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https://magistratba-my.sharepoint.com/personal/zuzana_stanclova_bratislava_sk/Documents/Documents/VO 2022/Preferencia dopravy/Teor ocenenie stavby/"/>
    </mc:Choice>
  </mc:AlternateContent>
  <xr:revisionPtr revIDLastSave="6" documentId="8_{4013BDCD-B833-4638-9CFA-BD1CA777C126}" xr6:coauthVersionLast="47" xr6:coauthVersionMax="47" xr10:uidLastSave="{E5BB0F3E-EDF6-4E9C-8E42-890D213BC731}"/>
  <bookViews>
    <workbookView xWindow="-120" yWindow="-120" windowWidth="29040" windowHeight="15840" activeTab="3" xr2:uid="{00000000-000D-0000-FFFF-FFFF00000000}"/>
  </bookViews>
  <sheets>
    <sheet name="Rekapitulácia" sheetId="24" r:id="rId1"/>
    <sheet name="Všeobecné položky - realizácia" sheetId="25" r:id="rId2"/>
    <sheet name="Rekapitulácia stavby" sheetId="1" r:id="rId3"/>
    <sheet name="101-00" sheetId="2" r:id="rId4"/>
    <sheet name="102-00" sheetId="3" r:id="rId5"/>
    <sheet name="103-00" sheetId="4" r:id="rId6"/>
    <sheet name="104-00" sheetId="5" r:id="rId7"/>
    <sheet name="105-00" sheetId="6" r:id="rId8"/>
    <sheet name="106-00" sheetId="7" r:id="rId9"/>
    <sheet name="107-00" sheetId="8" r:id="rId10"/>
    <sheet name="108-00" sheetId="9" r:id="rId11"/>
    <sheet name="109-00" sheetId="10" r:id="rId12"/>
    <sheet name="110-00" sheetId="11" r:id="rId13"/>
    <sheet name="111-00" sheetId="12" r:id="rId14"/>
    <sheet name="781-00" sheetId="13" r:id="rId15"/>
    <sheet name="782-00" sheetId="14" r:id="rId16"/>
    <sheet name="783-00" sheetId="15" r:id="rId17"/>
    <sheet name="784-00" sheetId="16" r:id="rId18"/>
    <sheet name="785-00" sheetId="17" r:id="rId19"/>
    <sheet name="786-00" sheetId="18" r:id="rId20"/>
    <sheet name="787-00" sheetId="19" r:id="rId21"/>
    <sheet name="788-00" sheetId="20" r:id="rId22"/>
    <sheet name="789-00" sheetId="21" r:id="rId23"/>
    <sheet name="790-00" sheetId="22" r:id="rId24"/>
    <sheet name="791-00" sheetId="23" r:id="rId25"/>
    <sheet name="Hárok1" sheetId="26" r:id="rId26"/>
    <sheet name="Hárok2" sheetId="27" r:id="rId27"/>
  </sheets>
  <definedNames>
    <definedName name="_xlnm._FilterDatabase" localSheetId="3" hidden="1">'101-00'!$C$131:$K$165</definedName>
    <definedName name="_xlnm._FilterDatabase" localSheetId="4" hidden="1">'102-00'!$C$169:$K$304</definedName>
    <definedName name="_xlnm._FilterDatabase" localSheetId="5" hidden="1">'103-00'!$C$154:$K$240</definedName>
    <definedName name="_xlnm._FilterDatabase" localSheetId="6" hidden="1">'104-00'!$C$165:$K$283</definedName>
    <definedName name="_xlnm._FilterDatabase" localSheetId="7" hidden="1">'105-00'!$C$165:$K$285</definedName>
    <definedName name="_xlnm._FilterDatabase" localSheetId="8" hidden="1">'106-00'!$C$176:$K$325</definedName>
    <definedName name="_xlnm._FilterDatabase" localSheetId="9" hidden="1">'107-00'!$C$158:$K$254</definedName>
    <definedName name="_xlnm._FilterDatabase" localSheetId="10" hidden="1">'108-00'!$C$157:$K$255</definedName>
    <definedName name="_xlnm._FilterDatabase" localSheetId="11" hidden="1">'109-00'!$C$162:$K$269</definedName>
    <definedName name="_xlnm._FilterDatabase" localSheetId="12" hidden="1">'110-00'!$C$156:$K$249</definedName>
    <definedName name="_xlnm._FilterDatabase" localSheetId="13" hidden="1">'111-00'!$C$169:$K$295</definedName>
    <definedName name="_xlnm._FilterDatabase" localSheetId="14" hidden="1">'781-00'!$C$125:$K$363</definedName>
    <definedName name="_xlnm._FilterDatabase" localSheetId="15" hidden="1">'782-00'!$C$126:$K$440</definedName>
    <definedName name="_xlnm._FilterDatabase" localSheetId="16" hidden="1">'783-00'!$C$125:$K$396</definedName>
    <definedName name="_xlnm._FilterDatabase" localSheetId="17" hidden="1">'784-00'!$C$125:$K$424</definedName>
    <definedName name="_xlnm._FilterDatabase" localSheetId="18" hidden="1">'785-00'!$C$125:$K$405</definedName>
    <definedName name="_xlnm._FilterDatabase" localSheetId="19" hidden="1">'786-00'!$C$127:$K$415</definedName>
    <definedName name="_xlnm._FilterDatabase" localSheetId="20" hidden="1">'787-00'!$C$125:$K$382</definedName>
    <definedName name="_xlnm._FilterDatabase" localSheetId="21" hidden="1">'788-00'!$C$125:$K$396</definedName>
    <definedName name="_xlnm._FilterDatabase" localSheetId="22" hidden="1">'789-00'!$C$125:$K$432</definedName>
    <definedName name="_xlnm._FilterDatabase" localSheetId="23" hidden="1">'790-00'!$C$126:$K$418</definedName>
    <definedName name="_xlnm._FilterDatabase" localSheetId="24" hidden="1">'791-00'!$C$125:$K$394</definedName>
    <definedName name="_xlnm.Print_Titles" localSheetId="3">'101-00'!$131:$131</definedName>
    <definedName name="_xlnm.Print_Titles" localSheetId="4">'102-00'!$169:$169</definedName>
    <definedName name="_xlnm.Print_Titles" localSheetId="5">'103-00'!$154:$154</definedName>
    <definedName name="_xlnm.Print_Titles" localSheetId="6">'104-00'!$165:$165</definedName>
    <definedName name="_xlnm.Print_Titles" localSheetId="7">'105-00'!$165:$165</definedName>
    <definedName name="_xlnm.Print_Titles" localSheetId="8">'106-00'!$176:$176</definedName>
    <definedName name="_xlnm.Print_Titles" localSheetId="9">'107-00'!$158:$158</definedName>
    <definedName name="_xlnm.Print_Titles" localSheetId="10">'108-00'!$157:$157</definedName>
    <definedName name="_xlnm.Print_Titles" localSheetId="11">'109-00'!$162:$162</definedName>
    <definedName name="_xlnm.Print_Titles" localSheetId="12">'110-00'!$156:$156</definedName>
    <definedName name="_xlnm.Print_Titles" localSheetId="13">'111-00'!$169:$169</definedName>
    <definedName name="_xlnm.Print_Titles" localSheetId="14">'781-00'!$125:$125</definedName>
    <definedName name="_xlnm.Print_Titles" localSheetId="15">'782-00'!$126:$126</definedName>
    <definedName name="_xlnm.Print_Titles" localSheetId="16">'783-00'!$125:$125</definedName>
    <definedName name="_xlnm.Print_Titles" localSheetId="17">'784-00'!$125:$125</definedName>
    <definedName name="_xlnm.Print_Titles" localSheetId="18">'785-00'!$125:$125</definedName>
    <definedName name="_xlnm.Print_Titles" localSheetId="19">'786-00'!$127:$127</definedName>
    <definedName name="_xlnm.Print_Titles" localSheetId="20">'787-00'!$125:$125</definedName>
    <definedName name="_xlnm.Print_Titles" localSheetId="21">'788-00'!$125:$125</definedName>
    <definedName name="_xlnm.Print_Titles" localSheetId="22">'789-00'!$125:$125</definedName>
    <definedName name="_xlnm.Print_Titles" localSheetId="23">'790-00'!$126:$126</definedName>
    <definedName name="_xlnm.Print_Titles" localSheetId="24">'791-00'!$125:$125</definedName>
    <definedName name="_xlnm.Print_Titles" localSheetId="2">'Rekapitulácia stavby'!$92:$92</definedName>
    <definedName name="_xlnm.Print_Area" localSheetId="3">'101-00'!$C$4:$J$76,'101-00'!$C$82:$J$113,'101-00'!$C$119:$J$165</definedName>
    <definedName name="_xlnm.Print_Area" localSheetId="4">'102-00'!$C$4:$J$76,'102-00'!$C$82:$J$151,'102-00'!$C$157:$J$304</definedName>
    <definedName name="_xlnm.Print_Area" localSheetId="5">'103-00'!$C$4:$J$76,'103-00'!$C$82:$J$136,'103-00'!$C$142:$J$240</definedName>
    <definedName name="_xlnm.Print_Area" localSheetId="6">'104-00'!$C$4:$J$76,'104-00'!$C$82:$J$147,'104-00'!$C$153:$J$283</definedName>
    <definedName name="_xlnm.Print_Area" localSheetId="7">'105-00'!$C$4:$J$76,'105-00'!$C$82:$J$147,'105-00'!$C$153:$J$285</definedName>
    <definedName name="_xlnm.Print_Area" localSheetId="8">'106-00'!$C$4:$J$76,'106-00'!$C$82:$J$158,'106-00'!$C$164:$J$325</definedName>
    <definedName name="_xlnm.Print_Area" localSheetId="9">'107-00'!$C$4:$J$76,'107-00'!$C$82:$J$140,'107-00'!$C$146:$J$254</definedName>
    <definedName name="_xlnm.Print_Area" localSheetId="10">'108-00'!$C$4:$J$76,'108-00'!$C$82:$J$139,'108-00'!$C$145:$J$255</definedName>
    <definedName name="_xlnm.Print_Area" localSheetId="11">'109-00'!$C$4:$J$76,'109-00'!$C$82:$J$144,'109-00'!$C$150:$J$269</definedName>
    <definedName name="_xlnm.Print_Area" localSheetId="12">'110-00'!$C$4:$J$76,'110-00'!$C$82:$J$138,'110-00'!$C$144:$J$249</definedName>
    <definedName name="_xlnm.Print_Area" localSheetId="13">'111-00'!$C$4:$J$76,'111-00'!$C$82:$J$151,'111-00'!$C$157:$J$295</definedName>
    <definedName name="_xlnm.Print_Area" localSheetId="14">'781-00'!$C$4:$J$76,'781-00'!$C$82:$J$107,'781-00'!$C$113:$J$363</definedName>
    <definedName name="_xlnm.Print_Area" localSheetId="15">'782-00'!$C$4:$J$76,'782-00'!$C$82:$J$108,'782-00'!$C$114:$J$440</definedName>
    <definedName name="_xlnm.Print_Area" localSheetId="16">'783-00'!$C$4:$J$76,'783-00'!$C$82:$J$107,'783-00'!$C$113:$J$396</definedName>
    <definedName name="_xlnm.Print_Area" localSheetId="17">'784-00'!$C$4:$J$76,'784-00'!$C$82:$J$107,'784-00'!$C$113:$J$424</definedName>
    <definedName name="_xlnm.Print_Area" localSheetId="18">'785-00'!$C$4:$J$76,'785-00'!$C$82:$J$107,'785-00'!$C$113:$J$405</definedName>
    <definedName name="_xlnm.Print_Area" localSheetId="19">'786-00'!$C$4:$J$76,'786-00'!$C$82:$J$109,'786-00'!$C$115:$J$415</definedName>
    <definedName name="_xlnm.Print_Area" localSheetId="20">'787-00'!$C$4:$J$76,'787-00'!$C$82:$J$107,'787-00'!$C$113:$J$382</definedName>
    <definedName name="_xlnm.Print_Area" localSheetId="21">'788-00'!$C$4:$J$76,'788-00'!$C$82:$J$107,'788-00'!$C$113:$J$396</definedName>
    <definedName name="_xlnm.Print_Area" localSheetId="22">'789-00'!$C$4:$J$76,'789-00'!$C$82:$J$107,'789-00'!$C$113:$J$432</definedName>
    <definedName name="_xlnm.Print_Area" localSheetId="23">'790-00'!$C$4:$J$76,'790-00'!$C$82:$J$108,'790-00'!$C$114:$J$418</definedName>
    <definedName name="_xlnm.Print_Area" localSheetId="24">'791-00'!$C$4:$J$76,'791-00'!$C$82:$J$107,'791-00'!$C$113:$J$394</definedName>
    <definedName name="_xlnm.Print_Area" localSheetId="2">'Rekapitulácia stavby'!$D$4:$AO$76,'Rekapitulácia stavby'!$C$82:$AQ$117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1" i="25" l="1"/>
  <c r="F10" i="25"/>
  <c r="F9" i="25"/>
  <c r="F8" i="25"/>
  <c r="F7" i="25"/>
  <c r="F6" i="25"/>
  <c r="F5" i="25"/>
  <c r="F4" i="25"/>
  <c r="F13" i="25" l="1"/>
  <c r="C4" i="24" s="1"/>
  <c r="E4" i="24" s="1"/>
  <c r="F4" i="24" s="1"/>
  <c r="J377" i="23"/>
  <c r="J37" i="23"/>
  <c r="J36" i="23"/>
  <c r="AY116" i="1" s="1"/>
  <c r="J35" i="23"/>
  <c r="AX116" i="1"/>
  <c r="BI394" i="23"/>
  <c r="BH394" i="23"/>
  <c r="BG394" i="23"/>
  <c r="BE394" i="23"/>
  <c r="T394" i="23"/>
  <c r="R394" i="23"/>
  <c r="P394" i="23"/>
  <c r="BI393" i="23"/>
  <c r="BH393" i="23"/>
  <c r="BG393" i="23"/>
  <c r="BE393" i="23"/>
  <c r="T393" i="23"/>
  <c r="R393" i="23"/>
  <c r="P393" i="23"/>
  <c r="BI392" i="23"/>
  <c r="BH392" i="23"/>
  <c r="BG392" i="23"/>
  <c r="BE392" i="23"/>
  <c r="T392" i="23"/>
  <c r="R392" i="23"/>
  <c r="P392" i="23"/>
  <c r="BI391" i="23"/>
  <c r="BH391" i="23"/>
  <c r="BG391" i="23"/>
  <c r="BE391" i="23"/>
  <c r="T391" i="23"/>
  <c r="R391" i="23"/>
  <c r="P391" i="23"/>
  <c r="BI390" i="23"/>
  <c r="BH390" i="23"/>
  <c r="BG390" i="23"/>
  <c r="BE390" i="23"/>
  <c r="T390" i="23"/>
  <c r="R390" i="23"/>
  <c r="P390" i="23"/>
  <c r="BI389" i="23"/>
  <c r="BH389" i="23"/>
  <c r="BG389" i="23"/>
  <c r="BE389" i="23"/>
  <c r="T389" i="23"/>
  <c r="R389" i="23"/>
  <c r="P389" i="23"/>
  <c r="BI388" i="23"/>
  <c r="BH388" i="23"/>
  <c r="BG388" i="23"/>
  <c r="BE388" i="23"/>
  <c r="T388" i="23"/>
  <c r="R388" i="23"/>
  <c r="P388" i="23"/>
  <c r="BI387" i="23"/>
  <c r="BH387" i="23"/>
  <c r="BG387" i="23"/>
  <c r="BE387" i="23"/>
  <c r="T387" i="23"/>
  <c r="R387" i="23"/>
  <c r="P387" i="23"/>
  <c r="BI386" i="23"/>
  <c r="BH386" i="23"/>
  <c r="BG386" i="23"/>
  <c r="BE386" i="23"/>
  <c r="T386" i="23"/>
  <c r="R386" i="23"/>
  <c r="P386" i="23"/>
  <c r="BI385" i="23"/>
  <c r="BH385" i="23"/>
  <c r="BG385" i="23"/>
  <c r="BE385" i="23"/>
  <c r="T385" i="23"/>
  <c r="R385" i="23"/>
  <c r="P385" i="23"/>
  <c r="BI384" i="23"/>
  <c r="BH384" i="23"/>
  <c r="BG384" i="23"/>
  <c r="BE384" i="23"/>
  <c r="T384" i="23"/>
  <c r="R384" i="23"/>
  <c r="P384" i="23"/>
  <c r="BI383" i="23"/>
  <c r="BH383" i="23"/>
  <c r="BG383" i="23"/>
  <c r="BE383" i="23"/>
  <c r="T383" i="23"/>
  <c r="R383" i="23"/>
  <c r="P383" i="23"/>
  <c r="BI382" i="23"/>
  <c r="BH382" i="23"/>
  <c r="BG382" i="23"/>
  <c r="BE382" i="23"/>
  <c r="T382" i="23"/>
  <c r="R382" i="23"/>
  <c r="P382" i="23"/>
  <c r="BI381" i="23"/>
  <c r="BH381" i="23"/>
  <c r="BG381" i="23"/>
  <c r="BE381" i="23"/>
  <c r="T381" i="23"/>
  <c r="R381" i="23"/>
  <c r="P381" i="23"/>
  <c r="BI380" i="23"/>
  <c r="BH380" i="23"/>
  <c r="BG380" i="23"/>
  <c r="BE380" i="23"/>
  <c r="T380" i="23"/>
  <c r="R380" i="23"/>
  <c r="P380" i="23"/>
  <c r="BI379" i="23"/>
  <c r="BH379" i="23"/>
  <c r="BG379" i="23"/>
  <c r="BE379" i="23"/>
  <c r="T379" i="23"/>
  <c r="R379" i="23"/>
  <c r="P379" i="23"/>
  <c r="J105" i="23"/>
  <c r="BI376" i="23"/>
  <c r="BH376" i="23"/>
  <c r="BG376" i="23"/>
  <c r="BE376" i="23"/>
  <c r="T376" i="23"/>
  <c r="R376" i="23"/>
  <c r="P376" i="23"/>
  <c r="BI375" i="23"/>
  <c r="BH375" i="23"/>
  <c r="BG375" i="23"/>
  <c r="BE375" i="23"/>
  <c r="T375" i="23"/>
  <c r="R375" i="23"/>
  <c r="P375" i="23"/>
  <c r="BI374" i="23"/>
  <c r="BH374" i="23"/>
  <c r="BG374" i="23"/>
  <c r="BE374" i="23"/>
  <c r="T374" i="23"/>
  <c r="R374" i="23"/>
  <c r="P374" i="23"/>
  <c r="BI373" i="23"/>
  <c r="BH373" i="23"/>
  <c r="BG373" i="23"/>
  <c r="BE373" i="23"/>
  <c r="T373" i="23"/>
  <c r="R373" i="23"/>
  <c r="P373" i="23"/>
  <c r="BI372" i="23"/>
  <c r="BH372" i="23"/>
  <c r="BG372" i="23"/>
  <c r="BE372" i="23"/>
  <c r="T372" i="23"/>
  <c r="R372" i="23"/>
  <c r="P372" i="23"/>
  <c r="BI371" i="23"/>
  <c r="BH371" i="23"/>
  <c r="BG371" i="23"/>
  <c r="BE371" i="23"/>
  <c r="T371" i="23"/>
  <c r="R371" i="23"/>
  <c r="P371" i="23"/>
  <c r="BI370" i="23"/>
  <c r="BH370" i="23"/>
  <c r="BG370" i="23"/>
  <c r="BE370" i="23"/>
  <c r="T370" i="23"/>
  <c r="R370" i="23"/>
  <c r="P370" i="23"/>
  <c r="BI369" i="23"/>
  <c r="BH369" i="23"/>
  <c r="BG369" i="23"/>
  <c r="BE369" i="23"/>
  <c r="T369" i="23"/>
  <c r="R369" i="23"/>
  <c r="P369" i="23"/>
  <c r="BI368" i="23"/>
  <c r="BH368" i="23"/>
  <c r="BG368" i="23"/>
  <c r="BE368" i="23"/>
  <c r="T368" i="23"/>
  <c r="R368" i="23"/>
  <c r="P368" i="23"/>
  <c r="BI367" i="23"/>
  <c r="BH367" i="23"/>
  <c r="BG367" i="23"/>
  <c r="BE367" i="23"/>
  <c r="T367" i="23"/>
  <c r="R367" i="23"/>
  <c r="P367" i="23"/>
  <c r="BI366" i="23"/>
  <c r="BH366" i="23"/>
  <c r="BG366" i="23"/>
  <c r="BE366" i="23"/>
  <c r="T366" i="23"/>
  <c r="R366" i="23"/>
  <c r="P366" i="23"/>
  <c r="BI365" i="23"/>
  <c r="BH365" i="23"/>
  <c r="BG365" i="23"/>
  <c r="BE365" i="23"/>
  <c r="T365" i="23"/>
  <c r="R365" i="23"/>
  <c r="P365" i="23"/>
  <c r="BI364" i="23"/>
  <c r="BH364" i="23"/>
  <c r="BG364" i="23"/>
  <c r="BE364" i="23"/>
  <c r="T364" i="23"/>
  <c r="R364" i="23"/>
  <c r="P364" i="23"/>
  <c r="BI363" i="23"/>
  <c r="BH363" i="23"/>
  <c r="BG363" i="23"/>
  <c r="BE363" i="23"/>
  <c r="T363" i="23"/>
  <c r="R363" i="23"/>
  <c r="P363" i="23"/>
  <c r="BI362" i="23"/>
  <c r="BH362" i="23"/>
  <c r="BG362" i="23"/>
  <c r="BE362" i="23"/>
  <c r="T362" i="23"/>
  <c r="R362" i="23"/>
  <c r="P362" i="23"/>
  <c r="BI361" i="23"/>
  <c r="BH361" i="23"/>
  <c r="BG361" i="23"/>
  <c r="BE361" i="23"/>
  <c r="T361" i="23"/>
  <c r="R361" i="23"/>
  <c r="P361" i="23"/>
  <c r="BI360" i="23"/>
  <c r="BH360" i="23"/>
  <c r="BG360" i="23"/>
  <c r="BE360" i="23"/>
  <c r="T360" i="23"/>
  <c r="R360" i="23"/>
  <c r="P360" i="23"/>
  <c r="BI359" i="23"/>
  <c r="BH359" i="23"/>
  <c r="BG359" i="23"/>
  <c r="BE359" i="23"/>
  <c r="T359" i="23"/>
  <c r="R359" i="23"/>
  <c r="P359" i="23"/>
  <c r="BI358" i="23"/>
  <c r="BH358" i="23"/>
  <c r="BG358" i="23"/>
  <c r="BE358" i="23"/>
  <c r="T358" i="23"/>
  <c r="R358" i="23"/>
  <c r="P358" i="23"/>
  <c r="BI357" i="23"/>
  <c r="BH357" i="23"/>
  <c r="BG357" i="23"/>
  <c r="BE357" i="23"/>
  <c r="T357" i="23"/>
  <c r="R357" i="23"/>
  <c r="P357" i="23"/>
  <c r="BI356" i="23"/>
  <c r="BH356" i="23"/>
  <c r="BG356" i="23"/>
  <c r="BE356" i="23"/>
  <c r="T356" i="23"/>
  <c r="R356" i="23"/>
  <c r="P356" i="23"/>
  <c r="BI355" i="23"/>
  <c r="BH355" i="23"/>
  <c r="BG355" i="23"/>
  <c r="BE355" i="23"/>
  <c r="T355" i="23"/>
  <c r="R355" i="23"/>
  <c r="P355" i="23"/>
  <c r="BI354" i="23"/>
  <c r="BH354" i="23"/>
  <c r="BG354" i="23"/>
  <c r="BE354" i="23"/>
  <c r="T354" i="23"/>
  <c r="R354" i="23"/>
  <c r="P354" i="23"/>
  <c r="BI353" i="23"/>
  <c r="BH353" i="23"/>
  <c r="BG353" i="23"/>
  <c r="BE353" i="23"/>
  <c r="T353" i="23"/>
  <c r="R353" i="23"/>
  <c r="P353" i="23"/>
  <c r="BI352" i="23"/>
  <c r="BH352" i="23"/>
  <c r="BG352" i="23"/>
  <c r="BE352" i="23"/>
  <c r="T352" i="23"/>
  <c r="R352" i="23"/>
  <c r="P352" i="23"/>
  <c r="BI351" i="23"/>
  <c r="BH351" i="23"/>
  <c r="BG351" i="23"/>
  <c r="BE351" i="23"/>
  <c r="T351" i="23"/>
  <c r="R351" i="23"/>
  <c r="P351" i="23"/>
  <c r="BI350" i="23"/>
  <c r="BH350" i="23"/>
  <c r="BG350" i="23"/>
  <c r="BE350" i="23"/>
  <c r="T350" i="23"/>
  <c r="R350" i="23"/>
  <c r="P350" i="23"/>
  <c r="BI349" i="23"/>
  <c r="BH349" i="23"/>
  <c r="BG349" i="23"/>
  <c r="BE349" i="23"/>
  <c r="T349" i="23"/>
  <c r="R349" i="23"/>
  <c r="P349" i="23"/>
  <c r="BI348" i="23"/>
  <c r="BH348" i="23"/>
  <c r="BG348" i="23"/>
  <c r="BE348" i="23"/>
  <c r="T348" i="23"/>
  <c r="R348" i="23"/>
  <c r="P348" i="23"/>
  <c r="BI347" i="23"/>
  <c r="BH347" i="23"/>
  <c r="BG347" i="23"/>
  <c r="BE347" i="23"/>
  <c r="T347" i="23"/>
  <c r="R347" i="23"/>
  <c r="P347" i="23"/>
  <c r="BI346" i="23"/>
  <c r="BH346" i="23"/>
  <c r="BG346" i="23"/>
  <c r="BE346" i="23"/>
  <c r="T346" i="23"/>
  <c r="R346" i="23"/>
  <c r="P346" i="23"/>
  <c r="BI345" i="23"/>
  <c r="BH345" i="23"/>
  <c r="BG345" i="23"/>
  <c r="BE345" i="23"/>
  <c r="T345" i="23"/>
  <c r="R345" i="23"/>
  <c r="P345" i="23"/>
  <c r="BI344" i="23"/>
  <c r="BH344" i="23"/>
  <c r="BG344" i="23"/>
  <c r="BE344" i="23"/>
  <c r="T344" i="23"/>
  <c r="R344" i="23"/>
  <c r="P344" i="23"/>
  <c r="BI343" i="23"/>
  <c r="BH343" i="23"/>
  <c r="BG343" i="23"/>
  <c r="BE343" i="23"/>
  <c r="T343" i="23"/>
  <c r="R343" i="23"/>
  <c r="P343" i="23"/>
  <c r="BI342" i="23"/>
  <c r="BH342" i="23"/>
  <c r="BG342" i="23"/>
  <c r="BE342" i="23"/>
  <c r="T342" i="23"/>
  <c r="R342" i="23"/>
  <c r="P342" i="23"/>
  <c r="BI341" i="23"/>
  <c r="BH341" i="23"/>
  <c r="BG341" i="23"/>
  <c r="BE341" i="23"/>
  <c r="T341" i="23"/>
  <c r="R341" i="23"/>
  <c r="P341" i="23"/>
  <c r="BI340" i="23"/>
  <c r="BH340" i="23"/>
  <c r="BG340" i="23"/>
  <c r="BE340" i="23"/>
  <c r="T340" i="23"/>
  <c r="R340" i="23"/>
  <c r="P340" i="23"/>
  <c r="BI339" i="23"/>
  <c r="BH339" i="23"/>
  <c r="BG339" i="23"/>
  <c r="BE339" i="23"/>
  <c r="T339" i="23"/>
  <c r="R339" i="23"/>
  <c r="P339" i="23"/>
  <c r="BI338" i="23"/>
  <c r="BH338" i="23"/>
  <c r="BG338" i="23"/>
  <c r="BE338" i="23"/>
  <c r="T338" i="23"/>
  <c r="R338" i="23"/>
  <c r="P338" i="23"/>
  <c r="BI337" i="23"/>
  <c r="BH337" i="23"/>
  <c r="BG337" i="23"/>
  <c r="BE337" i="23"/>
  <c r="T337" i="23"/>
  <c r="R337" i="23"/>
  <c r="P337" i="23"/>
  <c r="BI336" i="23"/>
  <c r="BH336" i="23"/>
  <c r="BG336" i="23"/>
  <c r="BE336" i="23"/>
  <c r="T336" i="23"/>
  <c r="R336" i="23"/>
  <c r="P336" i="23"/>
  <c r="BI335" i="23"/>
  <c r="BH335" i="23"/>
  <c r="BG335" i="23"/>
  <c r="BE335" i="23"/>
  <c r="T335" i="23"/>
  <c r="R335" i="23"/>
  <c r="P335" i="23"/>
  <c r="BI334" i="23"/>
  <c r="BH334" i="23"/>
  <c r="BG334" i="23"/>
  <c r="BE334" i="23"/>
  <c r="T334" i="23"/>
  <c r="R334" i="23"/>
  <c r="P334" i="23"/>
  <c r="BI333" i="23"/>
  <c r="BH333" i="23"/>
  <c r="BG333" i="23"/>
  <c r="BE333" i="23"/>
  <c r="T333" i="23"/>
  <c r="R333" i="23"/>
  <c r="P333" i="23"/>
  <c r="BI332" i="23"/>
  <c r="BH332" i="23"/>
  <c r="BG332" i="23"/>
  <c r="BE332" i="23"/>
  <c r="T332" i="23"/>
  <c r="R332" i="23"/>
  <c r="P332" i="23"/>
  <c r="BI330" i="23"/>
  <c r="BH330" i="23"/>
  <c r="BG330" i="23"/>
  <c r="BE330" i="23"/>
  <c r="T330" i="23"/>
  <c r="R330" i="23"/>
  <c r="P330" i="23"/>
  <c r="BI329" i="23"/>
  <c r="BH329" i="23"/>
  <c r="BG329" i="23"/>
  <c r="BE329" i="23"/>
  <c r="T329" i="23"/>
  <c r="R329" i="23"/>
  <c r="P329" i="23"/>
  <c r="BI328" i="23"/>
  <c r="BH328" i="23"/>
  <c r="BG328" i="23"/>
  <c r="BE328" i="23"/>
  <c r="T328" i="23"/>
  <c r="R328" i="23"/>
  <c r="P328" i="23"/>
  <c r="BI327" i="23"/>
  <c r="BH327" i="23"/>
  <c r="BG327" i="23"/>
  <c r="BE327" i="23"/>
  <c r="T327" i="23"/>
  <c r="R327" i="23"/>
  <c r="P327" i="23"/>
  <c r="BI326" i="23"/>
  <c r="BH326" i="23"/>
  <c r="BG326" i="23"/>
  <c r="BE326" i="23"/>
  <c r="T326" i="23"/>
  <c r="R326" i="23"/>
  <c r="P326" i="23"/>
  <c r="BI325" i="23"/>
  <c r="BH325" i="23"/>
  <c r="BG325" i="23"/>
  <c r="BE325" i="23"/>
  <c r="T325" i="23"/>
  <c r="R325" i="23"/>
  <c r="P325" i="23"/>
  <c r="BI324" i="23"/>
  <c r="BH324" i="23"/>
  <c r="BG324" i="23"/>
  <c r="BE324" i="23"/>
  <c r="T324" i="23"/>
  <c r="R324" i="23"/>
  <c r="P324" i="23"/>
  <c r="BI323" i="23"/>
  <c r="BH323" i="23"/>
  <c r="BG323" i="23"/>
  <c r="BE323" i="23"/>
  <c r="T323" i="23"/>
  <c r="R323" i="23"/>
  <c r="P323" i="23"/>
  <c r="BI322" i="23"/>
  <c r="BH322" i="23"/>
  <c r="BG322" i="23"/>
  <c r="BE322" i="23"/>
  <c r="T322" i="23"/>
  <c r="R322" i="23"/>
  <c r="P322" i="23"/>
  <c r="BI321" i="23"/>
  <c r="BH321" i="23"/>
  <c r="BG321" i="23"/>
  <c r="BE321" i="23"/>
  <c r="T321" i="23"/>
  <c r="R321" i="23"/>
  <c r="P321" i="23"/>
  <c r="BI320" i="23"/>
  <c r="BH320" i="23"/>
  <c r="BG320" i="23"/>
  <c r="BE320" i="23"/>
  <c r="T320" i="23"/>
  <c r="R320" i="23"/>
  <c r="P320" i="23"/>
  <c r="BI319" i="23"/>
  <c r="BH319" i="23"/>
  <c r="BG319" i="23"/>
  <c r="BE319" i="23"/>
  <c r="T319" i="23"/>
  <c r="R319" i="23"/>
  <c r="P319" i="23"/>
  <c r="BI318" i="23"/>
  <c r="BH318" i="23"/>
  <c r="BG318" i="23"/>
  <c r="BE318" i="23"/>
  <c r="T318" i="23"/>
  <c r="R318" i="23"/>
  <c r="P318" i="23"/>
  <c r="BI317" i="23"/>
  <c r="BH317" i="23"/>
  <c r="BG317" i="23"/>
  <c r="BE317" i="23"/>
  <c r="T317" i="23"/>
  <c r="R317" i="23"/>
  <c r="P317" i="23"/>
  <c r="BI316" i="23"/>
  <c r="BH316" i="23"/>
  <c r="BG316" i="23"/>
  <c r="BE316" i="23"/>
  <c r="T316" i="23"/>
  <c r="R316" i="23"/>
  <c r="P316" i="23"/>
  <c r="BI315" i="23"/>
  <c r="BH315" i="23"/>
  <c r="BG315" i="23"/>
  <c r="BE315" i="23"/>
  <c r="T315" i="23"/>
  <c r="R315" i="23"/>
  <c r="P315" i="23"/>
  <c r="BI314" i="23"/>
  <c r="BH314" i="23"/>
  <c r="BG314" i="23"/>
  <c r="BE314" i="23"/>
  <c r="T314" i="23"/>
  <c r="R314" i="23"/>
  <c r="P314" i="23"/>
  <c r="BI313" i="23"/>
  <c r="BH313" i="23"/>
  <c r="BG313" i="23"/>
  <c r="BE313" i="23"/>
  <c r="T313" i="23"/>
  <c r="R313" i="23"/>
  <c r="P313" i="23"/>
  <c r="BI312" i="23"/>
  <c r="BH312" i="23"/>
  <c r="BG312" i="23"/>
  <c r="BE312" i="23"/>
  <c r="T312" i="23"/>
  <c r="R312" i="23"/>
  <c r="P312" i="23"/>
  <c r="BI311" i="23"/>
  <c r="BH311" i="23"/>
  <c r="BG311" i="23"/>
  <c r="BE311" i="23"/>
  <c r="T311" i="23"/>
  <c r="R311" i="23"/>
  <c r="P311" i="23"/>
  <c r="BI310" i="23"/>
  <c r="BH310" i="23"/>
  <c r="BG310" i="23"/>
  <c r="BE310" i="23"/>
  <c r="T310" i="23"/>
  <c r="R310" i="23"/>
  <c r="P310" i="23"/>
  <c r="BI309" i="23"/>
  <c r="BH309" i="23"/>
  <c r="BG309" i="23"/>
  <c r="BE309" i="23"/>
  <c r="T309" i="23"/>
  <c r="R309" i="23"/>
  <c r="P309" i="23"/>
  <c r="BI308" i="23"/>
  <c r="BH308" i="23"/>
  <c r="BG308" i="23"/>
  <c r="BE308" i="23"/>
  <c r="T308" i="23"/>
  <c r="R308" i="23"/>
  <c r="P308" i="23"/>
  <c r="BI307" i="23"/>
  <c r="BH307" i="23"/>
  <c r="BG307" i="23"/>
  <c r="BE307" i="23"/>
  <c r="T307" i="23"/>
  <c r="R307" i="23"/>
  <c r="P307" i="23"/>
  <c r="BI306" i="23"/>
  <c r="BH306" i="23"/>
  <c r="BG306" i="23"/>
  <c r="BE306" i="23"/>
  <c r="T306" i="23"/>
  <c r="R306" i="23"/>
  <c r="P306" i="23"/>
  <c r="BI305" i="23"/>
  <c r="BH305" i="23"/>
  <c r="BG305" i="23"/>
  <c r="BE305" i="23"/>
  <c r="T305" i="23"/>
  <c r="R305" i="23"/>
  <c r="P305" i="23"/>
  <c r="BI304" i="23"/>
  <c r="BH304" i="23"/>
  <c r="BG304" i="23"/>
  <c r="BE304" i="23"/>
  <c r="T304" i="23"/>
  <c r="R304" i="23"/>
  <c r="P304" i="23"/>
  <c r="BI303" i="23"/>
  <c r="BH303" i="23"/>
  <c r="BG303" i="23"/>
  <c r="BE303" i="23"/>
  <c r="T303" i="23"/>
  <c r="R303" i="23"/>
  <c r="P303" i="23"/>
  <c r="BI302" i="23"/>
  <c r="BH302" i="23"/>
  <c r="BG302" i="23"/>
  <c r="BE302" i="23"/>
  <c r="T302" i="23"/>
  <c r="R302" i="23"/>
  <c r="P302" i="23"/>
  <c r="BI301" i="23"/>
  <c r="BH301" i="23"/>
  <c r="BG301" i="23"/>
  <c r="BE301" i="23"/>
  <c r="T301" i="23"/>
  <c r="R301" i="23"/>
  <c r="P301" i="23"/>
  <c r="BI300" i="23"/>
  <c r="BH300" i="23"/>
  <c r="BG300" i="23"/>
  <c r="BE300" i="23"/>
  <c r="T300" i="23"/>
  <c r="R300" i="23"/>
  <c r="P300" i="23"/>
  <c r="BI299" i="23"/>
  <c r="BH299" i="23"/>
  <c r="BG299" i="23"/>
  <c r="BE299" i="23"/>
  <c r="T299" i="23"/>
  <c r="R299" i="23"/>
  <c r="P299" i="23"/>
  <c r="BI298" i="23"/>
  <c r="BH298" i="23"/>
  <c r="BG298" i="23"/>
  <c r="BE298" i="23"/>
  <c r="T298" i="23"/>
  <c r="R298" i="23"/>
  <c r="P298" i="23"/>
  <c r="BI297" i="23"/>
  <c r="BH297" i="23"/>
  <c r="BG297" i="23"/>
  <c r="BE297" i="23"/>
  <c r="T297" i="23"/>
  <c r="R297" i="23"/>
  <c r="P297" i="23"/>
  <c r="BI296" i="23"/>
  <c r="BH296" i="23"/>
  <c r="BG296" i="23"/>
  <c r="BE296" i="23"/>
  <c r="T296" i="23"/>
  <c r="R296" i="23"/>
  <c r="P296" i="23"/>
  <c r="BI295" i="23"/>
  <c r="BH295" i="23"/>
  <c r="BG295" i="23"/>
  <c r="BE295" i="23"/>
  <c r="T295" i="23"/>
  <c r="R295" i="23"/>
  <c r="P295" i="23"/>
  <c r="BI294" i="23"/>
  <c r="BH294" i="23"/>
  <c r="BG294" i="23"/>
  <c r="BE294" i="23"/>
  <c r="T294" i="23"/>
  <c r="R294" i="23"/>
  <c r="P294" i="23"/>
  <c r="BI293" i="23"/>
  <c r="BH293" i="23"/>
  <c r="BG293" i="23"/>
  <c r="BE293" i="23"/>
  <c r="T293" i="23"/>
  <c r="R293" i="23"/>
  <c r="P293" i="23"/>
  <c r="BI292" i="23"/>
  <c r="BH292" i="23"/>
  <c r="BG292" i="23"/>
  <c r="BE292" i="23"/>
  <c r="T292" i="23"/>
  <c r="R292" i="23"/>
  <c r="P292" i="23"/>
  <c r="BI291" i="23"/>
  <c r="BH291" i="23"/>
  <c r="BG291" i="23"/>
  <c r="BE291" i="23"/>
  <c r="T291" i="23"/>
  <c r="R291" i="23"/>
  <c r="P291" i="23"/>
  <c r="BI290" i="23"/>
  <c r="BH290" i="23"/>
  <c r="BG290" i="23"/>
  <c r="BE290" i="23"/>
  <c r="T290" i="23"/>
  <c r="R290" i="23"/>
  <c r="P290" i="23"/>
  <c r="BI289" i="23"/>
  <c r="BH289" i="23"/>
  <c r="BG289" i="23"/>
  <c r="BE289" i="23"/>
  <c r="T289" i="23"/>
  <c r="R289" i="23"/>
  <c r="P289" i="23"/>
  <c r="BI288" i="23"/>
  <c r="BH288" i="23"/>
  <c r="BG288" i="23"/>
  <c r="BE288" i="23"/>
  <c r="T288" i="23"/>
  <c r="R288" i="23"/>
  <c r="P288" i="23"/>
  <c r="BI287" i="23"/>
  <c r="BH287" i="23"/>
  <c r="BG287" i="23"/>
  <c r="BE287" i="23"/>
  <c r="T287" i="23"/>
  <c r="R287" i="23"/>
  <c r="P287" i="23"/>
  <c r="BI286" i="23"/>
  <c r="BH286" i="23"/>
  <c r="BG286" i="23"/>
  <c r="BE286" i="23"/>
  <c r="T286" i="23"/>
  <c r="R286" i="23"/>
  <c r="P286" i="23"/>
  <c r="BI285" i="23"/>
  <c r="BH285" i="23"/>
  <c r="BG285" i="23"/>
  <c r="BE285" i="23"/>
  <c r="T285" i="23"/>
  <c r="R285" i="23"/>
  <c r="P285" i="23"/>
  <c r="BI284" i="23"/>
  <c r="BH284" i="23"/>
  <c r="BG284" i="23"/>
  <c r="BE284" i="23"/>
  <c r="T284" i="23"/>
  <c r="R284" i="23"/>
  <c r="P284" i="23"/>
  <c r="BI283" i="23"/>
  <c r="BH283" i="23"/>
  <c r="BG283" i="23"/>
  <c r="BE283" i="23"/>
  <c r="T283" i="23"/>
  <c r="R283" i="23"/>
  <c r="P283" i="23"/>
  <c r="BI282" i="23"/>
  <c r="BH282" i="23"/>
  <c r="BG282" i="23"/>
  <c r="BE282" i="23"/>
  <c r="T282" i="23"/>
  <c r="R282" i="23"/>
  <c r="P282" i="23"/>
  <c r="BI281" i="23"/>
  <c r="BH281" i="23"/>
  <c r="BG281" i="23"/>
  <c r="BE281" i="23"/>
  <c r="T281" i="23"/>
  <c r="R281" i="23"/>
  <c r="P281" i="23"/>
  <c r="BI280" i="23"/>
  <c r="BH280" i="23"/>
  <c r="BG280" i="23"/>
  <c r="BE280" i="23"/>
  <c r="T280" i="23"/>
  <c r="R280" i="23"/>
  <c r="P280" i="23"/>
  <c r="BI279" i="23"/>
  <c r="BH279" i="23"/>
  <c r="BG279" i="23"/>
  <c r="BE279" i="23"/>
  <c r="T279" i="23"/>
  <c r="R279" i="23"/>
  <c r="P279" i="23"/>
  <c r="BI278" i="23"/>
  <c r="BH278" i="23"/>
  <c r="BG278" i="23"/>
  <c r="BE278" i="23"/>
  <c r="T278" i="23"/>
  <c r="R278" i="23"/>
  <c r="P278" i="23"/>
  <c r="BI277" i="23"/>
  <c r="BH277" i="23"/>
  <c r="BG277" i="23"/>
  <c r="BE277" i="23"/>
  <c r="T277" i="23"/>
  <c r="R277" i="23"/>
  <c r="P277" i="23"/>
  <c r="BI276" i="23"/>
  <c r="BH276" i="23"/>
  <c r="BG276" i="23"/>
  <c r="BE276" i="23"/>
  <c r="T276" i="23"/>
  <c r="R276" i="23"/>
  <c r="P276" i="23"/>
  <c r="BI275" i="23"/>
  <c r="BH275" i="23"/>
  <c r="BG275" i="23"/>
  <c r="BE275" i="23"/>
  <c r="T275" i="23"/>
  <c r="R275" i="23"/>
  <c r="P275" i="23"/>
  <c r="BI274" i="23"/>
  <c r="BH274" i="23"/>
  <c r="BG274" i="23"/>
  <c r="BE274" i="23"/>
  <c r="T274" i="23"/>
  <c r="R274" i="23"/>
  <c r="P274" i="23"/>
  <c r="BI273" i="23"/>
  <c r="BH273" i="23"/>
  <c r="BG273" i="23"/>
  <c r="BE273" i="23"/>
  <c r="T273" i="23"/>
  <c r="R273" i="23"/>
  <c r="P273" i="23"/>
  <c r="BI272" i="23"/>
  <c r="BH272" i="23"/>
  <c r="BG272" i="23"/>
  <c r="BE272" i="23"/>
  <c r="T272" i="23"/>
  <c r="R272" i="23"/>
  <c r="P272" i="23"/>
  <c r="BI271" i="23"/>
  <c r="BH271" i="23"/>
  <c r="BG271" i="23"/>
  <c r="BE271" i="23"/>
  <c r="T271" i="23"/>
  <c r="R271" i="23"/>
  <c r="P271" i="23"/>
  <c r="BI270" i="23"/>
  <c r="BH270" i="23"/>
  <c r="BG270" i="23"/>
  <c r="BE270" i="23"/>
  <c r="T270" i="23"/>
  <c r="R270" i="23"/>
  <c r="P270" i="23"/>
  <c r="BI269" i="23"/>
  <c r="BH269" i="23"/>
  <c r="BG269" i="23"/>
  <c r="BE269" i="23"/>
  <c r="T269" i="23"/>
  <c r="R269" i="23"/>
  <c r="P269" i="23"/>
  <c r="BI268" i="23"/>
  <c r="BH268" i="23"/>
  <c r="BG268" i="23"/>
  <c r="BE268" i="23"/>
  <c r="T268" i="23"/>
  <c r="R268" i="23"/>
  <c r="P268" i="23"/>
  <c r="BI267" i="23"/>
  <c r="BH267" i="23"/>
  <c r="BG267" i="23"/>
  <c r="BE267" i="23"/>
  <c r="T267" i="23"/>
  <c r="R267" i="23"/>
  <c r="P267" i="23"/>
  <c r="BI266" i="23"/>
  <c r="BH266" i="23"/>
  <c r="BG266" i="23"/>
  <c r="BE266" i="23"/>
  <c r="T266" i="23"/>
  <c r="R266" i="23"/>
  <c r="P266" i="23"/>
  <c r="BI265" i="23"/>
  <c r="BH265" i="23"/>
  <c r="BG265" i="23"/>
  <c r="BE265" i="23"/>
  <c r="T265" i="23"/>
  <c r="R265" i="23"/>
  <c r="P265" i="23"/>
  <c r="BI264" i="23"/>
  <c r="BH264" i="23"/>
  <c r="BG264" i="23"/>
  <c r="BE264" i="23"/>
  <c r="T264" i="23"/>
  <c r="R264" i="23"/>
  <c r="P264" i="23"/>
  <c r="BI263" i="23"/>
  <c r="BH263" i="23"/>
  <c r="BG263" i="23"/>
  <c r="BE263" i="23"/>
  <c r="T263" i="23"/>
  <c r="R263" i="23"/>
  <c r="P263" i="23"/>
  <c r="BI262" i="23"/>
  <c r="BH262" i="23"/>
  <c r="BG262" i="23"/>
  <c r="BE262" i="23"/>
  <c r="T262" i="23"/>
  <c r="R262" i="23"/>
  <c r="P262" i="23"/>
  <c r="BI261" i="23"/>
  <c r="BH261" i="23"/>
  <c r="BG261" i="23"/>
  <c r="BE261" i="23"/>
  <c r="T261" i="23"/>
  <c r="R261" i="23"/>
  <c r="P261" i="23"/>
  <c r="BI260" i="23"/>
  <c r="BH260" i="23"/>
  <c r="BG260" i="23"/>
  <c r="BE260" i="23"/>
  <c r="T260" i="23"/>
  <c r="R260" i="23"/>
  <c r="P260" i="23"/>
  <c r="BI259" i="23"/>
  <c r="BH259" i="23"/>
  <c r="BG259" i="23"/>
  <c r="BE259" i="23"/>
  <c r="T259" i="23"/>
  <c r="R259" i="23"/>
  <c r="P259" i="23"/>
  <c r="BI258" i="23"/>
  <c r="BH258" i="23"/>
  <c r="BG258" i="23"/>
  <c r="BE258" i="23"/>
  <c r="T258" i="23"/>
  <c r="R258" i="23"/>
  <c r="P258" i="23"/>
  <c r="BI257" i="23"/>
  <c r="BH257" i="23"/>
  <c r="BG257" i="23"/>
  <c r="BE257" i="23"/>
  <c r="T257" i="23"/>
  <c r="R257" i="23"/>
  <c r="P257" i="23"/>
  <c r="BI256" i="23"/>
  <c r="BH256" i="23"/>
  <c r="BG256" i="23"/>
  <c r="BE256" i="23"/>
  <c r="T256" i="23"/>
  <c r="R256" i="23"/>
  <c r="P256" i="23"/>
  <c r="BI255" i="23"/>
  <c r="BH255" i="23"/>
  <c r="BG255" i="23"/>
  <c r="BE255" i="23"/>
  <c r="T255" i="23"/>
  <c r="R255" i="23"/>
  <c r="P255" i="23"/>
  <c r="BI254" i="23"/>
  <c r="BH254" i="23"/>
  <c r="BG254" i="23"/>
  <c r="BE254" i="23"/>
  <c r="T254" i="23"/>
  <c r="R254" i="23"/>
  <c r="P254" i="23"/>
  <c r="BI253" i="23"/>
  <c r="BH253" i="23"/>
  <c r="BG253" i="23"/>
  <c r="BE253" i="23"/>
  <c r="T253" i="23"/>
  <c r="R253" i="23"/>
  <c r="P253" i="23"/>
  <c r="BI252" i="23"/>
  <c r="BH252" i="23"/>
  <c r="BG252" i="23"/>
  <c r="BE252" i="23"/>
  <c r="T252" i="23"/>
  <c r="R252" i="23"/>
  <c r="P252" i="23"/>
  <c r="BI251" i="23"/>
  <c r="BH251" i="23"/>
  <c r="BG251" i="23"/>
  <c r="BE251" i="23"/>
  <c r="T251" i="23"/>
  <c r="R251" i="23"/>
  <c r="P251" i="23"/>
  <c r="BI250" i="23"/>
  <c r="BH250" i="23"/>
  <c r="BG250" i="23"/>
  <c r="BE250" i="23"/>
  <c r="T250" i="23"/>
  <c r="R250" i="23"/>
  <c r="P250" i="23"/>
  <c r="BI249" i="23"/>
  <c r="BH249" i="23"/>
  <c r="BG249" i="23"/>
  <c r="BE249" i="23"/>
  <c r="T249" i="23"/>
  <c r="R249" i="23"/>
  <c r="P249" i="23"/>
  <c r="BI248" i="23"/>
  <c r="BH248" i="23"/>
  <c r="BG248" i="23"/>
  <c r="BE248" i="23"/>
  <c r="T248" i="23"/>
  <c r="R248" i="23"/>
  <c r="P248" i="23"/>
  <c r="BI247" i="23"/>
  <c r="BH247" i="23"/>
  <c r="BG247" i="23"/>
  <c r="BE247" i="23"/>
  <c r="T247" i="23"/>
  <c r="R247" i="23"/>
  <c r="P247" i="23"/>
  <c r="BI246" i="23"/>
  <c r="BH246" i="23"/>
  <c r="BG246" i="23"/>
  <c r="BE246" i="23"/>
  <c r="T246" i="23"/>
  <c r="R246" i="23"/>
  <c r="P246" i="23"/>
  <c r="BI245" i="23"/>
  <c r="BH245" i="23"/>
  <c r="BG245" i="23"/>
  <c r="BE245" i="23"/>
  <c r="T245" i="23"/>
  <c r="R245" i="23"/>
  <c r="P245" i="23"/>
  <c r="BI244" i="23"/>
  <c r="BH244" i="23"/>
  <c r="BG244" i="23"/>
  <c r="BE244" i="23"/>
  <c r="T244" i="23"/>
  <c r="R244" i="23"/>
  <c r="P244" i="23"/>
  <c r="BI243" i="23"/>
  <c r="BH243" i="23"/>
  <c r="BG243" i="23"/>
  <c r="BE243" i="23"/>
  <c r="T243" i="23"/>
  <c r="R243" i="23"/>
  <c r="P243" i="23"/>
  <c r="BI242" i="23"/>
  <c r="BH242" i="23"/>
  <c r="BG242" i="23"/>
  <c r="BE242" i="23"/>
  <c r="T242" i="23"/>
  <c r="R242" i="23"/>
  <c r="P242" i="23"/>
  <c r="BI241" i="23"/>
  <c r="BH241" i="23"/>
  <c r="BG241" i="23"/>
  <c r="BE241" i="23"/>
  <c r="T241" i="23"/>
  <c r="R241" i="23"/>
  <c r="P241" i="23"/>
  <c r="BI240" i="23"/>
  <c r="BH240" i="23"/>
  <c r="BG240" i="23"/>
  <c r="BE240" i="23"/>
  <c r="T240" i="23"/>
  <c r="R240" i="23"/>
  <c r="P240" i="23"/>
  <c r="BI239" i="23"/>
  <c r="BH239" i="23"/>
  <c r="BG239" i="23"/>
  <c r="BE239" i="23"/>
  <c r="T239" i="23"/>
  <c r="R239" i="23"/>
  <c r="P239" i="23"/>
  <c r="BI238" i="23"/>
  <c r="BH238" i="23"/>
  <c r="BG238" i="23"/>
  <c r="BE238" i="23"/>
  <c r="T238" i="23"/>
  <c r="R238" i="23"/>
  <c r="P238" i="23"/>
  <c r="BI237" i="23"/>
  <c r="BH237" i="23"/>
  <c r="BG237" i="23"/>
  <c r="BE237" i="23"/>
  <c r="T237" i="23"/>
  <c r="R237" i="23"/>
  <c r="P237" i="23"/>
  <c r="BI236" i="23"/>
  <c r="BH236" i="23"/>
  <c r="BG236" i="23"/>
  <c r="BE236" i="23"/>
  <c r="T236" i="23"/>
  <c r="R236" i="23"/>
  <c r="P236" i="23"/>
  <c r="BI235" i="23"/>
  <c r="BH235" i="23"/>
  <c r="BG235" i="23"/>
  <c r="BE235" i="23"/>
  <c r="T235" i="23"/>
  <c r="R235" i="23"/>
  <c r="P235" i="23"/>
  <c r="BI234" i="23"/>
  <c r="BH234" i="23"/>
  <c r="BG234" i="23"/>
  <c r="BE234" i="23"/>
  <c r="T234" i="23"/>
  <c r="R234" i="23"/>
  <c r="P234" i="23"/>
  <c r="BI233" i="23"/>
  <c r="BH233" i="23"/>
  <c r="BG233" i="23"/>
  <c r="BE233" i="23"/>
  <c r="T233" i="23"/>
  <c r="R233" i="23"/>
  <c r="P233" i="23"/>
  <c r="BI232" i="23"/>
  <c r="BH232" i="23"/>
  <c r="BG232" i="23"/>
  <c r="BE232" i="23"/>
  <c r="T232" i="23"/>
  <c r="R232" i="23"/>
  <c r="P232" i="23"/>
  <c r="BI231" i="23"/>
  <c r="BH231" i="23"/>
  <c r="BG231" i="23"/>
  <c r="BE231" i="23"/>
  <c r="T231" i="23"/>
  <c r="R231" i="23"/>
  <c r="P231" i="23"/>
  <c r="BI230" i="23"/>
  <c r="BH230" i="23"/>
  <c r="BG230" i="23"/>
  <c r="BE230" i="23"/>
  <c r="T230" i="23"/>
  <c r="R230" i="23"/>
  <c r="P230" i="23"/>
  <c r="BI229" i="23"/>
  <c r="BH229" i="23"/>
  <c r="BG229" i="23"/>
  <c r="BE229" i="23"/>
  <c r="T229" i="23"/>
  <c r="R229" i="23"/>
  <c r="P229" i="23"/>
  <c r="BI228" i="23"/>
  <c r="BH228" i="23"/>
  <c r="BG228" i="23"/>
  <c r="BE228" i="23"/>
  <c r="T228" i="23"/>
  <c r="R228" i="23"/>
  <c r="P228" i="23"/>
  <c r="BI227" i="23"/>
  <c r="BH227" i="23"/>
  <c r="BG227" i="23"/>
  <c r="BE227" i="23"/>
  <c r="T227" i="23"/>
  <c r="R227" i="23"/>
  <c r="P227" i="23"/>
  <c r="BI226" i="23"/>
  <c r="BH226" i="23"/>
  <c r="BG226" i="23"/>
  <c r="BE226" i="23"/>
  <c r="T226" i="23"/>
  <c r="R226" i="23"/>
  <c r="P226" i="23"/>
  <c r="BI225" i="23"/>
  <c r="BH225" i="23"/>
  <c r="BG225" i="23"/>
  <c r="BE225" i="23"/>
  <c r="T225" i="23"/>
  <c r="R225" i="23"/>
  <c r="P225" i="23"/>
  <c r="BI224" i="23"/>
  <c r="BH224" i="23"/>
  <c r="BG224" i="23"/>
  <c r="BE224" i="23"/>
  <c r="T224" i="23"/>
  <c r="R224" i="23"/>
  <c r="P224" i="23"/>
  <c r="BI223" i="23"/>
  <c r="BH223" i="23"/>
  <c r="BG223" i="23"/>
  <c r="BE223" i="23"/>
  <c r="T223" i="23"/>
  <c r="R223" i="23"/>
  <c r="P223" i="23"/>
  <c r="BI222" i="23"/>
  <c r="BH222" i="23"/>
  <c r="BG222" i="23"/>
  <c r="BE222" i="23"/>
  <c r="T222" i="23"/>
  <c r="R222" i="23"/>
  <c r="P222" i="23"/>
  <c r="BI221" i="23"/>
  <c r="BH221" i="23"/>
  <c r="BG221" i="23"/>
  <c r="BE221" i="23"/>
  <c r="T221" i="23"/>
  <c r="R221" i="23"/>
  <c r="P221" i="23"/>
  <c r="BI220" i="23"/>
  <c r="BH220" i="23"/>
  <c r="BG220" i="23"/>
  <c r="BE220" i="23"/>
  <c r="T220" i="23"/>
  <c r="R220" i="23"/>
  <c r="P220" i="23"/>
  <c r="BI219" i="23"/>
  <c r="BH219" i="23"/>
  <c r="BG219" i="23"/>
  <c r="BE219" i="23"/>
  <c r="T219" i="23"/>
  <c r="R219" i="23"/>
  <c r="P219" i="23"/>
  <c r="BI218" i="23"/>
  <c r="BH218" i="23"/>
  <c r="BG218" i="23"/>
  <c r="BE218" i="23"/>
  <c r="T218" i="23"/>
  <c r="R218" i="23"/>
  <c r="P218" i="23"/>
  <c r="BI217" i="23"/>
  <c r="BH217" i="23"/>
  <c r="BG217" i="23"/>
  <c r="BE217" i="23"/>
  <c r="T217" i="23"/>
  <c r="R217" i="23"/>
  <c r="P217" i="23"/>
  <c r="BI216" i="23"/>
  <c r="BH216" i="23"/>
  <c r="BG216" i="23"/>
  <c r="BE216" i="23"/>
  <c r="T216" i="23"/>
  <c r="R216" i="23"/>
  <c r="P216" i="23"/>
  <c r="BI215" i="23"/>
  <c r="BH215" i="23"/>
  <c r="BG215" i="23"/>
  <c r="BE215" i="23"/>
  <c r="T215" i="23"/>
  <c r="R215" i="23"/>
  <c r="P215" i="23"/>
  <c r="BI214" i="23"/>
  <c r="BH214" i="23"/>
  <c r="BG214" i="23"/>
  <c r="BE214" i="23"/>
  <c r="T214" i="23"/>
  <c r="R214" i="23"/>
  <c r="P214" i="23"/>
  <c r="BI213" i="23"/>
  <c r="BH213" i="23"/>
  <c r="BG213" i="23"/>
  <c r="BE213" i="23"/>
  <c r="T213" i="23"/>
  <c r="R213" i="23"/>
  <c r="P213" i="23"/>
  <c r="BI212" i="23"/>
  <c r="BH212" i="23"/>
  <c r="BG212" i="23"/>
  <c r="BE212" i="23"/>
  <c r="T212" i="23"/>
  <c r="R212" i="23"/>
  <c r="P212" i="23"/>
  <c r="BI211" i="23"/>
  <c r="BH211" i="23"/>
  <c r="BG211" i="23"/>
  <c r="BE211" i="23"/>
  <c r="T211" i="23"/>
  <c r="R211" i="23"/>
  <c r="P211" i="23"/>
  <c r="BI210" i="23"/>
  <c r="BH210" i="23"/>
  <c r="BG210" i="23"/>
  <c r="BE210" i="23"/>
  <c r="T210" i="23"/>
  <c r="R210" i="23"/>
  <c r="P210" i="23"/>
  <c r="BI209" i="23"/>
  <c r="BH209" i="23"/>
  <c r="BG209" i="23"/>
  <c r="BE209" i="23"/>
  <c r="T209" i="23"/>
  <c r="R209" i="23"/>
  <c r="P209" i="23"/>
  <c r="BI208" i="23"/>
  <c r="BH208" i="23"/>
  <c r="BG208" i="23"/>
  <c r="BE208" i="23"/>
  <c r="T208" i="23"/>
  <c r="R208" i="23"/>
  <c r="P208" i="23"/>
  <c r="BI207" i="23"/>
  <c r="BH207" i="23"/>
  <c r="BG207" i="23"/>
  <c r="BE207" i="23"/>
  <c r="T207" i="23"/>
  <c r="R207" i="23"/>
  <c r="P207" i="23"/>
  <c r="BI206" i="23"/>
  <c r="BH206" i="23"/>
  <c r="BG206" i="23"/>
  <c r="BE206" i="23"/>
  <c r="T206" i="23"/>
  <c r="R206" i="23"/>
  <c r="P206" i="23"/>
  <c r="BI205" i="23"/>
  <c r="BH205" i="23"/>
  <c r="BG205" i="23"/>
  <c r="BE205" i="23"/>
  <c r="T205" i="23"/>
  <c r="R205" i="23"/>
  <c r="P205" i="23"/>
  <c r="BI204" i="23"/>
  <c r="BH204" i="23"/>
  <c r="BG204" i="23"/>
  <c r="BE204" i="23"/>
  <c r="T204" i="23"/>
  <c r="R204" i="23"/>
  <c r="P204" i="23"/>
  <c r="BI203" i="23"/>
  <c r="BH203" i="23"/>
  <c r="BG203" i="23"/>
  <c r="BE203" i="23"/>
  <c r="T203" i="23"/>
  <c r="R203" i="23"/>
  <c r="P203" i="23"/>
  <c r="BI202" i="23"/>
  <c r="BH202" i="23"/>
  <c r="BG202" i="23"/>
  <c r="BE202" i="23"/>
  <c r="T202" i="23"/>
  <c r="R202" i="23"/>
  <c r="P202" i="23"/>
  <c r="BI201" i="23"/>
  <c r="BH201" i="23"/>
  <c r="BG201" i="23"/>
  <c r="BE201" i="23"/>
  <c r="T201" i="23"/>
  <c r="R201" i="23"/>
  <c r="P201" i="23"/>
  <c r="BI200" i="23"/>
  <c r="BH200" i="23"/>
  <c r="BG200" i="23"/>
  <c r="BE200" i="23"/>
  <c r="T200" i="23"/>
  <c r="R200" i="23"/>
  <c r="P200" i="23"/>
  <c r="BI199" i="23"/>
  <c r="BH199" i="23"/>
  <c r="BG199" i="23"/>
  <c r="BE199" i="23"/>
  <c r="T199" i="23"/>
  <c r="R199" i="23"/>
  <c r="P199" i="23"/>
  <c r="BI198" i="23"/>
  <c r="BH198" i="23"/>
  <c r="BG198" i="23"/>
  <c r="BE198" i="23"/>
  <c r="T198" i="23"/>
  <c r="R198" i="23"/>
  <c r="P198" i="23"/>
  <c r="BI197" i="23"/>
  <c r="BH197" i="23"/>
  <c r="BG197" i="23"/>
  <c r="BE197" i="23"/>
  <c r="T197" i="23"/>
  <c r="R197" i="23"/>
  <c r="P197" i="23"/>
  <c r="BI196" i="23"/>
  <c r="BH196" i="23"/>
  <c r="BG196" i="23"/>
  <c r="BE196" i="23"/>
  <c r="T196" i="23"/>
  <c r="R196" i="23"/>
  <c r="P196" i="23"/>
  <c r="BI195" i="23"/>
  <c r="BH195" i="23"/>
  <c r="BG195" i="23"/>
  <c r="BE195" i="23"/>
  <c r="T195" i="23"/>
  <c r="R195" i="23"/>
  <c r="P195" i="23"/>
  <c r="BI194" i="23"/>
  <c r="BH194" i="23"/>
  <c r="BG194" i="23"/>
  <c r="BE194" i="23"/>
  <c r="T194" i="23"/>
  <c r="R194" i="23"/>
  <c r="P194" i="23"/>
  <c r="BI193" i="23"/>
  <c r="BH193" i="23"/>
  <c r="BG193" i="23"/>
  <c r="BE193" i="23"/>
  <c r="T193" i="23"/>
  <c r="R193" i="23"/>
  <c r="P193" i="23"/>
  <c r="BI192" i="23"/>
  <c r="BH192" i="23"/>
  <c r="BG192" i="23"/>
  <c r="BE192" i="23"/>
  <c r="T192" i="23"/>
  <c r="R192" i="23"/>
  <c r="P192" i="23"/>
  <c r="BI191" i="23"/>
  <c r="BH191" i="23"/>
  <c r="BG191" i="23"/>
  <c r="BE191" i="23"/>
  <c r="T191" i="23"/>
  <c r="R191" i="23"/>
  <c r="P191" i="23"/>
  <c r="BI190" i="23"/>
  <c r="BH190" i="23"/>
  <c r="BG190" i="23"/>
  <c r="BE190" i="23"/>
  <c r="T190" i="23"/>
  <c r="R190" i="23"/>
  <c r="P190" i="23"/>
  <c r="BI189" i="23"/>
  <c r="BH189" i="23"/>
  <c r="BG189" i="23"/>
  <c r="BE189" i="23"/>
  <c r="T189" i="23"/>
  <c r="R189" i="23"/>
  <c r="P189" i="23"/>
  <c r="BI188" i="23"/>
  <c r="BH188" i="23"/>
  <c r="BG188" i="23"/>
  <c r="BE188" i="23"/>
  <c r="T188" i="23"/>
  <c r="R188" i="23"/>
  <c r="P188" i="23"/>
  <c r="BI187" i="23"/>
  <c r="BH187" i="23"/>
  <c r="BG187" i="23"/>
  <c r="BE187" i="23"/>
  <c r="T187" i="23"/>
  <c r="R187" i="23"/>
  <c r="P187" i="23"/>
  <c r="BI186" i="23"/>
  <c r="BH186" i="23"/>
  <c r="BG186" i="23"/>
  <c r="BE186" i="23"/>
  <c r="T186" i="23"/>
  <c r="R186" i="23"/>
  <c r="P186" i="23"/>
  <c r="BI185" i="23"/>
  <c r="BH185" i="23"/>
  <c r="BG185" i="23"/>
  <c r="BE185" i="23"/>
  <c r="T185" i="23"/>
  <c r="R185" i="23"/>
  <c r="P185" i="23"/>
  <c r="BI184" i="23"/>
  <c r="BH184" i="23"/>
  <c r="BG184" i="23"/>
  <c r="BE184" i="23"/>
  <c r="T184" i="23"/>
  <c r="R184" i="23"/>
  <c r="P184" i="23"/>
  <c r="BI183" i="23"/>
  <c r="BH183" i="23"/>
  <c r="BG183" i="23"/>
  <c r="BE183" i="23"/>
  <c r="T183" i="23"/>
  <c r="R183" i="23"/>
  <c r="P183" i="23"/>
  <c r="BI182" i="23"/>
  <c r="BH182" i="23"/>
  <c r="BG182" i="23"/>
  <c r="BE182" i="23"/>
  <c r="T182" i="23"/>
  <c r="R182" i="23"/>
  <c r="P182" i="23"/>
  <c r="BI180" i="23"/>
  <c r="BH180" i="23"/>
  <c r="BG180" i="23"/>
  <c r="BE180" i="23"/>
  <c r="T180" i="23"/>
  <c r="R180" i="23"/>
  <c r="P180" i="23"/>
  <c r="BI179" i="23"/>
  <c r="BH179" i="23"/>
  <c r="BG179" i="23"/>
  <c r="BE179" i="23"/>
  <c r="T179" i="23"/>
  <c r="R179" i="23"/>
  <c r="P179" i="23"/>
  <c r="BI178" i="23"/>
  <c r="BH178" i="23"/>
  <c r="BG178" i="23"/>
  <c r="BE178" i="23"/>
  <c r="T178" i="23"/>
  <c r="R178" i="23"/>
  <c r="P178" i="23"/>
  <c r="BI177" i="23"/>
  <c r="BH177" i="23"/>
  <c r="BG177" i="23"/>
  <c r="BE177" i="23"/>
  <c r="T177" i="23"/>
  <c r="R177" i="23"/>
  <c r="P177" i="23"/>
  <c r="BI176" i="23"/>
  <c r="BH176" i="23"/>
  <c r="BG176" i="23"/>
  <c r="BE176" i="23"/>
  <c r="T176" i="23"/>
  <c r="R176" i="23"/>
  <c r="P176" i="23"/>
  <c r="BI175" i="23"/>
  <c r="BH175" i="23"/>
  <c r="BG175" i="23"/>
  <c r="BE175" i="23"/>
  <c r="T175" i="23"/>
  <c r="R175" i="23"/>
  <c r="P175" i="23"/>
  <c r="BI174" i="23"/>
  <c r="BH174" i="23"/>
  <c r="BG174" i="23"/>
  <c r="BE174" i="23"/>
  <c r="T174" i="23"/>
  <c r="R174" i="23"/>
  <c r="P174" i="23"/>
  <c r="BI173" i="23"/>
  <c r="BH173" i="23"/>
  <c r="BG173" i="23"/>
  <c r="BE173" i="23"/>
  <c r="T173" i="23"/>
  <c r="R173" i="23"/>
  <c r="P173" i="23"/>
  <c r="BI172" i="23"/>
  <c r="BH172" i="23"/>
  <c r="BG172" i="23"/>
  <c r="BE172" i="23"/>
  <c r="T172" i="23"/>
  <c r="R172" i="23"/>
  <c r="P172" i="23"/>
  <c r="BI171" i="23"/>
  <c r="BH171" i="23"/>
  <c r="BG171" i="23"/>
  <c r="BE171" i="23"/>
  <c r="T171" i="23"/>
  <c r="R171" i="23"/>
  <c r="P171" i="23"/>
  <c r="BI170" i="23"/>
  <c r="BH170" i="23"/>
  <c r="BG170" i="23"/>
  <c r="BE170" i="23"/>
  <c r="T170" i="23"/>
  <c r="R170" i="23"/>
  <c r="P170" i="23"/>
  <c r="BI169" i="23"/>
  <c r="BH169" i="23"/>
  <c r="BG169" i="23"/>
  <c r="BE169" i="23"/>
  <c r="T169" i="23"/>
  <c r="R169" i="23"/>
  <c r="P169" i="23"/>
  <c r="BI168" i="23"/>
  <c r="BH168" i="23"/>
  <c r="BG168" i="23"/>
  <c r="BE168" i="23"/>
  <c r="T168" i="23"/>
  <c r="R168" i="23"/>
  <c r="P168" i="23"/>
  <c r="BI167" i="23"/>
  <c r="BH167" i="23"/>
  <c r="BG167" i="23"/>
  <c r="BE167" i="23"/>
  <c r="T167" i="23"/>
  <c r="R167" i="23"/>
  <c r="P167" i="23"/>
  <c r="BI166" i="23"/>
  <c r="BH166" i="23"/>
  <c r="BG166" i="23"/>
  <c r="BE166" i="23"/>
  <c r="T166" i="23"/>
  <c r="R166" i="23"/>
  <c r="P166" i="23"/>
  <c r="BI165" i="23"/>
  <c r="BH165" i="23"/>
  <c r="BG165" i="23"/>
  <c r="BE165" i="23"/>
  <c r="T165" i="23"/>
  <c r="R165" i="23"/>
  <c r="P165" i="23"/>
  <c r="BI164" i="23"/>
  <c r="BH164" i="23"/>
  <c r="BG164" i="23"/>
  <c r="BE164" i="23"/>
  <c r="T164" i="23"/>
  <c r="R164" i="23"/>
  <c r="P164" i="23"/>
  <c r="BI163" i="23"/>
  <c r="BH163" i="23"/>
  <c r="BG163" i="23"/>
  <c r="BE163" i="23"/>
  <c r="T163" i="23"/>
  <c r="R163" i="23"/>
  <c r="P163" i="23"/>
  <c r="BI162" i="23"/>
  <c r="BH162" i="23"/>
  <c r="BG162" i="23"/>
  <c r="BE162" i="23"/>
  <c r="T162" i="23"/>
  <c r="R162" i="23"/>
  <c r="P162" i="23"/>
  <c r="BI161" i="23"/>
  <c r="BH161" i="23"/>
  <c r="BG161" i="23"/>
  <c r="BE161" i="23"/>
  <c r="T161" i="23"/>
  <c r="R161" i="23"/>
  <c r="P161" i="23"/>
  <c r="BI160" i="23"/>
  <c r="BH160" i="23"/>
  <c r="BG160" i="23"/>
  <c r="BE160" i="23"/>
  <c r="T160" i="23"/>
  <c r="R160" i="23"/>
  <c r="P160" i="23"/>
  <c r="BI159" i="23"/>
  <c r="BH159" i="23"/>
  <c r="BG159" i="23"/>
  <c r="BE159" i="23"/>
  <c r="T159" i="23"/>
  <c r="R159" i="23"/>
  <c r="P159" i="23"/>
  <c r="BI158" i="23"/>
  <c r="BH158" i="23"/>
  <c r="BG158" i="23"/>
  <c r="BE158" i="23"/>
  <c r="T158" i="23"/>
  <c r="R158" i="23"/>
  <c r="P158" i="23"/>
  <c r="BI157" i="23"/>
  <c r="BH157" i="23"/>
  <c r="BG157" i="23"/>
  <c r="BE157" i="23"/>
  <c r="T157" i="23"/>
  <c r="R157" i="23"/>
  <c r="P157" i="23"/>
  <c r="BI156" i="23"/>
  <c r="BH156" i="23"/>
  <c r="BG156" i="23"/>
  <c r="BE156" i="23"/>
  <c r="T156" i="23"/>
  <c r="R156" i="23"/>
  <c r="P156" i="23"/>
  <c r="BI155" i="23"/>
  <c r="BH155" i="23"/>
  <c r="BG155" i="23"/>
  <c r="BE155" i="23"/>
  <c r="T155" i="23"/>
  <c r="R155" i="23"/>
  <c r="P155" i="23"/>
  <c r="BI154" i="23"/>
  <c r="BH154" i="23"/>
  <c r="BG154" i="23"/>
  <c r="BE154" i="23"/>
  <c r="T154" i="23"/>
  <c r="R154" i="23"/>
  <c r="P154" i="23"/>
  <c r="BI153" i="23"/>
  <c r="BH153" i="23"/>
  <c r="BG153" i="23"/>
  <c r="BE153" i="23"/>
  <c r="T153" i="23"/>
  <c r="R153" i="23"/>
  <c r="P153" i="23"/>
  <c r="BI152" i="23"/>
  <c r="BH152" i="23"/>
  <c r="BG152" i="23"/>
  <c r="BE152" i="23"/>
  <c r="T152" i="23"/>
  <c r="R152" i="23"/>
  <c r="P152" i="23"/>
  <c r="BI151" i="23"/>
  <c r="BH151" i="23"/>
  <c r="BG151" i="23"/>
  <c r="BE151" i="23"/>
  <c r="T151" i="23"/>
  <c r="R151" i="23"/>
  <c r="P151" i="23"/>
  <c r="BI150" i="23"/>
  <c r="BH150" i="23"/>
  <c r="BG150" i="23"/>
  <c r="BE150" i="23"/>
  <c r="T150" i="23"/>
  <c r="R150" i="23"/>
  <c r="P150" i="23"/>
  <c r="BI149" i="23"/>
  <c r="BH149" i="23"/>
  <c r="BG149" i="23"/>
  <c r="BE149" i="23"/>
  <c r="T149" i="23"/>
  <c r="R149" i="23"/>
  <c r="P149" i="23"/>
  <c r="BI148" i="23"/>
  <c r="BH148" i="23"/>
  <c r="BG148" i="23"/>
  <c r="BE148" i="23"/>
  <c r="T148" i="23"/>
  <c r="R148" i="23"/>
  <c r="P148" i="23"/>
  <c r="BI147" i="23"/>
  <c r="BH147" i="23"/>
  <c r="BG147" i="23"/>
  <c r="BE147" i="23"/>
  <c r="T147" i="23"/>
  <c r="R147" i="23"/>
  <c r="P147" i="23"/>
  <c r="BI146" i="23"/>
  <c r="BH146" i="23"/>
  <c r="BG146" i="23"/>
  <c r="BE146" i="23"/>
  <c r="T146" i="23"/>
  <c r="R146" i="23"/>
  <c r="P146" i="23"/>
  <c r="BI145" i="23"/>
  <c r="BH145" i="23"/>
  <c r="BG145" i="23"/>
  <c r="BE145" i="23"/>
  <c r="T145" i="23"/>
  <c r="R145" i="23"/>
  <c r="P145" i="23"/>
  <c r="BI142" i="23"/>
  <c r="BH142" i="23"/>
  <c r="BG142" i="23"/>
  <c r="BE142" i="23"/>
  <c r="T142" i="23"/>
  <c r="T141" i="23" s="1"/>
  <c r="R142" i="23"/>
  <c r="R141" i="23" s="1"/>
  <c r="P142" i="23"/>
  <c r="P141" i="23" s="1"/>
  <c r="BI140" i="23"/>
  <c r="BH140" i="23"/>
  <c r="BG140" i="23"/>
  <c r="BE140" i="23"/>
  <c r="T140" i="23"/>
  <c r="R140" i="23"/>
  <c r="P140" i="23"/>
  <c r="BI139" i="23"/>
  <c r="BH139" i="23"/>
  <c r="BG139" i="23"/>
  <c r="BE139" i="23"/>
  <c r="T139" i="23"/>
  <c r="R139" i="23"/>
  <c r="P139" i="23"/>
  <c r="BI138" i="23"/>
  <c r="BH138" i="23"/>
  <c r="BG138" i="23"/>
  <c r="BE138" i="23"/>
  <c r="T138" i="23"/>
  <c r="R138" i="23"/>
  <c r="P138" i="23"/>
  <c r="BI137" i="23"/>
  <c r="BH137" i="23"/>
  <c r="BG137" i="23"/>
  <c r="BE137" i="23"/>
  <c r="T137" i="23"/>
  <c r="R137" i="23"/>
  <c r="P137" i="23"/>
  <c r="BI136" i="23"/>
  <c r="BH136" i="23"/>
  <c r="BG136" i="23"/>
  <c r="BE136" i="23"/>
  <c r="T136" i="23"/>
  <c r="R136" i="23"/>
  <c r="P136" i="23"/>
  <c r="BI135" i="23"/>
  <c r="BH135" i="23"/>
  <c r="BG135" i="23"/>
  <c r="BE135" i="23"/>
  <c r="T135" i="23"/>
  <c r="R135" i="23"/>
  <c r="P135" i="23"/>
  <c r="BI134" i="23"/>
  <c r="BH134" i="23"/>
  <c r="BG134" i="23"/>
  <c r="BE134" i="23"/>
  <c r="T134" i="23"/>
  <c r="R134" i="23"/>
  <c r="P134" i="23"/>
  <c r="BI132" i="23"/>
  <c r="BH132" i="23"/>
  <c r="BG132" i="23"/>
  <c r="BE132" i="23"/>
  <c r="T132" i="23"/>
  <c r="R132" i="23"/>
  <c r="P132" i="23"/>
  <c r="BI131" i="23"/>
  <c r="BH131" i="23"/>
  <c r="BG131" i="23"/>
  <c r="BE131" i="23"/>
  <c r="T131" i="23"/>
  <c r="R131" i="23"/>
  <c r="P131" i="23"/>
  <c r="BI130" i="23"/>
  <c r="BH130" i="23"/>
  <c r="BG130" i="23"/>
  <c r="BE130" i="23"/>
  <c r="T130" i="23"/>
  <c r="R130" i="23"/>
  <c r="P130" i="23"/>
  <c r="BI129" i="23"/>
  <c r="BH129" i="23"/>
  <c r="BG129" i="23"/>
  <c r="BE129" i="23"/>
  <c r="T129" i="23"/>
  <c r="R129" i="23"/>
  <c r="P129" i="23"/>
  <c r="J122" i="23"/>
  <c r="F122" i="23"/>
  <c r="F120" i="23"/>
  <c r="E118" i="23"/>
  <c r="J91" i="23"/>
  <c r="F91" i="23"/>
  <c r="F89" i="23"/>
  <c r="E87" i="23"/>
  <c r="J24" i="23"/>
  <c r="E24" i="23"/>
  <c r="J123" i="23" s="1"/>
  <c r="J23" i="23"/>
  <c r="J18" i="23"/>
  <c r="E18" i="23"/>
  <c r="F123" i="23" s="1"/>
  <c r="J17" i="23"/>
  <c r="J12" i="23"/>
  <c r="J89" i="23"/>
  <c r="E7" i="23"/>
  <c r="E85" i="23" s="1"/>
  <c r="J401" i="22"/>
  <c r="J37" i="22"/>
  <c r="J36" i="22"/>
  <c r="AY115" i="1"/>
  <c r="J35" i="22"/>
  <c r="AX115" i="1"/>
  <c r="BI418" i="22"/>
  <c r="BH418" i="22"/>
  <c r="BG418" i="22"/>
  <c r="BE418" i="22"/>
  <c r="T418" i="22"/>
  <c r="R418" i="22"/>
  <c r="P418" i="22"/>
  <c r="BI417" i="22"/>
  <c r="BH417" i="22"/>
  <c r="BG417" i="22"/>
  <c r="BE417" i="22"/>
  <c r="T417" i="22"/>
  <c r="R417" i="22"/>
  <c r="P417" i="22"/>
  <c r="BI416" i="22"/>
  <c r="BH416" i="22"/>
  <c r="BG416" i="22"/>
  <c r="BE416" i="22"/>
  <c r="T416" i="22"/>
  <c r="R416" i="22"/>
  <c r="P416" i="22"/>
  <c r="BI415" i="22"/>
  <c r="BH415" i="22"/>
  <c r="BG415" i="22"/>
  <c r="BE415" i="22"/>
  <c r="T415" i="22"/>
  <c r="R415" i="22"/>
  <c r="P415" i="22"/>
  <c r="BI414" i="22"/>
  <c r="BH414" i="22"/>
  <c r="BG414" i="22"/>
  <c r="BE414" i="22"/>
  <c r="T414" i="22"/>
  <c r="R414" i="22"/>
  <c r="P414" i="22"/>
  <c r="BI413" i="22"/>
  <c r="BH413" i="22"/>
  <c r="BG413" i="22"/>
  <c r="BE413" i="22"/>
  <c r="T413" i="22"/>
  <c r="R413" i="22"/>
  <c r="P413" i="22"/>
  <c r="BI412" i="22"/>
  <c r="BH412" i="22"/>
  <c r="BG412" i="22"/>
  <c r="BE412" i="22"/>
  <c r="T412" i="22"/>
  <c r="R412" i="22"/>
  <c r="P412" i="22"/>
  <c r="BI411" i="22"/>
  <c r="BH411" i="22"/>
  <c r="BG411" i="22"/>
  <c r="BE411" i="22"/>
  <c r="T411" i="22"/>
  <c r="R411" i="22"/>
  <c r="P411" i="22"/>
  <c r="BI410" i="22"/>
  <c r="BH410" i="22"/>
  <c r="BG410" i="22"/>
  <c r="BE410" i="22"/>
  <c r="T410" i="22"/>
  <c r="R410" i="22"/>
  <c r="P410" i="22"/>
  <c r="BI409" i="22"/>
  <c r="BH409" i="22"/>
  <c r="BG409" i="22"/>
  <c r="BE409" i="22"/>
  <c r="T409" i="22"/>
  <c r="R409" i="22"/>
  <c r="P409" i="22"/>
  <c r="BI408" i="22"/>
  <c r="BH408" i="22"/>
  <c r="BG408" i="22"/>
  <c r="BE408" i="22"/>
  <c r="T408" i="22"/>
  <c r="R408" i="22"/>
  <c r="P408" i="22"/>
  <c r="BI407" i="22"/>
  <c r="BH407" i="22"/>
  <c r="BG407" i="22"/>
  <c r="BE407" i="22"/>
  <c r="T407" i="22"/>
  <c r="R407" i="22"/>
  <c r="P407" i="22"/>
  <c r="BI406" i="22"/>
  <c r="BH406" i="22"/>
  <c r="BG406" i="22"/>
  <c r="BE406" i="22"/>
  <c r="T406" i="22"/>
  <c r="R406" i="22"/>
  <c r="P406" i="22"/>
  <c r="BI405" i="22"/>
  <c r="BH405" i="22"/>
  <c r="BG405" i="22"/>
  <c r="BE405" i="22"/>
  <c r="T405" i="22"/>
  <c r="R405" i="22"/>
  <c r="P405" i="22"/>
  <c r="BI404" i="22"/>
  <c r="BH404" i="22"/>
  <c r="BG404" i="22"/>
  <c r="BE404" i="22"/>
  <c r="T404" i="22"/>
  <c r="R404" i="22"/>
  <c r="P404" i="22"/>
  <c r="BI403" i="22"/>
  <c r="BH403" i="22"/>
  <c r="BG403" i="22"/>
  <c r="BE403" i="22"/>
  <c r="T403" i="22"/>
  <c r="R403" i="22"/>
  <c r="P403" i="22"/>
  <c r="J106" i="22"/>
  <c r="BI400" i="22"/>
  <c r="BH400" i="22"/>
  <c r="BG400" i="22"/>
  <c r="BE400" i="22"/>
  <c r="T400" i="22"/>
  <c r="R400" i="22"/>
  <c r="P400" i="22"/>
  <c r="BI399" i="22"/>
  <c r="BH399" i="22"/>
  <c r="BG399" i="22"/>
  <c r="BE399" i="22"/>
  <c r="T399" i="22"/>
  <c r="R399" i="22"/>
  <c r="P399" i="22"/>
  <c r="BI398" i="22"/>
  <c r="BH398" i="22"/>
  <c r="BG398" i="22"/>
  <c r="BE398" i="22"/>
  <c r="T398" i="22"/>
  <c r="R398" i="22"/>
  <c r="P398" i="22"/>
  <c r="BI397" i="22"/>
  <c r="BH397" i="22"/>
  <c r="BG397" i="22"/>
  <c r="BE397" i="22"/>
  <c r="T397" i="22"/>
  <c r="R397" i="22"/>
  <c r="P397" i="22"/>
  <c r="BI396" i="22"/>
  <c r="BH396" i="22"/>
  <c r="BG396" i="22"/>
  <c r="BE396" i="22"/>
  <c r="T396" i="22"/>
  <c r="R396" i="22"/>
  <c r="P396" i="22"/>
  <c r="BI395" i="22"/>
  <c r="BH395" i="22"/>
  <c r="BG395" i="22"/>
  <c r="BE395" i="22"/>
  <c r="T395" i="22"/>
  <c r="R395" i="22"/>
  <c r="P395" i="22"/>
  <c r="BI394" i="22"/>
  <c r="BH394" i="22"/>
  <c r="BG394" i="22"/>
  <c r="BE394" i="22"/>
  <c r="T394" i="22"/>
  <c r="R394" i="22"/>
  <c r="P394" i="22"/>
  <c r="BI393" i="22"/>
  <c r="BH393" i="22"/>
  <c r="BG393" i="22"/>
  <c r="BE393" i="22"/>
  <c r="T393" i="22"/>
  <c r="R393" i="22"/>
  <c r="P393" i="22"/>
  <c r="BI392" i="22"/>
  <c r="BH392" i="22"/>
  <c r="BG392" i="22"/>
  <c r="BE392" i="22"/>
  <c r="T392" i="22"/>
  <c r="R392" i="22"/>
  <c r="P392" i="22"/>
  <c r="BI391" i="22"/>
  <c r="BH391" i="22"/>
  <c r="BG391" i="22"/>
  <c r="BE391" i="22"/>
  <c r="T391" i="22"/>
  <c r="R391" i="22"/>
  <c r="P391" i="22"/>
  <c r="BI390" i="22"/>
  <c r="BH390" i="22"/>
  <c r="BG390" i="22"/>
  <c r="BE390" i="22"/>
  <c r="T390" i="22"/>
  <c r="R390" i="22"/>
  <c r="P390" i="22"/>
  <c r="BI389" i="22"/>
  <c r="BH389" i="22"/>
  <c r="BG389" i="22"/>
  <c r="BE389" i="22"/>
  <c r="T389" i="22"/>
  <c r="R389" i="22"/>
  <c r="P389" i="22"/>
  <c r="BI388" i="22"/>
  <c r="BH388" i="22"/>
  <c r="BG388" i="22"/>
  <c r="BE388" i="22"/>
  <c r="T388" i="22"/>
  <c r="R388" i="22"/>
  <c r="P388" i="22"/>
  <c r="BI387" i="22"/>
  <c r="BH387" i="22"/>
  <c r="BG387" i="22"/>
  <c r="BE387" i="22"/>
  <c r="T387" i="22"/>
  <c r="R387" i="22"/>
  <c r="P387" i="22"/>
  <c r="BI386" i="22"/>
  <c r="BH386" i="22"/>
  <c r="BG386" i="22"/>
  <c r="BE386" i="22"/>
  <c r="T386" i="22"/>
  <c r="R386" i="22"/>
  <c r="P386" i="22"/>
  <c r="BI385" i="22"/>
  <c r="BH385" i="22"/>
  <c r="BG385" i="22"/>
  <c r="BE385" i="22"/>
  <c r="T385" i="22"/>
  <c r="R385" i="22"/>
  <c r="P385" i="22"/>
  <c r="BI384" i="22"/>
  <c r="BH384" i="22"/>
  <c r="BG384" i="22"/>
  <c r="BE384" i="22"/>
  <c r="T384" i="22"/>
  <c r="R384" i="22"/>
  <c r="P384" i="22"/>
  <c r="BI383" i="22"/>
  <c r="BH383" i="22"/>
  <c r="BG383" i="22"/>
  <c r="BE383" i="22"/>
  <c r="T383" i="22"/>
  <c r="R383" i="22"/>
  <c r="P383" i="22"/>
  <c r="BI382" i="22"/>
  <c r="BH382" i="22"/>
  <c r="BG382" i="22"/>
  <c r="BE382" i="22"/>
  <c r="T382" i="22"/>
  <c r="R382" i="22"/>
  <c r="P382" i="22"/>
  <c r="BI381" i="22"/>
  <c r="BH381" i="22"/>
  <c r="BG381" i="22"/>
  <c r="BE381" i="22"/>
  <c r="T381" i="22"/>
  <c r="R381" i="22"/>
  <c r="P381" i="22"/>
  <c r="BI380" i="22"/>
  <c r="BH380" i="22"/>
  <c r="BG380" i="22"/>
  <c r="BE380" i="22"/>
  <c r="T380" i="22"/>
  <c r="R380" i="22"/>
  <c r="P380" i="22"/>
  <c r="BI379" i="22"/>
  <c r="BH379" i="22"/>
  <c r="BG379" i="22"/>
  <c r="BE379" i="22"/>
  <c r="T379" i="22"/>
  <c r="R379" i="22"/>
  <c r="P379" i="22"/>
  <c r="BI378" i="22"/>
  <c r="BH378" i="22"/>
  <c r="BG378" i="22"/>
  <c r="BE378" i="22"/>
  <c r="T378" i="22"/>
  <c r="R378" i="22"/>
  <c r="P378" i="22"/>
  <c r="BI377" i="22"/>
  <c r="BH377" i="22"/>
  <c r="BG377" i="22"/>
  <c r="BE377" i="22"/>
  <c r="T377" i="22"/>
  <c r="R377" i="22"/>
  <c r="P377" i="22"/>
  <c r="BI376" i="22"/>
  <c r="BH376" i="22"/>
  <c r="BG376" i="22"/>
  <c r="BE376" i="22"/>
  <c r="T376" i="22"/>
  <c r="R376" i="22"/>
  <c r="P376" i="22"/>
  <c r="BI375" i="22"/>
  <c r="BH375" i="22"/>
  <c r="BG375" i="22"/>
  <c r="BE375" i="22"/>
  <c r="T375" i="22"/>
  <c r="R375" i="22"/>
  <c r="P375" i="22"/>
  <c r="BI374" i="22"/>
  <c r="BH374" i="22"/>
  <c r="BG374" i="22"/>
  <c r="BE374" i="22"/>
  <c r="T374" i="22"/>
  <c r="R374" i="22"/>
  <c r="P374" i="22"/>
  <c r="BI373" i="22"/>
  <c r="BH373" i="22"/>
  <c r="BG373" i="22"/>
  <c r="BE373" i="22"/>
  <c r="T373" i="22"/>
  <c r="R373" i="22"/>
  <c r="P373" i="22"/>
  <c r="BI372" i="22"/>
  <c r="BH372" i="22"/>
  <c r="BG372" i="22"/>
  <c r="BE372" i="22"/>
  <c r="T372" i="22"/>
  <c r="R372" i="22"/>
  <c r="P372" i="22"/>
  <c r="BI371" i="22"/>
  <c r="BH371" i="22"/>
  <c r="BG371" i="22"/>
  <c r="BE371" i="22"/>
  <c r="T371" i="22"/>
  <c r="R371" i="22"/>
  <c r="P371" i="22"/>
  <c r="BI370" i="22"/>
  <c r="BH370" i="22"/>
  <c r="BG370" i="22"/>
  <c r="BE370" i="22"/>
  <c r="T370" i="22"/>
  <c r="R370" i="22"/>
  <c r="P370" i="22"/>
  <c r="BI369" i="22"/>
  <c r="BH369" i="22"/>
  <c r="BG369" i="22"/>
  <c r="BE369" i="22"/>
  <c r="T369" i="22"/>
  <c r="R369" i="22"/>
  <c r="P369" i="22"/>
  <c r="BI368" i="22"/>
  <c r="BH368" i="22"/>
  <c r="BG368" i="22"/>
  <c r="BE368" i="22"/>
  <c r="T368" i="22"/>
  <c r="R368" i="22"/>
  <c r="P368" i="22"/>
  <c r="BI367" i="22"/>
  <c r="BH367" i="22"/>
  <c r="BG367" i="22"/>
  <c r="BE367" i="22"/>
  <c r="T367" i="22"/>
  <c r="R367" i="22"/>
  <c r="P367" i="22"/>
  <c r="BI366" i="22"/>
  <c r="BH366" i="22"/>
  <c r="BG366" i="22"/>
  <c r="BE366" i="22"/>
  <c r="T366" i="22"/>
  <c r="R366" i="22"/>
  <c r="P366" i="22"/>
  <c r="BI365" i="22"/>
  <c r="BH365" i="22"/>
  <c r="BG365" i="22"/>
  <c r="BE365" i="22"/>
  <c r="T365" i="22"/>
  <c r="R365" i="22"/>
  <c r="P365" i="22"/>
  <c r="BI364" i="22"/>
  <c r="BH364" i="22"/>
  <c r="BG364" i="22"/>
  <c r="BE364" i="22"/>
  <c r="T364" i="22"/>
  <c r="R364" i="22"/>
  <c r="P364" i="22"/>
  <c r="BI363" i="22"/>
  <c r="BH363" i="22"/>
  <c r="BG363" i="22"/>
  <c r="BE363" i="22"/>
  <c r="T363" i="22"/>
  <c r="R363" i="22"/>
  <c r="P363" i="22"/>
  <c r="BI362" i="22"/>
  <c r="BH362" i="22"/>
  <c r="BG362" i="22"/>
  <c r="BE362" i="22"/>
  <c r="T362" i="22"/>
  <c r="R362" i="22"/>
  <c r="P362" i="22"/>
  <c r="BI361" i="22"/>
  <c r="BH361" i="22"/>
  <c r="BG361" i="22"/>
  <c r="BE361" i="22"/>
  <c r="T361" i="22"/>
  <c r="R361" i="22"/>
  <c r="P361" i="22"/>
  <c r="BI360" i="22"/>
  <c r="BH360" i="22"/>
  <c r="BG360" i="22"/>
  <c r="BE360" i="22"/>
  <c r="T360" i="22"/>
  <c r="R360" i="22"/>
  <c r="P360" i="22"/>
  <c r="BI359" i="22"/>
  <c r="BH359" i="22"/>
  <c r="BG359" i="22"/>
  <c r="BE359" i="22"/>
  <c r="T359" i="22"/>
  <c r="R359" i="22"/>
  <c r="P359" i="22"/>
  <c r="BI358" i="22"/>
  <c r="BH358" i="22"/>
  <c r="BG358" i="22"/>
  <c r="BE358" i="22"/>
  <c r="T358" i="22"/>
  <c r="R358" i="22"/>
  <c r="P358" i="22"/>
  <c r="BI357" i="22"/>
  <c r="BH357" i="22"/>
  <c r="BG357" i="22"/>
  <c r="BE357" i="22"/>
  <c r="T357" i="22"/>
  <c r="R357" i="22"/>
  <c r="P357" i="22"/>
  <c r="BI356" i="22"/>
  <c r="BH356" i="22"/>
  <c r="BG356" i="22"/>
  <c r="BE356" i="22"/>
  <c r="T356" i="22"/>
  <c r="R356" i="22"/>
  <c r="P356" i="22"/>
  <c r="BI355" i="22"/>
  <c r="BH355" i="22"/>
  <c r="BG355" i="22"/>
  <c r="BE355" i="22"/>
  <c r="T355" i="22"/>
  <c r="R355" i="22"/>
  <c r="P355" i="22"/>
  <c r="BI354" i="22"/>
  <c r="BH354" i="22"/>
  <c r="BG354" i="22"/>
  <c r="BE354" i="22"/>
  <c r="T354" i="22"/>
  <c r="R354" i="22"/>
  <c r="P354" i="22"/>
  <c r="BI353" i="22"/>
  <c r="BH353" i="22"/>
  <c r="BG353" i="22"/>
  <c r="BE353" i="22"/>
  <c r="T353" i="22"/>
  <c r="R353" i="22"/>
  <c r="P353" i="22"/>
  <c r="BI352" i="22"/>
  <c r="BH352" i="22"/>
  <c r="BG352" i="22"/>
  <c r="BE352" i="22"/>
  <c r="T352" i="22"/>
  <c r="R352" i="22"/>
  <c r="P352" i="22"/>
  <c r="BI351" i="22"/>
  <c r="BH351" i="22"/>
  <c r="BG351" i="22"/>
  <c r="BE351" i="22"/>
  <c r="T351" i="22"/>
  <c r="R351" i="22"/>
  <c r="P351" i="22"/>
  <c r="BI350" i="22"/>
  <c r="BH350" i="22"/>
  <c r="BG350" i="22"/>
  <c r="BE350" i="22"/>
  <c r="T350" i="22"/>
  <c r="R350" i="22"/>
  <c r="P350" i="22"/>
  <c r="BI349" i="22"/>
  <c r="BH349" i="22"/>
  <c r="BG349" i="22"/>
  <c r="BE349" i="22"/>
  <c r="T349" i="22"/>
  <c r="R349" i="22"/>
  <c r="P349" i="22"/>
  <c r="BI347" i="22"/>
  <c r="BH347" i="22"/>
  <c r="BG347" i="22"/>
  <c r="BE347" i="22"/>
  <c r="T347" i="22"/>
  <c r="R347" i="22"/>
  <c r="P347" i="22"/>
  <c r="BI346" i="22"/>
  <c r="BH346" i="22"/>
  <c r="BG346" i="22"/>
  <c r="BE346" i="22"/>
  <c r="T346" i="22"/>
  <c r="R346" i="22"/>
  <c r="P346" i="22"/>
  <c r="BI345" i="22"/>
  <c r="BH345" i="22"/>
  <c r="BG345" i="22"/>
  <c r="BE345" i="22"/>
  <c r="T345" i="22"/>
  <c r="R345" i="22"/>
  <c r="P345" i="22"/>
  <c r="BI344" i="22"/>
  <c r="BH344" i="22"/>
  <c r="BG344" i="22"/>
  <c r="BE344" i="22"/>
  <c r="T344" i="22"/>
  <c r="R344" i="22"/>
  <c r="P344" i="22"/>
  <c r="BI343" i="22"/>
  <c r="BH343" i="22"/>
  <c r="BG343" i="22"/>
  <c r="BE343" i="22"/>
  <c r="T343" i="22"/>
  <c r="R343" i="22"/>
  <c r="P343" i="22"/>
  <c r="BI342" i="22"/>
  <c r="BH342" i="22"/>
  <c r="BG342" i="22"/>
  <c r="BE342" i="22"/>
  <c r="T342" i="22"/>
  <c r="R342" i="22"/>
  <c r="P342" i="22"/>
  <c r="BI341" i="22"/>
  <c r="BH341" i="22"/>
  <c r="BG341" i="22"/>
  <c r="BE341" i="22"/>
  <c r="T341" i="22"/>
  <c r="R341" i="22"/>
  <c r="P341" i="22"/>
  <c r="BI340" i="22"/>
  <c r="BH340" i="22"/>
  <c r="BG340" i="22"/>
  <c r="BE340" i="22"/>
  <c r="T340" i="22"/>
  <c r="R340" i="22"/>
  <c r="P340" i="22"/>
  <c r="BI339" i="22"/>
  <c r="BH339" i="22"/>
  <c r="BG339" i="22"/>
  <c r="BE339" i="22"/>
  <c r="T339" i="22"/>
  <c r="R339" i="22"/>
  <c r="P339" i="22"/>
  <c r="BI338" i="22"/>
  <c r="BH338" i="22"/>
  <c r="BG338" i="22"/>
  <c r="BE338" i="22"/>
  <c r="T338" i="22"/>
  <c r="R338" i="22"/>
  <c r="P338" i="22"/>
  <c r="BI337" i="22"/>
  <c r="BH337" i="22"/>
  <c r="BG337" i="22"/>
  <c r="BE337" i="22"/>
  <c r="T337" i="22"/>
  <c r="R337" i="22"/>
  <c r="P337" i="22"/>
  <c r="BI336" i="22"/>
  <c r="BH336" i="22"/>
  <c r="BG336" i="22"/>
  <c r="BE336" i="22"/>
  <c r="T336" i="22"/>
  <c r="R336" i="22"/>
  <c r="P336" i="22"/>
  <c r="BI335" i="22"/>
  <c r="BH335" i="22"/>
  <c r="BG335" i="22"/>
  <c r="BE335" i="22"/>
  <c r="T335" i="22"/>
  <c r="R335" i="22"/>
  <c r="P335" i="22"/>
  <c r="BI334" i="22"/>
  <c r="BH334" i="22"/>
  <c r="BG334" i="22"/>
  <c r="BE334" i="22"/>
  <c r="T334" i="22"/>
  <c r="R334" i="22"/>
  <c r="P334" i="22"/>
  <c r="BI333" i="22"/>
  <c r="BH333" i="22"/>
  <c r="BG333" i="22"/>
  <c r="BE333" i="22"/>
  <c r="T333" i="22"/>
  <c r="R333" i="22"/>
  <c r="P333" i="22"/>
  <c r="BI332" i="22"/>
  <c r="BH332" i="22"/>
  <c r="BG332" i="22"/>
  <c r="BE332" i="22"/>
  <c r="T332" i="22"/>
  <c r="R332" i="22"/>
  <c r="P332" i="22"/>
  <c r="BI331" i="22"/>
  <c r="BH331" i="22"/>
  <c r="BG331" i="22"/>
  <c r="BE331" i="22"/>
  <c r="T331" i="22"/>
  <c r="R331" i="22"/>
  <c r="P331" i="22"/>
  <c r="BI330" i="22"/>
  <c r="BH330" i="22"/>
  <c r="BG330" i="22"/>
  <c r="BE330" i="22"/>
  <c r="T330" i="22"/>
  <c r="R330" i="22"/>
  <c r="P330" i="22"/>
  <c r="BI329" i="22"/>
  <c r="BH329" i="22"/>
  <c r="BG329" i="22"/>
  <c r="BE329" i="22"/>
  <c r="T329" i="22"/>
  <c r="R329" i="22"/>
  <c r="P329" i="22"/>
  <c r="BI328" i="22"/>
  <c r="BH328" i="22"/>
  <c r="BG328" i="22"/>
  <c r="BE328" i="22"/>
  <c r="T328" i="22"/>
  <c r="R328" i="22"/>
  <c r="P328" i="22"/>
  <c r="BI327" i="22"/>
  <c r="BH327" i="22"/>
  <c r="BG327" i="22"/>
  <c r="BE327" i="22"/>
  <c r="T327" i="22"/>
  <c r="R327" i="22"/>
  <c r="P327" i="22"/>
  <c r="BI326" i="22"/>
  <c r="BH326" i="22"/>
  <c r="BG326" i="22"/>
  <c r="BE326" i="22"/>
  <c r="T326" i="22"/>
  <c r="R326" i="22"/>
  <c r="P326" i="22"/>
  <c r="BI325" i="22"/>
  <c r="BH325" i="22"/>
  <c r="BG325" i="22"/>
  <c r="BE325" i="22"/>
  <c r="T325" i="22"/>
  <c r="R325" i="22"/>
  <c r="P325" i="22"/>
  <c r="BI324" i="22"/>
  <c r="BH324" i="22"/>
  <c r="BG324" i="22"/>
  <c r="BE324" i="22"/>
  <c r="T324" i="22"/>
  <c r="R324" i="22"/>
  <c r="P324" i="22"/>
  <c r="BI323" i="22"/>
  <c r="BH323" i="22"/>
  <c r="BG323" i="22"/>
  <c r="BE323" i="22"/>
  <c r="T323" i="22"/>
  <c r="R323" i="22"/>
  <c r="P323" i="22"/>
  <c r="BI322" i="22"/>
  <c r="BH322" i="22"/>
  <c r="BG322" i="22"/>
  <c r="BE322" i="22"/>
  <c r="T322" i="22"/>
  <c r="R322" i="22"/>
  <c r="P322" i="22"/>
  <c r="BI321" i="22"/>
  <c r="BH321" i="22"/>
  <c r="BG321" i="22"/>
  <c r="BE321" i="22"/>
  <c r="T321" i="22"/>
  <c r="R321" i="22"/>
  <c r="P321" i="22"/>
  <c r="BI320" i="22"/>
  <c r="BH320" i="22"/>
  <c r="BG320" i="22"/>
  <c r="BE320" i="22"/>
  <c r="T320" i="22"/>
  <c r="R320" i="22"/>
  <c r="P320" i="22"/>
  <c r="BI319" i="22"/>
  <c r="BH319" i="22"/>
  <c r="BG319" i="22"/>
  <c r="BE319" i="22"/>
  <c r="T319" i="22"/>
  <c r="R319" i="22"/>
  <c r="P319" i="22"/>
  <c r="BI318" i="22"/>
  <c r="BH318" i="22"/>
  <c r="BG318" i="22"/>
  <c r="BE318" i="22"/>
  <c r="T318" i="22"/>
  <c r="R318" i="22"/>
  <c r="P318" i="22"/>
  <c r="BI317" i="22"/>
  <c r="BH317" i="22"/>
  <c r="BG317" i="22"/>
  <c r="BE317" i="22"/>
  <c r="T317" i="22"/>
  <c r="R317" i="22"/>
  <c r="P317" i="22"/>
  <c r="BI316" i="22"/>
  <c r="BH316" i="22"/>
  <c r="BG316" i="22"/>
  <c r="BE316" i="22"/>
  <c r="T316" i="22"/>
  <c r="R316" i="22"/>
  <c r="P316" i="22"/>
  <c r="BI315" i="22"/>
  <c r="BH315" i="22"/>
  <c r="BG315" i="22"/>
  <c r="BE315" i="22"/>
  <c r="T315" i="22"/>
  <c r="R315" i="22"/>
  <c r="P315" i="22"/>
  <c r="BI314" i="22"/>
  <c r="BH314" i="22"/>
  <c r="BG314" i="22"/>
  <c r="BE314" i="22"/>
  <c r="T314" i="22"/>
  <c r="R314" i="22"/>
  <c r="P314" i="22"/>
  <c r="BI313" i="22"/>
  <c r="BH313" i="22"/>
  <c r="BG313" i="22"/>
  <c r="BE313" i="22"/>
  <c r="T313" i="22"/>
  <c r="R313" i="22"/>
  <c r="P313" i="22"/>
  <c r="BI312" i="22"/>
  <c r="BH312" i="22"/>
  <c r="BG312" i="22"/>
  <c r="BE312" i="22"/>
  <c r="T312" i="22"/>
  <c r="R312" i="22"/>
  <c r="P312" i="22"/>
  <c r="BI311" i="22"/>
  <c r="BH311" i="22"/>
  <c r="BG311" i="22"/>
  <c r="BE311" i="22"/>
  <c r="T311" i="22"/>
  <c r="R311" i="22"/>
  <c r="P311" i="22"/>
  <c r="BI310" i="22"/>
  <c r="BH310" i="22"/>
  <c r="BG310" i="22"/>
  <c r="BE310" i="22"/>
  <c r="T310" i="22"/>
  <c r="R310" i="22"/>
  <c r="P310" i="22"/>
  <c r="BI309" i="22"/>
  <c r="BH309" i="22"/>
  <c r="BG309" i="22"/>
  <c r="BE309" i="22"/>
  <c r="T309" i="22"/>
  <c r="R309" i="22"/>
  <c r="P309" i="22"/>
  <c r="BI308" i="22"/>
  <c r="BH308" i="22"/>
  <c r="BG308" i="22"/>
  <c r="BE308" i="22"/>
  <c r="T308" i="22"/>
  <c r="R308" i="22"/>
  <c r="P308" i="22"/>
  <c r="BI307" i="22"/>
  <c r="BH307" i="22"/>
  <c r="BG307" i="22"/>
  <c r="BE307" i="22"/>
  <c r="T307" i="22"/>
  <c r="R307" i="22"/>
  <c r="P307" i="22"/>
  <c r="BI306" i="22"/>
  <c r="BH306" i="22"/>
  <c r="BG306" i="22"/>
  <c r="BE306" i="22"/>
  <c r="T306" i="22"/>
  <c r="R306" i="22"/>
  <c r="P306" i="22"/>
  <c r="BI305" i="22"/>
  <c r="BH305" i="22"/>
  <c r="BG305" i="22"/>
  <c r="BE305" i="22"/>
  <c r="T305" i="22"/>
  <c r="R305" i="22"/>
  <c r="P305" i="22"/>
  <c r="BI304" i="22"/>
  <c r="BH304" i="22"/>
  <c r="BG304" i="22"/>
  <c r="BE304" i="22"/>
  <c r="T304" i="22"/>
  <c r="R304" i="22"/>
  <c r="P304" i="22"/>
  <c r="BI303" i="22"/>
  <c r="BH303" i="22"/>
  <c r="BG303" i="22"/>
  <c r="BE303" i="22"/>
  <c r="T303" i="22"/>
  <c r="R303" i="22"/>
  <c r="P303" i="22"/>
  <c r="BI302" i="22"/>
  <c r="BH302" i="22"/>
  <c r="BG302" i="22"/>
  <c r="BE302" i="22"/>
  <c r="T302" i="22"/>
  <c r="R302" i="22"/>
  <c r="P302" i="22"/>
  <c r="BI301" i="22"/>
  <c r="BH301" i="22"/>
  <c r="BG301" i="22"/>
  <c r="BE301" i="22"/>
  <c r="T301" i="22"/>
  <c r="R301" i="22"/>
  <c r="P301" i="22"/>
  <c r="BI300" i="22"/>
  <c r="BH300" i="22"/>
  <c r="BG300" i="22"/>
  <c r="BE300" i="22"/>
  <c r="T300" i="22"/>
  <c r="R300" i="22"/>
  <c r="P300" i="22"/>
  <c r="BI299" i="22"/>
  <c r="BH299" i="22"/>
  <c r="BG299" i="22"/>
  <c r="BE299" i="22"/>
  <c r="T299" i="22"/>
  <c r="R299" i="22"/>
  <c r="P299" i="22"/>
  <c r="BI298" i="22"/>
  <c r="BH298" i="22"/>
  <c r="BG298" i="22"/>
  <c r="BE298" i="22"/>
  <c r="T298" i="22"/>
  <c r="R298" i="22"/>
  <c r="P298" i="22"/>
  <c r="BI297" i="22"/>
  <c r="BH297" i="22"/>
  <c r="BG297" i="22"/>
  <c r="BE297" i="22"/>
  <c r="T297" i="22"/>
  <c r="R297" i="22"/>
  <c r="P297" i="22"/>
  <c r="BI296" i="22"/>
  <c r="BH296" i="22"/>
  <c r="BG296" i="22"/>
  <c r="BE296" i="22"/>
  <c r="T296" i="22"/>
  <c r="R296" i="22"/>
  <c r="P296" i="22"/>
  <c r="BI295" i="22"/>
  <c r="BH295" i="22"/>
  <c r="BG295" i="22"/>
  <c r="BE295" i="22"/>
  <c r="T295" i="22"/>
  <c r="R295" i="22"/>
  <c r="P295" i="22"/>
  <c r="BI294" i="22"/>
  <c r="BH294" i="22"/>
  <c r="BG294" i="22"/>
  <c r="BE294" i="22"/>
  <c r="T294" i="22"/>
  <c r="R294" i="22"/>
  <c r="P294" i="22"/>
  <c r="BI293" i="22"/>
  <c r="BH293" i="22"/>
  <c r="BG293" i="22"/>
  <c r="BE293" i="22"/>
  <c r="T293" i="22"/>
  <c r="R293" i="22"/>
  <c r="P293" i="22"/>
  <c r="BI292" i="22"/>
  <c r="BH292" i="22"/>
  <c r="BG292" i="22"/>
  <c r="BE292" i="22"/>
  <c r="T292" i="22"/>
  <c r="R292" i="22"/>
  <c r="P292" i="22"/>
  <c r="BI291" i="22"/>
  <c r="BH291" i="22"/>
  <c r="BG291" i="22"/>
  <c r="BE291" i="22"/>
  <c r="T291" i="22"/>
  <c r="R291" i="22"/>
  <c r="P291" i="22"/>
  <c r="BI290" i="22"/>
  <c r="BH290" i="22"/>
  <c r="BG290" i="22"/>
  <c r="BE290" i="22"/>
  <c r="T290" i="22"/>
  <c r="R290" i="22"/>
  <c r="P290" i="22"/>
  <c r="BI289" i="22"/>
  <c r="BH289" i="22"/>
  <c r="BG289" i="22"/>
  <c r="BE289" i="22"/>
  <c r="T289" i="22"/>
  <c r="R289" i="22"/>
  <c r="P289" i="22"/>
  <c r="BI288" i="22"/>
  <c r="BH288" i="22"/>
  <c r="BG288" i="22"/>
  <c r="BE288" i="22"/>
  <c r="T288" i="22"/>
  <c r="R288" i="22"/>
  <c r="P288" i="22"/>
  <c r="BI287" i="22"/>
  <c r="BH287" i="22"/>
  <c r="BG287" i="22"/>
  <c r="BE287" i="22"/>
  <c r="T287" i="22"/>
  <c r="R287" i="22"/>
  <c r="P287" i="22"/>
  <c r="BI286" i="22"/>
  <c r="BH286" i="22"/>
  <c r="BG286" i="22"/>
  <c r="BE286" i="22"/>
  <c r="T286" i="22"/>
  <c r="R286" i="22"/>
  <c r="P286" i="22"/>
  <c r="BI285" i="22"/>
  <c r="BH285" i="22"/>
  <c r="BG285" i="22"/>
  <c r="BE285" i="22"/>
  <c r="T285" i="22"/>
  <c r="R285" i="22"/>
  <c r="P285" i="22"/>
  <c r="BI284" i="22"/>
  <c r="BH284" i="22"/>
  <c r="BG284" i="22"/>
  <c r="BE284" i="22"/>
  <c r="T284" i="22"/>
  <c r="R284" i="22"/>
  <c r="P284" i="22"/>
  <c r="BI283" i="22"/>
  <c r="BH283" i="22"/>
  <c r="BG283" i="22"/>
  <c r="BE283" i="22"/>
  <c r="T283" i="22"/>
  <c r="R283" i="22"/>
  <c r="P283" i="22"/>
  <c r="BI282" i="22"/>
  <c r="BH282" i="22"/>
  <c r="BG282" i="22"/>
  <c r="BE282" i="22"/>
  <c r="T282" i="22"/>
  <c r="R282" i="22"/>
  <c r="P282" i="22"/>
  <c r="BI281" i="22"/>
  <c r="BH281" i="22"/>
  <c r="BG281" i="22"/>
  <c r="BE281" i="22"/>
  <c r="T281" i="22"/>
  <c r="R281" i="22"/>
  <c r="P281" i="22"/>
  <c r="BI280" i="22"/>
  <c r="BH280" i="22"/>
  <c r="BG280" i="22"/>
  <c r="BE280" i="22"/>
  <c r="T280" i="22"/>
  <c r="R280" i="22"/>
  <c r="P280" i="22"/>
  <c r="BI279" i="22"/>
  <c r="BH279" i="22"/>
  <c r="BG279" i="22"/>
  <c r="BE279" i="22"/>
  <c r="T279" i="22"/>
  <c r="R279" i="22"/>
  <c r="P279" i="22"/>
  <c r="BI278" i="22"/>
  <c r="BH278" i="22"/>
  <c r="BG278" i="22"/>
  <c r="BE278" i="22"/>
  <c r="T278" i="22"/>
  <c r="R278" i="22"/>
  <c r="P278" i="22"/>
  <c r="BI277" i="22"/>
  <c r="BH277" i="22"/>
  <c r="BG277" i="22"/>
  <c r="BE277" i="22"/>
  <c r="T277" i="22"/>
  <c r="R277" i="22"/>
  <c r="P277" i="22"/>
  <c r="BI276" i="22"/>
  <c r="BH276" i="22"/>
  <c r="BG276" i="22"/>
  <c r="BE276" i="22"/>
  <c r="T276" i="22"/>
  <c r="R276" i="22"/>
  <c r="P276" i="22"/>
  <c r="BI275" i="22"/>
  <c r="BH275" i="22"/>
  <c r="BG275" i="22"/>
  <c r="BE275" i="22"/>
  <c r="T275" i="22"/>
  <c r="R275" i="22"/>
  <c r="P275" i="22"/>
  <c r="BI274" i="22"/>
  <c r="BH274" i="22"/>
  <c r="BG274" i="22"/>
  <c r="BE274" i="22"/>
  <c r="T274" i="22"/>
  <c r="R274" i="22"/>
  <c r="P274" i="22"/>
  <c r="BI273" i="22"/>
  <c r="BH273" i="22"/>
  <c r="BG273" i="22"/>
  <c r="BE273" i="22"/>
  <c r="T273" i="22"/>
  <c r="R273" i="22"/>
  <c r="P273" i="22"/>
  <c r="BI272" i="22"/>
  <c r="BH272" i="22"/>
  <c r="BG272" i="22"/>
  <c r="BE272" i="22"/>
  <c r="T272" i="22"/>
  <c r="R272" i="22"/>
  <c r="P272" i="22"/>
  <c r="BI271" i="22"/>
  <c r="BH271" i="22"/>
  <c r="BG271" i="22"/>
  <c r="BE271" i="22"/>
  <c r="T271" i="22"/>
  <c r="R271" i="22"/>
  <c r="P271" i="22"/>
  <c r="BI270" i="22"/>
  <c r="BH270" i="22"/>
  <c r="BG270" i="22"/>
  <c r="BE270" i="22"/>
  <c r="T270" i="22"/>
  <c r="R270" i="22"/>
  <c r="P270" i="22"/>
  <c r="BI269" i="22"/>
  <c r="BH269" i="22"/>
  <c r="BG269" i="22"/>
  <c r="BE269" i="22"/>
  <c r="T269" i="22"/>
  <c r="R269" i="22"/>
  <c r="P269" i="22"/>
  <c r="BI268" i="22"/>
  <c r="BH268" i="22"/>
  <c r="BG268" i="22"/>
  <c r="BE268" i="22"/>
  <c r="T268" i="22"/>
  <c r="R268" i="22"/>
  <c r="P268" i="22"/>
  <c r="BI267" i="22"/>
  <c r="BH267" i="22"/>
  <c r="BG267" i="22"/>
  <c r="BE267" i="22"/>
  <c r="T267" i="22"/>
  <c r="R267" i="22"/>
  <c r="P267" i="22"/>
  <c r="BI266" i="22"/>
  <c r="BH266" i="22"/>
  <c r="BG266" i="22"/>
  <c r="BE266" i="22"/>
  <c r="T266" i="22"/>
  <c r="R266" i="22"/>
  <c r="P266" i="22"/>
  <c r="BI265" i="22"/>
  <c r="BH265" i="22"/>
  <c r="BG265" i="22"/>
  <c r="BE265" i="22"/>
  <c r="T265" i="22"/>
  <c r="R265" i="22"/>
  <c r="P265" i="22"/>
  <c r="BI264" i="22"/>
  <c r="BH264" i="22"/>
  <c r="BG264" i="22"/>
  <c r="BE264" i="22"/>
  <c r="T264" i="22"/>
  <c r="R264" i="22"/>
  <c r="P264" i="22"/>
  <c r="BI263" i="22"/>
  <c r="BH263" i="22"/>
  <c r="BG263" i="22"/>
  <c r="BE263" i="22"/>
  <c r="T263" i="22"/>
  <c r="R263" i="22"/>
  <c r="P263" i="22"/>
  <c r="BI262" i="22"/>
  <c r="BH262" i="22"/>
  <c r="BG262" i="22"/>
  <c r="BE262" i="22"/>
  <c r="T262" i="22"/>
  <c r="R262" i="22"/>
  <c r="P262" i="22"/>
  <c r="BI261" i="22"/>
  <c r="BH261" i="22"/>
  <c r="BG261" i="22"/>
  <c r="BE261" i="22"/>
  <c r="T261" i="22"/>
  <c r="R261" i="22"/>
  <c r="P261" i="22"/>
  <c r="BI260" i="22"/>
  <c r="BH260" i="22"/>
  <c r="BG260" i="22"/>
  <c r="BE260" i="22"/>
  <c r="T260" i="22"/>
  <c r="R260" i="22"/>
  <c r="P260" i="22"/>
  <c r="BI259" i="22"/>
  <c r="BH259" i="22"/>
  <c r="BG259" i="22"/>
  <c r="BE259" i="22"/>
  <c r="T259" i="22"/>
  <c r="R259" i="22"/>
  <c r="P259" i="22"/>
  <c r="BI258" i="22"/>
  <c r="BH258" i="22"/>
  <c r="BG258" i="22"/>
  <c r="BE258" i="22"/>
  <c r="T258" i="22"/>
  <c r="R258" i="22"/>
  <c r="P258" i="22"/>
  <c r="BI257" i="22"/>
  <c r="BH257" i="22"/>
  <c r="BG257" i="22"/>
  <c r="BE257" i="22"/>
  <c r="T257" i="22"/>
  <c r="R257" i="22"/>
  <c r="P257" i="22"/>
  <c r="BI256" i="22"/>
  <c r="BH256" i="22"/>
  <c r="BG256" i="22"/>
  <c r="BE256" i="22"/>
  <c r="T256" i="22"/>
  <c r="R256" i="22"/>
  <c r="P256" i="22"/>
  <c r="BI255" i="22"/>
  <c r="BH255" i="22"/>
  <c r="BG255" i="22"/>
  <c r="BE255" i="22"/>
  <c r="T255" i="22"/>
  <c r="R255" i="22"/>
  <c r="P255" i="22"/>
  <c r="BI254" i="22"/>
  <c r="BH254" i="22"/>
  <c r="BG254" i="22"/>
  <c r="BE254" i="22"/>
  <c r="T254" i="22"/>
  <c r="R254" i="22"/>
  <c r="P254" i="22"/>
  <c r="BI253" i="22"/>
  <c r="BH253" i="22"/>
  <c r="BG253" i="22"/>
  <c r="BE253" i="22"/>
  <c r="T253" i="22"/>
  <c r="R253" i="22"/>
  <c r="P253" i="22"/>
  <c r="BI252" i="22"/>
  <c r="BH252" i="22"/>
  <c r="BG252" i="22"/>
  <c r="BE252" i="22"/>
  <c r="T252" i="22"/>
  <c r="R252" i="22"/>
  <c r="P252" i="22"/>
  <c r="BI251" i="22"/>
  <c r="BH251" i="22"/>
  <c r="BG251" i="22"/>
  <c r="BE251" i="22"/>
  <c r="T251" i="22"/>
  <c r="R251" i="22"/>
  <c r="P251" i="22"/>
  <c r="BI250" i="22"/>
  <c r="BH250" i="22"/>
  <c r="BG250" i="22"/>
  <c r="BE250" i="22"/>
  <c r="T250" i="22"/>
  <c r="R250" i="22"/>
  <c r="P250" i="22"/>
  <c r="BI249" i="22"/>
  <c r="BH249" i="22"/>
  <c r="BG249" i="22"/>
  <c r="BE249" i="22"/>
  <c r="T249" i="22"/>
  <c r="R249" i="22"/>
  <c r="P249" i="22"/>
  <c r="BI248" i="22"/>
  <c r="BH248" i="22"/>
  <c r="BG248" i="22"/>
  <c r="BE248" i="22"/>
  <c r="T248" i="22"/>
  <c r="R248" i="22"/>
  <c r="P248" i="22"/>
  <c r="BI247" i="22"/>
  <c r="BH247" i="22"/>
  <c r="BG247" i="22"/>
  <c r="BE247" i="22"/>
  <c r="T247" i="22"/>
  <c r="R247" i="22"/>
  <c r="P247" i="22"/>
  <c r="BI246" i="22"/>
  <c r="BH246" i="22"/>
  <c r="BG246" i="22"/>
  <c r="BE246" i="22"/>
  <c r="T246" i="22"/>
  <c r="R246" i="22"/>
  <c r="P246" i="22"/>
  <c r="BI245" i="22"/>
  <c r="BH245" i="22"/>
  <c r="BG245" i="22"/>
  <c r="BE245" i="22"/>
  <c r="T245" i="22"/>
  <c r="R245" i="22"/>
  <c r="P245" i="22"/>
  <c r="BI244" i="22"/>
  <c r="BH244" i="22"/>
  <c r="BG244" i="22"/>
  <c r="BE244" i="22"/>
  <c r="T244" i="22"/>
  <c r="R244" i="22"/>
  <c r="P244" i="22"/>
  <c r="BI243" i="22"/>
  <c r="BH243" i="22"/>
  <c r="BG243" i="22"/>
  <c r="BE243" i="22"/>
  <c r="T243" i="22"/>
  <c r="R243" i="22"/>
  <c r="P243" i="22"/>
  <c r="BI242" i="22"/>
  <c r="BH242" i="22"/>
  <c r="BG242" i="22"/>
  <c r="BE242" i="22"/>
  <c r="T242" i="22"/>
  <c r="R242" i="22"/>
  <c r="P242" i="22"/>
  <c r="BI241" i="22"/>
  <c r="BH241" i="22"/>
  <c r="BG241" i="22"/>
  <c r="BE241" i="22"/>
  <c r="T241" i="22"/>
  <c r="R241" i="22"/>
  <c r="P241" i="22"/>
  <c r="BI240" i="22"/>
  <c r="BH240" i="22"/>
  <c r="BG240" i="22"/>
  <c r="BE240" i="22"/>
  <c r="T240" i="22"/>
  <c r="R240" i="22"/>
  <c r="P240" i="22"/>
  <c r="BI239" i="22"/>
  <c r="BH239" i="22"/>
  <c r="BG239" i="22"/>
  <c r="BE239" i="22"/>
  <c r="T239" i="22"/>
  <c r="R239" i="22"/>
  <c r="P239" i="22"/>
  <c r="BI238" i="22"/>
  <c r="BH238" i="22"/>
  <c r="BG238" i="22"/>
  <c r="BE238" i="22"/>
  <c r="T238" i="22"/>
  <c r="R238" i="22"/>
  <c r="P238" i="22"/>
  <c r="BI237" i="22"/>
  <c r="BH237" i="22"/>
  <c r="BG237" i="22"/>
  <c r="BE237" i="22"/>
  <c r="T237" i="22"/>
  <c r="R237" i="22"/>
  <c r="P237" i="22"/>
  <c r="BI236" i="22"/>
  <c r="BH236" i="22"/>
  <c r="BG236" i="22"/>
  <c r="BE236" i="22"/>
  <c r="T236" i="22"/>
  <c r="R236" i="22"/>
  <c r="P236" i="22"/>
  <c r="BI235" i="22"/>
  <c r="BH235" i="22"/>
  <c r="BG235" i="22"/>
  <c r="BE235" i="22"/>
  <c r="T235" i="22"/>
  <c r="R235" i="22"/>
  <c r="P235" i="22"/>
  <c r="BI234" i="22"/>
  <c r="BH234" i="22"/>
  <c r="BG234" i="22"/>
  <c r="BE234" i="22"/>
  <c r="T234" i="22"/>
  <c r="R234" i="22"/>
  <c r="P234" i="22"/>
  <c r="BI233" i="22"/>
  <c r="BH233" i="22"/>
  <c r="BG233" i="22"/>
  <c r="BE233" i="22"/>
  <c r="T233" i="22"/>
  <c r="R233" i="22"/>
  <c r="P233" i="22"/>
  <c r="BI232" i="22"/>
  <c r="BH232" i="22"/>
  <c r="BG232" i="22"/>
  <c r="BE232" i="22"/>
  <c r="T232" i="22"/>
  <c r="R232" i="22"/>
  <c r="P232" i="22"/>
  <c r="BI231" i="22"/>
  <c r="BH231" i="22"/>
  <c r="BG231" i="22"/>
  <c r="BE231" i="22"/>
  <c r="T231" i="22"/>
  <c r="R231" i="22"/>
  <c r="P231" i="22"/>
  <c r="BI230" i="22"/>
  <c r="BH230" i="22"/>
  <c r="BG230" i="22"/>
  <c r="BE230" i="22"/>
  <c r="T230" i="22"/>
  <c r="R230" i="22"/>
  <c r="P230" i="22"/>
  <c r="BI229" i="22"/>
  <c r="BH229" i="22"/>
  <c r="BG229" i="22"/>
  <c r="BE229" i="22"/>
  <c r="T229" i="22"/>
  <c r="R229" i="22"/>
  <c r="P229" i="22"/>
  <c r="BI228" i="22"/>
  <c r="BH228" i="22"/>
  <c r="BG228" i="22"/>
  <c r="BE228" i="22"/>
  <c r="T228" i="22"/>
  <c r="R228" i="22"/>
  <c r="P228" i="22"/>
  <c r="BI227" i="22"/>
  <c r="BH227" i="22"/>
  <c r="BG227" i="22"/>
  <c r="BE227" i="22"/>
  <c r="T227" i="22"/>
  <c r="R227" i="22"/>
  <c r="P227" i="22"/>
  <c r="BI226" i="22"/>
  <c r="BH226" i="22"/>
  <c r="BG226" i="22"/>
  <c r="BE226" i="22"/>
  <c r="T226" i="22"/>
  <c r="R226" i="22"/>
  <c r="P226" i="22"/>
  <c r="BI225" i="22"/>
  <c r="BH225" i="22"/>
  <c r="BG225" i="22"/>
  <c r="BE225" i="22"/>
  <c r="T225" i="22"/>
  <c r="R225" i="22"/>
  <c r="P225" i="22"/>
  <c r="BI224" i="22"/>
  <c r="BH224" i="22"/>
  <c r="BG224" i="22"/>
  <c r="BE224" i="22"/>
  <c r="T224" i="22"/>
  <c r="R224" i="22"/>
  <c r="P224" i="22"/>
  <c r="BI223" i="22"/>
  <c r="BH223" i="22"/>
  <c r="BG223" i="22"/>
  <c r="BE223" i="22"/>
  <c r="T223" i="22"/>
  <c r="R223" i="22"/>
  <c r="P223" i="22"/>
  <c r="BI222" i="22"/>
  <c r="BH222" i="22"/>
  <c r="BG222" i="22"/>
  <c r="BE222" i="22"/>
  <c r="T222" i="22"/>
  <c r="R222" i="22"/>
  <c r="P222" i="22"/>
  <c r="BI221" i="22"/>
  <c r="BH221" i="22"/>
  <c r="BG221" i="22"/>
  <c r="BE221" i="22"/>
  <c r="T221" i="22"/>
  <c r="R221" i="22"/>
  <c r="P221" i="22"/>
  <c r="BI220" i="22"/>
  <c r="BH220" i="22"/>
  <c r="BG220" i="22"/>
  <c r="BE220" i="22"/>
  <c r="T220" i="22"/>
  <c r="R220" i="22"/>
  <c r="P220" i="22"/>
  <c r="BI219" i="22"/>
  <c r="BH219" i="22"/>
  <c r="BG219" i="22"/>
  <c r="BE219" i="22"/>
  <c r="T219" i="22"/>
  <c r="R219" i="22"/>
  <c r="P219" i="22"/>
  <c r="BI218" i="22"/>
  <c r="BH218" i="22"/>
  <c r="BG218" i="22"/>
  <c r="BE218" i="22"/>
  <c r="T218" i="22"/>
  <c r="R218" i="22"/>
  <c r="P218" i="22"/>
  <c r="BI217" i="22"/>
  <c r="BH217" i="22"/>
  <c r="BG217" i="22"/>
  <c r="BE217" i="22"/>
  <c r="T217" i="22"/>
  <c r="R217" i="22"/>
  <c r="P217" i="22"/>
  <c r="BI216" i="22"/>
  <c r="BH216" i="22"/>
  <c r="BG216" i="22"/>
  <c r="BE216" i="22"/>
  <c r="T216" i="22"/>
  <c r="R216" i="22"/>
  <c r="P216" i="22"/>
  <c r="BI215" i="22"/>
  <c r="BH215" i="22"/>
  <c r="BG215" i="22"/>
  <c r="BE215" i="22"/>
  <c r="T215" i="22"/>
  <c r="R215" i="22"/>
  <c r="P215" i="22"/>
  <c r="BI214" i="22"/>
  <c r="BH214" i="22"/>
  <c r="BG214" i="22"/>
  <c r="BE214" i="22"/>
  <c r="T214" i="22"/>
  <c r="R214" i="22"/>
  <c r="P214" i="22"/>
  <c r="BI213" i="22"/>
  <c r="BH213" i="22"/>
  <c r="BG213" i="22"/>
  <c r="BE213" i="22"/>
  <c r="T213" i="22"/>
  <c r="R213" i="22"/>
  <c r="P213" i="22"/>
  <c r="BI212" i="22"/>
  <c r="BH212" i="22"/>
  <c r="BG212" i="22"/>
  <c r="BE212" i="22"/>
  <c r="T212" i="22"/>
  <c r="R212" i="22"/>
  <c r="P212" i="22"/>
  <c r="BI211" i="22"/>
  <c r="BH211" i="22"/>
  <c r="BG211" i="22"/>
  <c r="BE211" i="22"/>
  <c r="T211" i="22"/>
  <c r="R211" i="22"/>
  <c r="P211" i="22"/>
  <c r="BI210" i="22"/>
  <c r="BH210" i="22"/>
  <c r="BG210" i="22"/>
  <c r="BE210" i="22"/>
  <c r="T210" i="22"/>
  <c r="R210" i="22"/>
  <c r="P210" i="22"/>
  <c r="BI209" i="22"/>
  <c r="BH209" i="22"/>
  <c r="BG209" i="22"/>
  <c r="BE209" i="22"/>
  <c r="T209" i="22"/>
  <c r="R209" i="22"/>
  <c r="P209" i="22"/>
  <c r="BI208" i="22"/>
  <c r="BH208" i="22"/>
  <c r="BG208" i="22"/>
  <c r="BE208" i="22"/>
  <c r="T208" i="22"/>
  <c r="R208" i="22"/>
  <c r="P208" i="22"/>
  <c r="BI207" i="22"/>
  <c r="BH207" i="22"/>
  <c r="BG207" i="22"/>
  <c r="BE207" i="22"/>
  <c r="T207" i="22"/>
  <c r="R207" i="22"/>
  <c r="P207" i="22"/>
  <c r="BI206" i="22"/>
  <c r="BH206" i="22"/>
  <c r="BG206" i="22"/>
  <c r="BE206" i="22"/>
  <c r="T206" i="22"/>
  <c r="R206" i="22"/>
  <c r="P206" i="22"/>
  <c r="BI205" i="22"/>
  <c r="BH205" i="22"/>
  <c r="BG205" i="22"/>
  <c r="BE205" i="22"/>
  <c r="T205" i="22"/>
  <c r="R205" i="22"/>
  <c r="P205" i="22"/>
  <c r="BI204" i="22"/>
  <c r="BH204" i="22"/>
  <c r="BG204" i="22"/>
  <c r="BE204" i="22"/>
  <c r="T204" i="22"/>
  <c r="R204" i="22"/>
  <c r="P204" i="22"/>
  <c r="BI203" i="22"/>
  <c r="BH203" i="22"/>
  <c r="BG203" i="22"/>
  <c r="BE203" i="22"/>
  <c r="T203" i="22"/>
  <c r="R203" i="22"/>
  <c r="P203" i="22"/>
  <c r="BI202" i="22"/>
  <c r="BH202" i="22"/>
  <c r="BG202" i="22"/>
  <c r="BE202" i="22"/>
  <c r="T202" i="22"/>
  <c r="R202" i="22"/>
  <c r="P202" i="22"/>
  <c r="BI201" i="22"/>
  <c r="BH201" i="22"/>
  <c r="BG201" i="22"/>
  <c r="BE201" i="22"/>
  <c r="T201" i="22"/>
  <c r="R201" i="22"/>
  <c r="P201" i="22"/>
  <c r="BI200" i="22"/>
  <c r="BH200" i="22"/>
  <c r="BG200" i="22"/>
  <c r="BE200" i="22"/>
  <c r="T200" i="22"/>
  <c r="R200" i="22"/>
  <c r="P200" i="22"/>
  <c r="BI199" i="22"/>
  <c r="BH199" i="22"/>
  <c r="BG199" i="22"/>
  <c r="BE199" i="22"/>
  <c r="T199" i="22"/>
  <c r="R199" i="22"/>
  <c r="P199" i="22"/>
  <c r="BI198" i="22"/>
  <c r="BH198" i="22"/>
  <c r="BG198" i="22"/>
  <c r="BE198" i="22"/>
  <c r="T198" i="22"/>
  <c r="R198" i="22"/>
  <c r="P198" i="22"/>
  <c r="BI197" i="22"/>
  <c r="BH197" i="22"/>
  <c r="BG197" i="22"/>
  <c r="BE197" i="22"/>
  <c r="T197" i="22"/>
  <c r="R197" i="22"/>
  <c r="P197" i="22"/>
  <c r="BI196" i="22"/>
  <c r="BH196" i="22"/>
  <c r="BG196" i="22"/>
  <c r="BE196" i="22"/>
  <c r="T196" i="22"/>
  <c r="R196" i="22"/>
  <c r="P196" i="22"/>
  <c r="BI195" i="22"/>
  <c r="BH195" i="22"/>
  <c r="BG195" i="22"/>
  <c r="BE195" i="22"/>
  <c r="T195" i="22"/>
  <c r="R195" i="22"/>
  <c r="P195" i="22"/>
  <c r="BI194" i="22"/>
  <c r="BH194" i="22"/>
  <c r="BG194" i="22"/>
  <c r="BE194" i="22"/>
  <c r="T194" i="22"/>
  <c r="R194" i="22"/>
  <c r="P194" i="22"/>
  <c r="BI193" i="22"/>
  <c r="BH193" i="22"/>
  <c r="BG193" i="22"/>
  <c r="BE193" i="22"/>
  <c r="T193" i="22"/>
  <c r="R193" i="22"/>
  <c r="P193" i="22"/>
  <c r="BI192" i="22"/>
  <c r="BH192" i="22"/>
  <c r="BG192" i="22"/>
  <c r="BE192" i="22"/>
  <c r="T192" i="22"/>
  <c r="R192" i="22"/>
  <c r="P192" i="22"/>
  <c r="BI191" i="22"/>
  <c r="BH191" i="22"/>
  <c r="BG191" i="22"/>
  <c r="BE191" i="22"/>
  <c r="T191" i="22"/>
  <c r="R191" i="22"/>
  <c r="P191" i="22"/>
  <c r="BI190" i="22"/>
  <c r="BH190" i="22"/>
  <c r="BG190" i="22"/>
  <c r="BE190" i="22"/>
  <c r="T190" i="22"/>
  <c r="R190" i="22"/>
  <c r="P190" i="22"/>
  <c r="BI188" i="22"/>
  <c r="BH188" i="22"/>
  <c r="BG188" i="22"/>
  <c r="BE188" i="22"/>
  <c r="T188" i="22"/>
  <c r="R188" i="22"/>
  <c r="P188" i="22"/>
  <c r="BI187" i="22"/>
  <c r="BH187" i="22"/>
  <c r="BG187" i="22"/>
  <c r="BE187" i="22"/>
  <c r="T187" i="22"/>
  <c r="R187" i="22"/>
  <c r="P187" i="22"/>
  <c r="BI186" i="22"/>
  <c r="BH186" i="22"/>
  <c r="BG186" i="22"/>
  <c r="BE186" i="22"/>
  <c r="T186" i="22"/>
  <c r="R186" i="22"/>
  <c r="P186" i="22"/>
  <c r="BI185" i="22"/>
  <c r="BH185" i="22"/>
  <c r="BG185" i="22"/>
  <c r="BE185" i="22"/>
  <c r="T185" i="22"/>
  <c r="R185" i="22"/>
  <c r="P185" i="22"/>
  <c r="BI184" i="22"/>
  <c r="BH184" i="22"/>
  <c r="BG184" i="22"/>
  <c r="BE184" i="22"/>
  <c r="T184" i="22"/>
  <c r="R184" i="22"/>
  <c r="P184" i="22"/>
  <c r="BI183" i="22"/>
  <c r="BH183" i="22"/>
  <c r="BG183" i="22"/>
  <c r="BE183" i="22"/>
  <c r="T183" i="22"/>
  <c r="R183" i="22"/>
  <c r="P183" i="22"/>
  <c r="BI182" i="22"/>
  <c r="BH182" i="22"/>
  <c r="BG182" i="22"/>
  <c r="BE182" i="22"/>
  <c r="T182" i="22"/>
  <c r="R182" i="22"/>
  <c r="P182" i="22"/>
  <c r="BI181" i="22"/>
  <c r="BH181" i="22"/>
  <c r="BG181" i="22"/>
  <c r="BE181" i="22"/>
  <c r="T181" i="22"/>
  <c r="R181" i="22"/>
  <c r="P181" i="22"/>
  <c r="BI180" i="22"/>
  <c r="BH180" i="22"/>
  <c r="BG180" i="22"/>
  <c r="BE180" i="22"/>
  <c r="T180" i="22"/>
  <c r="R180" i="22"/>
  <c r="P180" i="22"/>
  <c r="BI179" i="22"/>
  <c r="BH179" i="22"/>
  <c r="BG179" i="22"/>
  <c r="BE179" i="22"/>
  <c r="T179" i="22"/>
  <c r="R179" i="22"/>
  <c r="P179" i="22"/>
  <c r="BI178" i="22"/>
  <c r="BH178" i="22"/>
  <c r="BG178" i="22"/>
  <c r="BE178" i="22"/>
  <c r="T178" i="22"/>
  <c r="R178" i="22"/>
  <c r="P178" i="22"/>
  <c r="BI177" i="22"/>
  <c r="BH177" i="22"/>
  <c r="BG177" i="22"/>
  <c r="BE177" i="22"/>
  <c r="T177" i="22"/>
  <c r="R177" i="22"/>
  <c r="P177" i="22"/>
  <c r="BI176" i="22"/>
  <c r="BH176" i="22"/>
  <c r="BG176" i="22"/>
  <c r="BE176" i="22"/>
  <c r="T176" i="22"/>
  <c r="R176" i="22"/>
  <c r="P176" i="22"/>
  <c r="BI175" i="22"/>
  <c r="BH175" i="22"/>
  <c r="BG175" i="22"/>
  <c r="BE175" i="22"/>
  <c r="T175" i="22"/>
  <c r="R175" i="22"/>
  <c r="P175" i="22"/>
  <c r="BI174" i="22"/>
  <c r="BH174" i="22"/>
  <c r="BG174" i="22"/>
  <c r="BE174" i="22"/>
  <c r="T174" i="22"/>
  <c r="R174" i="22"/>
  <c r="P174" i="22"/>
  <c r="BI173" i="22"/>
  <c r="BH173" i="22"/>
  <c r="BG173" i="22"/>
  <c r="BE173" i="22"/>
  <c r="T173" i="22"/>
  <c r="R173" i="22"/>
  <c r="P173" i="22"/>
  <c r="BI172" i="22"/>
  <c r="BH172" i="22"/>
  <c r="BG172" i="22"/>
  <c r="BE172" i="22"/>
  <c r="T172" i="22"/>
  <c r="R172" i="22"/>
  <c r="P172" i="22"/>
  <c r="BI171" i="22"/>
  <c r="BH171" i="22"/>
  <c r="BG171" i="22"/>
  <c r="BE171" i="22"/>
  <c r="T171" i="22"/>
  <c r="R171" i="22"/>
  <c r="P171" i="22"/>
  <c r="BI170" i="22"/>
  <c r="BH170" i="22"/>
  <c r="BG170" i="22"/>
  <c r="BE170" i="22"/>
  <c r="T170" i="22"/>
  <c r="R170" i="22"/>
  <c r="P170" i="22"/>
  <c r="BI169" i="22"/>
  <c r="BH169" i="22"/>
  <c r="BG169" i="22"/>
  <c r="BE169" i="22"/>
  <c r="T169" i="22"/>
  <c r="R169" i="22"/>
  <c r="P169" i="22"/>
  <c r="BI168" i="22"/>
  <c r="BH168" i="22"/>
  <c r="BG168" i="22"/>
  <c r="BE168" i="22"/>
  <c r="T168" i="22"/>
  <c r="R168" i="22"/>
  <c r="P168" i="22"/>
  <c r="BI167" i="22"/>
  <c r="BH167" i="22"/>
  <c r="BG167" i="22"/>
  <c r="BE167" i="22"/>
  <c r="T167" i="22"/>
  <c r="R167" i="22"/>
  <c r="P167" i="22"/>
  <c r="BI166" i="22"/>
  <c r="BH166" i="22"/>
  <c r="BG166" i="22"/>
  <c r="BE166" i="22"/>
  <c r="T166" i="22"/>
  <c r="R166" i="22"/>
  <c r="P166" i="22"/>
  <c r="BI165" i="22"/>
  <c r="BH165" i="22"/>
  <c r="BG165" i="22"/>
  <c r="BE165" i="22"/>
  <c r="T165" i="22"/>
  <c r="R165" i="22"/>
  <c r="P165" i="22"/>
  <c r="BI164" i="22"/>
  <c r="BH164" i="22"/>
  <c r="BG164" i="22"/>
  <c r="BE164" i="22"/>
  <c r="T164" i="22"/>
  <c r="R164" i="22"/>
  <c r="P164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7" i="22"/>
  <c r="BH157" i="22"/>
  <c r="BG157" i="22"/>
  <c r="BE157" i="22"/>
  <c r="T157" i="22"/>
  <c r="R157" i="22"/>
  <c r="P157" i="22"/>
  <c r="BI156" i="22"/>
  <c r="BH156" i="22"/>
  <c r="BG156" i="22"/>
  <c r="BE156" i="22"/>
  <c r="T156" i="22"/>
  <c r="R156" i="22"/>
  <c r="P156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3" i="22"/>
  <c r="BH153" i="22"/>
  <c r="BG153" i="22"/>
  <c r="BE153" i="22"/>
  <c r="T153" i="22"/>
  <c r="R153" i="22"/>
  <c r="P153" i="22"/>
  <c r="BI152" i="22"/>
  <c r="BH152" i="22"/>
  <c r="BG152" i="22"/>
  <c r="BE152" i="22"/>
  <c r="T152" i="22"/>
  <c r="R152" i="22"/>
  <c r="P152" i="22"/>
  <c r="BI151" i="22"/>
  <c r="BH151" i="22"/>
  <c r="BG151" i="22"/>
  <c r="BE151" i="22"/>
  <c r="T151" i="22"/>
  <c r="R151" i="22"/>
  <c r="P151" i="22"/>
  <c r="BI150" i="22"/>
  <c r="BH150" i="22"/>
  <c r="BG150" i="22"/>
  <c r="BE150" i="22"/>
  <c r="T150" i="22"/>
  <c r="R150" i="22"/>
  <c r="P150" i="22"/>
  <c r="BI147" i="22"/>
  <c r="BH147" i="22"/>
  <c r="BG147" i="22"/>
  <c r="BE147" i="22"/>
  <c r="T147" i="22"/>
  <c r="T146" i="22" s="1"/>
  <c r="R147" i="22"/>
  <c r="R146" i="22" s="1"/>
  <c r="P147" i="22"/>
  <c r="P146" i="22" s="1"/>
  <c r="BI145" i="22"/>
  <c r="BH145" i="22"/>
  <c r="BG145" i="22"/>
  <c r="BE145" i="22"/>
  <c r="T145" i="22"/>
  <c r="R145" i="22"/>
  <c r="P145" i="22"/>
  <c r="BI144" i="22"/>
  <c r="BH144" i="22"/>
  <c r="BG144" i="22"/>
  <c r="BE144" i="22"/>
  <c r="T144" i="22"/>
  <c r="R144" i="22"/>
  <c r="P144" i="22"/>
  <c r="BI142" i="22"/>
  <c r="BH142" i="22"/>
  <c r="BG142" i="22"/>
  <c r="BE142" i="22"/>
  <c r="T142" i="22"/>
  <c r="R142" i="22"/>
  <c r="P142" i="22"/>
  <c r="BI141" i="22"/>
  <c r="BH141" i="22"/>
  <c r="BG141" i="22"/>
  <c r="BE141" i="22"/>
  <c r="T141" i="22"/>
  <c r="R141" i="22"/>
  <c r="P141" i="22"/>
  <c r="BI140" i="22"/>
  <c r="BH140" i="22"/>
  <c r="BG140" i="22"/>
  <c r="BE140" i="22"/>
  <c r="T140" i="22"/>
  <c r="R140" i="22"/>
  <c r="P140" i="22"/>
  <c r="BI139" i="22"/>
  <c r="BH139" i="22"/>
  <c r="BG139" i="22"/>
  <c r="BE139" i="22"/>
  <c r="T139" i="22"/>
  <c r="R139" i="22"/>
  <c r="P139" i="22"/>
  <c r="BI138" i="22"/>
  <c r="BH138" i="22"/>
  <c r="BG138" i="22"/>
  <c r="BE138" i="22"/>
  <c r="T138" i="22"/>
  <c r="R138" i="22"/>
  <c r="P138" i="22"/>
  <c r="BI137" i="22"/>
  <c r="BH137" i="22"/>
  <c r="BG137" i="22"/>
  <c r="BE137" i="22"/>
  <c r="T137" i="22"/>
  <c r="R137" i="22"/>
  <c r="P137" i="22"/>
  <c r="BI136" i="22"/>
  <c r="BH136" i="22"/>
  <c r="BG136" i="22"/>
  <c r="BE136" i="22"/>
  <c r="T136" i="22"/>
  <c r="R136" i="22"/>
  <c r="P136" i="22"/>
  <c r="BI135" i="22"/>
  <c r="BH135" i="22"/>
  <c r="BG135" i="22"/>
  <c r="BE135" i="22"/>
  <c r="T135" i="22"/>
  <c r="R135" i="22"/>
  <c r="P135" i="22"/>
  <c r="BI133" i="22"/>
  <c r="BH133" i="22"/>
  <c r="BG133" i="22"/>
  <c r="BE133" i="22"/>
  <c r="T133" i="22"/>
  <c r="R133" i="22"/>
  <c r="P133" i="22"/>
  <c r="BI132" i="22"/>
  <c r="BH132" i="22"/>
  <c r="BG132" i="22"/>
  <c r="BE132" i="22"/>
  <c r="T132" i="22"/>
  <c r="R132" i="22"/>
  <c r="P132" i="22"/>
  <c r="BI131" i="22"/>
  <c r="BH131" i="22"/>
  <c r="BG131" i="22"/>
  <c r="BE131" i="22"/>
  <c r="T131" i="22"/>
  <c r="R131" i="22"/>
  <c r="P131" i="22"/>
  <c r="BI130" i="22"/>
  <c r="BH130" i="22"/>
  <c r="BG130" i="22"/>
  <c r="BE130" i="22"/>
  <c r="T130" i="22"/>
  <c r="R130" i="22"/>
  <c r="P130" i="22"/>
  <c r="J123" i="22"/>
  <c r="F123" i="22"/>
  <c r="F121" i="22"/>
  <c r="E119" i="22"/>
  <c r="J91" i="22"/>
  <c r="F91" i="22"/>
  <c r="F89" i="22"/>
  <c r="E87" i="22"/>
  <c r="J24" i="22"/>
  <c r="E24" i="22"/>
  <c r="J124" i="22" s="1"/>
  <c r="J23" i="22"/>
  <c r="J18" i="22"/>
  <c r="E18" i="22"/>
  <c r="F92" i="22"/>
  <c r="J17" i="22"/>
  <c r="J12" i="22"/>
  <c r="J121" i="22" s="1"/>
  <c r="E7" i="22"/>
  <c r="E117" i="22" s="1"/>
  <c r="J414" i="21"/>
  <c r="J105" i="21" s="1"/>
  <c r="J37" i="21"/>
  <c r="J36" i="21"/>
  <c r="AY114" i="1" s="1"/>
  <c r="J35" i="21"/>
  <c r="AX114" i="1" s="1"/>
  <c r="BI432" i="21"/>
  <c r="BH432" i="21"/>
  <c r="BG432" i="21"/>
  <c r="BE432" i="21"/>
  <c r="T432" i="21"/>
  <c r="R432" i="21"/>
  <c r="P432" i="21"/>
  <c r="BI431" i="21"/>
  <c r="BH431" i="21"/>
  <c r="BG431" i="21"/>
  <c r="BE431" i="21"/>
  <c r="T431" i="21"/>
  <c r="R431" i="21"/>
  <c r="P431" i="21"/>
  <c r="BI430" i="21"/>
  <c r="BH430" i="21"/>
  <c r="BG430" i="21"/>
  <c r="BE430" i="21"/>
  <c r="T430" i="21"/>
  <c r="R430" i="21"/>
  <c r="P430" i="21"/>
  <c r="BI429" i="21"/>
  <c r="BH429" i="21"/>
  <c r="BG429" i="21"/>
  <c r="BE429" i="21"/>
  <c r="T429" i="21"/>
  <c r="R429" i="21"/>
  <c r="P429" i="21"/>
  <c r="BI428" i="21"/>
  <c r="BH428" i="21"/>
  <c r="BG428" i="21"/>
  <c r="BE428" i="21"/>
  <c r="T428" i="21"/>
  <c r="R428" i="21"/>
  <c r="P428" i="21"/>
  <c r="BI427" i="21"/>
  <c r="BH427" i="21"/>
  <c r="BG427" i="21"/>
  <c r="BE427" i="21"/>
  <c r="T427" i="21"/>
  <c r="R427" i="21"/>
  <c r="P427" i="21"/>
  <c r="BI426" i="21"/>
  <c r="BH426" i="21"/>
  <c r="BG426" i="21"/>
  <c r="BE426" i="21"/>
  <c r="T426" i="21"/>
  <c r="R426" i="21"/>
  <c r="P426" i="21"/>
  <c r="BI425" i="21"/>
  <c r="BH425" i="21"/>
  <c r="BG425" i="21"/>
  <c r="BE425" i="21"/>
  <c r="T425" i="21"/>
  <c r="R425" i="21"/>
  <c r="P425" i="21"/>
  <c r="BI424" i="21"/>
  <c r="BH424" i="21"/>
  <c r="BG424" i="21"/>
  <c r="BE424" i="21"/>
  <c r="T424" i="21"/>
  <c r="R424" i="21"/>
  <c r="P424" i="21"/>
  <c r="BI423" i="21"/>
  <c r="BH423" i="21"/>
  <c r="BG423" i="21"/>
  <c r="BE423" i="21"/>
  <c r="T423" i="21"/>
  <c r="R423" i="21"/>
  <c r="P423" i="21"/>
  <c r="BI422" i="21"/>
  <c r="BH422" i="21"/>
  <c r="BG422" i="21"/>
  <c r="BE422" i="21"/>
  <c r="T422" i="21"/>
  <c r="R422" i="21"/>
  <c r="P422" i="21"/>
  <c r="BI421" i="21"/>
  <c r="BH421" i="21"/>
  <c r="BG421" i="21"/>
  <c r="BE421" i="21"/>
  <c r="T421" i="21"/>
  <c r="R421" i="21"/>
  <c r="P421" i="21"/>
  <c r="BI420" i="21"/>
  <c r="BH420" i="21"/>
  <c r="BG420" i="21"/>
  <c r="BE420" i="21"/>
  <c r="T420" i="21"/>
  <c r="R420" i="21"/>
  <c r="P420" i="21"/>
  <c r="BI419" i="21"/>
  <c r="BH419" i="21"/>
  <c r="BG419" i="21"/>
  <c r="BE419" i="21"/>
  <c r="T419" i="21"/>
  <c r="R419" i="21"/>
  <c r="P419" i="21"/>
  <c r="BI418" i="21"/>
  <c r="BH418" i="21"/>
  <c r="BG418" i="21"/>
  <c r="BE418" i="21"/>
  <c r="T418" i="21"/>
  <c r="R418" i="21"/>
  <c r="P418" i="21"/>
  <c r="BI417" i="21"/>
  <c r="BH417" i="21"/>
  <c r="BG417" i="21"/>
  <c r="BE417" i="21"/>
  <c r="T417" i="21"/>
  <c r="R417" i="21"/>
  <c r="P417" i="21"/>
  <c r="BI416" i="21"/>
  <c r="BH416" i="21"/>
  <c r="BG416" i="21"/>
  <c r="BE416" i="21"/>
  <c r="T416" i="21"/>
  <c r="R416" i="21"/>
  <c r="P416" i="21"/>
  <c r="BI413" i="21"/>
  <c r="BH413" i="21"/>
  <c r="BG413" i="21"/>
  <c r="BE413" i="21"/>
  <c r="T413" i="21"/>
  <c r="R413" i="21"/>
  <c r="P413" i="21"/>
  <c r="BI412" i="21"/>
  <c r="BH412" i="21"/>
  <c r="BG412" i="21"/>
  <c r="BE412" i="21"/>
  <c r="T412" i="21"/>
  <c r="R412" i="21"/>
  <c r="P412" i="21"/>
  <c r="BI411" i="21"/>
  <c r="BH411" i="21"/>
  <c r="BG411" i="21"/>
  <c r="BE411" i="21"/>
  <c r="T411" i="21"/>
  <c r="R411" i="21"/>
  <c r="P411" i="21"/>
  <c r="BI410" i="21"/>
  <c r="BH410" i="21"/>
  <c r="BG410" i="21"/>
  <c r="BE410" i="21"/>
  <c r="T410" i="21"/>
  <c r="R410" i="21"/>
  <c r="P410" i="21"/>
  <c r="BI409" i="21"/>
  <c r="BH409" i="21"/>
  <c r="BG409" i="21"/>
  <c r="BE409" i="21"/>
  <c r="T409" i="21"/>
  <c r="R409" i="21"/>
  <c r="P409" i="21"/>
  <c r="BI408" i="21"/>
  <c r="BH408" i="21"/>
  <c r="BG408" i="21"/>
  <c r="BE408" i="21"/>
  <c r="T408" i="21"/>
  <c r="R408" i="21"/>
  <c r="P408" i="21"/>
  <c r="BI407" i="21"/>
  <c r="BH407" i="21"/>
  <c r="BG407" i="21"/>
  <c r="BE407" i="21"/>
  <c r="T407" i="21"/>
  <c r="R407" i="21"/>
  <c r="P407" i="21"/>
  <c r="BI406" i="21"/>
  <c r="BH406" i="21"/>
  <c r="BG406" i="21"/>
  <c r="BE406" i="21"/>
  <c r="T406" i="21"/>
  <c r="R406" i="21"/>
  <c r="P406" i="21"/>
  <c r="BI405" i="21"/>
  <c r="BH405" i="21"/>
  <c r="BG405" i="21"/>
  <c r="BE405" i="21"/>
  <c r="T405" i="21"/>
  <c r="R405" i="21"/>
  <c r="P405" i="21"/>
  <c r="BI404" i="21"/>
  <c r="BH404" i="21"/>
  <c r="BG404" i="21"/>
  <c r="BE404" i="21"/>
  <c r="T404" i="21"/>
  <c r="R404" i="21"/>
  <c r="P404" i="21"/>
  <c r="BI403" i="21"/>
  <c r="BH403" i="21"/>
  <c r="BG403" i="21"/>
  <c r="BE403" i="21"/>
  <c r="T403" i="21"/>
  <c r="R403" i="21"/>
  <c r="P403" i="21"/>
  <c r="BI402" i="21"/>
  <c r="BH402" i="21"/>
  <c r="BG402" i="21"/>
  <c r="BE402" i="21"/>
  <c r="T402" i="21"/>
  <c r="R402" i="21"/>
  <c r="P402" i="21"/>
  <c r="BI401" i="21"/>
  <c r="BH401" i="21"/>
  <c r="BG401" i="21"/>
  <c r="BE401" i="21"/>
  <c r="T401" i="21"/>
  <c r="R401" i="21"/>
  <c r="P401" i="21"/>
  <c r="BI400" i="21"/>
  <c r="BH400" i="21"/>
  <c r="BG400" i="21"/>
  <c r="BE400" i="21"/>
  <c r="T400" i="21"/>
  <c r="R400" i="21"/>
  <c r="P400" i="21"/>
  <c r="BI399" i="21"/>
  <c r="BH399" i="21"/>
  <c r="BG399" i="21"/>
  <c r="BE399" i="21"/>
  <c r="T399" i="21"/>
  <c r="R399" i="21"/>
  <c r="P399" i="21"/>
  <c r="BI398" i="21"/>
  <c r="BH398" i="21"/>
  <c r="BG398" i="21"/>
  <c r="BE398" i="21"/>
  <c r="T398" i="21"/>
  <c r="R398" i="21"/>
  <c r="P398" i="21"/>
  <c r="BI397" i="21"/>
  <c r="BH397" i="21"/>
  <c r="BG397" i="21"/>
  <c r="BE397" i="21"/>
  <c r="T397" i="21"/>
  <c r="R397" i="21"/>
  <c r="P397" i="21"/>
  <c r="BI396" i="21"/>
  <c r="BH396" i="21"/>
  <c r="BG396" i="21"/>
  <c r="BE396" i="21"/>
  <c r="T396" i="21"/>
  <c r="R396" i="21"/>
  <c r="P396" i="21"/>
  <c r="BI395" i="21"/>
  <c r="BH395" i="21"/>
  <c r="BG395" i="21"/>
  <c r="BE395" i="21"/>
  <c r="T395" i="21"/>
  <c r="R395" i="21"/>
  <c r="P395" i="21"/>
  <c r="BI394" i="21"/>
  <c r="BH394" i="21"/>
  <c r="BG394" i="21"/>
  <c r="BE394" i="21"/>
  <c r="T394" i="21"/>
  <c r="R394" i="21"/>
  <c r="P394" i="21"/>
  <c r="BI393" i="21"/>
  <c r="BH393" i="21"/>
  <c r="BG393" i="21"/>
  <c r="BE393" i="21"/>
  <c r="T393" i="21"/>
  <c r="R393" i="21"/>
  <c r="P393" i="21"/>
  <c r="BI392" i="21"/>
  <c r="BH392" i="21"/>
  <c r="BG392" i="21"/>
  <c r="BE392" i="21"/>
  <c r="T392" i="21"/>
  <c r="R392" i="21"/>
  <c r="P392" i="21"/>
  <c r="BI391" i="21"/>
  <c r="BH391" i="21"/>
  <c r="BG391" i="21"/>
  <c r="BE391" i="21"/>
  <c r="T391" i="21"/>
  <c r="R391" i="21"/>
  <c r="P391" i="21"/>
  <c r="BI390" i="21"/>
  <c r="BH390" i="21"/>
  <c r="BG390" i="21"/>
  <c r="BE390" i="21"/>
  <c r="T390" i="21"/>
  <c r="R390" i="21"/>
  <c r="P390" i="21"/>
  <c r="BI389" i="21"/>
  <c r="BH389" i="21"/>
  <c r="BG389" i="21"/>
  <c r="BE389" i="21"/>
  <c r="T389" i="21"/>
  <c r="R389" i="21"/>
  <c r="P389" i="21"/>
  <c r="BI388" i="21"/>
  <c r="BH388" i="21"/>
  <c r="BG388" i="21"/>
  <c r="BE388" i="21"/>
  <c r="T388" i="21"/>
  <c r="R388" i="21"/>
  <c r="P388" i="21"/>
  <c r="BI387" i="21"/>
  <c r="BH387" i="21"/>
  <c r="BG387" i="21"/>
  <c r="BE387" i="21"/>
  <c r="T387" i="21"/>
  <c r="R387" i="21"/>
  <c r="P387" i="21"/>
  <c r="BI386" i="21"/>
  <c r="BH386" i="21"/>
  <c r="BG386" i="21"/>
  <c r="BE386" i="21"/>
  <c r="T386" i="21"/>
  <c r="R386" i="21"/>
  <c r="P386" i="21"/>
  <c r="BI385" i="21"/>
  <c r="BH385" i="21"/>
  <c r="BG385" i="21"/>
  <c r="BE385" i="21"/>
  <c r="T385" i="21"/>
  <c r="R385" i="21"/>
  <c r="P385" i="21"/>
  <c r="BI384" i="21"/>
  <c r="BH384" i="21"/>
  <c r="BG384" i="21"/>
  <c r="BE384" i="21"/>
  <c r="T384" i="21"/>
  <c r="R384" i="21"/>
  <c r="P384" i="21"/>
  <c r="BI383" i="21"/>
  <c r="BH383" i="21"/>
  <c r="BG383" i="21"/>
  <c r="BE383" i="21"/>
  <c r="T383" i="21"/>
  <c r="R383" i="21"/>
  <c r="P383" i="21"/>
  <c r="BI382" i="21"/>
  <c r="BH382" i="21"/>
  <c r="BG382" i="21"/>
  <c r="BE382" i="21"/>
  <c r="T382" i="21"/>
  <c r="R382" i="21"/>
  <c r="P382" i="21"/>
  <c r="BI381" i="21"/>
  <c r="BH381" i="21"/>
  <c r="BG381" i="21"/>
  <c r="BE381" i="21"/>
  <c r="T381" i="21"/>
  <c r="R381" i="21"/>
  <c r="P381" i="21"/>
  <c r="BI380" i="21"/>
  <c r="BH380" i="21"/>
  <c r="BG380" i="21"/>
  <c r="BE380" i="21"/>
  <c r="T380" i="21"/>
  <c r="R380" i="21"/>
  <c r="P380" i="21"/>
  <c r="BI379" i="21"/>
  <c r="BH379" i="21"/>
  <c r="BG379" i="21"/>
  <c r="BE379" i="21"/>
  <c r="T379" i="21"/>
  <c r="R379" i="21"/>
  <c r="P379" i="21"/>
  <c r="BI378" i="21"/>
  <c r="BH378" i="21"/>
  <c r="BG378" i="21"/>
  <c r="BE378" i="21"/>
  <c r="T378" i="21"/>
  <c r="R378" i="21"/>
  <c r="P378" i="21"/>
  <c r="BI377" i="21"/>
  <c r="BH377" i="21"/>
  <c r="BG377" i="21"/>
  <c r="BE377" i="21"/>
  <c r="T377" i="21"/>
  <c r="R377" i="21"/>
  <c r="P377" i="21"/>
  <c r="BI376" i="21"/>
  <c r="BH376" i="21"/>
  <c r="BG376" i="21"/>
  <c r="BE376" i="21"/>
  <c r="T376" i="21"/>
  <c r="R376" i="21"/>
  <c r="P376" i="21"/>
  <c r="BI375" i="21"/>
  <c r="BH375" i="21"/>
  <c r="BG375" i="21"/>
  <c r="BE375" i="21"/>
  <c r="T375" i="21"/>
  <c r="R375" i="21"/>
  <c r="P375" i="21"/>
  <c r="BI374" i="21"/>
  <c r="BH374" i="21"/>
  <c r="BG374" i="21"/>
  <c r="BE374" i="21"/>
  <c r="T374" i="21"/>
  <c r="R374" i="21"/>
  <c r="P374" i="21"/>
  <c r="BI373" i="21"/>
  <c r="BH373" i="21"/>
  <c r="BG373" i="21"/>
  <c r="BE373" i="21"/>
  <c r="T373" i="21"/>
  <c r="R373" i="21"/>
  <c r="P373" i="21"/>
  <c r="BI372" i="21"/>
  <c r="BH372" i="21"/>
  <c r="BG372" i="21"/>
  <c r="BE372" i="21"/>
  <c r="T372" i="21"/>
  <c r="R372" i="21"/>
  <c r="P372" i="21"/>
  <c r="BI371" i="21"/>
  <c r="BH371" i="21"/>
  <c r="BG371" i="21"/>
  <c r="BE371" i="21"/>
  <c r="T371" i="21"/>
  <c r="R371" i="21"/>
  <c r="P371" i="21"/>
  <c r="BI370" i="21"/>
  <c r="BH370" i="21"/>
  <c r="BG370" i="21"/>
  <c r="BE370" i="21"/>
  <c r="T370" i="21"/>
  <c r="R370" i="21"/>
  <c r="P370" i="21"/>
  <c r="BI369" i="21"/>
  <c r="BH369" i="21"/>
  <c r="BG369" i="21"/>
  <c r="BE369" i="21"/>
  <c r="T369" i="21"/>
  <c r="R369" i="21"/>
  <c r="P369" i="21"/>
  <c r="BI368" i="21"/>
  <c r="BH368" i="21"/>
  <c r="BG368" i="21"/>
  <c r="BE368" i="21"/>
  <c r="T368" i="21"/>
  <c r="R368" i="21"/>
  <c r="P368" i="21"/>
  <c r="BI367" i="21"/>
  <c r="BH367" i="21"/>
  <c r="BG367" i="21"/>
  <c r="BE367" i="21"/>
  <c r="T367" i="21"/>
  <c r="R367" i="21"/>
  <c r="P367" i="21"/>
  <c r="BI365" i="21"/>
  <c r="BH365" i="21"/>
  <c r="BG365" i="21"/>
  <c r="BE365" i="21"/>
  <c r="T365" i="21"/>
  <c r="R365" i="21"/>
  <c r="P365" i="21"/>
  <c r="BI364" i="21"/>
  <c r="BH364" i="21"/>
  <c r="BG364" i="21"/>
  <c r="BE364" i="21"/>
  <c r="T364" i="21"/>
  <c r="R364" i="21"/>
  <c r="P364" i="21"/>
  <c r="BI363" i="21"/>
  <c r="BH363" i="21"/>
  <c r="BG363" i="21"/>
  <c r="BE363" i="21"/>
  <c r="T363" i="21"/>
  <c r="R363" i="21"/>
  <c r="P363" i="21"/>
  <c r="BI362" i="21"/>
  <c r="BH362" i="21"/>
  <c r="BG362" i="21"/>
  <c r="BE362" i="21"/>
  <c r="T362" i="21"/>
  <c r="R362" i="21"/>
  <c r="P362" i="21"/>
  <c r="BI361" i="21"/>
  <c r="BH361" i="21"/>
  <c r="BG361" i="21"/>
  <c r="BE361" i="21"/>
  <c r="T361" i="21"/>
  <c r="R361" i="21"/>
  <c r="P361" i="21"/>
  <c r="BI360" i="21"/>
  <c r="BH360" i="21"/>
  <c r="BG360" i="21"/>
  <c r="BE360" i="21"/>
  <c r="T360" i="21"/>
  <c r="R360" i="21"/>
  <c r="P360" i="21"/>
  <c r="BI359" i="21"/>
  <c r="BH359" i="21"/>
  <c r="BG359" i="21"/>
  <c r="BE359" i="21"/>
  <c r="T359" i="21"/>
  <c r="R359" i="21"/>
  <c r="P359" i="21"/>
  <c r="BI358" i="21"/>
  <c r="BH358" i="21"/>
  <c r="BG358" i="21"/>
  <c r="BE358" i="21"/>
  <c r="T358" i="21"/>
  <c r="R358" i="21"/>
  <c r="P358" i="21"/>
  <c r="BI357" i="21"/>
  <c r="BH357" i="21"/>
  <c r="BG357" i="21"/>
  <c r="BE357" i="21"/>
  <c r="T357" i="21"/>
  <c r="R357" i="21"/>
  <c r="P357" i="21"/>
  <c r="BI356" i="21"/>
  <c r="BH356" i="21"/>
  <c r="BG356" i="21"/>
  <c r="BE356" i="21"/>
  <c r="T356" i="21"/>
  <c r="R356" i="21"/>
  <c r="P356" i="21"/>
  <c r="BI355" i="21"/>
  <c r="BH355" i="21"/>
  <c r="BG355" i="21"/>
  <c r="BE355" i="21"/>
  <c r="T355" i="21"/>
  <c r="R355" i="21"/>
  <c r="P355" i="21"/>
  <c r="BI354" i="21"/>
  <c r="BH354" i="21"/>
  <c r="BG354" i="21"/>
  <c r="BE354" i="21"/>
  <c r="T354" i="21"/>
  <c r="R354" i="21"/>
  <c r="P354" i="21"/>
  <c r="BI353" i="21"/>
  <c r="BH353" i="21"/>
  <c r="BG353" i="21"/>
  <c r="BE353" i="21"/>
  <c r="T353" i="21"/>
  <c r="R353" i="21"/>
  <c r="P353" i="21"/>
  <c r="BI352" i="21"/>
  <c r="BH352" i="21"/>
  <c r="BG352" i="21"/>
  <c r="BE352" i="21"/>
  <c r="T352" i="21"/>
  <c r="R352" i="21"/>
  <c r="P352" i="21"/>
  <c r="BI351" i="21"/>
  <c r="BH351" i="21"/>
  <c r="BG351" i="21"/>
  <c r="BE351" i="21"/>
  <c r="T351" i="21"/>
  <c r="R351" i="21"/>
  <c r="P351" i="21"/>
  <c r="BI350" i="21"/>
  <c r="BH350" i="21"/>
  <c r="BG350" i="21"/>
  <c r="BE350" i="21"/>
  <c r="T350" i="21"/>
  <c r="R350" i="21"/>
  <c r="P350" i="21"/>
  <c r="BI349" i="21"/>
  <c r="BH349" i="21"/>
  <c r="BG349" i="21"/>
  <c r="BE349" i="21"/>
  <c r="T349" i="21"/>
  <c r="R349" i="21"/>
  <c r="P349" i="21"/>
  <c r="BI348" i="21"/>
  <c r="BH348" i="21"/>
  <c r="BG348" i="21"/>
  <c r="BE348" i="21"/>
  <c r="T348" i="21"/>
  <c r="R348" i="21"/>
  <c r="P348" i="21"/>
  <c r="BI347" i="21"/>
  <c r="BH347" i="21"/>
  <c r="BG347" i="21"/>
  <c r="BE347" i="21"/>
  <c r="T347" i="21"/>
  <c r="R347" i="21"/>
  <c r="P347" i="21"/>
  <c r="BI346" i="21"/>
  <c r="BH346" i="21"/>
  <c r="BG346" i="21"/>
  <c r="BE346" i="21"/>
  <c r="T346" i="21"/>
  <c r="R346" i="21"/>
  <c r="P346" i="21"/>
  <c r="BI345" i="21"/>
  <c r="BH345" i="21"/>
  <c r="BG345" i="21"/>
  <c r="BE345" i="21"/>
  <c r="T345" i="21"/>
  <c r="R345" i="21"/>
  <c r="P345" i="21"/>
  <c r="BI344" i="21"/>
  <c r="BH344" i="21"/>
  <c r="BG344" i="21"/>
  <c r="BE344" i="21"/>
  <c r="T344" i="21"/>
  <c r="R344" i="21"/>
  <c r="P344" i="21"/>
  <c r="BI343" i="21"/>
  <c r="BH343" i="21"/>
  <c r="BG343" i="21"/>
  <c r="BE343" i="21"/>
  <c r="T343" i="21"/>
  <c r="R343" i="21"/>
  <c r="P343" i="21"/>
  <c r="BI342" i="21"/>
  <c r="BH342" i="21"/>
  <c r="BG342" i="21"/>
  <c r="BE342" i="21"/>
  <c r="T342" i="21"/>
  <c r="R342" i="21"/>
  <c r="P342" i="21"/>
  <c r="BI341" i="21"/>
  <c r="BH341" i="21"/>
  <c r="BG341" i="21"/>
  <c r="BE341" i="21"/>
  <c r="T341" i="21"/>
  <c r="R341" i="21"/>
  <c r="P341" i="21"/>
  <c r="BI340" i="21"/>
  <c r="BH340" i="21"/>
  <c r="BG340" i="21"/>
  <c r="BE340" i="21"/>
  <c r="T340" i="21"/>
  <c r="R340" i="21"/>
  <c r="P340" i="21"/>
  <c r="BI339" i="21"/>
  <c r="BH339" i="21"/>
  <c r="BG339" i="21"/>
  <c r="BE339" i="21"/>
  <c r="T339" i="21"/>
  <c r="R339" i="21"/>
  <c r="P339" i="21"/>
  <c r="BI338" i="21"/>
  <c r="BH338" i="21"/>
  <c r="BG338" i="21"/>
  <c r="BE338" i="21"/>
  <c r="T338" i="21"/>
  <c r="R338" i="21"/>
  <c r="P338" i="21"/>
  <c r="BI337" i="21"/>
  <c r="BH337" i="21"/>
  <c r="BG337" i="21"/>
  <c r="BE337" i="21"/>
  <c r="T337" i="21"/>
  <c r="R337" i="21"/>
  <c r="P337" i="21"/>
  <c r="BI336" i="21"/>
  <c r="BH336" i="21"/>
  <c r="BG336" i="21"/>
  <c r="BE336" i="21"/>
  <c r="T336" i="21"/>
  <c r="R336" i="21"/>
  <c r="P336" i="21"/>
  <c r="BI335" i="21"/>
  <c r="BH335" i="21"/>
  <c r="BG335" i="21"/>
  <c r="BE335" i="21"/>
  <c r="T335" i="21"/>
  <c r="R335" i="21"/>
  <c r="P335" i="21"/>
  <c r="BI334" i="21"/>
  <c r="BH334" i="21"/>
  <c r="BG334" i="21"/>
  <c r="BE334" i="21"/>
  <c r="T334" i="21"/>
  <c r="R334" i="21"/>
  <c r="P334" i="21"/>
  <c r="BI333" i="21"/>
  <c r="BH333" i="21"/>
  <c r="BG333" i="21"/>
  <c r="BE333" i="21"/>
  <c r="T333" i="21"/>
  <c r="R333" i="21"/>
  <c r="P333" i="21"/>
  <c r="BI332" i="21"/>
  <c r="BH332" i="21"/>
  <c r="BG332" i="21"/>
  <c r="BE332" i="21"/>
  <c r="T332" i="21"/>
  <c r="R332" i="21"/>
  <c r="P332" i="21"/>
  <c r="BI331" i="21"/>
  <c r="BH331" i="21"/>
  <c r="BG331" i="21"/>
  <c r="BE331" i="21"/>
  <c r="T331" i="21"/>
  <c r="R331" i="21"/>
  <c r="P331" i="21"/>
  <c r="BI330" i="21"/>
  <c r="BH330" i="21"/>
  <c r="BG330" i="21"/>
  <c r="BE330" i="21"/>
  <c r="T330" i="21"/>
  <c r="R330" i="21"/>
  <c r="P330" i="21"/>
  <c r="BI329" i="21"/>
  <c r="BH329" i="21"/>
  <c r="BG329" i="21"/>
  <c r="BE329" i="21"/>
  <c r="T329" i="21"/>
  <c r="R329" i="21"/>
  <c r="P329" i="21"/>
  <c r="BI328" i="21"/>
  <c r="BH328" i="21"/>
  <c r="BG328" i="21"/>
  <c r="BE328" i="21"/>
  <c r="T328" i="21"/>
  <c r="R328" i="21"/>
  <c r="P328" i="21"/>
  <c r="BI327" i="21"/>
  <c r="BH327" i="21"/>
  <c r="BG327" i="21"/>
  <c r="BE327" i="21"/>
  <c r="T327" i="21"/>
  <c r="R327" i="21"/>
  <c r="P327" i="21"/>
  <c r="BI326" i="21"/>
  <c r="BH326" i="21"/>
  <c r="BG326" i="21"/>
  <c r="BE326" i="21"/>
  <c r="T326" i="21"/>
  <c r="R326" i="21"/>
  <c r="P326" i="21"/>
  <c r="BI325" i="21"/>
  <c r="BH325" i="21"/>
  <c r="BG325" i="21"/>
  <c r="BE325" i="21"/>
  <c r="T325" i="21"/>
  <c r="R325" i="21"/>
  <c r="P325" i="21"/>
  <c r="BI324" i="21"/>
  <c r="BH324" i="21"/>
  <c r="BG324" i="21"/>
  <c r="BE324" i="21"/>
  <c r="T324" i="21"/>
  <c r="R324" i="21"/>
  <c r="P324" i="21"/>
  <c r="BI323" i="21"/>
  <c r="BH323" i="21"/>
  <c r="BG323" i="21"/>
  <c r="BE323" i="21"/>
  <c r="T323" i="21"/>
  <c r="R323" i="21"/>
  <c r="P323" i="21"/>
  <c r="BI322" i="21"/>
  <c r="BH322" i="21"/>
  <c r="BG322" i="21"/>
  <c r="BE322" i="21"/>
  <c r="T322" i="21"/>
  <c r="R322" i="21"/>
  <c r="P322" i="21"/>
  <c r="BI321" i="21"/>
  <c r="BH321" i="21"/>
  <c r="BG321" i="21"/>
  <c r="BE321" i="21"/>
  <c r="T321" i="21"/>
  <c r="R321" i="21"/>
  <c r="P321" i="21"/>
  <c r="BI320" i="21"/>
  <c r="BH320" i="21"/>
  <c r="BG320" i="21"/>
  <c r="BE320" i="21"/>
  <c r="T320" i="21"/>
  <c r="R320" i="21"/>
  <c r="P320" i="21"/>
  <c r="BI319" i="21"/>
  <c r="BH319" i="21"/>
  <c r="BG319" i="21"/>
  <c r="BE319" i="21"/>
  <c r="T319" i="21"/>
  <c r="R319" i="21"/>
  <c r="P319" i="21"/>
  <c r="BI318" i="21"/>
  <c r="BH318" i="21"/>
  <c r="BG318" i="21"/>
  <c r="BE318" i="21"/>
  <c r="T318" i="21"/>
  <c r="R318" i="21"/>
  <c r="P318" i="21"/>
  <c r="BI317" i="21"/>
  <c r="BH317" i="21"/>
  <c r="BG317" i="21"/>
  <c r="BE317" i="21"/>
  <c r="T317" i="21"/>
  <c r="R317" i="21"/>
  <c r="P317" i="21"/>
  <c r="BI316" i="21"/>
  <c r="BH316" i="21"/>
  <c r="BG316" i="21"/>
  <c r="BE316" i="21"/>
  <c r="T316" i="21"/>
  <c r="R316" i="21"/>
  <c r="P316" i="21"/>
  <c r="BI315" i="21"/>
  <c r="BH315" i="21"/>
  <c r="BG315" i="21"/>
  <c r="BE315" i="21"/>
  <c r="T315" i="21"/>
  <c r="R315" i="21"/>
  <c r="P315" i="21"/>
  <c r="BI314" i="21"/>
  <c r="BH314" i="21"/>
  <c r="BG314" i="21"/>
  <c r="BE314" i="21"/>
  <c r="T314" i="21"/>
  <c r="R314" i="21"/>
  <c r="P314" i="21"/>
  <c r="BI313" i="21"/>
  <c r="BH313" i="21"/>
  <c r="BG313" i="21"/>
  <c r="BE313" i="21"/>
  <c r="T313" i="21"/>
  <c r="R313" i="21"/>
  <c r="P313" i="21"/>
  <c r="BI312" i="21"/>
  <c r="BH312" i="21"/>
  <c r="BG312" i="21"/>
  <c r="BE312" i="21"/>
  <c r="T312" i="21"/>
  <c r="R312" i="21"/>
  <c r="P312" i="21"/>
  <c r="BI311" i="21"/>
  <c r="BH311" i="21"/>
  <c r="BG311" i="21"/>
  <c r="BE311" i="21"/>
  <c r="T311" i="21"/>
  <c r="R311" i="21"/>
  <c r="P311" i="21"/>
  <c r="BI310" i="21"/>
  <c r="BH310" i="21"/>
  <c r="BG310" i="21"/>
  <c r="BE310" i="21"/>
  <c r="T310" i="21"/>
  <c r="R310" i="21"/>
  <c r="P310" i="21"/>
  <c r="BI309" i="21"/>
  <c r="BH309" i="21"/>
  <c r="BG309" i="21"/>
  <c r="BE309" i="21"/>
  <c r="T309" i="21"/>
  <c r="R309" i="21"/>
  <c r="P309" i="21"/>
  <c r="BI308" i="21"/>
  <c r="BH308" i="21"/>
  <c r="BG308" i="21"/>
  <c r="BE308" i="21"/>
  <c r="T308" i="21"/>
  <c r="R308" i="21"/>
  <c r="P308" i="21"/>
  <c r="BI307" i="21"/>
  <c r="BH307" i="21"/>
  <c r="BG307" i="21"/>
  <c r="BE307" i="21"/>
  <c r="T307" i="21"/>
  <c r="R307" i="21"/>
  <c r="P307" i="21"/>
  <c r="BI306" i="21"/>
  <c r="BH306" i="21"/>
  <c r="BG306" i="21"/>
  <c r="BE306" i="21"/>
  <c r="T306" i="21"/>
  <c r="R306" i="21"/>
  <c r="P306" i="21"/>
  <c r="BI305" i="21"/>
  <c r="BH305" i="21"/>
  <c r="BG305" i="21"/>
  <c r="BE305" i="21"/>
  <c r="T305" i="21"/>
  <c r="R305" i="21"/>
  <c r="P305" i="21"/>
  <c r="BI304" i="21"/>
  <c r="BH304" i="21"/>
  <c r="BG304" i="21"/>
  <c r="BE304" i="21"/>
  <c r="T304" i="21"/>
  <c r="R304" i="21"/>
  <c r="P304" i="21"/>
  <c r="BI303" i="21"/>
  <c r="BH303" i="21"/>
  <c r="BG303" i="21"/>
  <c r="BE303" i="21"/>
  <c r="T303" i="21"/>
  <c r="R303" i="21"/>
  <c r="P303" i="21"/>
  <c r="BI302" i="21"/>
  <c r="BH302" i="21"/>
  <c r="BG302" i="21"/>
  <c r="BE302" i="21"/>
  <c r="T302" i="21"/>
  <c r="R302" i="21"/>
  <c r="P302" i="21"/>
  <c r="BI301" i="21"/>
  <c r="BH301" i="21"/>
  <c r="BG301" i="21"/>
  <c r="BE301" i="21"/>
  <c r="T301" i="21"/>
  <c r="R301" i="21"/>
  <c r="P301" i="21"/>
  <c r="BI300" i="21"/>
  <c r="BH300" i="21"/>
  <c r="BG300" i="21"/>
  <c r="BE300" i="21"/>
  <c r="T300" i="21"/>
  <c r="R300" i="21"/>
  <c r="P300" i="21"/>
  <c r="BI299" i="21"/>
  <c r="BH299" i="21"/>
  <c r="BG299" i="21"/>
  <c r="BE299" i="21"/>
  <c r="T299" i="21"/>
  <c r="R299" i="21"/>
  <c r="P299" i="21"/>
  <c r="BI298" i="21"/>
  <c r="BH298" i="21"/>
  <c r="BG298" i="21"/>
  <c r="BE298" i="21"/>
  <c r="T298" i="21"/>
  <c r="R298" i="21"/>
  <c r="P298" i="21"/>
  <c r="BI297" i="21"/>
  <c r="BH297" i="21"/>
  <c r="BG297" i="21"/>
  <c r="BE297" i="21"/>
  <c r="T297" i="21"/>
  <c r="R297" i="21"/>
  <c r="P297" i="21"/>
  <c r="BI296" i="21"/>
  <c r="BH296" i="21"/>
  <c r="BG296" i="21"/>
  <c r="BE296" i="21"/>
  <c r="T296" i="21"/>
  <c r="R296" i="21"/>
  <c r="P296" i="21"/>
  <c r="BI295" i="21"/>
  <c r="BH295" i="21"/>
  <c r="BG295" i="21"/>
  <c r="BE295" i="21"/>
  <c r="T295" i="21"/>
  <c r="R295" i="21"/>
  <c r="P295" i="21"/>
  <c r="BI294" i="21"/>
  <c r="BH294" i="21"/>
  <c r="BG294" i="21"/>
  <c r="BE294" i="21"/>
  <c r="T294" i="21"/>
  <c r="R294" i="21"/>
  <c r="P294" i="21"/>
  <c r="BI293" i="21"/>
  <c r="BH293" i="21"/>
  <c r="BG293" i="21"/>
  <c r="BE293" i="21"/>
  <c r="T293" i="21"/>
  <c r="R293" i="21"/>
  <c r="P293" i="21"/>
  <c r="BI292" i="21"/>
  <c r="BH292" i="21"/>
  <c r="BG292" i="21"/>
  <c r="BE292" i="21"/>
  <c r="T292" i="21"/>
  <c r="R292" i="21"/>
  <c r="P292" i="21"/>
  <c r="BI291" i="21"/>
  <c r="BH291" i="21"/>
  <c r="BG291" i="21"/>
  <c r="BE291" i="21"/>
  <c r="T291" i="21"/>
  <c r="R291" i="21"/>
  <c r="P291" i="21"/>
  <c r="BI290" i="21"/>
  <c r="BH290" i="21"/>
  <c r="BG290" i="21"/>
  <c r="BE290" i="21"/>
  <c r="T290" i="21"/>
  <c r="R290" i="21"/>
  <c r="P290" i="21"/>
  <c r="BI289" i="21"/>
  <c r="BH289" i="21"/>
  <c r="BG289" i="21"/>
  <c r="BE289" i="21"/>
  <c r="T289" i="21"/>
  <c r="R289" i="21"/>
  <c r="P289" i="21"/>
  <c r="BI288" i="21"/>
  <c r="BH288" i="21"/>
  <c r="BG288" i="21"/>
  <c r="BE288" i="21"/>
  <c r="T288" i="21"/>
  <c r="R288" i="21"/>
  <c r="P288" i="21"/>
  <c r="BI287" i="21"/>
  <c r="BH287" i="21"/>
  <c r="BG287" i="21"/>
  <c r="BE287" i="21"/>
  <c r="T287" i="21"/>
  <c r="R287" i="21"/>
  <c r="P287" i="21"/>
  <c r="BI286" i="21"/>
  <c r="BH286" i="21"/>
  <c r="BG286" i="21"/>
  <c r="BE286" i="21"/>
  <c r="T286" i="21"/>
  <c r="R286" i="21"/>
  <c r="P286" i="21"/>
  <c r="BI285" i="21"/>
  <c r="BH285" i="21"/>
  <c r="BG285" i="21"/>
  <c r="BE285" i="21"/>
  <c r="T285" i="21"/>
  <c r="R285" i="21"/>
  <c r="P285" i="21"/>
  <c r="BI284" i="21"/>
  <c r="BH284" i="21"/>
  <c r="BG284" i="21"/>
  <c r="BE284" i="21"/>
  <c r="T284" i="21"/>
  <c r="R284" i="21"/>
  <c r="P284" i="21"/>
  <c r="BI283" i="21"/>
  <c r="BH283" i="21"/>
  <c r="BG283" i="21"/>
  <c r="BE283" i="21"/>
  <c r="T283" i="21"/>
  <c r="R283" i="21"/>
  <c r="P283" i="21"/>
  <c r="BI282" i="21"/>
  <c r="BH282" i="21"/>
  <c r="BG282" i="21"/>
  <c r="BE282" i="21"/>
  <c r="T282" i="21"/>
  <c r="R282" i="21"/>
  <c r="P282" i="21"/>
  <c r="BI281" i="21"/>
  <c r="BH281" i="21"/>
  <c r="BG281" i="21"/>
  <c r="BE281" i="21"/>
  <c r="T281" i="21"/>
  <c r="R281" i="21"/>
  <c r="P281" i="21"/>
  <c r="BI280" i="21"/>
  <c r="BH280" i="21"/>
  <c r="BG280" i="21"/>
  <c r="BE280" i="21"/>
  <c r="T280" i="21"/>
  <c r="R280" i="21"/>
  <c r="P280" i="21"/>
  <c r="BI279" i="21"/>
  <c r="BH279" i="21"/>
  <c r="BG279" i="21"/>
  <c r="BE279" i="21"/>
  <c r="T279" i="21"/>
  <c r="R279" i="21"/>
  <c r="P279" i="21"/>
  <c r="BI278" i="21"/>
  <c r="BH278" i="21"/>
  <c r="BG278" i="21"/>
  <c r="BE278" i="21"/>
  <c r="T278" i="21"/>
  <c r="R278" i="21"/>
  <c r="P278" i="21"/>
  <c r="BI277" i="21"/>
  <c r="BH277" i="21"/>
  <c r="BG277" i="21"/>
  <c r="BE277" i="21"/>
  <c r="T277" i="21"/>
  <c r="R277" i="21"/>
  <c r="P277" i="21"/>
  <c r="BI276" i="21"/>
  <c r="BH276" i="21"/>
  <c r="BG276" i="21"/>
  <c r="BE276" i="21"/>
  <c r="T276" i="21"/>
  <c r="R276" i="21"/>
  <c r="P276" i="21"/>
  <c r="BI275" i="21"/>
  <c r="BH275" i="21"/>
  <c r="BG275" i="21"/>
  <c r="BE275" i="21"/>
  <c r="T275" i="21"/>
  <c r="R275" i="21"/>
  <c r="P275" i="21"/>
  <c r="BI274" i="21"/>
  <c r="BH274" i="21"/>
  <c r="BG274" i="21"/>
  <c r="BE274" i="21"/>
  <c r="T274" i="21"/>
  <c r="R274" i="21"/>
  <c r="P274" i="21"/>
  <c r="BI273" i="21"/>
  <c r="BH273" i="21"/>
  <c r="BG273" i="21"/>
  <c r="BE273" i="21"/>
  <c r="T273" i="21"/>
  <c r="R273" i="21"/>
  <c r="P273" i="21"/>
  <c r="BI272" i="21"/>
  <c r="BH272" i="21"/>
  <c r="BG272" i="21"/>
  <c r="BE272" i="21"/>
  <c r="T272" i="21"/>
  <c r="R272" i="21"/>
  <c r="P272" i="21"/>
  <c r="BI271" i="21"/>
  <c r="BH271" i="21"/>
  <c r="BG271" i="21"/>
  <c r="BE271" i="21"/>
  <c r="T271" i="21"/>
  <c r="R271" i="21"/>
  <c r="P271" i="21"/>
  <c r="BI270" i="21"/>
  <c r="BH270" i="21"/>
  <c r="BG270" i="21"/>
  <c r="BE270" i="21"/>
  <c r="T270" i="21"/>
  <c r="R270" i="21"/>
  <c r="P270" i="21"/>
  <c r="BI269" i="21"/>
  <c r="BH269" i="21"/>
  <c r="BG269" i="21"/>
  <c r="BE269" i="21"/>
  <c r="T269" i="21"/>
  <c r="R269" i="21"/>
  <c r="P269" i="21"/>
  <c r="BI268" i="21"/>
  <c r="BH268" i="21"/>
  <c r="BG268" i="21"/>
  <c r="BE268" i="21"/>
  <c r="T268" i="21"/>
  <c r="R268" i="21"/>
  <c r="P268" i="21"/>
  <c r="BI267" i="21"/>
  <c r="BH267" i="21"/>
  <c r="BG267" i="21"/>
  <c r="BE267" i="21"/>
  <c r="T267" i="21"/>
  <c r="R267" i="21"/>
  <c r="P267" i="21"/>
  <c r="BI266" i="21"/>
  <c r="BH266" i="21"/>
  <c r="BG266" i="21"/>
  <c r="BE266" i="21"/>
  <c r="T266" i="21"/>
  <c r="R266" i="21"/>
  <c r="P266" i="21"/>
  <c r="BI265" i="21"/>
  <c r="BH265" i="21"/>
  <c r="BG265" i="21"/>
  <c r="BE265" i="21"/>
  <c r="T265" i="21"/>
  <c r="R265" i="21"/>
  <c r="P265" i="21"/>
  <c r="BI264" i="21"/>
  <c r="BH264" i="21"/>
  <c r="BG264" i="21"/>
  <c r="BE264" i="21"/>
  <c r="T264" i="21"/>
  <c r="R264" i="21"/>
  <c r="P264" i="21"/>
  <c r="BI263" i="21"/>
  <c r="BH263" i="21"/>
  <c r="BG263" i="21"/>
  <c r="BE263" i="21"/>
  <c r="T263" i="21"/>
  <c r="R263" i="21"/>
  <c r="P263" i="21"/>
  <c r="BI262" i="21"/>
  <c r="BH262" i="21"/>
  <c r="BG262" i="21"/>
  <c r="BE262" i="21"/>
  <c r="T262" i="21"/>
  <c r="R262" i="21"/>
  <c r="P262" i="21"/>
  <c r="BI261" i="21"/>
  <c r="BH261" i="21"/>
  <c r="BG261" i="21"/>
  <c r="BE261" i="21"/>
  <c r="T261" i="21"/>
  <c r="R261" i="21"/>
  <c r="P261" i="21"/>
  <c r="BI260" i="21"/>
  <c r="BH260" i="21"/>
  <c r="BG260" i="21"/>
  <c r="BE260" i="21"/>
  <c r="T260" i="21"/>
  <c r="R260" i="21"/>
  <c r="P260" i="21"/>
  <c r="BI259" i="21"/>
  <c r="BH259" i="21"/>
  <c r="BG259" i="21"/>
  <c r="BE259" i="21"/>
  <c r="T259" i="21"/>
  <c r="R259" i="21"/>
  <c r="P259" i="21"/>
  <c r="BI258" i="21"/>
  <c r="BH258" i="21"/>
  <c r="BG258" i="21"/>
  <c r="BE258" i="21"/>
  <c r="T258" i="21"/>
  <c r="R258" i="21"/>
  <c r="P258" i="21"/>
  <c r="BI257" i="21"/>
  <c r="BH257" i="21"/>
  <c r="BG257" i="21"/>
  <c r="BE257" i="21"/>
  <c r="T257" i="21"/>
  <c r="R257" i="21"/>
  <c r="P257" i="21"/>
  <c r="BI256" i="21"/>
  <c r="BH256" i="21"/>
  <c r="BG256" i="21"/>
  <c r="BE256" i="21"/>
  <c r="T256" i="21"/>
  <c r="R256" i="21"/>
  <c r="P256" i="21"/>
  <c r="BI255" i="21"/>
  <c r="BH255" i="21"/>
  <c r="BG255" i="21"/>
  <c r="BE255" i="21"/>
  <c r="T255" i="21"/>
  <c r="R255" i="21"/>
  <c r="P255" i="21"/>
  <c r="BI254" i="21"/>
  <c r="BH254" i="21"/>
  <c r="BG254" i="21"/>
  <c r="BE254" i="21"/>
  <c r="T254" i="21"/>
  <c r="R254" i="21"/>
  <c r="P254" i="21"/>
  <c r="BI253" i="21"/>
  <c r="BH253" i="21"/>
  <c r="BG253" i="21"/>
  <c r="BE253" i="21"/>
  <c r="T253" i="21"/>
  <c r="R253" i="21"/>
  <c r="P253" i="21"/>
  <c r="BI252" i="21"/>
  <c r="BH252" i="21"/>
  <c r="BG252" i="21"/>
  <c r="BE252" i="21"/>
  <c r="T252" i="21"/>
  <c r="R252" i="21"/>
  <c r="P252" i="21"/>
  <c r="BI251" i="21"/>
  <c r="BH251" i="21"/>
  <c r="BG251" i="21"/>
  <c r="BE251" i="21"/>
  <c r="T251" i="21"/>
  <c r="R251" i="21"/>
  <c r="P251" i="21"/>
  <c r="BI250" i="21"/>
  <c r="BH250" i="21"/>
  <c r="BG250" i="21"/>
  <c r="BE250" i="21"/>
  <c r="T250" i="21"/>
  <c r="R250" i="21"/>
  <c r="P250" i="21"/>
  <c r="BI249" i="21"/>
  <c r="BH249" i="21"/>
  <c r="BG249" i="21"/>
  <c r="BE249" i="21"/>
  <c r="T249" i="21"/>
  <c r="R249" i="21"/>
  <c r="P249" i="21"/>
  <c r="BI248" i="21"/>
  <c r="BH248" i="21"/>
  <c r="BG248" i="21"/>
  <c r="BE248" i="21"/>
  <c r="T248" i="21"/>
  <c r="R248" i="21"/>
  <c r="P248" i="21"/>
  <c r="BI247" i="21"/>
  <c r="BH247" i="21"/>
  <c r="BG247" i="21"/>
  <c r="BE247" i="21"/>
  <c r="T247" i="21"/>
  <c r="R247" i="21"/>
  <c r="P247" i="21"/>
  <c r="BI246" i="21"/>
  <c r="BH246" i="21"/>
  <c r="BG246" i="21"/>
  <c r="BE246" i="21"/>
  <c r="T246" i="21"/>
  <c r="R246" i="21"/>
  <c r="P246" i="21"/>
  <c r="BI245" i="21"/>
  <c r="BH245" i="21"/>
  <c r="BG245" i="21"/>
  <c r="BE245" i="21"/>
  <c r="T245" i="21"/>
  <c r="R245" i="21"/>
  <c r="P245" i="21"/>
  <c r="BI244" i="21"/>
  <c r="BH244" i="21"/>
  <c r="BG244" i="21"/>
  <c r="BE244" i="21"/>
  <c r="T244" i="21"/>
  <c r="R244" i="21"/>
  <c r="P244" i="21"/>
  <c r="BI243" i="21"/>
  <c r="BH243" i="21"/>
  <c r="BG243" i="21"/>
  <c r="BE243" i="21"/>
  <c r="T243" i="21"/>
  <c r="R243" i="21"/>
  <c r="P243" i="21"/>
  <c r="BI242" i="21"/>
  <c r="BH242" i="21"/>
  <c r="BG242" i="21"/>
  <c r="BE242" i="21"/>
  <c r="T242" i="21"/>
  <c r="R242" i="21"/>
  <c r="P242" i="21"/>
  <c r="BI241" i="21"/>
  <c r="BH241" i="21"/>
  <c r="BG241" i="21"/>
  <c r="BE241" i="21"/>
  <c r="T241" i="21"/>
  <c r="R241" i="21"/>
  <c r="P241" i="21"/>
  <c r="BI240" i="21"/>
  <c r="BH240" i="21"/>
  <c r="BG240" i="21"/>
  <c r="BE240" i="21"/>
  <c r="T240" i="21"/>
  <c r="R240" i="21"/>
  <c r="P240" i="21"/>
  <c r="BI239" i="21"/>
  <c r="BH239" i="21"/>
  <c r="BG239" i="21"/>
  <c r="BE239" i="21"/>
  <c r="T239" i="21"/>
  <c r="R239" i="21"/>
  <c r="P239" i="21"/>
  <c r="BI238" i="21"/>
  <c r="BH238" i="21"/>
  <c r="BG238" i="21"/>
  <c r="BE238" i="21"/>
  <c r="T238" i="21"/>
  <c r="R238" i="21"/>
  <c r="P238" i="21"/>
  <c r="BI237" i="21"/>
  <c r="BH237" i="21"/>
  <c r="BG237" i="21"/>
  <c r="BE237" i="21"/>
  <c r="T237" i="21"/>
  <c r="R237" i="21"/>
  <c r="P237" i="21"/>
  <c r="BI236" i="21"/>
  <c r="BH236" i="21"/>
  <c r="BG236" i="21"/>
  <c r="BE236" i="21"/>
  <c r="T236" i="21"/>
  <c r="R236" i="21"/>
  <c r="P236" i="21"/>
  <c r="BI235" i="21"/>
  <c r="BH235" i="21"/>
  <c r="BG235" i="21"/>
  <c r="BE235" i="21"/>
  <c r="T235" i="21"/>
  <c r="R235" i="21"/>
  <c r="P235" i="21"/>
  <c r="BI234" i="21"/>
  <c r="BH234" i="21"/>
  <c r="BG234" i="21"/>
  <c r="BE234" i="21"/>
  <c r="T234" i="21"/>
  <c r="R234" i="21"/>
  <c r="P234" i="21"/>
  <c r="BI233" i="21"/>
  <c r="BH233" i="21"/>
  <c r="BG233" i="21"/>
  <c r="BE233" i="21"/>
  <c r="T233" i="21"/>
  <c r="R233" i="21"/>
  <c r="P233" i="21"/>
  <c r="BI232" i="21"/>
  <c r="BH232" i="21"/>
  <c r="BG232" i="21"/>
  <c r="BE232" i="21"/>
  <c r="T232" i="21"/>
  <c r="R232" i="21"/>
  <c r="P232" i="21"/>
  <c r="BI231" i="21"/>
  <c r="BH231" i="21"/>
  <c r="BG231" i="21"/>
  <c r="BE231" i="21"/>
  <c r="T231" i="21"/>
  <c r="R231" i="21"/>
  <c r="P231" i="21"/>
  <c r="BI230" i="21"/>
  <c r="BH230" i="21"/>
  <c r="BG230" i="21"/>
  <c r="BE230" i="21"/>
  <c r="T230" i="21"/>
  <c r="R230" i="21"/>
  <c r="P230" i="21"/>
  <c r="BI229" i="21"/>
  <c r="BH229" i="21"/>
  <c r="BG229" i="21"/>
  <c r="BE229" i="21"/>
  <c r="T229" i="21"/>
  <c r="R229" i="21"/>
  <c r="P229" i="21"/>
  <c r="BI228" i="21"/>
  <c r="BH228" i="21"/>
  <c r="BG228" i="21"/>
  <c r="BE228" i="21"/>
  <c r="T228" i="21"/>
  <c r="R228" i="21"/>
  <c r="P228" i="21"/>
  <c r="BI227" i="21"/>
  <c r="BH227" i="21"/>
  <c r="BG227" i="21"/>
  <c r="BE227" i="21"/>
  <c r="T227" i="21"/>
  <c r="R227" i="21"/>
  <c r="P227" i="21"/>
  <c r="BI226" i="21"/>
  <c r="BH226" i="21"/>
  <c r="BG226" i="21"/>
  <c r="BE226" i="21"/>
  <c r="T226" i="21"/>
  <c r="R226" i="21"/>
  <c r="P226" i="21"/>
  <c r="BI225" i="21"/>
  <c r="BH225" i="21"/>
  <c r="BG225" i="21"/>
  <c r="BE225" i="21"/>
  <c r="T225" i="21"/>
  <c r="R225" i="21"/>
  <c r="P225" i="21"/>
  <c r="BI224" i="21"/>
  <c r="BH224" i="21"/>
  <c r="BG224" i="21"/>
  <c r="BE224" i="21"/>
  <c r="T224" i="21"/>
  <c r="R224" i="21"/>
  <c r="P224" i="21"/>
  <c r="BI223" i="21"/>
  <c r="BH223" i="21"/>
  <c r="BG223" i="21"/>
  <c r="BE223" i="21"/>
  <c r="T223" i="21"/>
  <c r="R223" i="21"/>
  <c r="P223" i="21"/>
  <c r="BI222" i="21"/>
  <c r="BH222" i="21"/>
  <c r="BG222" i="21"/>
  <c r="BE222" i="21"/>
  <c r="T222" i="21"/>
  <c r="R222" i="21"/>
  <c r="P222" i="21"/>
  <c r="BI221" i="21"/>
  <c r="BH221" i="21"/>
  <c r="BG221" i="21"/>
  <c r="BE221" i="21"/>
  <c r="T221" i="21"/>
  <c r="R221" i="21"/>
  <c r="P221" i="21"/>
  <c r="BI220" i="21"/>
  <c r="BH220" i="21"/>
  <c r="BG220" i="21"/>
  <c r="BE220" i="21"/>
  <c r="T220" i="21"/>
  <c r="R220" i="21"/>
  <c r="P220" i="21"/>
  <c r="BI219" i="21"/>
  <c r="BH219" i="21"/>
  <c r="BG219" i="21"/>
  <c r="BE219" i="21"/>
  <c r="T219" i="21"/>
  <c r="R219" i="21"/>
  <c r="P219" i="21"/>
  <c r="BI218" i="21"/>
  <c r="BH218" i="21"/>
  <c r="BG218" i="21"/>
  <c r="BE218" i="21"/>
  <c r="T218" i="21"/>
  <c r="R218" i="21"/>
  <c r="P218" i="21"/>
  <c r="BI217" i="21"/>
  <c r="BH217" i="21"/>
  <c r="BG217" i="21"/>
  <c r="BE217" i="21"/>
  <c r="T217" i="21"/>
  <c r="R217" i="21"/>
  <c r="P217" i="21"/>
  <c r="BI216" i="21"/>
  <c r="BH216" i="21"/>
  <c r="BG216" i="21"/>
  <c r="BE216" i="21"/>
  <c r="T216" i="21"/>
  <c r="R216" i="21"/>
  <c r="P216" i="21"/>
  <c r="BI215" i="21"/>
  <c r="BH215" i="21"/>
  <c r="BG215" i="21"/>
  <c r="BE215" i="21"/>
  <c r="T215" i="21"/>
  <c r="R215" i="21"/>
  <c r="P215" i="21"/>
  <c r="BI214" i="21"/>
  <c r="BH214" i="21"/>
  <c r="BG214" i="21"/>
  <c r="BE214" i="21"/>
  <c r="T214" i="21"/>
  <c r="R214" i="21"/>
  <c r="P214" i="21"/>
  <c r="BI213" i="21"/>
  <c r="BH213" i="21"/>
  <c r="BG213" i="21"/>
  <c r="BE213" i="21"/>
  <c r="T213" i="21"/>
  <c r="R213" i="21"/>
  <c r="P213" i="21"/>
  <c r="BI212" i="21"/>
  <c r="BH212" i="21"/>
  <c r="BG212" i="21"/>
  <c r="BE212" i="21"/>
  <c r="T212" i="21"/>
  <c r="R212" i="21"/>
  <c r="P212" i="21"/>
  <c r="BI211" i="21"/>
  <c r="BH211" i="21"/>
  <c r="BG211" i="21"/>
  <c r="BE211" i="21"/>
  <c r="T211" i="21"/>
  <c r="R211" i="21"/>
  <c r="P211" i="21"/>
  <c r="BI210" i="21"/>
  <c r="BH210" i="21"/>
  <c r="BG210" i="21"/>
  <c r="BE210" i="21"/>
  <c r="T210" i="21"/>
  <c r="R210" i="21"/>
  <c r="P210" i="21"/>
  <c r="BI209" i="21"/>
  <c r="BH209" i="21"/>
  <c r="BG209" i="21"/>
  <c r="BE209" i="21"/>
  <c r="T209" i="21"/>
  <c r="R209" i="21"/>
  <c r="P209" i="21"/>
  <c r="BI208" i="21"/>
  <c r="BH208" i="21"/>
  <c r="BG208" i="21"/>
  <c r="BE208" i="21"/>
  <c r="T208" i="21"/>
  <c r="R208" i="21"/>
  <c r="P208" i="21"/>
  <c r="BI207" i="21"/>
  <c r="BH207" i="21"/>
  <c r="BG207" i="21"/>
  <c r="BE207" i="21"/>
  <c r="T207" i="21"/>
  <c r="R207" i="21"/>
  <c r="P207" i="21"/>
  <c r="BI206" i="21"/>
  <c r="BH206" i="21"/>
  <c r="BG206" i="21"/>
  <c r="BE206" i="21"/>
  <c r="T206" i="21"/>
  <c r="R206" i="21"/>
  <c r="P206" i="21"/>
  <c r="BI205" i="21"/>
  <c r="BH205" i="21"/>
  <c r="BG205" i="21"/>
  <c r="BE205" i="21"/>
  <c r="T205" i="21"/>
  <c r="R205" i="21"/>
  <c r="P205" i="21"/>
  <c r="BI204" i="21"/>
  <c r="BH204" i="21"/>
  <c r="BG204" i="21"/>
  <c r="BE204" i="21"/>
  <c r="T204" i="21"/>
  <c r="R204" i="21"/>
  <c r="P204" i="21"/>
  <c r="BI203" i="21"/>
  <c r="BH203" i="21"/>
  <c r="BG203" i="21"/>
  <c r="BE203" i="21"/>
  <c r="T203" i="21"/>
  <c r="R203" i="21"/>
  <c r="P203" i="21"/>
  <c r="BI202" i="21"/>
  <c r="BH202" i="21"/>
  <c r="BG202" i="21"/>
  <c r="BE202" i="21"/>
  <c r="T202" i="21"/>
  <c r="R202" i="21"/>
  <c r="P202" i="21"/>
  <c r="BI201" i="21"/>
  <c r="BH201" i="21"/>
  <c r="BG201" i="21"/>
  <c r="BE201" i="21"/>
  <c r="T201" i="21"/>
  <c r="R201" i="21"/>
  <c r="P201" i="21"/>
  <c r="BI200" i="21"/>
  <c r="BH200" i="21"/>
  <c r="BG200" i="21"/>
  <c r="BE200" i="21"/>
  <c r="T200" i="21"/>
  <c r="R200" i="21"/>
  <c r="P200" i="21"/>
  <c r="BI199" i="21"/>
  <c r="BH199" i="21"/>
  <c r="BG199" i="21"/>
  <c r="BE199" i="21"/>
  <c r="T199" i="21"/>
  <c r="R199" i="21"/>
  <c r="P199" i="21"/>
  <c r="BI198" i="21"/>
  <c r="BH198" i="21"/>
  <c r="BG198" i="21"/>
  <c r="BE198" i="21"/>
  <c r="T198" i="21"/>
  <c r="R198" i="21"/>
  <c r="P198" i="21"/>
  <c r="BI197" i="21"/>
  <c r="BH197" i="21"/>
  <c r="BG197" i="21"/>
  <c r="BE197" i="21"/>
  <c r="T197" i="21"/>
  <c r="R197" i="21"/>
  <c r="P197" i="21"/>
  <c r="BI196" i="21"/>
  <c r="BH196" i="21"/>
  <c r="BG196" i="21"/>
  <c r="BE196" i="21"/>
  <c r="T196" i="21"/>
  <c r="R196" i="21"/>
  <c r="P196" i="21"/>
  <c r="BI195" i="21"/>
  <c r="BH195" i="21"/>
  <c r="BG195" i="21"/>
  <c r="BE195" i="21"/>
  <c r="T195" i="21"/>
  <c r="R195" i="21"/>
  <c r="P195" i="21"/>
  <c r="BI194" i="21"/>
  <c r="BH194" i="21"/>
  <c r="BG194" i="21"/>
  <c r="BE194" i="21"/>
  <c r="T194" i="21"/>
  <c r="R194" i="21"/>
  <c r="P194" i="21"/>
  <c r="BI193" i="21"/>
  <c r="BH193" i="21"/>
  <c r="BG193" i="21"/>
  <c r="BE193" i="21"/>
  <c r="T193" i="21"/>
  <c r="R193" i="21"/>
  <c r="P193" i="21"/>
  <c r="BI192" i="21"/>
  <c r="BH192" i="21"/>
  <c r="BG192" i="21"/>
  <c r="BE192" i="21"/>
  <c r="T192" i="21"/>
  <c r="R192" i="21"/>
  <c r="P192" i="21"/>
  <c r="BI191" i="21"/>
  <c r="BH191" i="21"/>
  <c r="BG191" i="21"/>
  <c r="BE191" i="21"/>
  <c r="T191" i="21"/>
  <c r="R191" i="21"/>
  <c r="P191" i="21"/>
  <c r="BI189" i="21"/>
  <c r="BH189" i="21"/>
  <c r="BG189" i="21"/>
  <c r="BE189" i="21"/>
  <c r="T189" i="21"/>
  <c r="R189" i="21"/>
  <c r="P189" i="21"/>
  <c r="BI188" i="21"/>
  <c r="BH188" i="21"/>
  <c r="BG188" i="21"/>
  <c r="BE188" i="21"/>
  <c r="T188" i="21"/>
  <c r="R188" i="21"/>
  <c r="P188" i="21"/>
  <c r="BI187" i="21"/>
  <c r="BH187" i="21"/>
  <c r="BG187" i="21"/>
  <c r="BE187" i="21"/>
  <c r="T187" i="21"/>
  <c r="R187" i="21"/>
  <c r="P187" i="21"/>
  <c r="BI186" i="21"/>
  <c r="BH186" i="21"/>
  <c r="BG186" i="21"/>
  <c r="BE186" i="21"/>
  <c r="T186" i="21"/>
  <c r="R186" i="21"/>
  <c r="P186" i="21"/>
  <c r="BI185" i="21"/>
  <c r="BH185" i="21"/>
  <c r="BG185" i="21"/>
  <c r="BE185" i="21"/>
  <c r="T185" i="21"/>
  <c r="R185" i="21"/>
  <c r="P185" i="21"/>
  <c r="BI184" i="21"/>
  <c r="BH184" i="21"/>
  <c r="BG184" i="21"/>
  <c r="BE184" i="21"/>
  <c r="T184" i="21"/>
  <c r="R184" i="21"/>
  <c r="P184" i="21"/>
  <c r="BI183" i="21"/>
  <c r="BH183" i="21"/>
  <c r="BG183" i="21"/>
  <c r="BE183" i="21"/>
  <c r="T183" i="21"/>
  <c r="R183" i="21"/>
  <c r="P183" i="21"/>
  <c r="BI182" i="21"/>
  <c r="BH182" i="21"/>
  <c r="BG182" i="21"/>
  <c r="BE182" i="21"/>
  <c r="T182" i="21"/>
  <c r="R182" i="21"/>
  <c r="P182" i="21"/>
  <c r="BI181" i="21"/>
  <c r="BH181" i="21"/>
  <c r="BG181" i="21"/>
  <c r="BE181" i="21"/>
  <c r="T181" i="21"/>
  <c r="R181" i="21"/>
  <c r="P181" i="21"/>
  <c r="BI180" i="21"/>
  <c r="BH180" i="21"/>
  <c r="BG180" i="21"/>
  <c r="BE180" i="21"/>
  <c r="T180" i="21"/>
  <c r="R180" i="21"/>
  <c r="P180" i="21"/>
  <c r="BI179" i="21"/>
  <c r="BH179" i="21"/>
  <c r="BG179" i="21"/>
  <c r="BE179" i="21"/>
  <c r="T179" i="21"/>
  <c r="R179" i="21"/>
  <c r="P179" i="21"/>
  <c r="BI178" i="21"/>
  <c r="BH178" i="21"/>
  <c r="BG178" i="21"/>
  <c r="BE178" i="21"/>
  <c r="T178" i="21"/>
  <c r="R178" i="21"/>
  <c r="P178" i="21"/>
  <c r="BI177" i="21"/>
  <c r="BH177" i="21"/>
  <c r="BG177" i="21"/>
  <c r="BE177" i="21"/>
  <c r="T177" i="21"/>
  <c r="R177" i="21"/>
  <c r="P177" i="21"/>
  <c r="BI176" i="21"/>
  <c r="BH176" i="21"/>
  <c r="BG176" i="21"/>
  <c r="BE176" i="21"/>
  <c r="T176" i="21"/>
  <c r="R176" i="21"/>
  <c r="P176" i="21"/>
  <c r="BI175" i="21"/>
  <c r="BH175" i="21"/>
  <c r="BG175" i="21"/>
  <c r="BE175" i="21"/>
  <c r="T175" i="21"/>
  <c r="R175" i="21"/>
  <c r="P175" i="21"/>
  <c r="BI174" i="21"/>
  <c r="BH174" i="21"/>
  <c r="BG174" i="21"/>
  <c r="BE174" i="21"/>
  <c r="T174" i="21"/>
  <c r="R174" i="21"/>
  <c r="P174" i="21"/>
  <c r="BI173" i="21"/>
  <c r="BH173" i="21"/>
  <c r="BG173" i="21"/>
  <c r="BE173" i="21"/>
  <c r="T173" i="21"/>
  <c r="R173" i="21"/>
  <c r="P173" i="21"/>
  <c r="BI172" i="21"/>
  <c r="BH172" i="21"/>
  <c r="BG172" i="21"/>
  <c r="BE172" i="21"/>
  <c r="T172" i="21"/>
  <c r="R172" i="21"/>
  <c r="P172" i="21"/>
  <c r="BI171" i="21"/>
  <c r="BH171" i="21"/>
  <c r="BG171" i="21"/>
  <c r="BE171" i="21"/>
  <c r="T171" i="21"/>
  <c r="R171" i="21"/>
  <c r="P171" i="2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8" i="21"/>
  <c r="BH168" i="21"/>
  <c r="BG168" i="21"/>
  <c r="BE168" i="21"/>
  <c r="T168" i="21"/>
  <c r="R168" i="21"/>
  <c r="P168" i="21"/>
  <c r="BI167" i="21"/>
  <c r="BH167" i="21"/>
  <c r="BG167" i="21"/>
  <c r="BE167" i="21"/>
  <c r="T167" i="21"/>
  <c r="R167" i="21"/>
  <c r="P167" i="21"/>
  <c r="BI166" i="21"/>
  <c r="BH166" i="21"/>
  <c r="BG166" i="21"/>
  <c r="BE166" i="21"/>
  <c r="T166" i="21"/>
  <c r="R166" i="21"/>
  <c r="P166" i="21"/>
  <c r="BI165" i="21"/>
  <c r="BH165" i="21"/>
  <c r="BG165" i="21"/>
  <c r="BE165" i="21"/>
  <c r="T165" i="21"/>
  <c r="R165" i="21"/>
  <c r="P165" i="21"/>
  <c r="BI164" i="21"/>
  <c r="BH164" i="21"/>
  <c r="BG164" i="21"/>
  <c r="BE164" i="21"/>
  <c r="T164" i="21"/>
  <c r="R164" i="21"/>
  <c r="P164" i="21"/>
  <c r="BI163" i="21"/>
  <c r="BH163" i="21"/>
  <c r="BG163" i="21"/>
  <c r="BE163" i="21"/>
  <c r="T163" i="21"/>
  <c r="R163" i="21"/>
  <c r="P163" i="21"/>
  <c r="BI162" i="21"/>
  <c r="BH162" i="21"/>
  <c r="BG162" i="21"/>
  <c r="BE162" i="21"/>
  <c r="T162" i="21"/>
  <c r="R162" i="21"/>
  <c r="P162" i="21"/>
  <c r="BI161" i="21"/>
  <c r="BH161" i="21"/>
  <c r="BG161" i="21"/>
  <c r="BE161" i="21"/>
  <c r="T161" i="21"/>
  <c r="R161" i="21"/>
  <c r="P161" i="21"/>
  <c r="BI160" i="21"/>
  <c r="BH160" i="21"/>
  <c r="BG160" i="21"/>
  <c r="BE160" i="21"/>
  <c r="T160" i="21"/>
  <c r="R160" i="21"/>
  <c r="P160" i="21"/>
  <c r="BI159" i="21"/>
  <c r="BH159" i="21"/>
  <c r="BG159" i="21"/>
  <c r="BE159" i="21"/>
  <c r="T159" i="21"/>
  <c r="R159" i="21"/>
  <c r="P159" i="21"/>
  <c r="BI158" i="21"/>
  <c r="BH158" i="21"/>
  <c r="BG158" i="21"/>
  <c r="BE158" i="21"/>
  <c r="T158" i="21"/>
  <c r="R158" i="21"/>
  <c r="P158" i="21"/>
  <c r="BI157" i="21"/>
  <c r="BH157" i="21"/>
  <c r="BG157" i="21"/>
  <c r="BE157" i="21"/>
  <c r="T157" i="21"/>
  <c r="R157" i="21"/>
  <c r="P157" i="21"/>
  <c r="BI156" i="21"/>
  <c r="BH156" i="21"/>
  <c r="BG156" i="21"/>
  <c r="BE156" i="21"/>
  <c r="T156" i="21"/>
  <c r="R156" i="21"/>
  <c r="P156" i="21"/>
  <c r="BI155" i="21"/>
  <c r="BH155" i="21"/>
  <c r="BG155" i="21"/>
  <c r="BE155" i="21"/>
  <c r="T155" i="21"/>
  <c r="R155" i="21"/>
  <c r="P155" i="21"/>
  <c r="BI154" i="21"/>
  <c r="BH154" i="21"/>
  <c r="BG154" i="21"/>
  <c r="BE154" i="21"/>
  <c r="T154" i="21"/>
  <c r="R154" i="21"/>
  <c r="P154" i="21"/>
  <c r="BI153" i="21"/>
  <c r="BH153" i="21"/>
  <c r="BG153" i="21"/>
  <c r="BE153" i="21"/>
  <c r="T153" i="21"/>
  <c r="R153" i="21"/>
  <c r="P153" i="21"/>
  <c r="BI152" i="21"/>
  <c r="BH152" i="21"/>
  <c r="BG152" i="21"/>
  <c r="BE152" i="21"/>
  <c r="T152" i="21"/>
  <c r="R152" i="21"/>
  <c r="P152" i="21"/>
  <c r="BI151" i="21"/>
  <c r="BH151" i="21"/>
  <c r="BG151" i="21"/>
  <c r="BE151" i="21"/>
  <c r="T151" i="21"/>
  <c r="R151" i="21"/>
  <c r="P151" i="21"/>
  <c r="BI150" i="21"/>
  <c r="BH150" i="21"/>
  <c r="BG150" i="21"/>
  <c r="BE150" i="21"/>
  <c r="T150" i="21"/>
  <c r="R150" i="21"/>
  <c r="P150" i="21"/>
  <c r="BI149" i="21"/>
  <c r="BH149" i="21"/>
  <c r="BG149" i="21"/>
  <c r="BE149" i="21"/>
  <c r="T149" i="21"/>
  <c r="R149" i="21"/>
  <c r="P149" i="21"/>
  <c r="BI148" i="21"/>
  <c r="BH148" i="21"/>
  <c r="BG148" i="21"/>
  <c r="BE148" i="21"/>
  <c r="T148" i="21"/>
  <c r="R148" i="21"/>
  <c r="P148" i="21"/>
  <c r="BI147" i="21"/>
  <c r="BH147" i="21"/>
  <c r="BG147" i="21"/>
  <c r="BE147" i="21"/>
  <c r="T147" i="21"/>
  <c r="R147" i="21"/>
  <c r="P147" i="21"/>
  <c r="BI146" i="21"/>
  <c r="BH146" i="21"/>
  <c r="BG146" i="21"/>
  <c r="BE146" i="21"/>
  <c r="T146" i="21"/>
  <c r="R146" i="21"/>
  <c r="P146" i="21"/>
  <c r="BI143" i="21"/>
  <c r="BH143" i="21"/>
  <c r="BG143" i="21"/>
  <c r="BE143" i="21"/>
  <c r="T143" i="21"/>
  <c r="T142" i="21" s="1"/>
  <c r="R143" i="21"/>
  <c r="R142" i="21" s="1"/>
  <c r="P143" i="21"/>
  <c r="P142" i="21" s="1"/>
  <c r="BI141" i="21"/>
  <c r="BH141" i="21"/>
  <c r="BG141" i="21"/>
  <c r="BE141" i="21"/>
  <c r="T141" i="21"/>
  <c r="R141" i="21"/>
  <c r="P141" i="21"/>
  <c r="BI140" i="21"/>
  <c r="BH140" i="21"/>
  <c r="BG140" i="21"/>
  <c r="BE140" i="21"/>
  <c r="T140" i="21"/>
  <c r="R140" i="21"/>
  <c r="P140" i="21"/>
  <c r="BI139" i="21"/>
  <c r="BH139" i="21"/>
  <c r="BG139" i="21"/>
  <c r="BE139" i="21"/>
  <c r="T139" i="21"/>
  <c r="R139" i="21"/>
  <c r="P139" i="21"/>
  <c r="BI138" i="21"/>
  <c r="BH138" i="21"/>
  <c r="BG138" i="21"/>
  <c r="BE138" i="21"/>
  <c r="T138" i="21"/>
  <c r="R138" i="21"/>
  <c r="P138" i="21"/>
  <c r="BI137" i="21"/>
  <c r="BH137" i="21"/>
  <c r="BG137" i="21"/>
  <c r="BE137" i="21"/>
  <c r="T137" i="21"/>
  <c r="R137" i="21"/>
  <c r="P137" i="21"/>
  <c r="BI136" i="21"/>
  <c r="BH136" i="21"/>
  <c r="BG136" i="21"/>
  <c r="BE136" i="21"/>
  <c r="T136" i="21"/>
  <c r="R136" i="21"/>
  <c r="P136" i="21"/>
  <c r="BI135" i="21"/>
  <c r="BH135" i="21"/>
  <c r="BG135" i="21"/>
  <c r="BE135" i="21"/>
  <c r="T135" i="21"/>
  <c r="R135" i="21"/>
  <c r="P135" i="21"/>
  <c r="BI134" i="21"/>
  <c r="BH134" i="21"/>
  <c r="BG134" i="21"/>
  <c r="BE134" i="21"/>
  <c r="T134" i="21"/>
  <c r="R134" i="21"/>
  <c r="P134" i="21"/>
  <c r="BI132" i="21"/>
  <c r="BH132" i="21"/>
  <c r="BG132" i="21"/>
  <c r="BE132" i="21"/>
  <c r="T132" i="21"/>
  <c r="R132" i="21"/>
  <c r="P132" i="21"/>
  <c r="BI131" i="21"/>
  <c r="BH131" i="21"/>
  <c r="BG131" i="21"/>
  <c r="BE131" i="21"/>
  <c r="T131" i="21"/>
  <c r="R131" i="21"/>
  <c r="P131" i="21"/>
  <c r="BI130" i="21"/>
  <c r="BH130" i="21"/>
  <c r="BG130" i="21"/>
  <c r="BE130" i="21"/>
  <c r="T130" i="21"/>
  <c r="R130" i="21"/>
  <c r="P130" i="21"/>
  <c r="BI129" i="21"/>
  <c r="BH129" i="21"/>
  <c r="BG129" i="21"/>
  <c r="BE129" i="21"/>
  <c r="T129" i="21"/>
  <c r="R129" i="21"/>
  <c r="P129" i="21"/>
  <c r="J122" i="21"/>
  <c r="F122" i="21"/>
  <c r="F120" i="21"/>
  <c r="E118" i="21"/>
  <c r="J91" i="21"/>
  <c r="F91" i="21"/>
  <c r="F89" i="21"/>
  <c r="E87" i="21"/>
  <c r="J24" i="21"/>
  <c r="E24" i="21"/>
  <c r="J92" i="21" s="1"/>
  <c r="J23" i="21"/>
  <c r="J18" i="21"/>
  <c r="E18" i="21"/>
  <c r="F123" i="21"/>
  <c r="J17" i="21"/>
  <c r="J12" i="21"/>
  <c r="J120" i="21" s="1"/>
  <c r="E7" i="21"/>
  <c r="E85" i="21" s="1"/>
  <c r="J378" i="20"/>
  <c r="J105" i="20" s="1"/>
  <c r="J37" i="20"/>
  <c r="J36" i="20"/>
  <c r="AY113" i="1" s="1"/>
  <c r="J35" i="20"/>
  <c r="AX113" i="1" s="1"/>
  <c r="BI396" i="20"/>
  <c r="BH396" i="20"/>
  <c r="BG396" i="20"/>
  <c r="BE396" i="20"/>
  <c r="T396" i="20"/>
  <c r="R396" i="20"/>
  <c r="P396" i="20"/>
  <c r="BI395" i="20"/>
  <c r="BH395" i="20"/>
  <c r="BG395" i="20"/>
  <c r="BE395" i="20"/>
  <c r="T395" i="20"/>
  <c r="R395" i="20"/>
  <c r="P395" i="20"/>
  <c r="BI394" i="20"/>
  <c r="BH394" i="20"/>
  <c r="BG394" i="20"/>
  <c r="BE394" i="20"/>
  <c r="T394" i="20"/>
  <c r="R394" i="20"/>
  <c r="P394" i="20"/>
  <c r="BI393" i="20"/>
  <c r="BH393" i="20"/>
  <c r="BG393" i="20"/>
  <c r="BE393" i="20"/>
  <c r="T393" i="20"/>
  <c r="R393" i="20"/>
  <c r="P393" i="20"/>
  <c r="BI392" i="20"/>
  <c r="BH392" i="20"/>
  <c r="BG392" i="20"/>
  <c r="BE392" i="20"/>
  <c r="T392" i="20"/>
  <c r="R392" i="20"/>
  <c r="P392" i="20"/>
  <c r="BI391" i="20"/>
  <c r="BH391" i="20"/>
  <c r="BG391" i="20"/>
  <c r="BE391" i="20"/>
  <c r="T391" i="20"/>
  <c r="R391" i="20"/>
  <c r="P391" i="20"/>
  <c r="BI390" i="20"/>
  <c r="BH390" i="20"/>
  <c r="BG390" i="20"/>
  <c r="BE390" i="20"/>
  <c r="T390" i="20"/>
  <c r="R390" i="20"/>
  <c r="P390" i="20"/>
  <c r="BI389" i="20"/>
  <c r="BH389" i="20"/>
  <c r="BG389" i="20"/>
  <c r="BE389" i="20"/>
  <c r="T389" i="20"/>
  <c r="R389" i="20"/>
  <c r="P389" i="20"/>
  <c r="BI388" i="20"/>
  <c r="BH388" i="20"/>
  <c r="BG388" i="20"/>
  <c r="BE388" i="20"/>
  <c r="T388" i="20"/>
  <c r="R388" i="20"/>
  <c r="P388" i="20"/>
  <c r="BI387" i="20"/>
  <c r="BH387" i="20"/>
  <c r="BG387" i="20"/>
  <c r="BE387" i="20"/>
  <c r="T387" i="20"/>
  <c r="R387" i="20"/>
  <c r="P387" i="20"/>
  <c r="BI386" i="20"/>
  <c r="BH386" i="20"/>
  <c r="BG386" i="20"/>
  <c r="BE386" i="20"/>
  <c r="T386" i="20"/>
  <c r="R386" i="20"/>
  <c r="P386" i="20"/>
  <c r="BI385" i="20"/>
  <c r="BH385" i="20"/>
  <c r="BG385" i="20"/>
  <c r="BE385" i="20"/>
  <c r="T385" i="20"/>
  <c r="R385" i="20"/>
  <c r="P385" i="20"/>
  <c r="BI384" i="20"/>
  <c r="BH384" i="20"/>
  <c r="BG384" i="20"/>
  <c r="BE384" i="20"/>
  <c r="T384" i="20"/>
  <c r="R384" i="20"/>
  <c r="P384" i="20"/>
  <c r="BI383" i="20"/>
  <c r="BH383" i="20"/>
  <c r="BG383" i="20"/>
  <c r="BE383" i="20"/>
  <c r="T383" i="20"/>
  <c r="R383" i="20"/>
  <c r="P383" i="20"/>
  <c r="BI382" i="20"/>
  <c r="BH382" i="20"/>
  <c r="BG382" i="20"/>
  <c r="BE382" i="20"/>
  <c r="T382" i="20"/>
  <c r="R382" i="20"/>
  <c r="P382" i="20"/>
  <c r="BI381" i="20"/>
  <c r="BH381" i="20"/>
  <c r="BG381" i="20"/>
  <c r="BE381" i="20"/>
  <c r="T381" i="20"/>
  <c r="R381" i="20"/>
  <c r="P381" i="20"/>
  <c r="BI380" i="20"/>
  <c r="BH380" i="20"/>
  <c r="BG380" i="20"/>
  <c r="BE380" i="20"/>
  <c r="T380" i="20"/>
  <c r="R380" i="20"/>
  <c r="P380" i="20"/>
  <c r="BI377" i="20"/>
  <c r="BH377" i="20"/>
  <c r="BG377" i="20"/>
  <c r="BE377" i="20"/>
  <c r="T377" i="20"/>
  <c r="R377" i="20"/>
  <c r="P377" i="20"/>
  <c r="BI376" i="20"/>
  <c r="BH376" i="20"/>
  <c r="BG376" i="20"/>
  <c r="BE376" i="20"/>
  <c r="T376" i="20"/>
  <c r="R376" i="20"/>
  <c r="P376" i="20"/>
  <c r="BI375" i="20"/>
  <c r="BH375" i="20"/>
  <c r="BG375" i="20"/>
  <c r="BE375" i="20"/>
  <c r="T375" i="20"/>
  <c r="R375" i="20"/>
  <c r="P375" i="20"/>
  <c r="BI374" i="20"/>
  <c r="BH374" i="20"/>
  <c r="BG374" i="20"/>
  <c r="BE374" i="20"/>
  <c r="T374" i="20"/>
  <c r="R374" i="20"/>
  <c r="P374" i="20"/>
  <c r="BI373" i="20"/>
  <c r="BH373" i="20"/>
  <c r="BG373" i="20"/>
  <c r="BE373" i="20"/>
  <c r="T373" i="20"/>
  <c r="R373" i="20"/>
  <c r="P373" i="20"/>
  <c r="BI372" i="20"/>
  <c r="BH372" i="20"/>
  <c r="BG372" i="20"/>
  <c r="BE372" i="20"/>
  <c r="T372" i="20"/>
  <c r="R372" i="20"/>
  <c r="P372" i="20"/>
  <c r="BI371" i="20"/>
  <c r="BH371" i="20"/>
  <c r="BG371" i="20"/>
  <c r="BE371" i="20"/>
  <c r="T371" i="20"/>
  <c r="R371" i="20"/>
  <c r="P371" i="20"/>
  <c r="BI370" i="20"/>
  <c r="BH370" i="20"/>
  <c r="BG370" i="20"/>
  <c r="BE370" i="20"/>
  <c r="T370" i="20"/>
  <c r="R370" i="20"/>
  <c r="P370" i="20"/>
  <c r="BI369" i="20"/>
  <c r="BH369" i="20"/>
  <c r="BG369" i="20"/>
  <c r="BE369" i="20"/>
  <c r="T369" i="20"/>
  <c r="R369" i="20"/>
  <c r="P369" i="20"/>
  <c r="BI368" i="20"/>
  <c r="BH368" i="20"/>
  <c r="BG368" i="20"/>
  <c r="BE368" i="20"/>
  <c r="T368" i="20"/>
  <c r="R368" i="20"/>
  <c r="P368" i="20"/>
  <c r="BI367" i="20"/>
  <c r="BH367" i="20"/>
  <c r="BG367" i="20"/>
  <c r="BE367" i="20"/>
  <c r="T367" i="20"/>
  <c r="R367" i="20"/>
  <c r="P367" i="20"/>
  <c r="BI366" i="20"/>
  <c r="BH366" i="20"/>
  <c r="BG366" i="20"/>
  <c r="BE366" i="20"/>
  <c r="T366" i="20"/>
  <c r="R366" i="20"/>
  <c r="P366" i="20"/>
  <c r="BI365" i="20"/>
  <c r="BH365" i="20"/>
  <c r="BG365" i="20"/>
  <c r="BE365" i="20"/>
  <c r="T365" i="20"/>
  <c r="R365" i="20"/>
  <c r="P365" i="20"/>
  <c r="BI364" i="20"/>
  <c r="BH364" i="20"/>
  <c r="BG364" i="20"/>
  <c r="BE364" i="20"/>
  <c r="T364" i="20"/>
  <c r="R364" i="20"/>
  <c r="P364" i="20"/>
  <c r="BI363" i="20"/>
  <c r="BH363" i="20"/>
  <c r="BG363" i="20"/>
  <c r="BE363" i="20"/>
  <c r="T363" i="20"/>
  <c r="R363" i="20"/>
  <c r="P363" i="20"/>
  <c r="BI362" i="20"/>
  <c r="BH362" i="20"/>
  <c r="BG362" i="20"/>
  <c r="BE362" i="20"/>
  <c r="T362" i="20"/>
  <c r="R362" i="20"/>
  <c r="P362" i="20"/>
  <c r="BI361" i="20"/>
  <c r="BH361" i="20"/>
  <c r="BG361" i="20"/>
  <c r="BE361" i="20"/>
  <c r="T361" i="20"/>
  <c r="R361" i="20"/>
  <c r="P361" i="20"/>
  <c r="BI360" i="20"/>
  <c r="BH360" i="20"/>
  <c r="BG360" i="20"/>
  <c r="BE360" i="20"/>
  <c r="T360" i="20"/>
  <c r="R360" i="20"/>
  <c r="P360" i="20"/>
  <c r="BI359" i="20"/>
  <c r="BH359" i="20"/>
  <c r="BG359" i="20"/>
  <c r="BE359" i="20"/>
  <c r="T359" i="20"/>
  <c r="R359" i="20"/>
  <c r="P359" i="20"/>
  <c r="BI358" i="20"/>
  <c r="BH358" i="20"/>
  <c r="BG358" i="20"/>
  <c r="BE358" i="20"/>
  <c r="T358" i="20"/>
  <c r="R358" i="20"/>
  <c r="P358" i="20"/>
  <c r="BI357" i="20"/>
  <c r="BH357" i="20"/>
  <c r="BG357" i="20"/>
  <c r="BE357" i="20"/>
  <c r="T357" i="20"/>
  <c r="R357" i="20"/>
  <c r="P357" i="20"/>
  <c r="BI356" i="20"/>
  <c r="BH356" i="20"/>
  <c r="BG356" i="20"/>
  <c r="BE356" i="20"/>
  <c r="T356" i="20"/>
  <c r="R356" i="20"/>
  <c r="P356" i="20"/>
  <c r="BI355" i="20"/>
  <c r="BH355" i="20"/>
  <c r="BG355" i="20"/>
  <c r="BE355" i="20"/>
  <c r="T355" i="20"/>
  <c r="R355" i="20"/>
  <c r="P355" i="20"/>
  <c r="BI354" i="20"/>
  <c r="BH354" i="20"/>
  <c r="BG354" i="20"/>
  <c r="BE354" i="20"/>
  <c r="T354" i="20"/>
  <c r="R354" i="20"/>
  <c r="P354" i="20"/>
  <c r="BI353" i="20"/>
  <c r="BH353" i="20"/>
  <c r="BG353" i="20"/>
  <c r="BE353" i="20"/>
  <c r="T353" i="20"/>
  <c r="R353" i="20"/>
  <c r="P353" i="20"/>
  <c r="BI352" i="20"/>
  <c r="BH352" i="20"/>
  <c r="BG352" i="20"/>
  <c r="BE352" i="20"/>
  <c r="T352" i="20"/>
  <c r="R352" i="20"/>
  <c r="P352" i="20"/>
  <c r="BI351" i="20"/>
  <c r="BH351" i="20"/>
  <c r="BG351" i="20"/>
  <c r="BE351" i="20"/>
  <c r="T351" i="20"/>
  <c r="R351" i="20"/>
  <c r="P351" i="20"/>
  <c r="BI350" i="20"/>
  <c r="BH350" i="20"/>
  <c r="BG350" i="20"/>
  <c r="BE350" i="20"/>
  <c r="T350" i="20"/>
  <c r="R350" i="20"/>
  <c r="P350" i="20"/>
  <c r="BI349" i="20"/>
  <c r="BH349" i="20"/>
  <c r="BG349" i="20"/>
  <c r="BE349" i="20"/>
  <c r="T349" i="20"/>
  <c r="R349" i="20"/>
  <c r="P349" i="20"/>
  <c r="BI348" i="20"/>
  <c r="BH348" i="20"/>
  <c r="BG348" i="20"/>
  <c r="BE348" i="20"/>
  <c r="T348" i="20"/>
  <c r="R348" i="20"/>
  <c r="P348" i="20"/>
  <c r="BI347" i="20"/>
  <c r="BH347" i="20"/>
  <c r="BG347" i="20"/>
  <c r="BE347" i="20"/>
  <c r="T347" i="20"/>
  <c r="R347" i="20"/>
  <c r="P347" i="20"/>
  <c r="BI346" i="20"/>
  <c r="BH346" i="20"/>
  <c r="BG346" i="20"/>
  <c r="BE346" i="20"/>
  <c r="T346" i="20"/>
  <c r="R346" i="20"/>
  <c r="P346" i="20"/>
  <c r="BI345" i="20"/>
  <c r="BH345" i="20"/>
  <c r="BG345" i="20"/>
  <c r="BE345" i="20"/>
  <c r="T345" i="20"/>
  <c r="R345" i="20"/>
  <c r="P345" i="20"/>
  <c r="BI344" i="20"/>
  <c r="BH344" i="20"/>
  <c r="BG344" i="20"/>
  <c r="BE344" i="20"/>
  <c r="T344" i="20"/>
  <c r="R344" i="20"/>
  <c r="P344" i="20"/>
  <c r="BI343" i="20"/>
  <c r="BH343" i="20"/>
  <c r="BG343" i="20"/>
  <c r="BE343" i="20"/>
  <c r="T343" i="20"/>
  <c r="R343" i="20"/>
  <c r="P343" i="20"/>
  <c r="BI342" i="20"/>
  <c r="BH342" i="20"/>
  <c r="BG342" i="20"/>
  <c r="BE342" i="20"/>
  <c r="T342" i="20"/>
  <c r="R342" i="20"/>
  <c r="P342" i="20"/>
  <c r="BI341" i="20"/>
  <c r="BH341" i="20"/>
  <c r="BG341" i="20"/>
  <c r="BE341" i="20"/>
  <c r="T341" i="20"/>
  <c r="R341" i="20"/>
  <c r="P341" i="20"/>
  <c r="BI340" i="20"/>
  <c r="BH340" i="20"/>
  <c r="BG340" i="20"/>
  <c r="BE340" i="20"/>
  <c r="T340" i="20"/>
  <c r="R340" i="20"/>
  <c r="P340" i="20"/>
  <c r="BI339" i="20"/>
  <c r="BH339" i="20"/>
  <c r="BG339" i="20"/>
  <c r="BE339" i="20"/>
  <c r="T339" i="20"/>
  <c r="R339" i="20"/>
  <c r="P339" i="20"/>
  <c r="BI338" i="20"/>
  <c r="BH338" i="20"/>
  <c r="BG338" i="20"/>
  <c r="BE338" i="20"/>
  <c r="T338" i="20"/>
  <c r="R338" i="20"/>
  <c r="P338" i="20"/>
  <c r="BI337" i="20"/>
  <c r="BH337" i="20"/>
  <c r="BG337" i="20"/>
  <c r="BE337" i="20"/>
  <c r="T337" i="20"/>
  <c r="R337" i="20"/>
  <c r="P337" i="20"/>
  <c r="BI336" i="20"/>
  <c r="BH336" i="20"/>
  <c r="BG336" i="20"/>
  <c r="BE336" i="20"/>
  <c r="T336" i="20"/>
  <c r="R336" i="20"/>
  <c r="P336" i="20"/>
  <c r="BI335" i="20"/>
  <c r="BH335" i="20"/>
  <c r="BG335" i="20"/>
  <c r="BE335" i="20"/>
  <c r="T335" i="20"/>
  <c r="R335" i="20"/>
  <c r="P335" i="20"/>
  <c r="BI334" i="20"/>
  <c r="BH334" i="20"/>
  <c r="BG334" i="20"/>
  <c r="BE334" i="20"/>
  <c r="T334" i="20"/>
  <c r="R334" i="20"/>
  <c r="P334" i="20"/>
  <c r="BI332" i="20"/>
  <c r="BH332" i="20"/>
  <c r="BG332" i="20"/>
  <c r="BE332" i="20"/>
  <c r="T332" i="20"/>
  <c r="R332" i="20"/>
  <c r="P332" i="20"/>
  <c r="BI331" i="20"/>
  <c r="BH331" i="20"/>
  <c r="BG331" i="20"/>
  <c r="BE331" i="20"/>
  <c r="T331" i="20"/>
  <c r="R331" i="20"/>
  <c r="P331" i="20"/>
  <c r="BI330" i="20"/>
  <c r="BH330" i="20"/>
  <c r="BG330" i="20"/>
  <c r="BE330" i="20"/>
  <c r="T330" i="20"/>
  <c r="R330" i="20"/>
  <c r="P330" i="20"/>
  <c r="BI329" i="20"/>
  <c r="BH329" i="20"/>
  <c r="BG329" i="20"/>
  <c r="BE329" i="20"/>
  <c r="T329" i="20"/>
  <c r="R329" i="20"/>
  <c r="P329" i="20"/>
  <c r="BI328" i="20"/>
  <c r="BH328" i="20"/>
  <c r="BG328" i="20"/>
  <c r="BE328" i="20"/>
  <c r="T328" i="20"/>
  <c r="R328" i="20"/>
  <c r="P328" i="20"/>
  <c r="BI327" i="20"/>
  <c r="BH327" i="20"/>
  <c r="BG327" i="20"/>
  <c r="BE327" i="20"/>
  <c r="T327" i="20"/>
  <c r="R327" i="20"/>
  <c r="P327" i="20"/>
  <c r="BI326" i="20"/>
  <c r="BH326" i="20"/>
  <c r="BG326" i="20"/>
  <c r="BE326" i="20"/>
  <c r="T326" i="20"/>
  <c r="R326" i="20"/>
  <c r="P326" i="20"/>
  <c r="BI325" i="20"/>
  <c r="BH325" i="20"/>
  <c r="BG325" i="20"/>
  <c r="BE325" i="20"/>
  <c r="T325" i="20"/>
  <c r="R325" i="20"/>
  <c r="P325" i="20"/>
  <c r="BI324" i="20"/>
  <c r="BH324" i="20"/>
  <c r="BG324" i="20"/>
  <c r="BE324" i="20"/>
  <c r="T324" i="20"/>
  <c r="R324" i="20"/>
  <c r="P324" i="20"/>
  <c r="BI323" i="20"/>
  <c r="BH323" i="20"/>
  <c r="BG323" i="20"/>
  <c r="BE323" i="20"/>
  <c r="T323" i="20"/>
  <c r="R323" i="20"/>
  <c r="P323" i="20"/>
  <c r="BI322" i="20"/>
  <c r="BH322" i="20"/>
  <c r="BG322" i="20"/>
  <c r="BE322" i="20"/>
  <c r="T322" i="20"/>
  <c r="R322" i="20"/>
  <c r="P322" i="20"/>
  <c r="BI321" i="20"/>
  <c r="BH321" i="20"/>
  <c r="BG321" i="20"/>
  <c r="BE321" i="20"/>
  <c r="T321" i="20"/>
  <c r="R321" i="20"/>
  <c r="P321" i="20"/>
  <c r="BI320" i="20"/>
  <c r="BH320" i="20"/>
  <c r="BG320" i="20"/>
  <c r="BE320" i="20"/>
  <c r="T320" i="20"/>
  <c r="R320" i="20"/>
  <c r="P320" i="20"/>
  <c r="BI319" i="20"/>
  <c r="BH319" i="20"/>
  <c r="BG319" i="20"/>
  <c r="BE319" i="20"/>
  <c r="T319" i="20"/>
  <c r="R319" i="20"/>
  <c r="P319" i="20"/>
  <c r="BI318" i="20"/>
  <c r="BH318" i="20"/>
  <c r="BG318" i="20"/>
  <c r="BE318" i="20"/>
  <c r="T318" i="20"/>
  <c r="R318" i="20"/>
  <c r="P318" i="20"/>
  <c r="BI317" i="20"/>
  <c r="BH317" i="20"/>
  <c r="BG317" i="20"/>
  <c r="BE317" i="20"/>
  <c r="T317" i="20"/>
  <c r="R317" i="20"/>
  <c r="P317" i="20"/>
  <c r="BI316" i="20"/>
  <c r="BH316" i="20"/>
  <c r="BG316" i="20"/>
  <c r="BE316" i="20"/>
  <c r="T316" i="20"/>
  <c r="R316" i="20"/>
  <c r="P316" i="20"/>
  <c r="BI315" i="20"/>
  <c r="BH315" i="20"/>
  <c r="BG315" i="20"/>
  <c r="BE315" i="20"/>
  <c r="T315" i="20"/>
  <c r="R315" i="20"/>
  <c r="P315" i="20"/>
  <c r="BI314" i="20"/>
  <c r="BH314" i="20"/>
  <c r="BG314" i="20"/>
  <c r="BE314" i="20"/>
  <c r="T314" i="20"/>
  <c r="R314" i="20"/>
  <c r="P314" i="20"/>
  <c r="BI313" i="20"/>
  <c r="BH313" i="20"/>
  <c r="BG313" i="20"/>
  <c r="BE313" i="20"/>
  <c r="T313" i="20"/>
  <c r="R313" i="20"/>
  <c r="P313" i="20"/>
  <c r="BI312" i="20"/>
  <c r="BH312" i="20"/>
  <c r="BG312" i="20"/>
  <c r="BE312" i="20"/>
  <c r="T312" i="20"/>
  <c r="R312" i="20"/>
  <c r="P312" i="20"/>
  <c r="BI311" i="20"/>
  <c r="BH311" i="20"/>
  <c r="BG311" i="20"/>
  <c r="BE311" i="20"/>
  <c r="T311" i="20"/>
  <c r="R311" i="20"/>
  <c r="P311" i="20"/>
  <c r="BI310" i="20"/>
  <c r="BH310" i="20"/>
  <c r="BG310" i="20"/>
  <c r="BE310" i="20"/>
  <c r="T310" i="20"/>
  <c r="R310" i="20"/>
  <c r="P310" i="20"/>
  <c r="BI309" i="20"/>
  <c r="BH309" i="20"/>
  <c r="BG309" i="20"/>
  <c r="BE309" i="20"/>
  <c r="T309" i="20"/>
  <c r="R309" i="20"/>
  <c r="P309" i="20"/>
  <c r="BI308" i="20"/>
  <c r="BH308" i="20"/>
  <c r="BG308" i="20"/>
  <c r="BE308" i="20"/>
  <c r="T308" i="20"/>
  <c r="R308" i="20"/>
  <c r="P308" i="20"/>
  <c r="BI307" i="20"/>
  <c r="BH307" i="20"/>
  <c r="BG307" i="20"/>
  <c r="BE307" i="20"/>
  <c r="T307" i="20"/>
  <c r="R307" i="20"/>
  <c r="P307" i="20"/>
  <c r="BI306" i="20"/>
  <c r="BH306" i="20"/>
  <c r="BG306" i="20"/>
  <c r="BE306" i="20"/>
  <c r="T306" i="20"/>
  <c r="R306" i="20"/>
  <c r="P306" i="20"/>
  <c r="BI305" i="20"/>
  <c r="BH305" i="20"/>
  <c r="BG305" i="20"/>
  <c r="BE305" i="20"/>
  <c r="T305" i="20"/>
  <c r="R305" i="20"/>
  <c r="P305" i="20"/>
  <c r="BI304" i="20"/>
  <c r="BH304" i="20"/>
  <c r="BG304" i="20"/>
  <c r="BE304" i="20"/>
  <c r="T304" i="20"/>
  <c r="R304" i="20"/>
  <c r="P304" i="20"/>
  <c r="BI303" i="20"/>
  <c r="BH303" i="20"/>
  <c r="BG303" i="20"/>
  <c r="BE303" i="20"/>
  <c r="T303" i="20"/>
  <c r="R303" i="20"/>
  <c r="P303" i="20"/>
  <c r="BI302" i="20"/>
  <c r="BH302" i="20"/>
  <c r="BG302" i="20"/>
  <c r="BE302" i="20"/>
  <c r="T302" i="20"/>
  <c r="R302" i="20"/>
  <c r="P302" i="20"/>
  <c r="BI301" i="20"/>
  <c r="BH301" i="20"/>
  <c r="BG301" i="20"/>
  <c r="BE301" i="20"/>
  <c r="T301" i="20"/>
  <c r="R301" i="20"/>
  <c r="P301" i="20"/>
  <c r="BI300" i="20"/>
  <c r="BH300" i="20"/>
  <c r="BG300" i="20"/>
  <c r="BE300" i="20"/>
  <c r="T300" i="20"/>
  <c r="R300" i="20"/>
  <c r="P300" i="20"/>
  <c r="BI299" i="20"/>
  <c r="BH299" i="20"/>
  <c r="BG299" i="20"/>
  <c r="BE299" i="20"/>
  <c r="T299" i="20"/>
  <c r="R299" i="20"/>
  <c r="P299" i="20"/>
  <c r="BI298" i="20"/>
  <c r="BH298" i="20"/>
  <c r="BG298" i="20"/>
  <c r="BE298" i="20"/>
  <c r="T298" i="20"/>
  <c r="R298" i="20"/>
  <c r="P298" i="20"/>
  <c r="BI297" i="20"/>
  <c r="BH297" i="20"/>
  <c r="BG297" i="20"/>
  <c r="BE297" i="20"/>
  <c r="T297" i="20"/>
  <c r="R297" i="20"/>
  <c r="P297" i="20"/>
  <c r="BI296" i="20"/>
  <c r="BH296" i="20"/>
  <c r="BG296" i="20"/>
  <c r="BE296" i="20"/>
  <c r="T296" i="20"/>
  <c r="R296" i="20"/>
  <c r="P296" i="20"/>
  <c r="BI295" i="20"/>
  <c r="BH295" i="20"/>
  <c r="BG295" i="20"/>
  <c r="BE295" i="20"/>
  <c r="T295" i="20"/>
  <c r="R295" i="20"/>
  <c r="P295" i="20"/>
  <c r="BI294" i="20"/>
  <c r="BH294" i="20"/>
  <c r="BG294" i="20"/>
  <c r="BE294" i="20"/>
  <c r="T294" i="20"/>
  <c r="R294" i="20"/>
  <c r="P294" i="20"/>
  <c r="BI293" i="20"/>
  <c r="BH293" i="20"/>
  <c r="BG293" i="20"/>
  <c r="BE293" i="20"/>
  <c r="T293" i="20"/>
  <c r="R293" i="20"/>
  <c r="P293" i="20"/>
  <c r="BI292" i="20"/>
  <c r="BH292" i="20"/>
  <c r="BG292" i="20"/>
  <c r="BE292" i="20"/>
  <c r="T292" i="20"/>
  <c r="R292" i="20"/>
  <c r="P292" i="20"/>
  <c r="BI291" i="20"/>
  <c r="BH291" i="20"/>
  <c r="BG291" i="20"/>
  <c r="BE291" i="20"/>
  <c r="T291" i="20"/>
  <c r="R291" i="20"/>
  <c r="P291" i="20"/>
  <c r="BI290" i="20"/>
  <c r="BH290" i="20"/>
  <c r="BG290" i="20"/>
  <c r="BE290" i="20"/>
  <c r="T290" i="20"/>
  <c r="R290" i="20"/>
  <c r="P290" i="20"/>
  <c r="BI289" i="20"/>
  <c r="BH289" i="20"/>
  <c r="BG289" i="20"/>
  <c r="BE289" i="20"/>
  <c r="T289" i="20"/>
  <c r="R289" i="20"/>
  <c r="P289" i="20"/>
  <c r="BI288" i="20"/>
  <c r="BH288" i="20"/>
  <c r="BG288" i="20"/>
  <c r="BE288" i="20"/>
  <c r="T288" i="20"/>
  <c r="R288" i="20"/>
  <c r="P288" i="20"/>
  <c r="BI287" i="20"/>
  <c r="BH287" i="20"/>
  <c r="BG287" i="20"/>
  <c r="BE287" i="20"/>
  <c r="T287" i="20"/>
  <c r="R287" i="20"/>
  <c r="P287" i="20"/>
  <c r="BI286" i="20"/>
  <c r="BH286" i="20"/>
  <c r="BG286" i="20"/>
  <c r="BE286" i="20"/>
  <c r="T286" i="20"/>
  <c r="R286" i="20"/>
  <c r="P286" i="20"/>
  <c r="BI285" i="20"/>
  <c r="BH285" i="20"/>
  <c r="BG285" i="20"/>
  <c r="BE285" i="20"/>
  <c r="T285" i="20"/>
  <c r="R285" i="20"/>
  <c r="P285" i="20"/>
  <c r="BI284" i="20"/>
  <c r="BH284" i="20"/>
  <c r="BG284" i="20"/>
  <c r="BE284" i="20"/>
  <c r="T284" i="20"/>
  <c r="R284" i="20"/>
  <c r="P284" i="20"/>
  <c r="BI283" i="20"/>
  <c r="BH283" i="20"/>
  <c r="BG283" i="20"/>
  <c r="BE283" i="20"/>
  <c r="T283" i="20"/>
  <c r="R283" i="20"/>
  <c r="P283" i="20"/>
  <c r="BI282" i="20"/>
  <c r="BH282" i="20"/>
  <c r="BG282" i="20"/>
  <c r="BE282" i="20"/>
  <c r="T282" i="20"/>
  <c r="R282" i="20"/>
  <c r="P282" i="20"/>
  <c r="BI281" i="20"/>
  <c r="BH281" i="20"/>
  <c r="BG281" i="20"/>
  <c r="BE281" i="20"/>
  <c r="T281" i="20"/>
  <c r="R281" i="20"/>
  <c r="P281" i="20"/>
  <c r="BI280" i="20"/>
  <c r="BH280" i="20"/>
  <c r="BG280" i="20"/>
  <c r="BE280" i="20"/>
  <c r="T280" i="20"/>
  <c r="R280" i="20"/>
  <c r="P280" i="20"/>
  <c r="BI279" i="20"/>
  <c r="BH279" i="20"/>
  <c r="BG279" i="20"/>
  <c r="BE279" i="20"/>
  <c r="T279" i="20"/>
  <c r="R279" i="20"/>
  <c r="P279" i="20"/>
  <c r="BI278" i="20"/>
  <c r="BH278" i="20"/>
  <c r="BG278" i="20"/>
  <c r="BE278" i="20"/>
  <c r="T278" i="20"/>
  <c r="R278" i="20"/>
  <c r="P278" i="20"/>
  <c r="BI277" i="20"/>
  <c r="BH277" i="20"/>
  <c r="BG277" i="20"/>
  <c r="BE277" i="20"/>
  <c r="T277" i="20"/>
  <c r="R277" i="20"/>
  <c r="P277" i="20"/>
  <c r="BI276" i="20"/>
  <c r="BH276" i="20"/>
  <c r="BG276" i="20"/>
  <c r="BE276" i="20"/>
  <c r="T276" i="20"/>
  <c r="R276" i="20"/>
  <c r="P276" i="20"/>
  <c r="BI275" i="20"/>
  <c r="BH275" i="20"/>
  <c r="BG275" i="20"/>
  <c r="BE275" i="20"/>
  <c r="T275" i="20"/>
  <c r="R275" i="20"/>
  <c r="P275" i="20"/>
  <c r="BI274" i="20"/>
  <c r="BH274" i="20"/>
  <c r="BG274" i="20"/>
  <c r="BE274" i="20"/>
  <c r="T274" i="20"/>
  <c r="R274" i="20"/>
  <c r="P274" i="20"/>
  <c r="BI273" i="20"/>
  <c r="BH273" i="20"/>
  <c r="BG273" i="20"/>
  <c r="BE273" i="20"/>
  <c r="T273" i="20"/>
  <c r="R273" i="20"/>
  <c r="P273" i="20"/>
  <c r="BI272" i="20"/>
  <c r="BH272" i="20"/>
  <c r="BG272" i="20"/>
  <c r="BE272" i="20"/>
  <c r="T272" i="20"/>
  <c r="R272" i="20"/>
  <c r="P272" i="20"/>
  <c r="BI271" i="20"/>
  <c r="BH271" i="20"/>
  <c r="BG271" i="20"/>
  <c r="BE271" i="20"/>
  <c r="T271" i="20"/>
  <c r="R271" i="20"/>
  <c r="P271" i="20"/>
  <c r="BI270" i="20"/>
  <c r="BH270" i="20"/>
  <c r="BG270" i="20"/>
  <c r="BE270" i="20"/>
  <c r="T270" i="20"/>
  <c r="R270" i="20"/>
  <c r="P270" i="20"/>
  <c r="BI269" i="20"/>
  <c r="BH269" i="20"/>
  <c r="BG269" i="20"/>
  <c r="BE269" i="20"/>
  <c r="T269" i="20"/>
  <c r="R269" i="20"/>
  <c r="P269" i="20"/>
  <c r="BI268" i="20"/>
  <c r="BH268" i="20"/>
  <c r="BG268" i="20"/>
  <c r="BE268" i="20"/>
  <c r="T268" i="20"/>
  <c r="R268" i="20"/>
  <c r="P268" i="20"/>
  <c r="BI267" i="20"/>
  <c r="BH267" i="20"/>
  <c r="BG267" i="20"/>
  <c r="BE267" i="20"/>
  <c r="T267" i="20"/>
  <c r="R267" i="20"/>
  <c r="P267" i="20"/>
  <c r="BI266" i="20"/>
  <c r="BH266" i="20"/>
  <c r="BG266" i="20"/>
  <c r="BE266" i="20"/>
  <c r="T266" i="20"/>
  <c r="R266" i="20"/>
  <c r="P266" i="20"/>
  <c r="BI265" i="20"/>
  <c r="BH265" i="20"/>
  <c r="BG265" i="20"/>
  <c r="BE265" i="20"/>
  <c r="T265" i="20"/>
  <c r="R265" i="20"/>
  <c r="P265" i="20"/>
  <c r="BI264" i="20"/>
  <c r="BH264" i="20"/>
  <c r="BG264" i="20"/>
  <c r="BE264" i="20"/>
  <c r="T264" i="20"/>
  <c r="R264" i="20"/>
  <c r="P264" i="20"/>
  <c r="BI263" i="20"/>
  <c r="BH263" i="20"/>
  <c r="BG263" i="20"/>
  <c r="BE263" i="20"/>
  <c r="T263" i="20"/>
  <c r="R263" i="20"/>
  <c r="P263" i="20"/>
  <c r="BI262" i="20"/>
  <c r="BH262" i="20"/>
  <c r="BG262" i="20"/>
  <c r="BE262" i="20"/>
  <c r="T262" i="20"/>
  <c r="R262" i="20"/>
  <c r="P262" i="20"/>
  <c r="BI261" i="20"/>
  <c r="BH261" i="20"/>
  <c r="BG261" i="20"/>
  <c r="BE261" i="20"/>
  <c r="T261" i="20"/>
  <c r="R261" i="20"/>
  <c r="P261" i="20"/>
  <c r="BI260" i="20"/>
  <c r="BH260" i="20"/>
  <c r="BG260" i="20"/>
  <c r="BE260" i="20"/>
  <c r="T260" i="20"/>
  <c r="R260" i="20"/>
  <c r="P260" i="20"/>
  <c r="BI259" i="20"/>
  <c r="BH259" i="20"/>
  <c r="BG259" i="20"/>
  <c r="BE259" i="20"/>
  <c r="T259" i="20"/>
  <c r="R259" i="20"/>
  <c r="P259" i="20"/>
  <c r="BI258" i="20"/>
  <c r="BH258" i="20"/>
  <c r="BG258" i="20"/>
  <c r="BE258" i="20"/>
  <c r="T258" i="20"/>
  <c r="R258" i="20"/>
  <c r="P258" i="20"/>
  <c r="BI257" i="20"/>
  <c r="BH257" i="20"/>
  <c r="BG257" i="20"/>
  <c r="BE257" i="20"/>
  <c r="T257" i="20"/>
  <c r="R257" i="20"/>
  <c r="P257" i="20"/>
  <c r="BI256" i="20"/>
  <c r="BH256" i="20"/>
  <c r="BG256" i="20"/>
  <c r="BE256" i="20"/>
  <c r="T256" i="20"/>
  <c r="R256" i="20"/>
  <c r="P256" i="20"/>
  <c r="BI255" i="20"/>
  <c r="BH255" i="20"/>
  <c r="BG255" i="20"/>
  <c r="BE255" i="20"/>
  <c r="T255" i="20"/>
  <c r="R255" i="20"/>
  <c r="P255" i="20"/>
  <c r="BI254" i="20"/>
  <c r="BH254" i="20"/>
  <c r="BG254" i="20"/>
  <c r="BE254" i="20"/>
  <c r="T254" i="20"/>
  <c r="R254" i="20"/>
  <c r="P254" i="20"/>
  <c r="BI253" i="20"/>
  <c r="BH253" i="20"/>
  <c r="BG253" i="20"/>
  <c r="BE253" i="20"/>
  <c r="T253" i="20"/>
  <c r="R253" i="20"/>
  <c r="P253" i="20"/>
  <c r="BI252" i="20"/>
  <c r="BH252" i="20"/>
  <c r="BG252" i="20"/>
  <c r="BE252" i="20"/>
  <c r="T252" i="20"/>
  <c r="R252" i="20"/>
  <c r="P252" i="20"/>
  <c r="BI251" i="20"/>
  <c r="BH251" i="20"/>
  <c r="BG251" i="20"/>
  <c r="BE251" i="20"/>
  <c r="T251" i="20"/>
  <c r="R251" i="20"/>
  <c r="P251" i="20"/>
  <c r="BI250" i="20"/>
  <c r="BH250" i="20"/>
  <c r="BG250" i="20"/>
  <c r="BE250" i="20"/>
  <c r="T250" i="20"/>
  <c r="R250" i="20"/>
  <c r="P250" i="20"/>
  <c r="BI249" i="20"/>
  <c r="BH249" i="20"/>
  <c r="BG249" i="20"/>
  <c r="BE249" i="20"/>
  <c r="T249" i="20"/>
  <c r="R249" i="20"/>
  <c r="P249" i="20"/>
  <c r="BI248" i="20"/>
  <c r="BH248" i="20"/>
  <c r="BG248" i="20"/>
  <c r="BE248" i="20"/>
  <c r="T248" i="20"/>
  <c r="R248" i="20"/>
  <c r="P248" i="20"/>
  <c r="BI247" i="20"/>
  <c r="BH247" i="20"/>
  <c r="BG247" i="20"/>
  <c r="BE247" i="20"/>
  <c r="T247" i="20"/>
  <c r="R247" i="20"/>
  <c r="P247" i="20"/>
  <c r="BI246" i="20"/>
  <c r="BH246" i="20"/>
  <c r="BG246" i="20"/>
  <c r="BE246" i="20"/>
  <c r="T246" i="20"/>
  <c r="R246" i="20"/>
  <c r="P246" i="20"/>
  <c r="BI245" i="20"/>
  <c r="BH245" i="20"/>
  <c r="BG245" i="20"/>
  <c r="BE245" i="20"/>
  <c r="T245" i="20"/>
  <c r="R245" i="20"/>
  <c r="P245" i="20"/>
  <c r="BI244" i="20"/>
  <c r="BH244" i="20"/>
  <c r="BG244" i="20"/>
  <c r="BE244" i="20"/>
  <c r="T244" i="20"/>
  <c r="R244" i="20"/>
  <c r="P244" i="20"/>
  <c r="BI243" i="20"/>
  <c r="BH243" i="20"/>
  <c r="BG243" i="20"/>
  <c r="BE243" i="20"/>
  <c r="T243" i="20"/>
  <c r="R243" i="20"/>
  <c r="P243" i="20"/>
  <c r="BI242" i="20"/>
  <c r="BH242" i="20"/>
  <c r="BG242" i="20"/>
  <c r="BE242" i="20"/>
  <c r="T242" i="20"/>
  <c r="R242" i="20"/>
  <c r="P242" i="20"/>
  <c r="BI241" i="20"/>
  <c r="BH241" i="20"/>
  <c r="BG241" i="20"/>
  <c r="BE241" i="20"/>
  <c r="T241" i="20"/>
  <c r="R241" i="20"/>
  <c r="P241" i="20"/>
  <c r="BI240" i="20"/>
  <c r="BH240" i="20"/>
  <c r="BG240" i="20"/>
  <c r="BE240" i="20"/>
  <c r="T240" i="20"/>
  <c r="R240" i="20"/>
  <c r="P240" i="20"/>
  <c r="BI239" i="20"/>
  <c r="BH239" i="20"/>
  <c r="BG239" i="20"/>
  <c r="BE239" i="20"/>
  <c r="T239" i="20"/>
  <c r="R239" i="20"/>
  <c r="P239" i="20"/>
  <c r="BI238" i="20"/>
  <c r="BH238" i="20"/>
  <c r="BG238" i="20"/>
  <c r="BE238" i="20"/>
  <c r="T238" i="20"/>
  <c r="R238" i="20"/>
  <c r="P238" i="20"/>
  <c r="BI237" i="20"/>
  <c r="BH237" i="20"/>
  <c r="BG237" i="20"/>
  <c r="BE237" i="20"/>
  <c r="T237" i="20"/>
  <c r="R237" i="20"/>
  <c r="P237" i="20"/>
  <c r="BI236" i="20"/>
  <c r="BH236" i="20"/>
  <c r="BG236" i="20"/>
  <c r="BE236" i="20"/>
  <c r="T236" i="20"/>
  <c r="R236" i="20"/>
  <c r="P236" i="20"/>
  <c r="BI235" i="20"/>
  <c r="BH235" i="20"/>
  <c r="BG235" i="20"/>
  <c r="BE235" i="20"/>
  <c r="T235" i="20"/>
  <c r="R235" i="20"/>
  <c r="P235" i="20"/>
  <c r="BI234" i="20"/>
  <c r="BH234" i="20"/>
  <c r="BG234" i="20"/>
  <c r="BE234" i="20"/>
  <c r="T234" i="20"/>
  <c r="R234" i="20"/>
  <c r="P234" i="20"/>
  <c r="BI233" i="20"/>
  <c r="BH233" i="20"/>
  <c r="BG233" i="20"/>
  <c r="BE233" i="20"/>
  <c r="T233" i="20"/>
  <c r="R233" i="20"/>
  <c r="P233" i="20"/>
  <c r="BI232" i="20"/>
  <c r="BH232" i="20"/>
  <c r="BG232" i="20"/>
  <c r="BE232" i="20"/>
  <c r="T232" i="20"/>
  <c r="R232" i="20"/>
  <c r="P232" i="20"/>
  <c r="BI231" i="20"/>
  <c r="BH231" i="20"/>
  <c r="BG231" i="20"/>
  <c r="BE231" i="20"/>
  <c r="T231" i="20"/>
  <c r="R231" i="20"/>
  <c r="P231" i="20"/>
  <c r="BI230" i="20"/>
  <c r="BH230" i="20"/>
  <c r="BG230" i="20"/>
  <c r="BE230" i="20"/>
  <c r="T230" i="20"/>
  <c r="R230" i="20"/>
  <c r="P230" i="20"/>
  <c r="BI229" i="20"/>
  <c r="BH229" i="20"/>
  <c r="BG229" i="20"/>
  <c r="BE229" i="20"/>
  <c r="T229" i="20"/>
  <c r="R229" i="20"/>
  <c r="P229" i="20"/>
  <c r="BI228" i="20"/>
  <c r="BH228" i="20"/>
  <c r="BG228" i="20"/>
  <c r="BE228" i="20"/>
  <c r="T228" i="20"/>
  <c r="R228" i="20"/>
  <c r="P228" i="20"/>
  <c r="BI227" i="20"/>
  <c r="BH227" i="20"/>
  <c r="BG227" i="20"/>
  <c r="BE227" i="20"/>
  <c r="T227" i="20"/>
  <c r="R227" i="20"/>
  <c r="P227" i="20"/>
  <c r="BI226" i="20"/>
  <c r="BH226" i="20"/>
  <c r="BG226" i="20"/>
  <c r="BE226" i="20"/>
  <c r="T226" i="20"/>
  <c r="R226" i="20"/>
  <c r="P226" i="20"/>
  <c r="BI225" i="20"/>
  <c r="BH225" i="20"/>
  <c r="BG225" i="20"/>
  <c r="BE225" i="20"/>
  <c r="T225" i="20"/>
  <c r="R225" i="20"/>
  <c r="P225" i="20"/>
  <c r="BI224" i="20"/>
  <c r="BH224" i="20"/>
  <c r="BG224" i="20"/>
  <c r="BE224" i="20"/>
  <c r="T224" i="20"/>
  <c r="R224" i="20"/>
  <c r="P224" i="20"/>
  <c r="BI223" i="20"/>
  <c r="BH223" i="20"/>
  <c r="BG223" i="20"/>
  <c r="BE223" i="20"/>
  <c r="T223" i="20"/>
  <c r="R223" i="20"/>
  <c r="P223" i="20"/>
  <c r="BI222" i="20"/>
  <c r="BH222" i="20"/>
  <c r="BG222" i="20"/>
  <c r="BE222" i="20"/>
  <c r="T222" i="20"/>
  <c r="R222" i="20"/>
  <c r="P222" i="20"/>
  <c r="BI221" i="20"/>
  <c r="BH221" i="20"/>
  <c r="BG221" i="20"/>
  <c r="BE221" i="20"/>
  <c r="T221" i="20"/>
  <c r="R221" i="20"/>
  <c r="P221" i="20"/>
  <c r="BI220" i="20"/>
  <c r="BH220" i="20"/>
  <c r="BG220" i="20"/>
  <c r="BE220" i="20"/>
  <c r="T220" i="20"/>
  <c r="R220" i="20"/>
  <c r="P220" i="20"/>
  <c r="BI219" i="20"/>
  <c r="BH219" i="20"/>
  <c r="BG219" i="20"/>
  <c r="BE219" i="20"/>
  <c r="T219" i="20"/>
  <c r="R219" i="20"/>
  <c r="P219" i="20"/>
  <c r="BI218" i="20"/>
  <c r="BH218" i="20"/>
  <c r="BG218" i="20"/>
  <c r="BE218" i="20"/>
  <c r="T218" i="20"/>
  <c r="R218" i="20"/>
  <c r="P218" i="20"/>
  <c r="BI217" i="20"/>
  <c r="BH217" i="20"/>
  <c r="BG217" i="20"/>
  <c r="BE217" i="20"/>
  <c r="T217" i="20"/>
  <c r="R217" i="20"/>
  <c r="P217" i="20"/>
  <c r="BI216" i="20"/>
  <c r="BH216" i="20"/>
  <c r="BG216" i="20"/>
  <c r="BE216" i="20"/>
  <c r="T216" i="20"/>
  <c r="R216" i="20"/>
  <c r="P216" i="20"/>
  <c r="BI215" i="20"/>
  <c r="BH215" i="20"/>
  <c r="BG215" i="20"/>
  <c r="BE215" i="20"/>
  <c r="T215" i="20"/>
  <c r="R215" i="20"/>
  <c r="P215" i="20"/>
  <c r="BI214" i="20"/>
  <c r="BH214" i="20"/>
  <c r="BG214" i="20"/>
  <c r="BE214" i="20"/>
  <c r="T214" i="20"/>
  <c r="R214" i="20"/>
  <c r="P214" i="20"/>
  <c r="BI213" i="20"/>
  <c r="BH213" i="20"/>
  <c r="BG213" i="20"/>
  <c r="BE213" i="20"/>
  <c r="T213" i="20"/>
  <c r="R213" i="20"/>
  <c r="P213" i="20"/>
  <c r="BI212" i="20"/>
  <c r="BH212" i="20"/>
  <c r="BG212" i="20"/>
  <c r="BE212" i="20"/>
  <c r="T212" i="20"/>
  <c r="R212" i="20"/>
  <c r="P212" i="20"/>
  <c r="BI211" i="20"/>
  <c r="BH211" i="20"/>
  <c r="BG211" i="20"/>
  <c r="BE211" i="20"/>
  <c r="T211" i="20"/>
  <c r="R211" i="20"/>
  <c r="P211" i="20"/>
  <c r="BI210" i="20"/>
  <c r="BH210" i="20"/>
  <c r="BG210" i="20"/>
  <c r="BE210" i="20"/>
  <c r="T210" i="20"/>
  <c r="R210" i="20"/>
  <c r="P210" i="20"/>
  <c r="BI209" i="20"/>
  <c r="BH209" i="20"/>
  <c r="BG209" i="20"/>
  <c r="BE209" i="20"/>
  <c r="T209" i="20"/>
  <c r="R209" i="20"/>
  <c r="P209" i="20"/>
  <c r="BI208" i="20"/>
  <c r="BH208" i="20"/>
  <c r="BG208" i="20"/>
  <c r="BE208" i="20"/>
  <c r="T208" i="20"/>
  <c r="R208" i="20"/>
  <c r="P208" i="20"/>
  <c r="BI207" i="20"/>
  <c r="BH207" i="20"/>
  <c r="BG207" i="20"/>
  <c r="BE207" i="20"/>
  <c r="T207" i="20"/>
  <c r="R207" i="20"/>
  <c r="P207" i="20"/>
  <c r="BI206" i="20"/>
  <c r="BH206" i="20"/>
  <c r="BG206" i="20"/>
  <c r="BE206" i="20"/>
  <c r="T206" i="20"/>
  <c r="R206" i="20"/>
  <c r="P206" i="20"/>
  <c r="BI205" i="20"/>
  <c r="BH205" i="20"/>
  <c r="BG205" i="20"/>
  <c r="BE205" i="20"/>
  <c r="T205" i="20"/>
  <c r="R205" i="20"/>
  <c r="P205" i="20"/>
  <c r="BI204" i="20"/>
  <c r="BH204" i="20"/>
  <c r="BG204" i="20"/>
  <c r="BE204" i="20"/>
  <c r="T204" i="20"/>
  <c r="R204" i="20"/>
  <c r="P204" i="20"/>
  <c r="BI203" i="20"/>
  <c r="BH203" i="20"/>
  <c r="BG203" i="20"/>
  <c r="BE203" i="20"/>
  <c r="T203" i="20"/>
  <c r="R203" i="20"/>
  <c r="P203" i="20"/>
  <c r="BI202" i="20"/>
  <c r="BH202" i="20"/>
  <c r="BG202" i="20"/>
  <c r="BE202" i="20"/>
  <c r="T202" i="20"/>
  <c r="R202" i="20"/>
  <c r="P202" i="20"/>
  <c r="BI201" i="20"/>
  <c r="BH201" i="20"/>
  <c r="BG201" i="20"/>
  <c r="BE201" i="20"/>
  <c r="T201" i="20"/>
  <c r="R201" i="20"/>
  <c r="P201" i="20"/>
  <c r="BI200" i="20"/>
  <c r="BH200" i="20"/>
  <c r="BG200" i="20"/>
  <c r="BE200" i="20"/>
  <c r="T200" i="20"/>
  <c r="R200" i="20"/>
  <c r="P200" i="20"/>
  <c r="BI199" i="20"/>
  <c r="BH199" i="20"/>
  <c r="BG199" i="20"/>
  <c r="BE199" i="20"/>
  <c r="T199" i="20"/>
  <c r="R199" i="20"/>
  <c r="P199" i="20"/>
  <c r="BI198" i="20"/>
  <c r="BH198" i="20"/>
  <c r="BG198" i="20"/>
  <c r="BE198" i="20"/>
  <c r="T198" i="20"/>
  <c r="R198" i="20"/>
  <c r="P198" i="20"/>
  <c r="BI197" i="20"/>
  <c r="BH197" i="20"/>
  <c r="BG197" i="20"/>
  <c r="BE197" i="20"/>
  <c r="T197" i="20"/>
  <c r="R197" i="20"/>
  <c r="P197" i="20"/>
  <c r="BI196" i="20"/>
  <c r="BH196" i="20"/>
  <c r="BG196" i="20"/>
  <c r="BE196" i="20"/>
  <c r="T196" i="20"/>
  <c r="R196" i="20"/>
  <c r="P196" i="20"/>
  <c r="BI195" i="20"/>
  <c r="BH195" i="20"/>
  <c r="BG195" i="20"/>
  <c r="BE195" i="20"/>
  <c r="T195" i="20"/>
  <c r="R195" i="20"/>
  <c r="P195" i="20"/>
  <c r="BI194" i="20"/>
  <c r="BH194" i="20"/>
  <c r="BG194" i="20"/>
  <c r="BE194" i="20"/>
  <c r="T194" i="20"/>
  <c r="R194" i="20"/>
  <c r="P194" i="20"/>
  <c r="BI193" i="20"/>
  <c r="BH193" i="20"/>
  <c r="BG193" i="20"/>
  <c r="BE193" i="20"/>
  <c r="T193" i="20"/>
  <c r="R193" i="20"/>
  <c r="P193" i="20"/>
  <c r="BI192" i="20"/>
  <c r="BH192" i="20"/>
  <c r="BG192" i="20"/>
  <c r="BE192" i="20"/>
  <c r="T192" i="20"/>
  <c r="R192" i="20"/>
  <c r="P192" i="20"/>
  <c r="BI191" i="20"/>
  <c r="BH191" i="20"/>
  <c r="BG191" i="20"/>
  <c r="BE191" i="20"/>
  <c r="T191" i="20"/>
  <c r="R191" i="20"/>
  <c r="P191" i="20"/>
  <c r="BI190" i="20"/>
  <c r="BH190" i="20"/>
  <c r="BG190" i="20"/>
  <c r="BE190" i="20"/>
  <c r="T190" i="20"/>
  <c r="R190" i="20"/>
  <c r="P190" i="20"/>
  <c r="BI189" i="20"/>
  <c r="BH189" i="20"/>
  <c r="BG189" i="20"/>
  <c r="BE189" i="20"/>
  <c r="T189" i="20"/>
  <c r="R189" i="20"/>
  <c r="P189" i="20"/>
  <c r="BI188" i="20"/>
  <c r="BH188" i="20"/>
  <c r="BG188" i="20"/>
  <c r="BE188" i="20"/>
  <c r="T188" i="20"/>
  <c r="R188" i="20"/>
  <c r="P188" i="20"/>
  <c r="BI187" i="20"/>
  <c r="BH187" i="20"/>
  <c r="BG187" i="20"/>
  <c r="BE187" i="20"/>
  <c r="T187" i="20"/>
  <c r="R187" i="20"/>
  <c r="P187" i="20"/>
  <c r="BI186" i="20"/>
  <c r="BH186" i="20"/>
  <c r="BG186" i="20"/>
  <c r="BE186" i="20"/>
  <c r="T186" i="20"/>
  <c r="R186" i="20"/>
  <c r="P186" i="20"/>
  <c r="BI185" i="20"/>
  <c r="BH185" i="20"/>
  <c r="BG185" i="20"/>
  <c r="BE185" i="20"/>
  <c r="T185" i="20"/>
  <c r="R185" i="20"/>
  <c r="P185" i="20"/>
  <c r="BI184" i="20"/>
  <c r="BH184" i="20"/>
  <c r="BG184" i="20"/>
  <c r="BE184" i="20"/>
  <c r="T184" i="20"/>
  <c r="R184" i="20"/>
  <c r="P184" i="20"/>
  <c r="BI183" i="20"/>
  <c r="BH183" i="20"/>
  <c r="BG183" i="20"/>
  <c r="BE183" i="20"/>
  <c r="T183" i="20"/>
  <c r="R183" i="20"/>
  <c r="P183" i="20"/>
  <c r="BI182" i="20"/>
  <c r="BH182" i="20"/>
  <c r="BG182" i="20"/>
  <c r="BE182" i="20"/>
  <c r="T182" i="20"/>
  <c r="R182" i="20"/>
  <c r="P182" i="20"/>
  <c r="BI181" i="20"/>
  <c r="BH181" i="20"/>
  <c r="BG181" i="20"/>
  <c r="BE181" i="20"/>
  <c r="T181" i="20"/>
  <c r="R181" i="20"/>
  <c r="P181" i="20"/>
  <c r="BI180" i="20"/>
  <c r="BH180" i="20"/>
  <c r="BG180" i="20"/>
  <c r="BE180" i="20"/>
  <c r="T180" i="20"/>
  <c r="R180" i="20"/>
  <c r="P180" i="20"/>
  <c r="BI178" i="20"/>
  <c r="BH178" i="20"/>
  <c r="BG178" i="20"/>
  <c r="BE178" i="20"/>
  <c r="T178" i="20"/>
  <c r="R178" i="20"/>
  <c r="P178" i="20"/>
  <c r="BI177" i="20"/>
  <c r="BH177" i="20"/>
  <c r="BG177" i="20"/>
  <c r="BE177" i="20"/>
  <c r="T177" i="20"/>
  <c r="R177" i="20"/>
  <c r="P177" i="20"/>
  <c r="BI176" i="20"/>
  <c r="BH176" i="20"/>
  <c r="BG176" i="20"/>
  <c r="BE176" i="20"/>
  <c r="T176" i="20"/>
  <c r="R176" i="20"/>
  <c r="P176" i="20"/>
  <c r="BI175" i="20"/>
  <c r="BH175" i="20"/>
  <c r="BG175" i="20"/>
  <c r="BE175" i="20"/>
  <c r="T175" i="20"/>
  <c r="R175" i="20"/>
  <c r="P175" i="20"/>
  <c r="BI174" i="20"/>
  <c r="BH174" i="20"/>
  <c r="BG174" i="20"/>
  <c r="BE174" i="20"/>
  <c r="T174" i="20"/>
  <c r="R174" i="20"/>
  <c r="P174" i="20"/>
  <c r="BI173" i="20"/>
  <c r="BH173" i="20"/>
  <c r="BG173" i="20"/>
  <c r="BE173" i="20"/>
  <c r="T173" i="20"/>
  <c r="R173" i="20"/>
  <c r="P173" i="20"/>
  <c r="BI172" i="20"/>
  <c r="BH172" i="20"/>
  <c r="BG172" i="20"/>
  <c r="BE172" i="20"/>
  <c r="T172" i="20"/>
  <c r="R172" i="20"/>
  <c r="P172" i="20"/>
  <c r="BI171" i="20"/>
  <c r="BH171" i="20"/>
  <c r="BG171" i="20"/>
  <c r="BE171" i="20"/>
  <c r="T171" i="20"/>
  <c r="R171" i="20"/>
  <c r="P171" i="20"/>
  <c r="BI170" i="20"/>
  <c r="BH170" i="20"/>
  <c r="BG170" i="20"/>
  <c r="BE170" i="20"/>
  <c r="T170" i="20"/>
  <c r="R170" i="20"/>
  <c r="P170" i="20"/>
  <c r="BI169" i="20"/>
  <c r="BH169" i="20"/>
  <c r="BG169" i="20"/>
  <c r="BE169" i="20"/>
  <c r="T169" i="20"/>
  <c r="R169" i="20"/>
  <c r="P169" i="20"/>
  <c r="BI168" i="20"/>
  <c r="BH168" i="20"/>
  <c r="BG168" i="20"/>
  <c r="BE168" i="20"/>
  <c r="T168" i="20"/>
  <c r="R168" i="20"/>
  <c r="P168" i="20"/>
  <c r="BI167" i="20"/>
  <c r="BH167" i="20"/>
  <c r="BG167" i="20"/>
  <c r="BE167" i="20"/>
  <c r="T167" i="20"/>
  <c r="R167" i="20"/>
  <c r="P167" i="20"/>
  <c r="BI166" i="20"/>
  <c r="BH166" i="20"/>
  <c r="BG166" i="20"/>
  <c r="BE166" i="20"/>
  <c r="T166" i="20"/>
  <c r="R166" i="20"/>
  <c r="P166" i="20"/>
  <c r="BI165" i="20"/>
  <c r="BH165" i="20"/>
  <c r="BG165" i="20"/>
  <c r="BE165" i="20"/>
  <c r="T165" i="20"/>
  <c r="R165" i="20"/>
  <c r="P165" i="20"/>
  <c r="BI164" i="20"/>
  <c r="BH164" i="20"/>
  <c r="BG164" i="20"/>
  <c r="BE164" i="20"/>
  <c r="T164" i="20"/>
  <c r="R164" i="20"/>
  <c r="P164" i="20"/>
  <c r="BI163" i="20"/>
  <c r="BH163" i="20"/>
  <c r="BG163" i="20"/>
  <c r="BE163" i="20"/>
  <c r="T163" i="20"/>
  <c r="R163" i="20"/>
  <c r="P163" i="20"/>
  <c r="BI162" i="20"/>
  <c r="BH162" i="20"/>
  <c r="BG162" i="20"/>
  <c r="BE162" i="20"/>
  <c r="T162" i="20"/>
  <c r="R162" i="20"/>
  <c r="P162" i="20"/>
  <c r="BI161" i="20"/>
  <c r="BH161" i="20"/>
  <c r="BG161" i="20"/>
  <c r="BE161" i="20"/>
  <c r="T161" i="20"/>
  <c r="R161" i="20"/>
  <c r="P161" i="20"/>
  <c r="BI160" i="20"/>
  <c r="BH160" i="20"/>
  <c r="BG160" i="20"/>
  <c r="BE160" i="20"/>
  <c r="T160" i="20"/>
  <c r="R160" i="20"/>
  <c r="P160" i="20"/>
  <c r="BI159" i="20"/>
  <c r="BH159" i="20"/>
  <c r="BG159" i="20"/>
  <c r="BE159" i="20"/>
  <c r="T159" i="20"/>
  <c r="R159" i="20"/>
  <c r="P159" i="20"/>
  <c r="BI158" i="20"/>
  <c r="BH158" i="20"/>
  <c r="BG158" i="20"/>
  <c r="BE158" i="20"/>
  <c r="T158" i="20"/>
  <c r="R158" i="20"/>
  <c r="P158" i="20"/>
  <c r="BI157" i="20"/>
  <c r="BH157" i="20"/>
  <c r="BG157" i="20"/>
  <c r="BE157" i="20"/>
  <c r="T157" i="20"/>
  <c r="R157" i="20"/>
  <c r="P157" i="20"/>
  <c r="BI156" i="20"/>
  <c r="BH156" i="20"/>
  <c r="BG156" i="20"/>
  <c r="BE156" i="20"/>
  <c r="T156" i="20"/>
  <c r="R156" i="20"/>
  <c r="P156" i="20"/>
  <c r="BI155" i="20"/>
  <c r="BH155" i="20"/>
  <c r="BG155" i="20"/>
  <c r="BE155" i="20"/>
  <c r="T155" i="20"/>
  <c r="R155" i="20"/>
  <c r="P155" i="20"/>
  <c r="BI154" i="20"/>
  <c r="BH154" i="20"/>
  <c r="BG154" i="20"/>
  <c r="BE154" i="20"/>
  <c r="T154" i="20"/>
  <c r="R154" i="20"/>
  <c r="P154" i="20"/>
  <c r="BI153" i="20"/>
  <c r="BH153" i="20"/>
  <c r="BG153" i="20"/>
  <c r="BE153" i="20"/>
  <c r="T153" i="20"/>
  <c r="R153" i="20"/>
  <c r="P153" i="20"/>
  <c r="BI152" i="20"/>
  <c r="BH152" i="20"/>
  <c r="BG152" i="20"/>
  <c r="BE152" i="20"/>
  <c r="T152" i="20"/>
  <c r="R152" i="20"/>
  <c r="P152" i="20"/>
  <c r="BI151" i="20"/>
  <c r="BH151" i="20"/>
  <c r="BG151" i="20"/>
  <c r="BE151" i="20"/>
  <c r="T151" i="20"/>
  <c r="R151" i="20"/>
  <c r="P151" i="20"/>
  <c r="BI150" i="20"/>
  <c r="BH150" i="20"/>
  <c r="BG150" i="20"/>
  <c r="BE150" i="20"/>
  <c r="T150" i="20"/>
  <c r="R150" i="20"/>
  <c r="P150" i="20"/>
  <c r="BI149" i="20"/>
  <c r="BH149" i="20"/>
  <c r="BG149" i="20"/>
  <c r="BE149" i="20"/>
  <c r="T149" i="20"/>
  <c r="R149" i="20"/>
  <c r="P149" i="20"/>
  <c r="BI148" i="20"/>
  <c r="BH148" i="20"/>
  <c r="BG148" i="20"/>
  <c r="BE148" i="20"/>
  <c r="T148" i="20"/>
  <c r="R148" i="20"/>
  <c r="P148" i="20"/>
  <c r="BI147" i="20"/>
  <c r="BH147" i="20"/>
  <c r="BG147" i="20"/>
  <c r="BE147" i="20"/>
  <c r="T147" i="20"/>
  <c r="R147" i="20"/>
  <c r="P147" i="20"/>
  <c r="BI146" i="20"/>
  <c r="BH146" i="20"/>
  <c r="BG146" i="20"/>
  <c r="BE146" i="20"/>
  <c r="T146" i="20"/>
  <c r="R146" i="20"/>
  <c r="P146" i="20"/>
  <c r="BI145" i="20"/>
  <c r="BH145" i="20"/>
  <c r="BG145" i="20"/>
  <c r="BE145" i="20"/>
  <c r="T145" i="20"/>
  <c r="R145" i="20"/>
  <c r="P145" i="20"/>
  <c r="BI144" i="20"/>
  <c r="BH144" i="20"/>
  <c r="BG144" i="20"/>
  <c r="BE144" i="20"/>
  <c r="T144" i="20"/>
  <c r="R144" i="20"/>
  <c r="P144" i="20"/>
  <c r="BI143" i="20"/>
  <c r="BH143" i="20"/>
  <c r="BG143" i="20"/>
  <c r="BE143" i="20"/>
  <c r="T143" i="20"/>
  <c r="R143" i="20"/>
  <c r="P143" i="20"/>
  <c r="BI140" i="20"/>
  <c r="BH140" i="20"/>
  <c r="BG140" i="20"/>
  <c r="BE140" i="20"/>
  <c r="T140" i="20"/>
  <c r="T139" i="20"/>
  <c r="R140" i="20"/>
  <c r="R139" i="20" s="1"/>
  <c r="P140" i="20"/>
  <c r="P139" i="20"/>
  <c r="BI138" i="20"/>
  <c r="BH138" i="20"/>
  <c r="BG138" i="20"/>
  <c r="BE138" i="20"/>
  <c r="T138" i="20"/>
  <c r="R138" i="20"/>
  <c r="P138" i="20"/>
  <c r="BI137" i="20"/>
  <c r="BH137" i="20"/>
  <c r="BG137" i="20"/>
  <c r="BE137" i="20"/>
  <c r="T137" i="20"/>
  <c r="R137" i="20"/>
  <c r="P137" i="20"/>
  <c r="BI136" i="20"/>
  <c r="BH136" i="20"/>
  <c r="BG136" i="20"/>
  <c r="BE136" i="20"/>
  <c r="T136" i="20"/>
  <c r="R136" i="20"/>
  <c r="P136" i="20"/>
  <c r="BI135" i="20"/>
  <c r="BH135" i="20"/>
  <c r="BG135" i="20"/>
  <c r="BE135" i="20"/>
  <c r="T135" i="20"/>
  <c r="R135" i="20"/>
  <c r="P135" i="20"/>
  <c r="BI134" i="20"/>
  <c r="BH134" i="20"/>
  <c r="BG134" i="20"/>
  <c r="BE134" i="20"/>
  <c r="T134" i="20"/>
  <c r="R134" i="20"/>
  <c r="P134" i="20"/>
  <c r="BI132" i="20"/>
  <c r="BH132" i="20"/>
  <c r="BG132" i="20"/>
  <c r="BE132" i="20"/>
  <c r="T132" i="20"/>
  <c r="R132" i="20"/>
  <c r="P132" i="20"/>
  <c r="BI131" i="20"/>
  <c r="BH131" i="20"/>
  <c r="BG131" i="20"/>
  <c r="BE131" i="20"/>
  <c r="T131" i="20"/>
  <c r="R131" i="20"/>
  <c r="P131" i="20"/>
  <c r="BI130" i="20"/>
  <c r="BH130" i="20"/>
  <c r="BG130" i="20"/>
  <c r="BE130" i="20"/>
  <c r="T130" i="20"/>
  <c r="R130" i="20"/>
  <c r="P130" i="20"/>
  <c r="BI129" i="20"/>
  <c r="BH129" i="20"/>
  <c r="BG129" i="20"/>
  <c r="BE129" i="20"/>
  <c r="T129" i="20"/>
  <c r="R129" i="20"/>
  <c r="P129" i="20"/>
  <c r="J122" i="20"/>
  <c r="F122" i="20"/>
  <c r="F120" i="20"/>
  <c r="E118" i="20"/>
  <c r="J91" i="20"/>
  <c r="F91" i="20"/>
  <c r="F89" i="20"/>
  <c r="E87" i="20"/>
  <c r="J24" i="20"/>
  <c r="E24" i="20"/>
  <c r="J123" i="20" s="1"/>
  <c r="J23" i="20"/>
  <c r="J18" i="20"/>
  <c r="E18" i="20"/>
  <c r="F123" i="20" s="1"/>
  <c r="J17" i="20"/>
  <c r="J12" i="20"/>
  <c r="J89" i="20" s="1"/>
  <c r="E7" i="20"/>
  <c r="E116" i="20" s="1"/>
  <c r="J365" i="19"/>
  <c r="J37" i="19"/>
  <c r="J36" i="19"/>
  <c r="AY112" i="1" s="1"/>
  <c r="J35" i="19"/>
  <c r="AX112" i="1" s="1"/>
  <c r="BI382" i="19"/>
  <c r="BH382" i="19"/>
  <c r="BG382" i="19"/>
  <c r="BE382" i="19"/>
  <c r="T382" i="19"/>
  <c r="R382" i="19"/>
  <c r="P382" i="19"/>
  <c r="BI381" i="19"/>
  <c r="BH381" i="19"/>
  <c r="BG381" i="19"/>
  <c r="BE381" i="19"/>
  <c r="T381" i="19"/>
  <c r="R381" i="19"/>
  <c r="P381" i="19"/>
  <c r="BI380" i="19"/>
  <c r="BH380" i="19"/>
  <c r="BG380" i="19"/>
  <c r="BE380" i="19"/>
  <c r="T380" i="19"/>
  <c r="R380" i="19"/>
  <c r="P380" i="19"/>
  <c r="BI379" i="19"/>
  <c r="BH379" i="19"/>
  <c r="BG379" i="19"/>
  <c r="BE379" i="19"/>
  <c r="T379" i="19"/>
  <c r="R379" i="19"/>
  <c r="P379" i="19"/>
  <c r="BI378" i="19"/>
  <c r="BH378" i="19"/>
  <c r="BG378" i="19"/>
  <c r="BE378" i="19"/>
  <c r="T378" i="19"/>
  <c r="R378" i="19"/>
  <c r="P378" i="19"/>
  <c r="BI377" i="19"/>
  <c r="BH377" i="19"/>
  <c r="BG377" i="19"/>
  <c r="BE377" i="19"/>
  <c r="T377" i="19"/>
  <c r="R377" i="19"/>
  <c r="P377" i="19"/>
  <c r="BI376" i="19"/>
  <c r="BH376" i="19"/>
  <c r="BG376" i="19"/>
  <c r="BE376" i="19"/>
  <c r="T376" i="19"/>
  <c r="R376" i="19"/>
  <c r="P376" i="19"/>
  <c r="BI375" i="19"/>
  <c r="BH375" i="19"/>
  <c r="BG375" i="19"/>
  <c r="BE375" i="19"/>
  <c r="T375" i="19"/>
  <c r="R375" i="19"/>
  <c r="P375" i="19"/>
  <c r="BI374" i="19"/>
  <c r="BH374" i="19"/>
  <c r="BG374" i="19"/>
  <c r="BE374" i="19"/>
  <c r="T374" i="19"/>
  <c r="R374" i="19"/>
  <c r="P374" i="19"/>
  <c r="BI373" i="19"/>
  <c r="BH373" i="19"/>
  <c r="BG373" i="19"/>
  <c r="BE373" i="19"/>
  <c r="T373" i="19"/>
  <c r="R373" i="19"/>
  <c r="P373" i="19"/>
  <c r="BI372" i="19"/>
  <c r="BH372" i="19"/>
  <c r="BG372" i="19"/>
  <c r="BE372" i="19"/>
  <c r="T372" i="19"/>
  <c r="R372" i="19"/>
  <c r="P372" i="19"/>
  <c r="BI371" i="19"/>
  <c r="BH371" i="19"/>
  <c r="BG371" i="19"/>
  <c r="BE371" i="19"/>
  <c r="T371" i="19"/>
  <c r="R371" i="19"/>
  <c r="P371" i="19"/>
  <c r="BI370" i="19"/>
  <c r="BH370" i="19"/>
  <c r="BG370" i="19"/>
  <c r="BE370" i="19"/>
  <c r="T370" i="19"/>
  <c r="R370" i="19"/>
  <c r="P370" i="19"/>
  <c r="BI369" i="19"/>
  <c r="BH369" i="19"/>
  <c r="BG369" i="19"/>
  <c r="BE369" i="19"/>
  <c r="T369" i="19"/>
  <c r="R369" i="19"/>
  <c r="P369" i="19"/>
  <c r="BI368" i="19"/>
  <c r="BH368" i="19"/>
  <c r="BG368" i="19"/>
  <c r="BE368" i="19"/>
  <c r="T368" i="19"/>
  <c r="R368" i="19"/>
  <c r="P368" i="19"/>
  <c r="BI367" i="19"/>
  <c r="BH367" i="19"/>
  <c r="BG367" i="19"/>
  <c r="BE367" i="19"/>
  <c r="T367" i="19"/>
  <c r="R367" i="19"/>
  <c r="P367" i="19"/>
  <c r="J105" i="19"/>
  <c r="BI364" i="19"/>
  <c r="BH364" i="19"/>
  <c r="BG364" i="19"/>
  <c r="BE364" i="19"/>
  <c r="T364" i="19"/>
  <c r="R364" i="19"/>
  <c r="P364" i="19"/>
  <c r="BI363" i="19"/>
  <c r="BH363" i="19"/>
  <c r="BG363" i="19"/>
  <c r="BE363" i="19"/>
  <c r="T363" i="19"/>
  <c r="R363" i="19"/>
  <c r="P363" i="19"/>
  <c r="BI362" i="19"/>
  <c r="BH362" i="19"/>
  <c r="BG362" i="19"/>
  <c r="BE362" i="19"/>
  <c r="T362" i="19"/>
  <c r="R362" i="19"/>
  <c r="P362" i="19"/>
  <c r="BI361" i="19"/>
  <c r="BH361" i="19"/>
  <c r="BG361" i="19"/>
  <c r="BE361" i="19"/>
  <c r="T361" i="19"/>
  <c r="R361" i="19"/>
  <c r="P361" i="19"/>
  <c r="BI360" i="19"/>
  <c r="BH360" i="19"/>
  <c r="BG360" i="19"/>
  <c r="BE360" i="19"/>
  <c r="T360" i="19"/>
  <c r="R360" i="19"/>
  <c r="P360" i="19"/>
  <c r="BI359" i="19"/>
  <c r="BH359" i="19"/>
  <c r="BG359" i="19"/>
  <c r="BE359" i="19"/>
  <c r="T359" i="19"/>
  <c r="R359" i="19"/>
  <c r="P359" i="19"/>
  <c r="BI358" i="19"/>
  <c r="BH358" i="19"/>
  <c r="BG358" i="19"/>
  <c r="BE358" i="19"/>
  <c r="T358" i="19"/>
  <c r="R358" i="19"/>
  <c r="P358" i="19"/>
  <c r="BI357" i="19"/>
  <c r="BH357" i="19"/>
  <c r="BG357" i="19"/>
  <c r="BE357" i="19"/>
  <c r="T357" i="19"/>
  <c r="R357" i="19"/>
  <c r="P357" i="19"/>
  <c r="BI356" i="19"/>
  <c r="BH356" i="19"/>
  <c r="BG356" i="19"/>
  <c r="BE356" i="19"/>
  <c r="T356" i="19"/>
  <c r="R356" i="19"/>
  <c r="P356" i="19"/>
  <c r="BI355" i="19"/>
  <c r="BH355" i="19"/>
  <c r="BG355" i="19"/>
  <c r="BE355" i="19"/>
  <c r="T355" i="19"/>
  <c r="R355" i="19"/>
  <c r="P355" i="19"/>
  <c r="BI354" i="19"/>
  <c r="BH354" i="19"/>
  <c r="BG354" i="19"/>
  <c r="BE354" i="19"/>
  <c r="T354" i="19"/>
  <c r="R354" i="19"/>
  <c r="P354" i="19"/>
  <c r="BI353" i="19"/>
  <c r="BH353" i="19"/>
  <c r="BG353" i="19"/>
  <c r="BE353" i="19"/>
  <c r="T353" i="19"/>
  <c r="R353" i="19"/>
  <c r="P353" i="19"/>
  <c r="BI352" i="19"/>
  <c r="BH352" i="19"/>
  <c r="BG352" i="19"/>
  <c r="BE352" i="19"/>
  <c r="T352" i="19"/>
  <c r="R352" i="19"/>
  <c r="P352" i="19"/>
  <c r="BI351" i="19"/>
  <c r="BH351" i="19"/>
  <c r="BG351" i="19"/>
  <c r="BE351" i="19"/>
  <c r="T351" i="19"/>
  <c r="R351" i="19"/>
  <c r="P351" i="19"/>
  <c r="BI350" i="19"/>
  <c r="BH350" i="19"/>
  <c r="BG350" i="19"/>
  <c r="BE350" i="19"/>
  <c r="T350" i="19"/>
  <c r="R350" i="19"/>
  <c r="P350" i="19"/>
  <c r="BI349" i="19"/>
  <c r="BH349" i="19"/>
  <c r="BG349" i="19"/>
  <c r="BE349" i="19"/>
  <c r="T349" i="19"/>
  <c r="R349" i="19"/>
  <c r="P349" i="19"/>
  <c r="BI348" i="19"/>
  <c r="BH348" i="19"/>
  <c r="BG348" i="19"/>
  <c r="BE348" i="19"/>
  <c r="T348" i="19"/>
  <c r="R348" i="19"/>
  <c r="P348" i="19"/>
  <c r="BI347" i="19"/>
  <c r="BH347" i="19"/>
  <c r="BG347" i="19"/>
  <c r="BE347" i="19"/>
  <c r="T347" i="19"/>
  <c r="R347" i="19"/>
  <c r="P347" i="19"/>
  <c r="BI346" i="19"/>
  <c r="BH346" i="19"/>
  <c r="BG346" i="19"/>
  <c r="BE346" i="19"/>
  <c r="T346" i="19"/>
  <c r="R346" i="19"/>
  <c r="P346" i="19"/>
  <c r="BI345" i="19"/>
  <c r="BH345" i="19"/>
  <c r="BG345" i="19"/>
  <c r="BE345" i="19"/>
  <c r="T345" i="19"/>
  <c r="R345" i="19"/>
  <c r="P345" i="19"/>
  <c r="BI344" i="19"/>
  <c r="BH344" i="19"/>
  <c r="BG344" i="19"/>
  <c r="BE344" i="19"/>
  <c r="T344" i="19"/>
  <c r="R344" i="19"/>
  <c r="P344" i="19"/>
  <c r="BI343" i="19"/>
  <c r="BH343" i="19"/>
  <c r="BG343" i="19"/>
  <c r="BE343" i="19"/>
  <c r="T343" i="19"/>
  <c r="R343" i="19"/>
  <c r="P343" i="19"/>
  <c r="BI342" i="19"/>
  <c r="BH342" i="19"/>
  <c r="BG342" i="19"/>
  <c r="BE342" i="19"/>
  <c r="T342" i="19"/>
  <c r="R342" i="19"/>
  <c r="P342" i="19"/>
  <c r="BI341" i="19"/>
  <c r="BH341" i="19"/>
  <c r="BG341" i="19"/>
  <c r="BE341" i="19"/>
  <c r="T341" i="19"/>
  <c r="R341" i="19"/>
  <c r="P341" i="19"/>
  <c r="BI340" i="19"/>
  <c r="BH340" i="19"/>
  <c r="BG340" i="19"/>
  <c r="BE340" i="19"/>
  <c r="T340" i="19"/>
  <c r="R340" i="19"/>
  <c r="P340" i="19"/>
  <c r="BI339" i="19"/>
  <c r="BH339" i="19"/>
  <c r="BG339" i="19"/>
  <c r="BE339" i="19"/>
  <c r="T339" i="19"/>
  <c r="R339" i="19"/>
  <c r="P339" i="19"/>
  <c r="BI338" i="19"/>
  <c r="BH338" i="19"/>
  <c r="BG338" i="19"/>
  <c r="BE338" i="19"/>
  <c r="T338" i="19"/>
  <c r="R338" i="19"/>
  <c r="P338" i="19"/>
  <c r="BI337" i="19"/>
  <c r="BH337" i="19"/>
  <c r="BG337" i="19"/>
  <c r="BE337" i="19"/>
  <c r="T337" i="19"/>
  <c r="R337" i="19"/>
  <c r="P337" i="19"/>
  <c r="BI336" i="19"/>
  <c r="BH336" i="19"/>
  <c r="BG336" i="19"/>
  <c r="BE336" i="19"/>
  <c r="T336" i="19"/>
  <c r="R336" i="19"/>
  <c r="P336" i="19"/>
  <c r="BI335" i="19"/>
  <c r="BH335" i="19"/>
  <c r="BG335" i="19"/>
  <c r="BE335" i="19"/>
  <c r="T335" i="19"/>
  <c r="R335" i="19"/>
  <c r="P335" i="19"/>
  <c r="BI334" i="19"/>
  <c r="BH334" i="19"/>
  <c r="BG334" i="19"/>
  <c r="BE334" i="19"/>
  <c r="T334" i="19"/>
  <c r="R334" i="19"/>
  <c r="P334" i="19"/>
  <c r="BI333" i="19"/>
  <c r="BH333" i="19"/>
  <c r="BG333" i="19"/>
  <c r="BE333" i="19"/>
  <c r="T333" i="19"/>
  <c r="R333" i="19"/>
  <c r="P333" i="19"/>
  <c r="BI332" i="19"/>
  <c r="BH332" i="19"/>
  <c r="BG332" i="19"/>
  <c r="BE332" i="19"/>
  <c r="T332" i="19"/>
  <c r="R332" i="19"/>
  <c r="P332" i="19"/>
  <c r="BI331" i="19"/>
  <c r="BH331" i="19"/>
  <c r="BG331" i="19"/>
  <c r="BE331" i="19"/>
  <c r="T331" i="19"/>
  <c r="R331" i="19"/>
  <c r="P331" i="19"/>
  <c r="BI330" i="19"/>
  <c r="BH330" i="19"/>
  <c r="BG330" i="19"/>
  <c r="BE330" i="19"/>
  <c r="T330" i="19"/>
  <c r="R330" i="19"/>
  <c r="P330" i="19"/>
  <c r="BI329" i="19"/>
  <c r="BH329" i="19"/>
  <c r="BG329" i="19"/>
  <c r="BE329" i="19"/>
  <c r="T329" i="19"/>
  <c r="R329" i="19"/>
  <c r="P329" i="19"/>
  <c r="BI328" i="19"/>
  <c r="BH328" i="19"/>
  <c r="BG328" i="19"/>
  <c r="BE328" i="19"/>
  <c r="T328" i="19"/>
  <c r="R328" i="19"/>
  <c r="P328" i="19"/>
  <c r="BI327" i="19"/>
  <c r="BH327" i="19"/>
  <c r="BG327" i="19"/>
  <c r="BE327" i="19"/>
  <c r="T327" i="19"/>
  <c r="R327" i="19"/>
  <c r="P327" i="19"/>
  <c r="BI326" i="19"/>
  <c r="BH326" i="19"/>
  <c r="BG326" i="19"/>
  <c r="BE326" i="19"/>
  <c r="T326" i="19"/>
  <c r="R326" i="19"/>
  <c r="P326" i="19"/>
  <c r="BI325" i="19"/>
  <c r="BH325" i="19"/>
  <c r="BG325" i="19"/>
  <c r="BE325" i="19"/>
  <c r="T325" i="19"/>
  <c r="R325" i="19"/>
  <c r="P325" i="19"/>
  <c r="BI324" i="19"/>
  <c r="BH324" i="19"/>
  <c r="BG324" i="19"/>
  <c r="BE324" i="19"/>
  <c r="T324" i="19"/>
  <c r="R324" i="19"/>
  <c r="P324" i="19"/>
  <c r="BI323" i="19"/>
  <c r="BH323" i="19"/>
  <c r="BG323" i="19"/>
  <c r="BE323" i="19"/>
  <c r="T323" i="19"/>
  <c r="R323" i="19"/>
  <c r="P323" i="19"/>
  <c r="BI322" i="19"/>
  <c r="BH322" i="19"/>
  <c r="BG322" i="19"/>
  <c r="BE322" i="19"/>
  <c r="T322" i="19"/>
  <c r="R322" i="19"/>
  <c r="P322" i="19"/>
  <c r="BI321" i="19"/>
  <c r="BH321" i="19"/>
  <c r="BG321" i="19"/>
  <c r="BE321" i="19"/>
  <c r="T321" i="19"/>
  <c r="R321" i="19"/>
  <c r="P321" i="19"/>
  <c r="BI320" i="19"/>
  <c r="BH320" i="19"/>
  <c r="BG320" i="19"/>
  <c r="BE320" i="19"/>
  <c r="T320" i="19"/>
  <c r="R320" i="19"/>
  <c r="P320" i="19"/>
  <c r="BI319" i="19"/>
  <c r="BH319" i="19"/>
  <c r="BG319" i="19"/>
  <c r="BE319" i="19"/>
  <c r="T319" i="19"/>
  <c r="R319" i="19"/>
  <c r="P319" i="19"/>
  <c r="BI318" i="19"/>
  <c r="BH318" i="19"/>
  <c r="BG318" i="19"/>
  <c r="BE318" i="19"/>
  <c r="T318" i="19"/>
  <c r="R318" i="19"/>
  <c r="P318" i="19"/>
  <c r="BI316" i="19"/>
  <c r="BH316" i="19"/>
  <c r="BG316" i="19"/>
  <c r="BE316" i="19"/>
  <c r="T316" i="19"/>
  <c r="R316" i="19"/>
  <c r="P316" i="19"/>
  <c r="BI315" i="19"/>
  <c r="BH315" i="19"/>
  <c r="BG315" i="19"/>
  <c r="BE315" i="19"/>
  <c r="T315" i="19"/>
  <c r="R315" i="19"/>
  <c r="P315" i="19"/>
  <c r="BI314" i="19"/>
  <c r="BH314" i="19"/>
  <c r="BG314" i="19"/>
  <c r="BE314" i="19"/>
  <c r="T314" i="19"/>
  <c r="R314" i="19"/>
  <c r="P314" i="19"/>
  <c r="BI313" i="19"/>
  <c r="BH313" i="19"/>
  <c r="BG313" i="19"/>
  <c r="BE313" i="19"/>
  <c r="T313" i="19"/>
  <c r="R313" i="19"/>
  <c r="P313" i="19"/>
  <c r="BI312" i="19"/>
  <c r="BH312" i="19"/>
  <c r="BG312" i="19"/>
  <c r="BE312" i="19"/>
  <c r="T312" i="19"/>
  <c r="R312" i="19"/>
  <c r="P312" i="19"/>
  <c r="BI311" i="19"/>
  <c r="BH311" i="19"/>
  <c r="BG311" i="19"/>
  <c r="BE311" i="19"/>
  <c r="T311" i="19"/>
  <c r="R311" i="19"/>
  <c r="P311" i="19"/>
  <c r="BI310" i="19"/>
  <c r="BH310" i="19"/>
  <c r="BG310" i="19"/>
  <c r="BE310" i="19"/>
  <c r="T310" i="19"/>
  <c r="R310" i="19"/>
  <c r="P310" i="19"/>
  <c r="BI309" i="19"/>
  <c r="BH309" i="19"/>
  <c r="BG309" i="19"/>
  <c r="BE309" i="19"/>
  <c r="T309" i="19"/>
  <c r="R309" i="19"/>
  <c r="P309" i="19"/>
  <c r="BI308" i="19"/>
  <c r="BH308" i="19"/>
  <c r="BG308" i="19"/>
  <c r="BE308" i="19"/>
  <c r="T308" i="19"/>
  <c r="R308" i="19"/>
  <c r="P308" i="19"/>
  <c r="BI307" i="19"/>
  <c r="BH307" i="19"/>
  <c r="BG307" i="19"/>
  <c r="BE307" i="19"/>
  <c r="T307" i="19"/>
  <c r="R307" i="19"/>
  <c r="P307" i="19"/>
  <c r="BI306" i="19"/>
  <c r="BH306" i="19"/>
  <c r="BG306" i="19"/>
  <c r="BE306" i="19"/>
  <c r="T306" i="19"/>
  <c r="R306" i="19"/>
  <c r="P306" i="19"/>
  <c r="BI305" i="19"/>
  <c r="BH305" i="19"/>
  <c r="BG305" i="19"/>
  <c r="BE305" i="19"/>
  <c r="T305" i="19"/>
  <c r="R305" i="19"/>
  <c r="P305" i="19"/>
  <c r="BI304" i="19"/>
  <c r="BH304" i="19"/>
  <c r="BG304" i="19"/>
  <c r="BE304" i="19"/>
  <c r="T304" i="19"/>
  <c r="R304" i="19"/>
  <c r="P304" i="19"/>
  <c r="BI303" i="19"/>
  <c r="BH303" i="19"/>
  <c r="BG303" i="19"/>
  <c r="BE303" i="19"/>
  <c r="T303" i="19"/>
  <c r="R303" i="19"/>
  <c r="P303" i="19"/>
  <c r="BI302" i="19"/>
  <c r="BH302" i="19"/>
  <c r="BG302" i="19"/>
  <c r="BE302" i="19"/>
  <c r="T302" i="19"/>
  <c r="R302" i="19"/>
  <c r="P302" i="19"/>
  <c r="BI301" i="19"/>
  <c r="BH301" i="19"/>
  <c r="BG301" i="19"/>
  <c r="BE301" i="19"/>
  <c r="T301" i="19"/>
  <c r="R301" i="19"/>
  <c r="P301" i="19"/>
  <c r="BI300" i="19"/>
  <c r="BH300" i="19"/>
  <c r="BG300" i="19"/>
  <c r="BE300" i="19"/>
  <c r="T300" i="19"/>
  <c r="R300" i="19"/>
  <c r="P300" i="19"/>
  <c r="BI299" i="19"/>
  <c r="BH299" i="19"/>
  <c r="BG299" i="19"/>
  <c r="BE299" i="19"/>
  <c r="T299" i="19"/>
  <c r="R299" i="19"/>
  <c r="P299" i="19"/>
  <c r="BI298" i="19"/>
  <c r="BH298" i="19"/>
  <c r="BG298" i="19"/>
  <c r="BE298" i="19"/>
  <c r="T298" i="19"/>
  <c r="R298" i="19"/>
  <c r="P298" i="19"/>
  <c r="BI297" i="19"/>
  <c r="BH297" i="19"/>
  <c r="BG297" i="19"/>
  <c r="BE297" i="19"/>
  <c r="T297" i="19"/>
  <c r="R297" i="19"/>
  <c r="P297" i="19"/>
  <c r="BI296" i="19"/>
  <c r="BH296" i="19"/>
  <c r="BG296" i="19"/>
  <c r="BE296" i="19"/>
  <c r="T296" i="19"/>
  <c r="R296" i="19"/>
  <c r="P296" i="19"/>
  <c r="BI295" i="19"/>
  <c r="BH295" i="19"/>
  <c r="BG295" i="19"/>
  <c r="BE295" i="19"/>
  <c r="T295" i="19"/>
  <c r="R295" i="19"/>
  <c r="P295" i="19"/>
  <c r="BI294" i="19"/>
  <c r="BH294" i="19"/>
  <c r="BG294" i="19"/>
  <c r="BE294" i="19"/>
  <c r="T294" i="19"/>
  <c r="R294" i="19"/>
  <c r="P294" i="19"/>
  <c r="BI293" i="19"/>
  <c r="BH293" i="19"/>
  <c r="BG293" i="19"/>
  <c r="BE293" i="19"/>
  <c r="T293" i="19"/>
  <c r="R293" i="19"/>
  <c r="P293" i="19"/>
  <c r="BI292" i="19"/>
  <c r="BH292" i="19"/>
  <c r="BG292" i="19"/>
  <c r="BE292" i="19"/>
  <c r="T292" i="19"/>
  <c r="R292" i="19"/>
  <c r="P292" i="19"/>
  <c r="BI291" i="19"/>
  <c r="BH291" i="19"/>
  <c r="BG291" i="19"/>
  <c r="BE291" i="19"/>
  <c r="T291" i="19"/>
  <c r="R291" i="19"/>
  <c r="P291" i="19"/>
  <c r="BI290" i="19"/>
  <c r="BH290" i="19"/>
  <c r="BG290" i="19"/>
  <c r="BE290" i="19"/>
  <c r="T290" i="19"/>
  <c r="R290" i="19"/>
  <c r="P290" i="19"/>
  <c r="BI289" i="19"/>
  <c r="BH289" i="19"/>
  <c r="BG289" i="19"/>
  <c r="BE289" i="19"/>
  <c r="T289" i="19"/>
  <c r="R289" i="19"/>
  <c r="P289" i="19"/>
  <c r="BI288" i="19"/>
  <c r="BH288" i="19"/>
  <c r="BG288" i="19"/>
  <c r="BE288" i="19"/>
  <c r="T288" i="19"/>
  <c r="R288" i="19"/>
  <c r="P288" i="19"/>
  <c r="BI287" i="19"/>
  <c r="BH287" i="19"/>
  <c r="BG287" i="19"/>
  <c r="BE287" i="19"/>
  <c r="T287" i="19"/>
  <c r="R287" i="19"/>
  <c r="P287" i="19"/>
  <c r="BI286" i="19"/>
  <c r="BH286" i="19"/>
  <c r="BG286" i="19"/>
  <c r="BE286" i="19"/>
  <c r="T286" i="19"/>
  <c r="R286" i="19"/>
  <c r="P286" i="19"/>
  <c r="BI285" i="19"/>
  <c r="BH285" i="19"/>
  <c r="BG285" i="19"/>
  <c r="BE285" i="19"/>
  <c r="T285" i="19"/>
  <c r="R285" i="19"/>
  <c r="P285" i="19"/>
  <c r="BI284" i="19"/>
  <c r="BH284" i="19"/>
  <c r="BG284" i="19"/>
  <c r="BE284" i="19"/>
  <c r="T284" i="19"/>
  <c r="R284" i="19"/>
  <c r="P284" i="19"/>
  <c r="BI283" i="19"/>
  <c r="BH283" i="19"/>
  <c r="BG283" i="19"/>
  <c r="BE283" i="19"/>
  <c r="T283" i="19"/>
  <c r="R283" i="19"/>
  <c r="P283" i="19"/>
  <c r="BI282" i="19"/>
  <c r="BH282" i="19"/>
  <c r="BG282" i="19"/>
  <c r="BE282" i="19"/>
  <c r="T282" i="19"/>
  <c r="R282" i="19"/>
  <c r="P282" i="19"/>
  <c r="BI281" i="19"/>
  <c r="BH281" i="19"/>
  <c r="BG281" i="19"/>
  <c r="BE281" i="19"/>
  <c r="T281" i="19"/>
  <c r="R281" i="19"/>
  <c r="P281" i="19"/>
  <c r="BI280" i="19"/>
  <c r="BH280" i="19"/>
  <c r="BG280" i="19"/>
  <c r="BE280" i="19"/>
  <c r="T280" i="19"/>
  <c r="R280" i="19"/>
  <c r="P280" i="19"/>
  <c r="BI279" i="19"/>
  <c r="BH279" i="19"/>
  <c r="BG279" i="19"/>
  <c r="BE279" i="19"/>
  <c r="T279" i="19"/>
  <c r="R279" i="19"/>
  <c r="P279" i="19"/>
  <c r="BI278" i="19"/>
  <c r="BH278" i="19"/>
  <c r="BG278" i="19"/>
  <c r="BE278" i="19"/>
  <c r="T278" i="19"/>
  <c r="R278" i="19"/>
  <c r="P278" i="19"/>
  <c r="BI277" i="19"/>
  <c r="BH277" i="19"/>
  <c r="BG277" i="19"/>
  <c r="BE277" i="19"/>
  <c r="T277" i="19"/>
  <c r="R277" i="19"/>
  <c r="P277" i="19"/>
  <c r="BI276" i="19"/>
  <c r="BH276" i="19"/>
  <c r="BG276" i="19"/>
  <c r="BE276" i="19"/>
  <c r="T276" i="19"/>
  <c r="R276" i="19"/>
  <c r="P276" i="19"/>
  <c r="BI275" i="19"/>
  <c r="BH275" i="19"/>
  <c r="BG275" i="19"/>
  <c r="BE275" i="19"/>
  <c r="T275" i="19"/>
  <c r="R275" i="19"/>
  <c r="P275" i="19"/>
  <c r="BI274" i="19"/>
  <c r="BH274" i="19"/>
  <c r="BG274" i="19"/>
  <c r="BE274" i="19"/>
  <c r="T274" i="19"/>
  <c r="R274" i="19"/>
  <c r="P274" i="19"/>
  <c r="BI273" i="19"/>
  <c r="BH273" i="19"/>
  <c r="BG273" i="19"/>
  <c r="BE273" i="19"/>
  <c r="T273" i="19"/>
  <c r="R273" i="19"/>
  <c r="P273" i="19"/>
  <c r="BI272" i="19"/>
  <c r="BH272" i="19"/>
  <c r="BG272" i="19"/>
  <c r="BE272" i="19"/>
  <c r="T272" i="19"/>
  <c r="R272" i="19"/>
  <c r="P272" i="19"/>
  <c r="BI271" i="19"/>
  <c r="BH271" i="19"/>
  <c r="BG271" i="19"/>
  <c r="BE271" i="19"/>
  <c r="T271" i="19"/>
  <c r="R271" i="19"/>
  <c r="P271" i="19"/>
  <c r="BI270" i="19"/>
  <c r="BH270" i="19"/>
  <c r="BG270" i="19"/>
  <c r="BE270" i="19"/>
  <c r="T270" i="19"/>
  <c r="R270" i="19"/>
  <c r="P270" i="19"/>
  <c r="BI269" i="19"/>
  <c r="BH269" i="19"/>
  <c r="BG269" i="19"/>
  <c r="BE269" i="19"/>
  <c r="T269" i="19"/>
  <c r="R269" i="19"/>
  <c r="P269" i="19"/>
  <c r="BI268" i="19"/>
  <c r="BH268" i="19"/>
  <c r="BG268" i="19"/>
  <c r="BE268" i="19"/>
  <c r="T268" i="19"/>
  <c r="R268" i="19"/>
  <c r="P268" i="19"/>
  <c r="BI267" i="19"/>
  <c r="BH267" i="19"/>
  <c r="BG267" i="19"/>
  <c r="BE267" i="19"/>
  <c r="T267" i="19"/>
  <c r="R267" i="19"/>
  <c r="P267" i="19"/>
  <c r="BI266" i="19"/>
  <c r="BH266" i="19"/>
  <c r="BG266" i="19"/>
  <c r="BE266" i="19"/>
  <c r="T266" i="19"/>
  <c r="R266" i="19"/>
  <c r="P266" i="19"/>
  <c r="BI265" i="19"/>
  <c r="BH265" i="19"/>
  <c r="BG265" i="19"/>
  <c r="BE265" i="19"/>
  <c r="T265" i="19"/>
  <c r="R265" i="19"/>
  <c r="P265" i="19"/>
  <c r="BI264" i="19"/>
  <c r="BH264" i="19"/>
  <c r="BG264" i="19"/>
  <c r="BE264" i="19"/>
  <c r="T264" i="19"/>
  <c r="R264" i="19"/>
  <c r="P264" i="19"/>
  <c r="BI263" i="19"/>
  <c r="BH263" i="19"/>
  <c r="BG263" i="19"/>
  <c r="BE263" i="19"/>
  <c r="T263" i="19"/>
  <c r="R263" i="19"/>
  <c r="P263" i="19"/>
  <c r="BI262" i="19"/>
  <c r="BH262" i="19"/>
  <c r="BG262" i="19"/>
  <c r="BE262" i="19"/>
  <c r="T262" i="19"/>
  <c r="R262" i="19"/>
  <c r="P262" i="19"/>
  <c r="BI261" i="19"/>
  <c r="BH261" i="19"/>
  <c r="BG261" i="19"/>
  <c r="BE261" i="19"/>
  <c r="T261" i="19"/>
  <c r="R261" i="19"/>
  <c r="P261" i="19"/>
  <c r="BI260" i="19"/>
  <c r="BH260" i="19"/>
  <c r="BG260" i="19"/>
  <c r="BE260" i="19"/>
  <c r="T260" i="19"/>
  <c r="R260" i="19"/>
  <c r="P260" i="19"/>
  <c r="BI259" i="19"/>
  <c r="BH259" i="19"/>
  <c r="BG259" i="19"/>
  <c r="BE259" i="19"/>
  <c r="T259" i="19"/>
  <c r="R259" i="19"/>
  <c r="P259" i="19"/>
  <c r="BI258" i="19"/>
  <c r="BH258" i="19"/>
  <c r="BG258" i="19"/>
  <c r="BE258" i="19"/>
  <c r="T258" i="19"/>
  <c r="R258" i="19"/>
  <c r="P258" i="19"/>
  <c r="BI257" i="19"/>
  <c r="BH257" i="19"/>
  <c r="BG257" i="19"/>
  <c r="BE257" i="19"/>
  <c r="T257" i="19"/>
  <c r="R257" i="19"/>
  <c r="P257" i="19"/>
  <c r="BI256" i="19"/>
  <c r="BH256" i="19"/>
  <c r="BG256" i="19"/>
  <c r="BE256" i="19"/>
  <c r="T256" i="19"/>
  <c r="R256" i="19"/>
  <c r="P256" i="19"/>
  <c r="BI255" i="19"/>
  <c r="BH255" i="19"/>
  <c r="BG255" i="19"/>
  <c r="BE255" i="19"/>
  <c r="T255" i="19"/>
  <c r="R255" i="19"/>
  <c r="P255" i="19"/>
  <c r="BI254" i="19"/>
  <c r="BH254" i="19"/>
  <c r="BG254" i="19"/>
  <c r="BE254" i="19"/>
  <c r="T254" i="19"/>
  <c r="R254" i="19"/>
  <c r="P254" i="19"/>
  <c r="BI253" i="19"/>
  <c r="BH253" i="19"/>
  <c r="BG253" i="19"/>
  <c r="BE253" i="19"/>
  <c r="T253" i="19"/>
  <c r="R253" i="19"/>
  <c r="P253" i="19"/>
  <c r="BI252" i="19"/>
  <c r="BH252" i="19"/>
  <c r="BG252" i="19"/>
  <c r="BE252" i="19"/>
  <c r="T252" i="19"/>
  <c r="R252" i="19"/>
  <c r="P252" i="19"/>
  <c r="BI251" i="19"/>
  <c r="BH251" i="19"/>
  <c r="BG251" i="19"/>
  <c r="BE251" i="19"/>
  <c r="T251" i="19"/>
  <c r="R251" i="19"/>
  <c r="P251" i="19"/>
  <c r="BI250" i="19"/>
  <c r="BH250" i="19"/>
  <c r="BG250" i="19"/>
  <c r="BE250" i="19"/>
  <c r="T250" i="19"/>
  <c r="R250" i="19"/>
  <c r="P250" i="19"/>
  <c r="BI249" i="19"/>
  <c r="BH249" i="19"/>
  <c r="BG249" i="19"/>
  <c r="BE249" i="19"/>
  <c r="T249" i="19"/>
  <c r="R249" i="19"/>
  <c r="P249" i="19"/>
  <c r="BI248" i="19"/>
  <c r="BH248" i="19"/>
  <c r="BG248" i="19"/>
  <c r="BE248" i="19"/>
  <c r="T248" i="19"/>
  <c r="R248" i="19"/>
  <c r="P248" i="19"/>
  <c r="BI247" i="19"/>
  <c r="BH247" i="19"/>
  <c r="BG247" i="19"/>
  <c r="BE247" i="19"/>
  <c r="T247" i="19"/>
  <c r="R247" i="19"/>
  <c r="P247" i="19"/>
  <c r="BI246" i="19"/>
  <c r="BH246" i="19"/>
  <c r="BG246" i="19"/>
  <c r="BE246" i="19"/>
  <c r="T246" i="19"/>
  <c r="R246" i="19"/>
  <c r="P246" i="19"/>
  <c r="BI245" i="19"/>
  <c r="BH245" i="19"/>
  <c r="BG245" i="19"/>
  <c r="BE245" i="19"/>
  <c r="T245" i="19"/>
  <c r="R245" i="19"/>
  <c r="P245" i="19"/>
  <c r="BI244" i="19"/>
  <c r="BH244" i="19"/>
  <c r="BG244" i="19"/>
  <c r="BE244" i="19"/>
  <c r="T244" i="19"/>
  <c r="R244" i="19"/>
  <c r="P244" i="19"/>
  <c r="BI243" i="19"/>
  <c r="BH243" i="19"/>
  <c r="BG243" i="19"/>
  <c r="BE243" i="19"/>
  <c r="T243" i="19"/>
  <c r="R243" i="19"/>
  <c r="P243" i="19"/>
  <c r="BI242" i="19"/>
  <c r="BH242" i="19"/>
  <c r="BG242" i="19"/>
  <c r="BE242" i="19"/>
  <c r="T242" i="19"/>
  <c r="R242" i="19"/>
  <c r="P242" i="19"/>
  <c r="BI241" i="19"/>
  <c r="BH241" i="19"/>
  <c r="BG241" i="19"/>
  <c r="BE241" i="19"/>
  <c r="T241" i="19"/>
  <c r="R241" i="19"/>
  <c r="P241" i="19"/>
  <c r="BI240" i="19"/>
  <c r="BH240" i="19"/>
  <c r="BG240" i="19"/>
  <c r="BE240" i="19"/>
  <c r="T240" i="19"/>
  <c r="R240" i="19"/>
  <c r="P240" i="19"/>
  <c r="BI239" i="19"/>
  <c r="BH239" i="19"/>
  <c r="BG239" i="19"/>
  <c r="BE239" i="19"/>
  <c r="T239" i="19"/>
  <c r="R239" i="19"/>
  <c r="P239" i="19"/>
  <c r="BI238" i="19"/>
  <c r="BH238" i="19"/>
  <c r="BG238" i="19"/>
  <c r="BE238" i="19"/>
  <c r="T238" i="19"/>
  <c r="R238" i="19"/>
  <c r="P238" i="19"/>
  <c r="BI237" i="19"/>
  <c r="BH237" i="19"/>
  <c r="BG237" i="19"/>
  <c r="BE237" i="19"/>
  <c r="T237" i="19"/>
  <c r="R237" i="19"/>
  <c r="P237" i="19"/>
  <c r="BI236" i="19"/>
  <c r="BH236" i="19"/>
  <c r="BG236" i="19"/>
  <c r="BE236" i="19"/>
  <c r="T236" i="19"/>
  <c r="R236" i="19"/>
  <c r="P236" i="19"/>
  <c r="BI235" i="19"/>
  <c r="BH235" i="19"/>
  <c r="BG235" i="19"/>
  <c r="BE235" i="19"/>
  <c r="T235" i="19"/>
  <c r="R235" i="19"/>
  <c r="P235" i="19"/>
  <c r="BI234" i="19"/>
  <c r="BH234" i="19"/>
  <c r="BG234" i="19"/>
  <c r="BE234" i="19"/>
  <c r="T234" i="19"/>
  <c r="R234" i="19"/>
  <c r="P234" i="19"/>
  <c r="BI233" i="19"/>
  <c r="BH233" i="19"/>
  <c r="BG233" i="19"/>
  <c r="BE233" i="19"/>
  <c r="T233" i="19"/>
  <c r="R233" i="19"/>
  <c r="P233" i="19"/>
  <c r="BI232" i="19"/>
  <c r="BH232" i="19"/>
  <c r="BG232" i="19"/>
  <c r="BE232" i="19"/>
  <c r="T232" i="19"/>
  <c r="R232" i="19"/>
  <c r="P232" i="19"/>
  <c r="BI231" i="19"/>
  <c r="BH231" i="19"/>
  <c r="BG231" i="19"/>
  <c r="BE231" i="19"/>
  <c r="T231" i="19"/>
  <c r="R231" i="19"/>
  <c r="P231" i="19"/>
  <c r="BI230" i="19"/>
  <c r="BH230" i="19"/>
  <c r="BG230" i="19"/>
  <c r="BE230" i="19"/>
  <c r="T230" i="19"/>
  <c r="R230" i="19"/>
  <c r="P230" i="19"/>
  <c r="BI229" i="19"/>
  <c r="BH229" i="19"/>
  <c r="BG229" i="19"/>
  <c r="BE229" i="19"/>
  <c r="T229" i="19"/>
  <c r="R229" i="19"/>
  <c r="P229" i="19"/>
  <c r="BI228" i="19"/>
  <c r="BH228" i="19"/>
  <c r="BG228" i="19"/>
  <c r="BE228" i="19"/>
  <c r="T228" i="19"/>
  <c r="R228" i="19"/>
  <c r="P228" i="19"/>
  <c r="BI227" i="19"/>
  <c r="BH227" i="19"/>
  <c r="BG227" i="19"/>
  <c r="BE227" i="19"/>
  <c r="T227" i="19"/>
  <c r="R227" i="19"/>
  <c r="P227" i="19"/>
  <c r="BI226" i="19"/>
  <c r="BH226" i="19"/>
  <c r="BG226" i="19"/>
  <c r="BE226" i="19"/>
  <c r="T226" i="19"/>
  <c r="R226" i="19"/>
  <c r="P226" i="19"/>
  <c r="BI225" i="19"/>
  <c r="BH225" i="19"/>
  <c r="BG225" i="19"/>
  <c r="BE225" i="19"/>
  <c r="T225" i="19"/>
  <c r="R225" i="19"/>
  <c r="P225" i="19"/>
  <c r="BI224" i="19"/>
  <c r="BH224" i="19"/>
  <c r="BG224" i="19"/>
  <c r="BE224" i="19"/>
  <c r="T224" i="19"/>
  <c r="R224" i="19"/>
  <c r="P224" i="19"/>
  <c r="BI223" i="19"/>
  <c r="BH223" i="19"/>
  <c r="BG223" i="19"/>
  <c r="BE223" i="19"/>
  <c r="T223" i="19"/>
  <c r="R223" i="19"/>
  <c r="P223" i="19"/>
  <c r="BI222" i="19"/>
  <c r="BH222" i="19"/>
  <c r="BG222" i="19"/>
  <c r="BE222" i="19"/>
  <c r="T222" i="19"/>
  <c r="R222" i="19"/>
  <c r="P222" i="19"/>
  <c r="BI221" i="19"/>
  <c r="BH221" i="19"/>
  <c r="BG221" i="19"/>
  <c r="BE221" i="19"/>
  <c r="T221" i="19"/>
  <c r="R221" i="19"/>
  <c r="P221" i="19"/>
  <c r="BI220" i="19"/>
  <c r="BH220" i="19"/>
  <c r="BG220" i="19"/>
  <c r="BE220" i="19"/>
  <c r="T220" i="19"/>
  <c r="R220" i="19"/>
  <c r="P220" i="19"/>
  <c r="BI219" i="19"/>
  <c r="BH219" i="19"/>
  <c r="BG219" i="19"/>
  <c r="BE219" i="19"/>
  <c r="T219" i="19"/>
  <c r="R219" i="19"/>
  <c r="P219" i="19"/>
  <c r="BI218" i="19"/>
  <c r="BH218" i="19"/>
  <c r="BG218" i="19"/>
  <c r="BE218" i="19"/>
  <c r="T218" i="19"/>
  <c r="R218" i="19"/>
  <c r="P218" i="19"/>
  <c r="BI217" i="19"/>
  <c r="BH217" i="19"/>
  <c r="BG217" i="19"/>
  <c r="BE217" i="19"/>
  <c r="T217" i="19"/>
  <c r="R217" i="19"/>
  <c r="P217" i="19"/>
  <c r="BI216" i="19"/>
  <c r="BH216" i="19"/>
  <c r="BG216" i="19"/>
  <c r="BE216" i="19"/>
  <c r="T216" i="19"/>
  <c r="R216" i="19"/>
  <c r="P216" i="19"/>
  <c r="BI215" i="19"/>
  <c r="BH215" i="19"/>
  <c r="BG215" i="19"/>
  <c r="BE215" i="19"/>
  <c r="T215" i="19"/>
  <c r="R215" i="19"/>
  <c r="P215" i="19"/>
  <c r="BI214" i="19"/>
  <c r="BH214" i="19"/>
  <c r="BG214" i="19"/>
  <c r="BE214" i="19"/>
  <c r="T214" i="19"/>
  <c r="R214" i="19"/>
  <c r="P214" i="19"/>
  <c r="BI213" i="19"/>
  <c r="BH213" i="19"/>
  <c r="BG213" i="19"/>
  <c r="BE213" i="19"/>
  <c r="T213" i="19"/>
  <c r="R213" i="19"/>
  <c r="P213" i="19"/>
  <c r="BI212" i="19"/>
  <c r="BH212" i="19"/>
  <c r="BG212" i="19"/>
  <c r="BE212" i="19"/>
  <c r="T212" i="19"/>
  <c r="R212" i="19"/>
  <c r="P212" i="19"/>
  <c r="BI211" i="19"/>
  <c r="BH211" i="19"/>
  <c r="BG211" i="19"/>
  <c r="BE211" i="19"/>
  <c r="T211" i="19"/>
  <c r="R211" i="19"/>
  <c r="P211" i="19"/>
  <c r="BI210" i="19"/>
  <c r="BH210" i="19"/>
  <c r="BG210" i="19"/>
  <c r="BE210" i="19"/>
  <c r="T210" i="19"/>
  <c r="R210" i="19"/>
  <c r="P210" i="19"/>
  <c r="BI209" i="19"/>
  <c r="BH209" i="19"/>
  <c r="BG209" i="19"/>
  <c r="BE209" i="19"/>
  <c r="T209" i="19"/>
  <c r="R209" i="19"/>
  <c r="P209" i="19"/>
  <c r="BI208" i="19"/>
  <c r="BH208" i="19"/>
  <c r="BG208" i="19"/>
  <c r="BE208" i="19"/>
  <c r="T208" i="19"/>
  <c r="R208" i="19"/>
  <c r="P208" i="19"/>
  <c r="BI207" i="19"/>
  <c r="BH207" i="19"/>
  <c r="BG207" i="19"/>
  <c r="BE207" i="19"/>
  <c r="T207" i="19"/>
  <c r="R207" i="19"/>
  <c r="P207" i="19"/>
  <c r="BI206" i="19"/>
  <c r="BH206" i="19"/>
  <c r="BG206" i="19"/>
  <c r="BE206" i="19"/>
  <c r="T206" i="19"/>
  <c r="R206" i="19"/>
  <c r="P206" i="19"/>
  <c r="BI205" i="19"/>
  <c r="BH205" i="19"/>
  <c r="BG205" i="19"/>
  <c r="BE205" i="19"/>
  <c r="T205" i="19"/>
  <c r="R205" i="19"/>
  <c r="P205" i="19"/>
  <c r="BI204" i="19"/>
  <c r="BH204" i="19"/>
  <c r="BG204" i="19"/>
  <c r="BE204" i="19"/>
  <c r="T204" i="19"/>
  <c r="R204" i="19"/>
  <c r="P204" i="19"/>
  <c r="BI203" i="19"/>
  <c r="BH203" i="19"/>
  <c r="BG203" i="19"/>
  <c r="BE203" i="19"/>
  <c r="T203" i="19"/>
  <c r="R203" i="19"/>
  <c r="P203" i="19"/>
  <c r="BI202" i="19"/>
  <c r="BH202" i="19"/>
  <c r="BG202" i="19"/>
  <c r="BE202" i="19"/>
  <c r="T202" i="19"/>
  <c r="R202" i="19"/>
  <c r="P202" i="19"/>
  <c r="BI201" i="19"/>
  <c r="BH201" i="19"/>
  <c r="BG201" i="19"/>
  <c r="BE201" i="19"/>
  <c r="T201" i="19"/>
  <c r="R201" i="19"/>
  <c r="P201" i="19"/>
  <c r="BI200" i="19"/>
  <c r="BH200" i="19"/>
  <c r="BG200" i="19"/>
  <c r="BE200" i="19"/>
  <c r="T200" i="19"/>
  <c r="R200" i="19"/>
  <c r="P200" i="19"/>
  <c r="BI199" i="19"/>
  <c r="BH199" i="19"/>
  <c r="BG199" i="19"/>
  <c r="BE199" i="19"/>
  <c r="T199" i="19"/>
  <c r="R199" i="19"/>
  <c r="P199" i="19"/>
  <c r="BI198" i="19"/>
  <c r="BH198" i="19"/>
  <c r="BG198" i="19"/>
  <c r="BE198" i="19"/>
  <c r="T198" i="19"/>
  <c r="R198" i="19"/>
  <c r="P198" i="19"/>
  <c r="BI197" i="19"/>
  <c r="BH197" i="19"/>
  <c r="BG197" i="19"/>
  <c r="BE197" i="19"/>
  <c r="T197" i="19"/>
  <c r="R197" i="19"/>
  <c r="P197" i="19"/>
  <c r="BI196" i="19"/>
  <c r="BH196" i="19"/>
  <c r="BG196" i="19"/>
  <c r="BE196" i="19"/>
  <c r="T196" i="19"/>
  <c r="R196" i="19"/>
  <c r="P196" i="19"/>
  <c r="BI195" i="19"/>
  <c r="BH195" i="19"/>
  <c r="BG195" i="19"/>
  <c r="BE195" i="19"/>
  <c r="T195" i="19"/>
  <c r="R195" i="19"/>
  <c r="P195" i="19"/>
  <c r="BI194" i="19"/>
  <c r="BH194" i="19"/>
  <c r="BG194" i="19"/>
  <c r="BE194" i="19"/>
  <c r="T194" i="19"/>
  <c r="R194" i="19"/>
  <c r="P194" i="19"/>
  <c r="BI193" i="19"/>
  <c r="BH193" i="19"/>
  <c r="BG193" i="19"/>
  <c r="BE193" i="19"/>
  <c r="T193" i="19"/>
  <c r="R193" i="19"/>
  <c r="P193" i="19"/>
  <c r="BI192" i="19"/>
  <c r="BH192" i="19"/>
  <c r="BG192" i="19"/>
  <c r="BE192" i="19"/>
  <c r="T192" i="19"/>
  <c r="R192" i="19"/>
  <c r="P192" i="19"/>
  <c r="BI191" i="19"/>
  <c r="BH191" i="19"/>
  <c r="BG191" i="19"/>
  <c r="BE191" i="19"/>
  <c r="T191" i="19"/>
  <c r="R191" i="19"/>
  <c r="P191" i="19"/>
  <c r="BI190" i="19"/>
  <c r="BH190" i="19"/>
  <c r="BG190" i="19"/>
  <c r="BE190" i="19"/>
  <c r="T190" i="19"/>
  <c r="R190" i="19"/>
  <c r="P190" i="19"/>
  <c r="BI189" i="19"/>
  <c r="BH189" i="19"/>
  <c r="BG189" i="19"/>
  <c r="BE189" i="19"/>
  <c r="T189" i="19"/>
  <c r="R189" i="19"/>
  <c r="P189" i="19"/>
  <c r="BI188" i="19"/>
  <c r="BH188" i="19"/>
  <c r="BG188" i="19"/>
  <c r="BE188" i="19"/>
  <c r="T188" i="19"/>
  <c r="R188" i="19"/>
  <c r="P188" i="19"/>
  <c r="BI187" i="19"/>
  <c r="BH187" i="19"/>
  <c r="BG187" i="19"/>
  <c r="BE187" i="19"/>
  <c r="T187" i="19"/>
  <c r="R187" i="19"/>
  <c r="P187" i="19"/>
  <c r="BI186" i="19"/>
  <c r="BH186" i="19"/>
  <c r="BG186" i="19"/>
  <c r="BE186" i="19"/>
  <c r="T186" i="19"/>
  <c r="R186" i="19"/>
  <c r="P186" i="19"/>
  <c r="BI185" i="19"/>
  <c r="BH185" i="19"/>
  <c r="BG185" i="19"/>
  <c r="BE185" i="19"/>
  <c r="T185" i="19"/>
  <c r="R185" i="19"/>
  <c r="P185" i="19"/>
  <c r="BI184" i="19"/>
  <c r="BH184" i="19"/>
  <c r="BG184" i="19"/>
  <c r="BE184" i="19"/>
  <c r="T184" i="19"/>
  <c r="R184" i="19"/>
  <c r="P184" i="19"/>
  <c r="BI182" i="19"/>
  <c r="BH182" i="19"/>
  <c r="BG182" i="19"/>
  <c r="BE182" i="19"/>
  <c r="T182" i="19"/>
  <c r="R182" i="19"/>
  <c r="P182" i="19"/>
  <c r="BI181" i="19"/>
  <c r="BH181" i="19"/>
  <c r="BG181" i="19"/>
  <c r="BE181" i="19"/>
  <c r="T181" i="19"/>
  <c r="R181" i="19"/>
  <c r="P181" i="19"/>
  <c r="BI180" i="19"/>
  <c r="BH180" i="19"/>
  <c r="BG180" i="19"/>
  <c r="BE180" i="19"/>
  <c r="T180" i="19"/>
  <c r="R180" i="19"/>
  <c r="P180" i="19"/>
  <c r="BI179" i="19"/>
  <c r="BH179" i="19"/>
  <c r="BG179" i="19"/>
  <c r="BE179" i="19"/>
  <c r="T179" i="19"/>
  <c r="R179" i="19"/>
  <c r="P179" i="19"/>
  <c r="BI178" i="19"/>
  <c r="BH178" i="19"/>
  <c r="BG178" i="19"/>
  <c r="BE178" i="19"/>
  <c r="T178" i="19"/>
  <c r="R178" i="19"/>
  <c r="P178" i="19"/>
  <c r="BI177" i="19"/>
  <c r="BH177" i="19"/>
  <c r="BG177" i="19"/>
  <c r="BE177" i="19"/>
  <c r="T177" i="19"/>
  <c r="R177" i="19"/>
  <c r="P177" i="19"/>
  <c r="BI176" i="19"/>
  <c r="BH176" i="19"/>
  <c r="BG176" i="19"/>
  <c r="BE176" i="19"/>
  <c r="T176" i="19"/>
  <c r="R176" i="19"/>
  <c r="P176" i="19"/>
  <c r="BI175" i="19"/>
  <c r="BH175" i="19"/>
  <c r="BG175" i="19"/>
  <c r="BE175" i="19"/>
  <c r="T175" i="19"/>
  <c r="R175" i="19"/>
  <c r="P175" i="19"/>
  <c r="BI174" i="19"/>
  <c r="BH174" i="19"/>
  <c r="BG174" i="19"/>
  <c r="BE174" i="19"/>
  <c r="T174" i="19"/>
  <c r="R174" i="19"/>
  <c r="P174" i="19"/>
  <c r="BI173" i="19"/>
  <c r="BH173" i="19"/>
  <c r="BG173" i="19"/>
  <c r="BE173" i="19"/>
  <c r="T173" i="19"/>
  <c r="R173" i="19"/>
  <c r="P173" i="19"/>
  <c r="BI172" i="19"/>
  <c r="BH172" i="19"/>
  <c r="BG172" i="19"/>
  <c r="BE172" i="19"/>
  <c r="T172" i="19"/>
  <c r="R172" i="19"/>
  <c r="P172" i="19"/>
  <c r="BI171" i="19"/>
  <c r="BH171" i="19"/>
  <c r="BG171" i="19"/>
  <c r="BE171" i="19"/>
  <c r="T171" i="19"/>
  <c r="R171" i="19"/>
  <c r="P171" i="19"/>
  <c r="BI170" i="19"/>
  <c r="BH170" i="19"/>
  <c r="BG170" i="19"/>
  <c r="BE170" i="19"/>
  <c r="T170" i="19"/>
  <c r="R170" i="19"/>
  <c r="P170" i="19"/>
  <c r="BI169" i="19"/>
  <c r="BH169" i="19"/>
  <c r="BG169" i="19"/>
  <c r="BE169" i="19"/>
  <c r="T169" i="19"/>
  <c r="R169" i="19"/>
  <c r="P169" i="19"/>
  <c r="BI168" i="19"/>
  <c r="BH168" i="19"/>
  <c r="BG168" i="19"/>
  <c r="BE168" i="19"/>
  <c r="T168" i="19"/>
  <c r="R168" i="19"/>
  <c r="P168" i="19"/>
  <c r="BI167" i="19"/>
  <c r="BH167" i="19"/>
  <c r="BG167" i="19"/>
  <c r="BE167" i="19"/>
  <c r="T167" i="19"/>
  <c r="R167" i="19"/>
  <c r="P167" i="19"/>
  <c r="BI166" i="19"/>
  <c r="BH166" i="19"/>
  <c r="BG166" i="19"/>
  <c r="BE166" i="19"/>
  <c r="T166" i="19"/>
  <c r="R166" i="19"/>
  <c r="P166" i="19"/>
  <c r="BI165" i="19"/>
  <c r="BH165" i="19"/>
  <c r="BG165" i="19"/>
  <c r="BE165" i="19"/>
  <c r="T165" i="19"/>
  <c r="R165" i="19"/>
  <c r="P165" i="19"/>
  <c r="BI164" i="19"/>
  <c r="BH164" i="19"/>
  <c r="BG164" i="19"/>
  <c r="BE164" i="19"/>
  <c r="T164" i="19"/>
  <c r="R164" i="19"/>
  <c r="P164" i="19"/>
  <c r="BI163" i="19"/>
  <c r="BH163" i="19"/>
  <c r="BG163" i="19"/>
  <c r="BE163" i="19"/>
  <c r="T163" i="19"/>
  <c r="R163" i="19"/>
  <c r="P163" i="19"/>
  <c r="BI162" i="19"/>
  <c r="BH162" i="19"/>
  <c r="BG162" i="19"/>
  <c r="BE162" i="19"/>
  <c r="T162" i="19"/>
  <c r="R162" i="19"/>
  <c r="P162" i="19"/>
  <c r="BI161" i="19"/>
  <c r="BH161" i="19"/>
  <c r="BG161" i="19"/>
  <c r="BE161" i="19"/>
  <c r="T161" i="19"/>
  <c r="R161" i="19"/>
  <c r="P161" i="19"/>
  <c r="BI160" i="19"/>
  <c r="BH160" i="19"/>
  <c r="BG160" i="19"/>
  <c r="BE160" i="19"/>
  <c r="T160" i="19"/>
  <c r="R160" i="19"/>
  <c r="P160" i="19"/>
  <c r="BI159" i="19"/>
  <c r="BH159" i="19"/>
  <c r="BG159" i="19"/>
  <c r="BE159" i="19"/>
  <c r="T159" i="19"/>
  <c r="R159" i="19"/>
  <c r="P159" i="19"/>
  <c r="BI158" i="19"/>
  <c r="BH158" i="19"/>
  <c r="BG158" i="19"/>
  <c r="BE158" i="19"/>
  <c r="T158" i="19"/>
  <c r="R158" i="19"/>
  <c r="P158" i="19"/>
  <c r="BI157" i="19"/>
  <c r="BH157" i="19"/>
  <c r="BG157" i="19"/>
  <c r="BE157" i="19"/>
  <c r="T157" i="19"/>
  <c r="R157" i="19"/>
  <c r="P157" i="19"/>
  <c r="BI156" i="19"/>
  <c r="BH156" i="19"/>
  <c r="BG156" i="19"/>
  <c r="BE156" i="19"/>
  <c r="T156" i="19"/>
  <c r="R156" i="19"/>
  <c r="P156" i="19"/>
  <c r="BI155" i="19"/>
  <c r="BH155" i="19"/>
  <c r="BG155" i="19"/>
  <c r="BE155" i="19"/>
  <c r="T155" i="19"/>
  <c r="R155" i="19"/>
  <c r="P155" i="19"/>
  <c r="BI154" i="19"/>
  <c r="BH154" i="19"/>
  <c r="BG154" i="19"/>
  <c r="BE154" i="19"/>
  <c r="T154" i="19"/>
  <c r="R154" i="19"/>
  <c r="P154" i="19"/>
  <c r="BI153" i="19"/>
  <c r="BH153" i="19"/>
  <c r="BG153" i="19"/>
  <c r="BE153" i="19"/>
  <c r="T153" i="19"/>
  <c r="R153" i="19"/>
  <c r="P153" i="19"/>
  <c r="BI152" i="19"/>
  <c r="BH152" i="19"/>
  <c r="BG152" i="19"/>
  <c r="BE152" i="19"/>
  <c r="T152" i="19"/>
  <c r="R152" i="19"/>
  <c r="P152" i="19"/>
  <c r="BI151" i="19"/>
  <c r="BH151" i="19"/>
  <c r="BG151" i="19"/>
  <c r="BE151" i="19"/>
  <c r="T151" i="19"/>
  <c r="R151" i="19"/>
  <c r="P151" i="19"/>
  <c r="BI150" i="19"/>
  <c r="BH150" i="19"/>
  <c r="BG150" i="19"/>
  <c r="BE150" i="19"/>
  <c r="T150" i="19"/>
  <c r="R150" i="19"/>
  <c r="P150" i="19"/>
  <c r="BI149" i="19"/>
  <c r="BH149" i="19"/>
  <c r="BG149" i="19"/>
  <c r="BE149" i="19"/>
  <c r="T149" i="19"/>
  <c r="R149" i="19"/>
  <c r="P149" i="19"/>
  <c r="BI148" i="19"/>
  <c r="BH148" i="19"/>
  <c r="BG148" i="19"/>
  <c r="BE148" i="19"/>
  <c r="T148" i="19"/>
  <c r="R148" i="19"/>
  <c r="P148" i="19"/>
  <c r="BI147" i="19"/>
  <c r="BH147" i="19"/>
  <c r="BG147" i="19"/>
  <c r="BE147" i="19"/>
  <c r="T147" i="19"/>
  <c r="R147" i="19"/>
  <c r="P147" i="19"/>
  <c r="BI146" i="19"/>
  <c r="BH146" i="19"/>
  <c r="BG146" i="19"/>
  <c r="BE146" i="19"/>
  <c r="T146" i="19"/>
  <c r="R146" i="19"/>
  <c r="P146" i="19"/>
  <c r="BI143" i="19"/>
  <c r="BH143" i="19"/>
  <c r="BG143" i="19"/>
  <c r="BE143" i="19"/>
  <c r="T143" i="19"/>
  <c r="T142" i="19" s="1"/>
  <c r="R143" i="19"/>
  <c r="R142" i="19" s="1"/>
  <c r="P143" i="19"/>
  <c r="P142" i="19" s="1"/>
  <c r="BI141" i="19"/>
  <c r="BH141" i="19"/>
  <c r="BG141" i="19"/>
  <c r="BE141" i="19"/>
  <c r="T141" i="19"/>
  <c r="R141" i="19"/>
  <c r="P141" i="19"/>
  <c r="BI140" i="19"/>
  <c r="BH140" i="19"/>
  <c r="BG140" i="19"/>
  <c r="BE140" i="19"/>
  <c r="T140" i="19"/>
  <c r="R140" i="19"/>
  <c r="P140" i="19"/>
  <c r="BI139" i="19"/>
  <c r="BH139" i="19"/>
  <c r="BG139" i="19"/>
  <c r="BE139" i="19"/>
  <c r="T139" i="19"/>
  <c r="R139" i="19"/>
  <c r="P139" i="19"/>
  <c r="BI138" i="19"/>
  <c r="BH138" i="19"/>
  <c r="BG138" i="19"/>
  <c r="BE138" i="19"/>
  <c r="T138" i="19"/>
  <c r="R138" i="19"/>
  <c r="P138" i="19"/>
  <c r="BI137" i="19"/>
  <c r="BH137" i="19"/>
  <c r="BG137" i="19"/>
  <c r="BE137" i="19"/>
  <c r="T137" i="19"/>
  <c r="R137" i="19"/>
  <c r="P137" i="19"/>
  <c r="BI136" i="19"/>
  <c r="BH136" i="19"/>
  <c r="BG136" i="19"/>
  <c r="BE136" i="19"/>
  <c r="T136" i="19"/>
  <c r="R136" i="19"/>
  <c r="P136" i="19"/>
  <c r="BI135" i="19"/>
  <c r="BH135" i="19"/>
  <c r="BG135" i="19"/>
  <c r="BE135" i="19"/>
  <c r="T135" i="19"/>
  <c r="R135" i="19"/>
  <c r="P135" i="19"/>
  <c r="BI134" i="19"/>
  <c r="BH134" i="19"/>
  <c r="BG134" i="19"/>
  <c r="BE134" i="19"/>
  <c r="T134" i="19"/>
  <c r="R134" i="19"/>
  <c r="P134" i="19"/>
  <c r="BI132" i="19"/>
  <c r="BH132" i="19"/>
  <c r="BG132" i="19"/>
  <c r="BE132" i="19"/>
  <c r="T132" i="19"/>
  <c r="R132" i="19"/>
  <c r="P132" i="19"/>
  <c r="BI131" i="19"/>
  <c r="BH131" i="19"/>
  <c r="BG131" i="19"/>
  <c r="BE131" i="19"/>
  <c r="T131" i="19"/>
  <c r="R131" i="19"/>
  <c r="P131" i="19"/>
  <c r="BI130" i="19"/>
  <c r="BH130" i="19"/>
  <c r="BG130" i="19"/>
  <c r="BE130" i="19"/>
  <c r="T130" i="19"/>
  <c r="R130" i="19"/>
  <c r="P130" i="19"/>
  <c r="BI129" i="19"/>
  <c r="BH129" i="19"/>
  <c r="BG129" i="19"/>
  <c r="BE129" i="19"/>
  <c r="T129" i="19"/>
  <c r="R129" i="19"/>
  <c r="P129" i="19"/>
  <c r="J122" i="19"/>
  <c r="F122" i="19"/>
  <c r="F120" i="19"/>
  <c r="E118" i="19"/>
  <c r="J91" i="19"/>
  <c r="F91" i="19"/>
  <c r="F89" i="19"/>
  <c r="E87" i="19"/>
  <c r="J24" i="19"/>
  <c r="E24" i="19"/>
  <c r="J123" i="19"/>
  <c r="J23" i="19"/>
  <c r="J18" i="19"/>
  <c r="E18" i="19"/>
  <c r="F123" i="19"/>
  <c r="J17" i="19"/>
  <c r="J12" i="19"/>
  <c r="J120" i="19" s="1"/>
  <c r="E7" i="19"/>
  <c r="E116" i="19" s="1"/>
  <c r="J397" i="18"/>
  <c r="J107" i="18" s="1"/>
  <c r="J37" i="18"/>
  <c r="J36" i="18"/>
  <c r="AY111" i="1" s="1"/>
  <c r="J35" i="18"/>
  <c r="AX111" i="1" s="1"/>
  <c r="BI415" i="18"/>
  <c r="BH415" i="18"/>
  <c r="BG415" i="18"/>
  <c r="BE415" i="18"/>
  <c r="T415" i="18"/>
  <c r="R415" i="18"/>
  <c r="P415" i="18"/>
  <c r="BI414" i="18"/>
  <c r="BH414" i="18"/>
  <c r="BG414" i="18"/>
  <c r="BE414" i="18"/>
  <c r="T414" i="18"/>
  <c r="R414" i="18"/>
  <c r="P414" i="18"/>
  <c r="BI413" i="18"/>
  <c r="BH413" i="18"/>
  <c r="BG413" i="18"/>
  <c r="BE413" i="18"/>
  <c r="T413" i="18"/>
  <c r="R413" i="18"/>
  <c r="P413" i="18"/>
  <c r="BI412" i="18"/>
  <c r="BH412" i="18"/>
  <c r="BG412" i="18"/>
  <c r="BE412" i="18"/>
  <c r="T412" i="18"/>
  <c r="R412" i="18"/>
  <c r="P412" i="18"/>
  <c r="BI411" i="18"/>
  <c r="BH411" i="18"/>
  <c r="BG411" i="18"/>
  <c r="BE411" i="18"/>
  <c r="T411" i="18"/>
  <c r="R411" i="18"/>
  <c r="P411" i="18"/>
  <c r="BI410" i="18"/>
  <c r="BH410" i="18"/>
  <c r="BG410" i="18"/>
  <c r="BE410" i="18"/>
  <c r="T410" i="18"/>
  <c r="R410" i="18"/>
  <c r="P410" i="18"/>
  <c r="BI409" i="18"/>
  <c r="BH409" i="18"/>
  <c r="BG409" i="18"/>
  <c r="BE409" i="18"/>
  <c r="T409" i="18"/>
  <c r="R409" i="18"/>
  <c r="P409" i="18"/>
  <c r="BI408" i="18"/>
  <c r="BH408" i="18"/>
  <c r="BG408" i="18"/>
  <c r="BE408" i="18"/>
  <c r="T408" i="18"/>
  <c r="R408" i="18"/>
  <c r="P408" i="18"/>
  <c r="BI407" i="18"/>
  <c r="BH407" i="18"/>
  <c r="BG407" i="18"/>
  <c r="BE407" i="18"/>
  <c r="T407" i="18"/>
  <c r="R407" i="18"/>
  <c r="P407" i="18"/>
  <c r="BI406" i="18"/>
  <c r="BH406" i="18"/>
  <c r="BG406" i="18"/>
  <c r="BE406" i="18"/>
  <c r="T406" i="18"/>
  <c r="R406" i="18"/>
  <c r="P406" i="18"/>
  <c r="BI405" i="18"/>
  <c r="BH405" i="18"/>
  <c r="BG405" i="18"/>
  <c r="BE405" i="18"/>
  <c r="T405" i="18"/>
  <c r="R405" i="18"/>
  <c r="P405" i="18"/>
  <c r="BI404" i="18"/>
  <c r="BH404" i="18"/>
  <c r="BG404" i="18"/>
  <c r="BE404" i="18"/>
  <c r="T404" i="18"/>
  <c r="R404" i="18"/>
  <c r="P404" i="18"/>
  <c r="BI403" i="18"/>
  <c r="BH403" i="18"/>
  <c r="BG403" i="18"/>
  <c r="BE403" i="18"/>
  <c r="T403" i="18"/>
  <c r="R403" i="18"/>
  <c r="P403" i="18"/>
  <c r="BI402" i="18"/>
  <c r="BH402" i="18"/>
  <c r="BG402" i="18"/>
  <c r="BE402" i="18"/>
  <c r="T402" i="18"/>
  <c r="R402" i="18"/>
  <c r="P402" i="18"/>
  <c r="BI401" i="18"/>
  <c r="BH401" i="18"/>
  <c r="BG401" i="18"/>
  <c r="BE401" i="18"/>
  <c r="T401" i="18"/>
  <c r="R401" i="18"/>
  <c r="P401" i="18"/>
  <c r="BI400" i="18"/>
  <c r="BH400" i="18"/>
  <c r="BG400" i="18"/>
  <c r="BE400" i="18"/>
  <c r="T400" i="18"/>
  <c r="R400" i="18"/>
  <c r="P400" i="18"/>
  <c r="BI399" i="18"/>
  <c r="BH399" i="18"/>
  <c r="BG399" i="18"/>
  <c r="BE399" i="18"/>
  <c r="T399" i="18"/>
  <c r="R399" i="18"/>
  <c r="P399" i="18"/>
  <c r="BI396" i="18"/>
  <c r="BH396" i="18"/>
  <c r="BG396" i="18"/>
  <c r="BE396" i="18"/>
  <c r="T396" i="18"/>
  <c r="R396" i="18"/>
  <c r="P396" i="18"/>
  <c r="BI395" i="18"/>
  <c r="BH395" i="18"/>
  <c r="BG395" i="18"/>
  <c r="BE395" i="18"/>
  <c r="T395" i="18"/>
  <c r="R395" i="18"/>
  <c r="P395" i="18"/>
  <c r="BI394" i="18"/>
  <c r="BH394" i="18"/>
  <c r="BG394" i="18"/>
  <c r="BE394" i="18"/>
  <c r="T394" i="18"/>
  <c r="R394" i="18"/>
  <c r="P394" i="18"/>
  <c r="BI393" i="18"/>
  <c r="BH393" i="18"/>
  <c r="BG393" i="18"/>
  <c r="BE393" i="18"/>
  <c r="T393" i="18"/>
  <c r="R393" i="18"/>
  <c r="P393" i="18"/>
  <c r="BI392" i="18"/>
  <c r="BH392" i="18"/>
  <c r="BG392" i="18"/>
  <c r="BE392" i="18"/>
  <c r="T392" i="18"/>
  <c r="R392" i="18"/>
  <c r="P392" i="18"/>
  <c r="BI391" i="18"/>
  <c r="BH391" i="18"/>
  <c r="BG391" i="18"/>
  <c r="BE391" i="18"/>
  <c r="T391" i="18"/>
  <c r="R391" i="18"/>
  <c r="P391" i="18"/>
  <c r="BI390" i="18"/>
  <c r="BH390" i="18"/>
  <c r="BG390" i="18"/>
  <c r="BE390" i="18"/>
  <c r="T390" i="18"/>
  <c r="R390" i="18"/>
  <c r="P390" i="18"/>
  <c r="BI389" i="18"/>
  <c r="BH389" i="18"/>
  <c r="BG389" i="18"/>
  <c r="BE389" i="18"/>
  <c r="T389" i="18"/>
  <c r="R389" i="18"/>
  <c r="P389" i="18"/>
  <c r="BI388" i="18"/>
  <c r="BH388" i="18"/>
  <c r="BG388" i="18"/>
  <c r="BE388" i="18"/>
  <c r="T388" i="18"/>
  <c r="R388" i="18"/>
  <c r="P388" i="18"/>
  <c r="BI387" i="18"/>
  <c r="BH387" i="18"/>
  <c r="BG387" i="18"/>
  <c r="BE387" i="18"/>
  <c r="T387" i="18"/>
  <c r="R387" i="18"/>
  <c r="P387" i="18"/>
  <c r="BI386" i="18"/>
  <c r="BH386" i="18"/>
  <c r="BG386" i="18"/>
  <c r="BE386" i="18"/>
  <c r="T386" i="18"/>
  <c r="R386" i="18"/>
  <c r="P386" i="18"/>
  <c r="BI385" i="18"/>
  <c r="BH385" i="18"/>
  <c r="BG385" i="18"/>
  <c r="BE385" i="18"/>
  <c r="T385" i="18"/>
  <c r="R385" i="18"/>
  <c r="P385" i="18"/>
  <c r="BI384" i="18"/>
  <c r="BH384" i="18"/>
  <c r="BG384" i="18"/>
  <c r="BE384" i="18"/>
  <c r="T384" i="18"/>
  <c r="R384" i="18"/>
  <c r="P384" i="18"/>
  <c r="BI383" i="18"/>
  <c r="BH383" i="18"/>
  <c r="BG383" i="18"/>
  <c r="BE383" i="18"/>
  <c r="T383" i="18"/>
  <c r="R383" i="18"/>
  <c r="P383" i="18"/>
  <c r="BI382" i="18"/>
  <c r="BH382" i="18"/>
  <c r="BG382" i="18"/>
  <c r="BE382" i="18"/>
  <c r="T382" i="18"/>
  <c r="R382" i="18"/>
  <c r="P382" i="18"/>
  <c r="BI381" i="18"/>
  <c r="BH381" i="18"/>
  <c r="BG381" i="18"/>
  <c r="BE381" i="18"/>
  <c r="T381" i="18"/>
  <c r="R381" i="18"/>
  <c r="P381" i="18"/>
  <c r="BI380" i="18"/>
  <c r="BH380" i="18"/>
  <c r="BG380" i="18"/>
  <c r="BE380" i="18"/>
  <c r="T380" i="18"/>
  <c r="R380" i="18"/>
  <c r="P380" i="18"/>
  <c r="BI379" i="18"/>
  <c r="BH379" i="18"/>
  <c r="BG379" i="18"/>
  <c r="BE379" i="18"/>
  <c r="T379" i="18"/>
  <c r="R379" i="18"/>
  <c r="P379" i="18"/>
  <c r="BI378" i="18"/>
  <c r="BH378" i="18"/>
  <c r="BG378" i="18"/>
  <c r="BE378" i="18"/>
  <c r="T378" i="18"/>
  <c r="R378" i="18"/>
  <c r="P378" i="18"/>
  <c r="BI377" i="18"/>
  <c r="BH377" i="18"/>
  <c r="BG377" i="18"/>
  <c r="BE377" i="18"/>
  <c r="T377" i="18"/>
  <c r="R377" i="18"/>
  <c r="P377" i="18"/>
  <c r="BI376" i="18"/>
  <c r="BH376" i="18"/>
  <c r="BG376" i="18"/>
  <c r="BE376" i="18"/>
  <c r="T376" i="18"/>
  <c r="R376" i="18"/>
  <c r="P376" i="18"/>
  <c r="BI375" i="18"/>
  <c r="BH375" i="18"/>
  <c r="BG375" i="18"/>
  <c r="BE375" i="18"/>
  <c r="T375" i="18"/>
  <c r="R375" i="18"/>
  <c r="P375" i="18"/>
  <c r="BI374" i="18"/>
  <c r="BH374" i="18"/>
  <c r="BG374" i="18"/>
  <c r="BE374" i="18"/>
  <c r="T374" i="18"/>
  <c r="R374" i="18"/>
  <c r="P374" i="18"/>
  <c r="BI373" i="18"/>
  <c r="BH373" i="18"/>
  <c r="BG373" i="18"/>
  <c r="BE373" i="18"/>
  <c r="T373" i="18"/>
  <c r="R373" i="18"/>
  <c r="P373" i="18"/>
  <c r="BI372" i="18"/>
  <c r="BH372" i="18"/>
  <c r="BG372" i="18"/>
  <c r="BE372" i="18"/>
  <c r="T372" i="18"/>
  <c r="R372" i="18"/>
  <c r="P372" i="18"/>
  <c r="BI371" i="18"/>
  <c r="BH371" i="18"/>
  <c r="BG371" i="18"/>
  <c r="BE371" i="18"/>
  <c r="T371" i="18"/>
  <c r="R371" i="18"/>
  <c r="P371" i="18"/>
  <c r="BI370" i="18"/>
  <c r="BH370" i="18"/>
  <c r="BG370" i="18"/>
  <c r="BE370" i="18"/>
  <c r="T370" i="18"/>
  <c r="R370" i="18"/>
  <c r="P370" i="18"/>
  <c r="BI369" i="18"/>
  <c r="BH369" i="18"/>
  <c r="BG369" i="18"/>
  <c r="BE369" i="18"/>
  <c r="T369" i="18"/>
  <c r="R369" i="18"/>
  <c r="P369" i="18"/>
  <c r="BI368" i="18"/>
  <c r="BH368" i="18"/>
  <c r="BG368" i="18"/>
  <c r="BE368" i="18"/>
  <c r="T368" i="18"/>
  <c r="R368" i="18"/>
  <c r="P368" i="18"/>
  <c r="BI367" i="18"/>
  <c r="BH367" i="18"/>
  <c r="BG367" i="18"/>
  <c r="BE367" i="18"/>
  <c r="T367" i="18"/>
  <c r="R367" i="18"/>
  <c r="P367" i="18"/>
  <c r="BI366" i="18"/>
  <c r="BH366" i="18"/>
  <c r="BG366" i="18"/>
  <c r="BE366" i="18"/>
  <c r="T366" i="18"/>
  <c r="R366" i="18"/>
  <c r="P366" i="18"/>
  <c r="BI365" i="18"/>
  <c r="BH365" i="18"/>
  <c r="BG365" i="18"/>
  <c r="BE365" i="18"/>
  <c r="T365" i="18"/>
  <c r="R365" i="18"/>
  <c r="P365" i="18"/>
  <c r="BI364" i="18"/>
  <c r="BH364" i="18"/>
  <c r="BG364" i="18"/>
  <c r="BE364" i="18"/>
  <c r="T364" i="18"/>
  <c r="R364" i="18"/>
  <c r="P364" i="18"/>
  <c r="BI363" i="18"/>
  <c r="BH363" i="18"/>
  <c r="BG363" i="18"/>
  <c r="BE363" i="18"/>
  <c r="T363" i="18"/>
  <c r="R363" i="18"/>
  <c r="P363" i="18"/>
  <c r="BI362" i="18"/>
  <c r="BH362" i="18"/>
  <c r="BG362" i="18"/>
  <c r="BE362" i="18"/>
  <c r="T362" i="18"/>
  <c r="R362" i="18"/>
  <c r="P362" i="18"/>
  <c r="BI361" i="18"/>
  <c r="BH361" i="18"/>
  <c r="BG361" i="18"/>
  <c r="BE361" i="18"/>
  <c r="T361" i="18"/>
  <c r="R361" i="18"/>
  <c r="P361" i="18"/>
  <c r="BI360" i="18"/>
  <c r="BH360" i="18"/>
  <c r="BG360" i="18"/>
  <c r="BE360" i="18"/>
  <c r="T360" i="18"/>
  <c r="R360" i="18"/>
  <c r="P360" i="18"/>
  <c r="BI359" i="18"/>
  <c r="BH359" i="18"/>
  <c r="BG359" i="18"/>
  <c r="BE359" i="18"/>
  <c r="T359" i="18"/>
  <c r="R359" i="18"/>
  <c r="P359" i="18"/>
  <c r="BI358" i="18"/>
  <c r="BH358" i="18"/>
  <c r="BG358" i="18"/>
  <c r="BE358" i="18"/>
  <c r="T358" i="18"/>
  <c r="R358" i="18"/>
  <c r="P358" i="18"/>
  <c r="BI357" i="18"/>
  <c r="BH357" i="18"/>
  <c r="BG357" i="18"/>
  <c r="BE357" i="18"/>
  <c r="T357" i="18"/>
  <c r="R357" i="18"/>
  <c r="P357" i="18"/>
  <c r="BI356" i="18"/>
  <c r="BH356" i="18"/>
  <c r="BG356" i="18"/>
  <c r="BE356" i="18"/>
  <c r="T356" i="18"/>
  <c r="R356" i="18"/>
  <c r="P356" i="18"/>
  <c r="BI355" i="18"/>
  <c r="BH355" i="18"/>
  <c r="BG355" i="18"/>
  <c r="BE355" i="18"/>
  <c r="T355" i="18"/>
  <c r="R355" i="18"/>
  <c r="P355" i="18"/>
  <c r="BI354" i="18"/>
  <c r="BH354" i="18"/>
  <c r="BG354" i="18"/>
  <c r="BE354" i="18"/>
  <c r="T354" i="18"/>
  <c r="R354" i="18"/>
  <c r="P354" i="18"/>
  <c r="BI353" i="18"/>
  <c r="BH353" i="18"/>
  <c r="BG353" i="18"/>
  <c r="BE353" i="18"/>
  <c r="T353" i="18"/>
  <c r="R353" i="18"/>
  <c r="P353" i="18"/>
  <c r="BI352" i="18"/>
  <c r="BH352" i="18"/>
  <c r="BG352" i="18"/>
  <c r="BE352" i="18"/>
  <c r="T352" i="18"/>
  <c r="R352" i="18"/>
  <c r="P352" i="18"/>
  <c r="BI351" i="18"/>
  <c r="BH351" i="18"/>
  <c r="BG351" i="18"/>
  <c r="BE351" i="18"/>
  <c r="T351" i="18"/>
  <c r="R351" i="18"/>
  <c r="P351" i="18"/>
  <c r="BI350" i="18"/>
  <c r="BH350" i="18"/>
  <c r="BG350" i="18"/>
  <c r="BE350" i="18"/>
  <c r="T350" i="18"/>
  <c r="R350" i="18"/>
  <c r="P350" i="18"/>
  <c r="BI349" i="18"/>
  <c r="BH349" i="18"/>
  <c r="BG349" i="18"/>
  <c r="BE349" i="18"/>
  <c r="T349" i="18"/>
  <c r="R349" i="18"/>
  <c r="P349" i="18"/>
  <c r="BI348" i="18"/>
  <c r="BH348" i="18"/>
  <c r="BG348" i="18"/>
  <c r="BE348" i="18"/>
  <c r="T348" i="18"/>
  <c r="R348" i="18"/>
  <c r="P348" i="18"/>
  <c r="BI347" i="18"/>
  <c r="BH347" i="18"/>
  <c r="BG347" i="18"/>
  <c r="BE347" i="18"/>
  <c r="T347" i="18"/>
  <c r="R347" i="18"/>
  <c r="P347" i="18"/>
  <c r="BI346" i="18"/>
  <c r="BH346" i="18"/>
  <c r="BG346" i="18"/>
  <c r="BE346" i="18"/>
  <c r="T346" i="18"/>
  <c r="R346" i="18"/>
  <c r="P346" i="18"/>
  <c r="BI345" i="18"/>
  <c r="BH345" i="18"/>
  <c r="BG345" i="18"/>
  <c r="BE345" i="18"/>
  <c r="T345" i="18"/>
  <c r="R345" i="18"/>
  <c r="P345" i="18"/>
  <c r="BI344" i="18"/>
  <c r="BH344" i="18"/>
  <c r="BG344" i="18"/>
  <c r="BE344" i="18"/>
  <c r="T344" i="18"/>
  <c r="R344" i="18"/>
  <c r="P344" i="18"/>
  <c r="BI343" i="18"/>
  <c r="BH343" i="18"/>
  <c r="BG343" i="18"/>
  <c r="BE343" i="18"/>
  <c r="T343" i="18"/>
  <c r="R343" i="18"/>
  <c r="P343" i="18"/>
  <c r="BI342" i="18"/>
  <c r="BH342" i="18"/>
  <c r="BG342" i="18"/>
  <c r="BE342" i="18"/>
  <c r="T342" i="18"/>
  <c r="R342" i="18"/>
  <c r="P342" i="18"/>
  <c r="BI341" i="18"/>
  <c r="BH341" i="18"/>
  <c r="BG341" i="18"/>
  <c r="BE341" i="18"/>
  <c r="T341" i="18"/>
  <c r="R341" i="18"/>
  <c r="P341" i="18"/>
  <c r="BI340" i="18"/>
  <c r="BH340" i="18"/>
  <c r="BG340" i="18"/>
  <c r="BE340" i="18"/>
  <c r="T340" i="18"/>
  <c r="R340" i="18"/>
  <c r="P340" i="18"/>
  <c r="BI338" i="18"/>
  <c r="BH338" i="18"/>
  <c r="BG338" i="18"/>
  <c r="BE338" i="18"/>
  <c r="T338" i="18"/>
  <c r="R338" i="18"/>
  <c r="P338" i="18"/>
  <c r="BI337" i="18"/>
  <c r="BH337" i="18"/>
  <c r="BG337" i="18"/>
  <c r="BE337" i="18"/>
  <c r="T337" i="18"/>
  <c r="R337" i="18"/>
  <c r="P337" i="18"/>
  <c r="BI336" i="18"/>
  <c r="BH336" i="18"/>
  <c r="BG336" i="18"/>
  <c r="BE336" i="18"/>
  <c r="T336" i="18"/>
  <c r="R336" i="18"/>
  <c r="P336" i="18"/>
  <c r="BI335" i="18"/>
  <c r="BH335" i="18"/>
  <c r="BG335" i="18"/>
  <c r="BE335" i="18"/>
  <c r="T335" i="18"/>
  <c r="R335" i="18"/>
  <c r="P335" i="18"/>
  <c r="BI334" i="18"/>
  <c r="BH334" i="18"/>
  <c r="BG334" i="18"/>
  <c r="BE334" i="18"/>
  <c r="T334" i="18"/>
  <c r="R334" i="18"/>
  <c r="P334" i="18"/>
  <c r="BI333" i="18"/>
  <c r="BH333" i="18"/>
  <c r="BG333" i="18"/>
  <c r="BE333" i="18"/>
  <c r="T333" i="18"/>
  <c r="R333" i="18"/>
  <c r="P333" i="18"/>
  <c r="BI332" i="18"/>
  <c r="BH332" i="18"/>
  <c r="BG332" i="18"/>
  <c r="BE332" i="18"/>
  <c r="T332" i="18"/>
  <c r="R332" i="18"/>
  <c r="P332" i="18"/>
  <c r="BI331" i="18"/>
  <c r="BH331" i="18"/>
  <c r="BG331" i="18"/>
  <c r="BE331" i="18"/>
  <c r="T331" i="18"/>
  <c r="R331" i="18"/>
  <c r="P331" i="18"/>
  <c r="BI330" i="18"/>
  <c r="BH330" i="18"/>
  <c r="BG330" i="18"/>
  <c r="BE330" i="18"/>
  <c r="T330" i="18"/>
  <c r="R330" i="18"/>
  <c r="P330" i="18"/>
  <c r="BI329" i="18"/>
  <c r="BH329" i="18"/>
  <c r="BG329" i="18"/>
  <c r="BE329" i="18"/>
  <c r="T329" i="18"/>
  <c r="R329" i="18"/>
  <c r="P329" i="18"/>
  <c r="BI328" i="18"/>
  <c r="BH328" i="18"/>
  <c r="BG328" i="18"/>
  <c r="BE328" i="18"/>
  <c r="T328" i="18"/>
  <c r="R328" i="18"/>
  <c r="P328" i="18"/>
  <c r="BI327" i="18"/>
  <c r="BH327" i="18"/>
  <c r="BG327" i="18"/>
  <c r="BE327" i="18"/>
  <c r="T327" i="18"/>
  <c r="R327" i="18"/>
  <c r="P327" i="18"/>
  <c r="BI326" i="18"/>
  <c r="BH326" i="18"/>
  <c r="BG326" i="18"/>
  <c r="BE326" i="18"/>
  <c r="T326" i="18"/>
  <c r="R326" i="18"/>
  <c r="P326" i="18"/>
  <c r="BI325" i="18"/>
  <c r="BH325" i="18"/>
  <c r="BG325" i="18"/>
  <c r="BE325" i="18"/>
  <c r="T325" i="18"/>
  <c r="R325" i="18"/>
  <c r="P325" i="18"/>
  <c r="BI324" i="18"/>
  <c r="BH324" i="18"/>
  <c r="BG324" i="18"/>
  <c r="BE324" i="18"/>
  <c r="T324" i="18"/>
  <c r="R324" i="18"/>
  <c r="P324" i="18"/>
  <c r="BI323" i="18"/>
  <c r="BH323" i="18"/>
  <c r="BG323" i="18"/>
  <c r="BE323" i="18"/>
  <c r="T323" i="18"/>
  <c r="R323" i="18"/>
  <c r="P323" i="18"/>
  <c r="BI322" i="18"/>
  <c r="BH322" i="18"/>
  <c r="BG322" i="18"/>
  <c r="BE322" i="18"/>
  <c r="T322" i="18"/>
  <c r="R322" i="18"/>
  <c r="P322" i="18"/>
  <c r="BI321" i="18"/>
  <c r="BH321" i="18"/>
  <c r="BG321" i="18"/>
  <c r="BE321" i="18"/>
  <c r="T321" i="18"/>
  <c r="R321" i="18"/>
  <c r="P321" i="18"/>
  <c r="BI320" i="18"/>
  <c r="BH320" i="18"/>
  <c r="BG320" i="18"/>
  <c r="BE320" i="18"/>
  <c r="T320" i="18"/>
  <c r="R320" i="18"/>
  <c r="P320" i="18"/>
  <c r="BI319" i="18"/>
  <c r="BH319" i="18"/>
  <c r="BG319" i="18"/>
  <c r="BE319" i="18"/>
  <c r="T319" i="18"/>
  <c r="R319" i="18"/>
  <c r="P319" i="18"/>
  <c r="BI318" i="18"/>
  <c r="BH318" i="18"/>
  <c r="BG318" i="18"/>
  <c r="BE318" i="18"/>
  <c r="T318" i="18"/>
  <c r="R318" i="18"/>
  <c r="P318" i="18"/>
  <c r="BI317" i="18"/>
  <c r="BH317" i="18"/>
  <c r="BG317" i="18"/>
  <c r="BE317" i="18"/>
  <c r="T317" i="18"/>
  <c r="R317" i="18"/>
  <c r="P317" i="18"/>
  <c r="BI316" i="18"/>
  <c r="BH316" i="18"/>
  <c r="BG316" i="18"/>
  <c r="BE316" i="18"/>
  <c r="T316" i="18"/>
  <c r="R316" i="18"/>
  <c r="P316" i="18"/>
  <c r="BI315" i="18"/>
  <c r="BH315" i="18"/>
  <c r="BG315" i="18"/>
  <c r="BE315" i="18"/>
  <c r="T315" i="18"/>
  <c r="R315" i="18"/>
  <c r="P315" i="18"/>
  <c r="BI314" i="18"/>
  <c r="BH314" i="18"/>
  <c r="BG314" i="18"/>
  <c r="BE314" i="18"/>
  <c r="T314" i="18"/>
  <c r="R314" i="18"/>
  <c r="P314" i="18"/>
  <c r="BI313" i="18"/>
  <c r="BH313" i="18"/>
  <c r="BG313" i="18"/>
  <c r="BE313" i="18"/>
  <c r="T313" i="18"/>
  <c r="R313" i="18"/>
  <c r="P313" i="18"/>
  <c r="BI312" i="18"/>
  <c r="BH312" i="18"/>
  <c r="BG312" i="18"/>
  <c r="BE312" i="18"/>
  <c r="T312" i="18"/>
  <c r="R312" i="18"/>
  <c r="P312" i="18"/>
  <c r="BI311" i="18"/>
  <c r="BH311" i="18"/>
  <c r="BG311" i="18"/>
  <c r="BE311" i="18"/>
  <c r="T311" i="18"/>
  <c r="R311" i="18"/>
  <c r="P311" i="18"/>
  <c r="BI310" i="18"/>
  <c r="BH310" i="18"/>
  <c r="BG310" i="18"/>
  <c r="BE310" i="18"/>
  <c r="T310" i="18"/>
  <c r="R310" i="18"/>
  <c r="P310" i="18"/>
  <c r="BI309" i="18"/>
  <c r="BH309" i="18"/>
  <c r="BG309" i="18"/>
  <c r="BE309" i="18"/>
  <c r="T309" i="18"/>
  <c r="R309" i="18"/>
  <c r="P309" i="18"/>
  <c r="BI308" i="18"/>
  <c r="BH308" i="18"/>
  <c r="BG308" i="18"/>
  <c r="BE308" i="18"/>
  <c r="T308" i="18"/>
  <c r="R308" i="18"/>
  <c r="P308" i="18"/>
  <c r="BI307" i="18"/>
  <c r="BH307" i="18"/>
  <c r="BG307" i="18"/>
  <c r="BE307" i="18"/>
  <c r="T307" i="18"/>
  <c r="R307" i="18"/>
  <c r="P307" i="18"/>
  <c r="BI306" i="18"/>
  <c r="BH306" i="18"/>
  <c r="BG306" i="18"/>
  <c r="BE306" i="18"/>
  <c r="T306" i="18"/>
  <c r="R306" i="18"/>
  <c r="P306" i="18"/>
  <c r="BI305" i="18"/>
  <c r="BH305" i="18"/>
  <c r="BG305" i="18"/>
  <c r="BE305" i="18"/>
  <c r="T305" i="18"/>
  <c r="R305" i="18"/>
  <c r="P305" i="18"/>
  <c r="BI304" i="18"/>
  <c r="BH304" i="18"/>
  <c r="BG304" i="18"/>
  <c r="BE304" i="18"/>
  <c r="T304" i="18"/>
  <c r="R304" i="18"/>
  <c r="P304" i="18"/>
  <c r="BI303" i="18"/>
  <c r="BH303" i="18"/>
  <c r="BG303" i="18"/>
  <c r="BE303" i="18"/>
  <c r="T303" i="18"/>
  <c r="R303" i="18"/>
  <c r="P303" i="18"/>
  <c r="BI302" i="18"/>
  <c r="BH302" i="18"/>
  <c r="BG302" i="18"/>
  <c r="BE302" i="18"/>
  <c r="T302" i="18"/>
  <c r="R302" i="18"/>
  <c r="P302" i="18"/>
  <c r="BI301" i="18"/>
  <c r="BH301" i="18"/>
  <c r="BG301" i="18"/>
  <c r="BE301" i="18"/>
  <c r="T301" i="18"/>
  <c r="R301" i="18"/>
  <c r="P301" i="18"/>
  <c r="BI300" i="18"/>
  <c r="BH300" i="18"/>
  <c r="BG300" i="18"/>
  <c r="BE300" i="18"/>
  <c r="T300" i="18"/>
  <c r="R300" i="18"/>
  <c r="P300" i="18"/>
  <c r="BI299" i="18"/>
  <c r="BH299" i="18"/>
  <c r="BG299" i="18"/>
  <c r="BE299" i="18"/>
  <c r="T299" i="18"/>
  <c r="R299" i="18"/>
  <c r="P299" i="18"/>
  <c r="BI298" i="18"/>
  <c r="BH298" i="18"/>
  <c r="BG298" i="18"/>
  <c r="BE298" i="18"/>
  <c r="T298" i="18"/>
  <c r="R298" i="18"/>
  <c r="P298" i="18"/>
  <c r="BI297" i="18"/>
  <c r="BH297" i="18"/>
  <c r="BG297" i="18"/>
  <c r="BE297" i="18"/>
  <c r="T297" i="18"/>
  <c r="R297" i="18"/>
  <c r="P297" i="18"/>
  <c r="BI296" i="18"/>
  <c r="BH296" i="18"/>
  <c r="BG296" i="18"/>
  <c r="BE296" i="18"/>
  <c r="T296" i="18"/>
  <c r="R296" i="18"/>
  <c r="P296" i="18"/>
  <c r="BI295" i="18"/>
  <c r="BH295" i="18"/>
  <c r="BG295" i="18"/>
  <c r="BE295" i="18"/>
  <c r="T295" i="18"/>
  <c r="R295" i="18"/>
  <c r="P295" i="18"/>
  <c r="BI294" i="18"/>
  <c r="BH294" i="18"/>
  <c r="BG294" i="18"/>
  <c r="BE294" i="18"/>
  <c r="T294" i="18"/>
  <c r="R294" i="18"/>
  <c r="P294" i="18"/>
  <c r="BI293" i="18"/>
  <c r="BH293" i="18"/>
  <c r="BG293" i="18"/>
  <c r="BE293" i="18"/>
  <c r="T293" i="18"/>
  <c r="R293" i="18"/>
  <c r="P293" i="18"/>
  <c r="BI292" i="18"/>
  <c r="BH292" i="18"/>
  <c r="BG292" i="18"/>
  <c r="BE292" i="18"/>
  <c r="T292" i="18"/>
  <c r="R292" i="18"/>
  <c r="P292" i="18"/>
  <c r="BI291" i="18"/>
  <c r="BH291" i="18"/>
  <c r="BG291" i="18"/>
  <c r="BE291" i="18"/>
  <c r="T291" i="18"/>
  <c r="R291" i="18"/>
  <c r="P291" i="18"/>
  <c r="BI290" i="18"/>
  <c r="BH290" i="18"/>
  <c r="BG290" i="18"/>
  <c r="BE290" i="18"/>
  <c r="T290" i="18"/>
  <c r="R290" i="18"/>
  <c r="P290" i="18"/>
  <c r="BI289" i="18"/>
  <c r="BH289" i="18"/>
  <c r="BG289" i="18"/>
  <c r="BE289" i="18"/>
  <c r="T289" i="18"/>
  <c r="R289" i="18"/>
  <c r="P289" i="18"/>
  <c r="BI288" i="18"/>
  <c r="BH288" i="18"/>
  <c r="BG288" i="18"/>
  <c r="BE288" i="18"/>
  <c r="T288" i="18"/>
  <c r="R288" i="18"/>
  <c r="P288" i="18"/>
  <c r="BI287" i="18"/>
  <c r="BH287" i="18"/>
  <c r="BG287" i="18"/>
  <c r="BE287" i="18"/>
  <c r="T287" i="18"/>
  <c r="R287" i="18"/>
  <c r="P287" i="18"/>
  <c r="BI286" i="18"/>
  <c r="BH286" i="18"/>
  <c r="BG286" i="18"/>
  <c r="BE286" i="18"/>
  <c r="T286" i="18"/>
  <c r="R286" i="18"/>
  <c r="P286" i="18"/>
  <c r="BI285" i="18"/>
  <c r="BH285" i="18"/>
  <c r="BG285" i="18"/>
  <c r="BE285" i="18"/>
  <c r="T285" i="18"/>
  <c r="R285" i="18"/>
  <c r="P285" i="18"/>
  <c r="BI284" i="18"/>
  <c r="BH284" i="18"/>
  <c r="BG284" i="18"/>
  <c r="BE284" i="18"/>
  <c r="T284" i="18"/>
  <c r="R284" i="18"/>
  <c r="P284" i="18"/>
  <c r="BI283" i="18"/>
  <c r="BH283" i="18"/>
  <c r="BG283" i="18"/>
  <c r="BE283" i="18"/>
  <c r="T283" i="18"/>
  <c r="R283" i="18"/>
  <c r="P283" i="18"/>
  <c r="BI282" i="18"/>
  <c r="BH282" i="18"/>
  <c r="BG282" i="18"/>
  <c r="BE282" i="18"/>
  <c r="T282" i="18"/>
  <c r="R282" i="18"/>
  <c r="P282" i="18"/>
  <c r="BI281" i="18"/>
  <c r="BH281" i="18"/>
  <c r="BG281" i="18"/>
  <c r="BE281" i="18"/>
  <c r="T281" i="18"/>
  <c r="R281" i="18"/>
  <c r="P281" i="18"/>
  <c r="BI280" i="18"/>
  <c r="BH280" i="18"/>
  <c r="BG280" i="18"/>
  <c r="BE280" i="18"/>
  <c r="T280" i="18"/>
  <c r="R280" i="18"/>
  <c r="P280" i="18"/>
  <c r="BI279" i="18"/>
  <c r="BH279" i="18"/>
  <c r="BG279" i="18"/>
  <c r="BE279" i="18"/>
  <c r="T279" i="18"/>
  <c r="R279" i="18"/>
  <c r="P279" i="18"/>
  <c r="BI278" i="18"/>
  <c r="BH278" i="18"/>
  <c r="BG278" i="18"/>
  <c r="BE278" i="18"/>
  <c r="T278" i="18"/>
  <c r="R278" i="18"/>
  <c r="P278" i="18"/>
  <c r="BI277" i="18"/>
  <c r="BH277" i="18"/>
  <c r="BG277" i="18"/>
  <c r="BE277" i="18"/>
  <c r="T277" i="18"/>
  <c r="R277" i="18"/>
  <c r="P277" i="18"/>
  <c r="BI276" i="18"/>
  <c r="BH276" i="18"/>
  <c r="BG276" i="18"/>
  <c r="BE276" i="18"/>
  <c r="T276" i="18"/>
  <c r="R276" i="18"/>
  <c r="P276" i="18"/>
  <c r="BI275" i="18"/>
  <c r="BH275" i="18"/>
  <c r="BG275" i="18"/>
  <c r="BE275" i="18"/>
  <c r="T275" i="18"/>
  <c r="R275" i="18"/>
  <c r="P275" i="18"/>
  <c r="BI274" i="18"/>
  <c r="BH274" i="18"/>
  <c r="BG274" i="18"/>
  <c r="BE274" i="18"/>
  <c r="T274" i="18"/>
  <c r="R274" i="18"/>
  <c r="P274" i="18"/>
  <c r="BI273" i="18"/>
  <c r="BH273" i="18"/>
  <c r="BG273" i="18"/>
  <c r="BE273" i="18"/>
  <c r="T273" i="18"/>
  <c r="R273" i="18"/>
  <c r="P273" i="18"/>
  <c r="BI272" i="18"/>
  <c r="BH272" i="18"/>
  <c r="BG272" i="18"/>
  <c r="BE272" i="18"/>
  <c r="T272" i="18"/>
  <c r="R272" i="18"/>
  <c r="P272" i="18"/>
  <c r="BI271" i="18"/>
  <c r="BH271" i="18"/>
  <c r="BG271" i="18"/>
  <c r="BE271" i="18"/>
  <c r="T271" i="18"/>
  <c r="R271" i="18"/>
  <c r="P271" i="18"/>
  <c r="BI270" i="18"/>
  <c r="BH270" i="18"/>
  <c r="BG270" i="18"/>
  <c r="BE270" i="18"/>
  <c r="T270" i="18"/>
  <c r="R270" i="18"/>
  <c r="P270" i="18"/>
  <c r="BI269" i="18"/>
  <c r="BH269" i="18"/>
  <c r="BG269" i="18"/>
  <c r="BE269" i="18"/>
  <c r="T269" i="18"/>
  <c r="R269" i="18"/>
  <c r="P269" i="18"/>
  <c r="BI268" i="18"/>
  <c r="BH268" i="18"/>
  <c r="BG268" i="18"/>
  <c r="BE268" i="18"/>
  <c r="T268" i="18"/>
  <c r="R268" i="18"/>
  <c r="P268" i="18"/>
  <c r="BI267" i="18"/>
  <c r="BH267" i="18"/>
  <c r="BG267" i="18"/>
  <c r="BE267" i="18"/>
  <c r="T267" i="18"/>
  <c r="R267" i="18"/>
  <c r="P267" i="18"/>
  <c r="BI266" i="18"/>
  <c r="BH266" i="18"/>
  <c r="BG266" i="18"/>
  <c r="BE266" i="18"/>
  <c r="T266" i="18"/>
  <c r="R266" i="18"/>
  <c r="P266" i="18"/>
  <c r="BI265" i="18"/>
  <c r="BH265" i="18"/>
  <c r="BG265" i="18"/>
  <c r="BE265" i="18"/>
  <c r="T265" i="18"/>
  <c r="R265" i="18"/>
  <c r="P265" i="18"/>
  <c r="BI264" i="18"/>
  <c r="BH264" i="18"/>
  <c r="BG264" i="18"/>
  <c r="BE264" i="18"/>
  <c r="T264" i="18"/>
  <c r="R264" i="18"/>
  <c r="P264" i="18"/>
  <c r="BI263" i="18"/>
  <c r="BH263" i="18"/>
  <c r="BG263" i="18"/>
  <c r="BE263" i="18"/>
  <c r="T263" i="18"/>
  <c r="R263" i="18"/>
  <c r="P263" i="18"/>
  <c r="BI262" i="18"/>
  <c r="BH262" i="18"/>
  <c r="BG262" i="18"/>
  <c r="BE262" i="18"/>
  <c r="T262" i="18"/>
  <c r="R262" i="18"/>
  <c r="P262" i="18"/>
  <c r="BI261" i="18"/>
  <c r="BH261" i="18"/>
  <c r="BG261" i="18"/>
  <c r="BE261" i="18"/>
  <c r="T261" i="18"/>
  <c r="R261" i="18"/>
  <c r="P261" i="18"/>
  <c r="BI260" i="18"/>
  <c r="BH260" i="18"/>
  <c r="BG260" i="18"/>
  <c r="BE260" i="18"/>
  <c r="T260" i="18"/>
  <c r="R260" i="18"/>
  <c r="P260" i="18"/>
  <c r="BI259" i="18"/>
  <c r="BH259" i="18"/>
  <c r="BG259" i="18"/>
  <c r="BE259" i="18"/>
  <c r="T259" i="18"/>
  <c r="R259" i="18"/>
  <c r="P259" i="18"/>
  <c r="BI258" i="18"/>
  <c r="BH258" i="18"/>
  <c r="BG258" i="18"/>
  <c r="BE258" i="18"/>
  <c r="T258" i="18"/>
  <c r="R258" i="18"/>
  <c r="P258" i="18"/>
  <c r="BI257" i="18"/>
  <c r="BH257" i="18"/>
  <c r="BG257" i="18"/>
  <c r="BE257" i="18"/>
  <c r="T257" i="18"/>
  <c r="R257" i="18"/>
  <c r="P257" i="18"/>
  <c r="BI256" i="18"/>
  <c r="BH256" i="18"/>
  <c r="BG256" i="18"/>
  <c r="BE256" i="18"/>
  <c r="T256" i="18"/>
  <c r="R256" i="18"/>
  <c r="P256" i="18"/>
  <c r="BI255" i="18"/>
  <c r="BH255" i="18"/>
  <c r="BG255" i="18"/>
  <c r="BE255" i="18"/>
  <c r="T255" i="18"/>
  <c r="R255" i="18"/>
  <c r="P255" i="18"/>
  <c r="BI254" i="18"/>
  <c r="BH254" i="18"/>
  <c r="BG254" i="18"/>
  <c r="BE254" i="18"/>
  <c r="T254" i="18"/>
  <c r="R254" i="18"/>
  <c r="P254" i="18"/>
  <c r="BI253" i="18"/>
  <c r="BH253" i="18"/>
  <c r="BG253" i="18"/>
  <c r="BE253" i="18"/>
  <c r="T253" i="18"/>
  <c r="R253" i="18"/>
  <c r="P253" i="18"/>
  <c r="BI252" i="18"/>
  <c r="BH252" i="18"/>
  <c r="BG252" i="18"/>
  <c r="BE252" i="18"/>
  <c r="T252" i="18"/>
  <c r="R252" i="18"/>
  <c r="P252" i="18"/>
  <c r="BI251" i="18"/>
  <c r="BH251" i="18"/>
  <c r="BG251" i="18"/>
  <c r="BE251" i="18"/>
  <c r="T251" i="18"/>
  <c r="R251" i="18"/>
  <c r="P251" i="18"/>
  <c r="BI250" i="18"/>
  <c r="BH250" i="18"/>
  <c r="BG250" i="18"/>
  <c r="BE250" i="18"/>
  <c r="T250" i="18"/>
  <c r="R250" i="18"/>
  <c r="P250" i="18"/>
  <c r="BI249" i="18"/>
  <c r="BH249" i="18"/>
  <c r="BG249" i="18"/>
  <c r="BE249" i="18"/>
  <c r="T249" i="18"/>
  <c r="R249" i="18"/>
  <c r="P249" i="18"/>
  <c r="BI248" i="18"/>
  <c r="BH248" i="18"/>
  <c r="BG248" i="18"/>
  <c r="BE248" i="18"/>
  <c r="T248" i="18"/>
  <c r="R248" i="18"/>
  <c r="P248" i="18"/>
  <c r="BI247" i="18"/>
  <c r="BH247" i="18"/>
  <c r="BG247" i="18"/>
  <c r="BE247" i="18"/>
  <c r="T247" i="18"/>
  <c r="R247" i="18"/>
  <c r="P247" i="18"/>
  <c r="BI246" i="18"/>
  <c r="BH246" i="18"/>
  <c r="BG246" i="18"/>
  <c r="BE246" i="18"/>
  <c r="T246" i="18"/>
  <c r="R246" i="18"/>
  <c r="P246" i="18"/>
  <c r="BI245" i="18"/>
  <c r="BH245" i="18"/>
  <c r="BG245" i="18"/>
  <c r="BE245" i="18"/>
  <c r="T245" i="18"/>
  <c r="R245" i="18"/>
  <c r="P245" i="18"/>
  <c r="BI244" i="18"/>
  <c r="BH244" i="18"/>
  <c r="BG244" i="18"/>
  <c r="BE244" i="18"/>
  <c r="T244" i="18"/>
  <c r="R244" i="18"/>
  <c r="P244" i="18"/>
  <c r="BI243" i="18"/>
  <c r="BH243" i="18"/>
  <c r="BG243" i="18"/>
  <c r="BE243" i="18"/>
  <c r="T243" i="18"/>
  <c r="R243" i="18"/>
  <c r="P243" i="18"/>
  <c r="BI242" i="18"/>
  <c r="BH242" i="18"/>
  <c r="BG242" i="18"/>
  <c r="BE242" i="18"/>
  <c r="T242" i="18"/>
  <c r="R242" i="18"/>
  <c r="P242" i="18"/>
  <c r="BI241" i="18"/>
  <c r="BH241" i="18"/>
  <c r="BG241" i="18"/>
  <c r="BE241" i="18"/>
  <c r="T241" i="18"/>
  <c r="R241" i="18"/>
  <c r="P241" i="18"/>
  <c r="BI240" i="18"/>
  <c r="BH240" i="18"/>
  <c r="BG240" i="18"/>
  <c r="BE240" i="18"/>
  <c r="T240" i="18"/>
  <c r="R240" i="18"/>
  <c r="P240" i="18"/>
  <c r="BI239" i="18"/>
  <c r="BH239" i="18"/>
  <c r="BG239" i="18"/>
  <c r="BE239" i="18"/>
  <c r="T239" i="18"/>
  <c r="R239" i="18"/>
  <c r="P239" i="18"/>
  <c r="BI238" i="18"/>
  <c r="BH238" i="18"/>
  <c r="BG238" i="18"/>
  <c r="BE238" i="18"/>
  <c r="T238" i="18"/>
  <c r="R238" i="18"/>
  <c r="P238" i="18"/>
  <c r="BI237" i="18"/>
  <c r="BH237" i="18"/>
  <c r="BG237" i="18"/>
  <c r="BE237" i="18"/>
  <c r="T237" i="18"/>
  <c r="R237" i="18"/>
  <c r="P237" i="18"/>
  <c r="BI236" i="18"/>
  <c r="BH236" i="18"/>
  <c r="BG236" i="18"/>
  <c r="BE236" i="18"/>
  <c r="T236" i="18"/>
  <c r="R236" i="18"/>
  <c r="P236" i="18"/>
  <c r="BI235" i="18"/>
  <c r="BH235" i="18"/>
  <c r="BG235" i="18"/>
  <c r="BE235" i="18"/>
  <c r="T235" i="18"/>
  <c r="R235" i="18"/>
  <c r="P235" i="18"/>
  <c r="BI234" i="18"/>
  <c r="BH234" i="18"/>
  <c r="BG234" i="18"/>
  <c r="BE234" i="18"/>
  <c r="T234" i="18"/>
  <c r="R234" i="18"/>
  <c r="P234" i="18"/>
  <c r="BI233" i="18"/>
  <c r="BH233" i="18"/>
  <c r="BG233" i="18"/>
  <c r="BE233" i="18"/>
  <c r="T233" i="18"/>
  <c r="R233" i="18"/>
  <c r="P233" i="18"/>
  <c r="BI232" i="18"/>
  <c r="BH232" i="18"/>
  <c r="BG232" i="18"/>
  <c r="BE232" i="18"/>
  <c r="T232" i="18"/>
  <c r="R232" i="18"/>
  <c r="P232" i="18"/>
  <c r="BI231" i="18"/>
  <c r="BH231" i="18"/>
  <c r="BG231" i="18"/>
  <c r="BE231" i="18"/>
  <c r="T231" i="18"/>
  <c r="R231" i="18"/>
  <c r="P231" i="18"/>
  <c r="BI230" i="18"/>
  <c r="BH230" i="18"/>
  <c r="BG230" i="18"/>
  <c r="BE230" i="18"/>
  <c r="T230" i="18"/>
  <c r="R230" i="18"/>
  <c r="P230" i="18"/>
  <c r="BI229" i="18"/>
  <c r="BH229" i="18"/>
  <c r="BG229" i="18"/>
  <c r="BE229" i="18"/>
  <c r="T229" i="18"/>
  <c r="R229" i="18"/>
  <c r="P229" i="18"/>
  <c r="BI228" i="18"/>
  <c r="BH228" i="18"/>
  <c r="BG228" i="18"/>
  <c r="BE228" i="18"/>
  <c r="T228" i="18"/>
  <c r="R228" i="18"/>
  <c r="P228" i="18"/>
  <c r="BI227" i="18"/>
  <c r="BH227" i="18"/>
  <c r="BG227" i="18"/>
  <c r="BE227" i="18"/>
  <c r="T227" i="18"/>
  <c r="R227" i="18"/>
  <c r="P227" i="18"/>
  <c r="BI226" i="18"/>
  <c r="BH226" i="18"/>
  <c r="BG226" i="18"/>
  <c r="BE226" i="18"/>
  <c r="T226" i="18"/>
  <c r="R226" i="18"/>
  <c r="P226" i="18"/>
  <c r="BI225" i="18"/>
  <c r="BH225" i="18"/>
  <c r="BG225" i="18"/>
  <c r="BE225" i="18"/>
  <c r="T225" i="18"/>
  <c r="R225" i="18"/>
  <c r="P225" i="18"/>
  <c r="BI224" i="18"/>
  <c r="BH224" i="18"/>
  <c r="BG224" i="18"/>
  <c r="BE224" i="18"/>
  <c r="T224" i="18"/>
  <c r="R224" i="18"/>
  <c r="P224" i="18"/>
  <c r="BI223" i="18"/>
  <c r="BH223" i="18"/>
  <c r="BG223" i="18"/>
  <c r="BE223" i="18"/>
  <c r="T223" i="18"/>
  <c r="R223" i="18"/>
  <c r="P223" i="18"/>
  <c r="BI222" i="18"/>
  <c r="BH222" i="18"/>
  <c r="BG222" i="18"/>
  <c r="BE222" i="18"/>
  <c r="T222" i="18"/>
  <c r="R222" i="18"/>
  <c r="P222" i="18"/>
  <c r="BI221" i="18"/>
  <c r="BH221" i="18"/>
  <c r="BG221" i="18"/>
  <c r="BE221" i="18"/>
  <c r="T221" i="18"/>
  <c r="R221" i="18"/>
  <c r="P221" i="18"/>
  <c r="BI220" i="18"/>
  <c r="BH220" i="18"/>
  <c r="BG220" i="18"/>
  <c r="BE220" i="18"/>
  <c r="T220" i="18"/>
  <c r="R220" i="18"/>
  <c r="P220" i="18"/>
  <c r="BI219" i="18"/>
  <c r="BH219" i="18"/>
  <c r="BG219" i="18"/>
  <c r="BE219" i="18"/>
  <c r="T219" i="18"/>
  <c r="R219" i="18"/>
  <c r="P219" i="18"/>
  <c r="BI218" i="18"/>
  <c r="BH218" i="18"/>
  <c r="BG218" i="18"/>
  <c r="BE218" i="18"/>
  <c r="T218" i="18"/>
  <c r="R218" i="18"/>
  <c r="P218" i="18"/>
  <c r="BI217" i="18"/>
  <c r="BH217" i="18"/>
  <c r="BG217" i="18"/>
  <c r="BE217" i="18"/>
  <c r="T217" i="18"/>
  <c r="R217" i="18"/>
  <c r="P217" i="18"/>
  <c r="BI216" i="18"/>
  <c r="BH216" i="18"/>
  <c r="BG216" i="18"/>
  <c r="BE216" i="18"/>
  <c r="T216" i="18"/>
  <c r="R216" i="18"/>
  <c r="P216" i="18"/>
  <c r="BI215" i="18"/>
  <c r="BH215" i="18"/>
  <c r="BG215" i="18"/>
  <c r="BE215" i="18"/>
  <c r="T215" i="18"/>
  <c r="R215" i="18"/>
  <c r="P215" i="18"/>
  <c r="BI214" i="18"/>
  <c r="BH214" i="18"/>
  <c r="BG214" i="18"/>
  <c r="BE214" i="18"/>
  <c r="T214" i="18"/>
  <c r="R214" i="18"/>
  <c r="P214" i="18"/>
  <c r="BI213" i="18"/>
  <c r="BH213" i="18"/>
  <c r="BG213" i="18"/>
  <c r="BE213" i="18"/>
  <c r="T213" i="18"/>
  <c r="R213" i="18"/>
  <c r="P213" i="18"/>
  <c r="BI212" i="18"/>
  <c r="BH212" i="18"/>
  <c r="BG212" i="18"/>
  <c r="BE212" i="18"/>
  <c r="T212" i="18"/>
  <c r="R212" i="18"/>
  <c r="P212" i="18"/>
  <c r="BI211" i="18"/>
  <c r="BH211" i="18"/>
  <c r="BG211" i="18"/>
  <c r="BE211" i="18"/>
  <c r="T211" i="18"/>
  <c r="R211" i="18"/>
  <c r="P211" i="18"/>
  <c r="BI210" i="18"/>
  <c r="BH210" i="18"/>
  <c r="BG210" i="18"/>
  <c r="BE210" i="18"/>
  <c r="T210" i="18"/>
  <c r="R210" i="18"/>
  <c r="P210" i="18"/>
  <c r="BI209" i="18"/>
  <c r="BH209" i="18"/>
  <c r="BG209" i="18"/>
  <c r="BE209" i="18"/>
  <c r="T209" i="18"/>
  <c r="R209" i="18"/>
  <c r="P209" i="18"/>
  <c r="BI208" i="18"/>
  <c r="BH208" i="18"/>
  <c r="BG208" i="18"/>
  <c r="BE208" i="18"/>
  <c r="T208" i="18"/>
  <c r="R208" i="18"/>
  <c r="P208" i="18"/>
  <c r="BI207" i="18"/>
  <c r="BH207" i="18"/>
  <c r="BG207" i="18"/>
  <c r="BE207" i="18"/>
  <c r="T207" i="18"/>
  <c r="R207" i="18"/>
  <c r="P207" i="18"/>
  <c r="BI206" i="18"/>
  <c r="BH206" i="18"/>
  <c r="BG206" i="18"/>
  <c r="BE206" i="18"/>
  <c r="T206" i="18"/>
  <c r="R206" i="18"/>
  <c r="P206" i="18"/>
  <c r="BI205" i="18"/>
  <c r="BH205" i="18"/>
  <c r="BG205" i="18"/>
  <c r="BE205" i="18"/>
  <c r="T205" i="18"/>
  <c r="R205" i="18"/>
  <c r="P205" i="18"/>
  <c r="BI204" i="18"/>
  <c r="BH204" i="18"/>
  <c r="BG204" i="18"/>
  <c r="BE204" i="18"/>
  <c r="T204" i="18"/>
  <c r="R204" i="18"/>
  <c r="P204" i="18"/>
  <c r="BI203" i="18"/>
  <c r="BH203" i="18"/>
  <c r="BG203" i="18"/>
  <c r="BE203" i="18"/>
  <c r="T203" i="18"/>
  <c r="R203" i="18"/>
  <c r="P203" i="18"/>
  <c r="BI202" i="18"/>
  <c r="BH202" i="18"/>
  <c r="BG202" i="18"/>
  <c r="BE202" i="18"/>
  <c r="T202" i="18"/>
  <c r="R202" i="18"/>
  <c r="P202" i="18"/>
  <c r="BI201" i="18"/>
  <c r="BH201" i="18"/>
  <c r="BG201" i="18"/>
  <c r="BE201" i="18"/>
  <c r="T201" i="18"/>
  <c r="R201" i="18"/>
  <c r="P201" i="18"/>
  <c r="BI200" i="18"/>
  <c r="BH200" i="18"/>
  <c r="BG200" i="18"/>
  <c r="BE200" i="18"/>
  <c r="T200" i="18"/>
  <c r="R200" i="18"/>
  <c r="P200" i="18"/>
  <c r="BI199" i="18"/>
  <c r="BH199" i="18"/>
  <c r="BG199" i="18"/>
  <c r="BE199" i="18"/>
  <c r="T199" i="18"/>
  <c r="R199" i="18"/>
  <c r="P199" i="18"/>
  <c r="BI198" i="18"/>
  <c r="BH198" i="18"/>
  <c r="BG198" i="18"/>
  <c r="BE198" i="18"/>
  <c r="T198" i="18"/>
  <c r="R198" i="18"/>
  <c r="P198" i="18"/>
  <c r="BI197" i="18"/>
  <c r="BH197" i="18"/>
  <c r="BG197" i="18"/>
  <c r="BE197" i="18"/>
  <c r="T197" i="18"/>
  <c r="R197" i="18"/>
  <c r="P197" i="18"/>
  <c r="BI196" i="18"/>
  <c r="BH196" i="18"/>
  <c r="BG196" i="18"/>
  <c r="BE196" i="18"/>
  <c r="T196" i="18"/>
  <c r="R196" i="18"/>
  <c r="P196" i="18"/>
  <c r="BI195" i="18"/>
  <c r="BH195" i="18"/>
  <c r="BG195" i="18"/>
  <c r="BE195" i="18"/>
  <c r="T195" i="18"/>
  <c r="R195" i="18"/>
  <c r="P195" i="18"/>
  <c r="BI194" i="18"/>
  <c r="BH194" i="18"/>
  <c r="BG194" i="18"/>
  <c r="BE194" i="18"/>
  <c r="T194" i="18"/>
  <c r="R194" i="18"/>
  <c r="P194" i="18"/>
  <c r="BI193" i="18"/>
  <c r="BH193" i="18"/>
  <c r="BG193" i="18"/>
  <c r="BE193" i="18"/>
  <c r="T193" i="18"/>
  <c r="R193" i="18"/>
  <c r="P193" i="18"/>
  <c r="BI191" i="18"/>
  <c r="BH191" i="18"/>
  <c r="BG191" i="18"/>
  <c r="BE191" i="18"/>
  <c r="T191" i="18"/>
  <c r="R191" i="18"/>
  <c r="P191" i="18"/>
  <c r="BI190" i="18"/>
  <c r="BH190" i="18"/>
  <c r="BG190" i="18"/>
  <c r="BE190" i="18"/>
  <c r="T190" i="18"/>
  <c r="R190" i="18"/>
  <c r="P190" i="18"/>
  <c r="BI189" i="18"/>
  <c r="BH189" i="18"/>
  <c r="BG189" i="18"/>
  <c r="BE189" i="18"/>
  <c r="T189" i="18"/>
  <c r="R189" i="18"/>
  <c r="P189" i="18"/>
  <c r="BI188" i="18"/>
  <c r="BH188" i="18"/>
  <c r="BG188" i="18"/>
  <c r="BE188" i="18"/>
  <c r="T188" i="18"/>
  <c r="R188" i="18"/>
  <c r="P188" i="18"/>
  <c r="BI187" i="18"/>
  <c r="BH187" i="18"/>
  <c r="BG187" i="18"/>
  <c r="BE187" i="18"/>
  <c r="T187" i="18"/>
  <c r="R187" i="18"/>
  <c r="P187" i="18"/>
  <c r="BI186" i="18"/>
  <c r="BH186" i="18"/>
  <c r="BG186" i="18"/>
  <c r="BE186" i="18"/>
  <c r="T186" i="18"/>
  <c r="R186" i="18"/>
  <c r="P186" i="18"/>
  <c r="BI185" i="18"/>
  <c r="BH185" i="18"/>
  <c r="BG185" i="18"/>
  <c r="BE185" i="18"/>
  <c r="T185" i="18"/>
  <c r="R185" i="18"/>
  <c r="P185" i="18"/>
  <c r="BI184" i="18"/>
  <c r="BH184" i="18"/>
  <c r="BG184" i="18"/>
  <c r="BE184" i="18"/>
  <c r="T184" i="18"/>
  <c r="R184" i="18"/>
  <c r="P184" i="18"/>
  <c r="BI183" i="18"/>
  <c r="BH183" i="18"/>
  <c r="BG183" i="18"/>
  <c r="BE183" i="18"/>
  <c r="T183" i="18"/>
  <c r="R183" i="18"/>
  <c r="P183" i="18"/>
  <c r="BI182" i="18"/>
  <c r="BH182" i="18"/>
  <c r="BG182" i="18"/>
  <c r="BE182" i="18"/>
  <c r="T182" i="18"/>
  <c r="R182" i="18"/>
  <c r="P182" i="18"/>
  <c r="BI181" i="18"/>
  <c r="BH181" i="18"/>
  <c r="BG181" i="18"/>
  <c r="BE181" i="18"/>
  <c r="T181" i="18"/>
  <c r="R181" i="18"/>
  <c r="P181" i="18"/>
  <c r="BI180" i="18"/>
  <c r="BH180" i="18"/>
  <c r="BG180" i="18"/>
  <c r="BE180" i="18"/>
  <c r="T180" i="18"/>
  <c r="R180" i="18"/>
  <c r="P180" i="18"/>
  <c r="BI179" i="18"/>
  <c r="BH179" i="18"/>
  <c r="BG179" i="18"/>
  <c r="BE179" i="18"/>
  <c r="T179" i="18"/>
  <c r="R179" i="18"/>
  <c r="P179" i="18"/>
  <c r="BI178" i="18"/>
  <c r="BH178" i="18"/>
  <c r="BG178" i="18"/>
  <c r="BE178" i="18"/>
  <c r="T178" i="18"/>
  <c r="R178" i="18"/>
  <c r="P178" i="18"/>
  <c r="BI177" i="18"/>
  <c r="BH177" i="18"/>
  <c r="BG177" i="18"/>
  <c r="BE177" i="18"/>
  <c r="T177" i="18"/>
  <c r="R177" i="18"/>
  <c r="P177" i="18"/>
  <c r="BI176" i="18"/>
  <c r="BH176" i="18"/>
  <c r="BG176" i="18"/>
  <c r="BE176" i="18"/>
  <c r="T176" i="18"/>
  <c r="R176" i="18"/>
  <c r="P176" i="18"/>
  <c r="BI175" i="18"/>
  <c r="BH175" i="18"/>
  <c r="BG175" i="18"/>
  <c r="BE175" i="18"/>
  <c r="T175" i="18"/>
  <c r="R175" i="18"/>
  <c r="P175" i="18"/>
  <c r="BI174" i="18"/>
  <c r="BH174" i="18"/>
  <c r="BG174" i="18"/>
  <c r="BE174" i="18"/>
  <c r="T174" i="18"/>
  <c r="R174" i="18"/>
  <c r="P174" i="18"/>
  <c r="BI173" i="18"/>
  <c r="BH173" i="18"/>
  <c r="BG173" i="18"/>
  <c r="BE173" i="18"/>
  <c r="T173" i="18"/>
  <c r="R173" i="18"/>
  <c r="P173" i="18"/>
  <c r="BI172" i="18"/>
  <c r="BH172" i="18"/>
  <c r="BG172" i="18"/>
  <c r="BE172" i="18"/>
  <c r="T172" i="18"/>
  <c r="R172" i="18"/>
  <c r="P172" i="18"/>
  <c r="BI171" i="18"/>
  <c r="BH171" i="18"/>
  <c r="BG171" i="18"/>
  <c r="BE171" i="18"/>
  <c r="T171" i="18"/>
  <c r="R171" i="18"/>
  <c r="P171" i="18"/>
  <c r="BI170" i="18"/>
  <c r="BH170" i="18"/>
  <c r="BG170" i="18"/>
  <c r="BE170" i="18"/>
  <c r="T170" i="18"/>
  <c r="R170" i="18"/>
  <c r="P170" i="18"/>
  <c r="BI169" i="18"/>
  <c r="BH169" i="18"/>
  <c r="BG169" i="18"/>
  <c r="BE169" i="18"/>
  <c r="T169" i="18"/>
  <c r="R169" i="18"/>
  <c r="P169" i="18"/>
  <c r="BI168" i="18"/>
  <c r="BH168" i="18"/>
  <c r="BG168" i="18"/>
  <c r="BE168" i="18"/>
  <c r="T168" i="18"/>
  <c r="R168" i="18"/>
  <c r="P168" i="18"/>
  <c r="BI167" i="18"/>
  <c r="BH167" i="18"/>
  <c r="BG167" i="18"/>
  <c r="BE167" i="18"/>
  <c r="T167" i="18"/>
  <c r="R167" i="18"/>
  <c r="P167" i="18"/>
  <c r="BI166" i="18"/>
  <c r="BH166" i="18"/>
  <c r="BG166" i="18"/>
  <c r="BE166" i="18"/>
  <c r="T166" i="18"/>
  <c r="R166" i="18"/>
  <c r="P166" i="18"/>
  <c r="BI165" i="18"/>
  <c r="BH165" i="18"/>
  <c r="BG165" i="18"/>
  <c r="BE165" i="18"/>
  <c r="T165" i="18"/>
  <c r="R165" i="18"/>
  <c r="P165" i="18"/>
  <c r="BI164" i="18"/>
  <c r="BH164" i="18"/>
  <c r="BG164" i="18"/>
  <c r="BE164" i="18"/>
  <c r="T164" i="18"/>
  <c r="R164" i="18"/>
  <c r="P164" i="18"/>
  <c r="BI163" i="18"/>
  <c r="BH163" i="18"/>
  <c r="BG163" i="18"/>
  <c r="BE163" i="18"/>
  <c r="T163" i="18"/>
  <c r="R163" i="18"/>
  <c r="P163" i="18"/>
  <c r="BI162" i="18"/>
  <c r="BH162" i="18"/>
  <c r="BG162" i="18"/>
  <c r="BE162" i="18"/>
  <c r="T162" i="18"/>
  <c r="R162" i="18"/>
  <c r="P162" i="18"/>
  <c r="BI161" i="18"/>
  <c r="BH161" i="18"/>
  <c r="BG161" i="18"/>
  <c r="BE161" i="18"/>
  <c r="T161" i="18"/>
  <c r="R161" i="18"/>
  <c r="P161" i="18"/>
  <c r="BI160" i="18"/>
  <c r="BH160" i="18"/>
  <c r="BG160" i="18"/>
  <c r="BE160" i="18"/>
  <c r="T160" i="18"/>
  <c r="R160" i="18"/>
  <c r="P160" i="18"/>
  <c r="BI159" i="18"/>
  <c r="BH159" i="18"/>
  <c r="BG159" i="18"/>
  <c r="BE159" i="18"/>
  <c r="T159" i="18"/>
  <c r="R159" i="18"/>
  <c r="P159" i="18"/>
  <c r="BI158" i="18"/>
  <c r="BH158" i="18"/>
  <c r="BG158" i="18"/>
  <c r="BE158" i="18"/>
  <c r="T158" i="18"/>
  <c r="R158" i="18"/>
  <c r="P158" i="18"/>
  <c r="BI157" i="18"/>
  <c r="BH157" i="18"/>
  <c r="BG157" i="18"/>
  <c r="BE157" i="18"/>
  <c r="T157" i="18"/>
  <c r="R157" i="18"/>
  <c r="P157" i="18"/>
  <c r="BI156" i="18"/>
  <c r="BH156" i="18"/>
  <c r="BG156" i="18"/>
  <c r="BE156" i="18"/>
  <c r="T156" i="18"/>
  <c r="R156" i="18"/>
  <c r="P156" i="18"/>
  <c r="BI153" i="18"/>
  <c r="BH153" i="18"/>
  <c r="BG153" i="18"/>
  <c r="BE153" i="18"/>
  <c r="T153" i="18"/>
  <c r="T152" i="18"/>
  <c r="R153" i="18"/>
  <c r="R152" i="18"/>
  <c r="P153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6" i="18"/>
  <c r="BH146" i="18"/>
  <c r="BG146" i="18"/>
  <c r="BE146" i="18"/>
  <c r="T146" i="18"/>
  <c r="T145" i="18" s="1"/>
  <c r="R146" i="18"/>
  <c r="R145" i="18"/>
  <c r="P146" i="18"/>
  <c r="P145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BI138" i="18"/>
  <c r="BH138" i="18"/>
  <c r="BG138" i="18"/>
  <c r="BE138" i="18"/>
  <c r="T138" i="18"/>
  <c r="R138" i="18"/>
  <c r="P138" i="18"/>
  <c r="BI136" i="18"/>
  <c r="BH136" i="18"/>
  <c r="BG136" i="18"/>
  <c r="BE136" i="18"/>
  <c r="T136" i="18"/>
  <c r="R136" i="18"/>
  <c r="P136" i="18"/>
  <c r="BI135" i="18"/>
  <c r="BH135" i="18"/>
  <c r="BG135" i="18"/>
  <c r="BE135" i="18"/>
  <c r="T135" i="18"/>
  <c r="R135" i="18"/>
  <c r="P135" i="18"/>
  <c r="BI134" i="18"/>
  <c r="BH134" i="18"/>
  <c r="BG134" i="18"/>
  <c r="BE134" i="18"/>
  <c r="T134" i="18"/>
  <c r="R134" i="18"/>
  <c r="P134" i="18"/>
  <c r="BI133" i="18"/>
  <c r="BH133" i="18"/>
  <c r="BG133" i="18"/>
  <c r="BE133" i="18"/>
  <c r="T133" i="18"/>
  <c r="R133" i="18"/>
  <c r="P133" i="18"/>
  <c r="BI132" i="18"/>
  <c r="BH132" i="18"/>
  <c r="BG132" i="18"/>
  <c r="BE132" i="18"/>
  <c r="T132" i="18"/>
  <c r="R132" i="18"/>
  <c r="P132" i="18"/>
  <c r="BI131" i="18"/>
  <c r="BH131" i="18"/>
  <c r="BG131" i="18"/>
  <c r="BE131" i="18"/>
  <c r="T131" i="18"/>
  <c r="R131" i="18"/>
  <c r="P131" i="18"/>
  <c r="J124" i="18"/>
  <c r="F124" i="18"/>
  <c r="F122" i="18"/>
  <c r="E120" i="18"/>
  <c r="J91" i="18"/>
  <c r="F91" i="18"/>
  <c r="F89" i="18"/>
  <c r="E87" i="18"/>
  <c r="J24" i="18"/>
  <c r="E24" i="18"/>
  <c r="J125" i="18"/>
  <c r="J23" i="18"/>
  <c r="J18" i="18"/>
  <c r="E18" i="18"/>
  <c r="F125" i="18"/>
  <c r="J17" i="18"/>
  <c r="J12" i="18"/>
  <c r="J122" i="18" s="1"/>
  <c r="E7" i="18"/>
  <c r="E85" i="18" s="1"/>
  <c r="J387" i="17"/>
  <c r="J105" i="17" s="1"/>
  <c r="J37" i="17"/>
  <c r="J36" i="17"/>
  <c r="AY110" i="1" s="1"/>
  <c r="J35" i="17"/>
  <c r="AX110" i="1" s="1"/>
  <c r="BI405" i="17"/>
  <c r="BH405" i="17"/>
  <c r="BG405" i="17"/>
  <c r="BE405" i="17"/>
  <c r="T405" i="17"/>
  <c r="R405" i="17"/>
  <c r="P405" i="17"/>
  <c r="BI404" i="17"/>
  <c r="BH404" i="17"/>
  <c r="BG404" i="17"/>
  <c r="BE404" i="17"/>
  <c r="T404" i="17"/>
  <c r="R404" i="17"/>
  <c r="P404" i="17"/>
  <c r="BI403" i="17"/>
  <c r="BH403" i="17"/>
  <c r="BG403" i="17"/>
  <c r="BE403" i="17"/>
  <c r="T403" i="17"/>
  <c r="R403" i="17"/>
  <c r="P403" i="17"/>
  <c r="BI402" i="17"/>
  <c r="BH402" i="17"/>
  <c r="BG402" i="17"/>
  <c r="BE402" i="17"/>
  <c r="T402" i="17"/>
  <c r="R402" i="17"/>
  <c r="P402" i="17"/>
  <c r="BI401" i="17"/>
  <c r="BH401" i="17"/>
  <c r="BG401" i="17"/>
  <c r="BE401" i="17"/>
  <c r="T401" i="17"/>
  <c r="R401" i="17"/>
  <c r="P401" i="17"/>
  <c r="BI400" i="17"/>
  <c r="BH400" i="17"/>
  <c r="BG400" i="17"/>
  <c r="BE400" i="17"/>
  <c r="T400" i="17"/>
  <c r="R400" i="17"/>
  <c r="P400" i="17"/>
  <c r="BI399" i="17"/>
  <c r="BH399" i="17"/>
  <c r="BG399" i="17"/>
  <c r="BE399" i="17"/>
  <c r="T399" i="17"/>
  <c r="R399" i="17"/>
  <c r="P399" i="17"/>
  <c r="BI398" i="17"/>
  <c r="BH398" i="17"/>
  <c r="BG398" i="17"/>
  <c r="BE398" i="17"/>
  <c r="T398" i="17"/>
  <c r="R398" i="17"/>
  <c r="P398" i="17"/>
  <c r="BI397" i="17"/>
  <c r="BH397" i="17"/>
  <c r="BG397" i="17"/>
  <c r="BE397" i="17"/>
  <c r="T397" i="17"/>
  <c r="R397" i="17"/>
  <c r="P397" i="17"/>
  <c r="BI396" i="17"/>
  <c r="BH396" i="17"/>
  <c r="BG396" i="17"/>
  <c r="BE396" i="17"/>
  <c r="T396" i="17"/>
  <c r="R396" i="17"/>
  <c r="P396" i="17"/>
  <c r="BI395" i="17"/>
  <c r="BH395" i="17"/>
  <c r="BG395" i="17"/>
  <c r="BE395" i="17"/>
  <c r="T395" i="17"/>
  <c r="R395" i="17"/>
  <c r="P395" i="17"/>
  <c r="BI394" i="17"/>
  <c r="BH394" i="17"/>
  <c r="BG394" i="17"/>
  <c r="BE394" i="17"/>
  <c r="T394" i="17"/>
  <c r="R394" i="17"/>
  <c r="P394" i="17"/>
  <c r="BI393" i="17"/>
  <c r="BH393" i="17"/>
  <c r="BG393" i="17"/>
  <c r="BE393" i="17"/>
  <c r="T393" i="17"/>
  <c r="R393" i="17"/>
  <c r="P393" i="17"/>
  <c r="BI392" i="17"/>
  <c r="BH392" i="17"/>
  <c r="BG392" i="17"/>
  <c r="BE392" i="17"/>
  <c r="T392" i="17"/>
  <c r="R392" i="17"/>
  <c r="P392" i="17"/>
  <c r="BI391" i="17"/>
  <c r="BH391" i="17"/>
  <c r="BG391" i="17"/>
  <c r="BE391" i="17"/>
  <c r="T391" i="17"/>
  <c r="R391" i="17"/>
  <c r="P391" i="17"/>
  <c r="BI390" i="17"/>
  <c r="BH390" i="17"/>
  <c r="BG390" i="17"/>
  <c r="BE390" i="17"/>
  <c r="T390" i="17"/>
  <c r="R390" i="17"/>
  <c r="P390" i="17"/>
  <c r="BI389" i="17"/>
  <c r="BH389" i="17"/>
  <c r="BG389" i="17"/>
  <c r="BE389" i="17"/>
  <c r="T389" i="17"/>
  <c r="R389" i="17"/>
  <c r="P389" i="17"/>
  <c r="BI386" i="17"/>
  <c r="BH386" i="17"/>
  <c r="BG386" i="17"/>
  <c r="BE386" i="17"/>
  <c r="T386" i="17"/>
  <c r="R386" i="17"/>
  <c r="P386" i="17"/>
  <c r="BI385" i="17"/>
  <c r="BH385" i="17"/>
  <c r="BG385" i="17"/>
  <c r="BE385" i="17"/>
  <c r="T385" i="17"/>
  <c r="R385" i="17"/>
  <c r="P385" i="17"/>
  <c r="BI384" i="17"/>
  <c r="BH384" i="17"/>
  <c r="BG384" i="17"/>
  <c r="BE384" i="17"/>
  <c r="T384" i="17"/>
  <c r="R384" i="17"/>
  <c r="P384" i="17"/>
  <c r="BI383" i="17"/>
  <c r="BH383" i="17"/>
  <c r="BG383" i="17"/>
  <c r="BE383" i="17"/>
  <c r="T383" i="17"/>
  <c r="R383" i="17"/>
  <c r="P383" i="17"/>
  <c r="BI382" i="17"/>
  <c r="BH382" i="17"/>
  <c r="BG382" i="17"/>
  <c r="BE382" i="17"/>
  <c r="T382" i="17"/>
  <c r="R382" i="17"/>
  <c r="P382" i="17"/>
  <c r="BI381" i="17"/>
  <c r="BH381" i="17"/>
  <c r="BG381" i="17"/>
  <c r="BE381" i="17"/>
  <c r="T381" i="17"/>
  <c r="R381" i="17"/>
  <c r="P381" i="17"/>
  <c r="BI380" i="17"/>
  <c r="BH380" i="17"/>
  <c r="BG380" i="17"/>
  <c r="BE380" i="17"/>
  <c r="T380" i="17"/>
  <c r="R380" i="17"/>
  <c r="P380" i="17"/>
  <c r="BI379" i="17"/>
  <c r="BH379" i="17"/>
  <c r="BG379" i="17"/>
  <c r="BE379" i="17"/>
  <c r="T379" i="17"/>
  <c r="R379" i="17"/>
  <c r="P379" i="17"/>
  <c r="BI378" i="17"/>
  <c r="BH378" i="17"/>
  <c r="BG378" i="17"/>
  <c r="BE378" i="17"/>
  <c r="T378" i="17"/>
  <c r="R378" i="17"/>
  <c r="P378" i="17"/>
  <c r="BI377" i="17"/>
  <c r="BH377" i="17"/>
  <c r="BG377" i="17"/>
  <c r="BE377" i="17"/>
  <c r="T377" i="17"/>
  <c r="R377" i="17"/>
  <c r="P377" i="17"/>
  <c r="BI376" i="17"/>
  <c r="BH376" i="17"/>
  <c r="BG376" i="17"/>
  <c r="BE376" i="17"/>
  <c r="T376" i="17"/>
  <c r="R376" i="17"/>
  <c r="P376" i="17"/>
  <c r="BI375" i="17"/>
  <c r="BH375" i="17"/>
  <c r="BG375" i="17"/>
  <c r="BE375" i="17"/>
  <c r="T375" i="17"/>
  <c r="R375" i="17"/>
  <c r="P375" i="17"/>
  <c r="BI374" i="17"/>
  <c r="BH374" i="17"/>
  <c r="BG374" i="17"/>
  <c r="BE374" i="17"/>
  <c r="T374" i="17"/>
  <c r="R374" i="17"/>
  <c r="P374" i="17"/>
  <c r="BI373" i="17"/>
  <c r="BH373" i="17"/>
  <c r="BG373" i="17"/>
  <c r="BE373" i="17"/>
  <c r="T373" i="17"/>
  <c r="R373" i="17"/>
  <c r="P373" i="17"/>
  <c r="BI372" i="17"/>
  <c r="BH372" i="17"/>
  <c r="BG372" i="17"/>
  <c r="BE372" i="17"/>
  <c r="T372" i="17"/>
  <c r="R372" i="17"/>
  <c r="P372" i="17"/>
  <c r="BI371" i="17"/>
  <c r="BH371" i="17"/>
  <c r="BG371" i="17"/>
  <c r="BE371" i="17"/>
  <c r="T371" i="17"/>
  <c r="R371" i="17"/>
  <c r="P371" i="17"/>
  <c r="BI370" i="17"/>
  <c r="BH370" i="17"/>
  <c r="BG370" i="17"/>
  <c r="BE370" i="17"/>
  <c r="T370" i="17"/>
  <c r="R370" i="17"/>
  <c r="P370" i="17"/>
  <c r="BI369" i="17"/>
  <c r="BH369" i="17"/>
  <c r="BG369" i="17"/>
  <c r="BE369" i="17"/>
  <c r="T369" i="17"/>
  <c r="R369" i="17"/>
  <c r="P369" i="17"/>
  <c r="BI368" i="17"/>
  <c r="BH368" i="17"/>
  <c r="BG368" i="17"/>
  <c r="BE368" i="17"/>
  <c r="T368" i="17"/>
  <c r="R368" i="17"/>
  <c r="P368" i="17"/>
  <c r="BI367" i="17"/>
  <c r="BH367" i="17"/>
  <c r="BG367" i="17"/>
  <c r="BE367" i="17"/>
  <c r="T367" i="17"/>
  <c r="R367" i="17"/>
  <c r="P367" i="17"/>
  <c r="BI366" i="17"/>
  <c r="BH366" i="17"/>
  <c r="BG366" i="17"/>
  <c r="BE366" i="17"/>
  <c r="T366" i="17"/>
  <c r="R366" i="17"/>
  <c r="P366" i="17"/>
  <c r="BI365" i="17"/>
  <c r="BH365" i="17"/>
  <c r="BG365" i="17"/>
  <c r="BE365" i="17"/>
  <c r="T365" i="17"/>
  <c r="R365" i="17"/>
  <c r="P365" i="17"/>
  <c r="BI364" i="17"/>
  <c r="BH364" i="17"/>
  <c r="BG364" i="17"/>
  <c r="BE364" i="17"/>
  <c r="T364" i="17"/>
  <c r="R364" i="17"/>
  <c r="P364" i="17"/>
  <c r="BI363" i="17"/>
  <c r="BH363" i="17"/>
  <c r="BG363" i="17"/>
  <c r="BE363" i="17"/>
  <c r="T363" i="17"/>
  <c r="R363" i="17"/>
  <c r="P363" i="17"/>
  <c r="BI362" i="17"/>
  <c r="BH362" i="17"/>
  <c r="BG362" i="17"/>
  <c r="BE362" i="17"/>
  <c r="T362" i="17"/>
  <c r="R362" i="17"/>
  <c r="P362" i="17"/>
  <c r="BI361" i="17"/>
  <c r="BH361" i="17"/>
  <c r="BG361" i="17"/>
  <c r="BE361" i="17"/>
  <c r="T361" i="17"/>
  <c r="R361" i="17"/>
  <c r="P361" i="17"/>
  <c r="BI360" i="17"/>
  <c r="BH360" i="17"/>
  <c r="BG360" i="17"/>
  <c r="BE360" i="17"/>
  <c r="T360" i="17"/>
  <c r="R360" i="17"/>
  <c r="P360" i="17"/>
  <c r="BI359" i="17"/>
  <c r="BH359" i="17"/>
  <c r="BG359" i="17"/>
  <c r="BE359" i="17"/>
  <c r="T359" i="17"/>
  <c r="R359" i="17"/>
  <c r="P359" i="17"/>
  <c r="BI358" i="17"/>
  <c r="BH358" i="17"/>
  <c r="BG358" i="17"/>
  <c r="BE358" i="17"/>
  <c r="T358" i="17"/>
  <c r="R358" i="17"/>
  <c r="P358" i="17"/>
  <c r="BI357" i="17"/>
  <c r="BH357" i="17"/>
  <c r="BG357" i="17"/>
  <c r="BE357" i="17"/>
  <c r="T357" i="17"/>
  <c r="R357" i="17"/>
  <c r="P357" i="17"/>
  <c r="BI356" i="17"/>
  <c r="BH356" i="17"/>
  <c r="BG356" i="17"/>
  <c r="BE356" i="17"/>
  <c r="T356" i="17"/>
  <c r="R356" i="17"/>
  <c r="P356" i="17"/>
  <c r="BI355" i="17"/>
  <c r="BH355" i="17"/>
  <c r="BG355" i="17"/>
  <c r="BE355" i="17"/>
  <c r="T355" i="17"/>
  <c r="R355" i="17"/>
  <c r="P355" i="17"/>
  <c r="BI354" i="17"/>
  <c r="BH354" i="17"/>
  <c r="BG354" i="17"/>
  <c r="BE354" i="17"/>
  <c r="T354" i="17"/>
  <c r="R354" i="17"/>
  <c r="P354" i="17"/>
  <c r="BI353" i="17"/>
  <c r="BH353" i="17"/>
  <c r="BG353" i="17"/>
  <c r="BE353" i="17"/>
  <c r="T353" i="17"/>
  <c r="R353" i="17"/>
  <c r="P353" i="17"/>
  <c r="BI352" i="17"/>
  <c r="BH352" i="17"/>
  <c r="BG352" i="17"/>
  <c r="BE352" i="17"/>
  <c r="T352" i="17"/>
  <c r="R352" i="17"/>
  <c r="P352" i="17"/>
  <c r="BI351" i="17"/>
  <c r="BH351" i="17"/>
  <c r="BG351" i="17"/>
  <c r="BE351" i="17"/>
  <c r="T351" i="17"/>
  <c r="R351" i="17"/>
  <c r="P351" i="17"/>
  <c r="BI350" i="17"/>
  <c r="BH350" i="17"/>
  <c r="BG350" i="17"/>
  <c r="BE350" i="17"/>
  <c r="T350" i="17"/>
  <c r="R350" i="17"/>
  <c r="P350" i="17"/>
  <c r="BI349" i="17"/>
  <c r="BH349" i="17"/>
  <c r="BG349" i="17"/>
  <c r="BE349" i="17"/>
  <c r="T349" i="17"/>
  <c r="R349" i="17"/>
  <c r="P349" i="17"/>
  <c r="BI348" i="17"/>
  <c r="BH348" i="17"/>
  <c r="BG348" i="17"/>
  <c r="BE348" i="17"/>
  <c r="T348" i="17"/>
  <c r="R348" i="17"/>
  <c r="P348" i="17"/>
  <c r="BI347" i="17"/>
  <c r="BH347" i="17"/>
  <c r="BG347" i="17"/>
  <c r="BE347" i="17"/>
  <c r="T347" i="17"/>
  <c r="R347" i="17"/>
  <c r="P347" i="17"/>
  <c r="BI346" i="17"/>
  <c r="BH346" i="17"/>
  <c r="BG346" i="17"/>
  <c r="BE346" i="17"/>
  <c r="T346" i="17"/>
  <c r="R346" i="17"/>
  <c r="P346" i="17"/>
  <c r="BI345" i="17"/>
  <c r="BH345" i="17"/>
  <c r="BG345" i="17"/>
  <c r="BE345" i="17"/>
  <c r="T345" i="17"/>
  <c r="R345" i="17"/>
  <c r="P345" i="17"/>
  <c r="BI344" i="17"/>
  <c r="BH344" i="17"/>
  <c r="BG344" i="17"/>
  <c r="BE344" i="17"/>
  <c r="T344" i="17"/>
  <c r="R344" i="17"/>
  <c r="P344" i="17"/>
  <c r="BI343" i="17"/>
  <c r="BH343" i="17"/>
  <c r="BG343" i="17"/>
  <c r="BE343" i="17"/>
  <c r="T343" i="17"/>
  <c r="R343" i="17"/>
  <c r="P343" i="17"/>
  <c r="BI342" i="17"/>
  <c r="BH342" i="17"/>
  <c r="BG342" i="17"/>
  <c r="BE342" i="17"/>
  <c r="T342" i="17"/>
  <c r="R342" i="17"/>
  <c r="P342" i="17"/>
  <c r="BI341" i="17"/>
  <c r="BH341" i="17"/>
  <c r="BG341" i="17"/>
  <c r="BE341" i="17"/>
  <c r="T341" i="17"/>
  <c r="R341" i="17"/>
  <c r="P341" i="17"/>
  <c r="BI340" i="17"/>
  <c r="BH340" i="17"/>
  <c r="BG340" i="17"/>
  <c r="BE340" i="17"/>
  <c r="T340" i="17"/>
  <c r="R340" i="17"/>
  <c r="P340" i="17"/>
  <c r="BI339" i="17"/>
  <c r="BH339" i="17"/>
  <c r="BG339" i="17"/>
  <c r="BE339" i="17"/>
  <c r="T339" i="17"/>
  <c r="R339" i="17"/>
  <c r="P339" i="17"/>
  <c r="BI337" i="17"/>
  <c r="BH337" i="17"/>
  <c r="BG337" i="17"/>
  <c r="BE337" i="17"/>
  <c r="T337" i="17"/>
  <c r="R337" i="17"/>
  <c r="P337" i="17"/>
  <c r="BI336" i="17"/>
  <c r="BH336" i="17"/>
  <c r="BG336" i="17"/>
  <c r="BE336" i="17"/>
  <c r="T336" i="17"/>
  <c r="R336" i="17"/>
  <c r="P336" i="17"/>
  <c r="BI335" i="17"/>
  <c r="BH335" i="17"/>
  <c r="BG335" i="17"/>
  <c r="BE335" i="17"/>
  <c r="T335" i="17"/>
  <c r="R335" i="17"/>
  <c r="P335" i="17"/>
  <c r="BI334" i="17"/>
  <c r="BH334" i="17"/>
  <c r="BG334" i="17"/>
  <c r="BE334" i="17"/>
  <c r="T334" i="17"/>
  <c r="R334" i="17"/>
  <c r="P334" i="17"/>
  <c r="BI333" i="17"/>
  <c r="BH333" i="17"/>
  <c r="BG333" i="17"/>
  <c r="BE333" i="17"/>
  <c r="T333" i="17"/>
  <c r="R333" i="17"/>
  <c r="P333" i="17"/>
  <c r="BI332" i="17"/>
  <c r="BH332" i="17"/>
  <c r="BG332" i="17"/>
  <c r="BE332" i="17"/>
  <c r="T332" i="17"/>
  <c r="R332" i="17"/>
  <c r="P332" i="17"/>
  <c r="BI331" i="17"/>
  <c r="BH331" i="17"/>
  <c r="BG331" i="17"/>
  <c r="BE331" i="17"/>
  <c r="T331" i="17"/>
  <c r="R331" i="17"/>
  <c r="P331" i="17"/>
  <c r="BI330" i="17"/>
  <c r="BH330" i="17"/>
  <c r="BG330" i="17"/>
  <c r="BE330" i="17"/>
  <c r="T330" i="17"/>
  <c r="R330" i="17"/>
  <c r="P330" i="17"/>
  <c r="BI329" i="17"/>
  <c r="BH329" i="17"/>
  <c r="BG329" i="17"/>
  <c r="BE329" i="17"/>
  <c r="T329" i="17"/>
  <c r="R329" i="17"/>
  <c r="P329" i="17"/>
  <c r="BI328" i="17"/>
  <c r="BH328" i="17"/>
  <c r="BG328" i="17"/>
  <c r="BE328" i="17"/>
  <c r="T328" i="17"/>
  <c r="R328" i="17"/>
  <c r="P328" i="17"/>
  <c r="BI327" i="17"/>
  <c r="BH327" i="17"/>
  <c r="BG327" i="17"/>
  <c r="BE327" i="17"/>
  <c r="T327" i="17"/>
  <c r="R327" i="17"/>
  <c r="P327" i="17"/>
  <c r="BI326" i="17"/>
  <c r="BH326" i="17"/>
  <c r="BG326" i="17"/>
  <c r="BE326" i="17"/>
  <c r="T326" i="17"/>
  <c r="R326" i="17"/>
  <c r="P326" i="17"/>
  <c r="BI325" i="17"/>
  <c r="BH325" i="17"/>
  <c r="BG325" i="17"/>
  <c r="BE325" i="17"/>
  <c r="T325" i="17"/>
  <c r="R325" i="17"/>
  <c r="P325" i="17"/>
  <c r="BI324" i="17"/>
  <c r="BH324" i="17"/>
  <c r="BG324" i="17"/>
  <c r="BE324" i="17"/>
  <c r="T324" i="17"/>
  <c r="R324" i="17"/>
  <c r="P324" i="17"/>
  <c r="BI323" i="17"/>
  <c r="BH323" i="17"/>
  <c r="BG323" i="17"/>
  <c r="BE323" i="17"/>
  <c r="T323" i="17"/>
  <c r="R323" i="17"/>
  <c r="P323" i="17"/>
  <c r="BI322" i="17"/>
  <c r="BH322" i="17"/>
  <c r="BG322" i="17"/>
  <c r="BE322" i="17"/>
  <c r="T322" i="17"/>
  <c r="R322" i="17"/>
  <c r="P322" i="17"/>
  <c r="BI321" i="17"/>
  <c r="BH321" i="17"/>
  <c r="BG321" i="17"/>
  <c r="BE321" i="17"/>
  <c r="T321" i="17"/>
  <c r="R321" i="17"/>
  <c r="P321" i="17"/>
  <c r="BI320" i="17"/>
  <c r="BH320" i="17"/>
  <c r="BG320" i="17"/>
  <c r="BE320" i="17"/>
  <c r="T320" i="17"/>
  <c r="R320" i="17"/>
  <c r="P320" i="17"/>
  <c r="BI319" i="17"/>
  <c r="BH319" i="17"/>
  <c r="BG319" i="17"/>
  <c r="BE319" i="17"/>
  <c r="T319" i="17"/>
  <c r="R319" i="17"/>
  <c r="P319" i="17"/>
  <c r="BI318" i="17"/>
  <c r="BH318" i="17"/>
  <c r="BG318" i="17"/>
  <c r="BE318" i="17"/>
  <c r="T318" i="17"/>
  <c r="R318" i="17"/>
  <c r="P318" i="17"/>
  <c r="BI317" i="17"/>
  <c r="BH317" i="17"/>
  <c r="BG317" i="17"/>
  <c r="BE317" i="17"/>
  <c r="T317" i="17"/>
  <c r="R317" i="17"/>
  <c r="P317" i="17"/>
  <c r="BI316" i="17"/>
  <c r="BH316" i="17"/>
  <c r="BG316" i="17"/>
  <c r="BE316" i="17"/>
  <c r="T316" i="17"/>
  <c r="R316" i="17"/>
  <c r="P316" i="17"/>
  <c r="BI315" i="17"/>
  <c r="BH315" i="17"/>
  <c r="BG315" i="17"/>
  <c r="BE315" i="17"/>
  <c r="T315" i="17"/>
  <c r="R315" i="17"/>
  <c r="P315" i="17"/>
  <c r="BI314" i="17"/>
  <c r="BH314" i="17"/>
  <c r="BG314" i="17"/>
  <c r="BE314" i="17"/>
  <c r="T314" i="17"/>
  <c r="R314" i="17"/>
  <c r="P314" i="17"/>
  <c r="BI313" i="17"/>
  <c r="BH313" i="17"/>
  <c r="BG313" i="17"/>
  <c r="BE313" i="17"/>
  <c r="T313" i="17"/>
  <c r="R313" i="17"/>
  <c r="P313" i="17"/>
  <c r="BI312" i="17"/>
  <c r="BH312" i="17"/>
  <c r="BG312" i="17"/>
  <c r="BE312" i="17"/>
  <c r="T312" i="17"/>
  <c r="R312" i="17"/>
  <c r="P312" i="17"/>
  <c r="BI311" i="17"/>
  <c r="BH311" i="17"/>
  <c r="BG311" i="17"/>
  <c r="BE311" i="17"/>
  <c r="T311" i="17"/>
  <c r="R311" i="17"/>
  <c r="P311" i="17"/>
  <c r="BI310" i="17"/>
  <c r="BH310" i="17"/>
  <c r="BG310" i="17"/>
  <c r="BE310" i="17"/>
  <c r="T310" i="17"/>
  <c r="R310" i="17"/>
  <c r="P310" i="17"/>
  <c r="BI309" i="17"/>
  <c r="BH309" i="17"/>
  <c r="BG309" i="17"/>
  <c r="BE309" i="17"/>
  <c r="T309" i="17"/>
  <c r="R309" i="17"/>
  <c r="P309" i="17"/>
  <c r="BI308" i="17"/>
  <c r="BH308" i="17"/>
  <c r="BG308" i="17"/>
  <c r="BE308" i="17"/>
  <c r="T308" i="17"/>
  <c r="R308" i="17"/>
  <c r="P308" i="17"/>
  <c r="BI307" i="17"/>
  <c r="BH307" i="17"/>
  <c r="BG307" i="17"/>
  <c r="BE307" i="17"/>
  <c r="T307" i="17"/>
  <c r="R307" i="17"/>
  <c r="P307" i="17"/>
  <c r="BI306" i="17"/>
  <c r="BH306" i="17"/>
  <c r="BG306" i="17"/>
  <c r="BE306" i="17"/>
  <c r="T306" i="17"/>
  <c r="R306" i="17"/>
  <c r="P306" i="17"/>
  <c r="BI305" i="17"/>
  <c r="BH305" i="17"/>
  <c r="BG305" i="17"/>
  <c r="BE305" i="17"/>
  <c r="T305" i="17"/>
  <c r="R305" i="17"/>
  <c r="P305" i="17"/>
  <c r="BI304" i="17"/>
  <c r="BH304" i="17"/>
  <c r="BG304" i="17"/>
  <c r="BE304" i="17"/>
  <c r="T304" i="17"/>
  <c r="R304" i="17"/>
  <c r="P304" i="17"/>
  <c r="BI303" i="17"/>
  <c r="BH303" i="17"/>
  <c r="BG303" i="17"/>
  <c r="BE303" i="17"/>
  <c r="T303" i="17"/>
  <c r="R303" i="17"/>
  <c r="P303" i="17"/>
  <c r="BI302" i="17"/>
  <c r="BH302" i="17"/>
  <c r="BG302" i="17"/>
  <c r="BE302" i="17"/>
  <c r="T302" i="17"/>
  <c r="R302" i="17"/>
  <c r="P302" i="17"/>
  <c r="BI301" i="17"/>
  <c r="BH301" i="17"/>
  <c r="BG301" i="17"/>
  <c r="BE301" i="17"/>
  <c r="T301" i="17"/>
  <c r="R301" i="17"/>
  <c r="P301" i="17"/>
  <c r="BI300" i="17"/>
  <c r="BH300" i="17"/>
  <c r="BG300" i="17"/>
  <c r="BE300" i="17"/>
  <c r="T300" i="17"/>
  <c r="R300" i="17"/>
  <c r="P300" i="17"/>
  <c r="BI299" i="17"/>
  <c r="BH299" i="17"/>
  <c r="BG299" i="17"/>
  <c r="BE299" i="17"/>
  <c r="T299" i="17"/>
  <c r="R299" i="17"/>
  <c r="P299" i="17"/>
  <c r="BI298" i="17"/>
  <c r="BH298" i="17"/>
  <c r="BG298" i="17"/>
  <c r="BE298" i="17"/>
  <c r="T298" i="17"/>
  <c r="R298" i="17"/>
  <c r="P298" i="17"/>
  <c r="BI297" i="17"/>
  <c r="BH297" i="17"/>
  <c r="BG297" i="17"/>
  <c r="BE297" i="17"/>
  <c r="T297" i="17"/>
  <c r="R297" i="17"/>
  <c r="P297" i="17"/>
  <c r="BI296" i="17"/>
  <c r="BH296" i="17"/>
  <c r="BG296" i="17"/>
  <c r="BE296" i="17"/>
  <c r="T296" i="17"/>
  <c r="R296" i="17"/>
  <c r="P296" i="17"/>
  <c r="BI295" i="17"/>
  <c r="BH295" i="17"/>
  <c r="BG295" i="17"/>
  <c r="BE295" i="17"/>
  <c r="T295" i="17"/>
  <c r="R295" i="17"/>
  <c r="P295" i="17"/>
  <c r="BI294" i="17"/>
  <c r="BH294" i="17"/>
  <c r="BG294" i="17"/>
  <c r="BE294" i="17"/>
  <c r="T294" i="17"/>
  <c r="R294" i="17"/>
  <c r="P294" i="17"/>
  <c r="BI293" i="17"/>
  <c r="BH293" i="17"/>
  <c r="BG293" i="17"/>
  <c r="BE293" i="17"/>
  <c r="T293" i="17"/>
  <c r="R293" i="17"/>
  <c r="P293" i="17"/>
  <c r="BI292" i="17"/>
  <c r="BH292" i="17"/>
  <c r="BG292" i="17"/>
  <c r="BE292" i="17"/>
  <c r="T292" i="17"/>
  <c r="R292" i="17"/>
  <c r="P292" i="17"/>
  <c r="BI291" i="17"/>
  <c r="BH291" i="17"/>
  <c r="BG291" i="17"/>
  <c r="BE291" i="17"/>
  <c r="T291" i="17"/>
  <c r="R291" i="17"/>
  <c r="P291" i="17"/>
  <c r="BI290" i="17"/>
  <c r="BH290" i="17"/>
  <c r="BG290" i="17"/>
  <c r="BE290" i="17"/>
  <c r="T290" i="17"/>
  <c r="R290" i="17"/>
  <c r="P290" i="17"/>
  <c r="BI289" i="17"/>
  <c r="BH289" i="17"/>
  <c r="BG289" i="17"/>
  <c r="BE289" i="17"/>
  <c r="T289" i="17"/>
  <c r="R289" i="17"/>
  <c r="P289" i="17"/>
  <c r="BI288" i="17"/>
  <c r="BH288" i="17"/>
  <c r="BG288" i="17"/>
  <c r="BE288" i="17"/>
  <c r="T288" i="17"/>
  <c r="R288" i="17"/>
  <c r="P288" i="17"/>
  <c r="BI287" i="17"/>
  <c r="BH287" i="17"/>
  <c r="BG287" i="17"/>
  <c r="BE287" i="17"/>
  <c r="T287" i="17"/>
  <c r="R287" i="17"/>
  <c r="P287" i="17"/>
  <c r="BI286" i="17"/>
  <c r="BH286" i="17"/>
  <c r="BG286" i="17"/>
  <c r="BE286" i="17"/>
  <c r="T286" i="17"/>
  <c r="R286" i="17"/>
  <c r="P286" i="17"/>
  <c r="BI285" i="17"/>
  <c r="BH285" i="17"/>
  <c r="BG285" i="17"/>
  <c r="BE285" i="17"/>
  <c r="T285" i="17"/>
  <c r="R285" i="17"/>
  <c r="P285" i="17"/>
  <c r="BI284" i="17"/>
  <c r="BH284" i="17"/>
  <c r="BG284" i="17"/>
  <c r="BE284" i="17"/>
  <c r="T284" i="17"/>
  <c r="R284" i="17"/>
  <c r="P284" i="17"/>
  <c r="BI283" i="17"/>
  <c r="BH283" i="17"/>
  <c r="BG283" i="17"/>
  <c r="BE283" i="17"/>
  <c r="T283" i="17"/>
  <c r="R283" i="17"/>
  <c r="P283" i="17"/>
  <c r="BI282" i="17"/>
  <c r="BH282" i="17"/>
  <c r="BG282" i="17"/>
  <c r="BE282" i="17"/>
  <c r="T282" i="17"/>
  <c r="R282" i="17"/>
  <c r="P282" i="17"/>
  <c r="BI281" i="17"/>
  <c r="BH281" i="17"/>
  <c r="BG281" i="17"/>
  <c r="BE281" i="17"/>
  <c r="T281" i="17"/>
  <c r="R281" i="17"/>
  <c r="P281" i="17"/>
  <c r="BI280" i="17"/>
  <c r="BH280" i="17"/>
  <c r="BG280" i="17"/>
  <c r="BE280" i="17"/>
  <c r="T280" i="17"/>
  <c r="R280" i="17"/>
  <c r="P280" i="17"/>
  <c r="BI279" i="17"/>
  <c r="BH279" i="17"/>
  <c r="BG279" i="17"/>
  <c r="BE279" i="17"/>
  <c r="T279" i="17"/>
  <c r="R279" i="17"/>
  <c r="P279" i="17"/>
  <c r="BI278" i="17"/>
  <c r="BH278" i="17"/>
  <c r="BG278" i="17"/>
  <c r="BE278" i="17"/>
  <c r="T278" i="17"/>
  <c r="R278" i="17"/>
  <c r="P278" i="17"/>
  <c r="BI277" i="17"/>
  <c r="BH277" i="17"/>
  <c r="BG277" i="17"/>
  <c r="BE277" i="17"/>
  <c r="T277" i="17"/>
  <c r="R277" i="17"/>
  <c r="P277" i="17"/>
  <c r="BI276" i="17"/>
  <c r="BH276" i="17"/>
  <c r="BG276" i="17"/>
  <c r="BE276" i="17"/>
  <c r="T276" i="17"/>
  <c r="R276" i="17"/>
  <c r="P276" i="17"/>
  <c r="BI275" i="17"/>
  <c r="BH275" i="17"/>
  <c r="BG275" i="17"/>
  <c r="BE275" i="17"/>
  <c r="T275" i="17"/>
  <c r="R275" i="17"/>
  <c r="P275" i="17"/>
  <c r="BI274" i="17"/>
  <c r="BH274" i="17"/>
  <c r="BG274" i="17"/>
  <c r="BE274" i="17"/>
  <c r="T274" i="17"/>
  <c r="R274" i="17"/>
  <c r="P274" i="17"/>
  <c r="BI273" i="17"/>
  <c r="BH273" i="17"/>
  <c r="BG273" i="17"/>
  <c r="BE273" i="17"/>
  <c r="T273" i="17"/>
  <c r="R273" i="17"/>
  <c r="P273" i="17"/>
  <c r="BI272" i="17"/>
  <c r="BH272" i="17"/>
  <c r="BG272" i="17"/>
  <c r="BE272" i="17"/>
  <c r="T272" i="17"/>
  <c r="R272" i="17"/>
  <c r="P272" i="17"/>
  <c r="BI271" i="17"/>
  <c r="BH271" i="17"/>
  <c r="BG271" i="17"/>
  <c r="BE271" i="17"/>
  <c r="T271" i="17"/>
  <c r="R271" i="17"/>
  <c r="P271" i="17"/>
  <c r="BI270" i="17"/>
  <c r="BH270" i="17"/>
  <c r="BG270" i="17"/>
  <c r="BE270" i="17"/>
  <c r="T270" i="17"/>
  <c r="R270" i="17"/>
  <c r="P270" i="17"/>
  <c r="BI269" i="17"/>
  <c r="BH269" i="17"/>
  <c r="BG269" i="17"/>
  <c r="BE269" i="17"/>
  <c r="T269" i="17"/>
  <c r="R269" i="17"/>
  <c r="P269" i="17"/>
  <c r="BI268" i="17"/>
  <c r="BH268" i="17"/>
  <c r="BG268" i="17"/>
  <c r="BE268" i="17"/>
  <c r="T268" i="17"/>
  <c r="R268" i="17"/>
  <c r="P268" i="17"/>
  <c r="BI267" i="17"/>
  <c r="BH267" i="17"/>
  <c r="BG267" i="17"/>
  <c r="BE267" i="17"/>
  <c r="T267" i="17"/>
  <c r="R267" i="17"/>
  <c r="P267" i="17"/>
  <c r="BI266" i="17"/>
  <c r="BH266" i="17"/>
  <c r="BG266" i="17"/>
  <c r="BE266" i="17"/>
  <c r="T266" i="17"/>
  <c r="R266" i="17"/>
  <c r="P266" i="17"/>
  <c r="BI265" i="17"/>
  <c r="BH265" i="17"/>
  <c r="BG265" i="17"/>
  <c r="BE265" i="17"/>
  <c r="T265" i="17"/>
  <c r="R265" i="17"/>
  <c r="P265" i="17"/>
  <c r="BI264" i="17"/>
  <c r="BH264" i="17"/>
  <c r="BG264" i="17"/>
  <c r="BE264" i="17"/>
  <c r="T264" i="17"/>
  <c r="R264" i="17"/>
  <c r="P264" i="17"/>
  <c r="BI263" i="17"/>
  <c r="BH263" i="17"/>
  <c r="BG263" i="17"/>
  <c r="BE263" i="17"/>
  <c r="T263" i="17"/>
  <c r="R263" i="17"/>
  <c r="P263" i="17"/>
  <c r="BI262" i="17"/>
  <c r="BH262" i="17"/>
  <c r="BG262" i="17"/>
  <c r="BE262" i="17"/>
  <c r="T262" i="17"/>
  <c r="R262" i="17"/>
  <c r="P262" i="17"/>
  <c r="BI261" i="17"/>
  <c r="BH261" i="17"/>
  <c r="BG261" i="17"/>
  <c r="BE261" i="17"/>
  <c r="T261" i="17"/>
  <c r="R261" i="17"/>
  <c r="P261" i="17"/>
  <c r="BI260" i="17"/>
  <c r="BH260" i="17"/>
  <c r="BG260" i="17"/>
  <c r="BE260" i="17"/>
  <c r="T260" i="17"/>
  <c r="R260" i="17"/>
  <c r="P260" i="17"/>
  <c r="BI259" i="17"/>
  <c r="BH259" i="17"/>
  <c r="BG259" i="17"/>
  <c r="BE259" i="17"/>
  <c r="T259" i="17"/>
  <c r="R259" i="17"/>
  <c r="P259" i="17"/>
  <c r="BI258" i="17"/>
  <c r="BH258" i="17"/>
  <c r="BG258" i="17"/>
  <c r="BE258" i="17"/>
  <c r="T258" i="17"/>
  <c r="R258" i="17"/>
  <c r="P258" i="17"/>
  <c r="BI257" i="17"/>
  <c r="BH257" i="17"/>
  <c r="BG257" i="17"/>
  <c r="BE257" i="17"/>
  <c r="T257" i="17"/>
  <c r="R257" i="17"/>
  <c r="P257" i="17"/>
  <c r="BI256" i="17"/>
  <c r="BH256" i="17"/>
  <c r="BG256" i="17"/>
  <c r="BE256" i="17"/>
  <c r="T256" i="17"/>
  <c r="R256" i="17"/>
  <c r="P256" i="17"/>
  <c r="BI255" i="17"/>
  <c r="BH255" i="17"/>
  <c r="BG255" i="17"/>
  <c r="BE255" i="17"/>
  <c r="T255" i="17"/>
  <c r="R255" i="17"/>
  <c r="P255" i="17"/>
  <c r="BI254" i="17"/>
  <c r="BH254" i="17"/>
  <c r="BG254" i="17"/>
  <c r="BE254" i="17"/>
  <c r="T254" i="17"/>
  <c r="R254" i="17"/>
  <c r="P254" i="17"/>
  <c r="BI253" i="17"/>
  <c r="BH253" i="17"/>
  <c r="BG253" i="17"/>
  <c r="BE253" i="17"/>
  <c r="T253" i="17"/>
  <c r="R253" i="17"/>
  <c r="P253" i="17"/>
  <c r="BI252" i="17"/>
  <c r="BH252" i="17"/>
  <c r="BG252" i="17"/>
  <c r="BE252" i="17"/>
  <c r="T252" i="17"/>
  <c r="R252" i="17"/>
  <c r="P252" i="17"/>
  <c r="BI251" i="17"/>
  <c r="BH251" i="17"/>
  <c r="BG251" i="17"/>
  <c r="BE251" i="17"/>
  <c r="T251" i="17"/>
  <c r="R251" i="17"/>
  <c r="P251" i="17"/>
  <c r="BI250" i="17"/>
  <c r="BH250" i="17"/>
  <c r="BG250" i="17"/>
  <c r="BE250" i="17"/>
  <c r="T250" i="17"/>
  <c r="R250" i="17"/>
  <c r="P250" i="17"/>
  <c r="BI249" i="17"/>
  <c r="BH249" i="17"/>
  <c r="BG249" i="17"/>
  <c r="BE249" i="17"/>
  <c r="T249" i="17"/>
  <c r="R249" i="17"/>
  <c r="P249" i="17"/>
  <c r="BI248" i="17"/>
  <c r="BH248" i="17"/>
  <c r="BG248" i="17"/>
  <c r="BE248" i="17"/>
  <c r="T248" i="17"/>
  <c r="R248" i="17"/>
  <c r="P248" i="17"/>
  <c r="BI247" i="17"/>
  <c r="BH247" i="17"/>
  <c r="BG247" i="17"/>
  <c r="BE247" i="17"/>
  <c r="T247" i="17"/>
  <c r="R247" i="17"/>
  <c r="P247" i="17"/>
  <c r="BI246" i="17"/>
  <c r="BH246" i="17"/>
  <c r="BG246" i="17"/>
  <c r="BE246" i="17"/>
  <c r="T246" i="17"/>
  <c r="R246" i="17"/>
  <c r="P246" i="17"/>
  <c r="BI245" i="17"/>
  <c r="BH245" i="17"/>
  <c r="BG245" i="17"/>
  <c r="BE245" i="17"/>
  <c r="T245" i="17"/>
  <c r="R245" i="17"/>
  <c r="P245" i="17"/>
  <c r="BI244" i="17"/>
  <c r="BH244" i="17"/>
  <c r="BG244" i="17"/>
  <c r="BE244" i="17"/>
  <c r="T244" i="17"/>
  <c r="R244" i="17"/>
  <c r="P244" i="17"/>
  <c r="BI243" i="17"/>
  <c r="BH243" i="17"/>
  <c r="BG243" i="17"/>
  <c r="BE243" i="17"/>
  <c r="T243" i="17"/>
  <c r="R243" i="17"/>
  <c r="P243" i="17"/>
  <c r="BI242" i="17"/>
  <c r="BH242" i="17"/>
  <c r="BG242" i="17"/>
  <c r="BE242" i="17"/>
  <c r="T242" i="17"/>
  <c r="R242" i="17"/>
  <c r="P242" i="17"/>
  <c r="BI241" i="17"/>
  <c r="BH241" i="17"/>
  <c r="BG241" i="17"/>
  <c r="BE241" i="17"/>
  <c r="T241" i="17"/>
  <c r="R241" i="17"/>
  <c r="P241" i="17"/>
  <c r="BI240" i="17"/>
  <c r="BH240" i="17"/>
  <c r="BG240" i="17"/>
  <c r="BE240" i="17"/>
  <c r="T240" i="17"/>
  <c r="R240" i="17"/>
  <c r="P240" i="17"/>
  <c r="BI239" i="17"/>
  <c r="BH239" i="17"/>
  <c r="BG239" i="17"/>
  <c r="BE239" i="17"/>
  <c r="T239" i="17"/>
  <c r="R239" i="17"/>
  <c r="P239" i="17"/>
  <c r="BI238" i="17"/>
  <c r="BH238" i="17"/>
  <c r="BG238" i="17"/>
  <c r="BE238" i="17"/>
  <c r="T238" i="17"/>
  <c r="R238" i="17"/>
  <c r="P238" i="17"/>
  <c r="BI237" i="17"/>
  <c r="BH237" i="17"/>
  <c r="BG237" i="17"/>
  <c r="BE237" i="17"/>
  <c r="T237" i="17"/>
  <c r="R237" i="17"/>
  <c r="P237" i="17"/>
  <c r="BI236" i="17"/>
  <c r="BH236" i="17"/>
  <c r="BG236" i="17"/>
  <c r="BE236" i="17"/>
  <c r="T236" i="17"/>
  <c r="R236" i="17"/>
  <c r="P236" i="17"/>
  <c r="BI235" i="17"/>
  <c r="BH235" i="17"/>
  <c r="BG235" i="17"/>
  <c r="BE235" i="17"/>
  <c r="T235" i="17"/>
  <c r="R235" i="17"/>
  <c r="P235" i="17"/>
  <c r="BI234" i="17"/>
  <c r="BH234" i="17"/>
  <c r="BG234" i="17"/>
  <c r="BE234" i="17"/>
  <c r="T234" i="17"/>
  <c r="R234" i="17"/>
  <c r="P234" i="17"/>
  <c r="BI233" i="17"/>
  <c r="BH233" i="17"/>
  <c r="BG233" i="17"/>
  <c r="BE233" i="17"/>
  <c r="T233" i="17"/>
  <c r="R233" i="17"/>
  <c r="P233" i="17"/>
  <c r="BI232" i="17"/>
  <c r="BH232" i="17"/>
  <c r="BG232" i="17"/>
  <c r="BE232" i="17"/>
  <c r="T232" i="17"/>
  <c r="R232" i="17"/>
  <c r="P232" i="17"/>
  <c r="BI231" i="17"/>
  <c r="BH231" i="17"/>
  <c r="BG231" i="17"/>
  <c r="BE231" i="17"/>
  <c r="T231" i="17"/>
  <c r="R231" i="17"/>
  <c r="P231" i="17"/>
  <c r="BI230" i="17"/>
  <c r="BH230" i="17"/>
  <c r="BG230" i="17"/>
  <c r="BE230" i="17"/>
  <c r="T230" i="17"/>
  <c r="R230" i="17"/>
  <c r="P230" i="17"/>
  <c r="BI229" i="17"/>
  <c r="BH229" i="17"/>
  <c r="BG229" i="17"/>
  <c r="BE229" i="17"/>
  <c r="T229" i="17"/>
  <c r="R229" i="17"/>
  <c r="P229" i="17"/>
  <c r="BI228" i="17"/>
  <c r="BH228" i="17"/>
  <c r="BG228" i="17"/>
  <c r="BE228" i="17"/>
  <c r="T228" i="17"/>
  <c r="R228" i="17"/>
  <c r="P228" i="17"/>
  <c r="BI227" i="17"/>
  <c r="BH227" i="17"/>
  <c r="BG227" i="17"/>
  <c r="BE227" i="17"/>
  <c r="T227" i="17"/>
  <c r="R227" i="17"/>
  <c r="P227" i="17"/>
  <c r="BI226" i="17"/>
  <c r="BH226" i="17"/>
  <c r="BG226" i="17"/>
  <c r="BE226" i="17"/>
  <c r="T226" i="17"/>
  <c r="R226" i="17"/>
  <c r="P226" i="17"/>
  <c r="BI225" i="17"/>
  <c r="BH225" i="17"/>
  <c r="BG225" i="17"/>
  <c r="BE225" i="17"/>
  <c r="T225" i="17"/>
  <c r="R225" i="17"/>
  <c r="P225" i="17"/>
  <c r="BI224" i="17"/>
  <c r="BH224" i="17"/>
  <c r="BG224" i="17"/>
  <c r="BE224" i="17"/>
  <c r="T224" i="17"/>
  <c r="R224" i="17"/>
  <c r="P224" i="17"/>
  <c r="BI223" i="17"/>
  <c r="BH223" i="17"/>
  <c r="BG223" i="17"/>
  <c r="BE223" i="17"/>
  <c r="T223" i="17"/>
  <c r="R223" i="17"/>
  <c r="P223" i="17"/>
  <c r="BI222" i="17"/>
  <c r="BH222" i="17"/>
  <c r="BG222" i="17"/>
  <c r="BE222" i="17"/>
  <c r="T222" i="17"/>
  <c r="R222" i="17"/>
  <c r="P222" i="17"/>
  <c r="BI221" i="17"/>
  <c r="BH221" i="17"/>
  <c r="BG221" i="17"/>
  <c r="BE221" i="17"/>
  <c r="T221" i="17"/>
  <c r="R221" i="17"/>
  <c r="P221" i="17"/>
  <c r="BI220" i="17"/>
  <c r="BH220" i="17"/>
  <c r="BG220" i="17"/>
  <c r="BE220" i="17"/>
  <c r="T220" i="17"/>
  <c r="R220" i="17"/>
  <c r="P220" i="17"/>
  <c r="BI219" i="17"/>
  <c r="BH219" i="17"/>
  <c r="BG219" i="17"/>
  <c r="BE219" i="17"/>
  <c r="T219" i="17"/>
  <c r="R219" i="17"/>
  <c r="P219" i="17"/>
  <c r="BI218" i="17"/>
  <c r="BH218" i="17"/>
  <c r="BG218" i="17"/>
  <c r="BE218" i="17"/>
  <c r="T218" i="17"/>
  <c r="R218" i="17"/>
  <c r="P218" i="17"/>
  <c r="BI217" i="17"/>
  <c r="BH217" i="17"/>
  <c r="BG217" i="17"/>
  <c r="BE217" i="17"/>
  <c r="T217" i="17"/>
  <c r="R217" i="17"/>
  <c r="P217" i="17"/>
  <c r="BI216" i="17"/>
  <c r="BH216" i="17"/>
  <c r="BG216" i="17"/>
  <c r="BE216" i="17"/>
  <c r="T216" i="17"/>
  <c r="R216" i="17"/>
  <c r="P216" i="17"/>
  <c r="BI215" i="17"/>
  <c r="BH215" i="17"/>
  <c r="BG215" i="17"/>
  <c r="BE215" i="17"/>
  <c r="T215" i="17"/>
  <c r="R215" i="17"/>
  <c r="P215" i="17"/>
  <c r="BI214" i="17"/>
  <c r="BH214" i="17"/>
  <c r="BG214" i="17"/>
  <c r="BE214" i="17"/>
  <c r="T214" i="17"/>
  <c r="R214" i="17"/>
  <c r="P214" i="17"/>
  <c r="BI213" i="17"/>
  <c r="BH213" i="17"/>
  <c r="BG213" i="17"/>
  <c r="BE213" i="17"/>
  <c r="T213" i="17"/>
  <c r="R213" i="17"/>
  <c r="P213" i="17"/>
  <c r="BI212" i="17"/>
  <c r="BH212" i="17"/>
  <c r="BG212" i="17"/>
  <c r="BE212" i="17"/>
  <c r="T212" i="17"/>
  <c r="R212" i="17"/>
  <c r="P212" i="17"/>
  <c r="BI211" i="17"/>
  <c r="BH211" i="17"/>
  <c r="BG211" i="17"/>
  <c r="BE211" i="17"/>
  <c r="T211" i="17"/>
  <c r="R211" i="17"/>
  <c r="P211" i="17"/>
  <c r="BI210" i="17"/>
  <c r="BH210" i="17"/>
  <c r="BG210" i="17"/>
  <c r="BE210" i="17"/>
  <c r="T210" i="17"/>
  <c r="R210" i="17"/>
  <c r="P210" i="17"/>
  <c r="BI209" i="17"/>
  <c r="BH209" i="17"/>
  <c r="BG209" i="17"/>
  <c r="BE209" i="17"/>
  <c r="T209" i="17"/>
  <c r="R209" i="17"/>
  <c r="P209" i="17"/>
  <c r="BI208" i="17"/>
  <c r="BH208" i="17"/>
  <c r="BG208" i="17"/>
  <c r="BE208" i="17"/>
  <c r="T208" i="17"/>
  <c r="R208" i="17"/>
  <c r="P208" i="17"/>
  <c r="BI207" i="17"/>
  <c r="BH207" i="17"/>
  <c r="BG207" i="17"/>
  <c r="BE207" i="17"/>
  <c r="T207" i="17"/>
  <c r="R207" i="17"/>
  <c r="P207" i="17"/>
  <c r="BI206" i="17"/>
  <c r="BH206" i="17"/>
  <c r="BG206" i="17"/>
  <c r="BE206" i="17"/>
  <c r="T206" i="17"/>
  <c r="R206" i="17"/>
  <c r="P206" i="17"/>
  <c r="BI205" i="17"/>
  <c r="BH205" i="17"/>
  <c r="BG205" i="17"/>
  <c r="BE205" i="17"/>
  <c r="T205" i="17"/>
  <c r="R205" i="17"/>
  <c r="P205" i="17"/>
  <c r="BI204" i="17"/>
  <c r="BH204" i="17"/>
  <c r="BG204" i="17"/>
  <c r="BE204" i="17"/>
  <c r="T204" i="17"/>
  <c r="R204" i="17"/>
  <c r="P204" i="17"/>
  <c r="BI203" i="17"/>
  <c r="BH203" i="17"/>
  <c r="BG203" i="17"/>
  <c r="BE203" i="17"/>
  <c r="T203" i="17"/>
  <c r="R203" i="17"/>
  <c r="P203" i="17"/>
  <c r="BI202" i="17"/>
  <c r="BH202" i="17"/>
  <c r="BG202" i="17"/>
  <c r="BE202" i="17"/>
  <c r="T202" i="17"/>
  <c r="R202" i="17"/>
  <c r="P202" i="17"/>
  <c r="BI201" i="17"/>
  <c r="BH201" i="17"/>
  <c r="BG201" i="17"/>
  <c r="BE201" i="17"/>
  <c r="T201" i="17"/>
  <c r="R201" i="17"/>
  <c r="P201" i="17"/>
  <c r="BI200" i="17"/>
  <c r="BH200" i="17"/>
  <c r="BG200" i="17"/>
  <c r="BE200" i="17"/>
  <c r="T200" i="17"/>
  <c r="R200" i="17"/>
  <c r="P200" i="17"/>
  <c r="BI199" i="17"/>
  <c r="BH199" i="17"/>
  <c r="BG199" i="17"/>
  <c r="BE199" i="17"/>
  <c r="T199" i="17"/>
  <c r="R199" i="17"/>
  <c r="P199" i="17"/>
  <c r="BI198" i="17"/>
  <c r="BH198" i="17"/>
  <c r="BG198" i="17"/>
  <c r="BE198" i="17"/>
  <c r="T198" i="17"/>
  <c r="R198" i="17"/>
  <c r="P198" i="17"/>
  <c r="BI197" i="17"/>
  <c r="BH197" i="17"/>
  <c r="BG197" i="17"/>
  <c r="BE197" i="17"/>
  <c r="T197" i="17"/>
  <c r="R197" i="17"/>
  <c r="P197" i="17"/>
  <c r="BI196" i="17"/>
  <c r="BH196" i="17"/>
  <c r="BG196" i="17"/>
  <c r="BE196" i="17"/>
  <c r="T196" i="17"/>
  <c r="R196" i="17"/>
  <c r="P196" i="17"/>
  <c r="BI195" i="17"/>
  <c r="BH195" i="17"/>
  <c r="BG195" i="17"/>
  <c r="BE195" i="17"/>
  <c r="T195" i="17"/>
  <c r="R195" i="17"/>
  <c r="P195" i="17"/>
  <c r="BI194" i="17"/>
  <c r="BH194" i="17"/>
  <c r="BG194" i="17"/>
  <c r="BE194" i="17"/>
  <c r="T194" i="17"/>
  <c r="R194" i="17"/>
  <c r="P194" i="17"/>
  <c r="BI193" i="17"/>
  <c r="BH193" i="17"/>
  <c r="BG193" i="17"/>
  <c r="BE193" i="17"/>
  <c r="T193" i="17"/>
  <c r="R193" i="17"/>
  <c r="P193" i="17"/>
  <c r="BI192" i="17"/>
  <c r="BH192" i="17"/>
  <c r="BG192" i="17"/>
  <c r="BE192" i="17"/>
  <c r="T192" i="17"/>
  <c r="R192" i="17"/>
  <c r="P192" i="17"/>
  <c r="BI191" i="17"/>
  <c r="BH191" i="17"/>
  <c r="BG191" i="17"/>
  <c r="BE191" i="17"/>
  <c r="T191" i="17"/>
  <c r="R191" i="17"/>
  <c r="P191" i="17"/>
  <c r="BI190" i="17"/>
  <c r="BH190" i="17"/>
  <c r="BG190" i="17"/>
  <c r="BE190" i="17"/>
  <c r="T190" i="17"/>
  <c r="R190" i="17"/>
  <c r="P190" i="17"/>
  <c r="BI189" i="17"/>
  <c r="BH189" i="17"/>
  <c r="BG189" i="17"/>
  <c r="BE189" i="17"/>
  <c r="T189" i="17"/>
  <c r="R189" i="17"/>
  <c r="P189" i="17"/>
  <c r="BI188" i="17"/>
  <c r="BH188" i="17"/>
  <c r="BG188" i="17"/>
  <c r="BE188" i="17"/>
  <c r="T188" i="17"/>
  <c r="R188" i="17"/>
  <c r="P188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5" i="17"/>
  <c r="BH185" i="17"/>
  <c r="BG185" i="17"/>
  <c r="BE185" i="17"/>
  <c r="T185" i="17"/>
  <c r="R185" i="17"/>
  <c r="P185" i="17"/>
  <c r="BI184" i="17"/>
  <c r="BH184" i="17"/>
  <c r="BG184" i="17"/>
  <c r="BE184" i="17"/>
  <c r="T184" i="17"/>
  <c r="R184" i="17"/>
  <c r="P184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9" i="17"/>
  <c r="BH179" i="17"/>
  <c r="BG179" i="17"/>
  <c r="BE179" i="17"/>
  <c r="T179" i="17"/>
  <c r="R179" i="17"/>
  <c r="P179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6" i="17"/>
  <c r="BH176" i="17"/>
  <c r="BG176" i="17"/>
  <c r="BE176" i="17"/>
  <c r="T176" i="17"/>
  <c r="R176" i="17"/>
  <c r="P176" i="17"/>
  <c r="BI175" i="17"/>
  <c r="BH175" i="17"/>
  <c r="BG175" i="17"/>
  <c r="BE175" i="17"/>
  <c r="T175" i="17"/>
  <c r="R175" i="17"/>
  <c r="P175" i="17"/>
  <c r="BI174" i="17"/>
  <c r="BH174" i="17"/>
  <c r="BG174" i="17"/>
  <c r="BE174" i="17"/>
  <c r="T174" i="17"/>
  <c r="R174" i="17"/>
  <c r="P174" i="17"/>
  <c r="BI173" i="17"/>
  <c r="BH173" i="17"/>
  <c r="BG173" i="17"/>
  <c r="BE173" i="17"/>
  <c r="T173" i="17"/>
  <c r="R173" i="17"/>
  <c r="P173" i="17"/>
  <c r="BI172" i="17"/>
  <c r="BH172" i="17"/>
  <c r="BG172" i="17"/>
  <c r="BE172" i="17"/>
  <c r="T172" i="17"/>
  <c r="R172" i="17"/>
  <c r="P172" i="17"/>
  <c r="BI171" i="17"/>
  <c r="BH171" i="17"/>
  <c r="BG171" i="17"/>
  <c r="BE171" i="17"/>
  <c r="T171" i="17"/>
  <c r="R171" i="17"/>
  <c r="P171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7" i="17"/>
  <c r="BH167" i="17"/>
  <c r="BG167" i="17"/>
  <c r="BE167" i="17"/>
  <c r="T167" i="17"/>
  <c r="R167" i="17"/>
  <c r="P167" i="17"/>
  <c r="BI166" i="17"/>
  <c r="BH166" i="17"/>
  <c r="BG166" i="17"/>
  <c r="BE166" i="17"/>
  <c r="T166" i="17"/>
  <c r="R166" i="17"/>
  <c r="P166" i="17"/>
  <c r="BI165" i="17"/>
  <c r="BH165" i="17"/>
  <c r="BG165" i="17"/>
  <c r="BE165" i="17"/>
  <c r="T165" i="17"/>
  <c r="R165" i="17"/>
  <c r="P165" i="17"/>
  <c r="BI164" i="17"/>
  <c r="BH164" i="17"/>
  <c r="BG164" i="17"/>
  <c r="BE164" i="17"/>
  <c r="T164" i="17"/>
  <c r="R164" i="17"/>
  <c r="P164" i="17"/>
  <c r="BI163" i="17"/>
  <c r="BH163" i="17"/>
  <c r="BG163" i="17"/>
  <c r="BE163" i="17"/>
  <c r="T163" i="17"/>
  <c r="R163" i="17"/>
  <c r="P163" i="17"/>
  <c r="BI162" i="17"/>
  <c r="BH162" i="17"/>
  <c r="BG162" i="17"/>
  <c r="BE162" i="17"/>
  <c r="T162" i="17"/>
  <c r="R162" i="17"/>
  <c r="P162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5" i="17"/>
  <c r="BH145" i="17"/>
  <c r="BG145" i="17"/>
  <c r="BE145" i="17"/>
  <c r="T145" i="17"/>
  <c r="R145" i="17"/>
  <c r="P145" i="17"/>
  <c r="BI142" i="17"/>
  <c r="BH142" i="17"/>
  <c r="BG142" i="17"/>
  <c r="BE142" i="17"/>
  <c r="T142" i="17"/>
  <c r="T141" i="17" s="1"/>
  <c r="R142" i="17"/>
  <c r="R141" i="17" s="1"/>
  <c r="P142" i="17"/>
  <c r="P141" i="17" s="1"/>
  <c r="BI140" i="17"/>
  <c r="BH140" i="17"/>
  <c r="BG140" i="17"/>
  <c r="BE140" i="17"/>
  <c r="T140" i="17"/>
  <c r="R140" i="17"/>
  <c r="P140" i="17"/>
  <c r="BI139" i="17"/>
  <c r="BH139" i="17"/>
  <c r="BG139" i="17"/>
  <c r="BE139" i="17"/>
  <c r="T139" i="17"/>
  <c r="R139" i="17"/>
  <c r="P139" i="17"/>
  <c r="BI138" i="17"/>
  <c r="BH138" i="17"/>
  <c r="BG138" i="17"/>
  <c r="BE138" i="17"/>
  <c r="T138" i="17"/>
  <c r="R138" i="17"/>
  <c r="P138" i="17"/>
  <c r="BI137" i="17"/>
  <c r="BH137" i="17"/>
  <c r="BG137" i="17"/>
  <c r="BE137" i="17"/>
  <c r="T137" i="17"/>
  <c r="R137" i="17"/>
  <c r="P137" i="17"/>
  <c r="BI136" i="17"/>
  <c r="BH136" i="17"/>
  <c r="BG136" i="17"/>
  <c r="BE136" i="17"/>
  <c r="T136" i="17"/>
  <c r="R136" i="17"/>
  <c r="P136" i="17"/>
  <c r="BI135" i="17"/>
  <c r="BH135" i="17"/>
  <c r="BG135" i="17"/>
  <c r="BE135" i="17"/>
  <c r="T135" i="17"/>
  <c r="R135" i="17"/>
  <c r="P135" i="17"/>
  <c r="BI134" i="17"/>
  <c r="BH134" i="17"/>
  <c r="BG134" i="17"/>
  <c r="BE134" i="17"/>
  <c r="T134" i="17"/>
  <c r="R134" i="17"/>
  <c r="P134" i="17"/>
  <c r="BI132" i="17"/>
  <c r="BH132" i="17"/>
  <c r="BG132" i="17"/>
  <c r="BE132" i="17"/>
  <c r="T132" i="17"/>
  <c r="R132" i="17"/>
  <c r="P132" i="17"/>
  <c r="BI131" i="17"/>
  <c r="BH131" i="17"/>
  <c r="BG131" i="17"/>
  <c r="BE131" i="17"/>
  <c r="T131" i="17"/>
  <c r="R131" i="17"/>
  <c r="P131" i="17"/>
  <c r="BI130" i="17"/>
  <c r="BH130" i="17"/>
  <c r="BG130" i="17"/>
  <c r="BE130" i="17"/>
  <c r="T130" i="17"/>
  <c r="R130" i="17"/>
  <c r="P130" i="17"/>
  <c r="BI129" i="17"/>
  <c r="BH129" i="17"/>
  <c r="BG129" i="17"/>
  <c r="BE129" i="17"/>
  <c r="T129" i="17"/>
  <c r="R129" i="17"/>
  <c r="P129" i="17"/>
  <c r="J122" i="17"/>
  <c r="F122" i="17"/>
  <c r="F120" i="17"/>
  <c r="E118" i="17"/>
  <c r="J91" i="17"/>
  <c r="F91" i="17"/>
  <c r="F89" i="17"/>
  <c r="E87" i="17"/>
  <c r="J24" i="17"/>
  <c r="E24" i="17"/>
  <c r="J123" i="17" s="1"/>
  <c r="J23" i="17"/>
  <c r="J18" i="17"/>
  <c r="E18" i="17"/>
  <c r="F92" i="17" s="1"/>
  <c r="J17" i="17"/>
  <c r="J12" i="17"/>
  <c r="J120" i="17" s="1"/>
  <c r="E7" i="17"/>
  <c r="E116" i="17"/>
  <c r="J406" i="16"/>
  <c r="J37" i="16"/>
  <c r="J36" i="16"/>
  <c r="AY109" i="1"/>
  <c r="J35" i="16"/>
  <c r="AX109" i="1" s="1"/>
  <c r="BI424" i="16"/>
  <c r="BH424" i="16"/>
  <c r="BG424" i="16"/>
  <c r="BE424" i="16"/>
  <c r="T424" i="16"/>
  <c r="R424" i="16"/>
  <c r="P424" i="16"/>
  <c r="BI423" i="16"/>
  <c r="BH423" i="16"/>
  <c r="BG423" i="16"/>
  <c r="BE423" i="16"/>
  <c r="T423" i="16"/>
  <c r="R423" i="16"/>
  <c r="P423" i="16"/>
  <c r="BI422" i="16"/>
  <c r="BH422" i="16"/>
  <c r="BG422" i="16"/>
  <c r="BE422" i="16"/>
  <c r="T422" i="16"/>
  <c r="R422" i="16"/>
  <c r="P422" i="16"/>
  <c r="BI421" i="16"/>
  <c r="BH421" i="16"/>
  <c r="BG421" i="16"/>
  <c r="BE421" i="16"/>
  <c r="T421" i="16"/>
  <c r="R421" i="16"/>
  <c r="P421" i="16"/>
  <c r="BI420" i="16"/>
  <c r="BH420" i="16"/>
  <c r="BG420" i="16"/>
  <c r="BE420" i="16"/>
  <c r="T420" i="16"/>
  <c r="R420" i="16"/>
  <c r="P420" i="16"/>
  <c r="BI419" i="16"/>
  <c r="BH419" i="16"/>
  <c r="BG419" i="16"/>
  <c r="BE419" i="16"/>
  <c r="T419" i="16"/>
  <c r="R419" i="16"/>
  <c r="P419" i="16"/>
  <c r="BI418" i="16"/>
  <c r="BH418" i="16"/>
  <c r="BG418" i="16"/>
  <c r="BE418" i="16"/>
  <c r="T418" i="16"/>
  <c r="R418" i="16"/>
  <c r="P418" i="16"/>
  <c r="BI417" i="16"/>
  <c r="BH417" i="16"/>
  <c r="BG417" i="16"/>
  <c r="BE417" i="16"/>
  <c r="T417" i="16"/>
  <c r="R417" i="16"/>
  <c r="P417" i="16"/>
  <c r="BI416" i="16"/>
  <c r="BH416" i="16"/>
  <c r="BG416" i="16"/>
  <c r="BE416" i="16"/>
  <c r="T416" i="16"/>
  <c r="R416" i="16"/>
  <c r="P416" i="16"/>
  <c r="BI415" i="16"/>
  <c r="BH415" i="16"/>
  <c r="BG415" i="16"/>
  <c r="BE415" i="16"/>
  <c r="T415" i="16"/>
  <c r="R415" i="16"/>
  <c r="P415" i="16"/>
  <c r="BI414" i="16"/>
  <c r="BH414" i="16"/>
  <c r="BG414" i="16"/>
  <c r="BE414" i="16"/>
  <c r="T414" i="16"/>
  <c r="R414" i="16"/>
  <c r="P414" i="16"/>
  <c r="BI413" i="16"/>
  <c r="BH413" i="16"/>
  <c r="BG413" i="16"/>
  <c r="BE413" i="16"/>
  <c r="T413" i="16"/>
  <c r="R413" i="16"/>
  <c r="P413" i="16"/>
  <c r="BI412" i="16"/>
  <c r="BH412" i="16"/>
  <c r="BG412" i="16"/>
  <c r="BE412" i="16"/>
  <c r="T412" i="16"/>
  <c r="R412" i="16"/>
  <c r="P412" i="16"/>
  <c r="BI411" i="16"/>
  <c r="BH411" i="16"/>
  <c r="BG411" i="16"/>
  <c r="BE411" i="16"/>
  <c r="T411" i="16"/>
  <c r="R411" i="16"/>
  <c r="P411" i="16"/>
  <c r="BI410" i="16"/>
  <c r="BH410" i="16"/>
  <c r="BG410" i="16"/>
  <c r="BE410" i="16"/>
  <c r="T410" i="16"/>
  <c r="R410" i="16"/>
  <c r="P410" i="16"/>
  <c r="BI409" i="16"/>
  <c r="BH409" i="16"/>
  <c r="BG409" i="16"/>
  <c r="BE409" i="16"/>
  <c r="T409" i="16"/>
  <c r="R409" i="16"/>
  <c r="P409" i="16"/>
  <c r="BI408" i="16"/>
  <c r="BH408" i="16"/>
  <c r="BG408" i="16"/>
  <c r="BE408" i="16"/>
  <c r="T408" i="16"/>
  <c r="R408" i="16"/>
  <c r="P408" i="16"/>
  <c r="J105" i="16"/>
  <c r="BI405" i="16"/>
  <c r="BH405" i="16"/>
  <c r="BG405" i="16"/>
  <c r="BE405" i="16"/>
  <c r="T405" i="16"/>
  <c r="R405" i="16"/>
  <c r="P405" i="16"/>
  <c r="BI404" i="16"/>
  <c r="BH404" i="16"/>
  <c r="BG404" i="16"/>
  <c r="BE404" i="16"/>
  <c r="T404" i="16"/>
  <c r="R404" i="16"/>
  <c r="P404" i="16"/>
  <c r="BI403" i="16"/>
  <c r="BH403" i="16"/>
  <c r="BG403" i="16"/>
  <c r="BE403" i="16"/>
  <c r="T403" i="16"/>
  <c r="R403" i="16"/>
  <c r="P403" i="16"/>
  <c r="BI402" i="16"/>
  <c r="BH402" i="16"/>
  <c r="BG402" i="16"/>
  <c r="BE402" i="16"/>
  <c r="T402" i="16"/>
  <c r="R402" i="16"/>
  <c r="P402" i="16"/>
  <c r="BI401" i="16"/>
  <c r="BH401" i="16"/>
  <c r="BG401" i="16"/>
  <c r="BE401" i="16"/>
  <c r="T401" i="16"/>
  <c r="R401" i="16"/>
  <c r="P401" i="16"/>
  <c r="BI400" i="16"/>
  <c r="BH400" i="16"/>
  <c r="BG400" i="16"/>
  <c r="BE400" i="16"/>
  <c r="T400" i="16"/>
  <c r="R400" i="16"/>
  <c r="P400" i="16"/>
  <c r="BI399" i="16"/>
  <c r="BH399" i="16"/>
  <c r="BG399" i="16"/>
  <c r="BE399" i="16"/>
  <c r="T399" i="16"/>
  <c r="R399" i="16"/>
  <c r="P399" i="16"/>
  <c r="BI398" i="16"/>
  <c r="BH398" i="16"/>
  <c r="BG398" i="16"/>
  <c r="BE398" i="16"/>
  <c r="T398" i="16"/>
  <c r="R398" i="16"/>
  <c r="P398" i="16"/>
  <c r="BI397" i="16"/>
  <c r="BH397" i="16"/>
  <c r="BG397" i="16"/>
  <c r="BE397" i="16"/>
  <c r="T397" i="16"/>
  <c r="R397" i="16"/>
  <c r="P397" i="16"/>
  <c r="BI396" i="16"/>
  <c r="BH396" i="16"/>
  <c r="BG396" i="16"/>
  <c r="BE396" i="16"/>
  <c r="T396" i="16"/>
  <c r="R396" i="16"/>
  <c r="P396" i="16"/>
  <c r="BI395" i="16"/>
  <c r="BH395" i="16"/>
  <c r="BG395" i="16"/>
  <c r="BE395" i="16"/>
  <c r="T395" i="16"/>
  <c r="R395" i="16"/>
  <c r="P395" i="16"/>
  <c r="BI394" i="16"/>
  <c r="BH394" i="16"/>
  <c r="BG394" i="16"/>
  <c r="BE394" i="16"/>
  <c r="T394" i="16"/>
  <c r="R394" i="16"/>
  <c r="P394" i="16"/>
  <c r="BI393" i="16"/>
  <c r="BH393" i="16"/>
  <c r="BG393" i="16"/>
  <c r="BE393" i="16"/>
  <c r="T393" i="16"/>
  <c r="R393" i="16"/>
  <c r="P393" i="16"/>
  <c r="BI392" i="16"/>
  <c r="BH392" i="16"/>
  <c r="BG392" i="16"/>
  <c r="BE392" i="16"/>
  <c r="T392" i="16"/>
  <c r="R392" i="16"/>
  <c r="P392" i="16"/>
  <c r="BI391" i="16"/>
  <c r="BH391" i="16"/>
  <c r="BG391" i="16"/>
  <c r="BE391" i="16"/>
  <c r="T391" i="16"/>
  <c r="R391" i="16"/>
  <c r="P391" i="16"/>
  <c r="BI390" i="16"/>
  <c r="BH390" i="16"/>
  <c r="BG390" i="16"/>
  <c r="BE390" i="16"/>
  <c r="T390" i="16"/>
  <c r="R390" i="16"/>
  <c r="P390" i="16"/>
  <c r="BI389" i="16"/>
  <c r="BH389" i="16"/>
  <c r="BG389" i="16"/>
  <c r="BE389" i="16"/>
  <c r="T389" i="16"/>
  <c r="R389" i="16"/>
  <c r="P389" i="16"/>
  <c r="BI388" i="16"/>
  <c r="BH388" i="16"/>
  <c r="BG388" i="16"/>
  <c r="BE388" i="16"/>
  <c r="T388" i="16"/>
  <c r="R388" i="16"/>
  <c r="P388" i="16"/>
  <c r="BI387" i="16"/>
  <c r="BH387" i="16"/>
  <c r="BG387" i="16"/>
  <c r="BE387" i="16"/>
  <c r="T387" i="16"/>
  <c r="R387" i="16"/>
  <c r="P387" i="16"/>
  <c r="BI386" i="16"/>
  <c r="BH386" i="16"/>
  <c r="BG386" i="16"/>
  <c r="BE386" i="16"/>
  <c r="T386" i="16"/>
  <c r="R386" i="16"/>
  <c r="P386" i="16"/>
  <c r="BI385" i="16"/>
  <c r="BH385" i="16"/>
  <c r="BG385" i="16"/>
  <c r="BE385" i="16"/>
  <c r="T385" i="16"/>
  <c r="R385" i="16"/>
  <c r="P385" i="16"/>
  <c r="BI384" i="16"/>
  <c r="BH384" i="16"/>
  <c r="BG384" i="16"/>
  <c r="BE384" i="16"/>
  <c r="T384" i="16"/>
  <c r="R384" i="16"/>
  <c r="P384" i="16"/>
  <c r="BI383" i="16"/>
  <c r="BH383" i="16"/>
  <c r="BG383" i="16"/>
  <c r="BE383" i="16"/>
  <c r="T383" i="16"/>
  <c r="R383" i="16"/>
  <c r="P383" i="16"/>
  <c r="BI382" i="16"/>
  <c r="BH382" i="16"/>
  <c r="BG382" i="16"/>
  <c r="BE382" i="16"/>
  <c r="T382" i="16"/>
  <c r="R382" i="16"/>
  <c r="P382" i="16"/>
  <c r="BI381" i="16"/>
  <c r="BH381" i="16"/>
  <c r="BG381" i="16"/>
  <c r="BE381" i="16"/>
  <c r="T381" i="16"/>
  <c r="R381" i="16"/>
  <c r="P381" i="16"/>
  <c r="BI380" i="16"/>
  <c r="BH380" i="16"/>
  <c r="BG380" i="16"/>
  <c r="BE380" i="16"/>
  <c r="T380" i="16"/>
  <c r="R380" i="16"/>
  <c r="P380" i="16"/>
  <c r="BI379" i="16"/>
  <c r="BH379" i="16"/>
  <c r="BG379" i="16"/>
  <c r="BE379" i="16"/>
  <c r="T379" i="16"/>
  <c r="R379" i="16"/>
  <c r="P379" i="16"/>
  <c r="BI378" i="16"/>
  <c r="BH378" i="16"/>
  <c r="BG378" i="16"/>
  <c r="BE378" i="16"/>
  <c r="T378" i="16"/>
  <c r="R378" i="16"/>
  <c r="P378" i="16"/>
  <c r="BI377" i="16"/>
  <c r="BH377" i="16"/>
  <c r="BG377" i="16"/>
  <c r="BE377" i="16"/>
  <c r="T377" i="16"/>
  <c r="R377" i="16"/>
  <c r="P377" i="16"/>
  <c r="BI376" i="16"/>
  <c r="BH376" i="16"/>
  <c r="BG376" i="16"/>
  <c r="BE376" i="16"/>
  <c r="T376" i="16"/>
  <c r="R376" i="16"/>
  <c r="P376" i="16"/>
  <c r="BI375" i="16"/>
  <c r="BH375" i="16"/>
  <c r="BG375" i="16"/>
  <c r="BE375" i="16"/>
  <c r="T375" i="16"/>
  <c r="R375" i="16"/>
  <c r="P375" i="16"/>
  <c r="BI374" i="16"/>
  <c r="BH374" i="16"/>
  <c r="BG374" i="16"/>
  <c r="BE374" i="16"/>
  <c r="T374" i="16"/>
  <c r="R374" i="16"/>
  <c r="P374" i="16"/>
  <c r="BI373" i="16"/>
  <c r="BH373" i="16"/>
  <c r="BG373" i="16"/>
  <c r="BE373" i="16"/>
  <c r="T373" i="16"/>
  <c r="R373" i="16"/>
  <c r="P373" i="16"/>
  <c r="BI372" i="16"/>
  <c r="BH372" i="16"/>
  <c r="BG372" i="16"/>
  <c r="BE372" i="16"/>
  <c r="T372" i="16"/>
  <c r="R372" i="16"/>
  <c r="P372" i="16"/>
  <c r="BI371" i="16"/>
  <c r="BH371" i="16"/>
  <c r="BG371" i="16"/>
  <c r="BE371" i="16"/>
  <c r="T371" i="16"/>
  <c r="R371" i="16"/>
  <c r="P371" i="16"/>
  <c r="BI370" i="16"/>
  <c r="BH370" i="16"/>
  <c r="BG370" i="16"/>
  <c r="BE370" i="16"/>
  <c r="T370" i="16"/>
  <c r="R370" i="16"/>
  <c r="P370" i="16"/>
  <c r="BI369" i="16"/>
  <c r="BH369" i="16"/>
  <c r="BG369" i="16"/>
  <c r="BE369" i="16"/>
  <c r="T369" i="16"/>
  <c r="R369" i="16"/>
  <c r="P369" i="16"/>
  <c r="BI368" i="16"/>
  <c r="BH368" i="16"/>
  <c r="BG368" i="16"/>
  <c r="BE368" i="16"/>
  <c r="T368" i="16"/>
  <c r="R368" i="16"/>
  <c r="P368" i="16"/>
  <c r="BI367" i="16"/>
  <c r="BH367" i="16"/>
  <c r="BG367" i="16"/>
  <c r="BE367" i="16"/>
  <c r="T367" i="16"/>
  <c r="R367" i="16"/>
  <c r="P367" i="16"/>
  <c r="BI366" i="16"/>
  <c r="BH366" i="16"/>
  <c r="BG366" i="16"/>
  <c r="BE366" i="16"/>
  <c r="T366" i="16"/>
  <c r="R366" i="16"/>
  <c r="P366" i="16"/>
  <c r="BI365" i="16"/>
  <c r="BH365" i="16"/>
  <c r="BG365" i="16"/>
  <c r="BE365" i="16"/>
  <c r="T365" i="16"/>
  <c r="R365" i="16"/>
  <c r="P365" i="16"/>
  <c r="BI364" i="16"/>
  <c r="BH364" i="16"/>
  <c r="BG364" i="16"/>
  <c r="BE364" i="16"/>
  <c r="T364" i="16"/>
  <c r="R364" i="16"/>
  <c r="P364" i="16"/>
  <c r="BI363" i="16"/>
  <c r="BH363" i="16"/>
  <c r="BG363" i="16"/>
  <c r="BE363" i="16"/>
  <c r="T363" i="16"/>
  <c r="R363" i="16"/>
  <c r="P363" i="16"/>
  <c r="BI362" i="16"/>
  <c r="BH362" i="16"/>
  <c r="BG362" i="16"/>
  <c r="BE362" i="16"/>
  <c r="T362" i="16"/>
  <c r="R362" i="16"/>
  <c r="P362" i="16"/>
  <c r="BI361" i="16"/>
  <c r="BH361" i="16"/>
  <c r="BG361" i="16"/>
  <c r="BE361" i="16"/>
  <c r="T361" i="16"/>
  <c r="R361" i="16"/>
  <c r="P361" i="16"/>
  <c r="BI360" i="16"/>
  <c r="BH360" i="16"/>
  <c r="BG360" i="16"/>
  <c r="BE360" i="16"/>
  <c r="T360" i="16"/>
  <c r="R360" i="16"/>
  <c r="P360" i="16"/>
  <c r="BI359" i="16"/>
  <c r="BH359" i="16"/>
  <c r="BG359" i="16"/>
  <c r="BE359" i="16"/>
  <c r="T359" i="16"/>
  <c r="R359" i="16"/>
  <c r="P359" i="16"/>
  <c r="BI358" i="16"/>
  <c r="BH358" i="16"/>
  <c r="BG358" i="16"/>
  <c r="BE358" i="16"/>
  <c r="T358" i="16"/>
  <c r="R358" i="16"/>
  <c r="P358" i="16"/>
  <c r="BI357" i="16"/>
  <c r="BH357" i="16"/>
  <c r="BG357" i="16"/>
  <c r="BE357" i="16"/>
  <c r="T357" i="16"/>
  <c r="R357" i="16"/>
  <c r="P357" i="16"/>
  <c r="BI356" i="16"/>
  <c r="BH356" i="16"/>
  <c r="BG356" i="16"/>
  <c r="BE356" i="16"/>
  <c r="T356" i="16"/>
  <c r="R356" i="16"/>
  <c r="P356" i="16"/>
  <c r="BI354" i="16"/>
  <c r="BH354" i="16"/>
  <c r="BG354" i="16"/>
  <c r="BE354" i="16"/>
  <c r="T354" i="16"/>
  <c r="R354" i="16"/>
  <c r="P354" i="16"/>
  <c r="BI353" i="16"/>
  <c r="BH353" i="16"/>
  <c r="BG353" i="16"/>
  <c r="BE353" i="16"/>
  <c r="T353" i="16"/>
  <c r="R353" i="16"/>
  <c r="P353" i="16"/>
  <c r="BI352" i="16"/>
  <c r="BH352" i="16"/>
  <c r="BG352" i="16"/>
  <c r="BE352" i="16"/>
  <c r="T352" i="16"/>
  <c r="R352" i="16"/>
  <c r="P352" i="16"/>
  <c r="BI351" i="16"/>
  <c r="BH351" i="16"/>
  <c r="BG351" i="16"/>
  <c r="BE351" i="16"/>
  <c r="T351" i="16"/>
  <c r="R351" i="16"/>
  <c r="P351" i="16"/>
  <c r="BI350" i="16"/>
  <c r="BH350" i="16"/>
  <c r="BG350" i="16"/>
  <c r="BE350" i="16"/>
  <c r="T350" i="16"/>
  <c r="R350" i="16"/>
  <c r="P350" i="16"/>
  <c r="BI349" i="16"/>
  <c r="BH349" i="16"/>
  <c r="BG349" i="16"/>
  <c r="BE349" i="16"/>
  <c r="T349" i="16"/>
  <c r="R349" i="16"/>
  <c r="P349" i="16"/>
  <c r="BI348" i="16"/>
  <c r="BH348" i="16"/>
  <c r="BG348" i="16"/>
  <c r="BE348" i="16"/>
  <c r="T348" i="16"/>
  <c r="R348" i="16"/>
  <c r="P348" i="16"/>
  <c r="BI347" i="16"/>
  <c r="BH347" i="16"/>
  <c r="BG347" i="16"/>
  <c r="BE347" i="16"/>
  <c r="T347" i="16"/>
  <c r="R347" i="16"/>
  <c r="P347" i="16"/>
  <c r="BI346" i="16"/>
  <c r="BH346" i="16"/>
  <c r="BG346" i="16"/>
  <c r="BE346" i="16"/>
  <c r="T346" i="16"/>
  <c r="R346" i="16"/>
  <c r="P346" i="16"/>
  <c r="BI345" i="16"/>
  <c r="BH345" i="16"/>
  <c r="BG345" i="16"/>
  <c r="BE345" i="16"/>
  <c r="T345" i="16"/>
  <c r="R345" i="16"/>
  <c r="P345" i="16"/>
  <c r="BI344" i="16"/>
  <c r="BH344" i="16"/>
  <c r="BG344" i="16"/>
  <c r="BE344" i="16"/>
  <c r="T344" i="16"/>
  <c r="R344" i="16"/>
  <c r="P344" i="16"/>
  <c r="BI343" i="16"/>
  <c r="BH343" i="16"/>
  <c r="BG343" i="16"/>
  <c r="BE343" i="16"/>
  <c r="T343" i="16"/>
  <c r="R343" i="16"/>
  <c r="P343" i="16"/>
  <c r="BI342" i="16"/>
  <c r="BH342" i="16"/>
  <c r="BG342" i="16"/>
  <c r="BE342" i="16"/>
  <c r="T342" i="16"/>
  <c r="R342" i="16"/>
  <c r="P342" i="16"/>
  <c r="BI341" i="16"/>
  <c r="BH341" i="16"/>
  <c r="BG341" i="16"/>
  <c r="BE341" i="16"/>
  <c r="T341" i="16"/>
  <c r="R341" i="16"/>
  <c r="P341" i="16"/>
  <c r="BI340" i="16"/>
  <c r="BH340" i="16"/>
  <c r="BG340" i="16"/>
  <c r="BE340" i="16"/>
  <c r="T340" i="16"/>
  <c r="R340" i="16"/>
  <c r="P340" i="16"/>
  <c r="BI339" i="16"/>
  <c r="BH339" i="16"/>
  <c r="BG339" i="16"/>
  <c r="BE339" i="16"/>
  <c r="T339" i="16"/>
  <c r="R339" i="16"/>
  <c r="P339" i="16"/>
  <c r="BI338" i="16"/>
  <c r="BH338" i="16"/>
  <c r="BG338" i="16"/>
  <c r="BE338" i="16"/>
  <c r="T338" i="16"/>
  <c r="R338" i="16"/>
  <c r="P338" i="16"/>
  <c r="BI337" i="16"/>
  <c r="BH337" i="16"/>
  <c r="BG337" i="16"/>
  <c r="BE337" i="16"/>
  <c r="T337" i="16"/>
  <c r="R337" i="16"/>
  <c r="P337" i="16"/>
  <c r="BI336" i="16"/>
  <c r="BH336" i="16"/>
  <c r="BG336" i="16"/>
  <c r="BE336" i="16"/>
  <c r="T336" i="16"/>
  <c r="R336" i="16"/>
  <c r="P336" i="16"/>
  <c r="BI335" i="16"/>
  <c r="BH335" i="16"/>
  <c r="BG335" i="16"/>
  <c r="BE335" i="16"/>
  <c r="T335" i="16"/>
  <c r="R335" i="16"/>
  <c r="P335" i="16"/>
  <c r="BI334" i="16"/>
  <c r="BH334" i="16"/>
  <c r="BG334" i="16"/>
  <c r="BE334" i="16"/>
  <c r="T334" i="16"/>
  <c r="R334" i="16"/>
  <c r="P334" i="16"/>
  <c r="BI333" i="16"/>
  <c r="BH333" i="16"/>
  <c r="BG333" i="16"/>
  <c r="BE333" i="16"/>
  <c r="T333" i="16"/>
  <c r="R333" i="16"/>
  <c r="P333" i="16"/>
  <c r="BI332" i="16"/>
  <c r="BH332" i="16"/>
  <c r="BG332" i="16"/>
  <c r="BE332" i="16"/>
  <c r="T332" i="16"/>
  <c r="R332" i="16"/>
  <c r="P332" i="16"/>
  <c r="BI331" i="16"/>
  <c r="BH331" i="16"/>
  <c r="BG331" i="16"/>
  <c r="BE331" i="16"/>
  <c r="T331" i="16"/>
  <c r="R331" i="16"/>
  <c r="P331" i="16"/>
  <c r="BI330" i="16"/>
  <c r="BH330" i="16"/>
  <c r="BG330" i="16"/>
  <c r="BE330" i="16"/>
  <c r="T330" i="16"/>
  <c r="R330" i="16"/>
  <c r="P330" i="16"/>
  <c r="BI329" i="16"/>
  <c r="BH329" i="16"/>
  <c r="BG329" i="16"/>
  <c r="BE329" i="16"/>
  <c r="T329" i="16"/>
  <c r="R329" i="16"/>
  <c r="P329" i="16"/>
  <c r="BI328" i="16"/>
  <c r="BH328" i="16"/>
  <c r="BG328" i="16"/>
  <c r="BE328" i="16"/>
  <c r="T328" i="16"/>
  <c r="R328" i="16"/>
  <c r="P328" i="16"/>
  <c r="BI327" i="16"/>
  <c r="BH327" i="16"/>
  <c r="BG327" i="16"/>
  <c r="BE327" i="16"/>
  <c r="T327" i="16"/>
  <c r="R327" i="16"/>
  <c r="P327" i="16"/>
  <c r="BI326" i="16"/>
  <c r="BH326" i="16"/>
  <c r="BG326" i="16"/>
  <c r="BE326" i="16"/>
  <c r="T326" i="16"/>
  <c r="R326" i="16"/>
  <c r="P326" i="16"/>
  <c r="BI325" i="16"/>
  <c r="BH325" i="16"/>
  <c r="BG325" i="16"/>
  <c r="BE325" i="16"/>
  <c r="T325" i="16"/>
  <c r="R325" i="16"/>
  <c r="P325" i="16"/>
  <c r="BI324" i="16"/>
  <c r="BH324" i="16"/>
  <c r="BG324" i="16"/>
  <c r="BE324" i="16"/>
  <c r="T324" i="16"/>
  <c r="R324" i="16"/>
  <c r="P324" i="16"/>
  <c r="BI323" i="16"/>
  <c r="BH323" i="16"/>
  <c r="BG323" i="16"/>
  <c r="BE323" i="16"/>
  <c r="T323" i="16"/>
  <c r="R323" i="16"/>
  <c r="P323" i="16"/>
  <c r="BI322" i="16"/>
  <c r="BH322" i="16"/>
  <c r="BG322" i="16"/>
  <c r="BE322" i="16"/>
  <c r="T322" i="16"/>
  <c r="R322" i="16"/>
  <c r="P322" i="16"/>
  <c r="BI321" i="16"/>
  <c r="BH321" i="16"/>
  <c r="BG321" i="16"/>
  <c r="BE321" i="16"/>
  <c r="T321" i="16"/>
  <c r="R321" i="16"/>
  <c r="P321" i="16"/>
  <c r="BI320" i="16"/>
  <c r="BH320" i="16"/>
  <c r="BG320" i="16"/>
  <c r="BE320" i="16"/>
  <c r="T320" i="16"/>
  <c r="R320" i="16"/>
  <c r="P320" i="16"/>
  <c r="BI319" i="16"/>
  <c r="BH319" i="16"/>
  <c r="BG319" i="16"/>
  <c r="BE319" i="16"/>
  <c r="T319" i="16"/>
  <c r="R319" i="16"/>
  <c r="P319" i="16"/>
  <c r="BI318" i="16"/>
  <c r="BH318" i="16"/>
  <c r="BG318" i="16"/>
  <c r="BE318" i="16"/>
  <c r="T318" i="16"/>
  <c r="R318" i="16"/>
  <c r="P318" i="16"/>
  <c r="BI317" i="16"/>
  <c r="BH317" i="16"/>
  <c r="BG317" i="16"/>
  <c r="BE317" i="16"/>
  <c r="T317" i="16"/>
  <c r="R317" i="16"/>
  <c r="P317" i="16"/>
  <c r="BI316" i="16"/>
  <c r="BH316" i="16"/>
  <c r="BG316" i="16"/>
  <c r="BE316" i="16"/>
  <c r="T316" i="16"/>
  <c r="R316" i="16"/>
  <c r="P316" i="16"/>
  <c r="BI315" i="16"/>
  <c r="BH315" i="16"/>
  <c r="BG315" i="16"/>
  <c r="BE315" i="16"/>
  <c r="T315" i="16"/>
  <c r="R315" i="16"/>
  <c r="P315" i="16"/>
  <c r="BI314" i="16"/>
  <c r="BH314" i="16"/>
  <c r="BG314" i="16"/>
  <c r="BE314" i="16"/>
  <c r="T314" i="16"/>
  <c r="R314" i="16"/>
  <c r="P314" i="16"/>
  <c r="BI313" i="16"/>
  <c r="BH313" i="16"/>
  <c r="BG313" i="16"/>
  <c r="BE313" i="16"/>
  <c r="T313" i="16"/>
  <c r="R313" i="16"/>
  <c r="P313" i="16"/>
  <c r="BI312" i="16"/>
  <c r="BH312" i="16"/>
  <c r="BG312" i="16"/>
  <c r="BE312" i="16"/>
  <c r="T312" i="16"/>
  <c r="R312" i="16"/>
  <c r="P312" i="16"/>
  <c r="BI311" i="16"/>
  <c r="BH311" i="16"/>
  <c r="BG311" i="16"/>
  <c r="BE311" i="16"/>
  <c r="T311" i="16"/>
  <c r="R311" i="16"/>
  <c r="P311" i="16"/>
  <c r="BI310" i="16"/>
  <c r="BH310" i="16"/>
  <c r="BG310" i="16"/>
  <c r="BE310" i="16"/>
  <c r="T310" i="16"/>
  <c r="R310" i="16"/>
  <c r="P310" i="16"/>
  <c r="BI309" i="16"/>
  <c r="BH309" i="16"/>
  <c r="BG309" i="16"/>
  <c r="BE309" i="16"/>
  <c r="T309" i="16"/>
  <c r="R309" i="16"/>
  <c r="P309" i="16"/>
  <c r="BI308" i="16"/>
  <c r="BH308" i="16"/>
  <c r="BG308" i="16"/>
  <c r="BE308" i="16"/>
  <c r="T308" i="16"/>
  <c r="R308" i="16"/>
  <c r="P308" i="16"/>
  <c r="BI307" i="16"/>
  <c r="BH307" i="16"/>
  <c r="BG307" i="16"/>
  <c r="BE307" i="16"/>
  <c r="T307" i="16"/>
  <c r="R307" i="16"/>
  <c r="P307" i="16"/>
  <c r="BI306" i="16"/>
  <c r="BH306" i="16"/>
  <c r="BG306" i="16"/>
  <c r="BE306" i="16"/>
  <c r="T306" i="16"/>
  <c r="R306" i="16"/>
  <c r="P306" i="16"/>
  <c r="BI305" i="16"/>
  <c r="BH305" i="16"/>
  <c r="BG305" i="16"/>
  <c r="BE305" i="16"/>
  <c r="T305" i="16"/>
  <c r="R305" i="16"/>
  <c r="P305" i="16"/>
  <c r="BI304" i="16"/>
  <c r="BH304" i="16"/>
  <c r="BG304" i="16"/>
  <c r="BE304" i="16"/>
  <c r="T304" i="16"/>
  <c r="R304" i="16"/>
  <c r="P304" i="16"/>
  <c r="BI303" i="16"/>
  <c r="BH303" i="16"/>
  <c r="BG303" i="16"/>
  <c r="BE303" i="16"/>
  <c r="T303" i="16"/>
  <c r="R303" i="16"/>
  <c r="P303" i="16"/>
  <c r="BI302" i="16"/>
  <c r="BH302" i="16"/>
  <c r="BG302" i="16"/>
  <c r="BE302" i="16"/>
  <c r="T302" i="16"/>
  <c r="R302" i="16"/>
  <c r="P302" i="16"/>
  <c r="BI301" i="16"/>
  <c r="BH301" i="16"/>
  <c r="BG301" i="16"/>
  <c r="BE301" i="16"/>
  <c r="T301" i="16"/>
  <c r="R301" i="16"/>
  <c r="P301" i="16"/>
  <c r="BI300" i="16"/>
  <c r="BH300" i="16"/>
  <c r="BG300" i="16"/>
  <c r="BE300" i="16"/>
  <c r="T300" i="16"/>
  <c r="R300" i="16"/>
  <c r="P300" i="16"/>
  <c r="BI299" i="16"/>
  <c r="BH299" i="16"/>
  <c r="BG299" i="16"/>
  <c r="BE299" i="16"/>
  <c r="T299" i="16"/>
  <c r="R299" i="16"/>
  <c r="P299" i="16"/>
  <c r="BI298" i="16"/>
  <c r="BH298" i="16"/>
  <c r="BG298" i="16"/>
  <c r="BE298" i="16"/>
  <c r="T298" i="16"/>
  <c r="R298" i="16"/>
  <c r="P298" i="16"/>
  <c r="BI297" i="16"/>
  <c r="BH297" i="16"/>
  <c r="BG297" i="16"/>
  <c r="BE297" i="16"/>
  <c r="T297" i="16"/>
  <c r="R297" i="16"/>
  <c r="P297" i="16"/>
  <c r="BI296" i="16"/>
  <c r="BH296" i="16"/>
  <c r="BG296" i="16"/>
  <c r="BE296" i="16"/>
  <c r="T296" i="16"/>
  <c r="R296" i="16"/>
  <c r="P296" i="16"/>
  <c r="BI295" i="16"/>
  <c r="BH295" i="16"/>
  <c r="BG295" i="16"/>
  <c r="BE295" i="16"/>
  <c r="T295" i="16"/>
  <c r="R295" i="16"/>
  <c r="P295" i="16"/>
  <c r="BI294" i="16"/>
  <c r="BH294" i="16"/>
  <c r="BG294" i="16"/>
  <c r="BE294" i="16"/>
  <c r="T294" i="16"/>
  <c r="R294" i="16"/>
  <c r="P294" i="16"/>
  <c r="BI293" i="16"/>
  <c r="BH293" i="16"/>
  <c r="BG293" i="16"/>
  <c r="BE293" i="16"/>
  <c r="T293" i="16"/>
  <c r="R293" i="16"/>
  <c r="P293" i="16"/>
  <c r="BI292" i="16"/>
  <c r="BH292" i="16"/>
  <c r="BG292" i="16"/>
  <c r="BE292" i="16"/>
  <c r="T292" i="16"/>
  <c r="R292" i="16"/>
  <c r="P292" i="16"/>
  <c r="BI291" i="16"/>
  <c r="BH291" i="16"/>
  <c r="BG291" i="16"/>
  <c r="BE291" i="16"/>
  <c r="T291" i="16"/>
  <c r="R291" i="16"/>
  <c r="P291" i="16"/>
  <c r="BI290" i="16"/>
  <c r="BH290" i="16"/>
  <c r="BG290" i="16"/>
  <c r="BE290" i="16"/>
  <c r="T290" i="16"/>
  <c r="R290" i="16"/>
  <c r="P290" i="16"/>
  <c r="BI289" i="16"/>
  <c r="BH289" i="16"/>
  <c r="BG289" i="16"/>
  <c r="BE289" i="16"/>
  <c r="T289" i="16"/>
  <c r="R289" i="16"/>
  <c r="P289" i="16"/>
  <c r="BI288" i="16"/>
  <c r="BH288" i="16"/>
  <c r="BG288" i="16"/>
  <c r="BE288" i="16"/>
  <c r="T288" i="16"/>
  <c r="R288" i="16"/>
  <c r="P288" i="16"/>
  <c r="BI287" i="16"/>
  <c r="BH287" i="16"/>
  <c r="BG287" i="16"/>
  <c r="BE287" i="16"/>
  <c r="T287" i="16"/>
  <c r="R287" i="16"/>
  <c r="P287" i="16"/>
  <c r="BI286" i="16"/>
  <c r="BH286" i="16"/>
  <c r="BG286" i="16"/>
  <c r="BE286" i="16"/>
  <c r="T286" i="16"/>
  <c r="R286" i="16"/>
  <c r="P286" i="16"/>
  <c r="BI285" i="16"/>
  <c r="BH285" i="16"/>
  <c r="BG285" i="16"/>
  <c r="BE285" i="16"/>
  <c r="T285" i="16"/>
  <c r="R285" i="16"/>
  <c r="P285" i="16"/>
  <c r="BI284" i="16"/>
  <c r="BH284" i="16"/>
  <c r="BG284" i="16"/>
  <c r="BE284" i="16"/>
  <c r="T284" i="16"/>
  <c r="R284" i="16"/>
  <c r="P284" i="16"/>
  <c r="BI283" i="16"/>
  <c r="BH283" i="16"/>
  <c r="BG283" i="16"/>
  <c r="BE283" i="16"/>
  <c r="T283" i="16"/>
  <c r="R283" i="16"/>
  <c r="P283" i="16"/>
  <c r="BI282" i="16"/>
  <c r="BH282" i="16"/>
  <c r="BG282" i="16"/>
  <c r="BE282" i="16"/>
  <c r="T282" i="16"/>
  <c r="R282" i="16"/>
  <c r="P282" i="16"/>
  <c r="BI281" i="16"/>
  <c r="BH281" i="16"/>
  <c r="BG281" i="16"/>
  <c r="BE281" i="16"/>
  <c r="T281" i="16"/>
  <c r="R281" i="16"/>
  <c r="P281" i="16"/>
  <c r="BI280" i="16"/>
  <c r="BH280" i="16"/>
  <c r="BG280" i="16"/>
  <c r="BE280" i="16"/>
  <c r="T280" i="16"/>
  <c r="R280" i="16"/>
  <c r="P280" i="16"/>
  <c r="BI279" i="16"/>
  <c r="BH279" i="16"/>
  <c r="BG279" i="16"/>
  <c r="BE279" i="16"/>
  <c r="T279" i="16"/>
  <c r="R279" i="16"/>
  <c r="P279" i="16"/>
  <c r="BI278" i="16"/>
  <c r="BH278" i="16"/>
  <c r="BG278" i="16"/>
  <c r="BE278" i="16"/>
  <c r="T278" i="16"/>
  <c r="R278" i="16"/>
  <c r="P278" i="16"/>
  <c r="BI277" i="16"/>
  <c r="BH277" i="16"/>
  <c r="BG277" i="16"/>
  <c r="BE277" i="16"/>
  <c r="T277" i="16"/>
  <c r="R277" i="16"/>
  <c r="P277" i="16"/>
  <c r="BI276" i="16"/>
  <c r="BH276" i="16"/>
  <c r="BG276" i="16"/>
  <c r="BE276" i="16"/>
  <c r="T276" i="16"/>
  <c r="R276" i="16"/>
  <c r="P276" i="16"/>
  <c r="BI275" i="16"/>
  <c r="BH275" i="16"/>
  <c r="BG275" i="16"/>
  <c r="BE275" i="16"/>
  <c r="T275" i="16"/>
  <c r="R275" i="16"/>
  <c r="P275" i="16"/>
  <c r="BI274" i="16"/>
  <c r="BH274" i="16"/>
  <c r="BG274" i="16"/>
  <c r="BE274" i="16"/>
  <c r="T274" i="16"/>
  <c r="R274" i="16"/>
  <c r="P274" i="16"/>
  <c r="BI273" i="16"/>
  <c r="BH273" i="16"/>
  <c r="BG273" i="16"/>
  <c r="BE273" i="16"/>
  <c r="T273" i="16"/>
  <c r="R273" i="16"/>
  <c r="P273" i="16"/>
  <c r="BI272" i="16"/>
  <c r="BH272" i="16"/>
  <c r="BG272" i="16"/>
  <c r="BE272" i="16"/>
  <c r="T272" i="16"/>
  <c r="R272" i="16"/>
  <c r="P272" i="16"/>
  <c r="BI271" i="16"/>
  <c r="BH271" i="16"/>
  <c r="BG271" i="16"/>
  <c r="BE271" i="16"/>
  <c r="T271" i="16"/>
  <c r="R271" i="16"/>
  <c r="P271" i="16"/>
  <c r="BI270" i="16"/>
  <c r="BH270" i="16"/>
  <c r="BG270" i="16"/>
  <c r="BE270" i="16"/>
  <c r="T270" i="16"/>
  <c r="R270" i="16"/>
  <c r="P270" i="16"/>
  <c r="BI269" i="16"/>
  <c r="BH269" i="16"/>
  <c r="BG269" i="16"/>
  <c r="BE269" i="16"/>
  <c r="T269" i="16"/>
  <c r="R269" i="16"/>
  <c r="P269" i="16"/>
  <c r="BI268" i="16"/>
  <c r="BH268" i="16"/>
  <c r="BG268" i="16"/>
  <c r="BE268" i="16"/>
  <c r="T268" i="16"/>
  <c r="R268" i="16"/>
  <c r="P268" i="16"/>
  <c r="BI267" i="16"/>
  <c r="BH267" i="16"/>
  <c r="BG267" i="16"/>
  <c r="BE267" i="16"/>
  <c r="T267" i="16"/>
  <c r="R267" i="16"/>
  <c r="P267" i="16"/>
  <c r="BI266" i="16"/>
  <c r="BH266" i="16"/>
  <c r="BG266" i="16"/>
  <c r="BE266" i="16"/>
  <c r="T266" i="16"/>
  <c r="R266" i="16"/>
  <c r="P266" i="16"/>
  <c r="BI265" i="16"/>
  <c r="BH265" i="16"/>
  <c r="BG265" i="16"/>
  <c r="BE265" i="16"/>
  <c r="T265" i="16"/>
  <c r="R265" i="16"/>
  <c r="P265" i="16"/>
  <c r="BI264" i="16"/>
  <c r="BH264" i="16"/>
  <c r="BG264" i="16"/>
  <c r="BE264" i="16"/>
  <c r="T264" i="16"/>
  <c r="R264" i="16"/>
  <c r="P264" i="16"/>
  <c r="BI263" i="16"/>
  <c r="BH263" i="16"/>
  <c r="BG263" i="16"/>
  <c r="BE263" i="16"/>
  <c r="T263" i="16"/>
  <c r="R263" i="16"/>
  <c r="P263" i="16"/>
  <c r="BI262" i="16"/>
  <c r="BH262" i="16"/>
  <c r="BG262" i="16"/>
  <c r="BE262" i="16"/>
  <c r="T262" i="16"/>
  <c r="R262" i="16"/>
  <c r="P262" i="16"/>
  <c r="BI261" i="16"/>
  <c r="BH261" i="16"/>
  <c r="BG261" i="16"/>
  <c r="BE261" i="16"/>
  <c r="T261" i="16"/>
  <c r="R261" i="16"/>
  <c r="P261" i="16"/>
  <c r="BI260" i="16"/>
  <c r="BH260" i="16"/>
  <c r="BG260" i="16"/>
  <c r="BE260" i="16"/>
  <c r="T260" i="16"/>
  <c r="R260" i="16"/>
  <c r="P260" i="16"/>
  <c r="BI259" i="16"/>
  <c r="BH259" i="16"/>
  <c r="BG259" i="16"/>
  <c r="BE259" i="16"/>
  <c r="T259" i="16"/>
  <c r="R259" i="16"/>
  <c r="P259" i="16"/>
  <c r="BI258" i="16"/>
  <c r="BH258" i="16"/>
  <c r="BG258" i="16"/>
  <c r="BE258" i="16"/>
  <c r="T258" i="16"/>
  <c r="R258" i="16"/>
  <c r="P258" i="16"/>
  <c r="BI257" i="16"/>
  <c r="BH257" i="16"/>
  <c r="BG257" i="16"/>
  <c r="BE257" i="16"/>
  <c r="T257" i="16"/>
  <c r="R257" i="16"/>
  <c r="P257" i="16"/>
  <c r="BI256" i="16"/>
  <c r="BH256" i="16"/>
  <c r="BG256" i="16"/>
  <c r="BE256" i="16"/>
  <c r="T256" i="16"/>
  <c r="R256" i="16"/>
  <c r="P256" i="16"/>
  <c r="BI255" i="16"/>
  <c r="BH255" i="16"/>
  <c r="BG255" i="16"/>
  <c r="BE255" i="16"/>
  <c r="T255" i="16"/>
  <c r="R255" i="16"/>
  <c r="P255" i="16"/>
  <c r="BI254" i="16"/>
  <c r="BH254" i="16"/>
  <c r="BG254" i="16"/>
  <c r="BE254" i="16"/>
  <c r="T254" i="16"/>
  <c r="R254" i="16"/>
  <c r="P254" i="16"/>
  <c r="BI253" i="16"/>
  <c r="BH253" i="16"/>
  <c r="BG253" i="16"/>
  <c r="BE253" i="16"/>
  <c r="T253" i="16"/>
  <c r="R253" i="16"/>
  <c r="P253" i="16"/>
  <c r="BI252" i="16"/>
  <c r="BH252" i="16"/>
  <c r="BG252" i="16"/>
  <c r="BE252" i="16"/>
  <c r="T252" i="16"/>
  <c r="R252" i="16"/>
  <c r="P252" i="16"/>
  <c r="BI251" i="16"/>
  <c r="BH251" i="16"/>
  <c r="BG251" i="16"/>
  <c r="BE251" i="16"/>
  <c r="T251" i="16"/>
  <c r="R251" i="16"/>
  <c r="P251" i="16"/>
  <c r="BI250" i="16"/>
  <c r="BH250" i="16"/>
  <c r="BG250" i="16"/>
  <c r="BE250" i="16"/>
  <c r="T250" i="16"/>
  <c r="R250" i="16"/>
  <c r="P250" i="16"/>
  <c r="BI249" i="16"/>
  <c r="BH249" i="16"/>
  <c r="BG249" i="16"/>
  <c r="BE249" i="16"/>
  <c r="T249" i="16"/>
  <c r="R249" i="16"/>
  <c r="P249" i="16"/>
  <c r="BI248" i="16"/>
  <c r="BH248" i="16"/>
  <c r="BG248" i="16"/>
  <c r="BE248" i="16"/>
  <c r="T248" i="16"/>
  <c r="R248" i="16"/>
  <c r="P248" i="16"/>
  <c r="BI247" i="16"/>
  <c r="BH247" i="16"/>
  <c r="BG247" i="16"/>
  <c r="BE247" i="16"/>
  <c r="T247" i="16"/>
  <c r="R247" i="16"/>
  <c r="P247" i="16"/>
  <c r="BI246" i="16"/>
  <c r="BH246" i="16"/>
  <c r="BG246" i="16"/>
  <c r="BE246" i="16"/>
  <c r="T246" i="16"/>
  <c r="R246" i="16"/>
  <c r="P246" i="16"/>
  <c r="BI245" i="16"/>
  <c r="BH245" i="16"/>
  <c r="BG245" i="16"/>
  <c r="BE245" i="16"/>
  <c r="T245" i="16"/>
  <c r="R245" i="16"/>
  <c r="P245" i="16"/>
  <c r="BI244" i="16"/>
  <c r="BH244" i="16"/>
  <c r="BG244" i="16"/>
  <c r="BE244" i="16"/>
  <c r="T244" i="16"/>
  <c r="R244" i="16"/>
  <c r="P244" i="16"/>
  <c r="BI243" i="16"/>
  <c r="BH243" i="16"/>
  <c r="BG243" i="16"/>
  <c r="BE243" i="16"/>
  <c r="T243" i="16"/>
  <c r="R243" i="16"/>
  <c r="P243" i="16"/>
  <c r="BI242" i="16"/>
  <c r="BH242" i="16"/>
  <c r="BG242" i="16"/>
  <c r="BE242" i="16"/>
  <c r="T242" i="16"/>
  <c r="R242" i="16"/>
  <c r="P242" i="16"/>
  <c r="BI241" i="16"/>
  <c r="BH241" i="16"/>
  <c r="BG241" i="16"/>
  <c r="BE241" i="16"/>
  <c r="T241" i="16"/>
  <c r="R241" i="16"/>
  <c r="P241" i="16"/>
  <c r="BI240" i="16"/>
  <c r="BH240" i="16"/>
  <c r="BG240" i="16"/>
  <c r="BE240" i="16"/>
  <c r="T240" i="16"/>
  <c r="R240" i="16"/>
  <c r="P240" i="16"/>
  <c r="BI239" i="16"/>
  <c r="BH239" i="16"/>
  <c r="BG239" i="16"/>
  <c r="BE239" i="16"/>
  <c r="T239" i="16"/>
  <c r="R239" i="16"/>
  <c r="P239" i="16"/>
  <c r="BI238" i="16"/>
  <c r="BH238" i="16"/>
  <c r="BG238" i="16"/>
  <c r="BE238" i="16"/>
  <c r="T238" i="16"/>
  <c r="R238" i="16"/>
  <c r="P238" i="16"/>
  <c r="BI237" i="16"/>
  <c r="BH237" i="16"/>
  <c r="BG237" i="16"/>
  <c r="BE237" i="16"/>
  <c r="T237" i="16"/>
  <c r="R237" i="16"/>
  <c r="P237" i="16"/>
  <c r="BI236" i="16"/>
  <c r="BH236" i="16"/>
  <c r="BG236" i="16"/>
  <c r="BE236" i="16"/>
  <c r="T236" i="16"/>
  <c r="R236" i="16"/>
  <c r="P236" i="16"/>
  <c r="BI235" i="16"/>
  <c r="BH235" i="16"/>
  <c r="BG235" i="16"/>
  <c r="BE235" i="16"/>
  <c r="T235" i="16"/>
  <c r="R235" i="16"/>
  <c r="P235" i="16"/>
  <c r="BI234" i="16"/>
  <c r="BH234" i="16"/>
  <c r="BG234" i="16"/>
  <c r="BE234" i="16"/>
  <c r="T234" i="16"/>
  <c r="R234" i="16"/>
  <c r="P234" i="16"/>
  <c r="BI233" i="16"/>
  <c r="BH233" i="16"/>
  <c r="BG233" i="16"/>
  <c r="BE233" i="16"/>
  <c r="T233" i="16"/>
  <c r="R233" i="16"/>
  <c r="P233" i="16"/>
  <c r="BI232" i="16"/>
  <c r="BH232" i="16"/>
  <c r="BG232" i="16"/>
  <c r="BE232" i="16"/>
  <c r="T232" i="16"/>
  <c r="R232" i="16"/>
  <c r="P232" i="16"/>
  <c r="BI231" i="16"/>
  <c r="BH231" i="16"/>
  <c r="BG231" i="16"/>
  <c r="BE231" i="16"/>
  <c r="T231" i="16"/>
  <c r="R231" i="16"/>
  <c r="P231" i="16"/>
  <c r="BI230" i="16"/>
  <c r="BH230" i="16"/>
  <c r="BG230" i="16"/>
  <c r="BE230" i="16"/>
  <c r="T230" i="16"/>
  <c r="R230" i="16"/>
  <c r="P230" i="16"/>
  <c r="BI229" i="16"/>
  <c r="BH229" i="16"/>
  <c r="BG229" i="16"/>
  <c r="BE229" i="16"/>
  <c r="T229" i="16"/>
  <c r="R229" i="16"/>
  <c r="P229" i="16"/>
  <c r="BI228" i="16"/>
  <c r="BH228" i="16"/>
  <c r="BG228" i="16"/>
  <c r="BE228" i="16"/>
  <c r="T228" i="16"/>
  <c r="R228" i="16"/>
  <c r="P228" i="16"/>
  <c r="BI227" i="16"/>
  <c r="BH227" i="16"/>
  <c r="BG227" i="16"/>
  <c r="BE227" i="16"/>
  <c r="T227" i="16"/>
  <c r="R227" i="16"/>
  <c r="P227" i="16"/>
  <c r="BI226" i="16"/>
  <c r="BH226" i="16"/>
  <c r="BG226" i="16"/>
  <c r="BE226" i="16"/>
  <c r="T226" i="16"/>
  <c r="R226" i="16"/>
  <c r="P226" i="16"/>
  <c r="BI225" i="16"/>
  <c r="BH225" i="16"/>
  <c r="BG225" i="16"/>
  <c r="BE225" i="16"/>
  <c r="T225" i="16"/>
  <c r="R225" i="16"/>
  <c r="P225" i="16"/>
  <c r="BI224" i="16"/>
  <c r="BH224" i="16"/>
  <c r="BG224" i="16"/>
  <c r="BE224" i="16"/>
  <c r="T224" i="16"/>
  <c r="R224" i="16"/>
  <c r="P224" i="16"/>
  <c r="BI223" i="16"/>
  <c r="BH223" i="16"/>
  <c r="BG223" i="16"/>
  <c r="BE223" i="16"/>
  <c r="T223" i="16"/>
  <c r="R223" i="16"/>
  <c r="P223" i="16"/>
  <c r="BI222" i="16"/>
  <c r="BH222" i="16"/>
  <c r="BG222" i="16"/>
  <c r="BE222" i="16"/>
  <c r="T222" i="16"/>
  <c r="R222" i="16"/>
  <c r="P222" i="16"/>
  <c r="BI221" i="16"/>
  <c r="BH221" i="16"/>
  <c r="BG221" i="16"/>
  <c r="BE221" i="16"/>
  <c r="T221" i="16"/>
  <c r="R221" i="16"/>
  <c r="P221" i="16"/>
  <c r="BI220" i="16"/>
  <c r="BH220" i="16"/>
  <c r="BG220" i="16"/>
  <c r="BE220" i="16"/>
  <c r="T220" i="16"/>
  <c r="R220" i="16"/>
  <c r="P220" i="16"/>
  <c r="BI219" i="16"/>
  <c r="BH219" i="16"/>
  <c r="BG219" i="16"/>
  <c r="BE219" i="16"/>
  <c r="T219" i="16"/>
  <c r="R219" i="16"/>
  <c r="P219" i="16"/>
  <c r="BI218" i="16"/>
  <c r="BH218" i="16"/>
  <c r="BG218" i="16"/>
  <c r="BE218" i="16"/>
  <c r="T218" i="16"/>
  <c r="R218" i="16"/>
  <c r="P218" i="16"/>
  <c r="BI217" i="16"/>
  <c r="BH217" i="16"/>
  <c r="BG217" i="16"/>
  <c r="BE217" i="16"/>
  <c r="T217" i="16"/>
  <c r="R217" i="16"/>
  <c r="P217" i="16"/>
  <c r="BI216" i="16"/>
  <c r="BH216" i="16"/>
  <c r="BG216" i="16"/>
  <c r="BE216" i="16"/>
  <c r="T216" i="16"/>
  <c r="R216" i="16"/>
  <c r="P216" i="16"/>
  <c r="BI215" i="16"/>
  <c r="BH215" i="16"/>
  <c r="BG215" i="16"/>
  <c r="BE215" i="16"/>
  <c r="T215" i="16"/>
  <c r="R215" i="16"/>
  <c r="P215" i="16"/>
  <c r="BI214" i="16"/>
  <c r="BH214" i="16"/>
  <c r="BG214" i="16"/>
  <c r="BE214" i="16"/>
  <c r="T214" i="16"/>
  <c r="R214" i="16"/>
  <c r="P214" i="16"/>
  <c r="BI213" i="16"/>
  <c r="BH213" i="16"/>
  <c r="BG213" i="16"/>
  <c r="BE213" i="16"/>
  <c r="T213" i="16"/>
  <c r="R213" i="16"/>
  <c r="P213" i="16"/>
  <c r="BI212" i="16"/>
  <c r="BH212" i="16"/>
  <c r="BG212" i="16"/>
  <c r="BE212" i="16"/>
  <c r="T212" i="16"/>
  <c r="R212" i="16"/>
  <c r="P212" i="16"/>
  <c r="BI211" i="16"/>
  <c r="BH211" i="16"/>
  <c r="BG211" i="16"/>
  <c r="BE211" i="16"/>
  <c r="T211" i="16"/>
  <c r="R211" i="16"/>
  <c r="P211" i="16"/>
  <c r="BI210" i="16"/>
  <c r="BH210" i="16"/>
  <c r="BG210" i="16"/>
  <c r="BE210" i="16"/>
  <c r="T210" i="16"/>
  <c r="R210" i="16"/>
  <c r="P210" i="16"/>
  <c r="BI209" i="16"/>
  <c r="BH209" i="16"/>
  <c r="BG209" i="16"/>
  <c r="BE209" i="16"/>
  <c r="T209" i="16"/>
  <c r="R209" i="16"/>
  <c r="P209" i="16"/>
  <c r="BI208" i="16"/>
  <c r="BH208" i="16"/>
  <c r="BG208" i="16"/>
  <c r="BE208" i="16"/>
  <c r="T208" i="16"/>
  <c r="R208" i="16"/>
  <c r="P208" i="16"/>
  <c r="BI207" i="16"/>
  <c r="BH207" i="16"/>
  <c r="BG207" i="16"/>
  <c r="BE207" i="16"/>
  <c r="T207" i="16"/>
  <c r="R207" i="16"/>
  <c r="P207" i="16"/>
  <c r="BI206" i="16"/>
  <c r="BH206" i="16"/>
  <c r="BG206" i="16"/>
  <c r="BE206" i="16"/>
  <c r="T206" i="16"/>
  <c r="R206" i="16"/>
  <c r="P206" i="16"/>
  <c r="BI205" i="16"/>
  <c r="BH205" i="16"/>
  <c r="BG205" i="16"/>
  <c r="BE205" i="16"/>
  <c r="T205" i="16"/>
  <c r="R205" i="16"/>
  <c r="P205" i="16"/>
  <c r="BI204" i="16"/>
  <c r="BH204" i="16"/>
  <c r="BG204" i="16"/>
  <c r="BE204" i="16"/>
  <c r="T204" i="16"/>
  <c r="R204" i="16"/>
  <c r="P204" i="16"/>
  <c r="BI203" i="16"/>
  <c r="BH203" i="16"/>
  <c r="BG203" i="16"/>
  <c r="BE203" i="16"/>
  <c r="T203" i="16"/>
  <c r="R203" i="16"/>
  <c r="P203" i="16"/>
  <c r="BI202" i="16"/>
  <c r="BH202" i="16"/>
  <c r="BG202" i="16"/>
  <c r="BE202" i="16"/>
  <c r="T202" i="16"/>
  <c r="R202" i="16"/>
  <c r="P202" i="16"/>
  <c r="BI201" i="16"/>
  <c r="BH201" i="16"/>
  <c r="BG201" i="16"/>
  <c r="BE201" i="16"/>
  <c r="T201" i="16"/>
  <c r="R201" i="16"/>
  <c r="P201" i="16"/>
  <c r="BI200" i="16"/>
  <c r="BH200" i="16"/>
  <c r="BG200" i="16"/>
  <c r="BE200" i="16"/>
  <c r="T200" i="16"/>
  <c r="R200" i="16"/>
  <c r="P200" i="16"/>
  <c r="BI199" i="16"/>
  <c r="BH199" i="16"/>
  <c r="BG199" i="16"/>
  <c r="BE199" i="16"/>
  <c r="T199" i="16"/>
  <c r="R199" i="16"/>
  <c r="P199" i="16"/>
  <c r="BI198" i="16"/>
  <c r="BH198" i="16"/>
  <c r="BG198" i="16"/>
  <c r="BE198" i="16"/>
  <c r="T198" i="16"/>
  <c r="R198" i="16"/>
  <c r="P198" i="16"/>
  <c r="BI197" i="16"/>
  <c r="BH197" i="16"/>
  <c r="BG197" i="16"/>
  <c r="BE197" i="16"/>
  <c r="T197" i="16"/>
  <c r="R197" i="16"/>
  <c r="P197" i="16"/>
  <c r="BI196" i="16"/>
  <c r="BH196" i="16"/>
  <c r="BG196" i="16"/>
  <c r="BE196" i="16"/>
  <c r="T196" i="16"/>
  <c r="R196" i="16"/>
  <c r="P196" i="16"/>
  <c r="BI195" i="16"/>
  <c r="BH195" i="16"/>
  <c r="BG195" i="16"/>
  <c r="BE195" i="16"/>
  <c r="T195" i="16"/>
  <c r="R195" i="16"/>
  <c r="P195" i="16"/>
  <c r="BI194" i="16"/>
  <c r="BH194" i="16"/>
  <c r="BG194" i="16"/>
  <c r="BE194" i="16"/>
  <c r="T194" i="16"/>
  <c r="R194" i="16"/>
  <c r="P194" i="16"/>
  <c r="BI193" i="16"/>
  <c r="BH193" i="16"/>
  <c r="BG193" i="16"/>
  <c r="BE193" i="16"/>
  <c r="T193" i="16"/>
  <c r="R193" i="16"/>
  <c r="P193" i="16"/>
  <c r="BI192" i="16"/>
  <c r="BH192" i="16"/>
  <c r="BG192" i="16"/>
  <c r="BE192" i="16"/>
  <c r="T192" i="16"/>
  <c r="R192" i="16"/>
  <c r="P192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9" i="16"/>
  <c r="BH189" i="16"/>
  <c r="BG189" i="16"/>
  <c r="BE189" i="16"/>
  <c r="T189" i="16"/>
  <c r="R189" i="16"/>
  <c r="P189" i="16"/>
  <c r="BI188" i="16"/>
  <c r="BH188" i="16"/>
  <c r="BG188" i="16"/>
  <c r="BE188" i="16"/>
  <c r="T188" i="16"/>
  <c r="R188" i="16"/>
  <c r="P188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4" i="16"/>
  <c r="BH184" i="16"/>
  <c r="BG184" i="16"/>
  <c r="BE184" i="16"/>
  <c r="T184" i="16"/>
  <c r="R184" i="16"/>
  <c r="P184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5" i="16"/>
  <c r="BH175" i="16"/>
  <c r="BG175" i="16"/>
  <c r="BE175" i="16"/>
  <c r="T175" i="16"/>
  <c r="R175" i="16"/>
  <c r="P175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3" i="16"/>
  <c r="BH163" i="16"/>
  <c r="BG163" i="16"/>
  <c r="BE163" i="16"/>
  <c r="T163" i="16"/>
  <c r="R163" i="16"/>
  <c r="P163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60" i="16"/>
  <c r="BH160" i="16"/>
  <c r="BG160" i="16"/>
  <c r="BE160" i="16"/>
  <c r="T160" i="16"/>
  <c r="R160" i="16"/>
  <c r="P160" i="16"/>
  <c r="BI159" i="16"/>
  <c r="BH159" i="16"/>
  <c r="BG159" i="16"/>
  <c r="BE159" i="16"/>
  <c r="T159" i="16"/>
  <c r="R159" i="16"/>
  <c r="P159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6" i="16"/>
  <c r="BH146" i="16"/>
  <c r="BG146" i="16"/>
  <c r="BE146" i="16"/>
  <c r="T146" i="16"/>
  <c r="T145" i="16" s="1"/>
  <c r="R146" i="16"/>
  <c r="R145" i="16" s="1"/>
  <c r="P146" i="16"/>
  <c r="P145" i="16" s="1"/>
  <c r="BI144" i="16"/>
  <c r="BH144" i="16"/>
  <c r="BG144" i="16"/>
  <c r="BE144" i="16"/>
  <c r="T144" i="16"/>
  <c r="R144" i="16"/>
  <c r="P144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8" i="16"/>
  <c r="BH138" i="16"/>
  <c r="BG138" i="16"/>
  <c r="BE138" i="16"/>
  <c r="T138" i="16"/>
  <c r="R138" i="16"/>
  <c r="P138" i="16"/>
  <c r="BI137" i="16"/>
  <c r="BH137" i="16"/>
  <c r="BG137" i="16"/>
  <c r="BE137" i="16"/>
  <c r="T137" i="16"/>
  <c r="R137" i="16"/>
  <c r="P137" i="16"/>
  <c r="BI136" i="16"/>
  <c r="BH136" i="16"/>
  <c r="BG136" i="16"/>
  <c r="BE136" i="16"/>
  <c r="T136" i="16"/>
  <c r="R136" i="16"/>
  <c r="P136" i="16"/>
  <c r="BI135" i="16"/>
  <c r="BH135" i="16"/>
  <c r="BG135" i="16"/>
  <c r="BE135" i="16"/>
  <c r="T135" i="16"/>
  <c r="R135" i="16"/>
  <c r="P135" i="16"/>
  <c r="BI134" i="16"/>
  <c r="BH134" i="16"/>
  <c r="BG134" i="16"/>
  <c r="BE134" i="16"/>
  <c r="T134" i="16"/>
  <c r="R134" i="16"/>
  <c r="P134" i="16"/>
  <c r="BI132" i="16"/>
  <c r="BH132" i="16"/>
  <c r="BG132" i="16"/>
  <c r="BE132" i="16"/>
  <c r="T132" i="16"/>
  <c r="R132" i="16"/>
  <c r="P132" i="16"/>
  <c r="BI131" i="16"/>
  <c r="BH131" i="16"/>
  <c r="BG131" i="16"/>
  <c r="BE131" i="16"/>
  <c r="T131" i="16"/>
  <c r="R131" i="16"/>
  <c r="P131" i="16"/>
  <c r="BI130" i="16"/>
  <c r="BH130" i="16"/>
  <c r="BG130" i="16"/>
  <c r="BE130" i="16"/>
  <c r="T130" i="16"/>
  <c r="R130" i="16"/>
  <c r="P130" i="16"/>
  <c r="BI129" i="16"/>
  <c r="BH129" i="16"/>
  <c r="BG129" i="16"/>
  <c r="BE129" i="16"/>
  <c r="T129" i="16"/>
  <c r="R129" i="16"/>
  <c r="P129" i="16"/>
  <c r="J122" i="16"/>
  <c r="F122" i="16"/>
  <c r="F120" i="16"/>
  <c r="E118" i="16"/>
  <c r="J91" i="16"/>
  <c r="F91" i="16"/>
  <c r="F89" i="16"/>
  <c r="E87" i="16"/>
  <c r="J24" i="16"/>
  <c r="E24" i="16"/>
  <c r="J123" i="16" s="1"/>
  <c r="J23" i="16"/>
  <c r="J18" i="16"/>
  <c r="E18" i="16"/>
  <c r="F92" i="16" s="1"/>
  <c r="J17" i="16"/>
  <c r="J12" i="16"/>
  <c r="J120" i="16" s="1"/>
  <c r="E7" i="16"/>
  <c r="E116" i="16" s="1"/>
  <c r="J379" i="15"/>
  <c r="J37" i="15"/>
  <c r="J36" i="15"/>
  <c r="AY108" i="1"/>
  <c r="J35" i="15"/>
  <c r="AX108" i="1" s="1"/>
  <c r="BI396" i="15"/>
  <c r="BH396" i="15"/>
  <c r="BG396" i="15"/>
  <c r="BE396" i="15"/>
  <c r="T396" i="15"/>
  <c r="R396" i="15"/>
  <c r="P396" i="15"/>
  <c r="BI395" i="15"/>
  <c r="BH395" i="15"/>
  <c r="BG395" i="15"/>
  <c r="BE395" i="15"/>
  <c r="T395" i="15"/>
  <c r="R395" i="15"/>
  <c r="P395" i="15"/>
  <c r="BI394" i="15"/>
  <c r="BH394" i="15"/>
  <c r="BG394" i="15"/>
  <c r="BE394" i="15"/>
  <c r="T394" i="15"/>
  <c r="R394" i="15"/>
  <c r="P394" i="15"/>
  <c r="BI393" i="15"/>
  <c r="BH393" i="15"/>
  <c r="BG393" i="15"/>
  <c r="BE393" i="15"/>
  <c r="T393" i="15"/>
  <c r="R393" i="15"/>
  <c r="P393" i="15"/>
  <c r="BI392" i="15"/>
  <c r="BH392" i="15"/>
  <c r="BG392" i="15"/>
  <c r="BE392" i="15"/>
  <c r="T392" i="15"/>
  <c r="R392" i="15"/>
  <c r="P392" i="15"/>
  <c r="BI391" i="15"/>
  <c r="BH391" i="15"/>
  <c r="BG391" i="15"/>
  <c r="BE391" i="15"/>
  <c r="T391" i="15"/>
  <c r="R391" i="15"/>
  <c r="P391" i="15"/>
  <c r="BI390" i="15"/>
  <c r="BH390" i="15"/>
  <c r="BG390" i="15"/>
  <c r="BE390" i="15"/>
  <c r="T390" i="15"/>
  <c r="R390" i="15"/>
  <c r="P390" i="15"/>
  <c r="BI389" i="15"/>
  <c r="BH389" i="15"/>
  <c r="BG389" i="15"/>
  <c r="BE389" i="15"/>
  <c r="T389" i="15"/>
  <c r="R389" i="15"/>
  <c r="P389" i="15"/>
  <c r="BI388" i="15"/>
  <c r="BH388" i="15"/>
  <c r="BG388" i="15"/>
  <c r="BE388" i="15"/>
  <c r="T388" i="15"/>
  <c r="R388" i="15"/>
  <c r="P388" i="15"/>
  <c r="BI387" i="15"/>
  <c r="BH387" i="15"/>
  <c r="BG387" i="15"/>
  <c r="BE387" i="15"/>
  <c r="T387" i="15"/>
  <c r="R387" i="15"/>
  <c r="P387" i="15"/>
  <c r="BI386" i="15"/>
  <c r="BH386" i="15"/>
  <c r="BG386" i="15"/>
  <c r="BE386" i="15"/>
  <c r="T386" i="15"/>
  <c r="R386" i="15"/>
  <c r="P386" i="15"/>
  <c r="BI385" i="15"/>
  <c r="BH385" i="15"/>
  <c r="BG385" i="15"/>
  <c r="BE385" i="15"/>
  <c r="T385" i="15"/>
  <c r="R385" i="15"/>
  <c r="P385" i="15"/>
  <c r="BI384" i="15"/>
  <c r="BH384" i="15"/>
  <c r="BG384" i="15"/>
  <c r="BE384" i="15"/>
  <c r="T384" i="15"/>
  <c r="R384" i="15"/>
  <c r="P384" i="15"/>
  <c r="BI383" i="15"/>
  <c r="BH383" i="15"/>
  <c r="BG383" i="15"/>
  <c r="BE383" i="15"/>
  <c r="T383" i="15"/>
  <c r="R383" i="15"/>
  <c r="P383" i="15"/>
  <c r="BI382" i="15"/>
  <c r="BH382" i="15"/>
  <c r="BG382" i="15"/>
  <c r="BE382" i="15"/>
  <c r="T382" i="15"/>
  <c r="R382" i="15"/>
  <c r="P382" i="15"/>
  <c r="BI381" i="15"/>
  <c r="BH381" i="15"/>
  <c r="BG381" i="15"/>
  <c r="BE381" i="15"/>
  <c r="T381" i="15"/>
  <c r="R381" i="15"/>
  <c r="P381" i="15"/>
  <c r="J105" i="15"/>
  <c r="BI378" i="15"/>
  <c r="BH378" i="15"/>
  <c r="BG378" i="15"/>
  <c r="BE378" i="15"/>
  <c r="T378" i="15"/>
  <c r="R378" i="15"/>
  <c r="P378" i="15"/>
  <c r="BI377" i="15"/>
  <c r="BH377" i="15"/>
  <c r="BG377" i="15"/>
  <c r="BE377" i="15"/>
  <c r="T377" i="15"/>
  <c r="R377" i="15"/>
  <c r="P377" i="15"/>
  <c r="BI376" i="15"/>
  <c r="BH376" i="15"/>
  <c r="BG376" i="15"/>
  <c r="BE376" i="15"/>
  <c r="T376" i="15"/>
  <c r="R376" i="15"/>
  <c r="P376" i="15"/>
  <c r="BI375" i="15"/>
  <c r="BH375" i="15"/>
  <c r="BG375" i="15"/>
  <c r="BE375" i="15"/>
  <c r="T375" i="15"/>
  <c r="R375" i="15"/>
  <c r="P375" i="15"/>
  <c r="BI374" i="15"/>
  <c r="BH374" i="15"/>
  <c r="BG374" i="15"/>
  <c r="BE374" i="15"/>
  <c r="T374" i="15"/>
  <c r="R374" i="15"/>
  <c r="P374" i="15"/>
  <c r="BI373" i="15"/>
  <c r="BH373" i="15"/>
  <c r="BG373" i="15"/>
  <c r="BE373" i="15"/>
  <c r="T373" i="15"/>
  <c r="R373" i="15"/>
  <c r="P373" i="15"/>
  <c r="BI372" i="15"/>
  <c r="BH372" i="15"/>
  <c r="BG372" i="15"/>
  <c r="BE372" i="15"/>
  <c r="T372" i="15"/>
  <c r="R372" i="15"/>
  <c r="P372" i="15"/>
  <c r="BI371" i="15"/>
  <c r="BH371" i="15"/>
  <c r="BG371" i="15"/>
  <c r="BE371" i="15"/>
  <c r="T371" i="15"/>
  <c r="R371" i="15"/>
  <c r="P371" i="15"/>
  <c r="BI370" i="15"/>
  <c r="BH370" i="15"/>
  <c r="BG370" i="15"/>
  <c r="BE370" i="15"/>
  <c r="T370" i="15"/>
  <c r="R370" i="15"/>
  <c r="P370" i="15"/>
  <c r="BI369" i="15"/>
  <c r="BH369" i="15"/>
  <c r="BG369" i="15"/>
  <c r="BE369" i="15"/>
  <c r="T369" i="15"/>
  <c r="R369" i="15"/>
  <c r="P369" i="15"/>
  <c r="BI368" i="15"/>
  <c r="BH368" i="15"/>
  <c r="BG368" i="15"/>
  <c r="BE368" i="15"/>
  <c r="T368" i="15"/>
  <c r="R368" i="15"/>
  <c r="P368" i="15"/>
  <c r="BI367" i="15"/>
  <c r="BH367" i="15"/>
  <c r="BG367" i="15"/>
  <c r="BE367" i="15"/>
  <c r="T367" i="15"/>
  <c r="R367" i="15"/>
  <c r="P367" i="15"/>
  <c r="BI366" i="15"/>
  <c r="BH366" i="15"/>
  <c r="BG366" i="15"/>
  <c r="BE366" i="15"/>
  <c r="T366" i="15"/>
  <c r="R366" i="15"/>
  <c r="P366" i="15"/>
  <c r="BI365" i="15"/>
  <c r="BH365" i="15"/>
  <c r="BG365" i="15"/>
  <c r="BE365" i="15"/>
  <c r="T365" i="15"/>
  <c r="R365" i="15"/>
  <c r="P365" i="15"/>
  <c r="BI364" i="15"/>
  <c r="BH364" i="15"/>
  <c r="BG364" i="15"/>
  <c r="BE364" i="15"/>
  <c r="T364" i="15"/>
  <c r="R364" i="15"/>
  <c r="P364" i="15"/>
  <c r="BI363" i="15"/>
  <c r="BH363" i="15"/>
  <c r="BG363" i="15"/>
  <c r="BE363" i="15"/>
  <c r="T363" i="15"/>
  <c r="R363" i="15"/>
  <c r="P363" i="15"/>
  <c r="BI362" i="15"/>
  <c r="BH362" i="15"/>
  <c r="BG362" i="15"/>
  <c r="BE362" i="15"/>
  <c r="T362" i="15"/>
  <c r="R362" i="15"/>
  <c r="P362" i="15"/>
  <c r="BI361" i="15"/>
  <c r="BH361" i="15"/>
  <c r="BG361" i="15"/>
  <c r="BE361" i="15"/>
  <c r="T361" i="15"/>
  <c r="R361" i="15"/>
  <c r="P361" i="15"/>
  <c r="BI360" i="15"/>
  <c r="BH360" i="15"/>
  <c r="BG360" i="15"/>
  <c r="BE360" i="15"/>
  <c r="T360" i="15"/>
  <c r="R360" i="15"/>
  <c r="P360" i="15"/>
  <c r="BI359" i="15"/>
  <c r="BH359" i="15"/>
  <c r="BG359" i="15"/>
  <c r="BE359" i="15"/>
  <c r="T359" i="15"/>
  <c r="R359" i="15"/>
  <c r="P359" i="15"/>
  <c r="BI358" i="15"/>
  <c r="BH358" i="15"/>
  <c r="BG358" i="15"/>
  <c r="BE358" i="15"/>
  <c r="T358" i="15"/>
  <c r="R358" i="15"/>
  <c r="P358" i="15"/>
  <c r="BI357" i="15"/>
  <c r="BH357" i="15"/>
  <c r="BG357" i="15"/>
  <c r="BE357" i="15"/>
  <c r="T357" i="15"/>
  <c r="R357" i="15"/>
  <c r="P357" i="15"/>
  <c r="BI356" i="15"/>
  <c r="BH356" i="15"/>
  <c r="BG356" i="15"/>
  <c r="BE356" i="15"/>
  <c r="T356" i="15"/>
  <c r="R356" i="15"/>
  <c r="P356" i="15"/>
  <c r="BI355" i="15"/>
  <c r="BH355" i="15"/>
  <c r="BG355" i="15"/>
  <c r="BE355" i="15"/>
  <c r="T355" i="15"/>
  <c r="R355" i="15"/>
  <c r="P355" i="15"/>
  <c r="BI354" i="15"/>
  <c r="BH354" i="15"/>
  <c r="BG354" i="15"/>
  <c r="BE354" i="15"/>
  <c r="T354" i="15"/>
  <c r="R354" i="15"/>
  <c r="P354" i="15"/>
  <c r="BI353" i="15"/>
  <c r="BH353" i="15"/>
  <c r="BG353" i="15"/>
  <c r="BE353" i="15"/>
  <c r="T353" i="15"/>
  <c r="R353" i="15"/>
  <c r="P353" i="15"/>
  <c r="BI352" i="15"/>
  <c r="BH352" i="15"/>
  <c r="BG352" i="15"/>
  <c r="BE352" i="15"/>
  <c r="T352" i="15"/>
  <c r="R352" i="15"/>
  <c r="P352" i="15"/>
  <c r="BI351" i="15"/>
  <c r="BH351" i="15"/>
  <c r="BG351" i="15"/>
  <c r="BE351" i="15"/>
  <c r="T351" i="15"/>
  <c r="R351" i="15"/>
  <c r="P351" i="15"/>
  <c r="BI350" i="15"/>
  <c r="BH350" i="15"/>
  <c r="BG350" i="15"/>
  <c r="BE350" i="15"/>
  <c r="T350" i="15"/>
  <c r="R350" i="15"/>
  <c r="P350" i="15"/>
  <c r="BI349" i="15"/>
  <c r="BH349" i="15"/>
  <c r="BG349" i="15"/>
  <c r="BE349" i="15"/>
  <c r="T349" i="15"/>
  <c r="R349" i="15"/>
  <c r="P349" i="15"/>
  <c r="BI348" i="15"/>
  <c r="BH348" i="15"/>
  <c r="BG348" i="15"/>
  <c r="BE348" i="15"/>
  <c r="T348" i="15"/>
  <c r="R348" i="15"/>
  <c r="P348" i="15"/>
  <c r="BI347" i="15"/>
  <c r="BH347" i="15"/>
  <c r="BG347" i="15"/>
  <c r="BE347" i="15"/>
  <c r="T347" i="15"/>
  <c r="R347" i="15"/>
  <c r="P347" i="15"/>
  <c r="BI346" i="15"/>
  <c r="BH346" i="15"/>
  <c r="BG346" i="15"/>
  <c r="BE346" i="15"/>
  <c r="T346" i="15"/>
  <c r="R346" i="15"/>
  <c r="P346" i="15"/>
  <c r="BI345" i="15"/>
  <c r="BH345" i="15"/>
  <c r="BG345" i="15"/>
  <c r="BE345" i="15"/>
  <c r="T345" i="15"/>
  <c r="R345" i="15"/>
  <c r="P345" i="15"/>
  <c r="BI344" i="15"/>
  <c r="BH344" i="15"/>
  <c r="BG344" i="15"/>
  <c r="BE344" i="15"/>
  <c r="T344" i="15"/>
  <c r="R344" i="15"/>
  <c r="P344" i="15"/>
  <c r="BI343" i="15"/>
  <c r="BH343" i="15"/>
  <c r="BG343" i="15"/>
  <c r="BE343" i="15"/>
  <c r="T343" i="15"/>
  <c r="R343" i="15"/>
  <c r="P343" i="15"/>
  <c r="BI342" i="15"/>
  <c r="BH342" i="15"/>
  <c r="BG342" i="15"/>
  <c r="BE342" i="15"/>
  <c r="T342" i="15"/>
  <c r="R342" i="15"/>
  <c r="P342" i="15"/>
  <c r="BI341" i="15"/>
  <c r="BH341" i="15"/>
  <c r="BG341" i="15"/>
  <c r="BE341" i="15"/>
  <c r="T341" i="15"/>
  <c r="R341" i="15"/>
  <c r="P341" i="15"/>
  <c r="BI340" i="15"/>
  <c r="BH340" i="15"/>
  <c r="BG340" i="15"/>
  <c r="BE340" i="15"/>
  <c r="T340" i="15"/>
  <c r="R340" i="15"/>
  <c r="P340" i="15"/>
  <c r="BI339" i="15"/>
  <c r="BH339" i="15"/>
  <c r="BG339" i="15"/>
  <c r="BE339" i="15"/>
  <c r="T339" i="15"/>
  <c r="R339" i="15"/>
  <c r="P339" i="15"/>
  <c r="BI338" i="15"/>
  <c r="BH338" i="15"/>
  <c r="BG338" i="15"/>
  <c r="BE338" i="15"/>
  <c r="T338" i="15"/>
  <c r="R338" i="15"/>
  <c r="P338" i="15"/>
  <c r="BI337" i="15"/>
  <c r="BH337" i="15"/>
  <c r="BG337" i="15"/>
  <c r="BE337" i="15"/>
  <c r="T337" i="15"/>
  <c r="R337" i="15"/>
  <c r="P337" i="15"/>
  <c r="BI336" i="15"/>
  <c r="BH336" i="15"/>
  <c r="BG336" i="15"/>
  <c r="BE336" i="15"/>
  <c r="T336" i="15"/>
  <c r="R336" i="15"/>
  <c r="P336" i="15"/>
  <c r="BI335" i="15"/>
  <c r="BH335" i="15"/>
  <c r="BG335" i="15"/>
  <c r="BE335" i="15"/>
  <c r="T335" i="15"/>
  <c r="R335" i="15"/>
  <c r="P335" i="15"/>
  <c r="BI334" i="15"/>
  <c r="BH334" i="15"/>
  <c r="BG334" i="15"/>
  <c r="BE334" i="15"/>
  <c r="T334" i="15"/>
  <c r="R334" i="15"/>
  <c r="P334" i="15"/>
  <c r="BI333" i="15"/>
  <c r="BH333" i="15"/>
  <c r="BG333" i="15"/>
  <c r="BE333" i="15"/>
  <c r="T333" i="15"/>
  <c r="R333" i="15"/>
  <c r="P333" i="15"/>
  <c r="BI332" i="15"/>
  <c r="BH332" i="15"/>
  <c r="BG332" i="15"/>
  <c r="BE332" i="15"/>
  <c r="T332" i="15"/>
  <c r="R332" i="15"/>
  <c r="P332" i="15"/>
  <c r="BI330" i="15"/>
  <c r="BH330" i="15"/>
  <c r="BG330" i="15"/>
  <c r="BE330" i="15"/>
  <c r="T330" i="15"/>
  <c r="R330" i="15"/>
  <c r="P330" i="15"/>
  <c r="BI329" i="15"/>
  <c r="BH329" i="15"/>
  <c r="BG329" i="15"/>
  <c r="BE329" i="15"/>
  <c r="T329" i="15"/>
  <c r="R329" i="15"/>
  <c r="P329" i="15"/>
  <c r="BI328" i="15"/>
  <c r="BH328" i="15"/>
  <c r="BG328" i="15"/>
  <c r="BE328" i="15"/>
  <c r="T328" i="15"/>
  <c r="R328" i="15"/>
  <c r="P328" i="15"/>
  <c r="BI327" i="15"/>
  <c r="BH327" i="15"/>
  <c r="BG327" i="15"/>
  <c r="BE327" i="15"/>
  <c r="T327" i="15"/>
  <c r="R327" i="15"/>
  <c r="P327" i="15"/>
  <c r="BI326" i="15"/>
  <c r="BH326" i="15"/>
  <c r="BG326" i="15"/>
  <c r="BE326" i="15"/>
  <c r="T326" i="15"/>
  <c r="R326" i="15"/>
  <c r="P326" i="15"/>
  <c r="BI325" i="15"/>
  <c r="BH325" i="15"/>
  <c r="BG325" i="15"/>
  <c r="BE325" i="15"/>
  <c r="T325" i="15"/>
  <c r="R325" i="15"/>
  <c r="P325" i="15"/>
  <c r="BI324" i="15"/>
  <c r="BH324" i="15"/>
  <c r="BG324" i="15"/>
  <c r="BE324" i="15"/>
  <c r="T324" i="15"/>
  <c r="R324" i="15"/>
  <c r="P324" i="15"/>
  <c r="BI323" i="15"/>
  <c r="BH323" i="15"/>
  <c r="BG323" i="15"/>
  <c r="BE323" i="15"/>
  <c r="T323" i="15"/>
  <c r="R323" i="15"/>
  <c r="P323" i="15"/>
  <c r="BI322" i="15"/>
  <c r="BH322" i="15"/>
  <c r="BG322" i="15"/>
  <c r="BE322" i="15"/>
  <c r="T322" i="15"/>
  <c r="R322" i="15"/>
  <c r="P322" i="15"/>
  <c r="BI321" i="15"/>
  <c r="BH321" i="15"/>
  <c r="BG321" i="15"/>
  <c r="BE321" i="15"/>
  <c r="T321" i="15"/>
  <c r="R321" i="15"/>
  <c r="P321" i="15"/>
  <c r="BI320" i="15"/>
  <c r="BH320" i="15"/>
  <c r="BG320" i="15"/>
  <c r="BE320" i="15"/>
  <c r="T320" i="15"/>
  <c r="R320" i="15"/>
  <c r="P320" i="15"/>
  <c r="BI319" i="15"/>
  <c r="BH319" i="15"/>
  <c r="BG319" i="15"/>
  <c r="BE319" i="15"/>
  <c r="T319" i="15"/>
  <c r="R319" i="15"/>
  <c r="P319" i="15"/>
  <c r="BI318" i="15"/>
  <c r="BH318" i="15"/>
  <c r="BG318" i="15"/>
  <c r="BE318" i="15"/>
  <c r="T318" i="15"/>
  <c r="R318" i="15"/>
  <c r="P318" i="15"/>
  <c r="BI317" i="15"/>
  <c r="BH317" i="15"/>
  <c r="BG317" i="15"/>
  <c r="BE317" i="15"/>
  <c r="T317" i="15"/>
  <c r="R317" i="15"/>
  <c r="P317" i="15"/>
  <c r="BI316" i="15"/>
  <c r="BH316" i="15"/>
  <c r="BG316" i="15"/>
  <c r="BE316" i="15"/>
  <c r="T316" i="15"/>
  <c r="R316" i="15"/>
  <c r="P316" i="15"/>
  <c r="BI315" i="15"/>
  <c r="BH315" i="15"/>
  <c r="BG315" i="15"/>
  <c r="BE315" i="15"/>
  <c r="T315" i="15"/>
  <c r="R315" i="15"/>
  <c r="P315" i="15"/>
  <c r="BI314" i="15"/>
  <c r="BH314" i="15"/>
  <c r="BG314" i="15"/>
  <c r="BE314" i="15"/>
  <c r="T314" i="15"/>
  <c r="R314" i="15"/>
  <c r="P314" i="15"/>
  <c r="BI313" i="15"/>
  <c r="BH313" i="15"/>
  <c r="BG313" i="15"/>
  <c r="BE313" i="15"/>
  <c r="T313" i="15"/>
  <c r="R313" i="15"/>
  <c r="P313" i="15"/>
  <c r="BI312" i="15"/>
  <c r="BH312" i="15"/>
  <c r="BG312" i="15"/>
  <c r="BE312" i="15"/>
  <c r="T312" i="15"/>
  <c r="R312" i="15"/>
  <c r="P312" i="15"/>
  <c r="BI311" i="15"/>
  <c r="BH311" i="15"/>
  <c r="BG311" i="15"/>
  <c r="BE311" i="15"/>
  <c r="T311" i="15"/>
  <c r="R311" i="15"/>
  <c r="P311" i="15"/>
  <c r="BI310" i="15"/>
  <c r="BH310" i="15"/>
  <c r="BG310" i="15"/>
  <c r="BE310" i="15"/>
  <c r="T310" i="15"/>
  <c r="R310" i="15"/>
  <c r="P310" i="15"/>
  <c r="BI309" i="15"/>
  <c r="BH309" i="15"/>
  <c r="BG309" i="15"/>
  <c r="BE309" i="15"/>
  <c r="T309" i="15"/>
  <c r="R309" i="15"/>
  <c r="P309" i="15"/>
  <c r="BI308" i="15"/>
  <c r="BH308" i="15"/>
  <c r="BG308" i="15"/>
  <c r="BE308" i="15"/>
  <c r="T308" i="15"/>
  <c r="R308" i="15"/>
  <c r="P308" i="15"/>
  <c r="BI307" i="15"/>
  <c r="BH307" i="15"/>
  <c r="BG307" i="15"/>
  <c r="BE307" i="15"/>
  <c r="T307" i="15"/>
  <c r="R307" i="15"/>
  <c r="P307" i="15"/>
  <c r="BI306" i="15"/>
  <c r="BH306" i="15"/>
  <c r="BG306" i="15"/>
  <c r="BE306" i="15"/>
  <c r="T306" i="15"/>
  <c r="R306" i="15"/>
  <c r="P306" i="15"/>
  <c r="BI305" i="15"/>
  <c r="BH305" i="15"/>
  <c r="BG305" i="15"/>
  <c r="BE305" i="15"/>
  <c r="T305" i="15"/>
  <c r="R305" i="15"/>
  <c r="P305" i="15"/>
  <c r="BI304" i="15"/>
  <c r="BH304" i="15"/>
  <c r="BG304" i="15"/>
  <c r="BE304" i="15"/>
  <c r="T304" i="15"/>
  <c r="R304" i="15"/>
  <c r="P304" i="15"/>
  <c r="BI303" i="15"/>
  <c r="BH303" i="15"/>
  <c r="BG303" i="15"/>
  <c r="BE303" i="15"/>
  <c r="T303" i="15"/>
  <c r="R303" i="15"/>
  <c r="P303" i="15"/>
  <c r="BI302" i="15"/>
  <c r="BH302" i="15"/>
  <c r="BG302" i="15"/>
  <c r="BE302" i="15"/>
  <c r="T302" i="15"/>
  <c r="R302" i="15"/>
  <c r="P302" i="15"/>
  <c r="BI301" i="15"/>
  <c r="BH301" i="15"/>
  <c r="BG301" i="15"/>
  <c r="BE301" i="15"/>
  <c r="T301" i="15"/>
  <c r="R301" i="15"/>
  <c r="P301" i="15"/>
  <c r="BI300" i="15"/>
  <c r="BH300" i="15"/>
  <c r="BG300" i="15"/>
  <c r="BE300" i="15"/>
  <c r="T300" i="15"/>
  <c r="R300" i="15"/>
  <c r="P300" i="15"/>
  <c r="BI299" i="15"/>
  <c r="BH299" i="15"/>
  <c r="BG299" i="15"/>
  <c r="BE299" i="15"/>
  <c r="T299" i="15"/>
  <c r="R299" i="15"/>
  <c r="P299" i="15"/>
  <c r="BI298" i="15"/>
  <c r="BH298" i="15"/>
  <c r="BG298" i="15"/>
  <c r="BE298" i="15"/>
  <c r="T298" i="15"/>
  <c r="R298" i="15"/>
  <c r="P298" i="15"/>
  <c r="BI297" i="15"/>
  <c r="BH297" i="15"/>
  <c r="BG297" i="15"/>
  <c r="BE297" i="15"/>
  <c r="T297" i="15"/>
  <c r="R297" i="15"/>
  <c r="P297" i="15"/>
  <c r="BI296" i="15"/>
  <c r="BH296" i="15"/>
  <c r="BG296" i="15"/>
  <c r="BE296" i="15"/>
  <c r="T296" i="15"/>
  <c r="R296" i="15"/>
  <c r="P296" i="15"/>
  <c r="BI295" i="15"/>
  <c r="BH295" i="15"/>
  <c r="BG295" i="15"/>
  <c r="BE295" i="15"/>
  <c r="T295" i="15"/>
  <c r="R295" i="15"/>
  <c r="P295" i="15"/>
  <c r="BI294" i="15"/>
  <c r="BH294" i="15"/>
  <c r="BG294" i="15"/>
  <c r="BE294" i="15"/>
  <c r="T294" i="15"/>
  <c r="R294" i="15"/>
  <c r="P294" i="15"/>
  <c r="BI293" i="15"/>
  <c r="BH293" i="15"/>
  <c r="BG293" i="15"/>
  <c r="BE293" i="15"/>
  <c r="T293" i="15"/>
  <c r="R293" i="15"/>
  <c r="P293" i="15"/>
  <c r="BI292" i="15"/>
  <c r="BH292" i="15"/>
  <c r="BG292" i="15"/>
  <c r="BE292" i="15"/>
  <c r="T292" i="15"/>
  <c r="R292" i="15"/>
  <c r="P292" i="15"/>
  <c r="BI291" i="15"/>
  <c r="BH291" i="15"/>
  <c r="BG291" i="15"/>
  <c r="BE291" i="15"/>
  <c r="T291" i="15"/>
  <c r="R291" i="15"/>
  <c r="P291" i="15"/>
  <c r="BI290" i="15"/>
  <c r="BH290" i="15"/>
  <c r="BG290" i="15"/>
  <c r="BE290" i="15"/>
  <c r="T290" i="15"/>
  <c r="R290" i="15"/>
  <c r="P290" i="15"/>
  <c r="BI289" i="15"/>
  <c r="BH289" i="15"/>
  <c r="BG289" i="15"/>
  <c r="BE289" i="15"/>
  <c r="T289" i="15"/>
  <c r="R289" i="15"/>
  <c r="P289" i="15"/>
  <c r="BI288" i="15"/>
  <c r="BH288" i="15"/>
  <c r="BG288" i="15"/>
  <c r="BE288" i="15"/>
  <c r="T288" i="15"/>
  <c r="R288" i="15"/>
  <c r="P288" i="15"/>
  <c r="BI287" i="15"/>
  <c r="BH287" i="15"/>
  <c r="BG287" i="15"/>
  <c r="BE287" i="15"/>
  <c r="T287" i="15"/>
  <c r="R287" i="15"/>
  <c r="P287" i="15"/>
  <c r="BI286" i="15"/>
  <c r="BH286" i="15"/>
  <c r="BG286" i="15"/>
  <c r="BE286" i="15"/>
  <c r="T286" i="15"/>
  <c r="R286" i="15"/>
  <c r="P286" i="15"/>
  <c r="BI285" i="15"/>
  <c r="BH285" i="15"/>
  <c r="BG285" i="15"/>
  <c r="BE285" i="15"/>
  <c r="T285" i="15"/>
  <c r="R285" i="15"/>
  <c r="P285" i="15"/>
  <c r="BI284" i="15"/>
  <c r="BH284" i="15"/>
  <c r="BG284" i="15"/>
  <c r="BE284" i="15"/>
  <c r="T284" i="15"/>
  <c r="R284" i="15"/>
  <c r="P284" i="15"/>
  <c r="BI283" i="15"/>
  <c r="BH283" i="15"/>
  <c r="BG283" i="15"/>
  <c r="BE283" i="15"/>
  <c r="T283" i="15"/>
  <c r="R283" i="15"/>
  <c r="P283" i="15"/>
  <c r="BI282" i="15"/>
  <c r="BH282" i="15"/>
  <c r="BG282" i="15"/>
  <c r="BE282" i="15"/>
  <c r="T282" i="15"/>
  <c r="R282" i="15"/>
  <c r="P282" i="15"/>
  <c r="BI281" i="15"/>
  <c r="BH281" i="15"/>
  <c r="BG281" i="15"/>
  <c r="BE281" i="15"/>
  <c r="T281" i="15"/>
  <c r="R281" i="15"/>
  <c r="P281" i="15"/>
  <c r="BI280" i="15"/>
  <c r="BH280" i="15"/>
  <c r="BG280" i="15"/>
  <c r="BE280" i="15"/>
  <c r="T280" i="15"/>
  <c r="R280" i="15"/>
  <c r="P280" i="15"/>
  <c r="BI279" i="15"/>
  <c r="BH279" i="15"/>
  <c r="BG279" i="15"/>
  <c r="BE279" i="15"/>
  <c r="T279" i="15"/>
  <c r="R279" i="15"/>
  <c r="P279" i="15"/>
  <c r="BI278" i="15"/>
  <c r="BH278" i="15"/>
  <c r="BG278" i="15"/>
  <c r="BE278" i="15"/>
  <c r="T278" i="15"/>
  <c r="R278" i="15"/>
  <c r="P278" i="15"/>
  <c r="BI277" i="15"/>
  <c r="BH277" i="15"/>
  <c r="BG277" i="15"/>
  <c r="BE277" i="15"/>
  <c r="T277" i="15"/>
  <c r="R277" i="15"/>
  <c r="P277" i="15"/>
  <c r="BI276" i="15"/>
  <c r="BH276" i="15"/>
  <c r="BG276" i="15"/>
  <c r="BE276" i="15"/>
  <c r="T276" i="15"/>
  <c r="R276" i="15"/>
  <c r="P276" i="15"/>
  <c r="BI275" i="15"/>
  <c r="BH275" i="15"/>
  <c r="BG275" i="15"/>
  <c r="BE275" i="15"/>
  <c r="T275" i="15"/>
  <c r="R275" i="15"/>
  <c r="P275" i="15"/>
  <c r="BI274" i="15"/>
  <c r="BH274" i="15"/>
  <c r="BG274" i="15"/>
  <c r="BE274" i="15"/>
  <c r="T274" i="15"/>
  <c r="R274" i="15"/>
  <c r="P274" i="15"/>
  <c r="BI273" i="15"/>
  <c r="BH273" i="15"/>
  <c r="BG273" i="15"/>
  <c r="BE273" i="15"/>
  <c r="T273" i="15"/>
  <c r="R273" i="15"/>
  <c r="P273" i="15"/>
  <c r="BI272" i="15"/>
  <c r="BH272" i="15"/>
  <c r="BG272" i="15"/>
  <c r="BE272" i="15"/>
  <c r="T272" i="15"/>
  <c r="R272" i="15"/>
  <c r="P272" i="15"/>
  <c r="BI271" i="15"/>
  <c r="BH271" i="15"/>
  <c r="BG271" i="15"/>
  <c r="BE271" i="15"/>
  <c r="T271" i="15"/>
  <c r="R271" i="15"/>
  <c r="P271" i="15"/>
  <c r="BI270" i="15"/>
  <c r="BH270" i="15"/>
  <c r="BG270" i="15"/>
  <c r="BE270" i="15"/>
  <c r="T270" i="15"/>
  <c r="R270" i="15"/>
  <c r="P270" i="15"/>
  <c r="BI269" i="15"/>
  <c r="BH269" i="15"/>
  <c r="BG269" i="15"/>
  <c r="BE269" i="15"/>
  <c r="T269" i="15"/>
  <c r="R269" i="15"/>
  <c r="P269" i="15"/>
  <c r="BI268" i="15"/>
  <c r="BH268" i="15"/>
  <c r="BG268" i="15"/>
  <c r="BE268" i="15"/>
  <c r="T268" i="15"/>
  <c r="R268" i="15"/>
  <c r="P268" i="15"/>
  <c r="BI267" i="15"/>
  <c r="BH267" i="15"/>
  <c r="BG267" i="15"/>
  <c r="BE267" i="15"/>
  <c r="T267" i="15"/>
  <c r="R267" i="15"/>
  <c r="P267" i="15"/>
  <c r="BI266" i="15"/>
  <c r="BH266" i="15"/>
  <c r="BG266" i="15"/>
  <c r="BE266" i="15"/>
  <c r="T266" i="15"/>
  <c r="R266" i="15"/>
  <c r="P266" i="15"/>
  <c r="BI265" i="15"/>
  <c r="BH265" i="15"/>
  <c r="BG265" i="15"/>
  <c r="BE265" i="15"/>
  <c r="T265" i="15"/>
  <c r="R265" i="15"/>
  <c r="P265" i="15"/>
  <c r="BI264" i="15"/>
  <c r="BH264" i="15"/>
  <c r="BG264" i="15"/>
  <c r="BE264" i="15"/>
  <c r="T264" i="15"/>
  <c r="R264" i="15"/>
  <c r="P264" i="15"/>
  <c r="BI263" i="15"/>
  <c r="BH263" i="15"/>
  <c r="BG263" i="15"/>
  <c r="BE263" i="15"/>
  <c r="T263" i="15"/>
  <c r="R263" i="15"/>
  <c r="P263" i="15"/>
  <c r="BI262" i="15"/>
  <c r="BH262" i="15"/>
  <c r="BG262" i="15"/>
  <c r="BE262" i="15"/>
  <c r="T262" i="15"/>
  <c r="R262" i="15"/>
  <c r="P262" i="15"/>
  <c r="BI261" i="15"/>
  <c r="BH261" i="15"/>
  <c r="BG261" i="15"/>
  <c r="BE261" i="15"/>
  <c r="T261" i="15"/>
  <c r="R261" i="15"/>
  <c r="P261" i="15"/>
  <c r="BI260" i="15"/>
  <c r="BH260" i="15"/>
  <c r="BG260" i="15"/>
  <c r="BE260" i="15"/>
  <c r="T260" i="15"/>
  <c r="R260" i="15"/>
  <c r="P260" i="15"/>
  <c r="BI259" i="15"/>
  <c r="BH259" i="15"/>
  <c r="BG259" i="15"/>
  <c r="BE259" i="15"/>
  <c r="T259" i="15"/>
  <c r="R259" i="15"/>
  <c r="P259" i="15"/>
  <c r="BI258" i="15"/>
  <c r="BH258" i="15"/>
  <c r="BG258" i="15"/>
  <c r="BE258" i="15"/>
  <c r="T258" i="15"/>
  <c r="R258" i="15"/>
  <c r="P258" i="15"/>
  <c r="BI257" i="15"/>
  <c r="BH257" i="15"/>
  <c r="BG257" i="15"/>
  <c r="BE257" i="15"/>
  <c r="T257" i="15"/>
  <c r="R257" i="15"/>
  <c r="P257" i="15"/>
  <c r="BI256" i="15"/>
  <c r="BH256" i="15"/>
  <c r="BG256" i="15"/>
  <c r="BE256" i="15"/>
  <c r="T256" i="15"/>
  <c r="R256" i="15"/>
  <c r="P256" i="15"/>
  <c r="BI255" i="15"/>
  <c r="BH255" i="15"/>
  <c r="BG255" i="15"/>
  <c r="BE255" i="15"/>
  <c r="T255" i="15"/>
  <c r="R255" i="15"/>
  <c r="P255" i="15"/>
  <c r="BI254" i="15"/>
  <c r="BH254" i="15"/>
  <c r="BG254" i="15"/>
  <c r="BE254" i="15"/>
  <c r="T254" i="15"/>
  <c r="R254" i="15"/>
  <c r="P254" i="15"/>
  <c r="BI253" i="15"/>
  <c r="BH253" i="15"/>
  <c r="BG253" i="15"/>
  <c r="BE253" i="15"/>
  <c r="T253" i="15"/>
  <c r="R253" i="15"/>
  <c r="P253" i="15"/>
  <c r="BI252" i="15"/>
  <c r="BH252" i="15"/>
  <c r="BG252" i="15"/>
  <c r="BE252" i="15"/>
  <c r="T252" i="15"/>
  <c r="R252" i="15"/>
  <c r="P252" i="15"/>
  <c r="BI251" i="15"/>
  <c r="BH251" i="15"/>
  <c r="BG251" i="15"/>
  <c r="BE251" i="15"/>
  <c r="T251" i="15"/>
  <c r="R251" i="15"/>
  <c r="P251" i="15"/>
  <c r="BI250" i="15"/>
  <c r="BH250" i="15"/>
  <c r="BG250" i="15"/>
  <c r="BE250" i="15"/>
  <c r="T250" i="15"/>
  <c r="R250" i="15"/>
  <c r="P250" i="15"/>
  <c r="BI249" i="15"/>
  <c r="BH249" i="15"/>
  <c r="BG249" i="15"/>
  <c r="BE249" i="15"/>
  <c r="T249" i="15"/>
  <c r="R249" i="15"/>
  <c r="P249" i="15"/>
  <c r="BI248" i="15"/>
  <c r="BH248" i="15"/>
  <c r="BG248" i="15"/>
  <c r="BE248" i="15"/>
  <c r="T248" i="15"/>
  <c r="R248" i="15"/>
  <c r="P248" i="15"/>
  <c r="BI247" i="15"/>
  <c r="BH247" i="15"/>
  <c r="BG247" i="15"/>
  <c r="BE247" i="15"/>
  <c r="T247" i="15"/>
  <c r="R247" i="15"/>
  <c r="P247" i="15"/>
  <c r="BI246" i="15"/>
  <c r="BH246" i="15"/>
  <c r="BG246" i="15"/>
  <c r="BE246" i="15"/>
  <c r="T246" i="15"/>
  <c r="R246" i="15"/>
  <c r="P246" i="15"/>
  <c r="BI245" i="15"/>
  <c r="BH245" i="15"/>
  <c r="BG245" i="15"/>
  <c r="BE245" i="15"/>
  <c r="T245" i="15"/>
  <c r="R245" i="15"/>
  <c r="P245" i="15"/>
  <c r="BI244" i="15"/>
  <c r="BH244" i="15"/>
  <c r="BG244" i="15"/>
  <c r="BE244" i="15"/>
  <c r="T244" i="15"/>
  <c r="R244" i="15"/>
  <c r="P244" i="15"/>
  <c r="BI243" i="15"/>
  <c r="BH243" i="15"/>
  <c r="BG243" i="15"/>
  <c r="BE243" i="15"/>
  <c r="T243" i="15"/>
  <c r="R243" i="15"/>
  <c r="P243" i="15"/>
  <c r="BI242" i="15"/>
  <c r="BH242" i="15"/>
  <c r="BG242" i="15"/>
  <c r="BE242" i="15"/>
  <c r="T242" i="15"/>
  <c r="R242" i="15"/>
  <c r="P242" i="15"/>
  <c r="BI241" i="15"/>
  <c r="BH241" i="15"/>
  <c r="BG241" i="15"/>
  <c r="BE241" i="15"/>
  <c r="T241" i="15"/>
  <c r="R241" i="15"/>
  <c r="P241" i="15"/>
  <c r="BI240" i="15"/>
  <c r="BH240" i="15"/>
  <c r="BG240" i="15"/>
  <c r="BE240" i="15"/>
  <c r="T240" i="15"/>
  <c r="R240" i="15"/>
  <c r="P240" i="15"/>
  <c r="BI239" i="15"/>
  <c r="BH239" i="15"/>
  <c r="BG239" i="15"/>
  <c r="BE239" i="15"/>
  <c r="T239" i="15"/>
  <c r="R239" i="15"/>
  <c r="P239" i="15"/>
  <c r="BI238" i="15"/>
  <c r="BH238" i="15"/>
  <c r="BG238" i="15"/>
  <c r="BE238" i="15"/>
  <c r="T238" i="15"/>
  <c r="R238" i="15"/>
  <c r="P238" i="15"/>
  <c r="BI237" i="15"/>
  <c r="BH237" i="15"/>
  <c r="BG237" i="15"/>
  <c r="BE237" i="15"/>
  <c r="T237" i="15"/>
  <c r="R237" i="15"/>
  <c r="P237" i="15"/>
  <c r="BI236" i="15"/>
  <c r="BH236" i="15"/>
  <c r="BG236" i="15"/>
  <c r="BE236" i="15"/>
  <c r="T236" i="15"/>
  <c r="R236" i="15"/>
  <c r="P236" i="15"/>
  <c r="BI235" i="15"/>
  <c r="BH235" i="15"/>
  <c r="BG235" i="15"/>
  <c r="BE235" i="15"/>
  <c r="T235" i="15"/>
  <c r="R235" i="15"/>
  <c r="P235" i="15"/>
  <c r="BI234" i="15"/>
  <c r="BH234" i="15"/>
  <c r="BG234" i="15"/>
  <c r="BE234" i="15"/>
  <c r="T234" i="15"/>
  <c r="R234" i="15"/>
  <c r="P234" i="15"/>
  <c r="BI233" i="15"/>
  <c r="BH233" i="15"/>
  <c r="BG233" i="15"/>
  <c r="BE233" i="15"/>
  <c r="T233" i="15"/>
  <c r="R233" i="15"/>
  <c r="P233" i="15"/>
  <c r="BI232" i="15"/>
  <c r="BH232" i="15"/>
  <c r="BG232" i="15"/>
  <c r="BE232" i="15"/>
  <c r="T232" i="15"/>
  <c r="R232" i="15"/>
  <c r="P232" i="15"/>
  <c r="BI231" i="15"/>
  <c r="BH231" i="15"/>
  <c r="BG231" i="15"/>
  <c r="BE231" i="15"/>
  <c r="T231" i="15"/>
  <c r="R231" i="15"/>
  <c r="P231" i="15"/>
  <c r="BI230" i="15"/>
  <c r="BH230" i="15"/>
  <c r="BG230" i="15"/>
  <c r="BE230" i="15"/>
  <c r="T230" i="15"/>
  <c r="R230" i="15"/>
  <c r="P230" i="15"/>
  <c r="BI229" i="15"/>
  <c r="BH229" i="15"/>
  <c r="BG229" i="15"/>
  <c r="BE229" i="15"/>
  <c r="T229" i="15"/>
  <c r="R229" i="15"/>
  <c r="P229" i="15"/>
  <c r="BI228" i="15"/>
  <c r="BH228" i="15"/>
  <c r="BG228" i="15"/>
  <c r="BE228" i="15"/>
  <c r="T228" i="15"/>
  <c r="R228" i="15"/>
  <c r="P228" i="15"/>
  <c r="BI227" i="15"/>
  <c r="BH227" i="15"/>
  <c r="BG227" i="15"/>
  <c r="BE227" i="15"/>
  <c r="T227" i="15"/>
  <c r="R227" i="15"/>
  <c r="P227" i="15"/>
  <c r="BI226" i="15"/>
  <c r="BH226" i="15"/>
  <c r="BG226" i="15"/>
  <c r="BE226" i="15"/>
  <c r="T226" i="15"/>
  <c r="R226" i="15"/>
  <c r="P226" i="15"/>
  <c r="BI225" i="15"/>
  <c r="BH225" i="15"/>
  <c r="BG225" i="15"/>
  <c r="BE225" i="15"/>
  <c r="T225" i="15"/>
  <c r="R225" i="15"/>
  <c r="P225" i="15"/>
  <c r="BI224" i="15"/>
  <c r="BH224" i="15"/>
  <c r="BG224" i="15"/>
  <c r="BE224" i="15"/>
  <c r="T224" i="15"/>
  <c r="R224" i="15"/>
  <c r="P224" i="15"/>
  <c r="BI223" i="15"/>
  <c r="BH223" i="15"/>
  <c r="BG223" i="15"/>
  <c r="BE223" i="15"/>
  <c r="T223" i="15"/>
  <c r="R223" i="15"/>
  <c r="P223" i="15"/>
  <c r="BI222" i="15"/>
  <c r="BH222" i="15"/>
  <c r="BG222" i="15"/>
  <c r="BE222" i="15"/>
  <c r="T222" i="15"/>
  <c r="R222" i="15"/>
  <c r="P222" i="15"/>
  <c r="BI221" i="15"/>
  <c r="BH221" i="15"/>
  <c r="BG221" i="15"/>
  <c r="BE221" i="15"/>
  <c r="T221" i="15"/>
  <c r="R221" i="15"/>
  <c r="P221" i="15"/>
  <c r="BI220" i="15"/>
  <c r="BH220" i="15"/>
  <c r="BG220" i="15"/>
  <c r="BE220" i="15"/>
  <c r="T220" i="15"/>
  <c r="R220" i="15"/>
  <c r="P220" i="15"/>
  <c r="BI219" i="15"/>
  <c r="BH219" i="15"/>
  <c r="BG219" i="15"/>
  <c r="BE219" i="15"/>
  <c r="T219" i="15"/>
  <c r="R219" i="15"/>
  <c r="P219" i="15"/>
  <c r="BI218" i="15"/>
  <c r="BH218" i="15"/>
  <c r="BG218" i="15"/>
  <c r="BE218" i="15"/>
  <c r="T218" i="15"/>
  <c r="R218" i="15"/>
  <c r="P218" i="15"/>
  <c r="BI217" i="15"/>
  <c r="BH217" i="15"/>
  <c r="BG217" i="15"/>
  <c r="BE217" i="15"/>
  <c r="T217" i="15"/>
  <c r="R217" i="15"/>
  <c r="P217" i="15"/>
  <c r="BI216" i="15"/>
  <c r="BH216" i="15"/>
  <c r="BG216" i="15"/>
  <c r="BE216" i="15"/>
  <c r="T216" i="15"/>
  <c r="R216" i="15"/>
  <c r="P216" i="15"/>
  <c r="BI215" i="15"/>
  <c r="BH215" i="15"/>
  <c r="BG215" i="15"/>
  <c r="BE215" i="15"/>
  <c r="T215" i="15"/>
  <c r="R215" i="15"/>
  <c r="P215" i="15"/>
  <c r="BI214" i="15"/>
  <c r="BH214" i="15"/>
  <c r="BG214" i="15"/>
  <c r="BE214" i="15"/>
  <c r="T214" i="15"/>
  <c r="R214" i="15"/>
  <c r="P214" i="15"/>
  <c r="BI213" i="15"/>
  <c r="BH213" i="15"/>
  <c r="BG213" i="15"/>
  <c r="BE213" i="15"/>
  <c r="T213" i="15"/>
  <c r="R213" i="15"/>
  <c r="P213" i="15"/>
  <c r="BI212" i="15"/>
  <c r="BH212" i="15"/>
  <c r="BG212" i="15"/>
  <c r="BE212" i="15"/>
  <c r="T212" i="15"/>
  <c r="R212" i="15"/>
  <c r="P212" i="15"/>
  <c r="BI211" i="15"/>
  <c r="BH211" i="15"/>
  <c r="BG211" i="15"/>
  <c r="BE211" i="15"/>
  <c r="T211" i="15"/>
  <c r="R211" i="15"/>
  <c r="P211" i="15"/>
  <c r="BI210" i="15"/>
  <c r="BH210" i="15"/>
  <c r="BG210" i="15"/>
  <c r="BE210" i="15"/>
  <c r="T210" i="15"/>
  <c r="R210" i="15"/>
  <c r="P210" i="15"/>
  <c r="BI209" i="15"/>
  <c r="BH209" i="15"/>
  <c r="BG209" i="15"/>
  <c r="BE209" i="15"/>
  <c r="T209" i="15"/>
  <c r="R209" i="15"/>
  <c r="P209" i="15"/>
  <c r="BI208" i="15"/>
  <c r="BH208" i="15"/>
  <c r="BG208" i="15"/>
  <c r="BE208" i="15"/>
  <c r="T208" i="15"/>
  <c r="R208" i="15"/>
  <c r="P208" i="15"/>
  <c r="BI207" i="15"/>
  <c r="BH207" i="15"/>
  <c r="BG207" i="15"/>
  <c r="BE207" i="15"/>
  <c r="T207" i="15"/>
  <c r="R207" i="15"/>
  <c r="P207" i="15"/>
  <c r="BI206" i="15"/>
  <c r="BH206" i="15"/>
  <c r="BG206" i="15"/>
  <c r="BE206" i="15"/>
  <c r="T206" i="15"/>
  <c r="R206" i="15"/>
  <c r="P206" i="15"/>
  <c r="BI205" i="15"/>
  <c r="BH205" i="15"/>
  <c r="BG205" i="15"/>
  <c r="BE205" i="15"/>
  <c r="T205" i="15"/>
  <c r="R205" i="15"/>
  <c r="P205" i="15"/>
  <c r="BI204" i="15"/>
  <c r="BH204" i="15"/>
  <c r="BG204" i="15"/>
  <c r="BE204" i="15"/>
  <c r="T204" i="15"/>
  <c r="R204" i="15"/>
  <c r="P204" i="15"/>
  <c r="BI203" i="15"/>
  <c r="BH203" i="15"/>
  <c r="BG203" i="15"/>
  <c r="BE203" i="15"/>
  <c r="T203" i="15"/>
  <c r="R203" i="15"/>
  <c r="P203" i="15"/>
  <c r="BI202" i="15"/>
  <c r="BH202" i="15"/>
  <c r="BG202" i="15"/>
  <c r="BE202" i="15"/>
  <c r="T202" i="15"/>
  <c r="R202" i="15"/>
  <c r="P202" i="15"/>
  <c r="BI201" i="15"/>
  <c r="BH201" i="15"/>
  <c r="BG201" i="15"/>
  <c r="BE201" i="15"/>
  <c r="T201" i="15"/>
  <c r="R201" i="15"/>
  <c r="P201" i="15"/>
  <c r="BI200" i="15"/>
  <c r="BH200" i="15"/>
  <c r="BG200" i="15"/>
  <c r="BE200" i="15"/>
  <c r="T200" i="15"/>
  <c r="R200" i="15"/>
  <c r="P200" i="15"/>
  <c r="BI199" i="15"/>
  <c r="BH199" i="15"/>
  <c r="BG199" i="15"/>
  <c r="BE199" i="15"/>
  <c r="T199" i="15"/>
  <c r="R199" i="15"/>
  <c r="P199" i="15"/>
  <c r="BI198" i="15"/>
  <c r="BH198" i="15"/>
  <c r="BG198" i="15"/>
  <c r="BE198" i="15"/>
  <c r="T198" i="15"/>
  <c r="R198" i="15"/>
  <c r="P198" i="15"/>
  <c r="BI197" i="15"/>
  <c r="BH197" i="15"/>
  <c r="BG197" i="15"/>
  <c r="BE197" i="15"/>
  <c r="T197" i="15"/>
  <c r="R197" i="15"/>
  <c r="P197" i="15"/>
  <c r="BI196" i="15"/>
  <c r="BH196" i="15"/>
  <c r="BG196" i="15"/>
  <c r="BE196" i="15"/>
  <c r="T196" i="15"/>
  <c r="R196" i="15"/>
  <c r="P196" i="15"/>
  <c r="BI195" i="15"/>
  <c r="BH195" i="15"/>
  <c r="BG195" i="15"/>
  <c r="BE195" i="15"/>
  <c r="T195" i="15"/>
  <c r="R195" i="15"/>
  <c r="P195" i="15"/>
  <c r="BI194" i="15"/>
  <c r="BH194" i="15"/>
  <c r="BG194" i="15"/>
  <c r="BE194" i="15"/>
  <c r="T194" i="15"/>
  <c r="R194" i="15"/>
  <c r="P194" i="15"/>
  <c r="BI193" i="15"/>
  <c r="BH193" i="15"/>
  <c r="BG193" i="15"/>
  <c r="BE193" i="15"/>
  <c r="T193" i="15"/>
  <c r="R193" i="15"/>
  <c r="P193" i="15"/>
  <c r="BI192" i="15"/>
  <c r="BH192" i="15"/>
  <c r="BG192" i="15"/>
  <c r="BE192" i="15"/>
  <c r="T192" i="15"/>
  <c r="R192" i="15"/>
  <c r="P192" i="15"/>
  <c r="BI191" i="15"/>
  <c r="BH191" i="15"/>
  <c r="BG191" i="15"/>
  <c r="BE191" i="15"/>
  <c r="T191" i="15"/>
  <c r="R191" i="15"/>
  <c r="P191" i="15"/>
  <c r="BI190" i="15"/>
  <c r="BH190" i="15"/>
  <c r="BG190" i="15"/>
  <c r="BE190" i="15"/>
  <c r="T190" i="15"/>
  <c r="R190" i="15"/>
  <c r="P190" i="15"/>
  <c r="BI189" i="15"/>
  <c r="BH189" i="15"/>
  <c r="BG189" i="15"/>
  <c r="BE189" i="15"/>
  <c r="T189" i="15"/>
  <c r="R189" i="15"/>
  <c r="P189" i="15"/>
  <c r="BI188" i="15"/>
  <c r="BH188" i="15"/>
  <c r="BG188" i="15"/>
  <c r="BE188" i="15"/>
  <c r="T188" i="15"/>
  <c r="R188" i="15"/>
  <c r="P188" i="15"/>
  <c r="BI187" i="15"/>
  <c r="BH187" i="15"/>
  <c r="BG187" i="15"/>
  <c r="BE187" i="15"/>
  <c r="T187" i="15"/>
  <c r="R187" i="15"/>
  <c r="P187" i="15"/>
  <c r="BI186" i="15"/>
  <c r="BH186" i="15"/>
  <c r="BG186" i="15"/>
  <c r="BE186" i="15"/>
  <c r="T186" i="15"/>
  <c r="R186" i="15"/>
  <c r="P186" i="15"/>
  <c r="BI184" i="15"/>
  <c r="BH184" i="15"/>
  <c r="BG184" i="15"/>
  <c r="BE184" i="15"/>
  <c r="T184" i="15"/>
  <c r="R184" i="15"/>
  <c r="P184" i="15"/>
  <c r="BI183" i="15"/>
  <c r="BH183" i="15"/>
  <c r="BG183" i="15"/>
  <c r="BE183" i="15"/>
  <c r="T183" i="15"/>
  <c r="R183" i="15"/>
  <c r="P183" i="15"/>
  <c r="BI182" i="15"/>
  <c r="BH182" i="15"/>
  <c r="BG182" i="15"/>
  <c r="BE182" i="15"/>
  <c r="T182" i="15"/>
  <c r="R182" i="15"/>
  <c r="P182" i="15"/>
  <c r="BI181" i="15"/>
  <c r="BH181" i="15"/>
  <c r="BG181" i="15"/>
  <c r="BE181" i="15"/>
  <c r="T181" i="15"/>
  <c r="R181" i="15"/>
  <c r="P181" i="15"/>
  <c r="BI180" i="15"/>
  <c r="BH180" i="15"/>
  <c r="BG180" i="15"/>
  <c r="BE180" i="15"/>
  <c r="T180" i="15"/>
  <c r="R180" i="15"/>
  <c r="P180" i="15"/>
  <c r="BI179" i="15"/>
  <c r="BH179" i="15"/>
  <c r="BG179" i="15"/>
  <c r="BE179" i="15"/>
  <c r="T179" i="15"/>
  <c r="R179" i="15"/>
  <c r="P179" i="15"/>
  <c r="BI178" i="15"/>
  <c r="BH178" i="15"/>
  <c r="BG178" i="15"/>
  <c r="BE178" i="15"/>
  <c r="T178" i="15"/>
  <c r="R178" i="15"/>
  <c r="P178" i="15"/>
  <c r="BI177" i="15"/>
  <c r="BH177" i="15"/>
  <c r="BG177" i="15"/>
  <c r="BE177" i="15"/>
  <c r="T177" i="15"/>
  <c r="R177" i="15"/>
  <c r="P177" i="15"/>
  <c r="BI176" i="15"/>
  <c r="BH176" i="15"/>
  <c r="BG176" i="15"/>
  <c r="BE176" i="15"/>
  <c r="T176" i="15"/>
  <c r="R176" i="15"/>
  <c r="P176" i="15"/>
  <c r="BI175" i="15"/>
  <c r="BH175" i="15"/>
  <c r="BG175" i="15"/>
  <c r="BE175" i="15"/>
  <c r="T175" i="15"/>
  <c r="R175" i="15"/>
  <c r="P175" i="15"/>
  <c r="BI174" i="15"/>
  <c r="BH174" i="15"/>
  <c r="BG174" i="15"/>
  <c r="BE174" i="15"/>
  <c r="T174" i="15"/>
  <c r="R174" i="15"/>
  <c r="P174" i="15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1" i="15"/>
  <c r="BH171" i="15"/>
  <c r="BG171" i="15"/>
  <c r="BE171" i="15"/>
  <c r="T171" i="15"/>
  <c r="R171" i="15"/>
  <c r="P171" i="15"/>
  <c r="BI170" i="15"/>
  <c r="BH170" i="15"/>
  <c r="BG170" i="15"/>
  <c r="BE170" i="15"/>
  <c r="T170" i="15"/>
  <c r="R170" i="15"/>
  <c r="P170" i="15"/>
  <c r="BI169" i="15"/>
  <c r="BH169" i="15"/>
  <c r="BG169" i="15"/>
  <c r="BE169" i="15"/>
  <c r="T169" i="15"/>
  <c r="R169" i="15"/>
  <c r="P169" i="15"/>
  <c r="BI168" i="15"/>
  <c r="BH168" i="15"/>
  <c r="BG168" i="15"/>
  <c r="BE168" i="15"/>
  <c r="T168" i="15"/>
  <c r="R168" i="15"/>
  <c r="P168" i="15"/>
  <c r="BI167" i="15"/>
  <c r="BH167" i="15"/>
  <c r="BG167" i="15"/>
  <c r="BE167" i="15"/>
  <c r="T167" i="15"/>
  <c r="R167" i="15"/>
  <c r="P167" i="15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2" i="15"/>
  <c r="BH162" i="15"/>
  <c r="BG162" i="15"/>
  <c r="BE162" i="15"/>
  <c r="T162" i="15"/>
  <c r="R162" i="15"/>
  <c r="P162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4" i="15"/>
  <c r="BH144" i="15"/>
  <c r="BG144" i="15"/>
  <c r="BE144" i="15"/>
  <c r="T144" i="15"/>
  <c r="T143" i="15" s="1"/>
  <c r="R144" i="15"/>
  <c r="R143" i="15" s="1"/>
  <c r="P144" i="15"/>
  <c r="P143" i="15" s="1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BI136" i="15"/>
  <c r="BH136" i="15"/>
  <c r="BG136" i="15"/>
  <c r="BE136" i="15"/>
  <c r="T136" i="15"/>
  <c r="R136" i="15"/>
  <c r="P136" i="15"/>
  <c r="BI135" i="15"/>
  <c r="BH135" i="15"/>
  <c r="BG135" i="15"/>
  <c r="BE135" i="15"/>
  <c r="T135" i="15"/>
  <c r="R135" i="15"/>
  <c r="P135" i="15"/>
  <c r="BI134" i="15"/>
  <c r="BH134" i="15"/>
  <c r="BG134" i="15"/>
  <c r="BE134" i="15"/>
  <c r="T134" i="15"/>
  <c r="R134" i="15"/>
  <c r="P134" i="15"/>
  <c r="BI132" i="15"/>
  <c r="BH132" i="15"/>
  <c r="BG132" i="15"/>
  <c r="BE132" i="15"/>
  <c r="T132" i="15"/>
  <c r="R132" i="15"/>
  <c r="P132" i="15"/>
  <c r="BI131" i="15"/>
  <c r="BH131" i="15"/>
  <c r="BG131" i="15"/>
  <c r="BE131" i="15"/>
  <c r="T131" i="15"/>
  <c r="R131" i="15"/>
  <c r="P131" i="15"/>
  <c r="BI130" i="15"/>
  <c r="BH130" i="15"/>
  <c r="BG130" i="15"/>
  <c r="BE130" i="15"/>
  <c r="T130" i="15"/>
  <c r="R130" i="15"/>
  <c r="P130" i="15"/>
  <c r="BI129" i="15"/>
  <c r="BH129" i="15"/>
  <c r="BG129" i="15"/>
  <c r="BE129" i="15"/>
  <c r="T129" i="15"/>
  <c r="R129" i="15"/>
  <c r="P129" i="15"/>
  <c r="J122" i="15"/>
  <c r="F122" i="15"/>
  <c r="F120" i="15"/>
  <c r="E118" i="15"/>
  <c r="J91" i="15"/>
  <c r="F91" i="15"/>
  <c r="F89" i="15"/>
  <c r="E87" i="15"/>
  <c r="J24" i="15"/>
  <c r="E24" i="15"/>
  <c r="J123" i="15" s="1"/>
  <c r="J23" i="15"/>
  <c r="J18" i="15"/>
  <c r="E18" i="15"/>
  <c r="F123" i="15" s="1"/>
  <c r="J17" i="15"/>
  <c r="J12" i="15"/>
  <c r="J120" i="15"/>
  <c r="E7" i="15"/>
  <c r="E116" i="15" s="1"/>
  <c r="J422" i="14"/>
  <c r="J37" i="14"/>
  <c r="J36" i="14"/>
  <c r="AY107" i="1" s="1"/>
  <c r="J35" i="14"/>
  <c r="AX107" i="1"/>
  <c r="BI440" i="14"/>
  <c r="BH440" i="14"/>
  <c r="BG440" i="14"/>
  <c r="BE440" i="14"/>
  <c r="T440" i="14"/>
  <c r="R440" i="14"/>
  <c r="P440" i="14"/>
  <c r="BI439" i="14"/>
  <c r="BH439" i="14"/>
  <c r="BG439" i="14"/>
  <c r="BE439" i="14"/>
  <c r="T439" i="14"/>
  <c r="R439" i="14"/>
  <c r="P439" i="14"/>
  <c r="BI438" i="14"/>
  <c r="BH438" i="14"/>
  <c r="BG438" i="14"/>
  <c r="BE438" i="14"/>
  <c r="T438" i="14"/>
  <c r="R438" i="14"/>
  <c r="P438" i="14"/>
  <c r="BI437" i="14"/>
  <c r="BH437" i="14"/>
  <c r="BG437" i="14"/>
  <c r="BE437" i="14"/>
  <c r="T437" i="14"/>
  <c r="R437" i="14"/>
  <c r="P437" i="14"/>
  <c r="BI436" i="14"/>
  <c r="BH436" i="14"/>
  <c r="BG436" i="14"/>
  <c r="BE436" i="14"/>
  <c r="T436" i="14"/>
  <c r="R436" i="14"/>
  <c r="P436" i="14"/>
  <c r="BI435" i="14"/>
  <c r="BH435" i="14"/>
  <c r="BG435" i="14"/>
  <c r="BE435" i="14"/>
  <c r="T435" i="14"/>
  <c r="R435" i="14"/>
  <c r="P435" i="14"/>
  <c r="BI434" i="14"/>
  <c r="BH434" i="14"/>
  <c r="BG434" i="14"/>
  <c r="BE434" i="14"/>
  <c r="T434" i="14"/>
  <c r="R434" i="14"/>
  <c r="P434" i="14"/>
  <c r="BI433" i="14"/>
  <c r="BH433" i="14"/>
  <c r="BG433" i="14"/>
  <c r="BE433" i="14"/>
  <c r="T433" i="14"/>
  <c r="R433" i="14"/>
  <c r="P433" i="14"/>
  <c r="BI432" i="14"/>
  <c r="BH432" i="14"/>
  <c r="BG432" i="14"/>
  <c r="BE432" i="14"/>
  <c r="T432" i="14"/>
  <c r="R432" i="14"/>
  <c r="P432" i="14"/>
  <c r="BI431" i="14"/>
  <c r="BH431" i="14"/>
  <c r="BG431" i="14"/>
  <c r="BE431" i="14"/>
  <c r="T431" i="14"/>
  <c r="R431" i="14"/>
  <c r="P431" i="14"/>
  <c r="BI430" i="14"/>
  <c r="BH430" i="14"/>
  <c r="BG430" i="14"/>
  <c r="BE430" i="14"/>
  <c r="T430" i="14"/>
  <c r="R430" i="14"/>
  <c r="P430" i="14"/>
  <c r="BI429" i="14"/>
  <c r="BH429" i="14"/>
  <c r="BG429" i="14"/>
  <c r="BE429" i="14"/>
  <c r="T429" i="14"/>
  <c r="R429" i="14"/>
  <c r="P429" i="14"/>
  <c r="BI428" i="14"/>
  <c r="BH428" i="14"/>
  <c r="BG428" i="14"/>
  <c r="BE428" i="14"/>
  <c r="T428" i="14"/>
  <c r="R428" i="14"/>
  <c r="P428" i="14"/>
  <c r="BI427" i="14"/>
  <c r="BH427" i="14"/>
  <c r="BG427" i="14"/>
  <c r="BE427" i="14"/>
  <c r="T427" i="14"/>
  <c r="R427" i="14"/>
  <c r="P427" i="14"/>
  <c r="BI426" i="14"/>
  <c r="BH426" i="14"/>
  <c r="BG426" i="14"/>
  <c r="BE426" i="14"/>
  <c r="T426" i="14"/>
  <c r="R426" i="14"/>
  <c r="P426" i="14"/>
  <c r="BI425" i="14"/>
  <c r="BH425" i="14"/>
  <c r="BG425" i="14"/>
  <c r="BE425" i="14"/>
  <c r="T425" i="14"/>
  <c r="R425" i="14"/>
  <c r="P425" i="14"/>
  <c r="BI424" i="14"/>
  <c r="BH424" i="14"/>
  <c r="BG424" i="14"/>
  <c r="BE424" i="14"/>
  <c r="T424" i="14"/>
  <c r="R424" i="14"/>
  <c r="P424" i="14"/>
  <c r="J106" i="14"/>
  <c r="BI421" i="14"/>
  <c r="BH421" i="14"/>
  <c r="BG421" i="14"/>
  <c r="BE421" i="14"/>
  <c r="T421" i="14"/>
  <c r="R421" i="14"/>
  <c r="P421" i="14"/>
  <c r="BI420" i="14"/>
  <c r="BH420" i="14"/>
  <c r="BG420" i="14"/>
  <c r="BE420" i="14"/>
  <c r="T420" i="14"/>
  <c r="R420" i="14"/>
  <c r="P420" i="14"/>
  <c r="BI419" i="14"/>
  <c r="BH419" i="14"/>
  <c r="BG419" i="14"/>
  <c r="BE419" i="14"/>
  <c r="T419" i="14"/>
  <c r="R419" i="14"/>
  <c r="P419" i="14"/>
  <c r="BI418" i="14"/>
  <c r="BH418" i="14"/>
  <c r="BG418" i="14"/>
  <c r="BE418" i="14"/>
  <c r="T418" i="14"/>
  <c r="R418" i="14"/>
  <c r="P418" i="14"/>
  <c r="BI417" i="14"/>
  <c r="BH417" i="14"/>
  <c r="BG417" i="14"/>
  <c r="BE417" i="14"/>
  <c r="T417" i="14"/>
  <c r="R417" i="14"/>
  <c r="P417" i="14"/>
  <c r="BI416" i="14"/>
  <c r="BH416" i="14"/>
  <c r="BG416" i="14"/>
  <c r="BE416" i="14"/>
  <c r="T416" i="14"/>
  <c r="R416" i="14"/>
  <c r="P416" i="14"/>
  <c r="BI415" i="14"/>
  <c r="BH415" i="14"/>
  <c r="BG415" i="14"/>
  <c r="BE415" i="14"/>
  <c r="T415" i="14"/>
  <c r="R415" i="14"/>
  <c r="P415" i="14"/>
  <c r="BI414" i="14"/>
  <c r="BH414" i="14"/>
  <c r="BG414" i="14"/>
  <c r="BE414" i="14"/>
  <c r="T414" i="14"/>
  <c r="R414" i="14"/>
  <c r="P414" i="14"/>
  <c r="BI413" i="14"/>
  <c r="BH413" i="14"/>
  <c r="BG413" i="14"/>
  <c r="BE413" i="14"/>
  <c r="T413" i="14"/>
  <c r="R413" i="14"/>
  <c r="P413" i="14"/>
  <c r="BI412" i="14"/>
  <c r="BH412" i="14"/>
  <c r="BG412" i="14"/>
  <c r="BE412" i="14"/>
  <c r="T412" i="14"/>
  <c r="R412" i="14"/>
  <c r="P412" i="14"/>
  <c r="BI411" i="14"/>
  <c r="BH411" i="14"/>
  <c r="BG411" i="14"/>
  <c r="BE411" i="14"/>
  <c r="T411" i="14"/>
  <c r="R411" i="14"/>
  <c r="P411" i="14"/>
  <c r="BI410" i="14"/>
  <c r="BH410" i="14"/>
  <c r="BG410" i="14"/>
  <c r="BE410" i="14"/>
  <c r="T410" i="14"/>
  <c r="R410" i="14"/>
  <c r="P410" i="14"/>
  <c r="BI409" i="14"/>
  <c r="BH409" i="14"/>
  <c r="BG409" i="14"/>
  <c r="BE409" i="14"/>
  <c r="T409" i="14"/>
  <c r="R409" i="14"/>
  <c r="P409" i="14"/>
  <c r="BI408" i="14"/>
  <c r="BH408" i="14"/>
  <c r="BG408" i="14"/>
  <c r="BE408" i="14"/>
  <c r="T408" i="14"/>
  <c r="R408" i="14"/>
  <c r="P408" i="14"/>
  <c r="BI407" i="14"/>
  <c r="BH407" i="14"/>
  <c r="BG407" i="14"/>
  <c r="BE407" i="14"/>
  <c r="T407" i="14"/>
  <c r="R407" i="14"/>
  <c r="P407" i="14"/>
  <c r="BI406" i="14"/>
  <c r="BH406" i="14"/>
  <c r="BG406" i="14"/>
  <c r="BE406" i="14"/>
  <c r="T406" i="14"/>
  <c r="R406" i="14"/>
  <c r="P406" i="14"/>
  <c r="BI405" i="14"/>
  <c r="BH405" i="14"/>
  <c r="BG405" i="14"/>
  <c r="BE405" i="14"/>
  <c r="T405" i="14"/>
  <c r="R405" i="14"/>
  <c r="P405" i="14"/>
  <c r="BI404" i="14"/>
  <c r="BH404" i="14"/>
  <c r="BG404" i="14"/>
  <c r="BE404" i="14"/>
  <c r="T404" i="14"/>
  <c r="R404" i="14"/>
  <c r="P404" i="14"/>
  <c r="BI403" i="14"/>
  <c r="BH403" i="14"/>
  <c r="BG403" i="14"/>
  <c r="BE403" i="14"/>
  <c r="T403" i="14"/>
  <c r="R403" i="14"/>
  <c r="P403" i="14"/>
  <c r="BI402" i="14"/>
  <c r="BH402" i="14"/>
  <c r="BG402" i="14"/>
  <c r="BE402" i="14"/>
  <c r="T402" i="14"/>
  <c r="R402" i="14"/>
  <c r="P402" i="14"/>
  <c r="BI401" i="14"/>
  <c r="BH401" i="14"/>
  <c r="BG401" i="14"/>
  <c r="BE401" i="14"/>
  <c r="T401" i="14"/>
  <c r="R401" i="14"/>
  <c r="P401" i="14"/>
  <c r="BI400" i="14"/>
  <c r="BH400" i="14"/>
  <c r="BG400" i="14"/>
  <c r="BE400" i="14"/>
  <c r="T400" i="14"/>
  <c r="R400" i="14"/>
  <c r="P400" i="14"/>
  <c r="BI399" i="14"/>
  <c r="BH399" i="14"/>
  <c r="BG399" i="14"/>
  <c r="BE399" i="14"/>
  <c r="T399" i="14"/>
  <c r="R399" i="14"/>
  <c r="P399" i="14"/>
  <c r="BI398" i="14"/>
  <c r="BH398" i="14"/>
  <c r="BG398" i="14"/>
  <c r="BE398" i="14"/>
  <c r="T398" i="14"/>
  <c r="R398" i="14"/>
  <c r="P398" i="14"/>
  <c r="BI397" i="14"/>
  <c r="BH397" i="14"/>
  <c r="BG397" i="14"/>
  <c r="BE397" i="14"/>
  <c r="T397" i="14"/>
  <c r="R397" i="14"/>
  <c r="P397" i="14"/>
  <c r="BI396" i="14"/>
  <c r="BH396" i="14"/>
  <c r="BG396" i="14"/>
  <c r="BE396" i="14"/>
  <c r="T396" i="14"/>
  <c r="R396" i="14"/>
  <c r="P396" i="14"/>
  <c r="BI395" i="14"/>
  <c r="BH395" i="14"/>
  <c r="BG395" i="14"/>
  <c r="BE395" i="14"/>
  <c r="T395" i="14"/>
  <c r="R395" i="14"/>
  <c r="P395" i="14"/>
  <c r="BI394" i="14"/>
  <c r="BH394" i="14"/>
  <c r="BG394" i="14"/>
  <c r="BE394" i="14"/>
  <c r="T394" i="14"/>
  <c r="R394" i="14"/>
  <c r="P394" i="14"/>
  <c r="BI393" i="14"/>
  <c r="BH393" i="14"/>
  <c r="BG393" i="14"/>
  <c r="BE393" i="14"/>
  <c r="T393" i="14"/>
  <c r="R393" i="14"/>
  <c r="P393" i="14"/>
  <c r="BI392" i="14"/>
  <c r="BH392" i="14"/>
  <c r="BG392" i="14"/>
  <c r="BE392" i="14"/>
  <c r="T392" i="14"/>
  <c r="R392" i="14"/>
  <c r="P392" i="14"/>
  <c r="BI391" i="14"/>
  <c r="BH391" i="14"/>
  <c r="BG391" i="14"/>
  <c r="BE391" i="14"/>
  <c r="T391" i="14"/>
  <c r="R391" i="14"/>
  <c r="P391" i="14"/>
  <c r="BI390" i="14"/>
  <c r="BH390" i="14"/>
  <c r="BG390" i="14"/>
  <c r="BE390" i="14"/>
  <c r="T390" i="14"/>
  <c r="R390" i="14"/>
  <c r="P390" i="14"/>
  <c r="BI389" i="14"/>
  <c r="BH389" i="14"/>
  <c r="BG389" i="14"/>
  <c r="BE389" i="14"/>
  <c r="T389" i="14"/>
  <c r="R389" i="14"/>
  <c r="P389" i="14"/>
  <c r="BI388" i="14"/>
  <c r="BH388" i="14"/>
  <c r="BG388" i="14"/>
  <c r="BE388" i="14"/>
  <c r="T388" i="14"/>
  <c r="R388" i="14"/>
  <c r="P388" i="14"/>
  <c r="BI387" i="14"/>
  <c r="BH387" i="14"/>
  <c r="BG387" i="14"/>
  <c r="BE387" i="14"/>
  <c r="T387" i="14"/>
  <c r="R387" i="14"/>
  <c r="P387" i="14"/>
  <c r="BI386" i="14"/>
  <c r="BH386" i="14"/>
  <c r="BG386" i="14"/>
  <c r="BE386" i="14"/>
  <c r="T386" i="14"/>
  <c r="R386" i="14"/>
  <c r="P386" i="14"/>
  <c r="BI385" i="14"/>
  <c r="BH385" i="14"/>
  <c r="BG385" i="14"/>
  <c r="BE385" i="14"/>
  <c r="T385" i="14"/>
  <c r="R385" i="14"/>
  <c r="P385" i="14"/>
  <c r="BI384" i="14"/>
  <c r="BH384" i="14"/>
  <c r="BG384" i="14"/>
  <c r="BE384" i="14"/>
  <c r="T384" i="14"/>
  <c r="R384" i="14"/>
  <c r="P384" i="14"/>
  <c r="BI383" i="14"/>
  <c r="BH383" i="14"/>
  <c r="BG383" i="14"/>
  <c r="BE383" i="14"/>
  <c r="T383" i="14"/>
  <c r="R383" i="14"/>
  <c r="P383" i="14"/>
  <c r="BI382" i="14"/>
  <c r="BH382" i="14"/>
  <c r="BG382" i="14"/>
  <c r="BE382" i="14"/>
  <c r="T382" i="14"/>
  <c r="R382" i="14"/>
  <c r="P382" i="14"/>
  <c r="BI381" i="14"/>
  <c r="BH381" i="14"/>
  <c r="BG381" i="14"/>
  <c r="BE381" i="14"/>
  <c r="T381" i="14"/>
  <c r="R381" i="14"/>
  <c r="P381" i="14"/>
  <c r="BI380" i="14"/>
  <c r="BH380" i="14"/>
  <c r="BG380" i="14"/>
  <c r="BE380" i="14"/>
  <c r="T380" i="14"/>
  <c r="R380" i="14"/>
  <c r="P380" i="14"/>
  <c r="BI379" i="14"/>
  <c r="BH379" i="14"/>
  <c r="BG379" i="14"/>
  <c r="BE379" i="14"/>
  <c r="T379" i="14"/>
  <c r="R379" i="14"/>
  <c r="P379" i="14"/>
  <c r="BI378" i="14"/>
  <c r="BH378" i="14"/>
  <c r="BG378" i="14"/>
  <c r="BE378" i="14"/>
  <c r="T378" i="14"/>
  <c r="R378" i="14"/>
  <c r="P378" i="14"/>
  <c r="BI377" i="14"/>
  <c r="BH377" i="14"/>
  <c r="BG377" i="14"/>
  <c r="BE377" i="14"/>
  <c r="T377" i="14"/>
  <c r="R377" i="14"/>
  <c r="P377" i="14"/>
  <c r="BI376" i="14"/>
  <c r="BH376" i="14"/>
  <c r="BG376" i="14"/>
  <c r="BE376" i="14"/>
  <c r="T376" i="14"/>
  <c r="R376" i="14"/>
  <c r="P376" i="14"/>
  <c r="BI375" i="14"/>
  <c r="BH375" i="14"/>
  <c r="BG375" i="14"/>
  <c r="BE375" i="14"/>
  <c r="T375" i="14"/>
  <c r="R375" i="14"/>
  <c r="P375" i="14"/>
  <c r="BI374" i="14"/>
  <c r="BH374" i="14"/>
  <c r="BG374" i="14"/>
  <c r="BE374" i="14"/>
  <c r="T374" i="14"/>
  <c r="R374" i="14"/>
  <c r="P374" i="14"/>
  <c r="BI373" i="14"/>
  <c r="BH373" i="14"/>
  <c r="BG373" i="14"/>
  <c r="BE373" i="14"/>
  <c r="T373" i="14"/>
  <c r="R373" i="14"/>
  <c r="P373" i="14"/>
  <c r="BI372" i="14"/>
  <c r="BH372" i="14"/>
  <c r="BG372" i="14"/>
  <c r="BE372" i="14"/>
  <c r="T372" i="14"/>
  <c r="R372" i="14"/>
  <c r="P372" i="14"/>
  <c r="BI371" i="14"/>
  <c r="BH371" i="14"/>
  <c r="BG371" i="14"/>
  <c r="BE371" i="14"/>
  <c r="T371" i="14"/>
  <c r="R371" i="14"/>
  <c r="P371" i="14"/>
  <c r="BI370" i="14"/>
  <c r="BH370" i="14"/>
  <c r="BG370" i="14"/>
  <c r="BE370" i="14"/>
  <c r="T370" i="14"/>
  <c r="R370" i="14"/>
  <c r="P370" i="14"/>
  <c r="BI368" i="14"/>
  <c r="BH368" i="14"/>
  <c r="BG368" i="14"/>
  <c r="BE368" i="14"/>
  <c r="T368" i="14"/>
  <c r="R368" i="14"/>
  <c r="P368" i="14"/>
  <c r="BI367" i="14"/>
  <c r="BH367" i="14"/>
  <c r="BG367" i="14"/>
  <c r="BE367" i="14"/>
  <c r="T367" i="14"/>
  <c r="R367" i="14"/>
  <c r="P367" i="14"/>
  <c r="BI366" i="14"/>
  <c r="BH366" i="14"/>
  <c r="BG366" i="14"/>
  <c r="BE366" i="14"/>
  <c r="T366" i="14"/>
  <c r="R366" i="14"/>
  <c r="P366" i="14"/>
  <c r="BI365" i="14"/>
  <c r="BH365" i="14"/>
  <c r="BG365" i="14"/>
  <c r="BE365" i="14"/>
  <c r="T365" i="14"/>
  <c r="R365" i="14"/>
  <c r="P365" i="14"/>
  <c r="BI364" i="14"/>
  <c r="BH364" i="14"/>
  <c r="BG364" i="14"/>
  <c r="BE364" i="14"/>
  <c r="T364" i="14"/>
  <c r="R364" i="14"/>
  <c r="P364" i="14"/>
  <c r="BI363" i="14"/>
  <c r="BH363" i="14"/>
  <c r="BG363" i="14"/>
  <c r="BE363" i="14"/>
  <c r="T363" i="14"/>
  <c r="R363" i="14"/>
  <c r="P363" i="14"/>
  <c r="BI362" i="14"/>
  <c r="BH362" i="14"/>
  <c r="BG362" i="14"/>
  <c r="BE362" i="14"/>
  <c r="T362" i="14"/>
  <c r="R362" i="14"/>
  <c r="P362" i="14"/>
  <c r="BI361" i="14"/>
  <c r="BH361" i="14"/>
  <c r="BG361" i="14"/>
  <c r="BE361" i="14"/>
  <c r="T361" i="14"/>
  <c r="R361" i="14"/>
  <c r="P361" i="14"/>
  <c r="BI360" i="14"/>
  <c r="BH360" i="14"/>
  <c r="BG360" i="14"/>
  <c r="BE360" i="14"/>
  <c r="T360" i="14"/>
  <c r="R360" i="14"/>
  <c r="P360" i="14"/>
  <c r="BI359" i="14"/>
  <c r="BH359" i="14"/>
  <c r="BG359" i="14"/>
  <c r="BE359" i="14"/>
  <c r="T359" i="14"/>
  <c r="R359" i="14"/>
  <c r="P359" i="14"/>
  <c r="BI358" i="14"/>
  <c r="BH358" i="14"/>
  <c r="BG358" i="14"/>
  <c r="BE358" i="14"/>
  <c r="T358" i="14"/>
  <c r="R358" i="14"/>
  <c r="P358" i="14"/>
  <c r="BI357" i="14"/>
  <c r="BH357" i="14"/>
  <c r="BG357" i="14"/>
  <c r="BE357" i="14"/>
  <c r="T357" i="14"/>
  <c r="R357" i="14"/>
  <c r="P357" i="14"/>
  <c r="BI356" i="14"/>
  <c r="BH356" i="14"/>
  <c r="BG356" i="14"/>
  <c r="BE356" i="14"/>
  <c r="T356" i="14"/>
  <c r="R356" i="14"/>
  <c r="P356" i="14"/>
  <c r="BI355" i="14"/>
  <c r="BH355" i="14"/>
  <c r="BG355" i="14"/>
  <c r="BE355" i="14"/>
  <c r="T355" i="14"/>
  <c r="R355" i="14"/>
  <c r="P355" i="14"/>
  <c r="BI354" i="14"/>
  <c r="BH354" i="14"/>
  <c r="BG354" i="14"/>
  <c r="BE354" i="14"/>
  <c r="T354" i="14"/>
  <c r="R354" i="14"/>
  <c r="P354" i="14"/>
  <c r="BI353" i="14"/>
  <c r="BH353" i="14"/>
  <c r="BG353" i="14"/>
  <c r="BE353" i="14"/>
  <c r="T353" i="14"/>
  <c r="R353" i="14"/>
  <c r="P353" i="14"/>
  <c r="BI352" i="14"/>
  <c r="BH352" i="14"/>
  <c r="BG352" i="14"/>
  <c r="BE352" i="14"/>
  <c r="T352" i="14"/>
  <c r="R352" i="14"/>
  <c r="P352" i="14"/>
  <c r="BI351" i="14"/>
  <c r="BH351" i="14"/>
  <c r="BG351" i="14"/>
  <c r="BE351" i="14"/>
  <c r="T351" i="14"/>
  <c r="R351" i="14"/>
  <c r="P351" i="14"/>
  <c r="BI350" i="14"/>
  <c r="BH350" i="14"/>
  <c r="BG350" i="14"/>
  <c r="BE350" i="14"/>
  <c r="T350" i="14"/>
  <c r="R350" i="14"/>
  <c r="P350" i="14"/>
  <c r="BI349" i="14"/>
  <c r="BH349" i="14"/>
  <c r="BG349" i="14"/>
  <c r="BE349" i="14"/>
  <c r="T349" i="14"/>
  <c r="R349" i="14"/>
  <c r="P349" i="14"/>
  <c r="BI348" i="14"/>
  <c r="BH348" i="14"/>
  <c r="BG348" i="14"/>
  <c r="BE348" i="14"/>
  <c r="T348" i="14"/>
  <c r="R348" i="14"/>
  <c r="P348" i="14"/>
  <c r="BI347" i="14"/>
  <c r="BH347" i="14"/>
  <c r="BG347" i="14"/>
  <c r="BE347" i="14"/>
  <c r="T347" i="14"/>
  <c r="R347" i="14"/>
  <c r="P347" i="14"/>
  <c r="BI346" i="14"/>
  <c r="BH346" i="14"/>
  <c r="BG346" i="14"/>
  <c r="BE346" i="14"/>
  <c r="T346" i="14"/>
  <c r="R346" i="14"/>
  <c r="P346" i="14"/>
  <c r="BI345" i="14"/>
  <c r="BH345" i="14"/>
  <c r="BG345" i="14"/>
  <c r="BE345" i="14"/>
  <c r="T345" i="14"/>
  <c r="R345" i="14"/>
  <c r="P345" i="14"/>
  <c r="BI344" i="14"/>
  <c r="BH344" i="14"/>
  <c r="BG344" i="14"/>
  <c r="BE344" i="14"/>
  <c r="T344" i="14"/>
  <c r="R344" i="14"/>
  <c r="P344" i="14"/>
  <c r="BI343" i="14"/>
  <c r="BH343" i="14"/>
  <c r="BG343" i="14"/>
  <c r="BE343" i="14"/>
  <c r="T343" i="14"/>
  <c r="R343" i="14"/>
  <c r="P343" i="14"/>
  <c r="BI342" i="14"/>
  <c r="BH342" i="14"/>
  <c r="BG342" i="14"/>
  <c r="BE342" i="14"/>
  <c r="T342" i="14"/>
  <c r="R342" i="14"/>
  <c r="P342" i="14"/>
  <c r="BI341" i="14"/>
  <c r="BH341" i="14"/>
  <c r="BG341" i="14"/>
  <c r="BE341" i="14"/>
  <c r="T341" i="14"/>
  <c r="R341" i="14"/>
  <c r="P341" i="14"/>
  <c r="BI340" i="14"/>
  <c r="BH340" i="14"/>
  <c r="BG340" i="14"/>
  <c r="BE340" i="14"/>
  <c r="T340" i="14"/>
  <c r="R340" i="14"/>
  <c r="P340" i="14"/>
  <c r="BI339" i="14"/>
  <c r="BH339" i="14"/>
  <c r="BG339" i="14"/>
  <c r="BE339" i="14"/>
  <c r="T339" i="14"/>
  <c r="R339" i="14"/>
  <c r="P339" i="14"/>
  <c r="BI338" i="14"/>
  <c r="BH338" i="14"/>
  <c r="BG338" i="14"/>
  <c r="BE338" i="14"/>
  <c r="T338" i="14"/>
  <c r="R338" i="14"/>
  <c r="P338" i="14"/>
  <c r="BI337" i="14"/>
  <c r="BH337" i="14"/>
  <c r="BG337" i="14"/>
  <c r="BE337" i="14"/>
  <c r="T337" i="14"/>
  <c r="R337" i="14"/>
  <c r="P337" i="14"/>
  <c r="BI336" i="14"/>
  <c r="BH336" i="14"/>
  <c r="BG336" i="14"/>
  <c r="BE336" i="14"/>
  <c r="T336" i="14"/>
  <c r="R336" i="14"/>
  <c r="P336" i="14"/>
  <c r="BI335" i="14"/>
  <c r="BH335" i="14"/>
  <c r="BG335" i="14"/>
  <c r="BE335" i="14"/>
  <c r="T335" i="14"/>
  <c r="R335" i="14"/>
  <c r="P335" i="14"/>
  <c r="BI334" i="14"/>
  <c r="BH334" i="14"/>
  <c r="BG334" i="14"/>
  <c r="BE334" i="14"/>
  <c r="T334" i="14"/>
  <c r="R334" i="14"/>
  <c r="P334" i="14"/>
  <c r="BI333" i="14"/>
  <c r="BH333" i="14"/>
  <c r="BG333" i="14"/>
  <c r="BE333" i="14"/>
  <c r="T333" i="14"/>
  <c r="R333" i="14"/>
  <c r="P333" i="14"/>
  <c r="BI332" i="14"/>
  <c r="BH332" i="14"/>
  <c r="BG332" i="14"/>
  <c r="BE332" i="14"/>
  <c r="T332" i="14"/>
  <c r="R332" i="14"/>
  <c r="P332" i="14"/>
  <c r="BI331" i="14"/>
  <c r="BH331" i="14"/>
  <c r="BG331" i="14"/>
  <c r="BE331" i="14"/>
  <c r="T331" i="14"/>
  <c r="R331" i="14"/>
  <c r="P331" i="14"/>
  <c r="BI330" i="14"/>
  <c r="BH330" i="14"/>
  <c r="BG330" i="14"/>
  <c r="BE330" i="14"/>
  <c r="T330" i="14"/>
  <c r="R330" i="14"/>
  <c r="P330" i="14"/>
  <c r="BI329" i="14"/>
  <c r="BH329" i="14"/>
  <c r="BG329" i="14"/>
  <c r="BE329" i="14"/>
  <c r="T329" i="14"/>
  <c r="R329" i="14"/>
  <c r="P329" i="14"/>
  <c r="BI328" i="14"/>
  <c r="BH328" i="14"/>
  <c r="BG328" i="14"/>
  <c r="BE328" i="14"/>
  <c r="T328" i="14"/>
  <c r="R328" i="14"/>
  <c r="P328" i="14"/>
  <c r="BI327" i="14"/>
  <c r="BH327" i="14"/>
  <c r="BG327" i="14"/>
  <c r="BE327" i="14"/>
  <c r="T327" i="14"/>
  <c r="R327" i="14"/>
  <c r="P327" i="14"/>
  <c r="BI326" i="14"/>
  <c r="BH326" i="14"/>
  <c r="BG326" i="14"/>
  <c r="BE326" i="14"/>
  <c r="T326" i="14"/>
  <c r="R326" i="14"/>
  <c r="P326" i="14"/>
  <c r="BI325" i="14"/>
  <c r="BH325" i="14"/>
  <c r="BG325" i="14"/>
  <c r="BE325" i="14"/>
  <c r="T325" i="14"/>
  <c r="R325" i="14"/>
  <c r="P325" i="14"/>
  <c r="BI324" i="14"/>
  <c r="BH324" i="14"/>
  <c r="BG324" i="14"/>
  <c r="BE324" i="14"/>
  <c r="T324" i="14"/>
  <c r="R324" i="14"/>
  <c r="P324" i="14"/>
  <c r="BI323" i="14"/>
  <c r="BH323" i="14"/>
  <c r="BG323" i="14"/>
  <c r="BE323" i="14"/>
  <c r="T323" i="14"/>
  <c r="R323" i="14"/>
  <c r="P323" i="14"/>
  <c r="BI322" i="14"/>
  <c r="BH322" i="14"/>
  <c r="BG322" i="14"/>
  <c r="BE322" i="14"/>
  <c r="T322" i="14"/>
  <c r="R322" i="14"/>
  <c r="P322" i="14"/>
  <c r="BI321" i="14"/>
  <c r="BH321" i="14"/>
  <c r="BG321" i="14"/>
  <c r="BE321" i="14"/>
  <c r="T321" i="14"/>
  <c r="R321" i="14"/>
  <c r="P321" i="14"/>
  <c r="BI320" i="14"/>
  <c r="BH320" i="14"/>
  <c r="BG320" i="14"/>
  <c r="BE320" i="14"/>
  <c r="T320" i="14"/>
  <c r="R320" i="14"/>
  <c r="P320" i="14"/>
  <c r="BI319" i="14"/>
  <c r="BH319" i="14"/>
  <c r="BG319" i="14"/>
  <c r="BE319" i="14"/>
  <c r="T319" i="14"/>
  <c r="R319" i="14"/>
  <c r="P319" i="14"/>
  <c r="BI318" i="14"/>
  <c r="BH318" i="14"/>
  <c r="BG318" i="14"/>
  <c r="BE318" i="14"/>
  <c r="T318" i="14"/>
  <c r="R318" i="14"/>
  <c r="P318" i="14"/>
  <c r="BI317" i="14"/>
  <c r="BH317" i="14"/>
  <c r="BG317" i="14"/>
  <c r="BE317" i="14"/>
  <c r="T317" i="14"/>
  <c r="R317" i="14"/>
  <c r="P317" i="14"/>
  <c r="BI316" i="14"/>
  <c r="BH316" i="14"/>
  <c r="BG316" i="14"/>
  <c r="BE316" i="14"/>
  <c r="T316" i="14"/>
  <c r="R316" i="14"/>
  <c r="P316" i="14"/>
  <c r="BI315" i="14"/>
  <c r="BH315" i="14"/>
  <c r="BG315" i="14"/>
  <c r="BE315" i="14"/>
  <c r="T315" i="14"/>
  <c r="R315" i="14"/>
  <c r="P315" i="14"/>
  <c r="BI314" i="14"/>
  <c r="BH314" i="14"/>
  <c r="BG314" i="14"/>
  <c r="BE314" i="14"/>
  <c r="T314" i="14"/>
  <c r="R314" i="14"/>
  <c r="P314" i="14"/>
  <c r="BI313" i="14"/>
  <c r="BH313" i="14"/>
  <c r="BG313" i="14"/>
  <c r="BE313" i="14"/>
  <c r="T313" i="14"/>
  <c r="R313" i="14"/>
  <c r="P313" i="14"/>
  <c r="BI312" i="14"/>
  <c r="BH312" i="14"/>
  <c r="BG312" i="14"/>
  <c r="BE312" i="14"/>
  <c r="T312" i="14"/>
  <c r="R312" i="14"/>
  <c r="P312" i="14"/>
  <c r="BI311" i="14"/>
  <c r="BH311" i="14"/>
  <c r="BG311" i="14"/>
  <c r="BE311" i="14"/>
  <c r="T311" i="14"/>
  <c r="R311" i="14"/>
  <c r="P311" i="14"/>
  <c r="BI310" i="14"/>
  <c r="BH310" i="14"/>
  <c r="BG310" i="14"/>
  <c r="BE310" i="14"/>
  <c r="T310" i="14"/>
  <c r="R310" i="14"/>
  <c r="P310" i="14"/>
  <c r="BI309" i="14"/>
  <c r="BH309" i="14"/>
  <c r="BG309" i="14"/>
  <c r="BE309" i="14"/>
  <c r="T309" i="14"/>
  <c r="R309" i="14"/>
  <c r="P309" i="14"/>
  <c r="BI308" i="14"/>
  <c r="BH308" i="14"/>
  <c r="BG308" i="14"/>
  <c r="BE308" i="14"/>
  <c r="T308" i="14"/>
  <c r="R308" i="14"/>
  <c r="P308" i="14"/>
  <c r="BI307" i="14"/>
  <c r="BH307" i="14"/>
  <c r="BG307" i="14"/>
  <c r="BE307" i="14"/>
  <c r="T307" i="14"/>
  <c r="R307" i="14"/>
  <c r="P307" i="14"/>
  <c r="BI306" i="14"/>
  <c r="BH306" i="14"/>
  <c r="BG306" i="14"/>
  <c r="BE306" i="14"/>
  <c r="T306" i="14"/>
  <c r="R306" i="14"/>
  <c r="P306" i="14"/>
  <c r="BI305" i="14"/>
  <c r="BH305" i="14"/>
  <c r="BG305" i="14"/>
  <c r="BE305" i="14"/>
  <c r="T305" i="14"/>
  <c r="R305" i="14"/>
  <c r="P305" i="14"/>
  <c r="BI304" i="14"/>
  <c r="BH304" i="14"/>
  <c r="BG304" i="14"/>
  <c r="BE304" i="14"/>
  <c r="T304" i="14"/>
  <c r="R304" i="14"/>
  <c r="P304" i="14"/>
  <c r="BI303" i="14"/>
  <c r="BH303" i="14"/>
  <c r="BG303" i="14"/>
  <c r="BE303" i="14"/>
  <c r="T303" i="14"/>
  <c r="R303" i="14"/>
  <c r="P303" i="14"/>
  <c r="BI302" i="14"/>
  <c r="BH302" i="14"/>
  <c r="BG302" i="14"/>
  <c r="BE302" i="14"/>
  <c r="T302" i="14"/>
  <c r="R302" i="14"/>
  <c r="P302" i="14"/>
  <c r="BI301" i="14"/>
  <c r="BH301" i="14"/>
  <c r="BG301" i="14"/>
  <c r="BE301" i="14"/>
  <c r="T301" i="14"/>
  <c r="R301" i="14"/>
  <c r="P301" i="14"/>
  <c r="BI300" i="14"/>
  <c r="BH300" i="14"/>
  <c r="BG300" i="14"/>
  <c r="BE300" i="14"/>
  <c r="T300" i="14"/>
  <c r="R300" i="14"/>
  <c r="P300" i="14"/>
  <c r="BI299" i="14"/>
  <c r="BH299" i="14"/>
  <c r="BG299" i="14"/>
  <c r="BE299" i="14"/>
  <c r="T299" i="14"/>
  <c r="R299" i="14"/>
  <c r="P299" i="14"/>
  <c r="BI298" i="14"/>
  <c r="BH298" i="14"/>
  <c r="BG298" i="14"/>
  <c r="BE298" i="14"/>
  <c r="T298" i="14"/>
  <c r="R298" i="14"/>
  <c r="P298" i="14"/>
  <c r="BI297" i="14"/>
  <c r="BH297" i="14"/>
  <c r="BG297" i="14"/>
  <c r="BE297" i="14"/>
  <c r="T297" i="14"/>
  <c r="R297" i="14"/>
  <c r="P297" i="14"/>
  <c r="BI296" i="14"/>
  <c r="BH296" i="14"/>
  <c r="BG296" i="14"/>
  <c r="BE296" i="14"/>
  <c r="T296" i="14"/>
  <c r="R296" i="14"/>
  <c r="P296" i="14"/>
  <c r="BI295" i="14"/>
  <c r="BH295" i="14"/>
  <c r="BG295" i="14"/>
  <c r="BE295" i="14"/>
  <c r="T295" i="14"/>
  <c r="R295" i="14"/>
  <c r="P295" i="14"/>
  <c r="BI294" i="14"/>
  <c r="BH294" i="14"/>
  <c r="BG294" i="14"/>
  <c r="BE294" i="14"/>
  <c r="T294" i="14"/>
  <c r="R294" i="14"/>
  <c r="P294" i="14"/>
  <c r="BI293" i="14"/>
  <c r="BH293" i="14"/>
  <c r="BG293" i="14"/>
  <c r="BE293" i="14"/>
  <c r="T293" i="14"/>
  <c r="R293" i="14"/>
  <c r="P293" i="14"/>
  <c r="BI292" i="14"/>
  <c r="BH292" i="14"/>
  <c r="BG292" i="14"/>
  <c r="BE292" i="14"/>
  <c r="T292" i="14"/>
  <c r="R292" i="14"/>
  <c r="P292" i="14"/>
  <c r="BI291" i="14"/>
  <c r="BH291" i="14"/>
  <c r="BG291" i="14"/>
  <c r="BE291" i="14"/>
  <c r="T291" i="14"/>
  <c r="R291" i="14"/>
  <c r="P291" i="14"/>
  <c r="BI290" i="14"/>
  <c r="BH290" i="14"/>
  <c r="BG290" i="14"/>
  <c r="BE290" i="14"/>
  <c r="T290" i="14"/>
  <c r="R290" i="14"/>
  <c r="P290" i="14"/>
  <c r="BI289" i="14"/>
  <c r="BH289" i="14"/>
  <c r="BG289" i="14"/>
  <c r="BE289" i="14"/>
  <c r="T289" i="14"/>
  <c r="R289" i="14"/>
  <c r="P289" i="14"/>
  <c r="BI288" i="14"/>
  <c r="BH288" i="14"/>
  <c r="BG288" i="14"/>
  <c r="BE288" i="14"/>
  <c r="T288" i="14"/>
  <c r="R288" i="14"/>
  <c r="P288" i="14"/>
  <c r="BI287" i="14"/>
  <c r="BH287" i="14"/>
  <c r="BG287" i="14"/>
  <c r="BE287" i="14"/>
  <c r="T287" i="14"/>
  <c r="R287" i="14"/>
  <c r="P287" i="14"/>
  <c r="BI286" i="14"/>
  <c r="BH286" i="14"/>
  <c r="BG286" i="14"/>
  <c r="BE286" i="14"/>
  <c r="T286" i="14"/>
  <c r="R286" i="14"/>
  <c r="P286" i="14"/>
  <c r="BI285" i="14"/>
  <c r="BH285" i="14"/>
  <c r="BG285" i="14"/>
  <c r="BE285" i="14"/>
  <c r="T285" i="14"/>
  <c r="R285" i="14"/>
  <c r="P285" i="14"/>
  <c r="BI284" i="14"/>
  <c r="BH284" i="14"/>
  <c r="BG284" i="14"/>
  <c r="BE284" i="14"/>
  <c r="T284" i="14"/>
  <c r="R284" i="14"/>
  <c r="P284" i="14"/>
  <c r="BI283" i="14"/>
  <c r="BH283" i="14"/>
  <c r="BG283" i="14"/>
  <c r="BE283" i="14"/>
  <c r="T283" i="14"/>
  <c r="R283" i="14"/>
  <c r="P283" i="14"/>
  <c r="BI282" i="14"/>
  <c r="BH282" i="14"/>
  <c r="BG282" i="14"/>
  <c r="BE282" i="14"/>
  <c r="T282" i="14"/>
  <c r="R282" i="14"/>
  <c r="P282" i="14"/>
  <c r="BI281" i="14"/>
  <c r="BH281" i="14"/>
  <c r="BG281" i="14"/>
  <c r="BE281" i="14"/>
  <c r="T281" i="14"/>
  <c r="R281" i="14"/>
  <c r="P281" i="14"/>
  <c r="BI280" i="14"/>
  <c r="BH280" i="14"/>
  <c r="BG280" i="14"/>
  <c r="BE280" i="14"/>
  <c r="T280" i="14"/>
  <c r="R280" i="14"/>
  <c r="P280" i="14"/>
  <c r="BI279" i="14"/>
  <c r="BH279" i="14"/>
  <c r="BG279" i="14"/>
  <c r="BE279" i="14"/>
  <c r="T279" i="14"/>
  <c r="R279" i="14"/>
  <c r="P279" i="14"/>
  <c r="BI278" i="14"/>
  <c r="BH278" i="14"/>
  <c r="BG278" i="14"/>
  <c r="BE278" i="14"/>
  <c r="T278" i="14"/>
  <c r="R278" i="14"/>
  <c r="P278" i="14"/>
  <c r="BI277" i="14"/>
  <c r="BH277" i="14"/>
  <c r="BG277" i="14"/>
  <c r="BE277" i="14"/>
  <c r="T277" i="14"/>
  <c r="R277" i="14"/>
  <c r="P277" i="14"/>
  <c r="BI276" i="14"/>
  <c r="BH276" i="14"/>
  <c r="BG276" i="14"/>
  <c r="BE276" i="14"/>
  <c r="T276" i="14"/>
  <c r="R276" i="14"/>
  <c r="P276" i="14"/>
  <c r="BI275" i="14"/>
  <c r="BH275" i="14"/>
  <c r="BG275" i="14"/>
  <c r="BE275" i="14"/>
  <c r="T275" i="14"/>
  <c r="R275" i="14"/>
  <c r="P275" i="14"/>
  <c r="BI274" i="14"/>
  <c r="BH274" i="14"/>
  <c r="BG274" i="14"/>
  <c r="BE274" i="14"/>
  <c r="T274" i="14"/>
  <c r="R274" i="14"/>
  <c r="P274" i="14"/>
  <c r="BI273" i="14"/>
  <c r="BH273" i="14"/>
  <c r="BG273" i="14"/>
  <c r="BE273" i="14"/>
  <c r="T273" i="14"/>
  <c r="R273" i="14"/>
  <c r="P273" i="14"/>
  <c r="BI272" i="14"/>
  <c r="BH272" i="14"/>
  <c r="BG272" i="14"/>
  <c r="BE272" i="14"/>
  <c r="T272" i="14"/>
  <c r="R272" i="14"/>
  <c r="P272" i="14"/>
  <c r="BI271" i="14"/>
  <c r="BH271" i="14"/>
  <c r="BG271" i="14"/>
  <c r="BE271" i="14"/>
  <c r="T271" i="14"/>
  <c r="R271" i="14"/>
  <c r="P271" i="14"/>
  <c r="BI270" i="14"/>
  <c r="BH270" i="14"/>
  <c r="BG270" i="14"/>
  <c r="BE270" i="14"/>
  <c r="T270" i="14"/>
  <c r="R270" i="14"/>
  <c r="P270" i="14"/>
  <c r="BI269" i="14"/>
  <c r="BH269" i="14"/>
  <c r="BG269" i="14"/>
  <c r="BE269" i="14"/>
  <c r="T269" i="14"/>
  <c r="R269" i="14"/>
  <c r="P269" i="14"/>
  <c r="BI268" i="14"/>
  <c r="BH268" i="14"/>
  <c r="BG268" i="14"/>
  <c r="BE268" i="14"/>
  <c r="T268" i="14"/>
  <c r="R268" i="14"/>
  <c r="P268" i="14"/>
  <c r="BI267" i="14"/>
  <c r="BH267" i="14"/>
  <c r="BG267" i="14"/>
  <c r="BE267" i="14"/>
  <c r="T267" i="14"/>
  <c r="R267" i="14"/>
  <c r="P267" i="14"/>
  <c r="BI266" i="14"/>
  <c r="BH266" i="14"/>
  <c r="BG266" i="14"/>
  <c r="BE266" i="14"/>
  <c r="T266" i="14"/>
  <c r="R266" i="14"/>
  <c r="P266" i="14"/>
  <c r="BI265" i="14"/>
  <c r="BH265" i="14"/>
  <c r="BG265" i="14"/>
  <c r="BE265" i="14"/>
  <c r="T265" i="14"/>
  <c r="R265" i="14"/>
  <c r="P265" i="14"/>
  <c r="BI264" i="14"/>
  <c r="BH264" i="14"/>
  <c r="BG264" i="14"/>
  <c r="BE264" i="14"/>
  <c r="T264" i="14"/>
  <c r="R264" i="14"/>
  <c r="P264" i="14"/>
  <c r="BI263" i="14"/>
  <c r="BH263" i="14"/>
  <c r="BG263" i="14"/>
  <c r="BE263" i="14"/>
  <c r="T263" i="14"/>
  <c r="R263" i="14"/>
  <c r="P263" i="14"/>
  <c r="BI262" i="14"/>
  <c r="BH262" i="14"/>
  <c r="BG262" i="14"/>
  <c r="BE262" i="14"/>
  <c r="T262" i="14"/>
  <c r="R262" i="14"/>
  <c r="P262" i="14"/>
  <c r="BI261" i="14"/>
  <c r="BH261" i="14"/>
  <c r="BG261" i="14"/>
  <c r="BE261" i="14"/>
  <c r="T261" i="14"/>
  <c r="R261" i="14"/>
  <c r="P261" i="14"/>
  <c r="BI260" i="14"/>
  <c r="BH260" i="14"/>
  <c r="BG260" i="14"/>
  <c r="BE260" i="14"/>
  <c r="T260" i="14"/>
  <c r="R260" i="14"/>
  <c r="P260" i="14"/>
  <c r="BI259" i="14"/>
  <c r="BH259" i="14"/>
  <c r="BG259" i="14"/>
  <c r="BE259" i="14"/>
  <c r="T259" i="14"/>
  <c r="R259" i="14"/>
  <c r="P259" i="14"/>
  <c r="BI258" i="14"/>
  <c r="BH258" i="14"/>
  <c r="BG258" i="14"/>
  <c r="BE258" i="14"/>
  <c r="T258" i="14"/>
  <c r="R258" i="14"/>
  <c r="P258" i="14"/>
  <c r="BI257" i="14"/>
  <c r="BH257" i="14"/>
  <c r="BG257" i="14"/>
  <c r="BE257" i="14"/>
  <c r="T257" i="14"/>
  <c r="R257" i="14"/>
  <c r="P257" i="14"/>
  <c r="BI256" i="14"/>
  <c r="BH256" i="14"/>
  <c r="BG256" i="14"/>
  <c r="BE256" i="14"/>
  <c r="T256" i="14"/>
  <c r="R256" i="14"/>
  <c r="P256" i="14"/>
  <c r="BI255" i="14"/>
  <c r="BH255" i="14"/>
  <c r="BG255" i="14"/>
  <c r="BE255" i="14"/>
  <c r="T255" i="14"/>
  <c r="R255" i="14"/>
  <c r="P255" i="14"/>
  <c r="BI254" i="14"/>
  <c r="BH254" i="14"/>
  <c r="BG254" i="14"/>
  <c r="BE254" i="14"/>
  <c r="T254" i="14"/>
  <c r="R254" i="14"/>
  <c r="P254" i="14"/>
  <c r="BI253" i="14"/>
  <c r="BH253" i="14"/>
  <c r="BG253" i="14"/>
  <c r="BE253" i="14"/>
  <c r="T253" i="14"/>
  <c r="R253" i="14"/>
  <c r="P253" i="14"/>
  <c r="BI252" i="14"/>
  <c r="BH252" i="14"/>
  <c r="BG252" i="14"/>
  <c r="BE252" i="14"/>
  <c r="T252" i="14"/>
  <c r="R252" i="14"/>
  <c r="P252" i="14"/>
  <c r="BI251" i="14"/>
  <c r="BH251" i="14"/>
  <c r="BG251" i="14"/>
  <c r="BE251" i="14"/>
  <c r="T251" i="14"/>
  <c r="R251" i="14"/>
  <c r="P251" i="14"/>
  <c r="BI250" i="14"/>
  <c r="BH250" i="14"/>
  <c r="BG250" i="14"/>
  <c r="BE250" i="14"/>
  <c r="T250" i="14"/>
  <c r="R250" i="14"/>
  <c r="P250" i="14"/>
  <c r="BI249" i="14"/>
  <c r="BH249" i="14"/>
  <c r="BG249" i="14"/>
  <c r="BE249" i="14"/>
  <c r="T249" i="14"/>
  <c r="R249" i="14"/>
  <c r="P249" i="14"/>
  <c r="BI248" i="14"/>
  <c r="BH248" i="14"/>
  <c r="BG248" i="14"/>
  <c r="BE248" i="14"/>
  <c r="T248" i="14"/>
  <c r="R248" i="14"/>
  <c r="P248" i="14"/>
  <c r="BI247" i="14"/>
  <c r="BH247" i="14"/>
  <c r="BG247" i="14"/>
  <c r="BE247" i="14"/>
  <c r="T247" i="14"/>
  <c r="R247" i="14"/>
  <c r="P247" i="14"/>
  <c r="BI246" i="14"/>
  <c r="BH246" i="14"/>
  <c r="BG246" i="14"/>
  <c r="BE246" i="14"/>
  <c r="T246" i="14"/>
  <c r="R246" i="14"/>
  <c r="P246" i="14"/>
  <c r="BI245" i="14"/>
  <c r="BH245" i="14"/>
  <c r="BG245" i="14"/>
  <c r="BE245" i="14"/>
  <c r="T245" i="14"/>
  <c r="R245" i="14"/>
  <c r="P245" i="14"/>
  <c r="BI244" i="14"/>
  <c r="BH244" i="14"/>
  <c r="BG244" i="14"/>
  <c r="BE244" i="14"/>
  <c r="T244" i="14"/>
  <c r="R244" i="14"/>
  <c r="P244" i="14"/>
  <c r="BI243" i="14"/>
  <c r="BH243" i="14"/>
  <c r="BG243" i="14"/>
  <c r="BE243" i="14"/>
  <c r="T243" i="14"/>
  <c r="R243" i="14"/>
  <c r="P243" i="14"/>
  <c r="BI242" i="14"/>
  <c r="BH242" i="14"/>
  <c r="BG242" i="14"/>
  <c r="BE242" i="14"/>
  <c r="T242" i="14"/>
  <c r="R242" i="14"/>
  <c r="P242" i="14"/>
  <c r="BI241" i="14"/>
  <c r="BH241" i="14"/>
  <c r="BG241" i="14"/>
  <c r="BE241" i="14"/>
  <c r="T241" i="14"/>
  <c r="R241" i="14"/>
  <c r="P241" i="14"/>
  <c r="BI240" i="14"/>
  <c r="BH240" i="14"/>
  <c r="BG240" i="14"/>
  <c r="BE240" i="14"/>
  <c r="T240" i="14"/>
  <c r="R240" i="14"/>
  <c r="P240" i="14"/>
  <c r="BI239" i="14"/>
  <c r="BH239" i="14"/>
  <c r="BG239" i="14"/>
  <c r="BE239" i="14"/>
  <c r="T239" i="14"/>
  <c r="R239" i="14"/>
  <c r="P239" i="14"/>
  <c r="BI238" i="14"/>
  <c r="BH238" i="14"/>
  <c r="BG238" i="14"/>
  <c r="BE238" i="14"/>
  <c r="T238" i="14"/>
  <c r="R238" i="14"/>
  <c r="P238" i="14"/>
  <c r="BI237" i="14"/>
  <c r="BH237" i="14"/>
  <c r="BG237" i="14"/>
  <c r="BE237" i="14"/>
  <c r="T237" i="14"/>
  <c r="R237" i="14"/>
  <c r="P237" i="14"/>
  <c r="BI236" i="14"/>
  <c r="BH236" i="14"/>
  <c r="BG236" i="14"/>
  <c r="BE236" i="14"/>
  <c r="T236" i="14"/>
  <c r="R236" i="14"/>
  <c r="P236" i="14"/>
  <c r="BI235" i="14"/>
  <c r="BH235" i="14"/>
  <c r="BG235" i="14"/>
  <c r="BE235" i="14"/>
  <c r="T235" i="14"/>
  <c r="R235" i="14"/>
  <c r="P235" i="14"/>
  <c r="BI234" i="14"/>
  <c r="BH234" i="14"/>
  <c r="BG234" i="14"/>
  <c r="BE234" i="14"/>
  <c r="T234" i="14"/>
  <c r="R234" i="14"/>
  <c r="P234" i="14"/>
  <c r="BI233" i="14"/>
  <c r="BH233" i="14"/>
  <c r="BG233" i="14"/>
  <c r="BE233" i="14"/>
  <c r="T233" i="14"/>
  <c r="R233" i="14"/>
  <c r="P233" i="14"/>
  <c r="BI232" i="14"/>
  <c r="BH232" i="14"/>
  <c r="BG232" i="14"/>
  <c r="BE232" i="14"/>
  <c r="T232" i="14"/>
  <c r="R232" i="14"/>
  <c r="P232" i="14"/>
  <c r="BI231" i="14"/>
  <c r="BH231" i="14"/>
  <c r="BG231" i="14"/>
  <c r="BE231" i="14"/>
  <c r="T231" i="14"/>
  <c r="R231" i="14"/>
  <c r="P231" i="14"/>
  <c r="BI230" i="14"/>
  <c r="BH230" i="14"/>
  <c r="BG230" i="14"/>
  <c r="BE230" i="14"/>
  <c r="T230" i="14"/>
  <c r="R230" i="14"/>
  <c r="P230" i="14"/>
  <c r="BI229" i="14"/>
  <c r="BH229" i="14"/>
  <c r="BG229" i="14"/>
  <c r="BE229" i="14"/>
  <c r="T229" i="14"/>
  <c r="R229" i="14"/>
  <c r="P229" i="14"/>
  <c r="BI228" i="14"/>
  <c r="BH228" i="14"/>
  <c r="BG228" i="14"/>
  <c r="BE228" i="14"/>
  <c r="T228" i="14"/>
  <c r="R228" i="14"/>
  <c r="P228" i="14"/>
  <c r="BI227" i="14"/>
  <c r="BH227" i="14"/>
  <c r="BG227" i="14"/>
  <c r="BE227" i="14"/>
  <c r="T227" i="14"/>
  <c r="R227" i="14"/>
  <c r="P227" i="14"/>
  <c r="BI226" i="14"/>
  <c r="BH226" i="14"/>
  <c r="BG226" i="14"/>
  <c r="BE226" i="14"/>
  <c r="T226" i="14"/>
  <c r="R226" i="14"/>
  <c r="P226" i="14"/>
  <c r="BI225" i="14"/>
  <c r="BH225" i="14"/>
  <c r="BG225" i="14"/>
  <c r="BE225" i="14"/>
  <c r="T225" i="14"/>
  <c r="R225" i="14"/>
  <c r="P225" i="14"/>
  <c r="BI224" i="14"/>
  <c r="BH224" i="14"/>
  <c r="BG224" i="14"/>
  <c r="BE224" i="14"/>
  <c r="T224" i="14"/>
  <c r="R224" i="14"/>
  <c r="P224" i="14"/>
  <c r="BI223" i="14"/>
  <c r="BH223" i="14"/>
  <c r="BG223" i="14"/>
  <c r="BE223" i="14"/>
  <c r="T223" i="14"/>
  <c r="R223" i="14"/>
  <c r="P223" i="14"/>
  <c r="BI222" i="14"/>
  <c r="BH222" i="14"/>
  <c r="BG222" i="14"/>
  <c r="BE222" i="14"/>
  <c r="T222" i="14"/>
  <c r="R222" i="14"/>
  <c r="P222" i="14"/>
  <c r="BI221" i="14"/>
  <c r="BH221" i="14"/>
  <c r="BG221" i="14"/>
  <c r="BE221" i="14"/>
  <c r="T221" i="14"/>
  <c r="R221" i="14"/>
  <c r="P221" i="14"/>
  <c r="BI220" i="14"/>
  <c r="BH220" i="14"/>
  <c r="BG220" i="14"/>
  <c r="BE220" i="14"/>
  <c r="T220" i="14"/>
  <c r="R220" i="14"/>
  <c r="P220" i="14"/>
  <c r="BI219" i="14"/>
  <c r="BH219" i="14"/>
  <c r="BG219" i="14"/>
  <c r="BE219" i="14"/>
  <c r="T219" i="14"/>
  <c r="R219" i="14"/>
  <c r="P219" i="14"/>
  <c r="BI218" i="14"/>
  <c r="BH218" i="14"/>
  <c r="BG218" i="14"/>
  <c r="BE218" i="14"/>
  <c r="T218" i="14"/>
  <c r="R218" i="14"/>
  <c r="P218" i="14"/>
  <c r="BI217" i="14"/>
  <c r="BH217" i="14"/>
  <c r="BG217" i="14"/>
  <c r="BE217" i="14"/>
  <c r="T217" i="14"/>
  <c r="R217" i="14"/>
  <c r="P217" i="14"/>
  <c r="BI216" i="14"/>
  <c r="BH216" i="14"/>
  <c r="BG216" i="14"/>
  <c r="BE216" i="14"/>
  <c r="T216" i="14"/>
  <c r="R216" i="14"/>
  <c r="P216" i="14"/>
  <c r="BI215" i="14"/>
  <c r="BH215" i="14"/>
  <c r="BG215" i="14"/>
  <c r="BE215" i="14"/>
  <c r="T215" i="14"/>
  <c r="R215" i="14"/>
  <c r="P215" i="14"/>
  <c r="BI214" i="14"/>
  <c r="BH214" i="14"/>
  <c r="BG214" i="14"/>
  <c r="BE214" i="14"/>
  <c r="T214" i="14"/>
  <c r="R214" i="14"/>
  <c r="P214" i="14"/>
  <c r="BI213" i="14"/>
  <c r="BH213" i="14"/>
  <c r="BG213" i="14"/>
  <c r="BE213" i="14"/>
  <c r="T213" i="14"/>
  <c r="R213" i="14"/>
  <c r="P213" i="14"/>
  <c r="BI212" i="14"/>
  <c r="BH212" i="14"/>
  <c r="BG212" i="14"/>
  <c r="BE212" i="14"/>
  <c r="T212" i="14"/>
  <c r="R212" i="14"/>
  <c r="P212" i="14"/>
  <c r="BI211" i="14"/>
  <c r="BH211" i="14"/>
  <c r="BG211" i="14"/>
  <c r="BE211" i="14"/>
  <c r="T211" i="14"/>
  <c r="R211" i="14"/>
  <c r="P211" i="14"/>
  <c r="BI210" i="14"/>
  <c r="BH210" i="14"/>
  <c r="BG210" i="14"/>
  <c r="BE210" i="14"/>
  <c r="T210" i="14"/>
  <c r="R210" i="14"/>
  <c r="P210" i="14"/>
  <c r="BI209" i="14"/>
  <c r="BH209" i="14"/>
  <c r="BG209" i="14"/>
  <c r="BE209" i="14"/>
  <c r="T209" i="14"/>
  <c r="R209" i="14"/>
  <c r="P209" i="14"/>
  <c r="BI208" i="14"/>
  <c r="BH208" i="14"/>
  <c r="BG208" i="14"/>
  <c r="BE208" i="14"/>
  <c r="T208" i="14"/>
  <c r="R208" i="14"/>
  <c r="P208" i="14"/>
  <c r="BI207" i="14"/>
  <c r="BH207" i="14"/>
  <c r="BG207" i="14"/>
  <c r="BE207" i="14"/>
  <c r="T207" i="14"/>
  <c r="R207" i="14"/>
  <c r="P207" i="14"/>
  <c r="BI206" i="14"/>
  <c r="BH206" i="14"/>
  <c r="BG206" i="14"/>
  <c r="BE206" i="14"/>
  <c r="T206" i="14"/>
  <c r="R206" i="14"/>
  <c r="P206" i="14"/>
  <c r="BI205" i="14"/>
  <c r="BH205" i="14"/>
  <c r="BG205" i="14"/>
  <c r="BE205" i="14"/>
  <c r="T205" i="14"/>
  <c r="R205" i="14"/>
  <c r="P205" i="14"/>
  <c r="BI204" i="14"/>
  <c r="BH204" i="14"/>
  <c r="BG204" i="14"/>
  <c r="BE204" i="14"/>
  <c r="T204" i="14"/>
  <c r="R204" i="14"/>
  <c r="P204" i="14"/>
  <c r="BI203" i="14"/>
  <c r="BH203" i="14"/>
  <c r="BG203" i="14"/>
  <c r="BE203" i="14"/>
  <c r="T203" i="14"/>
  <c r="R203" i="14"/>
  <c r="P203" i="14"/>
  <c r="BI202" i="14"/>
  <c r="BH202" i="14"/>
  <c r="BG202" i="14"/>
  <c r="BE202" i="14"/>
  <c r="T202" i="14"/>
  <c r="R202" i="14"/>
  <c r="P202" i="14"/>
  <c r="BI201" i="14"/>
  <c r="BH201" i="14"/>
  <c r="BG201" i="14"/>
  <c r="BE201" i="14"/>
  <c r="T201" i="14"/>
  <c r="R201" i="14"/>
  <c r="P201" i="14"/>
  <c r="BI200" i="14"/>
  <c r="BH200" i="14"/>
  <c r="BG200" i="14"/>
  <c r="BE200" i="14"/>
  <c r="T200" i="14"/>
  <c r="R200" i="14"/>
  <c r="P200" i="14"/>
  <c r="BI199" i="14"/>
  <c r="BH199" i="14"/>
  <c r="BG199" i="14"/>
  <c r="BE199" i="14"/>
  <c r="T199" i="14"/>
  <c r="R199" i="14"/>
  <c r="P199" i="14"/>
  <c r="BI198" i="14"/>
  <c r="BH198" i="14"/>
  <c r="BG198" i="14"/>
  <c r="BE198" i="14"/>
  <c r="T198" i="14"/>
  <c r="R198" i="14"/>
  <c r="P198" i="14"/>
  <c r="BI197" i="14"/>
  <c r="BH197" i="14"/>
  <c r="BG197" i="14"/>
  <c r="BE197" i="14"/>
  <c r="T197" i="14"/>
  <c r="R197" i="14"/>
  <c r="P197" i="14"/>
  <c r="BI196" i="14"/>
  <c r="BH196" i="14"/>
  <c r="BG196" i="14"/>
  <c r="BE196" i="14"/>
  <c r="T196" i="14"/>
  <c r="R196" i="14"/>
  <c r="P196" i="14"/>
  <c r="BI195" i="14"/>
  <c r="BH195" i="14"/>
  <c r="BG195" i="14"/>
  <c r="BE195" i="14"/>
  <c r="T195" i="14"/>
  <c r="R195" i="14"/>
  <c r="P195" i="14"/>
  <c r="BI194" i="14"/>
  <c r="BH194" i="14"/>
  <c r="BG194" i="14"/>
  <c r="BE194" i="14"/>
  <c r="T194" i="14"/>
  <c r="R194" i="14"/>
  <c r="P194" i="14"/>
  <c r="BI193" i="14"/>
  <c r="BH193" i="14"/>
  <c r="BG193" i="14"/>
  <c r="BE193" i="14"/>
  <c r="T193" i="14"/>
  <c r="R193" i="14"/>
  <c r="P193" i="14"/>
  <c r="BI192" i="14"/>
  <c r="BH192" i="14"/>
  <c r="BG192" i="14"/>
  <c r="BE192" i="14"/>
  <c r="T192" i="14"/>
  <c r="R192" i="14"/>
  <c r="P192" i="14"/>
  <c r="BI191" i="14"/>
  <c r="BH191" i="14"/>
  <c r="BG191" i="14"/>
  <c r="BE191" i="14"/>
  <c r="T191" i="14"/>
  <c r="R191" i="14"/>
  <c r="P191" i="14"/>
  <c r="BI190" i="14"/>
  <c r="BH190" i="14"/>
  <c r="BG190" i="14"/>
  <c r="BE190" i="14"/>
  <c r="T190" i="14"/>
  <c r="R190" i="14"/>
  <c r="P190" i="14"/>
  <c r="BI189" i="14"/>
  <c r="BH189" i="14"/>
  <c r="BG189" i="14"/>
  <c r="BE189" i="14"/>
  <c r="T189" i="14"/>
  <c r="R189" i="14"/>
  <c r="P189" i="14"/>
  <c r="BI187" i="14"/>
  <c r="BH187" i="14"/>
  <c r="BG187" i="14"/>
  <c r="BE187" i="14"/>
  <c r="T187" i="14"/>
  <c r="R187" i="14"/>
  <c r="P187" i="14"/>
  <c r="BI186" i="14"/>
  <c r="BH186" i="14"/>
  <c r="BG186" i="14"/>
  <c r="BE186" i="14"/>
  <c r="T186" i="14"/>
  <c r="R186" i="14"/>
  <c r="P186" i="14"/>
  <c r="BI185" i="14"/>
  <c r="BH185" i="14"/>
  <c r="BG185" i="14"/>
  <c r="BE185" i="14"/>
  <c r="T185" i="14"/>
  <c r="R185" i="14"/>
  <c r="P185" i="14"/>
  <c r="BI184" i="14"/>
  <c r="BH184" i="14"/>
  <c r="BG184" i="14"/>
  <c r="BE184" i="14"/>
  <c r="T184" i="14"/>
  <c r="R184" i="14"/>
  <c r="P184" i="14"/>
  <c r="BI183" i="14"/>
  <c r="BH183" i="14"/>
  <c r="BG183" i="14"/>
  <c r="BE183" i="14"/>
  <c r="T183" i="14"/>
  <c r="R183" i="14"/>
  <c r="P183" i="14"/>
  <c r="BI182" i="14"/>
  <c r="BH182" i="14"/>
  <c r="BG182" i="14"/>
  <c r="BE182" i="14"/>
  <c r="T182" i="14"/>
  <c r="R182" i="14"/>
  <c r="P182" i="14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8" i="14"/>
  <c r="BH178" i="14"/>
  <c r="BG178" i="14"/>
  <c r="BE178" i="14"/>
  <c r="T178" i="14"/>
  <c r="R178" i="14"/>
  <c r="P178" i="14"/>
  <c r="BI177" i="14"/>
  <c r="BH177" i="14"/>
  <c r="BG177" i="14"/>
  <c r="BE177" i="14"/>
  <c r="T177" i="14"/>
  <c r="R177" i="14"/>
  <c r="P177" i="14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3" i="14"/>
  <c r="BH173" i="14"/>
  <c r="BG173" i="14"/>
  <c r="BE173" i="14"/>
  <c r="T173" i="14"/>
  <c r="R173" i="14"/>
  <c r="P173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56" i="14"/>
  <c r="BH156" i="14"/>
  <c r="BG156" i="14"/>
  <c r="BE156" i="14"/>
  <c r="T156" i="14"/>
  <c r="R156" i="14"/>
  <c r="P156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3" i="14"/>
  <c r="BH153" i="14"/>
  <c r="BG153" i="14"/>
  <c r="BE153" i="14"/>
  <c r="T153" i="14"/>
  <c r="R153" i="14"/>
  <c r="P153" i="14"/>
  <c r="BI152" i="14"/>
  <c r="BH152" i="14"/>
  <c r="BG152" i="14"/>
  <c r="BE152" i="14"/>
  <c r="T152" i="14"/>
  <c r="R152" i="14"/>
  <c r="P152" i="14"/>
  <c r="BI151" i="14"/>
  <c r="BH151" i="14"/>
  <c r="BG151" i="14"/>
  <c r="BE151" i="14"/>
  <c r="T151" i="14"/>
  <c r="R151" i="14"/>
  <c r="P151" i="14"/>
  <c r="BI150" i="14"/>
  <c r="BH150" i="14"/>
  <c r="BG150" i="14"/>
  <c r="BE150" i="14"/>
  <c r="T150" i="14"/>
  <c r="R150" i="14"/>
  <c r="P150" i="14"/>
  <c r="BI147" i="14"/>
  <c r="BH147" i="14"/>
  <c r="BG147" i="14"/>
  <c r="BE147" i="14"/>
  <c r="T147" i="14"/>
  <c r="R147" i="14"/>
  <c r="P147" i="14"/>
  <c r="BI146" i="14"/>
  <c r="BH146" i="14"/>
  <c r="BG146" i="14"/>
  <c r="BE146" i="14"/>
  <c r="T146" i="14"/>
  <c r="R146" i="14"/>
  <c r="P146" i="14"/>
  <c r="BI144" i="14"/>
  <c r="BH144" i="14"/>
  <c r="BG144" i="14"/>
  <c r="BE144" i="14"/>
  <c r="T144" i="14"/>
  <c r="R144" i="14"/>
  <c r="P144" i="14"/>
  <c r="BI143" i="14"/>
  <c r="BH143" i="14"/>
  <c r="BG143" i="14"/>
  <c r="BE143" i="14"/>
  <c r="T143" i="14"/>
  <c r="R143" i="14"/>
  <c r="P143" i="14"/>
  <c r="BI141" i="14"/>
  <c r="BH141" i="14"/>
  <c r="BG141" i="14"/>
  <c r="BE141" i="14"/>
  <c r="T141" i="14"/>
  <c r="R141" i="14"/>
  <c r="P141" i="14"/>
  <c r="BI140" i="14"/>
  <c r="BH140" i="14"/>
  <c r="BG140" i="14"/>
  <c r="BE140" i="14"/>
  <c r="T140" i="14"/>
  <c r="R140" i="14"/>
  <c r="P140" i="14"/>
  <c r="BI139" i="14"/>
  <c r="BH139" i="14"/>
  <c r="BG139" i="14"/>
  <c r="BE139" i="14"/>
  <c r="T139" i="14"/>
  <c r="R139" i="14"/>
  <c r="P139" i="14"/>
  <c r="BI138" i="14"/>
  <c r="BH138" i="14"/>
  <c r="BG138" i="14"/>
  <c r="BE138" i="14"/>
  <c r="T138" i="14"/>
  <c r="R138" i="14"/>
  <c r="P138" i="14"/>
  <c r="BI137" i="14"/>
  <c r="BH137" i="14"/>
  <c r="BG137" i="14"/>
  <c r="BE137" i="14"/>
  <c r="T137" i="14"/>
  <c r="R137" i="14"/>
  <c r="P137" i="14"/>
  <c r="BI136" i="14"/>
  <c r="BH136" i="14"/>
  <c r="BG136" i="14"/>
  <c r="BE136" i="14"/>
  <c r="T136" i="14"/>
  <c r="R136" i="14"/>
  <c r="P136" i="14"/>
  <c r="BI135" i="14"/>
  <c r="BH135" i="14"/>
  <c r="BG135" i="14"/>
  <c r="BE135" i="14"/>
  <c r="T135" i="14"/>
  <c r="R135" i="14"/>
  <c r="P135" i="14"/>
  <c r="BI133" i="14"/>
  <c r="BH133" i="14"/>
  <c r="BG133" i="14"/>
  <c r="BE133" i="14"/>
  <c r="T133" i="14"/>
  <c r="R133" i="14"/>
  <c r="P133" i="14"/>
  <c r="BI132" i="14"/>
  <c r="BH132" i="14"/>
  <c r="BG132" i="14"/>
  <c r="BE132" i="14"/>
  <c r="T132" i="14"/>
  <c r="R132" i="14"/>
  <c r="P132" i="14"/>
  <c r="BI131" i="14"/>
  <c r="BH131" i="14"/>
  <c r="BG131" i="14"/>
  <c r="BE131" i="14"/>
  <c r="T131" i="14"/>
  <c r="R131" i="14"/>
  <c r="P131" i="14"/>
  <c r="BI130" i="14"/>
  <c r="BH130" i="14"/>
  <c r="BG130" i="14"/>
  <c r="BE130" i="14"/>
  <c r="T130" i="14"/>
  <c r="R130" i="14"/>
  <c r="P130" i="14"/>
  <c r="J123" i="14"/>
  <c r="F123" i="14"/>
  <c r="F121" i="14"/>
  <c r="E119" i="14"/>
  <c r="J91" i="14"/>
  <c r="F91" i="14"/>
  <c r="F89" i="14"/>
  <c r="E87" i="14"/>
  <c r="J24" i="14"/>
  <c r="E24" i="14"/>
  <c r="J124" i="14" s="1"/>
  <c r="J23" i="14"/>
  <c r="J18" i="14"/>
  <c r="E18" i="14"/>
  <c r="F124" i="14" s="1"/>
  <c r="J17" i="14"/>
  <c r="J12" i="14"/>
  <c r="J121" i="14" s="1"/>
  <c r="E7" i="14"/>
  <c r="E117" i="14" s="1"/>
  <c r="J344" i="13"/>
  <c r="J37" i="13"/>
  <c r="J36" i="13"/>
  <c r="AY106" i="1" s="1"/>
  <c r="J35" i="13"/>
  <c r="AX106" i="1" s="1"/>
  <c r="BI363" i="13"/>
  <c r="BH363" i="13"/>
  <c r="BG363" i="13"/>
  <c r="BE363" i="13"/>
  <c r="T363" i="13"/>
  <c r="R363" i="13"/>
  <c r="P363" i="13"/>
  <c r="BI362" i="13"/>
  <c r="BH362" i="13"/>
  <c r="BG362" i="13"/>
  <c r="BE362" i="13"/>
  <c r="T362" i="13"/>
  <c r="R362" i="13"/>
  <c r="P362" i="13"/>
  <c r="BI361" i="13"/>
  <c r="BH361" i="13"/>
  <c r="BG361" i="13"/>
  <c r="BE361" i="13"/>
  <c r="T361" i="13"/>
  <c r="R361" i="13"/>
  <c r="P361" i="13"/>
  <c r="BI360" i="13"/>
  <c r="BH360" i="13"/>
  <c r="BG360" i="13"/>
  <c r="BE360" i="13"/>
  <c r="T360" i="13"/>
  <c r="R360" i="13"/>
  <c r="P360" i="13"/>
  <c r="BI359" i="13"/>
  <c r="BH359" i="13"/>
  <c r="BG359" i="13"/>
  <c r="BE359" i="13"/>
  <c r="T359" i="13"/>
  <c r="R359" i="13"/>
  <c r="P359" i="13"/>
  <c r="BI358" i="13"/>
  <c r="BH358" i="13"/>
  <c r="BG358" i="13"/>
  <c r="BE358" i="13"/>
  <c r="T358" i="13"/>
  <c r="R358" i="13"/>
  <c r="P358" i="13"/>
  <c r="BI357" i="13"/>
  <c r="BH357" i="13"/>
  <c r="BG357" i="13"/>
  <c r="BE357" i="13"/>
  <c r="T357" i="13"/>
  <c r="R357" i="13"/>
  <c r="P357" i="13"/>
  <c r="BI356" i="13"/>
  <c r="BH356" i="13"/>
  <c r="BG356" i="13"/>
  <c r="BE356" i="13"/>
  <c r="T356" i="13"/>
  <c r="R356" i="13"/>
  <c r="P356" i="13"/>
  <c r="BI355" i="13"/>
  <c r="BH355" i="13"/>
  <c r="BG355" i="13"/>
  <c r="BE355" i="13"/>
  <c r="T355" i="13"/>
  <c r="R355" i="13"/>
  <c r="P355" i="13"/>
  <c r="BI354" i="13"/>
  <c r="BH354" i="13"/>
  <c r="BG354" i="13"/>
  <c r="BE354" i="13"/>
  <c r="T354" i="13"/>
  <c r="R354" i="13"/>
  <c r="P354" i="13"/>
  <c r="BI353" i="13"/>
  <c r="BH353" i="13"/>
  <c r="BG353" i="13"/>
  <c r="BE353" i="13"/>
  <c r="T353" i="13"/>
  <c r="R353" i="13"/>
  <c r="P353" i="13"/>
  <c r="BI352" i="13"/>
  <c r="BH352" i="13"/>
  <c r="BG352" i="13"/>
  <c r="BE352" i="13"/>
  <c r="T352" i="13"/>
  <c r="R352" i="13"/>
  <c r="P352" i="13"/>
  <c r="BI351" i="13"/>
  <c r="BH351" i="13"/>
  <c r="BG351" i="13"/>
  <c r="BE351" i="13"/>
  <c r="T351" i="13"/>
  <c r="R351" i="13"/>
  <c r="P351" i="13"/>
  <c r="BI350" i="13"/>
  <c r="BH350" i="13"/>
  <c r="BG350" i="13"/>
  <c r="BE350" i="13"/>
  <c r="T350" i="13"/>
  <c r="R350" i="13"/>
  <c r="P350" i="13"/>
  <c r="BI349" i="13"/>
  <c r="BH349" i="13"/>
  <c r="BG349" i="13"/>
  <c r="BE349" i="13"/>
  <c r="T349" i="13"/>
  <c r="R349" i="13"/>
  <c r="P349" i="13"/>
  <c r="BI348" i="13"/>
  <c r="BH348" i="13"/>
  <c r="BG348" i="13"/>
  <c r="BE348" i="13"/>
  <c r="T348" i="13"/>
  <c r="R348" i="13"/>
  <c r="P348" i="13"/>
  <c r="BI347" i="13"/>
  <c r="BH347" i="13"/>
  <c r="BG347" i="13"/>
  <c r="BE347" i="13"/>
  <c r="T347" i="13"/>
  <c r="R347" i="13"/>
  <c r="P347" i="13"/>
  <c r="BI346" i="13"/>
  <c r="BH346" i="13"/>
  <c r="BG346" i="13"/>
  <c r="BE346" i="13"/>
  <c r="T346" i="13"/>
  <c r="R346" i="13"/>
  <c r="P346" i="13"/>
  <c r="J105" i="13"/>
  <c r="BI343" i="13"/>
  <c r="BH343" i="13"/>
  <c r="BG343" i="13"/>
  <c r="BE343" i="13"/>
  <c r="T343" i="13"/>
  <c r="R343" i="13"/>
  <c r="P343" i="13"/>
  <c r="BI342" i="13"/>
  <c r="BH342" i="13"/>
  <c r="BG342" i="13"/>
  <c r="BE342" i="13"/>
  <c r="T342" i="13"/>
  <c r="R342" i="13"/>
  <c r="P342" i="13"/>
  <c r="BI341" i="13"/>
  <c r="BH341" i="13"/>
  <c r="BG341" i="13"/>
  <c r="BE341" i="13"/>
  <c r="T341" i="13"/>
  <c r="R341" i="13"/>
  <c r="P341" i="13"/>
  <c r="BI340" i="13"/>
  <c r="BH340" i="13"/>
  <c r="BG340" i="13"/>
  <c r="BE340" i="13"/>
  <c r="T340" i="13"/>
  <c r="R340" i="13"/>
  <c r="P340" i="13"/>
  <c r="BI339" i="13"/>
  <c r="BH339" i="13"/>
  <c r="BG339" i="13"/>
  <c r="BE339" i="13"/>
  <c r="T339" i="13"/>
  <c r="R339" i="13"/>
  <c r="P339" i="13"/>
  <c r="BI338" i="13"/>
  <c r="BH338" i="13"/>
  <c r="BG338" i="13"/>
  <c r="BE338" i="13"/>
  <c r="T338" i="13"/>
  <c r="R338" i="13"/>
  <c r="P338" i="13"/>
  <c r="BI337" i="13"/>
  <c r="BH337" i="13"/>
  <c r="BG337" i="13"/>
  <c r="BE337" i="13"/>
  <c r="T337" i="13"/>
  <c r="R337" i="13"/>
  <c r="P337" i="13"/>
  <c r="BI335" i="13"/>
  <c r="BH335" i="13"/>
  <c r="BG335" i="13"/>
  <c r="BE335" i="13"/>
  <c r="T335" i="13"/>
  <c r="R335" i="13"/>
  <c r="P335" i="13"/>
  <c r="BI334" i="13"/>
  <c r="BH334" i="13"/>
  <c r="BG334" i="13"/>
  <c r="BE334" i="13"/>
  <c r="T334" i="13"/>
  <c r="R334" i="13"/>
  <c r="P334" i="13"/>
  <c r="BI333" i="13"/>
  <c r="BH333" i="13"/>
  <c r="BG333" i="13"/>
  <c r="BE333" i="13"/>
  <c r="T333" i="13"/>
  <c r="R333" i="13"/>
  <c r="P333" i="13"/>
  <c r="BI332" i="13"/>
  <c r="BH332" i="13"/>
  <c r="BG332" i="13"/>
  <c r="BE332" i="13"/>
  <c r="T332" i="13"/>
  <c r="R332" i="13"/>
  <c r="P332" i="13"/>
  <c r="BI331" i="13"/>
  <c r="BH331" i="13"/>
  <c r="BG331" i="13"/>
  <c r="BE331" i="13"/>
  <c r="T331" i="13"/>
  <c r="R331" i="13"/>
  <c r="P331" i="13"/>
  <c r="BI330" i="13"/>
  <c r="BH330" i="13"/>
  <c r="BG330" i="13"/>
  <c r="BE330" i="13"/>
  <c r="T330" i="13"/>
  <c r="R330" i="13"/>
  <c r="P330" i="13"/>
  <c r="BI329" i="13"/>
  <c r="BH329" i="13"/>
  <c r="BG329" i="13"/>
  <c r="BE329" i="13"/>
  <c r="T329" i="13"/>
  <c r="R329" i="13"/>
  <c r="P329" i="13"/>
  <c r="BI328" i="13"/>
  <c r="BH328" i="13"/>
  <c r="BG328" i="13"/>
  <c r="BE328" i="13"/>
  <c r="T328" i="13"/>
  <c r="R328" i="13"/>
  <c r="P328" i="13"/>
  <c r="BI327" i="13"/>
  <c r="BH327" i="13"/>
  <c r="BG327" i="13"/>
  <c r="BE327" i="13"/>
  <c r="T327" i="13"/>
  <c r="R327" i="13"/>
  <c r="P327" i="13"/>
  <c r="BI326" i="13"/>
  <c r="BH326" i="13"/>
  <c r="BG326" i="13"/>
  <c r="BE326" i="13"/>
  <c r="T326" i="13"/>
  <c r="R326" i="13"/>
  <c r="P326" i="13"/>
  <c r="BI325" i="13"/>
  <c r="BH325" i="13"/>
  <c r="BG325" i="13"/>
  <c r="BE325" i="13"/>
  <c r="T325" i="13"/>
  <c r="R325" i="13"/>
  <c r="P325" i="13"/>
  <c r="BI324" i="13"/>
  <c r="BH324" i="13"/>
  <c r="BG324" i="13"/>
  <c r="BE324" i="13"/>
  <c r="T324" i="13"/>
  <c r="R324" i="13"/>
  <c r="P324" i="13"/>
  <c r="BI323" i="13"/>
  <c r="BH323" i="13"/>
  <c r="BG323" i="13"/>
  <c r="BE323" i="13"/>
  <c r="T323" i="13"/>
  <c r="R323" i="13"/>
  <c r="P323" i="13"/>
  <c r="BI322" i="13"/>
  <c r="BH322" i="13"/>
  <c r="BG322" i="13"/>
  <c r="BE322" i="13"/>
  <c r="T322" i="13"/>
  <c r="R322" i="13"/>
  <c r="P322" i="13"/>
  <c r="BI321" i="13"/>
  <c r="BH321" i="13"/>
  <c r="BG321" i="13"/>
  <c r="BE321" i="13"/>
  <c r="T321" i="13"/>
  <c r="R321" i="13"/>
  <c r="P321" i="13"/>
  <c r="BI320" i="13"/>
  <c r="BH320" i="13"/>
  <c r="BG320" i="13"/>
  <c r="BE320" i="13"/>
  <c r="T320" i="13"/>
  <c r="R320" i="13"/>
  <c r="P320" i="13"/>
  <c r="BI319" i="13"/>
  <c r="BH319" i="13"/>
  <c r="BG319" i="13"/>
  <c r="BE319" i="13"/>
  <c r="T319" i="13"/>
  <c r="R319" i="13"/>
  <c r="P319" i="13"/>
  <c r="BI318" i="13"/>
  <c r="BH318" i="13"/>
  <c r="BG318" i="13"/>
  <c r="BE318" i="13"/>
  <c r="T318" i="13"/>
  <c r="R318" i="13"/>
  <c r="P318" i="13"/>
  <c r="BI317" i="13"/>
  <c r="BH317" i="13"/>
  <c r="BG317" i="13"/>
  <c r="BE317" i="13"/>
  <c r="T317" i="13"/>
  <c r="R317" i="13"/>
  <c r="P317" i="13"/>
  <c r="BI316" i="13"/>
  <c r="BH316" i="13"/>
  <c r="BG316" i="13"/>
  <c r="BE316" i="13"/>
  <c r="T316" i="13"/>
  <c r="R316" i="13"/>
  <c r="P316" i="13"/>
  <c r="BI315" i="13"/>
  <c r="BH315" i="13"/>
  <c r="BG315" i="13"/>
  <c r="BE315" i="13"/>
  <c r="T315" i="13"/>
  <c r="R315" i="13"/>
  <c r="P315" i="13"/>
  <c r="BI314" i="13"/>
  <c r="BH314" i="13"/>
  <c r="BG314" i="13"/>
  <c r="BE314" i="13"/>
  <c r="T314" i="13"/>
  <c r="R314" i="13"/>
  <c r="P314" i="13"/>
  <c r="BI313" i="13"/>
  <c r="BH313" i="13"/>
  <c r="BG313" i="13"/>
  <c r="BE313" i="13"/>
  <c r="T313" i="13"/>
  <c r="R313" i="13"/>
  <c r="P313" i="13"/>
  <c r="BI312" i="13"/>
  <c r="BH312" i="13"/>
  <c r="BG312" i="13"/>
  <c r="BE312" i="13"/>
  <c r="T312" i="13"/>
  <c r="R312" i="13"/>
  <c r="P312" i="13"/>
  <c r="BI311" i="13"/>
  <c r="BH311" i="13"/>
  <c r="BG311" i="13"/>
  <c r="BE311" i="13"/>
  <c r="T311" i="13"/>
  <c r="R311" i="13"/>
  <c r="P311" i="13"/>
  <c r="BI310" i="13"/>
  <c r="BH310" i="13"/>
  <c r="BG310" i="13"/>
  <c r="BE310" i="13"/>
  <c r="T310" i="13"/>
  <c r="R310" i="13"/>
  <c r="P310" i="13"/>
  <c r="BI309" i="13"/>
  <c r="BH309" i="13"/>
  <c r="BG309" i="13"/>
  <c r="BE309" i="13"/>
  <c r="T309" i="13"/>
  <c r="R309" i="13"/>
  <c r="P309" i="13"/>
  <c r="BI308" i="13"/>
  <c r="BH308" i="13"/>
  <c r="BG308" i="13"/>
  <c r="BE308" i="13"/>
  <c r="T308" i="13"/>
  <c r="R308" i="13"/>
  <c r="P308" i="13"/>
  <c r="BI307" i="13"/>
  <c r="BH307" i="13"/>
  <c r="BG307" i="13"/>
  <c r="BE307" i="13"/>
  <c r="T307" i="13"/>
  <c r="R307" i="13"/>
  <c r="P307" i="13"/>
  <c r="BI306" i="13"/>
  <c r="BH306" i="13"/>
  <c r="BG306" i="13"/>
  <c r="BE306" i="13"/>
  <c r="T306" i="13"/>
  <c r="R306" i="13"/>
  <c r="P306" i="13"/>
  <c r="BI305" i="13"/>
  <c r="BH305" i="13"/>
  <c r="BG305" i="13"/>
  <c r="BE305" i="13"/>
  <c r="T305" i="13"/>
  <c r="R305" i="13"/>
  <c r="P305" i="13"/>
  <c r="BI304" i="13"/>
  <c r="BH304" i="13"/>
  <c r="BG304" i="13"/>
  <c r="BE304" i="13"/>
  <c r="T304" i="13"/>
  <c r="R304" i="13"/>
  <c r="P304" i="13"/>
  <c r="BI303" i="13"/>
  <c r="BH303" i="13"/>
  <c r="BG303" i="13"/>
  <c r="BE303" i="13"/>
  <c r="T303" i="13"/>
  <c r="R303" i="13"/>
  <c r="P303" i="13"/>
  <c r="BI302" i="13"/>
  <c r="BH302" i="13"/>
  <c r="BG302" i="13"/>
  <c r="BE302" i="13"/>
  <c r="T302" i="13"/>
  <c r="R302" i="13"/>
  <c r="P302" i="13"/>
  <c r="BI301" i="13"/>
  <c r="BH301" i="13"/>
  <c r="BG301" i="13"/>
  <c r="BE301" i="13"/>
  <c r="T301" i="13"/>
  <c r="R301" i="13"/>
  <c r="P301" i="13"/>
  <c r="BI300" i="13"/>
  <c r="BH300" i="13"/>
  <c r="BG300" i="13"/>
  <c r="BE300" i="13"/>
  <c r="T300" i="13"/>
  <c r="R300" i="13"/>
  <c r="P300" i="13"/>
  <c r="BI299" i="13"/>
  <c r="BH299" i="13"/>
  <c r="BG299" i="13"/>
  <c r="BE299" i="13"/>
  <c r="T299" i="13"/>
  <c r="R299" i="13"/>
  <c r="P299" i="13"/>
  <c r="BI298" i="13"/>
  <c r="BH298" i="13"/>
  <c r="BG298" i="13"/>
  <c r="BE298" i="13"/>
  <c r="T298" i="13"/>
  <c r="R298" i="13"/>
  <c r="P298" i="13"/>
  <c r="BI297" i="13"/>
  <c r="BH297" i="13"/>
  <c r="BG297" i="13"/>
  <c r="BE297" i="13"/>
  <c r="T297" i="13"/>
  <c r="R297" i="13"/>
  <c r="P297" i="13"/>
  <c r="BI296" i="13"/>
  <c r="BH296" i="13"/>
  <c r="BG296" i="13"/>
  <c r="BE296" i="13"/>
  <c r="T296" i="13"/>
  <c r="R296" i="13"/>
  <c r="P296" i="13"/>
  <c r="BI295" i="13"/>
  <c r="BH295" i="13"/>
  <c r="BG295" i="13"/>
  <c r="BE295" i="13"/>
  <c r="T295" i="13"/>
  <c r="R295" i="13"/>
  <c r="P295" i="13"/>
  <c r="BI294" i="13"/>
  <c r="BH294" i="13"/>
  <c r="BG294" i="13"/>
  <c r="BE294" i="13"/>
  <c r="T294" i="13"/>
  <c r="R294" i="13"/>
  <c r="P294" i="13"/>
  <c r="BI293" i="13"/>
  <c r="BH293" i="13"/>
  <c r="BG293" i="13"/>
  <c r="BE293" i="13"/>
  <c r="T293" i="13"/>
  <c r="R293" i="13"/>
  <c r="P293" i="13"/>
  <c r="BI292" i="13"/>
  <c r="BH292" i="13"/>
  <c r="BG292" i="13"/>
  <c r="BE292" i="13"/>
  <c r="T292" i="13"/>
  <c r="R292" i="13"/>
  <c r="P292" i="13"/>
  <c r="BI291" i="13"/>
  <c r="BH291" i="13"/>
  <c r="BG291" i="13"/>
  <c r="BE291" i="13"/>
  <c r="T291" i="13"/>
  <c r="R291" i="13"/>
  <c r="P291" i="13"/>
  <c r="BI290" i="13"/>
  <c r="BH290" i="13"/>
  <c r="BG290" i="13"/>
  <c r="BE290" i="13"/>
  <c r="T290" i="13"/>
  <c r="R290" i="13"/>
  <c r="P290" i="13"/>
  <c r="BI289" i="13"/>
  <c r="BH289" i="13"/>
  <c r="BG289" i="13"/>
  <c r="BE289" i="13"/>
  <c r="T289" i="13"/>
  <c r="R289" i="13"/>
  <c r="P289" i="13"/>
  <c r="BI288" i="13"/>
  <c r="BH288" i="13"/>
  <c r="BG288" i="13"/>
  <c r="BE288" i="13"/>
  <c r="T288" i="13"/>
  <c r="R288" i="13"/>
  <c r="P288" i="13"/>
  <c r="BI287" i="13"/>
  <c r="BH287" i="13"/>
  <c r="BG287" i="13"/>
  <c r="BE287" i="13"/>
  <c r="T287" i="13"/>
  <c r="R287" i="13"/>
  <c r="P287" i="13"/>
  <c r="BI286" i="13"/>
  <c r="BH286" i="13"/>
  <c r="BG286" i="13"/>
  <c r="BE286" i="13"/>
  <c r="T286" i="13"/>
  <c r="R286" i="13"/>
  <c r="P286" i="13"/>
  <c r="BI285" i="13"/>
  <c r="BH285" i="13"/>
  <c r="BG285" i="13"/>
  <c r="BE285" i="13"/>
  <c r="T285" i="13"/>
  <c r="R285" i="13"/>
  <c r="P285" i="13"/>
  <c r="BI284" i="13"/>
  <c r="BH284" i="13"/>
  <c r="BG284" i="13"/>
  <c r="BE284" i="13"/>
  <c r="T284" i="13"/>
  <c r="R284" i="13"/>
  <c r="P284" i="13"/>
  <c r="BI283" i="13"/>
  <c r="BH283" i="13"/>
  <c r="BG283" i="13"/>
  <c r="BE283" i="13"/>
  <c r="T283" i="13"/>
  <c r="R283" i="13"/>
  <c r="P283" i="13"/>
  <c r="BI282" i="13"/>
  <c r="BH282" i="13"/>
  <c r="BG282" i="13"/>
  <c r="BE282" i="13"/>
  <c r="T282" i="13"/>
  <c r="R282" i="13"/>
  <c r="P282" i="13"/>
  <c r="BI281" i="13"/>
  <c r="BH281" i="13"/>
  <c r="BG281" i="13"/>
  <c r="BE281" i="13"/>
  <c r="T281" i="13"/>
  <c r="R281" i="13"/>
  <c r="P281" i="13"/>
  <c r="BI280" i="13"/>
  <c r="BH280" i="13"/>
  <c r="BG280" i="13"/>
  <c r="BE280" i="13"/>
  <c r="T280" i="13"/>
  <c r="R280" i="13"/>
  <c r="P280" i="13"/>
  <c r="BI279" i="13"/>
  <c r="BH279" i="13"/>
  <c r="BG279" i="13"/>
  <c r="BE279" i="13"/>
  <c r="T279" i="13"/>
  <c r="R279" i="13"/>
  <c r="P279" i="13"/>
  <c r="BI278" i="13"/>
  <c r="BH278" i="13"/>
  <c r="BG278" i="13"/>
  <c r="BE278" i="13"/>
  <c r="T278" i="13"/>
  <c r="R278" i="13"/>
  <c r="P278" i="13"/>
  <c r="BI277" i="13"/>
  <c r="BH277" i="13"/>
  <c r="BG277" i="13"/>
  <c r="BE277" i="13"/>
  <c r="T277" i="13"/>
  <c r="R277" i="13"/>
  <c r="P277" i="13"/>
  <c r="BI276" i="13"/>
  <c r="BH276" i="13"/>
  <c r="BG276" i="13"/>
  <c r="BE276" i="13"/>
  <c r="T276" i="13"/>
  <c r="R276" i="13"/>
  <c r="P276" i="13"/>
  <c r="BI275" i="13"/>
  <c r="BH275" i="13"/>
  <c r="BG275" i="13"/>
  <c r="BE275" i="13"/>
  <c r="T275" i="13"/>
  <c r="R275" i="13"/>
  <c r="P275" i="13"/>
  <c r="BI274" i="13"/>
  <c r="BH274" i="13"/>
  <c r="BG274" i="13"/>
  <c r="BE274" i="13"/>
  <c r="T274" i="13"/>
  <c r="R274" i="13"/>
  <c r="P274" i="13"/>
  <c r="BI273" i="13"/>
  <c r="BH273" i="13"/>
  <c r="BG273" i="13"/>
  <c r="BE273" i="13"/>
  <c r="T273" i="13"/>
  <c r="R273" i="13"/>
  <c r="P273" i="13"/>
  <c r="BI272" i="13"/>
  <c r="BH272" i="13"/>
  <c r="BG272" i="13"/>
  <c r="BE272" i="13"/>
  <c r="T272" i="13"/>
  <c r="R272" i="13"/>
  <c r="P272" i="13"/>
  <c r="BI271" i="13"/>
  <c r="BH271" i="13"/>
  <c r="BG271" i="13"/>
  <c r="BE271" i="13"/>
  <c r="T271" i="13"/>
  <c r="R271" i="13"/>
  <c r="P271" i="13"/>
  <c r="BI270" i="13"/>
  <c r="BH270" i="13"/>
  <c r="BG270" i="13"/>
  <c r="BE270" i="13"/>
  <c r="T270" i="13"/>
  <c r="R270" i="13"/>
  <c r="P270" i="13"/>
  <c r="BI269" i="13"/>
  <c r="BH269" i="13"/>
  <c r="BG269" i="13"/>
  <c r="BE269" i="13"/>
  <c r="T269" i="13"/>
  <c r="R269" i="13"/>
  <c r="P269" i="13"/>
  <c r="BI268" i="13"/>
  <c r="BH268" i="13"/>
  <c r="BG268" i="13"/>
  <c r="BE268" i="13"/>
  <c r="T268" i="13"/>
  <c r="R268" i="13"/>
  <c r="P268" i="13"/>
  <c r="BI267" i="13"/>
  <c r="BH267" i="13"/>
  <c r="BG267" i="13"/>
  <c r="BE267" i="13"/>
  <c r="T267" i="13"/>
  <c r="R267" i="13"/>
  <c r="P267" i="13"/>
  <c r="BI266" i="13"/>
  <c r="BH266" i="13"/>
  <c r="BG266" i="13"/>
  <c r="BE266" i="13"/>
  <c r="T266" i="13"/>
  <c r="R266" i="13"/>
  <c r="P266" i="13"/>
  <c r="BI265" i="13"/>
  <c r="BH265" i="13"/>
  <c r="BG265" i="13"/>
  <c r="BE265" i="13"/>
  <c r="T265" i="13"/>
  <c r="R265" i="13"/>
  <c r="P265" i="13"/>
  <c r="BI264" i="13"/>
  <c r="BH264" i="13"/>
  <c r="BG264" i="13"/>
  <c r="BE264" i="13"/>
  <c r="T264" i="13"/>
  <c r="R264" i="13"/>
  <c r="P264" i="13"/>
  <c r="BI263" i="13"/>
  <c r="BH263" i="13"/>
  <c r="BG263" i="13"/>
  <c r="BE263" i="13"/>
  <c r="T263" i="13"/>
  <c r="R263" i="13"/>
  <c r="P263" i="13"/>
  <c r="BI262" i="13"/>
  <c r="BH262" i="13"/>
  <c r="BG262" i="13"/>
  <c r="BE262" i="13"/>
  <c r="T262" i="13"/>
  <c r="R262" i="13"/>
  <c r="P262" i="13"/>
  <c r="BI261" i="13"/>
  <c r="BH261" i="13"/>
  <c r="BG261" i="13"/>
  <c r="BE261" i="13"/>
  <c r="T261" i="13"/>
  <c r="R261" i="13"/>
  <c r="P261" i="13"/>
  <c r="BI260" i="13"/>
  <c r="BH260" i="13"/>
  <c r="BG260" i="13"/>
  <c r="BE260" i="13"/>
  <c r="T260" i="13"/>
  <c r="R260" i="13"/>
  <c r="P260" i="13"/>
  <c r="BI259" i="13"/>
  <c r="BH259" i="13"/>
  <c r="BG259" i="13"/>
  <c r="BE259" i="13"/>
  <c r="T259" i="13"/>
  <c r="R259" i="13"/>
  <c r="P259" i="13"/>
  <c r="BI258" i="13"/>
  <c r="BH258" i="13"/>
  <c r="BG258" i="13"/>
  <c r="BE258" i="13"/>
  <c r="T258" i="13"/>
  <c r="R258" i="13"/>
  <c r="P258" i="13"/>
  <c r="BI257" i="13"/>
  <c r="BH257" i="13"/>
  <c r="BG257" i="13"/>
  <c r="BE257" i="13"/>
  <c r="T257" i="13"/>
  <c r="R257" i="13"/>
  <c r="P257" i="13"/>
  <c r="BI256" i="13"/>
  <c r="BH256" i="13"/>
  <c r="BG256" i="13"/>
  <c r="BE256" i="13"/>
  <c r="T256" i="13"/>
  <c r="R256" i="13"/>
  <c r="P256" i="13"/>
  <c r="BI255" i="13"/>
  <c r="BH255" i="13"/>
  <c r="BG255" i="13"/>
  <c r="BE255" i="13"/>
  <c r="T255" i="13"/>
  <c r="R255" i="13"/>
  <c r="P255" i="13"/>
  <c r="BI254" i="13"/>
  <c r="BH254" i="13"/>
  <c r="BG254" i="13"/>
  <c r="BE254" i="13"/>
  <c r="T254" i="13"/>
  <c r="R254" i="13"/>
  <c r="P254" i="13"/>
  <c r="BI253" i="13"/>
  <c r="BH253" i="13"/>
  <c r="BG253" i="13"/>
  <c r="BE253" i="13"/>
  <c r="T253" i="13"/>
  <c r="R253" i="13"/>
  <c r="P253" i="13"/>
  <c r="BI252" i="13"/>
  <c r="BH252" i="13"/>
  <c r="BG252" i="13"/>
  <c r="BE252" i="13"/>
  <c r="T252" i="13"/>
  <c r="R252" i="13"/>
  <c r="P252" i="13"/>
  <c r="BI251" i="13"/>
  <c r="BH251" i="13"/>
  <c r="BG251" i="13"/>
  <c r="BE251" i="13"/>
  <c r="T251" i="13"/>
  <c r="R251" i="13"/>
  <c r="P251" i="13"/>
  <c r="BI250" i="13"/>
  <c r="BH250" i="13"/>
  <c r="BG250" i="13"/>
  <c r="BE250" i="13"/>
  <c r="T250" i="13"/>
  <c r="R250" i="13"/>
  <c r="P250" i="13"/>
  <c r="BI249" i="13"/>
  <c r="BH249" i="13"/>
  <c r="BG249" i="13"/>
  <c r="BE249" i="13"/>
  <c r="T249" i="13"/>
  <c r="R249" i="13"/>
  <c r="P249" i="13"/>
  <c r="BI248" i="13"/>
  <c r="BH248" i="13"/>
  <c r="BG248" i="13"/>
  <c r="BE248" i="13"/>
  <c r="T248" i="13"/>
  <c r="R248" i="13"/>
  <c r="P248" i="13"/>
  <c r="BI247" i="13"/>
  <c r="BH247" i="13"/>
  <c r="BG247" i="13"/>
  <c r="BE247" i="13"/>
  <c r="T247" i="13"/>
  <c r="R247" i="13"/>
  <c r="P247" i="13"/>
  <c r="BI246" i="13"/>
  <c r="BH246" i="13"/>
  <c r="BG246" i="13"/>
  <c r="BE246" i="13"/>
  <c r="T246" i="13"/>
  <c r="R246" i="13"/>
  <c r="P246" i="13"/>
  <c r="BI245" i="13"/>
  <c r="BH245" i="13"/>
  <c r="BG245" i="13"/>
  <c r="BE245" i="13"/>
  <c r="T245" i="13"/>
  <c r="R245" i="13"/>
  <c r="P245" i="13"/>
  <c r="BI244" i="13"/>
  <c r="BH244" i="13"/>
  <c r="BG244" i="13"/>
  <c r="BE244" i="13"/>
  <c r="T244" i="13"/>
  <c r="R244" i="13"/>
  <c r="P244" i="13"/>
  <c r="BI243" i="13"/>
  <c r="BH243" i="13"/>
  <c r="BG243" i="13"/>
  <c r="BE243" i="13"/>
  <c r="T243" i="13"/>
  <c r="R243" i="13"/>
  <c r="P243" i="13"/>
  <c r="BI242" i="13"/>
  <c r="BH242" i="13"/>
  <c r="BG242" i="13"/>
  <c r="BE242" i="13"/>
  <c r="T242" i="13"/>
  <c r="R242" i="13"/>
  <c r="P242" i="13"/>
  <c r="BI241" i="13"/>
  <c r="BH241" i="13"/>
  <c r="BG241" i="13"/>
  <c r="BE241" i="13"/>
  <c r="T241" i="13"/>
  <c r="R241" i="13"/>
  <c r="P241" i="13"/>
  <c r="BI240" i="13"/>
  <c r="BH240" i="13"/>
  <c r="BG240" i="13"/>
  <c r="BE240" i="13"/>
  <c r="T240" i="13"/>
  <c r="R240" i="13"/>
  <c r="P240" i="13"/>
  <c r="BI239" i="13"/>
  <c r="BH239" i="13"/>
  <c r="BG239" i="13"/>
  <c r="BE239" i="13"/>
  <c r="T239" i="13"/>
  <c r="R239" i="13"/>
  <c r="P239" i="13"/>
  <c r="BI238" i="13"/>
  <c r="BH238" i="13"/>
  <c r="BG238" i="13"/>
  <c r="BE238" i="13"/>
  <c r="T238" i="13"/>
  <c r="R238" i="13"/>
  <c r="P238" i="13"/>
  <c r="BI237" i="13"/>
  <c r="BH237" i="13"/>
  <c r="BG237" i="13"/>
  <c r="BE237" i="13"/>
  <c r="T237" i="13"/>
  <c r="R237" i="13"/>
  <c r="P237" i="13"/>
  <c r="BI236" i="13"/>
  <c r="BH236" i="13"/>
  <c r="BG236" i="13"/>
  <c r="BE236" i="13"/>
  <c r="T236" i="13"/>
  <c r="R236" i="13"/>
  <c r="P236" i="13"/>
  <c r="BI235" i="13"/>
  <c r="BH235" i="13"/>
  <c r="BG235" i="13"/>
  <c r="BE235" i="13"/>
  <c r="T235" i="13"/>
  <c r="R235" i="13"/>
  <c r="P235" i="13"/>
  <c r="BI234" i="13"/>
  <c r="BH234" i="13"/>
  <c r="BG234" i="13"/>
  <c r="BE234" i="13"/>
  <c r="T234" i="13"/>
  <c r="R234" i="13"/>
  <c r="P234" i="13"/>
  <c r="BI233" i="13"/>
  <c r="BH233" i="13"/>
  <c r="BG233" i="13"/>
  <c r="BE233" i="13"/>
  <c r="T233" i="13"/>
  <c r="R233" i="13"/>
  <c r="P233" i="13"/>
  <c r="BI232" i="13"/>
  <c r="BH232" i="13"/>
  <c r="BG232" i="13"/>
  <c r="BE232" i="13"/>
  <c r="T232" i="13"/>
  <c r="R232" i="13"/>
  <c r="P232" i="13"/>
  <c r="BI231" i="13"/>
  <c r="BH231" i="13"/>
  <c r="BG231" i="13"/>
  <c r="BE231" i="13"/>
  <c r="T231" i="13"/>
  <c r="R231" i="13"/>
  <c r="P231" i="13"/>
  <c r="BI230" i="13"/>
  <c r="BH230" i="13"/>
  <c r="BG230" i="13"/>
  <c r="BE230" i="13"/>
  <c r="T230" i="13"/>
  <c r="R230" i="13"/>
  <c r="P230" i="13"/>
  <c r="BI229" i="13"/>
  <c r="BH229" i="13"/>
  <c r="BG229" i="13"/>
  <c r="BE229" i="13"/>
  <c r="T229" i="13"/>
  <c r="R229" i="13"/>
  <c r="P229" i="13"/>
  <c r="BI228" i="13"/>
  <c r="BH228" i="13"/>
  <c r="BG228" i="13"/>
  <c r="BE228" i="13"/>
  <c r="T228" i="13"/>
  <c r="R228" i="13"/>
  <c r="P228" i="13"/>
  <c r="BI227" i="13"/>
  <c r="BH227" i="13"/>
  <c r="BG227" i="13"/>
  <c r="BE227" i="13"/>
  <c r="T227" i="13"/>
  <c r="R227" i="13"/>
  <c r="P227" i="13"/>
  <c r="BI226" i="13"/>
  <c r="BH226" i="13"/>
  <c r="BG226" i="13"/>
  <c r="BE226" i="13"/>
  <c r="T226" i="13"/>
  <c r="R226" i="13"/>
  <c r="P226" i="13"/>
  <c r="BI225" i="13"/>
  <c r="BH225" i="13"/>
  <c r="BG225" i="13"/>
  <c r="BE225" i="13"/>
  <c r="T225" i="13"/>
  <c r="R225" i="13"/>
  <c r="P225" i="13"/>
  <c r="BI224" i="13"/>
  <c r="BH224" i="13"/>
  <c r="BG224" i="13"/>
  <c r="BE224" i="13"/>
  <c r="T224" i="13"/>
  <c r="R224" i="13"/>
  <c r="P224" i="13"/>
  <c r="BI223" i="13"/>
  <c r="BH223" i="13"/>
  <c r="BG223" i="13"/>
  <c r="BE223" i="13"/>
  <c r="T223" i="13"/>
  <c r="R223" i="13"/>
  <c r="P223" i="13"/>
  <c r="BI222" i="13"/>
  <c r="BH222" i="13"/>
  <c r="BG222" i="13"/>
  <c r="BE222" i="13"/>
  <c r="T222" i="13"/>
  <c r="R222" i="13"/>
  <c r="P222" i="13"/>
  <c r="BI221" i="13"/>
  <c r="BH221" i="13"/>
  <c r="BG221" i="13"/>
  <c r="BE221" i="13"/>
  <c r="T221" i="13"/>
  <c r="R221" i="13"/>
  <c r="P221" i="13"/>
  <c r="BI220" i="13"/>
  <c r="BH220" i="13"/>
  <c r="BG220" i="13"/>
  <c r="BE220" i="13"/>
  <c r="T220" i="13"/>
  <c r="R220" i="13"/>
  <c r="P220" i="13"/>
  <c r="BI219" i="13"/>
  <c r="BH219" i="13"/>
  <c r="BG219" i="13"/>
  <c r="BE219" i="13"/>
  <c r="T219" i="13"/>
  <c r="R219" i="13"/>
  <c r="P219" i="13"/>
  <c r="BI218" i="13"/>
  <c r="BH218" i="13"/>
  <c r="BG218" i="13"/>
  <c r="BE218" i="13"/>
  <c r="T218" i="13"/>
  <c r="R218" i="13"/>
  <c r="P218" i="13"/>
  <c r="BI217" i="13"/>
  <c r="BH217" i="13"/>
  <c r="BG217" i="13"/>
  <c r="BE217" i="13"/>
  <c r="T217" i="13"/>
  <c r="R217" i="13"/>
  <c r="P217" i="13"/>
  <c r="BI216" i="13"/>
  <c r="BH216" i="13"/>
  <c r="BG216" i="13"/>
  <c r="BE216" i="13"/>
  <c r="T216" i="13"/>
  <c r="R216" i="13"/>
  <c r="P216" i="13"/>
  <c r="BI215" i="13"/>
  <c r="BH215" i="13"/>
  <c r="BG215" i="13"/>
  <c r="BE215" i="13"/>
  <c r="T215" i="13"/>
  <c r="R215" i="13"/>
  <c r="P215" i="13"/>
  <c r="BI214" i="13"/>
  <c r="BH214" i="13"/>
  <c r="BG214" i="13"/>
  <c r="BE214" i="13"/>
  <c r="T214" i="13"/>
  <c r="R214" i="13"/>
  <c r="P214" i="13"/>
  <c r="BI213" i="13"/>
  <c r="BH213" i="13"/>
  <c r="BG213" i="13"/>
  <c r="BE213" i="13"/>
  <c r="T213" i="13"/>
  <c r="R213" i="13"/>
  <c r="P213" i="13"/>
  <c r="BI212" i="13"/>
  <c r="BH212" i="13"/>
  <c r="BG212" i="13"/>
  <c r="BE212" i="13"/>
  <c r="T212" i="13"/>
  <c r="R212" i="13"/>
  <c r="P212" i="13"/>
  <c r="BI211" i="13"/>
  <c r="BH211" i="13"/>
  <c r="BG211" i="13"/>
  <c r="BE211" i="13"/>
  <c r="T211" i="13"/>
  <c r="R211" i="13"/>
  <c r="P211" i="13"/>
  <c r="BI210" i="13"/>
  <c r="BH210" i="13"/>
  <c r="BG210" i="13"/>
  <c r="BE210" i="13"/>
  <c r="T210" i="13"/>
  <c r="R210" i="13"/>
  <c r="P210" i="13"/>
  <c r="BI209" i="13"/>
  <c r="BH209" i="13"/>
  <c r="BG209" i="13"/>
  <c r="BE209" i="13"/>
  <c r="T209" i="13"/>
  <c r="R209" i="13"/>
  <c r="P209" i="13"/>
  <c r="BI208" i="13"/>
  <c r="BH208" i="13"/>
  <c r="BG208" i="13"/>
  <c r="BE208" i="13"/>
  <c r="T208" i="13"/>
  <c r="R208" i="13"/>
  <c r="P208" i="13"/>
  <c r="BI207" i="13"/>
  <c r="BH207" i="13"/>
  <c r="BG207" i="13"/>
  <c r="BE207" i="13"/>
  <c r="T207" i="13"/>
  <c r="R207" i="13"/>
  <c r="P207" i="13"/>
  <c r="BI206" i="13"/>
  <c r="BH206" i="13"/>
  <c r="BG206" i="13"/>
  <c r="BE206" i="13"/>
  <c r="T206" i="13"/>
  <c r="R206" i="13"/>
  <c r="P206" i="13"/>
  <c r="BI205" i="13"/>
  <c r="BH205" i="13"/>
  <c r="BG205" i="13"/>
  <c r="BE205" i="13"/>
  <c r="T205" i="13"/>
  <c r="R205" i="13"/>
  <c r="P205" i="13"/>
  <c r="BI204" i="13"/>
  <c r="BH204" i="13"/>
  <c r="BG204" i="13"/>
  <c r="BE204" i="13"/>
  <c r="T204" i="13"/>
  <c r="R204" i="13"/>
  <c r="P204" i="13"/>
  <c r="BI203" i="13"/>
  <c r="BH203" i="13"/>
  <c r="BG203" i="13"/>
  <c r="BE203" i="13"/>
  <c r="T203" i="13"/>
  <c r="R203" i="13"/>
  <c r="P203" i="13"/>
  <c r="BI202" i="13"/>
  <c r="BH202" i="13"/>
  <c r="BG202" i="13"/>
  <c r="BE202" i="13"/>
  <c r="T202" i="13"/>
  <c r="R202" i="13"/>
  <c r="P202" i="13"/>
  <c r="BI201" i="13"/>
  <c r="BH201" i="13"/>
  <c r="BG201" i="13"/>
  <c r="BE201" i="13"/>
  <c r="T201" i="13"/>
  <c r="R201" i="13"/>
  <c r="P201" i="13"/>
  <c r="BI199" i="13"/>
  <c r="BH199" i="13"/>
  <c r="BG199" i="13"/>
  <c r="BE199" i="13"/>
  <c r="T199" i="13"/>
  <c r="R199" i="13"/>
  <c r="P199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6" i="13"/>
  <c r="BH196" i="13"/>
  <c r="BG196" i="13"/>
  <c r="BE196" i="13"/>
  <c r="T196" i="13"/>
  <c r="R196" i="13"/>
  <c r="P196" i="13"/>
  <c r="BI195" i="13"/>
  <c r="BH195" i="13"/>
  <c r="BG195" i="13"/>
  <c r="BE195" i="13"/>
  <c r="T195" i="13"/>
  <c r="R195" i="13"/>
  <c r="P195" i="13"/>
  <c r="BI194" i="13"/>
  <c r="BH194" i="13"/>
  <c r="BG194" i="13"/>
  <c r="BE194" i="13"/>
  <c r="T194" i="13"/>
  <c r="R194" i="13"/>
  <c r="P194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8" i="13"/>
  <c r="BH188" i="13"/>
  <c r="BG188" i="13"/>
  <c r="BE188" i="13"/>
  <c r="T188" i="13"/>
  <c r="R188" i="13"/>
  <c r="P188" i="13"/>
  <c r="BI187" i="13"/>
  <c r="BH187" i="13"/>
  <c r="BG187" i="13"/>
  <c r="BE187" i="13"/>
  <c r="T187" i="13"/>
  <c r="R187" i="13"/>
  <c r="P187" i="13"/>
  <c r="BI186" i="13"/>
  <c r="BH186" i="13"/>
  <c r="BG186" i="13"/>
  <c r="BE186" i="13"/>
  <c r="T186" i="13"/>
  <c r="R186" i="13"/>
  <c r="P186" i="13"/>
  <c r="BI185" i="13"/>
  <c r="BH185" i="13"/>
  <c r="BG185" i="13"/>
  <c r="BE185" i="13"/>
  <c r="T185" i="13"/>
  <c r="R185" i="13"/>
  <c r="P185" i="13"/>
  <c r="BI184" i="13"/>
  <c r="BH184" i="13"/>
  <c r="BG184" i="13"/>
  <c r="BE184" i="13"/>
  <c r="T184" i="13"/>
  <c r="R184" i="13"/>
  <c r="P184" i="13"/>
  <c r="BI183" i="13"/>
  <c r="BH183" i="13"/>
  <c r="BG183" i="13"/>
  <c r="BE183" i="13"/>
  <c r="T183" i="13"/>
  <c r="R183" i="13"/>
  <c r="P183" i="13"/>
  <c r="BI182" i="13"/>
  <c r="BH182" i="13"/>
  <c r="BG182" i="13"/>
  <c r="BE182" i="13"/>
  <c r="T182" i="13"/>
  <c r="R182" i="13"/>
  <c r="P182" i="13"/>
  <c r="BI181" i="13"/>
  <c r="BH181" i="13"/>
  <c r="BG181" i="13"/>
  <c r="BE181" i="13"/>
  <c r="T181" i="13"/>
  <c r="R181" i="13"/>
  <c r="P181" i="13"/>
  <c r="BI180" i="13"/>
  <c r="BH180" i="13"/>
  <c r="BG180" i="13"/>
  <c r="BE180" i="13"/>
  <c r="T180" i="13"/>
  <c r="R180" i="13"/>
  <c r="P180" i="13"/>
  <c r="BI179" i="13"/>
  <c r="BH179" i="13"/>
  <c r="BG179" i="13"/>
  <c r="BE179" i="13"/>
  <c r="T179" i="13"/>
  <c r="R179" i="13"/>
  <c r="P179" i="13"/>
  <c r="BI178" i="13"/>
  <c r="BH178" i="13"/>
  <c r="BG178" i="13"/>
  <c r="BE178" i="13"/>
  <c r="T178" i="13"/>
  <c r="R178" i="13"/>
  <c r="P178" i="13"/>
  <c r="BI177" i="13"/>
  <c r="BH177" i="13"/>
  <c r="BG177" i="13"/>
  <c r="BE177" i="13"/>
  <c r="T177" i="13"/>
  <c r="R177" i="13"/>
  <c r="P177" i="13"/>
  <c r="BI176" i="13"/>
  <c r="BH176" i="13"/>
  <c r="BG176" i="13"/>
  <c r="BE176" i="13"/>
  <c r="T176" i="13"/>
  <c r="R176" i="13"/>
  <c r="P176" i="13"/>
  <c r="BI175" i="13"/>
  <c r="BH175" i="13"/>
  <c r="BG175" i="13"/>
  <c r="BE175" i="13"/>
  <c r="T175" i="13"/>
  <c r="R175" i="13"/>
  <c r="P175" i="13"/>
  <c r="BI174" i="13"/>
  <c r="BH174" i="13"/>
  <c r="BG174" i="13"/>
  <c r="BE174" i="13"/>
  <c r="T174" i="13"/>
  <c r="R174" i="13"/>
  <c r="P174" i="13"/>
  <c r="BI173" i="13"/>
  <c r="BH173" i="13"/>
  <c r="BG173" i="13"/>
  <c r="BE173" i="13"/>
  <c r="T173" i="13"/>
  <c r="R173" i="13"/>
  <c r="P173" i="13"/>
  <c r="BI172" i="13"/>
  <c r="BH172" i="13"/>
  <c r="BG172" i="13"/>
  <c r="BE172" i="13"/>
  <c r="T172" i="13"/>
  <c r="R172" i="13"/>
  <c r="P172" i="13"/>
  <c r="BI171" i="13"/>
  <c r="BH171" i="13"/>
  <c r="BG171" i="13"/>
  <c r="BE171" i="13"/>
  <c r="T171" i="13"/>
  <c r="R171" i="13"/>
  <c r="P171" i="13"/>
  <c r="BI170" i="13"/>
  <c r="BH170" i="13"/>
  <c r="BG170" i="13"/>
  <c r="BE170" i="13"/>
  <c r="T170" i="13"/>
  <c r="R170" i="13"/>
  <c r="P170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4" i="13"/>
  <c r="BH164" i="13"/>
  <c r="BG164" i="13"/>
  <c r="BE164" i="13"/>
  <c r="T164" i="13"/>
  <c r="R164" i="13"/>
  <c r="P164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61" i="13"/>
  <c r="BH161" i="13"/>
  <c r="BG161" i="13"/>
  <c r="BE161" i="13"/>
  <c r="T161" i="13"/>
  <c r="R161" i="13"/>
  <c r="P161" i="13"/>
  <c r="BI160" i="13"/>
  <c r="BH160" i="13"/>
  <c r="BG160" i="13"/>
  <c r="BE160" i="13"/>
  <c r="T160" i="13"/>
  <c r="R160" i="13"/>
  <c r="P160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6" i="13"/>
  <c r="BH156" i="13"/>
  <c r="BG156" i="13"/>
  <c r="BE156" i="13"/>
  <c r="T156" i="13"/>
  <c r="R156" i="13"/>
  <c r="P156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4" i="13"/>
  <c r="BH144" i="13"/>
  <c r="BG144" i="13"/>
  <c r="BE144" i="13"/>
  <c r="T144" i="13"/>
  <c r="R144" i="13"/>
  <c r="P144" i="13"/>
  <c r="BI143" i="13"/>
  <c r="BH143" i="13"/>
  <c r="BG143" i="13"/>
  <c r="BE143" i="13"/>
  <c r="T143" i="13"/>
  <c r="R143" i="13"/>
  <c r="P143" i="13"/>
  <c r="BI142" i="13"/>
  <c r="BH142" i="13"/>
  <c r="BG142" i="13"/>
  <c r="BE142" i="13"/>
  <c r="T142" i="13"/>
  <c r="R142" i="13"/>
  <c r="P142" i="13"/>
  <c r="BI141" i="13"/>
  <c r="BH141" i="13"/>
  <c r="BG141" i="13"/>
  <c r="BE141" i="13"/>
  <c r="T141" i="13"/>
  <c r="R141" i="13"/>
  <c r="P141" i="13"/>
  <c r="BI140" i="13"/>
  <c r="BH140" i="13"/>
  <c r="BG140" i="13"/>
  <c r="BE140" i="13"/>
  <c r="T140" i="13"/>
  <c r="R140" i="13"/>
  <c r="P140" i="13"/>
  <c r="BI139" i="13"/>
  <c r="BH139" i="13"/>
  <c r="BG139" i="13"/>
  <c r="BE139" i="13"/>
  <c r="T139" i="13"/>
  <c r="R139" i="13"/>
  <c r="P139" i="13"/>
  <c r="BI138" i="13"/>
  <c r="BH138" i="13"/>
  <c r="BG138" i="13"/>
  <c r="BE138" i="13"/>
  <c r="T138" i="13"/>
  <c r="R138" i="13"/>
  <c r="P138" i="13"/>
  <c r="BI137" i="13"/>
  <c r="BH137" i="13"/>
  <c r="BG137" i="13"/>
  <c r="BE137" i="13"/>
  <c r="T137" i="13"/>
  <c r="R137" i="13"/>
  <c r="P137" i="13"/>
  <c r="BI134" i="13"/>
  <c r="BH134" i="13"/>
  <c r="BG134" i="13"/>
  <c r="BE134" i="13"/>
  <c r="T134" i="13"/>
  <c r="T133" i="13" s="1"/>
  <c r="R134" i="13"/>
  <c r="R133" i="13" s="1"/>
  <c r="P134" i="13"/>
  <c r="P133" i="13" s="1"/>
  <c r="BI132" i="13"/>
  <c r="BH132" i="13"/>
  <c r="BG132" i="13"/>
  <c r="BE132" i="13"/>
  <c r="T132" i="13"/>
  <c r="T131" i="13" s="1"/>
  <c r="R132" i="13"/>
  <c r="R131" i="13" s="1"/>
  <c r="P132" i="13"/>
  <c r="P131" i="13" s="1"/>
  <c r="BI130" i="13"/>
  <c r="BH130" i="13"/>
  <c r="BG130" i="13"/>
  <c r="BE130" i="13"/>
  <c r="T130" i="13"/>
  <c r="R130" i="13"/>
  <c r="P130" i="13"/>
  <c r="BI129" i="13"/>
  <c r="BH129" i="13"/>
  <c r="BG129" i="13"/>
  <c r="BE129" i="13"/>
  <c r="T129" i="13"/>
  <c r="R129" i="13"/>
  <c r="P129" i="13"/>
  <c r="J122" i="13"/>
  <c r="F122" i="13"/>
  <c r="F120" i="13"/>
  <c r="E118" i="13"/>
  <c r="J91" i="13"/>
  <c r="F91" i="13"/>
  <c r="F89" i="13"/>
  <c r="E87" i="13"/>
  <c r="J24" i="13"/>
  <c r="E24" i="13"/>
  <c r="J123" i="13" s="1"/>
  <c r="J23" i="13"/>
  <c r="J18" i="13"/>
  <c r="E18" i="13"/>
  <c r="F123" i="13"/>
  <c r="J17" i="13"/>
  <c r="J12" i="13"/>
  <c r="J89" i="13" s="1"/>
  <c r="E7" i="13"/>
  <c r="E116" i="13" s="1"/>
  <c r="J37" i="12"/>
  <c r="J36" i="12"/>
  <c r="AY105" i="1"/>
  <c r="J35" i="12"/>
  <c r="AX105" i="1"/>
  <c r="BI295" i="12"/>
  <c r="BH295" i="12"/>
  <c r="BG295" i="12"/>
  <c r="BE295" i="12"/>
  <c r="T295" i="12"/>
  <c r="T294" i="12"/>
  <c r="R295" i="12"/>
  <c r="R294" i="12"/>
  <c r="P295" i="12"/>
  <c r="P294" i="12"/>
  <c r="BI293" i="12"/>
  <c r="BH293" i="12"/>
  <c r="BG293" i="12"/>
  <c r="BE293" i="12"/>
  <c r="T293" i="12"/>
  <c r="T292" i="12"/>
  <c r="R293" i="12"/>
  <c r="R292" i="12"/>
  <c r="P293" i="12"/>
  <c r="P292" i="12" s="1"/>
  <c r="BI291" i="12"/>
  <c r="BH291" i="12"/>
  <c r="BG291" i="12"/>
  <c r="BE291" i="12"/>
  <c r="T291" i="12"/>
  <c r="R291" i="12"/>
  <c r="P291" i="12"/>
  <c r="BI290" i="12"/>
  <c r="BH290" i="12"/>
  <c r="BG290" i="12"/>
  <c r="BE290" i="12"/>
  <c r="T290" i="12"/>
  <c r="R290" i="12"/>
  <c r="P290" i="12"/>
  <c r="BI288" i="12"/>
  <c r="BH288" i="12"/>
  <c r="BG288" i="12"/>
  <c r="BE288" i="12"/>
  <c r="T288" i="12"/>
  <c r="R288" i="12"/>
  <c r="P288" i="12"/>
  <c r="BI287" i="12"/>
  <c r="BH287" i="12"/>
  <c r="BG287" i="12"/>
  <c r="BE287" i="12"/>
  <c r="T287" i="12"/>
  <c r="R287" i="12"/>
  <c r="P287" i="12"/>
  <c r="BI286" i="12"/>
  <c r="BH286" i="12"/>
  <c r="BG286" i="12"/>
  <c r="BE286" i="12"/>
  <c r="T286" i="12"/>
  <c r="R286" i="12"/>
  <c r="P286" i="12"/>
  <c r="BI284" i="12"/>
  <c r="BH284" i="12"/>
  <c r="BG284" i="12"/>
  <c r="BE284" i="12"/>
  <c r="T284" i="12"/>
  <c r="T283" i="12" s="1"/>
  <c r="R284" i="12"/>
  <c r="R283" i="12" s="1"/>
  <c r="P284" i="12"/>
  <c r="P283" i="12" s="1"/>
  <c r="BI282" i="12"/>
  <c r="BH282" i="12"/>
  <c r="BG282" i="12"/>
  <c r="BE282" i="12"/>
  <c r="T282" i="12"/>
  <c r="R282" i="12"/>
  <c r="P282" i="12"/>
  <c r="BI281" i="12"/>
  <c r="BH281" i="12"/>
  <c r="BG281" i="12"/>
  <c r="BE281" i="12"/>
  <c r="T281" i="12"/>
  <c r="R281" i="12"/>
  <c r="P281" i="12"/>
  <c r="BI280" i="12"/>
  <c r="BH280" i="12"/>
  <c r="BG280" i="12"/>
  <c r="BE280" i="12"/>
  <c r="T280" i="12"/>
  <c r="R280" i="12"/>
  <c r="P280" i="12"/>
  <c r="BI278" i="12"/>
  <c r="BH278" i="12"/>
  <c r="BG278" i="12"/>
  <c r="BE278" i="12"/>
  <c r="T278" i="12"/>
  <c r="R278" i="12"/>
  <c r="P278" i="12"/>
  <c r="BI277" i="12"/>
  <c r="BH277" i="12"/>
  <c r="BG277" i="12"/>
  <c r="BE277" i="12"/>
  <c r="T277" i="12"/>
  <c r="R277" i="12"/>
  <c r="P277" i="12"/>
  <c r="BI275" i="12"/>
  <c r="BH275" i="12"/>
  <c r="BG275" i="12"/>
  <c r="BE275" i="12"/>
  <c r="T275" i="12"/>
  <c r="R275" i="12"/>
  <c r="P275" i="12"/>
  <c r="BI274" i="12"/>
  <c r="BH274" i="12"/>
  <c r="BG274" i="12"/>
  <c r="BE274" i="12"/>
  <c r="T274" i="12"/>
  <c r="R274" i="12"/>
  <c r="P274" i="12"/>
  <c r="BI272" i="12"/>
  <c r="BH272" i="12"/>
  <c r="BG272" i="12"/>
  <c r="BE272" i="12"/>
  <c r="T272" i="12"/>
  <c r="R272" i="12"/>
  <c r="P272" i="12"/>
  <c r="BI271" i="12"/>
  <c r="BH271" i="12"/>
  <c r="BG271" i="12"/>
  <c r="BE271" i="12"/>
  <c r="T271" i="12"/>
  <c r="R271" i="12"/>
  <c r="P271" i="12"/>
  <c r="BI270" i="12"/>
  <c r="BH270" i="12"/>
  <c r="BG270" i="12"/>
  <c r="BE270" i="12"/>
  <c r="T270" i="12"/>
  <c r="R270" i="12"/>
  <c r="P270" i="12"/>
  <c r="BI269" i="12"/>
  <c r="BH269" i="12"/>
  <c r="BG269" i="12"/>
  <c r="BE269" i="12"/>
  <c r="T269" i="12"/>
  <c r="R269" i="12"/>
  <c r="P269" i="12"/>
  <c r="BI267" i="12"/>
  <c r="BH267" i="12"/>
  <c r="BG267" i="12"/>
  <c r="BE267" i="12"/>
  <c r="T267" i="12"/>
  <c r="T266" i="12"/>
  <c r="R267" i="12"/>
  <c r="R266" i="12"/>
  <c r="P267" i="12"/>
  <c r="P266" i="12" s="1"/>
  <c r="BI265" i="12"/>
  <c r="BH265" i="12"/>
  <c r="BG265" i="12"/>
  <c r="BE265" i="12"/>
  <c r="T265" i="12"/>
  <c r="T264" i="12"/>
  <c r="R265" i="12"/>
  <c r="R264" i="12" s="1"/>
  <c r="P265" i="12"/>
  <c r="P264" i="12" s="1"/>
  <c r="BI263" i="12"/>
  <c r="BH263" i="12"/>
  <c r="BG263" i="12"/>
  <c r="BE263" i="12"/>
  <c r="T263" i="12"/>
  <c r="T262" i="12" s="1"/>
  <c r="R263" i="12"/>
  <c r="R262" i="12" s="1"/>
  <c r="P263" i="12"/>
  <c r="P262" i="12"/>
  <c r="BI261" i="12"/>
  <c r="BH261" i="12"/>
  <c r="BG261" i="12"/>
  <c r="BE261" i="12"/>
  <c r="T261" i="12"/>
  <c r="T260" i="12" s="1"/>
  <c r="R261" i="12"/>
  <c r="R260" i="12"/>
  <c r="P261" i="12"/>
  <c r="P260" i="12"/>
  <c r="BI259" i="12"/>
  <c r="BH259" i="12"/>
  <c r="BG259" i="12"/>
  <c r="BE259" i="12"/>
  <c r="T259" i="12"/>
  <c r="T258" i="12"/>
  <c r="R259" i="12"/>
  <c r="R258" i="12"/>
  <c r="P259" i="12"/>
  <c r="P258" i="12" s="1"/>
  <c r="BI257" i="12"/>
  <c r="BH257" i="12"/>
  <c r="BG257" i="12"/>
  <c r="BE257" i="12"/>
  <c r="T257" i="12"/>
  <c r="T256" i="12"/>
  <c r="R257" i="12"/>
  <c r="R256" i="12" s="1"/>
  <c r="P257" i="12"/>
  <c r="P256" i="12" s="1"/>
  <c r="BI255" i="12"/>
  <c r="BH255" i="12"/>
  <c r="BG255" i="12"/>
  <c r="BE255" i="12"/>
  <c r="T255" i="12"/>
  <c r="T254" i="12" s="1"/>
  <c r="R255" i="12"/>
  <c r="R254" i="12" s="1"/>
  <c r="P255" i="12"/>
  <c r="P254" i="12"/>
  <c r="BI252" i="12"/>
  <c r="BH252" i="12"/>
  <c r="BG252" i="12"/>
  <c r="BE252" i="12"/>
  <c r="T252" i="12"/>
  <c r="R252" i="12"/>
  <c r="P252" i="12"/>
  <c r="BI251" i="12"/>
  <c r="BH251" i="12"/>
  <c r="BG251" i="12"/>
  <c r="BE251" i="12"/>
  <c r="T251" i="12"/>
  <c r="R251" i="12"/>
  <c r="P251" i="12"/>
  <c r="BI250" i="12"/>
  <c r="BH250" i="12"/>
  <c r="BG250" i="12"/>
  <c r="BE250" i="12"/>
  <c r="T250" i="12"/>
  <c r="R250" i="12"/>
  <c r="P250" i="12"/>
  <c r="BI249" i="12"/>
  <c r="BH249" i="12"/>
  <c r="BG249" i="12"/>
  <c r="BE249" i="12"/>
  <c r="T249" i="12"/>
  <c r="R249" i="12"/>
  <c r="P249" i="12"/>
  <c r="BI248" i="12"/>
  <c r="BH248" i="12"/>
  <c r="BG248" i="12"/>
  <c r="BE248" i="12"/>
  <c r="T248" i="12"/>
  <c r="R248" i="12"/>
  <c r="P248" i="12"/>
  <c r="BI245" i="12"/>
  <c r="BH245" i="12"/>
  <c r="BG245" i="12"/>
  <c r="BE245" i="12"/>
  <c r="T245" i="12"/>
  <c r="R245" i="12"/>
  <c r="P245" i="12"/>
  <c r="BI244" i="12"/>
  <c r="BH244" i="12"/>
  <c r="BG244" i="12"/>
  <c r="BE244" i="12"/>
  <c r="T244" i="12"/>
  <c r="R244" i="12"/>
  <c r="P244" i="12"/>
  <c r="BI242" i="12"/>
  <c r="BH242" i="12"/>
  <c r="BG242" i="12"/>
  <c r="BE242" i="12"/>
  <c r="T242" i="12"/>
  <c r="R242" i="12"/>
  <c r="P242" i="12"/>
  <c r="BI241" i="12"/>
  <c r="BH241" i="12"/>
  <c r="BG241" i="12"/>
  <c r="BE241" i="12"/>
  <c r="T241" i="12"/>
  <c r="R241" i="12"/>
  <c r="P241" i="12"/>
  <c r="BI238" i="12"/>
  <c r="BH238" i="12"/>
  <c r="BG238" i="12"/>
  <c r="BE238" i="12"/>
  <c r="T238" i="12"/>
  <c r="R238" i="12"/>
  <c r="P238" i="12"/>
  <c r="BI237" i="12"/>
  <c r="BH237" i="12"/>
  <c r="BG237" i="12"/>
  <c r="BE237" i="12"/>
  <c r="T237" i="12"/>
  <c r="R237" i="12"/>
  <c r="P237" i="12"/>
  <c r="BI235" i="12"/>
  <c r="BH235" i="12"/>
  <c r="BG235" i="12"/>
  <c r="BE235" i="12"/>
  <c r="T235" i="12"/>
  <c r="T234" i="12" s="1"/>
  <c r="R235" i="12"/>
  <c r="R234" i="12" s="1"/>
  <c r="P235" i="12"/>
  <c r="P234" i="12" s="1"/>
  <c r="BI232" i="12"/>
  <c r="BH232" i="12"/>
  <c r="BG232" i="12"/>
  <c r="BE232" i="12"/>
  <c r="T232" i="12"/>
  <c r="T231" i="12" s="1"/>
  <c r="R232" i="12"/>
  <c r="R231" i="12" s="1"/>
  <c r="P232" i="12"/>
  <c r="P231" i="12" s="1"/>
  <c r="BI230" i="12"/>
  <c r="BH230" i="12"/>
  <c r="BG230" i="12"/>
  <c r="BE230" i="12"/>
  <c r="T230" i="12"/>
  <c r="R230" i="12"/>
  <c r="P230" i="12"/>
  <c r="BI229" i="12"/>
  <c r="BH229" i="12"/>
  <c r="BG229" i="12"/>
  <c r="BE229" i="12"/>
  <c r="T229" i="12"/>
  <c r="R229" i="12"/>
  <c r="P229" i="12"/>
  <c r="BI227" i="12"/>
  <c r="BH227" i="12"/>
  <c r="BG227" i="12"/>
  <c r="BE227" i="12"/>
  <c r="T227" i="12"/>
  <c r="R227" i="12"/>
  <c r="P227" i="12"/>
  <c r="BI226" i="12"/>
  <c r="BH226" i="12"/>
  <c r="BG226" i="12"/>
  <c r="BE226" i="12"/>
  <c r="T226" i="12"/>
  <c r="R226" i="12"/>
  <c r="P226" i="12"/>
  <c r="BI224" i="12"/>
  <c r="BH224" i="12"/>
  <c r="BG224" i="12"/>
  <c r="BE224" i="12"/>
  <c r="T224" i="12"/>
  <c r="R224" i="12"/>
  <c r="P224" i="12"/>
  <c r="BI223" i="12"/>
  <c r="BH223" i="12"/>
  <c r="BG223" i="12"/>
  <c r="BE223" i="12"/>
  <c r="T223" i="12"/>
  <c r="R223" i="12"/>
  <c r="P223" i="12"/>
  <c r="BI220" i="12"/>
  <c r="BH220" i="12"/>
  <c r="BG220" i="12"/>
  <c r="BE220" i="12"/>
  <c r="T220" i="12"/>
  <c r="R220" i="12"/>
  <c r="P220" i="12"/>
  <c r="BI219" i="12"/>
  <c r="BH219" i="12"/>
  <c r="BG219" i="12"/>
  <c r="BE219" i="12"/>
  <c r="T219" i="12"/>
  <c r="R219" i="12"/>
  <c r="P219" i="12"/>
  <c r="BI217" i="12"/>
  <c r="BH217" i="12"/>
  <c r="BG217" i="12"/>
  <c r="BE217" i="12"/>
  <c r="T217" i="12"/>
  <c r="R217" i="12"/>
  <c r="P217" i="12"/>
  <c r="BI216" i="12"/>
  <c r="BH216" i="12"/>
  <c r="BG216" i="12"/>
  <c r="BE216" i="12"/>
  <c r="T216" i="12"/>
  <c r="R216" i="12"/>
  <c r="P216" i="12"/>
  <c r="BI213" i="12"/>
  <c r="BH213" i="12"/>
  <c r="BG213" i="12"/>
  <c r="BE213" i="12"/>
  <c r="T213" i="12"/>
  <c r="T212" i="12" s="1"/>
  <c r="R213" i="12"/>
  <c r="R212" i="12" s="1"/>
  <c r="P213" i="12"/>
  <c r="P212" i="12" s="1"/>
  <c r="BI211" i="12"/>
  <c r="BH211" i="12"/>
  <c r="BG211" i="12"/>
  <c r="BE211" i="12"/>
  <c r="T211" i="12"/>
  <c r="T210" i="12" s="1"/>
  <c r="R211" i="12"/>
  <c r="R210" i="12" s="1"/>
  <c r="P211" i="12"/>
  <c r="P210" i="12" s="1"/>
  <c r="BI209" i="12"/>
  <c r="BH209" i="12"/>
  <c r="BG209" i="12"/>
  <c r="BE209" i="12"/>
  <c r="T209" i="12"/>
  <c r="T208" i="12" s="1"/>
  <c r="T207" i="12"/>
  <c r="R209" i="12"/>
  <c r="R208" i="12" s="1"/>
  <c r="R207" i="12" s="1"/>
  <c r="P209" i="12"/>
  <c r="P208" i="12" s="1"/>
  <c r="P207" i="12"/>
  <c r="BI206" i="12"/>
  <c r="BH206" i="12"/>
  <c r="BG206" i="12"/>
  <c r="BE206" i="12"/>
  <c r="T206" i="12"/>
  <c r="T205" i="12"/>
  <c r="R206" i="12"/>
  <c r="R205" i="12"/>
  <c r="P206" i="12"/>
  <c r="P205" i="12" s="1"/>
  <c r="BI204" i="12"/>
  <c r="BH204" i="12"/>
  <c r="BG204" i="12"/>
  <c r="BE204" i="12"/>
  <c r="T204" i="12"/>
  <c r="T203" i="12"/>
  <c r="R204" i="12"/>
  <c r="R203" i="12" s="1"/>
  <c r="P204" i="12"/>
  <c r="P203" i="12"/>
  <c r="BI202" i="12"/>
  <c r="BH202" i="12"/>
  <c r="BG202" i="12"/>
  <c r="BE202" i="12"/>
  <c r="T202" i="12"/>
  <c r="R202" i="12"/>
  <c r="P202" i="12"/>
  <c r="BI201" i="12"/>
  <c r="BH201" i="12"/>
  <c r="BG201" i="12"/>
  <c r="BE201" i="12"/>
  <c r="T201" i="12"/>
  <c r="R201" i="12"/>
  <c r="P201" i="12"/>
  <c r="BI199" i="12"/>
  <c r="BH199" i="12"/>
  <c r="BG199" i="12"/>
  <c r="BE199" i="12"/>
  <c r="T199" i="12"/>
  <c r="T198" i="12"/>
  <c r="R199" i="12"/>
  <c r="R198" i="12" s="1"/>
  <c r="P199" i="12"/>
  <c r="P198" i="12"/>
  <c r="BI197" i="12"/>
  <c r="BH197" i="12"/>
  <c r="BG197" i="12"/>
  <c r="BE197" i="12"/>
  <c r="T197" i="12"/>
  <c r="R197" i="12"/>
  <c r="P197" i="12"/>
  <c r="BI196" i="12"/>
  <c r="BH196" i="12"/>
  <c r="BG196" i="12"/>
  <c r="BE196" i="12"/>
  <c r="T196" i="12"/>
  <c r="R196" i="12"/>
  <c r="P196" i="12"/>
  <c r="BI194" i="12"/>
  <c r="BH194" i="12"/>
  <c r="BG194" i="12"/>
  <c r="BE194" i="12"/>
  <c r="T194" i="12"/>
  <c r="T193" i="12"/>
  <c r="R194" i="12"/>
  <c r="R193" i="12" s="1"/>
  <c r="P194" i="12"/>
  <c r="P193" i="12"/>
  <c r="BI192" i="12"/>
  <c r="BH192" i="12"/>
  <c r="BG192" i="12"/>
  <c r="BE192" i="12"/>
  <c r="T192" i="12"/>
  <c r="T191" i="12" s="1"/>
  <c r="R192" i="12"/>
  <c r="R191" i="12"/>
  <c r="P192" i="12"/>
  <c r="P191" i="12"/>
  <c r="BI190" i="12"/>
  <c r="BH190" i="12"/>
  <c r="BG190" i="12"/>
  <c r="BE190" i="12"/>
  <c r="T190" i="12"/>
  <c r="R190" i="12"/>
  <c r="P190" i="12"/>
  <c r="BI189" i="12"/>
  <c r="BH189" i="12"/>
  <c r="BG189" i="12"/>
  <c r="BE189" i="12"/>
  <c r="T189" i="12"/>
  <c r="R189" i="12"/>
  <c r="P189" i="12"/>
  <c r="BI187" i="12"/>
  <c r="BH187" i="12"/>
  <c r="BG187" i="12"/>
  <c r="BE187" i="12"/>
  <c r="T187" i="12"/>
  <c r="T186" i="12" s="1"/>
  <c r="R187" i="12"/>
  <c r="R186" i="12"/>
  <c r="P187" i="12"/>
  <c r="P186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1" i="12"/>
  <c r="BH181" i="12"/>
  <c r="BG181" i="12"/>
  <c r="BE181" i="12"/>
  <c r="T181" i="12"/>
  <c r="T180" i="12" s="1"/>
  <c r="R181" i="12"/>
  <c r="R180" i="12"/>
  <c r="P181" i="12"/>
  <c r="P180" i="12"/>
  <c r="BI179" i="12"/>
  <c r="BH179" i="12"/>
  <c r="BG179" i="12"/>
  <c r="BE179" i="12"/>
  <c r="T179" i="12"/>
  <c r="T178" i="12"/>
  <c r="R179" i="12"/>
  <c r="R178" i="12"/>
  <c r="P179" i="12"/>
  <c r="P178" i="12"/>
  <c r="BI177" i="12"/>
  <c r="BH177" i="12"/>
  <c r="BG177" i="12"/>
  <c r="BE177" i="12"/>
  <c r="T177" i="12"/>
  <c r="T176" i="12"/>
  <c r="R177" i="12"/>
  <c r="R176" i="12"/>
  <c r="P177" i="12"/>
  <c r="P176" i="12" s="1"/>
  <c r="BI175" i="12"/>
  <c r="BH175" i="12"/>
  <c r="BG175" i="12"/>
  <c r="BE175" i="12"/>
  <c r="T175" i="12"/>
  <c r="T174" i="12"/>
  <c r="R175" i="12"/>
  <c r="R174" i="12" s="1"/>
  <c r="R171" i="12" s="1"/>
  <c r="P175" i="12"/>
  <c r="P174" i="12"/>
  <c r="BI173" i="12"/>
  <c r="BH173" i="12"/>
  <c r="BG173" i="12"/>
  <c r="BE173" i="12"/>
  <c r="T173" i="12"/>
  <c r="T172" i="12" s="1"/>
  <c r="R173" i="12"/>
  <c r="R172" i="12" s="1"/>
  <c r="P173" i="12"/>
  <c r="P172" i="12"/>
  <c r="F166" i="12"/>
  <c r="F164" i="12"/>
  <c r="E162" i="12"/>
  <c r="F91" i="12"/>
  <c r="F89" i="12"/>
  <c r="E87" i="12"/>
  <c r="J24" i="12"/>
  <c r="E24" i="12"/>
  <c r="J92" i="12"/>
  <c r="J23" i="12"/>
  <c r="J21" i="12"/>
  <c r="E21" i="12"/>
  <c r="J91" i="12" s="1"/>
  <c r="J20" i="12"/>
  <c r="J18" i="12"/>
  <c r="E18" i="12"/>
  <c r="F167" i="12"/>
  <c r="J17" i="12"/>
  <c r="J12" i="12"/>
  <c r="J164" i="12" s="1"/>
  <c r="E7" i="12"/>
  <c r="E160" i="12" s="1"/>
  <c r="J37" i="11"/>
  <c r="J36" i="11"/>
  <c r="AY104" i="1" s="1"/>
  <c r="J35" i="11"/>
  <c r="AX104" i="1"/>
  <c r="BI249" i="11"/>
  <c r="BH249" i="11"/>
  <c r="BG249" i="11"/>
  <c r="BE249" i="11"/>
  <c r="T249" i="11"/>
  <c r="T248" i="11" s="1"/>
  <c r="R249" i="11"/>
  <c r="R248" i="11"/>
  <c r="P249" i="11"/>
  <c r="P248" i="11"/>
  <c r="BI247" i="11"/>
  <c r="BH247" i="11"/>
  <c r="BG247" i="11"/>
  <c r="BE247" i="11"/>
  <c r="T247" i="11"/>
  <c r="T246" i="11"/>
  <c r="R247" i="11"/>
  <c r="R246" i="11"/>
  <c r="P247" i="11"/>
  <c r="P246" i="11" s="1"/>
  <c r="BI245" i="11"/>
  <c r="BH245" i="11"/>
  <c r="BG245" i="11"/>
  <c r="BE245" i="11"/>
  <c r="T245" i="11"/>
  <c r="R245" i="11"/>
  <c r="P245" i="11"/>
  <c r="BI244" i="11"/>
  <c r="BH244" i="11"/>
  <c r="BG244" i="11"/>
  <c r="BE244" i="11"/>
  <c r="T244" i="11"/>
  <c r="R244" i="11"/>
  <c r="P244" i="11"/>
  <c r="BI242" i="11"/>
  <c r="BH242" i="11"/>
  <c r="BG242" i="11"/>
  <c r="BE242" i="11"/>
  <c r="T242" i="11"/>
  <c r="R242" i="11"/>
  <c r="P242" i="11"/>
  <c r="BI241" i="11"/>
  <c r="BH241" i="11"/>
  <c r="BG241" i="11"/>
  <c r="BE241" i="11"/>
  <c r="T241" i="11"/>
  <c r="R241" i="11"/>
  <c r="P241" i="11"/>
  <c r="BI240" i="11"/>
  <c r="BH240" i="11"/>
  <c r="BG240" i="11"/>
  <c r="BE240" i="11"/>
  <c r="T240" i="11"/>
  <c r="R240" i="11"/>
  <c r="P240" i="11"/>
  <c r="BI238" i="11"/>
  <c r="BH238" i="11"/>
  <c r="BG238" i="11"/>
  <c r="BE238" i="11"/>
  <c r="T238" i="11"/>
  <c r="T237" i="11" s="1"/>
  <c r="R238" i="11"/>
  <c r="R237" i="11" s="1"/>
  <c r="P238" i="11"/>
  <c r="P237" i="11"/>
  <c r="BI236" i="11"/>
  <c r="BH236" i="11"/>
  <c r="BG236" i="11"/>
  <c r="BE236" i="11"/>
  <c r="T236" i="11"/>
  <c r="R236" i="11"/>
  <c r="P236" i="11"/>
  <c r="BI235" i="11"/>
  <c r="BH235" i="11"/>
  <c r="BG235" i="11"/>
  <c r="BE235" i="11"/>
  <c r="T235" i="11"/>
  <c r="R235" i="11"/>
  <c r="P235" i="11"/>
  <c r="BI234" i="11"/>
  <c r="BH234" i="11"/>
  <c r="BG234" i="11"/>
  <c r="BE234" i="11"/>
  <c r="T234" i="11"/>
  <c r="R234" i="11"/>
  <c r="P234" i="11"/>
  <c r="BI232" i="11"/>
  <c r="BH232" i="11"/>
  <c r="BG232" i="11"/>
  <c r="BE232" i="11"/>
  <c r="T232" i="11"/>
  <c r="R232" i="11"/>
  <c r="P232" i="11"/>
  <c r="BI231" i="11"/>
  <c r="BH231" i="11"/>
  <c r="BG231" i="11"/>
  <c r="BE231" i="11"/>
  <c r="T231" i="11"/>
  <c r="R231" i="11"/>
  <c r="P231" i="11"/>
  <c r="BI229" i="11"/>
  <c r="BH229" i="11"/>
  <c r="BG229" i="11"/>
  <c r="BE229" i="11"/>
  <c r="T229" i="11"/>
  <c r="R229" i="11"/>
  <c r="P229" i="11"/>
  <c r="BI228" i="11"/>
  <c r="BH228" i="11"/>
  <c r="BG228" i="11"/>
  <c r="BE228" i="11"/>
  <c r="T228" i="11"/>
  <c r="R228" i="11"/>
  <c r="P228" i="11"/>
  <c r="BI227" i="11"/>
  <c r="BH227" i="11"/>
  <c r="BG227" i="11"/>
  <c r="BE227" i="11"/>
  <c r="T227" i="11"/>
  <c r="R227" i="11"/>
  <c r="P227" i="11"/>
  <c r="BI226" i="11"/>
  <c r="BH226" i="11"/>
  <c r="BG226" i="11"/>
  <c r="BE226" i="11"/>
  <c r="T226" i="11"/>
  <c r="R226" i="11"/>
  <c r="P226" i="11"/>
  <c r="BI224" i="11"/>
  <c r="BH224" i="11"/>
  <c r="BG224" i="11"/>
  <c r="BE224" i="11"/>
  <c r="T224" i="11"/>
  <c r="T223" i="11" s="1"/>
  <c r="R224" i="11"/>
  <c r="R223" i="11" s="1"/>
  <c r="P224" i="11"/>
  <c r="P223" i="11" s="1"/>
  <c r="BI222" i="11"/>
  <c r="BH222" i="11"/>
  <c r="BG222" i="11"/>
  <c r="BE222" i="11"/>
  <c r="T222" i="11"/>
  <c r="T221" i="11" s="1"/>
  <c r="R222" i="11"/>
  <c r="R221" i="11" s="1"/>
  <c r="P222" i="11"/>
  <c r="P221" i="11" s="1"/>
  <c r="BI219" i="11"/>
  <c r="BH219" i="11"/>
  <c r="BG219" i="11"/>
  <c r="BE219" i="11"/>
  <c r="T219" i="11"/>
  <c r="R219" i="11"/>
  <c r="P219" i="11"/>
  <c r="BI218" i="11"/>
  <c r="BH218" i="11"/>
  <c r="BG218" i="11"/>
  <c r="BE218" i="11"/>
  <c r="T218" i="11"/>
  <c r="R218" i="11"/>
  <c r="P218" i="11"/>
  <c r="BI216" i="11"/>
  <c r="BH216" i="11"/>
  <c r="BG216" i="11"/>
  <c r="BE216" i="11"/>
  <c r="T216" i="11"/>
  <c r="T215" i="11" s="1"/>
  <c r="R216" i="11"/>
  <c r="R215" i="11" s="1"/>
  <c r="P216" i="11"/>
  <c r="P215" i="11" s="1"/>
  <c r="BI213" i="11"/>
  <c r="BH213" i="11"/>
  <c r="BG213" i="11"/>
  <c r="BE213" i="11"/>
  <c r="T213" i="11"/>
  <c r="T212" i="11" s="1"/>
  <c r="R213" i="11"/>
  <c r="R212" i="11" s="1"/>
  <c r="P213" i="11"/>
  <c r="P212" i="11" s="1"/>
  <c r="BI211" i="11"/>
  <c r="BH211" i="11"/>
  <c r="BG211" i="11"/>
  <c r="BE211" i="11"/>
  <c r="T211" i="11"/>
  <c r="R211" i="11"/>
  <c r="P211" i="11"/>
  <c r="BI210" i="11"/>
  <c r="BH210" i="11"/>
  <c r="BG210" i="11"/>
  <c r="BE210" i="11"/>
  <c r="T210" i="11"/>
  <c r="R210" i="11"/>
  <c r="P210" i="11"/>
  <c r="BI208" i="11"/>
  <c r="BH208" i="11"/>
  <c r="BG208" i="11"/>
  <c r="BE208" i="11"/>
  <c r="T208" i="11"/>
  <c r="R208" i="11"/>
  <c r="P208" i="11"/>
  <c r="BI207" i="11"/>
  <c r="BH207" i="11"/>
  <c r="BG207" i="11"/>
  <c r="BE207" i="11"/>
  <c r="T207" i="11"/>
  <c r="R207" i="11"/>
  <c r="P207" i="1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1" i="11"/>
  <c r="BH201" i="11"/>
  <c r="BG201" i="11"/>
  <c r="BE201" i="11"/>
  <c r="T201" i="11"/>
  <c r="R201" i="11"/>
  <c r="P201" i="11"/>
  <c r="BI200" i="11"/>
  <c r="BH200" i="11"/>
  <c r="BG200" i="11"/>
  <c r="BE200" i="11"/>
  <c r="T200" i="11"/>
  <c r="R200" i="11"/>
  <c r="P200" i="11"/>
  <c r="BI197" i="11"/>
  <c r="BH197" i="11"/>
  <c r="BG197" i="11"/>
  <c r="BE197" i="11"/>
  <c r="T197" i="11"/>
  <c r="T196" i="11" s="1"/>
  <c r="R197" i="11"/>
  <c r="R196" i="11" s="1"/>
  <c r="P197" i="11"/>
  <c r="P196" i="11" s="1"/>
  <c r="BI195" i="11"/>
  <c r="BH195" i="11"/>
  <c r="BG195" i="11"/>
  <c r="BE195" i="11"/>
  <c r="T195" i="11"/>
  <c r="T194" i="11" s="1"/>
  <c r="R195" i="11"/>
  <c r="R194" i="11" s="1"/>
  <c r="P195" i="11"/>
  <c r="P194" i="11" s="1"/>
  <c r="BI193" i="11"/>
  <c r="BH193" i="11"/>
  <c r="BG193" i="11"/>
  <c r="BE193" i="11"/>
  <c r="T193" i="11"/>
  <c r="T192" i="11" s="1"/>
  <c r="R193" i="11"/>
  <c r="R192" i="11"/>
  <c r="P193" i="11"/>
  <c r="P192" i="11" s="1"/>
  <c r="P191" i="11" s="1"/>
  <c r="BI190" i="11"/>
  <c r="BH190" i="11"/>
  <c r="BG190" i="11"/>
  <c r="BE190" i="11"/>
  <c r="T190" i="11"/>
  <c r="T189" i="11"/>
  <c r="R190" i="11"/>
  <c r="R189" i="11" s="1"/>
  <c r="P190" i="11"/>
  <c r="P189" i="11"/>
  <c r="BI188" i="11"/>
  <c r="BH188" i="11"/>
  <c r="BG188" i="11"/>
  <c r="BE188" i="11"/>
  <c r="T188" i="11"/>
  <c r="T187" i="11" s="1"/>
  <c r="R188" i="11"/>
  <c r="R187" i="11"/>
  <c r="P188" i="11"/>
  <c r="P187" i="11"/>
  <c r="BI186" i="11"/>
  <c r="BH186" i="11"/>
  <c r="BG186" i="11"/>
  <c r="BE186" i="11"/>
  <c r="T186" i="11"/>
  <c r="T185" i="11"/>
  <c r="R186" i="11"/>
  <c r="R185" i="11"/>
  <c r="P186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1" i="11"/>
  <c r="BH181" i="11"/>
  <c r="BG181" i="11"/>
  <c r="BE181" i="11"/>
  <c r="T181" i="11"/>
  <c r="T180" i="11"/>
  <c r="R181" i="11"/>
  <c r="R180" i="11"/>
  <c r="P181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3" i="11"/>
  <c r="BH173" i="11"/>
  <c r="BG173" i="11"/>
  <c r="BE173" i="11"/>
  <c r="T173" i="11"/>
  <c r="T172" i="11" s="1"/>
  <c r="R173" i="11"/>
  <c r="R172" i="11"/>
  <c r="P173" i="11"/>
  <c r="P172" i="11"/>
  <c r="BI171" i="11"/>
  <c r="BH171" i="11"/>
  <c r="BG171" i="11"/>
  <c r="BE171" i="11"/>
  <c r="T171" i="11"/>
  <c r="T170" i="11"/>
  <c r="R171" i="11"/>
  <c r="R170" i="11"/>
  <c r="P171" i="11"/>
  <c r="P170" i="11"/>
  <c r="BI168" i="11"/>
  <c r="BH168" i="11"/>
  <c r="BG168" i="11"/>
  <c r="BE168" i="11"/>
  <c r="T168" i="11"/>
  <c r="T167" i="11"/>
  <c r="R168" i="11"/>
  <c r="R167" i="11"/>
  <c r="P168" i="11"/>
  <c r="P167" i="11" s="1"/>
  <c r="BI166" i="11"/>
  <c r="BH166" i="11"/>
  <c r="BG166" i="11"/>
  <c r="BE166" i="11"/>
  <c r="T166" i="11"/>
  <c r="T165" i="11"/>
  <c r="R166" i="11"/>
  <c r="R165" i="11" s="1"/>
  <c r="P166" i="11"/>
  <c r="P165" i="11"/>
  <c r="BI164" i="11"/>
  <c r="BH164" i="11"/>
  <c r="BG164" i="11"/>
  <c r="BE164" i="11"/>
  <c r="T164" i="11"/>
  <c r="T163" i="11" s="1"/>
  <c r="R164" i="11"/>
  <c r="R163" i="11"/>
  <c r="P164" i="11"/>
  <c r="P163" i="11"/>
  <c r="BI162" i="11"/>
  <c r="BH162" i="11"/>
  <c r="BG162" i="11"/>
  <c r="BE162" i="11"/>
  <c r="T162" i="11"/>
  <c r="T161" i="11"/>
  <c r="R162" i="11"/>
  <c r="R161" i="11"/>
  <c r="P162" i="11"/>
  <c r="P161" i="11"/>
  <c r="BI160" i="11"/>
  <c r="BH160" i="11"/>
  <c r="BG160" i="11"/>
  <c r="BE160" i="11"/>
  <c r="T160" i="11"/>
  <c r="T159" i="11"/>
  <c r="R160" i="11"/>
  <c r="R159" i="11" s="1"/>
  <c r="P160" i="11"/>
  <c r="P159" i="11"/>
  <c r="F153" i="11"/>
  <c r="F151" i="11"/>
  <c r="E149" i="11"/>
  <c r="F91" i="11"/>
  <c r="F89" i="11"/>
  <c r="E87" i="11"/>
  <c r="J24" i="11"/>
  <c r="E24" i="11"/>
  <c r="J154" i="11" s="1"/>
  <c r="J23" i="11"/>
  <c r="J21" i="11"/>
  <c r="E21" i="11"/>
  <c r="J153" i="11"/>
  <c r="J20" i="11"/>
  <c r="J18" i="11"/>
  <c r="E18" i="11"/>
  <c r="F92" i="11" s="1"/>
  <c r="J17" i="11"/>
  <c r="J12" i="11"/>
  <c r="J151" i="11" s="1"/>
  <c r="E7" i="11"/>
  <c r="E147" i="11" s="1"/>
  <c r="J37" i="10"/>
  <c r="J36" i="10"/>
  <c r="AY103" i="1"/>
  <c r="J35" i="10"/>
  <c r="AX103" i="1" s="1"/>
  <c r="BI269" i="10"/>
  <c r="BH269" i="10"/>
  <c r="BG269" i="10"/>
  <c r="BE269" i="10"/>
  <c r="T269" i="10"/>
  <c r="R269" i="10"/>
  <c r="P269" i="10"/>
  <c r="BI268" i="10"/>
  <c r="BH268" i="10"/>
  <c r="BG268" i="10"/>
  <c r="BE268" i="10"/>
  <c r="T268" i="10"/>
  <c r="R268" i="10"/>
  <c r="P268" i="10"/>
  <c r="BI265" i="10"/>
  <c r="BH265" i="10"/>
  <c r="BG265" i="10"/>
  <c r="BE265" i="10"/>
  <c r="T265" i="10"/>
  <c r="T264" i="10"/>
  <c r="R265" i="10"/>
  <c r="R264" i="10"/>
  <c r="P265" i="10"/>
  <c r="P264" i="10" s="1"/>
  <c r="BI263" i="10"/>
  <c r="BH263" i="10"/>
  <c r="BG263" i="10"/>
  <c r="BE263" i="10"/>
  <c r="T263" i="10"/>
  <c r="T262" i="10"/>
  <c r="R263" i="10"/>
  <c r="R262" i="10" s="1"/>
  <c r="P263" i="10"/>
  <c r="P262" i="10"/>
  <c r="BI261" i="10"/>
  <c r="BH261" i="10"/>
  <c r="BG261" i="10"/>
  <c r="BE261" i="10"/>
  <c r="T261" i="10"/>
  <c r="R261" i="10"/>
  <c r="P261" i="10"/>
  <c r="BI260" i="10"/>
  <c r="BH260" i="10"/>
  <c r="BG260" i="10"/>
  <c r="BE260" i="10"/>
  <c r="T260" i="10"/>
  <c r="R260" i="10"/>
  <c r="P260" i="10"/>
  <c r="BI258" i="10"/>
  <c r="BH258" i="10"/>
  <c r="BG258" i="10"/>
  <c r="BE258" i="10"/>
  <c r="T258" i="10"/>
  <c r="R258" i="10"/>
  <c r="P258" i="10"/>
  <c r="BI257" i="10"/>
  <c r="BH257" i="10"/>
  <c r="BG257" i="10"/>
  <c r="BE257" i="10"/>
  <c r="T257" i="10"/>
  <c r="R257" i="10"/>
  <c r="P257" i="10"/>
  <c r="BI256" i="10"/>
  <c r="BH256" i="10"/>
  <c r="BG256" i="10"/>
  <c r="BE256" i="10"/>
  <c r="T256" i="10"/>
  <c r="R256" i="10"/>
  <c r="P256" i="10"/>
  <c r="BI254" i="10"/>
  <c r="BH254" i="10"/>
  <c r="BG254" i="10"/>
  <c r="BE254" i="10"/>
  <c r="T254" i="10"/>
  <c r="T253" i="10" s="1"/>
  <c r="R254" i="10"/>
  <c r="R253" i="10" s="1"/>
  <c r="P254" i="10"/>
  <c r="P253" i="10" s="1"/>
  <c r="BI252" i="10"/>
  <c r="BH252" i="10"/>
  <c r="BG252" i="10"/>
  <c r="BE252" i="10"/>
  <c r="T252" i="10"/>
  <c r="R252" i="10"/>
  <c r="P252" i="10"/>
  <c r="BI251" i="10"/>
  <c r="BH251" i="10"/>
  <c r="BG251" i="10"/>
  <c r="BE251" i="10"/>
  <c r="T251" i="10"/>
  <c r="R251" i="10"/>
  <c r="P251" i="10"/>
  <c r="BI250" i="10"/>
  <c r="BH250" i="10"/>
  <c r="BG250" i="10"/>
  <c r="BE250" i="10"/>
  <c r="T250" i="10"/>
  <c r="R250" i="10"/>
  <c r="P250" i="10"/>
  <c r="BI248" i="10"/>
  <c r="BH248" i="10"/>
  <c r="BG248" i="10"/>
  <c r="BE248" i="10"/>
  <c r="T248" i="10"/>
  <c r="R248" i="10"/>
  <c r="P248" i="10"/>
  <c r="BI247" i="10"/>
  <c r="BH247" i="10"/>
  <c r="BG247" i="10"/>
  <c r="BE247" i="10"/>
  <c r="T247" i="10"/>
  <c r="R247" i="10"/>
  <c r="P247" i="10"/>
  <c r="BI245" i="10"/>
  <c r="BH245" i="10"/>
  <c r="BG245" i="10"/>
  <c r="BE245" i="10"/>
  <c r="T245" i="10"/>
  <c r="R245" i="10"/>
  <c r="P245" i="10"/>
  <c r="BI244" i="10"/>
  <c r="BH244" i="10"/>
  <c r="BG244" i="10"/>
  <c r="BE244" i="10"/>
  <c r="T244" i="10"/>
  <c r="R244" i="10"/>
  <c r="P244" i="10"/>
  <c r="BI243" i="10"/>
  <c r="BH243" i="10"/>
  <c r="BG243" i="10"/>
  <c r="BE243" i="10"/>
  <c r="T243" i="10"/>
  <c r="R243" i="10"/>
  <c r="P243" i="10"/>
  <c r="BI242" i="10"/>
  <c r="BH242" i="10"/>
  <c r="BG242" i="10"/>
  <c r="BE242" i="10"/>
  <c r="T242" i="10"/>
  <c r="R242" i="10"/>
  <c r="P242" i="10"/>
  <c r="BI240" i="10"/>
  <c r="BH240" i="10"/>
  <c r="BG240" i="10"/>
  <c r="BE240" i="10"/>
  <c r="T240" i="10"/>
  <c r="T239" i="10" s="1"/>
  <c r="R240" i="10"/>
  <c r="R239" i="10"/>
  <c r="P240" i="10"/>
  <c r="P239" i="10" s="1"/>
  <c r="BI238" i="10"/>
  <c r="BH238" i="10"/>
  <c r="BG238" i="10"/>
  <c r="BE238" i="10"/>
  <c r="T238" i="10"/>
  <c r="T237" i="10"/>
  <c r="R238" i="10"/>
  <c r="R237" i="10" s="1"/>
  <c r="P238" i="10"/>
  <c r="P237" i="10"/>
  <c r="BI236" i="10"/>
  <c r="BH236" i="10"/>
  <c r="BG236" i="10"/>
  <c r="BE236" i="10"/>
  <c r="T236" i="10"/>
  <c r="T235" i="10" s="1"/>
  <c r="R236" i="10"/>
  <c r="R235" i="10"/>
  <c r="P236" i="10"/>
  <c r="P235" i="10" s="1"/>
  <c r="BI234" i="10"/>
  <c r="BH234" i="10"/>
  <c r="BG234" i="10"/>
  <c r="BE234" i="10"/>
  <c r="T234" i="10"/>
  <c r="T233" i="10"/>
  <c r="R234" i="10"/>
  <c r="R233" i="10"/>
  <c r="P234" i="10"/>
  <c r="P233" i="10"/>
  <c r="BI232" i="10"/>
  <c r="BH232" i="10"/>
  <c r="BG232" i="10"/>
  <c r="BE232" i="10"/>
  <c r="T232" i="10"/>
  <c r="T231" i="10"/>
  <c r="R232" i="10"/>
  <c r="R231" i="10"/>
  <c r="P232" i="10"/>
  <c r="P231" i="10" s="1"/>
  <c r="BI230" i="10"/>
  <c r="BH230" i="10"/>
  <c r="BG230" i="10"/>
  <c r="BE230" i="10"/>
  <c r="T230" i="10"/>
  <c r="R230" i="10"/>
  <c r="P230" i="10"/>
  <c r="BI229" i="10"/>
  <c r="BH229" i="10"/>
  <c r="BG229" i="10"/>
  <c r="BE229" i="10"/>
  <c r="T229" i="10"/>
  <c r="R229" i="10"/>
  <c r="P229" i="10"/>
  <c r="BI226" i="10"/>
  <c r="BH226" i="10"/>
  <c r="BG226" i="10"/>
  <c r="BE226" i="10"/>
  <c r="T226" i="10"/>
  <c r="R226" i="10"/>
  <c r="P226" i="10"/>
  <c r="BI225" i="10"/>
  <c r="BH225" i="10"/>
  <c r="BG225" i="10"/>
  <c r="BE225" i="10"/>
  <c r="T225" i="10"/>
  <c r="R225" i="10"/>
  <c r="P225" i="10"/>
  <c r="BI223" i="10"/>
  <c r="BH223" i="10"/>
  <c r="BG223" i="10"/>
  <c r="BE223" i="10"/>
  <c r="T223" i="10"/>
  <c r="T222" i="10"/>
  <c r="R223" i="10"/>
  <c r="R222" i="10"/>
  <c r="P223" i="10"/>
  <c r="P222" i="10"/>
  <c r="BI220" i="10"/>
  <c r="BH220" i="10"/>
  <c r="BG220" i="10"/>
  <c r="BE220" i="10"/>
  <c r="T220" i="10"/>
  <c r="T219" i="10"/>
  <c r="R220" i="10"/>
  <c r="R219" i="10"/>
  <c r="P220" i="10"/>
  <c r="P219" i="10" s="1"/>
  <c r="BI218" i="10"/>
  <c r="BH218" i="10"/>
  <c r="BG218" i="10"/>
  <c r="BE218" i="10"/>
  <c r="T218" i="10"/>
  <c r="R218" i="10"/>
  <c r="P218" i="10"/>
  <c r="BI217" i="10"/>
  <c r="BH217" i="10"/>
  <c r="BG217" i="10"/>
  <c r="BE217" i="10"/>
  <c r="T217" i="10"/>
  <c r="R217" i="10"/>
  <c r="P217" i="10"/>
  <c r="BI215" i="10"/>
  <c r="BH215" i="10"/>
  <c r="BG215" i="10"/>
  <c r="BE215" i="10"/>
  <c r="T215" i="10"/>
  <c r="R215" i="10"/>
  <c r="P215" i="10"/>
  <c r="BI214" i="10"/>
  <c r="BH214" i="10"/>
  <c r="BG214" i="10"/>
  <c r="BE214" i="10"/>
  <c r="T214" i="10"/>
  <c r="R214" i="10"/>
  <c r="P214" i="10"/>
  <c r="BI211" i="10"/>
  <c r="BH211" i="10"/>
  <c r="BG211" i="10"/>
  <c r="BE211" i="10"/>
  <c r="T211" i="10"/>
  <c r="R211" i="10"/>
  <c r="P211" i="10"/>
  <c r="BI210" i="10"/>
  <c r="BH210" i="10"/>
  <c r="BG210" i="10"/>
  <c r="BE210" i="10"/>
  <c r="T210" i="10"/>
  <c r="R210" i="10"/>
  <c r="P210" i="10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4" i="10"/>
  <c r="BH204" i="10"/>
  <c r="BG204" i="10"/>
  <c r="BE204" i="10"/>
  <c r="T204" i="10"/>
  <c r="T203" i="10"/>
  <c r="R204" i="10"/>
  <c r="R203" i="10" s="1"/>
  <c r="P204" i="10"/>
  <c r="P203" i="10"/>
  <c r="BI202" i="10"/>
  <c r="BH202" i="10"/>
  <c r="BG202" i="10"/>
  <c r="BE202" i="10"/>
  <c r="T202" i="10"/>
  <c r="T201" i="10" s="1"/>
  <c r="R202" i="10"/>
  <c r="R201" i="10"/>
  <c r="P202" i="10"/>
  <c r="P201" i="10"/>
  <c r="BI200" i="10"/>
  <c r="BH200" i="10"/>
  <c r="BG200" i="10"/>
  <c r="BE200" i="10"/>
  <c r="T200" i="10"/>
  <c r="T199" i="10"/>
  <c r="R200" i="10"/>
  <c r="R199" i="10" s="1"/>
  <c r="P200" i="10"/>
  <c r="P199" i="10"/>
  <c r="BI197" i="10"/>
  <c r="BH197" i="10"/>
  <c r="BG197" i="10"/>
  <c r="BE197" i="10"/>
  <c r="T197" i="10"/>
  <c r="T196" i="10" s="1"/>
  <c r="R197" i="10"/>
  <c r="R196" i="10" s="1"/>
  <c r="P197" i="10"/>
  <c r="P196" i="10" s="1"/>
  <c r="BI195" i="10"/>
  <c r="BH195" i="10"/>
  <c r="BG195" i="10"/>
  <c r="BE195" i="10"/>
  <c r="T195" i="10"/>
  <c r="T194" i="10" s="1"/>
  <c r="R195" i="10"/>
  <c r="R194" i="10" s="1"/>
  <c r="P195" i="10"/>
  <c r="P194" i="10" s="1"/>
  <c r="BI193" i="10"/>
  <c r="BH193" i="10"/>
  <c r="BG193" i="10"/>
  <c r="BE193" i="10"/>
  <c r="T193" i="10"/>
  <c r="T192" i="10" s="1"/>
  <c r="R193" i="10"/>
  <c r="R192" i="10" s="1"/>
  <c r="P193" i="10"/>
  <c r="P192" i="10" s="1"/>
  <c r="BI191" i="10"/>
  <c r="BH191" i="10"/>
  <c r="BG191" i="10"/>
  <c r="BE191" i="10"/>
  <c r="T191" i="10"/>
  <c r="R191" i="10"/>
  <c r="P191" i="10"/>
  <c r="BI190" i="10"/>
  <c r="BH190" i="10"/>
  <c r="BG190" i="10"/>
  <c r="BE190" i="10"/>
  <c r="T190" i="10"/>
  <c r="R190" i="10"/>
  <c r="P190" i="10"/>
  <c r="BI188" i="10"/>
  <c r="BH188" i="10"/>
  <c r="BG188" i="10"/>
  <c r="BE188" i="10"/>
  <c r="T188" i="10"/>
  <c r="T187" i="10" s="1"/>
  <c r="R188" i="10"/>
  <c r="R187" i="10" s="1"/>
  <c r="P188" i="10"/>
  <c r="P187" i="10" s="1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3" i="10"/>
  <c r="BH183" i="10"/>
  <c r="BG183" i="10"/>
  <c r="BE183" i="10"/>
  <c r="T183" i="10"/>
  <c r="T182" i="10" s="1"/>
  <c r="R183" i="10"/>
  <c r="R182" i="10" s="1"/>
  <c r="P183" i="10"/>
  <c r="P182" i="10" s="1"/>
  <c r="BI181" i="10"/>
  <c r="BH181" i="10"/>
  <c r="BG181" i="10"/>
  <c r="BE181" i="10"/>
  <c r="T181" i="10"/>
  <c r="T180" i="10" s="1"/>
  <c r="R181" i="10"/>
  <c r="R180" i="10" s="1"/>
  <c r="P181" i="10"/>
  <c r="P180" i="10" s="1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4" i="10"/>
  <c r="BH174" i="10"/>
  <c r="BG174" i="10"/>
  <c r="BE174" i="10"/>
  <c r="T174" i="10"/>
  <c r="T173" i="10"/>
  <c r="R174" i="10"/>
  <c r="R173" i="10" s="1"/>
  <c r="P174" i="10"/>
  <c r="P173" i="10"/>
  <c r="BI172" i="10"/>
  <c r="BH172" i="10"/>
  <c r="BG172" i="10"/>
  <c r="BE172" i="10"/>
  <c r="T172" i="10"/>
  <c r="T171" i="10" s="1"/>
  <c r="R172" i="10"/>
  <c r="R171" i="10"/>
  <c r="P172" i="10"/>
  <c r="P171" i="10"/>
  <c r="BI170" i="10"/>
  <c r="BH170" i="10"/>
  <c r="BG170" i="10"/>
  <c r="BE170" i="10"/>
  <c r="T170" i="10"/>
  <c r="T169" i="10"/>
  <c r="R170" i="10"/>
  <c r="R169" i="10"/>
  <c r="P170" i="10"/>
  <c r="P169" i="10"/>
  <c r="BI168" i="10"/>
  <c r="BH168" i="10"/>
  <c r="BG168" i="10"/>
  <c r="BE168" i="10"/>
  <c r="T168" i="10"/>
  <c r="T167" i="10"/>
  <c r="R168" i="10"/>
  <c r="R167" i="10"/>
  <c r="P168" i="10"/>
  <c r="P167" i="10" s="1"/>
  <c r="BI166" i="10"/>
  <c r="BH166" i="10"/>
  <c r="BG166" i="10"/>
  <c r="BE166" i="10"/>
  <c r="T166" i="10"/>
  <c r="T165" i="10"/>
  <c r="R166" i="10"/>
  <c r="R165" i="10" s="1"/>
  <c r="R164" i="10" s="1"/>
  <c r="P166" i="10"/>
  <c r="P165" i="10"/>
  <c r="F159" i="10"/>
  <c r="F157" i="10"/>
  <c r="E155" i="10"/>
  <c r="F91" i="10"/>
  <c r="F89" i="10"/>
  <c r="E87" i="10"/>
  <c r="J24" i="10"/>
  <c r="E24" i="10"/>
  <c r="J160" i="10" s="1"/>
  <c r="J23" i="10"/>
  <c r="J21" i="10"/>
  <c r="E21" i="10"/>
  <c r="J159" i="10"/>
  <c r="J20" i="10"/>
  <c r="J18" i="10"/>
  <c r="E18" i="10"/>
  <c r="F160" i="10" s="1"/>
  <c r="J17" i="10"/>
  <c r="J12" i="10"/>
  <c r="J157" i="10" s="1"/>
  <c r="E7" i="10"/>
  <c r="E85" i="10" s="1"/>
  <c r="J37" i="9"/>
  <c r="J36" i="9"/>
  <c r="AY102" i="1" s="1"/>
  <c r="J35" i="9"/>
  <c r="AX102" i="1" s="1"/>
  <c r="BI255" i="9"/>
  <c r="BH255" i="9"/>
  <c r="BG255" i="9"/>
  <c r="BE255" i="9"/>
  <c r="T255" i="9"/>
  <c r="R255" i="9"/>
  <c r="P255" i="9"/>
  <c r="BI254" i="9"/>
  <c r="BH254" i="9"/>
  <c r="BG254" i="9"/>
  <c r="BE254" i="9"/>
  <c r="T254" i="9"/>
  <c r="R254" i="9"/>
  <c r="P254" i="9"/>
  <c r="BI251" i="9"/>
  <c r="BH251" i="9"/>
  <c r="BG251" i="9"/>
  <c r="BE251" i="9"/>
  <c r="T251" i="9"/>
  <c r="T250" i="9"/>
  <c r="R251" i="9"/>
  <c r="R250" i="9" s="1"/>
  <c r="P251" i="9"/>
  <c r="P250" i="9" s="1"/>
  <c r="BI249" i="9"/>
  <c r="BH249" i="9"/>
  <c r="BG249" i="9"/>
  <c r="BE249" i="9"/>
  <c r="T249" i="9"/>
  <c r="T248" i="9" s="1"/>
  <c r="R249" i="9"/>
  <c r="R248" i="9" s="1"/>
  <c r="P249" i="9"/>
  <c r="P248" i="9"/>
  <c r="BI247" i="9"/>
  <c r="BH247" i="9"/>
  <c r="BG247" i="9"/>
  <c r="BE247" i="9"/>
  <c r="T247" i="9"/>
  <c r="R247" i="9"/>
  <c r="P247" i="9"/>
  <c r="BI246" i="9"/>
  <c r="BH246" i="9"/>
  <c r="BG246" i="9"/>
  <c r="BE246" i="9"/>
  <c r="T246" i="9"/>
  <c r="R246" i="9"/>
  <c r="P246" i="9"/>
  <c r="BI244" i="9"/>
  <c r="BH244" i="9"/>
  <c r="BG244" i="9"/>
  <c r="BE244" i="9"/>
  <c r="T244" i="9"/>
  <c r="R244" i="9"/>
  <c r="P244" i="9"/>
  <c r="BI243" i="9"/>
  <c r="BH243" i="9"/>
  <c r="BG243" i="9"/>
  <c r="BE243" i="9"/>
  <c r="T243" i="9"/>
  <c r="R243" i="9"/>
  <c r="P243" i="9"/>
  <c r="BI242" i="9"/>
  <c r="BH242" i="9"/>
  <c r="BG242" i="9"/>
  <c r="BE242" i="9"/>
  <c r="T242" i="9"/>
  <c r="R242" i="9"/>
  <c r="P242" i="9"/>
  <c r="BI240" i="9"/>
  <c r="BH240" i="9"/>
  <c r="BG240" i="9"/>
  <c r="BE240" i="9"/>
  <c r="T240" i="9"/>
  <c r="T239" i="9" s="1"/>
  <c r="R240" i="9"/>
  <c r="R239" i="9" s="1"/>
  <c r="P240" i="9"/>
  <c r="P239" i="9" s="1"/>
  <c r="BI238" i="9"/>
  <c r="BH238" i="9"/>
  <c r="BG238" i="9"/>
  <c r="BE238" i="9"/>
  <c r="T238" i="9"/>
  <c r="R238" i="9"/>
  <c r="P238" i="9"/>
  <c r="BI237" i="9"/>
  <c r="BH237" i="9"/>
  <c r="BG237" i="9"/>
  <c r="BE237" i="9"/>
  <c r="T237" i="9"/>
  <c r="R237" i="9"/>
  <c r="P237" i="9"/>
  <c r="BI236" i="9"/>
  <c r="BH236" i="9"/>
  <c r="BG236" i="9"/>
  <c r="BE236" i="9"/>
  <c r="T236" i="9"/>
  <c r="R236" i="9"/>
  <c r="P236" i="9"/>
  <c r="BI234" i="9"/>
  <c r="BH234" i="9"/>
  <c r="BG234" i="9"/>
  <c r="BE234" i="9"/>
  <c r="T234" i="9"/>
  <c r="R234" i="9"/>
  <c r="P234" i="9"/>
  <c r="BI233" i="9"/>
  <c r="BH233" i="9"/>
  <c r="BG233" i="9"/>
  <c r="BE233" i="9"/>
  <c r="T233" i="9"/>
  <c r="R233" i="9"/>
  <c r="P233" i="9"/>
  <c r="BI231" i="9"/>
  <c r="BH231" i="9"/>
  <c r="BG231" i="9"/>
  <c r="BE231" i="9"/>
  <c r="T231" i="9"/>
  <c r="R231" i="9"/>
  <c r="P231" i="9"/>
  <c r="BI230" i="9"/>
  <c r="BH230" i="9"/>
  <c r="BG230" i="9"/>
  <c r="BE230" i="9"/>
  <c r="T230" i="9"/>
  <c r="R230" i="9"/>
  <c r="P230" i="9"/>
  <c r="BI228" i="9"/>
  <c r="BH228" i="9"/>
  <c r="BG228" i="9"/>
  <c r="BE228" i="9"/>
  <c r="T228" i="9"/>
  <c r="R228" i="9"/>
  <c r="P228" i="9"/>
  <c r="BI227" i="9"/>
  <c r="BH227" i="9"/>
  <c r="BG227" i="9"/>
  <c r="BE227" i="9"/>
  <c r="T227" i="9"/>
  <c r="R227" i="9"/>
  <c r="P227" i="9"/>
  <c r="BI226" i="9"/>
  <c r="BH226" i="9"/>
  <c r="BG226" i="9"/>
  <c r="BE226" i="9"/>
  <c r="T226" i="9"/>
  <c r="R226" i="9"/>
  <c r="P226" i="9"/>
  <c r="BI225" i="9"/>
  <c r="BH225" i="9"/>
  <c r="BG225" i="9"/>
  <c r="BE225" i="9"/>
  <c r="T225" i="9"/>
  <c r="R225" i="9"/>
  <c r="P225" i="9"/>
  <c r="BI223" i="9"/>
  <c r="BH223" i="9"/>
  <c r="BG223" i="9"/>
  <c r="BE223" i="9"/>
  <c r="T223" i="9"/>
  <c r="T222" i="9"/>
  <c r="R223" i="9"/>
  <c r="R222" i="9"/>
  <c r="P223" i="9"/>
  <c r="P222" i="9"/>
  <c r="BI221" i="9"/>
  <c r="BH221" i="9"/>
  <c r="BG221" i="9"/>
  <c r="BE221" i="9"/>
  <c r="T221" i="9"/>
  <c r="T220" i="9"/>
  <c r="R221" i="9"/>
  <c r="R220" i="9"/>
  <c r="P221" i="9"/>
  <c r="P220" i="9" s="1"/>
  <c r="BI219" i="9"/>
  <c r="BH219" i="9"/>
  <c r="BG219" i="9"/>
  <c r="BE219" i="9"/>
  <c r="T219" i="9"/>
  <c r="T218" i="9"/>
  <c r="R219" i="9"/>
  <c r="R218" i="9" s="1"/>
  <c r="P219" i="9"/>
  <c r="P218" i="9"/>
  <c r="BI217" i="9"/>
  <c r="BH217" i="9"/>
  <c r="BG217" i="9"/>
  <c r="BE217" i="9"/>
  <c r="T217" i="9"/>
  <c r="T216" i="9" s="1"/>
  <c r="R217" i="9"/>
  <c r="R216" i="9"/>
  <c r="P217" i="9"/>
  <c r="P216" i="9"/>
  <c r="BI215" i="9"/>
  <c r="BH215" i="9"/>
  <c r="BG215" i="9"/>
  <c r="BE215" i="9"/>
  <c r="T215" i="9"/>
  <c r="R215" i="9"/>
  <c r="P215" i="9"/>
  <c r="BI214" i="9"/>
  <c r="BH214" i="9"/>
  <c r="BG214" i="9"/>
  <c r="BE214" i="9"/>
  <c r="T214" i="9"/>
  <c r="R214" i="9"/>
  <c r="P214" i="9"/>
  <c r="BI211" i="9"/>
  <c r="BH211" i="9"/>
  <c r="BG211" i="9"/>
  <c r="BE211" i="9"/>
  <c r="T211" i="9"/>
  <c r="T210" i="9" s="1"/>
  <c r="R211" i="9"/>
  <c r="R210" i="9"/>
  <c r="P211" i="9"/>
  <c r="P210" i="9"/>
  <c r="BI209" i="9"/>
  <c r="BH209" i="9"/>
  <c r="BG209" i="9"/>
  <c r="BE209" i="9"/>
  <c r="T209" i="9"/>
  <c r="R209" i="9"/>
  <c r="P209" i="9"/>
  <c r="BI208" i="9"/>
  <c r="BH208" i="9"/>
  <c r="BG208" i="9"/>
  <c r="BE208" i="9"/>
  <c r="T208" i="9"/>
  <c r="R208" i="9"/>
  <c r="P208" i="9"/>
  <c r="BI205" i="9"/>
  <c r="BH205" i="9"/>
  <c r="BG205" i="9"/>
  <c r="BE205" i="9"/>
  <c r="T205" i="9"/>
  <c r="R205" i="9"/>
  <c r="P205" i="9"/>
  <c r="BI204" i="9"/>
  <c r="BH204" i="9"/>
  <c r="BG204" i="9"/>
  <c r="BE204" i="9"/>
  <c r="T204" i="9"/>
  <c r="R204" i="9"/>
  <c r="P204" i="9"/>
  <c r="BI202" i="9"/>
  <c r="BH202" i="9"/>
  <c r="BG202" i="9"/>
  <c r="BE202" i="9"/>
  <c r="T202" i="9"/>
  <c r="R202" i="9"/>
  <c r="P202" i="9"/>
  <c r="BI201" i="9"/>
  <c r="BH201" i="9"/>
  <c r="BG201" i="9"/>
  <c r="BE201" i="9"/>
  <c r="T201" i="9"/>
  <c r="R201" i="9"/>
  <c r="P201" i="9"/>
  <c r="BI198" i="9"/>
  <c r="BH198" i="9"/>
  <c r="BG198" i="9"/>
  <c r="BE198" i="9"/>
  <c r="T198" i="9"/>
  <c r="T197" i="9"/>
  <c r="R198" i="9"/>
  <c r="R197" i="9"/>
  <c r="P198" i="9"/>
  <c r="P197" i="9" s="1"/>
  <c r="BI196" i="9"/>
  <c r="BH196" i="9"/>
  <c r="BG196" i="9"/>
  <c r="BE196" i="9"/>
  <c r="T196" i="9"/>
  <c r="T195" i="9"/>
  <c r="R196" i="9"/>
  <c r="R195" i="9" s="1"/>
  <c r="R192" i="9" s="1"/>
  <c r="P196" i="9"/>
  <c r="P195" i="9"/>
  <c r="BI194" i="9"/>
  <c r="BH194" i="9"/>
  <c r="BG194" i="9"/>
  <c r="BE194" i="9"/>
  <c r="T194" i="9"/>
  <c r="T193" i="9" s="1"/>
  <c r="T192" i="9" s="1"/>
  <c r="R194" i="9"/>
  <c r="R193" i="9" s="1"/>
  <c r="P194" i="9"/>
  <c r="P193" i="9"/>
  <c r="BI191" i="9"/>
  <c r="BH191" i="9"/>
  <c r="BG191" i="9"/>
  <c r="BE191" i="9"/>
  <c r="T191" i="9"/>
  <c r="T190" i="9" s="1"/>
  <c r="R191" i="9"/>
  <c r="R190" i="9" s="1"/>
  <c r="P191" i="9"/>
  <c r="P190" i="9" s="1"/>
  <c r="BI189" i="9"/>
  <c r="BH189" i="9"/>
  <c r="BG189" i="9"/>
  <c r="BE189" i="9"/>
  <c r="T189" i="9"/>
  <c r="T188" i="9" s="1"/>
  <c r="R189" i="9"/>
  <c r="R188" i="9" s="1"/>
  <c r="P189" i="9"/>
  <c r="P188" i="9" s="1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4" i="9"/>
  <c r="BH184" i="9"/>
  <c r="BG184" i="9"/>
  <c r="BE184" i="9"/>
  <c r="T184" i="9"/>
  <c r="T183" i="9" s="1"/>
  <c r="R184" i="9"/>
  <c r="R183" i="9" s="1"/>
  <c r="P184" i="9"/>
  <c r="P183" i="9" s="1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69" i="9"/>
  <c r="BH169" i="9"/>
  <c r="BG169" i="9"/>
  <c r="BE169" i="9"/>
  <c r="T169" i="9"/>
  <c r="T168" i="9" s="1"/>
  <c r="R169" i="9"/>
  <c r="R168" i="9" s="1"/>
  <c r="P169" i="9"/>
  <c r="P168" i="9" s="1"/>
  <c r="BI167" i="9"/>
  <c r="BH167" i="9"/>
  <c r="BG167" i="9"/>
  <c r="BE167" i="9"/>
  <c r="T167" i="9"/>
  <c r="T166" i="9" s="1"/>
  <c r="R167" i="9"/>
  <c r="R166" i="9" s="1"/>
  <c r="P167" i="9"/>
  <c r="P166" i="9" s="1"/>
  <c r="BI165" i="9"/>
  <c r="BH165" i="9"/>
  <c r="BG165" i="9"/>
  <c r="BE165" i="9"/>
  <c r="T165" i="9"/>
  <c r="T164" i="9" s="1"/>
  <c r="R165" i="9"/>
  <c r="R164" i="9" s="1"/>
  <c r="P165" i="9"/>
  <c r="P164" i="9" s="1"/>
  <c r="BI163" i="9"/>
  <c r="BH163" i="9"/>
  <c r="BG163" i="9"/>
  <c r="BE163" i="9"/>
  <c r="T163" i="9"/>
  <c r="T162" i="9" s="1"/>
  <c r="R163" i="9"/>
  <c r="R162" i="9" s="1"/>
  <c r="P163" i="9"/>
  <c r="P162" i="9" s="1"/>
  <c r="BI161" i="9"/>
  <c r="BH161" i="9"/>
  <c r="BG161" i="9"/>
  <c r="BE161" i="9"/>
  <c r="T161" i="9"/>
  <c r="T160" i="9" s="1"/>
  <c r="R161" i="9"/>
  <c r="R160" i="9"/>
  <c r="P161" i="9"/>
  <c r="P160" i="9" s="1"/>
  <c r="F154" i="9"/>
  <c r="F152" i="9"/>
  <c r="E150" i="9"/>
  <c r="F91" i="9"/>
  <c r="F89" i="9"/>
  <c r="E87" i="9"/>
  <c r="J24" i="9"/>
  <c r="E24" i="9"/>
  <c r="J155" i="9"/>
  <c r="J23" i="9"/>
  <c r="J21" i="9"/>
  <c r="E21" i="9"/>
  <c r="J154" i="9" s="1"/>
  <c r="J20" i="9"/>
  <c r="J18" i="9"/>
  <c r="E18" i="9"/>
  <c r="F155" i="9"/>
  <c r="J17" i="9"/>
  <c r="J12" i="9"/>
  <c r="J89" i="9" s="1"/>
  <c r="E7" i="9"/>
  <c r="E148" i="9" s="1"/>
  <c r="J37" i="8"/>
  <c r="J36" i="8"/>
  <c r="AY101" i="1"/>
  <c r="J35" i="8"/>
  <c r="AX101" i="1"/>
  <c r="BI254" i="8"/>
  <c r="BH254" i="8"/>
  <c r="BG254" i="8"/>
  <c r="BE254" i="8"/>
  <c r="T254" i="8"/>
  <c r="T253" i="8"/>
  <c r="R254" i="8"/>
  <c r="R253" i="8"/>
  <c r="P254" i="8"/>
  <c r="P253" i="8"/>
  <c r="BI252" i="8"/>
  <c r="BH252" i="8"/>
  <c r="BG252" i="8"/>
  <c r="BE252" i="8"/>
  <c r="T252" i="8"/>
  <c r="T251" i="8"/>
  <c r="R252" i="8"/>
  <c r="R251" i="8"/>
  <c r="P252" i="8"/>
  <c r="P251" i="8" s="1"/>
  <c r="BI250" i="8"/>
  <c r="BH250" i="8"/>
  <c r="BG250" i="8"/>
  <c r="BE250" i="8"/>
  <c r="T250" i="8"/>
  <c r="R250" i="8"/>
  <c r="P250" i="8"/>
  <c r="BI249" i="8"/>
  <c r="BH249" i="8"/>
  <c r="BG249" i="8"/>
  <c r="BE249" i="8"/>
  <c r="T249" i="8"/>
  <c r="R249" i="8"/>
  <c r="P249" i="8"/>
  <c r="BI247" i="8"/>
  <c r="BH247" i="8"/>
  <c r="BG247" i="8"/>
  <c r="BE247" i="8"/>
  <c r="T247" i="8"/>
  <c r="R247" i="8"/>
  <c r="P247" i="8"/>
  <c r="BI246" i="8"/>
  <c r="BH246" i="8"/>
  <c r="BG246" i="8"/>
  <c r="BE246" i="8"/>
  <c r="T246" i="8"/>
  <c r="R246" i="8"/>
  <c r="P246" i="8"/>
  <c r="BI245" i="8"/>
  <c r="BH245" i="8"/>
  <c r="BG245" i="8"/>
  <c r="BE245" i="8"/>
  <c r="T245" i="8"/>
  <c r="R245" i="8"/>
  <c r="P245" i="8"/>
  <c r="BI243" i="8"/>
  <c r="BH243" i="8"/>
  <c r="BG243" i="8"/>
  <c r="BE243" i="8"/>
  <c r="T243" i="8"/>
  <c r="T242" i="8" s="1"/>
  <c r="R243" i="8"/>
  <c r="R242" i="8" s="1"/>
  <c r="P243" i="8"/>
  <c r="P242" i="8" s="1"/>
  <c r="BI241" i="8"/>
  <c r="BH241" i="8"/>
  <c r="BG241" i="8"/>
  <c r="BE241" i="8"/>
  <c r="T241" i="8"/>
  <c r="R241" i="8"/>
  <c r="P241" i="8"/>
  <c r="BI240" i="8"/>
  <c r="BH240" i="8"/>
  <c r="BG240" i="8"/>
  <c r="BE240" i="8"/>
  <c r="T240" i="8"/>
  <c r="R240" i="8"/>
  <c r="P240" i="8"/>
  <c r="BI239" i="8"/>
  <c r="BH239" i="8"/>
  <c r="BG239" i="8"/>
  <c r="BE239" i="8"/>
  <c r="T239" i="8"/>
  <c r="R239" i="8"/>
  <c r="P239" i="8"/>
  <c r="BI237" i="8"/>
  <c r="BH237" i="8"/>
  <c r="BG237" i="8"/>
  <c r="BE237" i="8"/>
  <c r="T237" i="8"/>
  <c r="R237" i="8"/>
  <c r="P237" i="8"/>
  <c r="BI236" i="8"/>
  <c r="BH236" i="8"/>
  <c r="BG236" i="8"/>
  <c r="BE236" i="8"/>
  <c r="T236" i="8"/>
  <c r="R236" i="8"/>
  <c r="P236" i="8"/>
  <c r="BI234" i="8"/>
  <c r="BH234" i="8"/>
  <c r="BG234" i="8"/>
  <c r="BE234" i="8"/>
  <c r="T234" i="8"/>
  <c r="R234" i="8"/>
  <c r="P234" i="8"/>
  <c r="BI233" i="8"/>
  <c r="BH233" i="8"/>
  <c r="BG233" i="8"/>
  <c r="BE233" i="8"/>
  <c r="T233" i="8"/>
  <c r="R233" i="8"/>
  <c r="P233" i="8"/>
  <c r="BI231" i="8"/>
  <c r="BH231" i="8"/>
  <c r="BG231" i="8"/>
  <c r="BE231" i="8"/>
  <c r="T231" i="8"/>
  <c r="R231" i="8"/>
  <c r="P231" i="8"/>
  <c r="BI230" i="8"/>
  <c r="BH230" i="8"/>
  <c r="BG230" i="8"/>
  <c r="BE230" i="8"/>
  <c r="T230" i="8"/>
  <c r="R230" i="8"/>
  <c r="P230" i="8"/>
  <c r="BI228" i="8"/>
  <c r="BH228" i="8"/>
  <c r="BG228" i="8"/>
  <c r="BE228" i="8"/>
  <c r="T228" i="8"/>
  <c r="T227" i="8"/>
  <c r="R228" i="8"/>
  <c r="R227" i="8" s="1"/>
  <c r="P228" i="8"/>
  <c r="P227" i="8" s="1"/>
  <c r="BI226" i="8"/>
  <c r="BH226" i="8"/>
  <c r="BG226" i="8"/>
  <c r="BE226" i="8"/>
  <c r="T226" i="8"/>
  <c r="T225" i="8" s="1"/>
  <c r="R226" i="8"/>
  <c r="R225" i="8" s="1"/>
  <c r="P226" i="8"/>
  <c r="P225" i="8"/>
  <c r="BI224" i="8"/>
  <c r="BH224" i="8"/>
  <c r="BG224" i="8"/>
  <c r="BE224" i="8"/>
  <c r="T224" i="8"/>
  <c r="T223" i="8" s="1"/>
  <c r="R224" i="8"/>
  <c r="R223" i="8"/>
  <c r="P224" i="8"/>
  <c r="P223" i="8"/>
  <c r="BI221" i="8"/>
  <c r="BH221" i="8"/>
  <c r="BG221" i="8"/>
  <c r="BE221" i="8"/>
  <c r="T221" i="8"/>
  <c r="R221" i="8"/>
  <c r="P221" i="8"/>
  <c r="BI220" i="8"/>
  <c r="BH220" i="8"/>
  <c r="BG220" i="8"/>
  <c r="BE220" i="8"/>
  <c r="T220" i="8"/>
  <c r="R220" i="8"/>
  <c r="P220" i="8"/>
  <c r="BI218" i="8"/>
  <c r="BH218" i="8"/>
  <c r="BG218" i="8"/>
  <c r="BE218" i="8"/>
  <c r="T218" i="8"/>
  <c r="T217" i="8" s="1"/>
  <c r="R218" i="8"/>
  <c r="R217" i="8"/>
  <c r="P218" i="8"/>
  <c r="P217" i="8"/>
  <c r="BI215" i="8"/>
  <c r="BH215" i="8"/>
  <c r="BG215" i="8"/>
  <c r="BE215" i="8"/>
  <c r="T215" i="8"/>
  <c r="T214" i="8"/>
  <c r="R215" i="8"/>
  <c r="R214" i="8"/>
  <c r="P215" i="8"/>
  <c r="P214" i="8" s="1"/>
  <c r="BI213" i="8"/>
  <c r="BH213" i="8"/>
  <c r="BG213" i="8"/>
  <c r="BE213" i="8"/>
  <c r="T213" i="8"/>
  <c r="R213" i="8"/>
  <c r="P213" i="8"/>
  <c r="BI212" i="8"/>
  <c r="BH212" i="8"/>
  <c r="BG212" i="8"/>
  <c r="BE212" i="8"/>
  <c r="T212" i="8"/>
  <c r="R212" i="8"/>
  <c r="P212" i="8"/>
  <c r="BI210" i="8"/>
  <c r="BH210" i="8"/>
  <c r="BG210" i="8"/>
  <c r="BE210" i="8"/>
  <c r="T210" i="8"/>
  <c r="R210" i="8"/>
  <c r="P210" i="8"/>
  <c r="BI209" i="8"/>
  <c r="BH209" i="8"/>
  <c r="BG209" i="8"/>
  <c r="BE209" i="8"/>
  <c r="T209" i="8"/>
  <c r="R209" i="8"/>
  <c r="P209" i="8"/>
  <c r="BI206" i="8"/>
  <c r="BH206" i="8"/>
  <c r="BG206" i="8"/>
  <c r="BE206" i="8"/>
  <c r="T206" i="8"/>
  <c r="R206" i="8"/>
  <c r="P206" i="8"/>
  <c r="BI205" i="8"/>
  <c r="BH205" i="8"/>
  <c r="BG205" i="8"/>
  <c r="BE205" i="8"/>
  <c r="T205" i="8"/>
  <c r="R205" i="8"/>
  <c r="P205" i="8"/>
  <c r="BI203" i="8"/>
  <c r="BH203" i="8"/>
  <c r="BG203" i="8"/>
  <c r="BE203" i="8"/>
  <c r="T203" i="8"/>
  <c r="R203" i="8"/>
  <c r="P203" i="8"/>
  <c r="BI202" i="8"/>
  <c r="BH202" i="8"/>
  <c r="BG202" i="8"/>
  <c r="BE202" i="8"/>
  <c r="T202" i="8"/>
  <c r="R202" i="8"/>
  <c r="P202" i="8"/>
  <c r="BI199" i="8"/>
  <c r="BH199" i="8"/>
  <c r="BG199" i="8"/>
  <c r="BE199" i="8"/>
  <c r="T199" i="8"/>
  <c r="T198" i="8"/>
  <c r="R199" i="8"/>
  <c r="R198" i="8" s="1"/>
  <c r="P199" i="8"/>
  <c r="P198" i="8" s="1"/>
  <c r="BI197" i="8"/>
  <c r="BH197" i="8"/>
  <c r="BG197" i="8"/>
  <c r="BE197" i="8"/>
  <c r="T197" i="8"/>
  <c r="T196" i="8" s="1"/>
  <c r="R197" i="8"/>
  <c r="R196" i="8" s="1"/>
  <c r="P197" i="8"/>
  <c r="P196" i="8"/>
  <c r="BI195" i="8"/>
  <c r="BH195" i="8"/>
  <c r="BG195" i="8"/>
  <c r="BE195" i="8"/>
  <c r="T195" i="8"/>
  <c r="T194" i="8" s="1"/>
  <c r="T193" i="8" s="1"/>
  <c r="R195" i="8"/>
  <c r="R194" i="8" s="1"/>
  <c r="P195" i="8"/>
  <c r="P194" i="8"/>
  <c r="BI192" i="8"/>
  <c r="BH192" i="8"/>
  <c r="BG192" i="8"/>
  <c r="BE192" i="8"/>
  <c r="T192" i="8"/>
  <c r="T191" i="8" s="1"/>
  <c r="R192" i="8"/>
  <c r="R191" i="8" s="1"/>
  <c r="P192" i="8"/>
  <c r="P191" i="8" s="1"/>
  <c r="BI190" i="8"/>
  <c r="BH190" i="8"/>
  <c r="BG190" i="8"/>
  <c r="BE190" i="8"/>
  <c r="T190" i="8"/>
  <c r="T189" i="8" s="1"/>
  <c r="R190" i="8"/>
  <c r="R189" i="8" s="1"/>
  <c r="P190" i="8"/>
  <c r="P189" i="8" s="1"/>
  <c r="BI188" i="8"/>
  <c r="BH188" i="8"/>
  <c r="BG188" i="8"/>
  <c r="BE188" i="8"/>
  <c r="T188" i="8"/>
  <c r="T187" i="8" s="1"/>
  <c r="R188" i="8"/>
  <c r="R187" i="8" s="1"/>
  <c r="P188" i="8"/>
  <c r="P187" i="8" s="1"/>
  <c r="BI186" i="8"/>
  <c r="BH186" i="8"/>
  <c r="BG186" i="8"/>
  <c r="BE186" i="8"/>
  <c r="T186" i="8"/>
  <c r="R186" i="8"/>
  <c r="P186" i="8"/>
  <c r="BI185" i="8"/>
  <c r="BH185" i="8"/>
  <c r="BG185" i="8"/>
  <c r="BE185" i="8"/>
  <c r="T185" i="8"/>
  <c r="R185" i="8"/>
  <c r="P185" i="8"/>
  <c r="BI183" i="8"/>
  <c r="BH183" i="8"/>
  <c r="BG183" i="8"/>
  <c r="BE183" i="8"/>
  <c r="T183" i="8"/>
  <c r="T182" i="8" s="1"/>
  <c r="R183" i="8"/>
  <c r="R182" i="8" s="1"/>
  <c r="P183" i="8"/>
  <c r="P182" i="8" s="1"/>
  <c r="BI181" i="8"/>
  <c r="BH181" i="8"/>
  <c r="BG181" i="8"/>
  <c r="BE181" i="8"/>
  <c r="T181" i="8"/>
  <c r="R181" i="8"/>
  <c r="P181" i="8"/>
  <c r="BI180" i="8"/>
  <c r="BH180" i="8"/>
  <c r="BG180" i="8"/>
  <c r="BE180" i="8"/>
  <c r="T180" i="8"/>
  <c r="R180" i="8"/>
  <c r="P180" i="8"/>
  <c r="BI178" i="8"/>
  <c r="BH178" i="8"/>
  <c r="BG178" i="8"/>
  <c r="BE178" i="8"/>
  <c r="T178" i="8"/>
  <c r="T177" i="8" s="1"/>
  <c r="R178" i="8"/>
  <c r="R177" i="8" s="1"/>
  <c r="P178" i="8"/>
  <c r="P177" i="8" s="1"/>
  <c r="BI176" i="8"/>
  <c r="BH176" i="8"/>
  <c r="BG176" i="8"/>
  <c r="BE176" i="8"/>
  <c r="T176" i="8"/>
  <c r="R176" i="8"/>
  <c r="P176" i="8"/>
  <c r="BI175" i="8"/>
  <c r="BH175" i="8"/>
  <c r="BG175" i="8"/>
  <c r="BE175" i="8"/>
  <c r="T175" i="8"/>
  <c r="R175" i="8"/>
  <c r="P175" i="8"/>
  <c r="BI173" i="8"/>
  <c r="BH173" i="8"/>
  <c r="BG173" i="8"/>
  <c r="BE173" i="8"/>
  <c r="T173" i="8"/>
  <c r="T172" i="8" s="1"/>
  <c r="R173" i="8"/>
  <c r="R172" i="8" s="1"/>
  <c r="P173" i="8"/>
  <c r="P172" i="8" s="1"/>
  <c r="BI170" i="8"/>
  <c r="BH170" i="8"/>
  <c r="BG170" i="8"/>
  <c r="BE170" i="8"/>
  <c r="T170" i="8"/>
  <c r="T169" i="8" s="1"/>
  <c r="R170" i="8"/>
  <c r="R169" i="8" s="1"/>
  <c r="P170" i="8"/>
  <c r="P169" i="8" s="1"/>
  <c r="BI168" i="8"/>
  <c r="BH168" i="8"/>
  <c r="BG168" i="8"/>
  <c r="BE168" i="8"/>
  <c r="T168" i="8"/>
  <c r="T167" i="8" s="1"/>
  <c r="R168" i="8"/>
  <c r="R167" i="8" s="1"/>
  <c r="P168" i="8"/>
  <c r="P167" i="8" s="1"/>
  <c r="BI166" i="8"/>
  <c r="BH166" i="8"/>
  <c r="BG166" i="8"/>
  <c r="BE166" i="8"/>
  <c r="T166" i="8"/>
  <c r="T165" i="8" s="1"/>
  <c r="R166" i="8"/>
  <c r="R165" i="8" s="1"/>
  <c r="P166" i="8"/>
  <c r="P165" i="8" s="1"/>
  <c r="BI164" i="8"/>
  <c r="BH164" i="8"/>
  <c r="BG164" i="8"/>
  <c r="BE164" i="8"/>
  <c r="T164" i="8"/>
  <c r="T163" i="8" s="1"/>
  <c r="R164" i="8"/>
  <c r="R163" i="8" s="1"/>
  <c r="P164" i="8"/>
  <c r="P163" i="8" s="1"/>
  <c r="BI162" i="8"/>
  <c r="BH162" i="8"/>
  <c r="BG162" i="8"/>
  <c r="BE162" i="8"/>
  <c r="T162" i="8"/>
  <c r="T161" i="8" s="1"/>
  <c r="R162" i="8"/>
  <c r="R161" i="8"/>
  <c r="P162" i="8"/>
  <c r="P161" i="8" s="1"/>
  <c r="F155" i="8"/>
  <c r="F153" i="8"/>
  <c r="E151" i="8"/>
  <c r="F91" i="8"/>
  <c r="F89" i="8"/>
  <c r="E87" i="8"/>
  <c r="J24" i="8"/>
  <c r="E24" i="8"/>
  <c r="J92" i="8" s="1"/>
  <c r="J23" i="8"/>
  <c r="J21" i="8"/>
  <c r="E21" i="8"/>
  <c r="J155" i="8" s="1"/>
  <c r="J20" i="8"/>
  <c r="J18" i="8"/>
  <c r="E18" i="8"/>
  <c r="F156" i="8" s="1"/>
  <c r="J17" i="8"/>
  <c r="J12" i="8"/>
  <c r="J89" i="8"/>
  <c r="E7" i="8"/>
  <c r="E85" i="8" s="1"/>
  <c r="J37" i="7"/>
  <c r="J36" i="7"/>
  <c r="AY100" i="1" s="1"/>
  <c r="J35" i="7"/>
  <c r="AX100" i="1" s="1"/>
  <c r="BI325" i="7"/>
  <c r="BH325" i="7"/>
  <c r="BG325" i="7"/>
  <c r="BE325" i="7"/>
  <c r="T325" i="7"/>
  <c r="R325" i="7"/>
  <c r="P325" i="7"/>
  <c r="BI324" i="7"/>
  <c r="BH324" i="7"/>
  <c r="BG324" i="7"/>
  <c r="BE324" i="7"/>
  <c r="T324" i="7"/>
  <c r="R324" i="7"/>
  <c r="P324" i="7"/>
  <c r="BI321" i="7"/>
  <c r="BH321" i="7"/>
  <c r="BG321" i="7"/>
  <c r="BE321" i="7"/>
  <c r="T321" i="7"/>
  <c r="T320" i="7" s="1"/>
  <c r="R321" i="7"/>
  <c r="R320" i="7" s="1"/>
  <c r="P321" i="7"/>
  <c r="P320" i="7" s="1"/>
  <c r="BI319" i="7"/>
  <c r="BH319" i="7"/>
  <c r="BG319" i="7"/>
  <c r="BE319" i="7"/>
  <c r="T319" i="7"/>
  <c r="T318" i="7" s="1"/>
  <c r="R319" i="7"/>
  <c r="R318" i="7" s="1"/>
  <c r="P319" i="7"/>
  <c r="P318" i="7" s="1"/>
  <c r="BI317" i="7"/>
  <c r="BH317" i="7"/>
  <c r="BG317" i="7"/>
  <c r="BE317" i="7"/>
  <c r="T317" i="7"/>
  <c r="R317" i="7"/>
  <c r="P317" i="7"/>
  <c r="BI316" i="7"/>
  <c r="BH316" i="7"/>
  <c r="BG316" i="7"/>
  <c r="BE316" i="7"/>
  <c r="T316" i="7"/>
  <c r="R316" i="7"/>
  <c r="P316" i="7"/>
  <c r="BI314" i="7"/>
  <c r="BH314" i="7"/>
  <c r="BG314" i="7"/>
  <c r="BE314" i="7"/>
  <c r="T314" i="7"/>
  <c r="R314" i="7"/>
  <c r="P314" i="7"/>
  <c r="BI313" i="7"/>
  <c r="BH313" i="7"/>
  <c r="BG313" i="7"/>
  <c r="BE313" i="7"/>
  <c r="T313" i="7"/>
  <c r="R313" i="7"/>
  <c r="P313" i="7"/>
  <c r="BI312" i="7"/>
  <c r="BH312" i="7"/>
  <c r="BG312" i="7"/>
  <c r="BE312" i="7"/>
  <c r="T312" i="7"/>
  <c r="R312" i="7"/>
  <c r="P312" i="7"/>
  <c r="BI311" i="7"/>
  <c r="BH311" i="7"/>
  <c r="BG311" i="7"/>
  <c r="BE311" i="7"/>
  <c r="T311" i="7"/>
  <c r="R311" i="7"/>
  <c r="P311" i="7"/>
  <c r="BI310" i="7"/>
  <c r="BH310" i="7"/>
  <c r="BG310" i="7"/>
  <c r="BE310" i="7"/>
  <c r="T310" i="7"/>
  <c r="R310" i="7"/>
  <c r="P310" i="7"/>
  <c r="BI308" i="7"/>
  <c r="BH308" i="7"/>
  <c r="BG308" i="7"/>
  <c r="BE308" i="7"/>
  <c r="T308" i="7"/>
  <c r="T307" i="7"/>
  <c r="R308" i="7"/>
  <c r="R307" i="7" s="1"/>
  <c r="P308" i="7"/>
  <c r="P307" i="7" s="1"/>
  <c r="BI306" i="7"/>
  <c r="BH306" i="7"/>
  <c r="BG306" i="7"/>
  <c r="BE306" i="7"/>
  <c r="T306" i="7"/>
  <c r="R306" i="7"/>
  <c r="P306" i="7"/>
  <c r="BI305" i="7"/>
  <c r="BH305" i="7"/>
  <c r="BG305" i="7"/>
  <c r="BE305" i="7"/>
  <c r="T305" i="7"/>
  <c r="R305" i="7"/>
  <c r="P305" i="7"/>
  <c r="BI304" i="7"/>
  <c r="BH304" i="7"/>
  <c r="BG304" i="7"/>
  <c r="BE304" i="7"/>
  <c r="T304" i="7"/>
  <c r="R304" i="7"/>
  <c r="P304" i="7"/>
  <c r="BI302" i="7"/>
  <c r="BH302" i="7"/>
  <c r="BG302" i="7"/>
  <c r="BE302" i="7"/>
  <c r="T302" i="7"/>
  <c r="R302" i="7"/>
  <c r="P302" i="7"/>
  <c r="BI301" i="7"/>
  <c r="BH301" i="7"/>
  <c r="BG301" i="7"/>
  <c r="BE301" i="7"/>
  <c r="T301" i="7"/>
  <c r="R301" i="7"/>
  <c r="P301" i="7"/>
  <c r="BI299" i="7"/>
  <c r="BH299" i="7"/>
  <c r="BG299" i="7"/>
  <c r="BE299" i="7"/>
  <c r="T299" i="7"/>
  <c r="R299" i="7"/>
  <c r="P299" i="7"/>
  <c r="BI298" i="7"/>
  <c r="BH298" i="7"/>
  <c r="BG298" i="7"/>
  <c r="BE298" i="7"/>
  <c r="T298" i="7"/>
  <c r="R298" i="7"/>
  <c r="P298" i="7"/>
  <c r="BI296" i="7"/>
  <c r="BH296" i="7"/>
  <c r="BG296" i="7"/>
  <c r="BE296" i="7"/>
  <c r="T296" i="7"/>
  <c r="R296" i="7"/>
  <c r="P296" i="7"/>
  <c r="BI295" i="7"/>
  <c r="BH295" i="7"/>
  <c r="BG295" i="7"/>
  <c r="BE295" i="7"/>
  <c r="T295" i="7"/>
  <c r="R295" i="7"/>
  <c r="P295" i="7"/>
  <c r="BI294" i="7"/>
  <c r="BH294" i="7"/>
  <c r="BG294" i="7"/>
  <c r="BE294" i="7"/>
  <c r="T294" i="7"/>
  <c r="R294" i="7"/>
  <c r="P294" i="7"/>
  <c r="BI293" i="7"/>
  <c r="BH293" i="7"/>
  <c r="BG293" i="7"/>
  <c r="BE293" i="7"/>
  <c r="T293" i="7"/>
  <c r="R293" i="7"/>
  <c r="P293" i="7"/>
  <c r="BI291" i="7"/>
  <c r="BH291" i="7"/>
  <c r="BG291" i="7"/>
  <c r="BE291" i="7"/>
  <c r="T291" i="7"/>
  <c r="R291" i="7"/>
  <c r="P291" i="7"/>
  <c r="BI290" i="7"/>
  <c r="BH290" i="7"/>
  <c r="BG290" i="7"/>
  <c r="BE290" i="7"/>
  <c r="T290" i="7"/>
  <c r="R290" i="7"/>
  <c r="P290" i="7"/>
  <c r="BI288" i="7"/>
  <c r="BH288" i="7"/>
  <c r="BG288" i="7"/>
  <c r="BE288" i="7"/>
  <c r="T288" i="7"/>
  <c r="R288" i="7"/>
  <c r="P288" i="7"/>
  <c r="BI287" i="7"/>
  <c r="BH287" i="7"/>
  <c r="BG287" i="7"/>
  <c r="BE287" i="7"/>
  <c r="T287" i="7"/>
  <c r="R287" i="7"/>
  <c r="P287" i="7"/>
  <c r="BI286" i="7"/>
  <c r="BH286" i="7"/>
  <c r="BG286" i="7"/>
  <c r="BE286" i="7"/>
  <c r="T286" i="7"/>
  <c r="R286" i="7"/>
  <c r="P286" i="7"/>
  <c r="BI285" i="7"/>
  <c r="BH285" i="7"/>
  <c r="BG285" i="7"/>
  <c r="BE285" i="7"/>
  <c r="T285" i="7"/>
  <c r="R285" i="7"/>
  <c r="P285" i="7"/>
  <c r="BI284" i="7"/>
  <c r="BH284" i="7"/>
  <c r="BG284" i="7"/>
  <c r="BE284" i="7"/>
  <c r="T284" i="7"/>
  <c r="R284" i="7"/>
  <c r="P284" i="7"/>
  <c r="BI282" i="7"/>
  <c r="BH282" i="7"/>
  <c r="BG282" i="7"/>
  <c r="BE282" i="7"/>
  <c r="T282" i="7"/>
  <c r="T281" i="7"/>
  <c r="R282" i="7"/>
  <c r="R281" i="7" s="1"/>
  <c r="P282" i="7"/>
  <c r="P281" i="7" s="1"/>
  <c r="BI280" i="7"/>
  <c r="BH280" i="7"/>
  <c r="BG280" i="7"/>
  <c r="BE280" i="7"/>
  <c r="T280" i="7"/>
  <c r="T279" i="7" s="1"/>
  <c r="R280" i="7"/>
  <c r="R279" i="7" s="1"/>
  <c r="P280" i="7"/>
  <c r="P279" i="7"/>
  <c r="BI278" i="7"/>
  <c r="BH278" i="7"/>
  <c r="BG278" i="7"/>
  <c r="BE278" i="7"/>
  <c r="T278" i="7"/>
  <c r="T277" i="7" s="1"/>
  <c r="R278" i="7"/>
  <c r="R277" i="7"/>
  <c r="P278" i="7"/>
  <c r="P277" i="7"/>
  <c r="BI276" i="7"/>
  <c r="BH276" i="7"/>
  <c r="BG276" i="7"/>
  <c r="BE276" i="7"/>
  <c r="T276" i="7"/>
  <c r="T275" i="7"/>
  <c r="R276" i="7"/>
  <c r="R275" i="7"/>
  <c r="P276" i="7"/>
  <c r="P275" i="7" s="1"/>
  <c r="BI274" i="7"/>
  <c r="BH274" i="7"/>
  <c r="BG274" i="7"/>
  <c r="BE274" i="7"/>
  <c r="T274" i="7"/>
  <c r="T273" i="7"/>
  <c r="R274" i="7"/>
  <c r="R273" i="7" s="1"/>
  <c r="P274" i="7"/>
  <c r="P273" i="7" s="1"/>
  <c r="BI272" i="7"/>
  <c r="BH272" i="7"/>
  <c r="BG272" i="7"/>
  <c r="BE272" i="7"/>
  <c r="T272" i="7"/>
  <c r="T271" i="7" s="1"/>
  <c r="R272" i="7"/>
  <c r="R271" i="7" s="1"/>
  <c r="P272" i="7"/>
  <c r="P271" i="7"/>
  <c r="BI270" i="7"/>
  <c r="BH270" i="7"/>
  <c r="BG270" i="7"/>
  <c r="BE270" i="7"/>
  <c r="T270" i="7"/>
  <c r="T269" i="7" s="1"/>
  <c r="R270" i="7"/>
  <c r="R269" i="7"/>
  <c r="P270" i="7"/>
  <c r="P269" i="7"/>
  <c r="BI268" i="7"/>
  <c r="BH268" i="7"/>
  <c r="BG268" i="7"/>
  <c r="BE268" i="7"/>
  <c r="T268" i="7"/>
  <c r="T267" i="7"/>
  <c r="R268" i="7"/>
  <c r="R267" i="7"/>
  <c r="P268" i="7"/>
  <c r="P267" i="7" s="1"/>
  <c r="BI265" i="7"/>
  <c r="BH265" i="7"/>
  <c r="BG265" i="7"/>
  <c r="BE265" i="7"/>
  <c r="T265" i="7"/>
  <c r="T264" i="7"/>
  <c r="T263" i="7" s="1"/>
  <c r="R265" i="7"/>
  <c r="R264" i="7" s="1"/>
  <c r="R263" i="7" s="1"/>
  <c r="P265" i="7"/>
  <c r="P264" i="7"/>
  <c r="P263" i="7" s="1"/>
  <c r="BI262" i="7"/>
  <c r="BH262" i="7"/>
  <c r="BG262" i="7"/>
  <c r="BE262" i="7"/>
  <c r="T262" i="7"/>
  <c r="R262" i="7"/>
  <c r="P262" i="7"/>
  <c r="BI261" i="7"/>
  <c r="BH261" i="7"/>
  <c r="BG261" i="7"/>
  <c r="BE261" i="7"/>
  <c r="T261" i="7"/>
  <c r="R261" i="7"/>
  <c r="P261" i="7"/>
  <c r="BI260" i="7"/>
  <c r="BH260" i="7"/>
  <c r="BG260" i="7"/>
  <c r="BE260" i="7"/>
  <c r="T260" i="7"/>
  <c r="R260" i="7"/>
  <c r="P260" i="7"/>
  <c r="BI259" i="7"/>
  <c r="BH259" i="7"/>
  <c r="BG259" i="7"/>
  <c r="BE259" i="7"/>
  <c r="T259" i="7"/>
  <c r="R259" i="7"/>
  <c r="P259" i="7"/>
  <c r="BI258" i="7"/>
  <c r="BH258" i="7"/>
  <c r="BG258" i="7"/>
  <c r="BE258" i="7"/>
  <c r="T258" i="7"/>
  <c r="R258" i="7"/>
  <c r="P258" i="7"/>
  <c r="BI255" i="7"/>
  <c r="BH255" i="7"/>
  <c r="BG255" i="7"/>
  <c r="BE255" i="7"/>
  <c r="T255" i="7"/>
  <c r="R255" i="7"/>
  <c r="P255" i="7"/>
  <c r="BI254" i="7"/>
  <c r="BH254" i="7"/>
  <c r="BG254" i="7"/>
  <c r="BE254" i="7"/>
  <c r="T254" i="7"/>
  <c r="R254" i="7"/>
  <c r="P254" i="7"/>
  <c r="BI252" i="7"/>
  <c r="BH252" i="7"/>
  <c r="BG252" i="7"/>
  <c r="BE252" i="7"/>
  <c r="T252" i="7"/>
  <c r="R252" i="7"/>
  <c r="P252" i="7"/>
  <c r="BI251" i="7"/>
  <c r="BH251" i="7"/>
  <c r="BG251" i="7"/>
  <c r="BE251" i="7"/>
  <c r="T251" i="7"/>
  <c r="R251" i="7"/>
  <c r="P251" i="7"/>
  <c r="BI248" i="7"/>
  <c r="BH248" i="7"/>
  <c r="BG248" i="7"/>
  <c r="BE248" i="7"/>
  <c r="T248" i="7"/>
  <c r="R248" i="7"/>
  <c r="P248" i="7"/>
  <c r="BI247" i="7"/>
  <c r="BH247" i="7"/>
  <c r="BG247" i="7"/>
  <c r="BE247" i="7"/>
  <c r="T247" i="7"/>
  <c r="R247" i="7"/>
  <c r="P247" i="7"/>
  <c r="BI245" i="7"/>
  <c r="BH245" i="7"/>
  <c r="BG245" i="7"/>
  <c r="BE245" i="7"/>
  <c r="T245" i="7"/>
  <c r="T244" i="7"/>
  <c r="R245" i="7"/>
  <c r="R244" i="7"/>
  <c r="P245" i="7"/>
  <c r="P244" i="7"/>
  <c r="BI242" i="7"/>
  <c r="BH242" i="7"/>
  <c r="BG242" i="7"/>
  <c r="BE242" i="7"/>
  <c r="T242" i="7"/>
  <c r="T241" i="7"/>
  <c r="R242" i="7"/>
  <c r="R241" i="7"/>
  <c r="P242" i="7"/>
  <c r="P241" i="7" s="1"/>
  <c r="BI240" i="7"/>
  <c r="BH240" i="7"/>
  <c r="BG240" i="7"/>
  <c r="BE240" i="7"/>
  <c r="T240" i="7"/>
  <c r="R240" i="7"/>
  <c r="P240" i="7"/>
  <c r="BI239" i="7"/>
  <c r="BH239" i="7"/>
  <c r="BG239" i="7"/>
  <c r="BE239" i="7"/>
  <c r="T239" i="7"/>
  <c r="R239" i="7"/>
  <c r="P239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0" i="7"/>
  <c r="BH230" i="7"/>
  <c r="BG230" i="7"/>
  <c r="BE230" i="7"/>
  <c r="T230" i="7"/>
  <c r="R230" i="7"/>
  <c r="P230" i="7"/>
  <c r="BI229" i="7"/>
  <c r="BH229" i="7"/>
  <c r="BG229" i="7"/>
  <c r="BE229" i="7"/>
  <c r="T229" i="7"/>
  <c r="R229" i="7"/>
  <c r="P229" i="7"/>
  <c r="BI228" i="7"/>
  <c r="BH228" i="7"/>
  <c r="BG228" i="7"/>
  <c r="BE228" i="7"/>
  <c r="T228" i="7"/>
  <c r="R228" i="7"/>
  <c r="P228" i="7"/>
  <c r="BI225" i="7"/>
  <c r="BH225" i="7"/>
  <c r="BG225" i="7"/>
  <c r="BE225" i="7"/>
  <c r="T225" i="7"/>
  <c r="T224" i="7" s="1"/>
  <c r="R225" i="7"/>
  <c r="R224" i="7" s="1"/>
  <c r="P225" i="7"/>
  <c r="P224" i="7" s="1"/>
  <c r="BI223" i="7"/>
  <c r="BH223" i="7"/>
  <c r="BG223" i="7"/>
  <c r="BE223" i="7"/>
  <c r="T223" i="7"/>
  <c r="T222" i="7" s="1"/>
  <c r="R223" i="7"/>
  <c r="R222" i="7" s="1"/>
  <c r="P223" i="7"/>
  <c r="P222" i="7" s="1"/>
  <c r="BI221" i="7"/>
  <c r="BH221" i="7"/>
  <c r="BG221" i="7"/>
  <c r="BE221" i="7"/>
  <c r="T221" i="7"/>
  <c r="T220" i="7" s="1"/>
  <c r="R221" i="7"/>
  <c r="R220" i="7"/>
  <c r="R219" i="7" s="1"/>
  <c r="P221" i="7"/>
  <c r="P220" i="7" s="1"/>
  <c r="BI218" i="7"/>
  <c r="BH218" i="7"/>
  <c r="BG218" i="7"/>
  <c r="BE218" i="7"/>
  <c r="T218" i="7"/>
  <c r="T217" i="7"/>
  <c r="R218" i="7"/>
  <c r="R217" i="7" s="1"/>
  <c r="P218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2" i="7"/>
  <c r="BH212" i="7"/>
  <c r="BG212" i="7"/>
  <c r="BE212" i="7"/>
  <c r="T212" i="7"/>
  <c r="T211" i="7" s="1"/>
  <c r="R212" i="7"/>
  <c r="R211" i="7" s="1"/>
  <c r="P212" i="7"/>
  <c r="P211" i="7" s="1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7" i="7"/>
  <c r="BH207" i="7"/>
  <c r="BG207" i="7"/>
  <c r="BE207" i="7"/>
  <c r="T207" i="7"/>
  <c r="T206" i="7" s="1"/>
  <c r="R207" i="7"/>
  <c r="R206" i="7" s="1"/>
  <c r="P207" i="7"/>
  <c r="P206" i="7" s="1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3" i="7"/>
  <c r="BH193" i="7"/>
  <c r="BG193" i="7"/>
  <c r="BE193" i="7"/>
  <c r="T193" i="7"/>
  <c r="T192" i="7" s="1"/>
  <c r="R193" i="7"/>
  <c r="R192" i="7" s="1"/>
  <c r="P193" i="7"/>
  <c r="P192" i="7" s="1"/>
  <c r="BI191" i="7"/>
  <c r="BH191" i="7"/>
  <c r="BG191" i="7"/>
  <c r="BE191" i="7"/>
  <c r="T191" i="7"/>
  <c r="T190" i="7" s="1"/>
  <c r="R191" i="7"/>
  <c r="R190" i="7" s="1"/>
  <c r="P191" i="7"/>
  <c r="P190" i="7" s="1"/>
  <c r="BI188" i="7"/>
  <c r="BH188" i="7"/>
  <c r="BG188" i="7"/>
  <c r="BE188" i="7"/>
  <c r="T188" i="7"/>
  <c r="T187" i="7" s="1"/>
  <c r="R188" i="7"/>
  <c r="R187" i="7" s="1"/>
  <c r="P188" i="7"/>
  <c r="P187" i="7" s="1"/>
  <c r="BI186" i="7"/>
  <c r="BH186" i="7"/>
  <c r="BG186" i="7"/>
  <c r="BE186" i="7"/>
  <c r="T186" i="7"/>
  <c r="T185" i="7" s="1"/>
  <c r="R186" i="7"/>
  <c r="R185" i="7" s="1"/>
  <c r="P186" i="7"/>
  <c r="P185" i="7" s="1"/>
  <c r="BI184" i="7"/>
  <c r="BH184" i="7"/>
  <c r="BG184" i="7"/>
  <c r="BE184" i="7"/>
  <c r="T184" i="7"/>
  <c r="T183" i="7" s="1"/>
  <c r="R184" i="7"/>
  <c r="R183" i="7" s="1"/>
  <c r="P184" i="7"/>
  <c r="P183" i="7" s="1"/>
  <c r="BI182" i="7"/>
  <c r="BH182" i="7"/>
  <c r="BG182" i="7"/>
  <c r="BE182" i="7"/>
  <c r="T182" i="7"/>
  <c r="T181" i="7" s="1"/>
  <c r="R182" i="7"/>
  <c r="R181" i="7" s="1"/>
  <c r="P182" i="7"/>
  <c r="P181" i="7" s="1"/>
  <c r="BI180" i="7"/>
  <c r="BH180" i="7"/>
  <c r="BG180" i="7"/>
  <c r="BE180" i="7"/>
  <c r="T180" i="7"/>
  <c r="T179" i="7" s="1"/>
  <c r="T178" i="7" s="1"/>
  <c r="R180" i="7"/>
  <c r="R179" i="7" s="1"/>
  <c r="R178" i="7" s="1"/>
  <c r="P180" i="7"/>
  <c r="P179" i="7" s="1"/>
  <c r="F173" i="7"/>
  <c r="F171" i="7"/>
  <c r="E169" i="7"/>
  <c r="F91" i="7"/>
  <c r="F89" i="7"/>
  <c r="E87" i="7"/>
  <c r="J24" i="7"/>
  <c r="E24" i="7"/>
  <c r="J92" i="7" s="1"/>
  <c r="J23" i="7"/>
  <c r="J21" i="7"/>
  <c r="E21" i="7"/>
  <c r="J173" i="7" s="1"/>
  <c r="J20" i="7"/>
  <c r="J18" i="7"/>
  <c r="E18" i="7"/>
  <c r="F174" i="7" s="1"/>
  <c r="J17" i="7"/>
  <c r="J12" i="7"/>
  <c r="J171" i="7"/>
  <c r="E7" i="7"/>
  <c r="E85" i="7" s="1"/>
  <c r="J37" i="6"/>
  <c r="J36" i="6"/>
  <c r="AY99" i="1" s="1"/>
  <c r="J35" i="6"/>
  <c r="AX99" i="1" s="1"/>
  <c r="BI285" i="6"/>
  <c r="BH285" i="6"/>
  <c r="BG285" i="6"/>
  <c r="BE285" i="6"/>
  <c r="T285" i="6"/>
  <c r="T284" i="6" s="1"/>
  <c r="R285" i="6"/>
  <c r="R284" i="6" s="1"/>
  <c r="P285" i="6"/>
  <c r="P284" i="6" s="1"/>
  <c r="BI283" i="6"/>
  <c r="BH283" i="6"/>
  <c r="BG283" i="6"/>
  <c r="BE283" i="6"/>
  <c r="T283" i="6"/>
  <c r="T282" i="6" s="1"/>
  <c r="R283" i="6"/>
  <c r="R282" i="6" s="1"/>
  <c r="P283" i="6"/>
  <c r="P282" i="6" s="1"/>
  <c r="BI281" i="6"/>
  <c r="BH281" i="6"/>
  <c r="BG281" i="6"/>
  <c r="BE281" i="6"/>
  <c r="T281" i="6"/>
  <c r="R281" i="6"/>
  <c r="P281" i="6"/>
  <c r="BI280" i="6"/>
  <c r="BH280" i="6"/>
  <c r="BG280" i="6"/>
  <c r="BE280" i="6"/>
  <c r="T280" i="6"/>
  <c r="R280" i="6"/>
  <c r="P280" i="6"/>
  <c r="BI278" i="6"/>
  <c r="BH278" i="6"/>
  <c r="BG278" i="6"/>
  <c r="BE278" i="6"/>
  <c r="T278" i="6"/>
  <c r="R278" i="6"/>
  <c r="P278" i="6"/>
  <c r="BI277" i="6"/>
  <c r="BH277" i="6"/>
  <c r="BG277" i="6"/>
  <c r="BE277" i="6"/>
  <c r="T277" i="6"/>
  <c r="R277" i="6"/>
  <c r="P277" i="6"/>
  <c r="BI276" i="6"/>
  <c r="BH276" i="6"/>
  <c r="BG276" i="6"/>
  <c r="BE276" i="6"/>
  <c r="T276" i="6"/>
  <c r="R276" i="6"/>
  <c r="P276" i="6"/>
  <c r="BI275" i="6"/>
  <c r="BH275" i="6"/>
  <c r="BG275" i="6"/>
  <c r="BE275" i="6"/>
  <c r="T275" i="6"/>
  <c r="R275" i="6"/>
  <c r="P275" i="6"/>
  <c r="BI274" i="6"/>
  <c r="BH274" i="6"/>
  <c r="BG274" i="6"/>
  <c r="BE274" i="6"/>
  <c r="T274" i="6"/>
  <c r="R274" i="6"/>
  <c r="P274" i="6"/>
  <c r="BI272" i="6"/>
  <c r="BH272" i="6"/>
  <c r="BG272" i="6"/>
  <c r="BE272" i="6"/>
  <c r="T272" i="6"/>
  <c r="T271" i="6" s="1"/>
  <c r="R272" i="6"/>
  <c r="R271" i="6"/>
  <c r="P272" i="6"/>
  <c r="P271" i="6" s="1"/>
  <c r="BI270" i="6"/>
  <c r="BH270" i="6"/>
  <c r="BG270" i="6"/>
  <c r="BE270" i="6"/>
  <c r="T270" i="6"/>
  <c r="R270" i="6"/>
  <c r="P270" i="6"/>
  <c r="BI269" i="6"/>
  <c r="BH269" i="6"/>
  <c r="BG269" i="6"/>
  <c r="BE269" i="6"/>
  <c r="T269" i="6"/>
  <c r="R269" i="6"/>
  <c r="P269" i="6"/>
  <c r="BI268" i="6"/>
  <c r="BH268" i="6"/>
  <c r="BG268" i="6"/>
  <c r="BE268" i="6"/>
  <c r="T268" i="6"/>
  <c r="R268" i="6"/>
  <c r="P268" i="6"/>
  <c r="BI266" i="6"/>
  <c r="BH266" i="6"/>
  <c r="BG266" i="6"/>
  <c r="BE266" i="6"/>
  <c r="T266" i="6"/>
  <c r="R266" i="6"/>
  <c r="P266" i="6"/>
  <c r="BI265" i="6"/>
  <c r="BH265" i="6"/>
  <c r="BG265" i="6"/>
  <c r="BE265" i="6"/>
  <c r="T265" i="6"/>
  <c r="R265" i="6"/>
  <c r="P265" i="6"/>
  <c r="BI263" i="6"/>
  <c r="BH263" i="6"/>
  <c r="BG263" i="6"/>
  <c r="BE263" i="6"/>
  <c r="T263" i="6"/>
  <c r="R263" i="6"/>
  <c r="P263" i="6"/>
  <c r="BI262" i="6"/>
  <c r="BH262" i="6"/>
  <c r="BG262" i="6"/>
  <c r="BE262" i="6"/>
  <c r="T262" i="6"/>
  <c r="R262" i="6"/>
  <c r="P262" i="6"/>
  <c r="BI260" i="6"/>
  <c r="BH260" i="6"/>
  <c r="BG260" i="6"/>
  <c r="BE260" i="6"/>
  <c r="T260" i="6"/>
  <c r="R260" i="6"/>
  <c r="P260" i="6"/>
  <c r="BI259" i="6"/>
  <c r="BH259" i="6"/>
  <c r="BG259" i="6"/>
  <c r="BE259" i="6"/>
  <c r="T259" i="6"/>
  <c r="R259" i="6"/>
  <c r="P259" i="6"/>
  <c r="BI258" i="6"/>
  <c r="BH258" i="6"/>
  <c r="BG258" i="6"/>
  <c r="BE258" i="6"/>
  <c r="T258" i="6"/>
  <c r="R258" i="6"/>
  <c r="P258" i="6"/>
  <c r="BI257" i="6"/>
  <c r="BH257" i="6"/>
  <c r="BG257" i="6"/>
  <c r="BE257" i="6"/>
  <c r="T257" i="6"/>
  <c r="R257" i="6"/>
  <c r="P257" i="6"/>
  <c r="BI255" i="6"/>
  <c r="BH255" i="6"/>
  <c r="BG255" i="6"/>
  <c r="BE255" i="6"/>
  <c r="T255" i="6"/>
  <c r="R255" i="6"/>
  <c r="P255" i="6"/>
  <c r="BI254" i="6"/>
  <c r="BH254" i="6"/>
  <c r="BG254" i="6"/>
  <c r="BE254" i="6"/>
  <c r="T254" i="6"/>
  <c r="R254" i="6"/>
  <c r="P254" i="6"/>
  <c r="BI252" i="6"/>
  <c r="BH252" i="6"/>
  <c r="BG252" i="6"/>
  <c r="BE252" i="6"/>
  <c r="T252" i="6"/>
  <c r="R252" i="6"/>
  <c r="P252" i="6"/>
  <c r="BI251" i="6"/>
  <c r="BH251" i="6"/>
  <c r="BG251" i="6"/>
  <c r="BE251" i="6"/>
  <c r="T251" i="6"/>
  <c r="R251" i="6"/>
  <c r="P251" i="6"/>
  <c r="BI250" i="6"/>
  <c r="BH250" i="6"/>
  <c r="BG250" i="6"/>
  <c r="BE250" i="6"/>
  <c r="T250" i="6"/>
  <c r="R250" i="6"/>
  <c r="P250" i="6"/>
  <c r="BI249" i="6"/>
  <c r="BH249" i="6"/>
  <c r="BG249" i="6"/>
  <c r="BE249" i="6"/>
  <c r="T249" i="6"/>
  <c r="R249" i="6"/>
  <c r="P249" i="6"/>
  <c r="BI247" i="6"/>
  <c r="BH247" i="6"/>
  <c r="BG247" i="6"/>
  <c r="BE247" i="6"/>
  <c r="T247" i="6"/>
  <c r="T246" i="6" s="1"/>
  <c r="R247" i="6"/>
  <c r="R246" i="6" s="1"/>
  <c r="P247" i="6"/>
  <c r="P246" i="6" s="1"/>
  <c r="BI245" i="6"/>
  <c r="BH245" i="6"/>
  <c r="BG245" i="6"/>
  <c r="BE245" i="6"/>
  <c r="T245" i="6"/>
  <c r="T244" i="6" s="1"/>
  <c r="R245" i="6"/>
  <c r="R244" i="6" s="1"/>
  <c r="P245" i="6"/>
  <c r="P244" i="6" s="1"/>
  <c r="BI243" i="6"/>
  <c r="BH243" i="6"/>
  <c r="BG243" i="6"/>
  <c r="BE243" i="6"/>
  <c r="T243" i="6"/>
  <c r="T242" i="6" s="1"/>
  <c r="R243" i="6"/>
  <c r="R242" i="6" s="1"/>
  <c r="P243" i="6"/>
  <c r="P242" i="6" s="1"/>
  <c r="BI241" i="6"/>
  <c r="BH241" i="6"/>
  <c r="BG241" i="6"/>
  <c r="BE241" i="6"/>
  <c r="T241" i="6"/>
  <c r="T240" i="6" s="1"/>
  <c r="R241" i="6"/>
  <c r="R240" i="6" s="1"/>
  <c r="P241" i="6"/>
  <c r="P240" i="6" s="1"/>
  <c r="BI239" i="6"/>
  <c r="BH239" i="6"/>
  <c r="BG239" i="6"/>
  <c r="BE239" i="6"/>
  <c r="T239" i="6"/>
  <c r="T238" i="6" s="1"/>
  <c r="R239" i="6"/>
  <c r="R238" i="6" s="1"/>
  <c r="P239" i="6"/>
  <c r="P238" i="6" s="1"/>
  <c r="BI237" i="6"/>
  <c r="BH237" i="6"/>
  <c r="BG237" i="6"/>
  <c r="BE237" i="6"/>
  <c r="T237" i="6"/>
  <c r="T236" i="6" s="1"/>
  <c r="R237" i="6"/>
  <c r="R236" i="6" s="1"/>
  <c r="P237" i="6"/>
  <c r="P236" i="6" s="1"/>
  <c r="BI235" i="6"/>
  <c r="BH235" i="6"/>
  <c r="BG235" i="6"/>
  <c r="BE235" i="6"/>
  <c r="T235" i="6"/>
  <c r="T234" i="6" s="1"/>
  <c r="R235" i="6"/>
  <c r="R234" i="6" s="1"/>
  <c r="P235" i="6"/>
  <c r="P234" i="6" s="1"/>
  <c r="BI233" i="6"/>
  <c r="BH233" i="6"/>
  <c r="BG233" i="6"/>
  <c r="BE233" i="6"/>
  <c r="T233" i="6"/>
  <c r="T232" i="6" s="1"/>
  <c r="R233" i="6"/>
  <c r="R232" i="6" s="1"/>
  <c r="P233" i="6"/>
  <c r="P232" i="6" s="1"/>
  <c r="BI230" i="6"/>
  <c r="BH230" i="6"/>
  <c r="BG230" i="6"/>
  <c r="BE230" i="6"/>
  <c r="T230" i="6"/>
  <c r="R230" i="6"/>
  <c r="P230" i="6"/>
  <c r="BI229" i="6"/>
  <c r="BH229" i="6"/>
  <c r="BG229" i="6"/>
  <c r="BE229" i="6"/>
  <c r="T229" i="6"/>
  <c r="R229" i="6"/>
  <c r="P229" i="6"/>
  <c r="BI227" i="6"/>
  <c r="BH227" i="6"/>
  <c r="BG227" i="6"/>
  <c r="BE227" i="6"/>
  <c r="T227" i="6"/>
  <c r="T226" i="6" s="1"/>
  <c r="R227" i="6"/>
  <c r="R226" i="6" s="1"/>
  <c r="P227" i="6"/>
  <c r="P226" i="6" s="1"/>
  <c r="BI224" i="6"/>
  <c r="BH224" i="6"/>
  <c r="BG224" i="6"/>
  <c r="BE224" i="6"/>
  <c r="T224" i="6"/>
  <c r="T223" i="6" s="1"/>
  <c r="R224" i="6"/>
  <c r="R223" i="6" s="1"/>
  <c r="P224" i="6"/>
  <c r="P223" i="6" s="1"/>
  <c r="BI222" i="6"/>
  <c r="BH222" i="6"/>
  <c r="BG222" i="6"/>
  <c r="BE222" i="6"/>
  <c r="T222" i="6"/>
  <c r="R222" i="6"/>
  <c r="P222" i="6"/>
  <c r="BI221" i="6"/>
  <c r="BH221" i="6"/>
  <c r="BG221" i="6"/>
  <c r="BE221" i="6"/>
  <c r="T221" i="6"/>
  <c r="R221" i="6"/>
  <c r="P221" i="6"/>
  <c r="BI219" i="6"/>
  <c r="BH219" i="6"/>
  <c r="BG219" i="6"/>
  <c r="BE219" i="6"/>
  <c r="T219" i="6"/>
  <c r="R219" i="6"/>
  <c r="P219" i="6"/>
  <c r="BI218" i="6"/>
  <c r="BH218" i="6"/>
  <c r="BG218" i="6"/>
  <c r="BE218" i="6"/>
  <c r="T218" i="6"/>
  <c r="R218" i="6"/>
  <c r="P218" i="6"/>
  <c r="BI215" i="6"/>
  <c r="BH215" i="6"/>
  <c r="BG215" i="6"/>
  <c r="BE215" i="6"/>
  <c r="T215" i="6"/>
  <c r="R215" i="6"/>
  <c r="P215" i="6"/>
  <c r="BI214" i="6"/>
  <c r="BH214" i="6"/>
  <c r="BG214" i="6"/>
  <c r="BE214" i="6"/>
  <c r="T214" i="6"/>
  <c r="R214" i="6"/>
  <c r="P214" i="6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08" i="6"/>
  <c r="BH208" i="6"/>
  <c r="BG208" i="6"/>
  <c r="BE208" i="6"/>
  <c r="T208" i="6"/>
  <c r="T207" i="6" s="1"/>
  <c r="R208" i="6"/>
  <c r="R207" i="6" s="1"/>
  <c r="P208" i="6"/>
  <c r="P207" i="6" s="1"/>
  <c r="BI206" i="6"/>
  <c r="BH206" i="6"/>
  <c r="BG206" i="6"/>
  <c r="BE206" i="6"/>
  <c r="T206" i="6"/>
  <c r="T205" i="6" s="1"/>
  <c r="R206" i="6"/>
  <c r="R205" i="6" s="1"/>
  <c r="P206" i="6"/>
  <c r="P205" i="6" s="1"/>
  <c r="BI204" i="6"/>
  <c r="BH204" i="6"/>
  <c r="BG204" i="6"/>
  <c r="BE204" i="6"/>
  <c r="T204" i="6"/>
  <c r="T203" i="6" s="1"/>
  <c r="T202" i="6" s="1"/>
  <c r="R204" i="6"/>
  <c r="R203" i="6"/>
  <c r="R202" i="6" s="1"/>
  <c r="P204" i="6"/>
  <c r="P203" i="6" s="1"/>
  <c r="BI201" i="6"/>
  <c r="BH201" i="6"/>
  <c r="BG201" i="6"/>
  <c r="BE201" i="6"/>
  <c r="T201" i="6"/>
  <c r="T200" i="6" s="1"/>
  <c r="R201" i="6"/>
  <c r="R200" i="6" s="1"/>
  <c r="P201" i="6"/>
  <c r="P200" i="6"/>
  <c r="BI199" i="6"/>
  <c r="BH199" i="6"/>
  <c r="BG199" i="6"/>
  <c r="BE199" i="6"/>
  <c r="T199" i="6"/>
  <c r="T198" i="6" s="1"/>
  <c r="R199" i="6"/>
  <c r="R198" i="6"/>
  <c r="P199" i="6"/>
  <c r="P198" i="6"/>
  <c r="BI197" i="6"/>
  <c r="BH197" i="6"/>
  <c r="BG197" i="6"/>
  <c r="BE197" i="6"/>
  <c r="T197" i="6"/>
  <c r="T196" i="6"/>
  <c r="R197" i="6"/>
  <c r="R196" i="6"/>
  <c r="P197" i="6"/>
  <c r="P196" i="6" s="1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2" i="6"/>
  <c r="BH192" i="6"/>
  <c r="BG192" i="6"/>
  <c r="BE192" i="6"/>
  <c r="T192" i="6"/>
  <c r="T191" i="6"/>
  <c r="R192" i="6"/>
  <c r="R191" i="6"/>
  <c r="P192" i="6"/>
  <c r="P191" i="6" s="1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7" i="6"/>
  <c r="BH177" i="6"/>
  <c r="BG177" i="6"/>
  <c r="BE177" i="6"/>
  <c r="T177" i="6"/>
  <c r="T176" i="6" s="1"/>
  <c r="R177" i="6"/>
  <c r="R176" i="6" s="1"/>
  <c r="P177" i="6"/>
  <c r="P176" i="6" s="1"/>
  <c r="BI175" i="6"/>
  <c r="BH175" i="6"/>
  <c r="BG175" i="6"/>
  <c r="BE175" i="6"/>
  <c r="T175" i="6"/>
  <c r="T174" i="6" s="1"/>
  <c r="R175" i="6"/>
  <c r="R174" i="6" s="1"/>
  <c r="P175" i="6"/>
  <c r="P174" i="6"/>
  <c r="BI173" i="6"/>
  <c r="BH173" i="6"/>
  <c r="BG173" i="6"/>
  <c r="BE173" i="6"/>
  <c r="T173" i="6"/>
  <c r="T172" i="6" s="1"/>
  <c r="R173" i="6"/>
  <c r="R172" i="6"/>
  <c r="P173" i="6"/>
  <c r="P172" i="6" s="1"/>
  <c r="BI171" i="6"/>
  <c r="BH171" i="6"/>
  <c r="BG171" i="6"/>
  <c r="BE171" i="6"/>
  <c r="T171" i="6"/>
  <c r="T170" i="6"/>
  <c r="R171" i="6"/>
  <c r="R170" i="6" s="1"/>
  <c r="P171" i="6"/>
  <c r="P170" i="6" s="1"/>
  <c r="BI169" i="6"/>
  <c r="BH169" i="6"/>
  <c r="BG169" i="6"/>
  <c r="BE169" i="6"/>
  <c r="T169" i="6"/>
  <c r="T168" i="6" s="1"/>
  <c r="R169" i="6"/>
  <c r="R168" i="6" s="1"/>
  <c r="P169" i="6"/>
  <c r="P168" i="6"/>
  <c r="F162" i="6"/>
  <c r="F160" i="6"/>
  <c r="E158" i="6"/>
  <c r="F91" i="6"/>
  <c r="F89" i="6"/>
  <c r="E87" i="6"/>
  <c r="J24" i="6"/>
  <c r="E24" i="6"/>
  <c r="J163" i="6" s="1"/>
  <c r="J23" i="6"/>
  <c r="J21" i="6"/>
  <c r="E21" i="6"/>
  <c r="J162" i="6" s="1"/>
  <c r="J20" i="6"/>
  <c r="J18" i="6"/>
  <c r="E18" i="6"/>
  <c r="F163" i="6" s="1"/>
  <c r="J17" i="6"/>
  <c r="J12" i="6"/>
  <c r="J160" i="6" s="1"/>
  <c r="E7" i="6"/>
  <c r="E85" i="6" s="1"/>
  <c r="J37" i="5"/>
  <c r="J36" i="5"/>
  <c r="AY98" i="1" s="1"/>
  <c r="J35" i="5"/>
  <c r="AX98" i="1" s="1"/>
  <c r="BI283" i="5"/>
  <c r="BH283" i="5"/>
  <c r="BG283" i="5"/>
  <c r="BE283" i="5"/>
  <c r="T283" i="5"/>
  <c r="R283" i="5"/>
  <c r="P283" i="5"/>
  <c r="BI282" i="5"/>
  <c r="BH282" i="5"/>
  <c r="BG282" i="5"/>
  <c r="BE282" i="5"/>
  <c r="T282" i="5"/>
  <c r="R282" i="5"/>
  <c r="P282" i="5"/>
  <c r="BI279" i="5"/>
  <c r="BH279" i="5"/>
  <c r="BG279" i="5"/>
  <c r="BE279" i="5"/>
  <c r="T279" i="5"/>
  <c r="T278" i="5" s="1"/>
  <c r="R279" i="5"/>
  <c r="R278" i="5" s="1"/>
  <c r="P279" i="5"/>
  <c r="P278" i="5" s="1"/>
  <c r="BI277" i="5"/>
  <c r="BH277" i="5"/>
  <c r="BG277" i="5"/>
  <c r="BE277" i="5"/>
  <c r="T277" i="5"/>
  <c r="T276" i="5" s="1"/>
  <c r="R277" i="5"/>
  <c r="R276" i="5" s="1"/>
  <c r="P277" i="5"/>
  <c r="P276" i="5"/>
  <c r="BI275" i="5"/>
  <c r="BH275" i="5"/>
  <c r="BG275" i="5"/>
  <c r="BE275" i="5"/>
  <c r="T275" i="5"/>
  <c r="R275" i="5"/>
  <c r="P275" i="5"/>
  <c r="BI274" i="5"/>
  <c r="BH274" i="5"/>
  <c r="BG274" i="5"/>
  <c r="BE274" i="5"/>
  <c r="T274" i="5"/>
  <c r="R274" i="5"/>
  <c r="P274" i="5"/>
  <c r="BI272" i="5"/>
  <c r="BH272" i="5"/>
  <c r="BG272" i="5"/>
  <c r="BE272" i="5"/>
  <c r="T272" i="5"/>
  <c r="R272" i="5"/>
  <c r="P272" i="5"/>
  <c r="BI271" i="5"/>
  <c r="BH271" i="5"/>
  <c r="BG271" i="5"/>
  <c r="BE271" i="5"/>
  <c r="T271" i="5"/>
  <c r="R271" i="5"/>
  <c r="P271" i="5"/>
  <c r="BI270" i="5"/>
  <c r="BH270" i="5"/>
  <c r="BG270" i="5"/>
  <c r="BE270" i="5"/>
  <c r="T270" i="5"/>
  <c r="R270" i="5"/>
  <c r="P270" i="5"/>
  <c r="BI269" i="5"/>
  <c r="BH269" i="5"/>
  <c r="BG269" i="5"/>
  <c r="BE269" i="5"/>
  <c r="T269" i="5"/>
  <c r="R269" i="5"/>
  <c r="P269" i="5"/>
  <c r="BI268" i="5"/>
  <c r="BH268" i="5"/>
  <c r="BG268" i="5"/>
  <c r="BE268" i="5"/>
  <c r="T268" i="5"/>
  <c r="R268" i="5"/>
  <c r="P268" i="5"/>
  <c r="BI266" i="5"/>
  <c r="BH266" i="5"/>
  <c r="BG266" i="5"/>
  <c r="BE266" i="5"/>
  <c r="T266" i="5"/>
  <c r="T265" i="5" s="1"/>
  <c r="R266" i="5"/>
  <c r="R265" i="5" s="1"/>
  <c r="P266" i="5"/>
  <c r="P265" i="5" s="1"/>
  <c r="BI264" i="5"/>
  <c r="BH264" i="5"/>
  <c r="BG264" i="5"/>
  <c r="BE264" i="5"/>
  <c r="T264" i="5"/>
  <c r="R264" i="5"/>
  <c r="P264" i="5"/>
  <c r="BI263" i="5"/>
  <c r="BH263" i="5"/>
  <c r="BG263" i="5"/>
  <c r="BE263" i="5"/>
  <c r="T263" i="5"/>
  <c r="R263" i="5"/>
  <c r="P263" i="5"/>
  <c r="BI262" i="5"/>
  <c r="BH262" i="5"/>
  <c r="BG262" i="5"/>
  <c r="BE262" i="5"/>
  <c r="T262" i="5"/>
  <c r="R262" i="5"/>
  <c r="P262" i="5"/>
  <c r="BI260" i="5"/>
  <c r="BH260" i="5"/>
  <c r="BG260" i="5"/>
  <c r="BE260" i="5"/>
  <c r="T260" i="5"/>
  <c r="R260" i="5"/>
  <c r="P260" i="5"/>
  <c r="BI259" i="5"/>
  <c r="BH259" i="5"/>
  <c r="BG259" i="5"/>
  <c r="BE259" i="5"/>
  <c r="T259" i="5"/>
  <c r="R259" i="5"/>
  <c r="P259" i="5"/>
  <c r="BI257" i="5"/>
  <c r="BH257" i="5"/>
  <c r="BG257" i="5"/>
  <c r="BE257" i="5"/>
  <c r="T257" i="5"/>
  <c r="R257" i="5"/>
  <c r="P257" i="5"/>
  <c r="BI256" i="5"/>
  <c r="BH256" i="5"/>
  <c r="BG256" i="5"/>
  <c r="BE256" i="5"/>
  <c r="T256" i="5"/>
  <c r="R256" i="5"/>
  <c r="P256" i="5"/>
  <c r="BI254" i="5"/>
  <c r="BH254" i="5"/>
  <c r="BG254" i="5"/>
  <c r="BE254" i="5"/>
  <c r="T254" i="5"/>
  <c r="R254" i="5"/>
  <c r="P254" i="5"/>
  <c r="BI253" i="5"/>
  <c r="BH253" i="5"/>
  <c r="BG253" i="5"/>
  <c r="BE253" i="5"/>
  <c r="T253" i="5"/>
  <c r="R253" i="5"/>
  <c r="P253" i="5"/>
  <c r="BI252" i="5"/>
  <c r="BH252" i="5"/>
  <c r="BG252" i="5"/>
  <c r="BE252" i="5"/>
  <c r="T252" i="5"/>
  <c r="R252" i="5"/>
  <c r="P252" i="5"/>
  <c r="BI251" i="5"/>
  <c r="BH251" i="5"/>
  <c r="BG251" i="5"/>
  <c r="BE251" i="5"/>
  <c r="T251" i="5"/>
  <c r="R251" i="5"/>
  <c r="P251" i="5"/>
  <c r="BI249" i="5"/>
  <c r="BH249" i="5"/>
  <c r="BG249" i="5"/>
  <c r="BE249" i="5"/>
  <c r="T249" i="5"/>
  <c r="R249" i="5"/>
  <c r="P249" i="5"/>
  <c r="BI248" i="5"/>
  <c r="BH248" i="5"/>
  <c r="BG248" i="5"/>
  <c r="BE248" i="5"/>
  <c r="T248" i="5"/>
  <c r="R248" i="5"/>
  <c r="P248" i="5"/>
  <c r="BI246" i="5"/>
  <c r="BH246" i="5"/>
  <c r="BG246" i="5"/>
  <c r="BE246" i="5"/>
  <c r="T246" i="5"/>
  <c r="T245" i="5" s="1"/>
  <c r="R246" i="5"/>
  <c r="R245" i="5"/>
  <c r="P246" i="5"/>
  <c r="P245" i="5"/>
  <c r="BI244" i="5"/>
  <c r="BH244" i="5"/>
  <c r="BG244" i="5"/>
  <c r="BE244" i="5"/>
  <c r="T244" i="5"/>
  <c r="T243" i="5"/>
  <c r="R244" i="5"/>
  <c r="R243" i="5"/>
  <c r="P244" i="5"/>
  <c r="P243" i="5"/>
  <c r="BI242" i="5"/>
  <c r="BH242" i="5"/>
  <c r="BG242" i="5"/>
  <c r="BE242" i="5"/>
  <c r="T242" i="5"/>
  <c r="T241" i="5"/>
  <c r="R242" i="5"/>
  <c r="R241" i="5"/>
  <c r="P242" i="5"/>
  <c r="P241" i="5" s="1"/>
  <c r="BI240" i="5"/>
  <c r="BH240" i="5"/>
  <c r="BG240" i="5"/>
  <c r="BE240" i="5"/>
  <c r="T240" i="5"/>
  <c r="T239" i="5"/>
  <c r="R240" i="5"/>
  <c r="R239" i="5" s="1"/>
  <c r="P240" i="5"/>
  <c r="P239" i="5"/>
  <c r="BI238" i="5"/>
  <c r="BH238" i="5"/>
  <c r="BG238" i="5"/>
  <c r="BE238" i="5"/>
  <c r="T238" i="5"/>
  <c r="T237" i="5" s="1"/>
  <c r="R238" i="5"/>
  <c r="R237" i="5"/>
  <c r="P238" i="5"/>
  <c r="P237" i="5"/>
  <c r="BI235" i="5"/>
  <c r="BH235" i="5"/>
  <c r="BG235" i="5"/>
  <c r="BE235" i="5"/>
  <c r="T235" i="5"/>
  <c r="R235" i="5"/>
  <c r="P235" i="5"/>
  <c r="BI234" i="5"/>
  <c r="BH234" i="5"/>
  <c r="BG234" i="5"/>
  <c r="BE234" i="5"/>
  <c r="T234" i="5"/>
  <c r="R234" i="5"/>
  <c r="P234" i="5"/>
  <c r="BI232" i="5"/>
  <c r="BH232" i="5"/>
  <c r="BG232" i="5"/>
  <c r="BE232" i="5"/>
  <c r="T232" i="5"/>
  <c r="T231" i="5" s="1"/>
  <c r="R232" i="5"/>
  <c r="R231" i="5"/>
  <c r="P232" i="5"/>
  <c r="P231" i="5"/>
  <c r="BI229" i="5"/>
  <c r="BH229" i="5"/>
  <c r="BG229" i="5"/>
  <c r="BE229" i="5"/>
  <c r="T229" i="5"/>
  <c r="T228" i="5"/>
  <c r="R229" i="5"/>
  <c r="R228" i="5"/>
  <c r="P229" i="5"/>
  <c r="P228" i="5"/>
  <c r="BI227" i="5"/>
  <c r="BH227" i="5"/>
  <c r="BG227" i="5"/>
  <c r="BE227" i="5"/>
  <c r="T227" i="5"/>
  <c r="R227" i="5"/>
  <c r="P227" i="5"/>
  <c r="BI226" i="5"/>
  <c r="BH226" i="5"/>
  <c r="BG226" i="5"/>
  <c r="BE226" i="5"/>
  <c r="T226" i="5"/>
  <c r="R226" i="5"/>
  <c r="P226" i="5"/>
  <c r="BI224" i="5"/>
  <c r="BH224" i="5"/>
  <c r="BG224" i="5"/>
  <c r="BE224" i="5"/>
  <c r="T224" i="5"/>
  <c r="R224" i="5"/>
  <c r="P224" i="5"/>
  <c r="BI223" i="5"/>
  <c r="BH223" i="5"/>
  <c r="BG223" i="5"/>
  <c r="BE223" i="5"/>
  <c r="T223" i="5"/>
  <c r="R223" i="5"/>
  <c r="P223" i="5"/>
  <c r="BI220" i="5"/>
  <c r="BH220" i="5"/>
  <c r="BG220" i="5"/>
  <c r="BE220" i="5"/>
  <c r="T220" i="5"/>
  <c r="T219" i="5" s="1"/>
  <c r="R220" i="5"/>
  <c r="R219" i="5"/>
  <c r="P220" i="5"/>
  <c r="P219" i="5"/>
  <c r="BI218" i="5"/>
  <c r="BH218" i="5"/>
  <c r="BG218" i="5"/>
  <c r="BE218" i="5"/>
  <c r="T218" i="5"/>
  <c r="R218" i="5"/>
  <c r="P218" i="5"/>
  <c r="BI217" i="5"/>
  <c r="BH217" i="5"/>
  <c r="BG217" i="5"/>
  <c r="BE217" i="5"/>
  <c r="T217" i="5"/>
  <c r="R217" i="5"/>
  <c r="P217" i="5"/>
  <c r="BI214" i="5"/>
  <c r="BH214" i="5"/>
  <c r="BG214" i="5"/>
  <c r="BE214" i="5"/>
  <c r="T214" i="5"/>
  <c r="T213" i="5" s="1"/>
  <c r="R214" i="5"/>
  <c r="R213" i="5"/>
  <c r="P214" i="5"/>
  <c r="P213" i="5"/>
  <c r="BI212" i="5"/>
  <c r="BH212" i="5"/>
  <c r="BG212" i="5"/>
  <c r="BE212" i="5"/>
  <c r="T212" i="5"/>
  <c r="R212" i="5"/>
  <c r="P212" i="5"/>
  <c r="BI211" i="5"/>
  <c r="BH211" i="5"/>
  <c r="BG211" i="5"/>
  <c r="BE211" i="5"/>
  <c r="T211" i="5"/>
  <c r="R211" i="5"/>
  <c r="P211" i="5"/>
  <c r="BI209" i="5"/>
  <c r="BH209" i="5"/>
  <c r="BG209" i="5"/>
  <c r="BE209" i="5"/>
  <c r="T209" i="5"/>
  <c r="T208" i="5" s="1"/>
  <c r="R209" i="5"/>
  <c r="R208" i="5"/>
  <c r="P209" i="5"/>
  <c r="P208" i="5"/>
  <c r="BI206" i="5"/>
  <c r="BH206" i="5"/>
  <c r="BG206" i="5"/>
  <c r="BE206" i="5"/>
  <c r="T206" i="5"/>
  <c r="T205" i="5"/>
  <c r="R206" i="5"/>
  <c r="R205" i="5"/>
  <c r="P206" i="5"/>
  <c r="P205" i="5"/>
  <c r="BI204" i="5"/>
  <c r="BH204" i="5"/>
  <c r="BG204" i="5"/>
  <c r="BE204" i="5"/>
  <c r="T204" i="5"/>
  <c r="T203" i="5"/>
  <c r="R204" i="5"/>
  <c r="R203" i="5"/>
  <c r="P204" i="5"/>
  <c r="P203" i="5" s="1"/>
  <c r="BI202" i="5"/>
  <c r="BH202" i="5"/>
  <c r="BG202" i="5"/>
  <c r="BE202" i="5"/>
  <c r="T202" i="5"/>
  <c r="T201" i="5"/>
  <c r="R202" i="5"/>
  <c r="R201" i="5" s="1"/>
  <c r="P202" i="5"/>
  <c r="P201" i="5"/>
  <c r="BI200" i="5"/>
  <c r="BH200" i="5"/>
  <c r="BG200" i="5"/>
  <c r="BE200" i="5"/>
  <c r="T200" i="5"/>
  <c r="R200" i="5"/>
  <c r="P200" i="5"/>
  <c r="BI199" i="5"/>
  <c r="BH199" i="5"/>
  <c r="BG199" i="5"/>
  <c r="BE199" i="5"/>
  <c r="T199" i="5"/>
  <c r="R199" i="5"/>
  <c r="P199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4" i="5"/>
  <c r="BH194" i="5"/>
  <c r="BG194" i="5"/>
  <c r="BE194" i="5"/>
  <c r="T194" i="5"/>
  <c r="T193" i="5"/>
  <c r="R194" i="5"/>
  <c r="R193" i="5"/>
  <c r="P194" i="5"/>
  <c r="P193" i="5" s="1"/>
  <c r="BI192" i="5"/>
  <c r="BH192" i="5"/>
  <c r="BG192" i="5"/>
  <c r="BE192" i="5"/>
  <c r="T192" i="5"/>
  <c r="R192" i="5"/>
  <c r="P192" i="5"/>
  <c r="BI191" i="5"/>
  <c r="BH191" i="5"/>
  <c r="BG191" i="5"/>
  <c r="BE191" i="5"/>
  <c r="T191" i="5"/>
  <c r="R191" i="5"/>
  <c r="P191" i="5"/>
  <c r="BI189" i="5"/>
  <c r="BH189" i="5"/>
  <c r="BG189" i="5"/>
  <c r="BE189" i="5"/>
  <c r="T189" i="5"/>
  <c r="T188" i="5"/>
  <c r="R189" i="5"/>
  <c r="R188" i="5"/>
  <c r="P189" i="5"/>
  <c r="P188" i="5" s="1"/>
  <c r="BI187" i="5"/>
  <c r="BH187" i="5"/>
  <c r="BG187" i="5"/>
  <c r="BE187" i="5"/>
  <c r="T187" i="5"/>
  <c r="T186" i="5"/>
  <c r="R187" i="5"/>
  <c r="R186" i="5" s="1"/>
  <c r="P187" i="5"/>
  <c r="P186" i="5"/>
  <c r="BI185" i="5"/>
  <c r="BH185" i="5"/>
  <c r="BG185" i="5"/>
  <c r="BE185" i="5"/>
  <c r="T185" i="5"/>
  <c r="R185" i="5"/>
  <c r="P185" i="5"/>
  <c r="BI184" i="5"/>
  <c r="BH184" i="5"/>
  <c r="BG184" i="5"/>
  <c r="BE184" i="5"/>
  <c r="T184" i="5"/>
  <c r="R184" i="5"/>
  <c r="P184" i="5"/>
  <c r="BI183" i="5"/>
  <c r="BH183" i="5"/>
  <c r="BG183" i="5"/>
  <c r="BE183" i="5"/>
  <c r="T183" i="5"/>
  <c r="R183" i="5"/>
  <c r="P183" i="5"/>
  <c r="BI181" i="5"/>
  <c r="BH181" i="5"/>
  <c r="BG181" i="5"/>
  <c r="BE181" i="5"/>
  <c r="T181" i="5"/>
  <c r="R181" i="5"/>
  <c r="P181" i="5"/>
  <c r="BI180" i="5"/>
  <c r="BH180" i="5"/>
  <c r="BG180" i="5"/>
  <c r="BE180" i="5"/>
  <c r="T180" i="5"/>
  <c r="R180" i="5"/>
  <c r="P180" i="5"/>
  <c r="BI177" i="5"/>
  <c r="BH177" i="5"/>
  <c r="BG177" i="5"/>
  <c r="BE177" i="5"/>
  <c r="T177" i="5"/>
  <c r="T176" i="5" s="1"/>
  <c r="R177" i="5"/>
  <c r="R176" i="5" s="1"/>
  <c r="P177" i="5"/>
  <c r="P176" i="5" s="1"/>
  <c r="BI175" i="5"/>
  <c r="BH175" i="5"/>
  <c r="BG175" i="5"/>
  <c r="BE175" i="5"/>
  <c r="T175" i="5"/>
  <c r="T174" i="5" s="1"/>
  <c r="R175" i="5"/>
  <c r="R174" i="5" s="1"/>
  <c r="P175" i="5"/>
  <c r="P174" i="5" s="1"/>
  <c r="BI173" i="5"/>
  <c r="BH173" i="5"/>
  <c r="BG173" i="5"/>
  <c r="BE173" i="5"/>
  <c r="T173" i="5"/>
  <c r="T172" i="5" s="1"/>
  <c r="R173" i="5"/>
  <c r="R172" i="5" s="1"/>
  <c r="P173" i="5"/>
  <c r="P172" i="5" s="1"/>
  <c r="BI171" i="5"/>
  <c r="BH171" i="5"/>
  <c r="BG171" i="5"/>
  <c r="BE171" i="5"/>
  <c r="T171" i="5"/>
  <c r="T170" i="5" s="1"/>
  <c r="R171" i="5"/>
  <c r="R170" i="5" s="1"/>
  <c r="P171" i="5"/>
  <c r="P170" i="5" s="1"/>
  <c r="BI169" i="5"/>
  <c r="BH169" i="5"/>
  <c r="BG169" i="5"/>
  <c r="BE169" i="5"/>
  <c r="T169" i="5"/>
  <c r="T168" i="5" s="1"/>
  <c r="R169" i="5"/>
  <c r="R168" i="5" s="1"/>
  <c r="P169" i="5"/>
  <c r="P168" i="5" s="1"/>
  <c r="P167" i="5" s="1"/>
  <c r="F162" i="5"/>
  <c r="F160" i="5"/>
  <c r="E158" i="5"/>
  <c r="F91" i="5"/>
  <c r="F89" i="5"/>
  <c r="E87" i="5"/>
  <c r="J24" i="5"/>
  <c r="E24" i="5"/>
  <c r="J92" i="5"/>
  <c r="J23" i="5"/>
  <c r="J21" i="5"/>
  <c r="E21" i="5"/>
  <c r="J91" i="5"/>
  <c r="J20" i="5"/>
  <c r="J18" i="5"/>
  <c r="E18" i="5"/>
  <c r="F163" i="5"/>
  <c r="J17" i="5"/>
  <c r="J12" i="5"/>
  <c r="J89" i="5" s="1"/>
  <c r="E7" i="5"/>
  <c r="E85" i="5" s="1"/>
  <c r="J37" i="4"/>
  <c r="J36" i="4"/>
  <c r="AY97" i="1" s="1"/>
  <c r="J35" i="4"/>
  <c r="AX97" i="1"/>
  <c r="BI240" i="4"/>
  <c r="BH240" i="4"/>
  <c r="BG240" i="4"/>
  <c r="BE240" i="4"/>
  <c r="T240" i="4"/>
  <c r="R240" i="4"/>
  <c r="P240" i="4"/>
  <c r="BI239" i="4"/>
  <c r="BH239" i="4"/>
  <c r="BG239" i="4"/>
  <c r="BE239" i="4"/>
  <c r="T239" i="4"/>
  <c r="R239" i="4"/>
  <c r="P239" i="4"/>
  <c r="BI236" i="4"/>
  <c r="BH236" i="4"/>
  <c r="BG236" i="4"/>
  <c r="BE236" i="4"/>
  <c r="T236" i="4"/>
  <c r="R236" i="4"/>
  <c r="P236" i="4"/>
  <c r="BI235" i="4"/>
  <c r="BH235" i="4"/>
  <c r="BG235" i="4"/>
  <c r="BE235" i="4"/>
  <c r="T235" i="4"/>
  <c r="R235" i="4"/>
  <c r="P235" i="4"/>
  <c r="BI232" i="4"/>
  <c r="BH232" i="4"/>
  <c r="BG232" i="4"/>
  <c r="BE232" i="4"/>
  <c r="T232" i="4"/>
  <c r="T231" i="4"/>
  <c r="R232" i="4"/>
  <c r="R231" i="4"/>
  <c r="P232" i="4"/>
  <c r="P231" i="4" s="1"/>
  <c r="BI230" i="4"/>
  <c r="BH230" i="4"/>
  <c r="BG230" i="4"/>
  <c r="BE230" i="4"/>
  <c r="T230" i="4"/>
  <c r="R230" i="4"/>
  <c r="P230" i="4"/>
  <c r="BI229" i="4"/>
  <c r="BH229" i="4"/>
  <c r="BG229" i="4"/>
  <c r="BE229" i="4"/>
  <c r="T229" i="4"/>
  <c r="R229" i="4"/>
  <c r="P229" i="4"/>
  <c r="BI227" i="4"/>
  <c r="BH227" i="4"/>
  <c r="BG227" i="4"/>
  <c r="BE227" i="4"/>
  <c r="T227" i="4"/>
  <c r="R227" i="4"/>
  <c r="P227" i="4"/>
  <c r="BI226" i="4"/>
  <c r="BH226" i="4"/>
  <c r="BG226" i="4"/>
  <c r="BE226" i="4"/>
  <c r="T226" i="4"/>
  <c r="R226" i="4"/>
  <c r="P226" i="4"/>
  <c r="BI224" i="4"/>
  <c r="BH224" i="4"/>
  <c r="BG224" i="4"/>
  <c r="BE224" i="4"/>
  <c r="T224" i="4"/>
  <c r="R224" i="4"/>
  <c r="P224" i="4"/>
  <c r="BI223" i="4"/>
  <c r="BH223" i="4"/>
  <c r="BG223" i="4"/>
  <c r="BE223" i="4"/>
  <c r="T223" i="4"/>
  <c r="R223" i="4"/>
  <c r="P223" i="4"/>
  <c r="BI221" i="4"/>
  <c r="BH221" i="4"/>
  <c r="BG221" i="4"/>
  <c r="BE221" i="4"/>
  <c r="T221" i="4"/>
  <c r="R221" i="4"/>
  <c r="P221" i="4"/>
  <c r="BI220" i="4"/>
  <c r="BH220" i="4"/>
  <c r="BG220" i="4"/>
  <c r="BE220" i="4"/>
  <c r="T220" i="4"/>
  <c r="R220" i="4"/>
  <c r="P220" i="4"/>
  <c r="BI218" i="4"/>
  <c r="BH218" i="4"/>
  <c r="BG218" i="4"/>
  <c r="BE218" i="4"/>
  <c r="T218" i="4"/>
  <c r="T217" i="4"/>
  <c r="R218" i="4"/>
  <c r="R217" i="4" s="1"/>
  <c r="P218" i="4"/>
  <c r="P217" i="4"/>
  <c r="BI216" i="4"/>
  <c r="BH216" i="4"/>
  <c r="BG216" i="4"/>
  <c r="BE216" i="4"/>
  <c r="T216" i="4"/>
  <c r="R216" i="4"/>
  <c r="P216" i="4"/>
  <c r="BI215" i="4"/>
  <c r="BH215" i="4"/>
  <c r="BG215" i="4"/>
  <c r="BE215" i="4"/>
  <c r="T215" i="4"/>
  <c r="R215" i="4"/>
  <c r="P215" i="4"/>
  <c r="BI214" i="4"/>
  <c r="BH214" i="4"/>
  <c r="BG214" i="4"/>
  <c r="BE214" i="4"/>
  <c r="T214" i="4"/>
  <c r="R214" i="4"/>
  <c r="P214" i="4"/>
  <c r="BI212" i="4"/>
  <c r="BH212" i="4"/>
  <c r="BG212" i="4"/>
  <c r="BE212" i="4"/>
  <c r="T212" i="4"/>
  <c r="R212" i="4"/>
  <c r="P212" i="4"/>
  <c r="BI211" i="4"/>
  <c r="BH211" i="4"/>
  <c r="BG211" i="4"/>
  <c r="BE211" i="4"/>
  <c r="T211" i="4"/>
  <c r="R211" i="4"/>
  <c r="P211" i="4"/>
  <c r="BI209" i="4"/>
  <c r="BH209" i="4"/>
  <c r="BG209" i="4"/>
  <c r="BE209" i="4"/>
  <c r="T209" i="4"/>
  <c r="R209" i="4"/>
  <c r="P209" i="4"/>
  <c r="BI208" i="4"/>
  <c r="BH208" i="4"/>
  <c r="BG208" i="4"/>
  <c r="BE208" i="4"/>
  <c r="T208" i="4"/>
  <c r="R208" i="4"/>
  <c r="P208" i="4"/>
  <c r="BI206" i="4"/>
  <c r="BH206" i="4"/>
  <c r="BG206" i="4"/>
  <c r="BE206" i="4"/>
  <c r="T206" i="4"/>
  <c r="T205" i="4" s="1"/>
  <c r="R206" i="4"/>
  <c r="R205" i="4" s="1"/>
  <c r="P206" i="4"/>
  <c r="P205" i="4" s="1"/>
  <c r="BI204" i="4"/>
  <c r="BH204" i="4"/>
  <c r="BG204" i="4"/>
  <c r="BE204" i="4"/>
  <c r="T204" i="4"/>
  <c r="T203" i="4" s="1"/>
  <c r="R204" i="4"/>
  <c r="R203" i="4" s="1"/>
  <c r="P204" i="4"/>
  <c r="P203" i="4" s="1"/>
  <c r="BI202" i="4"/>
  <c r="BH202" i="4"/>
  <c r="BG202" i="4"/>
  <c r="BE202" i="4"/>
  <c r="T202" i="4"/>
  <c r="T201" i="4" s="1"/>
  <c r="R202" i="4"/>
  <c r="R201" i="4" s="1"/>
  <c r="P202" i="4"/>
  <c r="P201" i="4" s="1"/>
  <c r="BI199" i="4"/>
  <c r="BH199" i="4"/>
  <c r="BG199" i="4"/>
  <c r="BE199" i="4"/>
  <c r="T199" i="4"/>
  <c r="R199" i="4"/>
  <c r="P199" i="4"/>
  <c r="BI198" i="4"/>
  <c r="BH198" i="4"/>
  <c r="BG198" i="4"/>
  <c r="BE198" i="4"/>
  <c r="T198" i="4"/>
  <c r="R198" i="4"/>
  <c r="P198" i="4"/>
  <c r="BI196" i="4"/>
  <c r="BH196" i="4"/>
  <c r="BG196" i="4"/>
  <c r="BE196" i="4"/>
  <c r="T196" i="4"/>
  <c r="T195" i="4" s="1"/>
  <c r="R196" i="4"/>
  <c r="R195" i="4" s="1"/>
  <c r="P196" i="4"/>
  <c r="P195" i="4" s="1"/>
  <c r="BI193" i="4"/>
  <c r="BH193" i="4"/>
  <c r="BG193" i="4"/>
  <c r="BE193" i="4"/>
  <c r="T193" i="4"/>
  <c r="T192" i="4" s="1"/>
  <c r="T191" i="4" s="1"/>
  <c r="R193" i="4"/>
  <c r="R192" i="4"/>
  <c r="R191" i="4" s="1"/>
  <c r="P193" i="4"/>
  <c r="P192" i="4" s="1"/>
  <c r="P191" i="4" s="1"/>
  <c r="BI190" i="4"/>
  <c r="BH190" i="4"/>
  <c r="BG190" i="4"/>
  <c r="BE190" i="4"/>
  <c r="T190" i="4"/>
  <c r="T189" i="4" s="1"/>
  <c r="R190" i="4"/>
  <c r="R189" i="4"/>
  <c r="P190" i="4"/>
  <c r="P189" i="4"/>
  <c r="BI188" i="4"/>
  <c r="BH188" i="4"/>
  <c r="BG188" i="4"/>
  <c r="BE188" i="4"/>
  <c r="T188" i="4"/>
  <c r="T187" i="4"/>
  <c r="R188" i="4"/>
  <c r="R187" i="4"/>
  <c r="P188" i="4"/>
  <c r="P187" i="4" s="1"/>
  <c r="BI186" i="4"/>
  <c r="BH186" i="4"/>
  <c r="BG186" i="4"/>
  <c r="BE186" i="4"/>
  <c r="T186" i="4"/>
  <c r="T185" i="4"/>
  <c r="R186" i="4"/>
  <c r="R185" i="4" s="1"/>
  <c r="P186" i="4"/>
  <c r="P185" i="4" s="1"/>
  <c r="BI184" i="4"/>
  <c r="BH184" i="4"/>
  <c r="BG184" i="4"/>
  <c r="BE184" i="4"/>
  <c r="T184" i="4"/>
  <c r="R184" i="4"/>
  <c r="P184" i="4"/>
  <c r="BI183" i="4"/>
  <c r="BH183" i="4"/>
  <c r="BG183" i="4"/>
  <c r="BE183" i="4"/>
  <c r="T183" i="4"/>
  <c r="R183" i="4"/>
  <c r="P183" i="4"/>
  <c r="BI181" i="4"/>
  <c r="BH181" i="4"/>
  <c r="BG181" i="4"/>
  <c r="BE181" i="4"/>
  <c r="T181" i="4"/>
  <c r="T180" i="4"/>
  <c r="R181" i="4"/>
  <c r="R180" i="4" s="1"/>
  <c r="P181" i="4"/>
  <c r="P180" i="4" s="1"/>
  <c r="BI179" i="4"/>
  <c r="BH179" i="4"/>
  <c r="BG179" i="4"/>
  <c r="BE179" i="4"/>
  <c r="T179" i="4"/>
  <c r="R179" i="4"/>
  <c r="P179" i="4"/>
  <c r="BI178" i="4"/>
  <c r="BH178" i="4"/>
  <c r="BG178" i="4"/>
  <c r="BE178" i="4"/>
  <c r="T178" i="4"/>
  <c r="R178" i="4"/>
  <c r="P178" i="4"/>
  <c r="BI176" i="4"/>
  <c r="BH176" i="4"/>
  <c r="BG176" i="4"/>
  <c r="BE176" i="4"/>
  <c r="T176" i="4"/>
  <c r="T175" i="4"/>
  <c r="R176" i="4"/>
  <c r="R175" i="4" s="1"/>
  <c r="P176" i="4"/>
  <c r="P175" i="4" s="1"/>
  <c r="BI174" i="4"/>
  <c r="BH174" i="4"/>
  <c r="BG174" i="4"/>
  <c r="BE174" i="4"/>
  <c r="T174" i="4"/>
  <c r="T173" i="4" s="1"/>
  <c r="R174" i="4"/>
  <c r="R173" i="4" s="1"/>
  <c r="P174" i="4"/>
  <c r="P173" i="4"/>
  <c r="BI172" i="4"/>
  <c r="BH172" i="4"/>
  <c r="BG172" i="4"/>
  <c r="BE172" i="4"/>
  <c r="T172" i="4"/>
  <c r="T171" i="4" s="1"/>
  <c r="R172" i="4"/>
  <c r="R171" i="4"/>
  <c r="P172" i="4"/>
  <c r="P171" i="4"/>
  <c r="BI170" i="4"/>
  <c r="BH170" i="4"/>
  <c r="BG170" i="4"/>
  <c r="BE170" i="4"/>
  <c r="T170" i="4"/>
  <c r="R170" i="4"/>
  <c r="P170" i="4"/>
  <c r="BI169" i="4"/>
  <c r="BH169" i="4"/>
  <c r="BG169" i="4"/>
  <c r="BE169" i="4"/>
  <c r="T169" i="4"/>
  <c r="R169" i="4"/>
  <c r="P169" i="4"/>
  <c r="BI166" i="4"/>
  <c r="BH166" i="4"/>
  <c r="BG166" i="4"/>
  <c r="BE166" i="4"/>
  <c r="T166" i="4"/>
  <c r="T165" i="4" s="1"/>
  <c r="R166" i="4"/>
  <c r="R165" i="4"/>
  <c r="P166" i="4"/>
  <c r="P165" i="4"/>
  <c r="BI164" i="4"/>
  <c r="BH164" i="4"/>
  <c r="BG164" i="4"/>
  <c r="BE164" i="4"/>
  <c r="T164" i="4"/>
  <c r="T163" i="4"/>
  <c r="R164" i="4"/>
  <c r="R163" i="4"/>
  <c r="P164" i="4"/>
  <c r="P163" i="4" s="1"/>
  <c r="BI162" i="4"/>
  <c r="BH162" i="4"/>
  <c r="BG162" i="4"/>
  <c r="BE162" i="4"/>
  <c r="T162" i="4"/>
  <c r="T161" i="4"/>
  <c r="R162" i="4"/>
  <c r="R161" i="4" s="1"/>
  <c r="P162" i="4"/>
  <c r="P161" i="4" s="1"/>
  <c r="BI160" i="4"/>
  <c r="BH160" i="4"/>
  <c r="BG160" i="4"/>
  <c r="BE160" i="4"/>
  <c r="T160" i="4"/>
  <c r="T159" i="4" s="1"/>
  <c r="R160" i="4"/>
  <c r="R159" i="4" s="1"/>
  <c r="P160" i="4"/>
  <c r="P159" i="4"/>
  <c r="BI158" i="4"/>
  <c r="BH158" i="4"/>
  <c r="BG158" i="4"/>
  <c r="BE158" i="4"/>
  <c r="T158" i="4"/>
  <c r="T157" i="4" s="1"/>
  <c r="T156" i="4" s="1"/>
  <c r="R158" i="4"/>
  <c r="R157" i="4" s="1"/>
  <c r="P158" i="4"/>
  <c r="P157" i="4"/>
  <c r="F151" i="4"/>
  <c r="F149" i="4"/>
  <c r="E147" i="4"/>
  <c r="F91" i="4"/>
  <c r="F89" i="4"/>
  <c r="E87" i="4"/>
  <c r="J24" i="4"/>
  <c r="E24" i="4"/>
  <c r="J152" i="4"/>
  <c r="J23" i="4"/>
  <c r="J21" i="4"/>
  <c r="E21" i="4"/>
  <c r="J151" i="4" s="1"/>
  <c r="J20" i="4"/>
  <c r="J18" i="4"/>
  <c r="E18" i="4"/>
  <c r="F152" i="4"/>
  <c r="J17" i="4"/>
  <c r="J12" i="4"/>
  <c r="J149" i="4" s="1"/>
  <c r="E7" i="4"/>
  <c r="E145" i="4" s="1"/>
  <c r="J37" i="3"/>
  <c r="J36" i="3"/>
  <c r="AY96" i="1"/>
  <c r="J35" i="3"/>
  <c r="AX96" i="1"/>
  <c r="BI304" i="3"/>
  <c r="BH304" i="3"/>
  <c r="BG304" i="3"/>
  <c r="BE304" i="3"/>
  <c r="T304" i="3"/>
  <c r="T303" i="3"/>
  <c r="R304" i="3"/>
  <c r="R303" i="3"/>
  <c r="P304" i="3"/>
  <c r="P303" i="3" s="1"/>
  <c r="BI302" i="3"/>
  <c r="BH302" i="3"/>
  <c r="BG302" i="3"/>
  <c r="BE302" i="3"/>
  <c r="T302" i="3"/>
  <c r="R302" i="3"/>
  <c r="P302" i="3"/>
  <c r="BI301" i="3"/>
  <c r="BH301" i="3"/>
  <c r="BG301" i="3"/>
  <c r="BE301" i="3"/>
  <c r="T301" i="3"/>
  <c r="R301" i="3"/>
  <c r="P301" i="3"/>
  <c r="BI299" i="3"/>
  <c r="BH299" i="3"/>
  <c r="BG299" i="3"/>
  <c r="BE299" i="3"/>
  <c r="T299" i="3"/>
  <c r="R299" i="3"/>
  <c r="P299" i="3"/>
  <c r="BI298" i="3"/>
  <c r="BH298" i="3"/>
  <c r="BG298" i="3"/>
  <c r="BE298" i="3"/>
  <c r="T298" i="3"/>
  <c r="R298" i="3"/>
  <c r="P298" i="3"/>
  <c r="BI296" i="3"/>
  <c r="BH296" i="3"/>
  <c r="BG296" i="3"/>
  <c r="BE296" i="3"/>
  <c r="T296" i="3"/>
  <c r="R296" i="3"/>
  <c r="P296" i="3"/>
  <c r="BI295" i="3"/>
  <c r="BH295" i="3"/>
  <c r="BG295" i="3"/>
  <c r="BE295" i="3"/>
  <c r="T295" i="3"/>
  <c r="R295" i="3"/>
  <c r="P295" i="3"/>
  <c r="BI294" i="3"/>
  <c r="BH294" i="3"/>
  <c r="BG294" i="3"/>
  <c r="BE294" i="3"/>
  <c r="T294" i="3"/>
  <c r="R294" i="3"/>
  <c r="P294" i="3"/>
  <c r="BI293" i="3"/>
  <c r="BH293" i="3"/>
  <c r="BG293" i="3"/>
  <c r="BE293" i="3"/>
  <c r="T293" i="3"/>
  <c r="R293" i="3"/>
  <c r="P293" i="3"/>
  <c r="BI292" i="3"/>
  <c r="BH292" i="3"/>
  <c r="BG292" i="3"/>
  <c r="BE292" i="3"/>
  <c r="T292" i="3"/>
  <c r="R292" i="3"/>
  <c r="P292" i="3"/>
  <c r="BI291" i="3"/>
  <c r="BH291" i="3"/>
  <c r="BG291" i="3"/>
  <c r="BE291" i="3"/>
  <c r="T291" i="3"/>
  <c r="R291" i="3"/>
  <c r="P291" i="3"/>
  <c r="BI289" i="3"/>
  <c r="BH289" i="3"/>
  <c r="BG289" i="3"/>
  <c r="BE289" i="3"/>
  <c r="T289" i="3"/>
  <c r="T288" i="3"/>
  <c r="R289" i="3"/>
  <c r="R288" i="3"/>
  <c r="P289" i="3"/>
  <c r="P288" i="3" s="1"/>
  <c r="BI287" i="3"/>
  <c r="BH287" i="3"/>
  <c r="BG287" i="3"/>
  <c r="BE287" i="3"/>
  <c r="T287" i="3"/>
  <c r="T286" i="3"/>
  <c r="R287" i="3"/>
  <c r="R286" i="3" s="1"/>
  <c r="P287" i="3"/>
  <c r="P286" i="3" s="1"/>
  <c r="BI285" i="3"/>
  <c r="BH285" i="3"/>
  <c r="BG285" i="3"/>
  <c r="BE285" i="3"/>
  <c r="T285" i="3"/>
  <c r="R285" i="3"/>
  <c r="P285" i="3"/>
  <c r="BI284" i="3"/>
  <c r="BH284" i="3"/>
  <c r="BG284" i="3"/>
  <c r="BE284" i="3"/>
  <c r="T284" i="3"/>
  <c r="R284" i="3"/>
  <c r="P284" i="3"/>
  <c r="BI283" i="3"/>
  <c r="BH283" i="3"/>
  <c r="BG283" i="3"/>
  <c r="BE283" i="3"/>
  <c r="T283" i="3"/>
  <c r="R283" i="3"/>
  <c r="P283" i="3"/>
  <c r="BI281" i="3"/>
  <c r="BH281" i="3"/>
  <c r="BG281" i="3"/>
  <c r="BE281" i="3"/>
  <c r="T281" i="3"/>
  <c r="R281" i="3"/>
  <c r="P281" i="3"/>
  <c r="BI280" i="3"/>
  <c r="BH280" i="3"/>
  <c r="BG280" i="3"/>
  <c r="BE280" i="3"/>
  <c r="T280" i="3"/>
  <c r="R280" i="3"/>
  <c r="P280" i="3"/>
  <c r="BI279" i="3"/>
  <c r="BH279" i="3"/>
  <c r="BG279" i="3"/>
  <c r="BE279" i="3"/>
  <c r="T279" i="3"/>
  <c r="R279" i="3"/>
  <c r="P279" i="3"/>
  <c r="BI278" i="3"/>
  <c r="BH278" i="3"/>
  <c r="BG278" i="3"/>
  <c r="BE278" i="3"/>
  <c r="T278" i="3"/>
  <c r="R278" i="3"/>
  <c r="P278" i="3"/>
  <c r="BI276" i="3"/>
  <c r="BH276" i="3"/>
  <c r="BG276" i="3"/>
  <c r="BE276" i="3"/>
  <c r="T276" i="3"/>
  <c r="R276" i="3"/>
  <c r="P276" i="3"/>
  <c r="BI275" i="3"/>
  <c r="BH275" i="3"/>
  <c r="BG275" i="3"/>
  <c r="BE275" i="3"/>
  <c r="T275" i="3"/>
  <c r="R275" i="3"/>
  <c r="P275" i="3"/>
  <c r="BI273" i="3"/>
  <c r="BH273" i="3"/>
  <c r="BG273" i="3"/>
  <c r="BE273" i="3"/>
  <c r="T273" i="3"/>
  <c r="R273" i="3"/>
  <c r="P273" i="3"/>
  <c r="BI272" i="3"/>
  <c r="BH272" i="3"/>
  <c r="BG272" i="3"/>
  <c r="BE272" i="3"/>
  <c r="T272" i="3"/>
  <c r="R272" i="3"/>
  <c r="P272" i="3"/>
  <c r="BI271" i="3"/>
  <c r="BH271" i="3"/>
  <c r="BG271" i="3"/>
  <c r="BE271" i="3"/>
  <c r="T271" i="3"/>
  <c r="R271" i="3"/>
  <c r="P271" i="3"/>
  <c r="BI270" i="3"/>
  <c r="BH270" i="3"/>
  <c r="BG270" i="3"/>
  <c r="BE270" i="3"/>
  <c r="T270" i="3"/>
  <c r="R270" i="3"/>
  <c r="P270" i="3"/>
  <c r="BI268" i="3"/>
  <c r="BH268" i="3"/>
  <c r="BG268" i="3"/>
  <c r="BE268" i="3"/>
  <c r="T268" i="3"/>
  <c r="T267" i="3" s="1"/>
  <c r="R268" i="3"/>
  <c r="R267" i="3" s="1"/>
  <c r="P268" i="3"/>
  <c r="P267" i="3" s="1"/>
  <c r="BI266" i="3"/>
  <c r="BH266" i="3"/>
  <c r="BG266" i="3"/>
  <c r="BE266" i="3"/>
  <c r="T266" i="3"/>
  <c r="T265" i="3" s="1"/>
  <c r="R266" i="3"/>
  <c r="R265" i="3" s="1"/>
  <c r="P266" i="3"/>
  <c r="P265" i="3" s="1"/>
  <c r="BI264" i="3"/>
  <c r="BH264" i="3"/>
  <c r="BG264" i="3"/>
  <c r="BE264" i="3"/>
  <c r="T264" i="3"/>
  <c r="T263" i="3" s="1"/>
  <c r="R264" i="3"/>
  <c r="R263" i="3" s="1"/>
  <c r="P264" i="3"/>
  <c r="P263" i="3" s="1"/>
  <c r="BI262" i="3"/>
  <c r="BH262" i="3"/>
  <c r="BG262" i="3"/>
  <c r="BE262" i="3"/>
  <c r="T262" i="3"/>
  <c r="T261" i="3" s="1"/>
  <c r="R262" i="3"/>
  <c r="R261" i="3" s="1"/>
  <c r="P262" i="3"/>
  <c r="P261" i="3" s="1"/>
  <c r="BI260" i="3"/>
  <c r="BH260" i="3"/>
  <c r="BG260" i="3"/>
  <c r="BE260" i="3"/>
  <c r="T260" i="3"/>
  <c r="T259" i="3" s="1"/>
  <c r="R260" i="3"/>
  <c r="R259" i="3" s="1"/>
  <c r="P260" i="3"/>
  <c r="P259" i="3" s="1"/>
  <c r="BI258" i="3"/>
  <c r="BH258" i="3"/>
  <c r="BG258" i="3"/>
  <c r="BE258" i="3"/>
  <c r="T258" i="3"/>
  <c r="T257" i="3" s="1"/>
  <c r="R258" i="3"/>
  <c r="R257" i="3" s="1"/>
  <c r="P258" i="3"/>
  <c r="P257" i="3" s="1"/>
  <c r="BI256" i="3"/>
  <c r="BH256" i="3"/>
  <c r="BG256" i="3"/>
  <c r="BE256" i="3"/>
  <c r="T256" i="3"/>
  <c r="R256" i="3"/>
  <c r="P256" i="3"/>
  <c r="BI255" i="3"/>
  <c r="BH255" i="3"/>
  <c r="BG255" i="3"/>
  <c r="BE255" i="3"/>
  <c r="T255" i="3"/>
  <c r="R255" i="3"/>
  <c r="P255" i="3"/>
  <c r="BI252" i="3"/>
  <c r="BH252" i="3"/>
  <c r="BG252" i="3"/>
  <c r="BE252" i="3"/>
  <c r="T252" i="3"/>
  <c r="R252" i="3"/>
  <c r="P252" i="3"/>
  <c r="BI251" i="3"/>
  <c r="BH251" i="3"/>
  <c r="BG251" i="3"/>
  <c r="BE251" i="3"/>
  <c r="T251" i="3"/>
  <c r="R251" i="3"/>
  <c r="P251" i="3"/>
  <c r="BI250" i="3"/>
  <c r="BH250" i="3"/>
  <c r="BG250" i="3"/>
  <c r="BE250" i="3"/>
  <c r="T250" i="3"/>
  <c r="R250" i="3"/>
  <c r="P250" i="3"/>
  <c r="BI249" i="3"/>
  <c r="BH249" i="3"/>
  <c r="BG249" i="3"/>
  <c r="BE249" i="3"/>
  <c r="T249" i="3"/>
  <c r="R249" i="3"/>
  <c r="P249" i="3"/>
  <c r="BI248" i="3"/>
  <c r="BH248" i="3"/>
  <c r="BG248" i="3"/>
  <c r="BE248" i="3"/>
  <c r="T248" i="3"/>
  <c r="R248" i="3"/>
  <c r="P248" i="3"/>
  <c r="BI245" i="3"/>
  <c r="BH245" i="3"/>
  <c r="BG245" i="3"/>
  <c r="BE245" i="3"/>
  <c r="T245" i="3"/>
  <c r="R245" i="3"/>
  <c r="P245" i="3"/>
  <c r="BI244" i="3"/>
  <c r="BH244" i="3"/>
  <c r="BG244" i="3"/>
  <c r="BE244" i="3"/>
  <c r="T244" i="3"/>
  <c r="R244" i="3"/>
  <c r="P244" i="3"/>
  <c r="BI242" i="3"/>
  <c r="BH242" i="3"/>
  <c r="BG242" i="3"/>
  <c r="BE242" i="3"/>
  <c r="T242" i="3"/>
  <c r="R242" i="3"/>
  <c r="P242" i="3"/>
  <c r="BI241" i="3"/>
  <c r="BH241" i="3"/>
  <c r="BG241" i="3"/>
  <c r="BE241" i="3"/>
  <c r="T241" i="3"/>
  <c r="R241" i="3"/>
  <c r="P241" i="3"/>
  <c r="BI238" i="3"/>
  <c r="BH238" i="3"/>
  <c r="BG238" i="3"/>
  <c r="BE238" i="3"/>
  <c r="T238" i="3"/>
  <c r="R238" i="3"/>
  <c r="P238" i="3"/>
  <c r="BI237" i="3"/>
  <c r="BH237" i="3"/>
  <c r="BG237" i="3"/>
  <c r="BE237" i="3"/>
  <c r="T237" i="3"/>
  <c r="R237" i="3"/>
  <c r="P237" i="3"/>
  <c r="BI235" i="3"/>
  <c r="BH235" i="3"/>
  <c r="BG235" i="3"/>
  <c r="BE235" i="3"/>
  <c r="T235" i="3"/>
  <c r="T234" i="3"/>
  <c r="R235" i="3"/>
  <c r="R234" i="3" s="1"/>
  <c r="P235" i="3"/>
  <c r="P234" i="3" s="1"/>
  <c r="BI232" i="3"/>
  <c r="BH232" i="3"/>
  <c r="BG232" i="3"/>
  <c r="BE232" i="3"/>
  <c r="T232" i="3"/>
  <c r="T231" i="3" s="1"/>
  <c r="R232" i="3"/>
  <c r="R231" i="3" s="1"/>
  <c r="P232" i="3"/>
  <c r="P231" i="3"/>
  <c r="BI230" i="3"/>
  <c r="BH230" i="3"/>
  <c r="BG230" i="3"/>
  <c r="BE230" i="3"/>
  <c r="T230" i="3"/>
  <c r="T229" i="3" s="1"/>
  <c r="R230" i="3"/>
  <c r="R229" i="3"/>
  <c r="P230" i="3"/>
  <c r="P229" i="3"/>
  <c r="BI228" i="3"/>
  <c r="BH228" i="3"/>
  <c r="BG228" i="3"/>
  <c r="BE228" i="3"/>
  <c r="T228" i="3"/>
  <c r="R228" i="3"/>
  <c r="P228" i="3"/>
  <c r="BI227" i="3"/>
  <c r="BH227" i="3"/>
  <c r="BG227" i="3"/>
  <c r="BE227" i="3"/>
  <c r="T227" i="3"/>
  <c r="R227" i="3"/>
  <c r="P227" i="3"/>
  <c r="BI225" i="3"/>
  <c r="BH225" i="3"/>
  <c r="BG225" i="3"/>
  <c r="BE225" i="3"/>
  <c r="T225" i="3"/>
  <c r="R225" i="3"/>
  <c r="P225" i="3"/>
  <c r="BI224" i="3"/>
  <c r="BH224" i="3"/>
  <c r="BG224" i="3"/>
  <c r="BE224" i="3"/>
  <c r="T224" i="3"/>
  <c r="R224" i="3"/>
  <c r="P224" i="3"/>
  <c r="BI221" i="3"/>
  <c r="BH221" i="3"/>
  <c r="BG221" i="3"/>
  <c r="BE221" i="3"/>
  <c r="T221" i="3"/>
  <c r="T220" i="3" s="1"/>
  <c r="R221" i="3"/>
  <c r="R220" i="3" s="1"/>
  <c r="P221" i="3"/>
  <c r="P220" i="3"/>
  <c r="BI219" i="3"/>
  <c r="BH219" i="3"/>
  <c r="BG219" i="3"/>
  <c r="BE219" i="3"/>
  <c r="T219" i="3"/>
  <c r="R219" i="3"/>
  <c r="P219" i="3"/>
  <c r="BI218" i="3"/>
  <c r="BH218" i="3"/>
  <c r="BG218" i="3"/>
  <c r="BE218" i="3"/>
  <c r="T218" i="3"/>
  <c r="R218" i="3"/>
  <c r="P218" i="3"/>
  <c r="BI215" i="3"/>
  <c r="BH215" i="3"/>
  <c r="BG215" i="3"/>
  <c r="BE215" i="3"/>
  <c r="T215" i="3"/>
  <c r="T214" i="3" s="1"/>
  <c r="T213" i="3" s="1"/>
  <c r="R215" i="3"/>
  <c r="R214" i="3" s="1"/>
  <c r="R213" i="3" s="1"/>
  <c r="P215" i="3"/>
  <c r="P214" i="3"/>
  <c r="P213" i="3" s="1"/>
  <c r="BI212" i="3"/>
  <c r="BH212" i="3"/>
  <c r="BG212" i="3"/>
  <c r="BE212" i="3"/>
  <c r="T212" i="3"/>
  <c r="R212" i="3"/>
  <c r="P212" i="3"/>
  <c r="BI211" i="3"/>
  <c r="BH211" i="3"/>
  <c r="BG211" i="3"/>
  <c r="BE211" i="3"/>
  <c r="T211" i="3"/>
  <c r="R211" i="3"/>
  <c r="P211" i="3"/>
  <c r="BI209" i="3"/>
  <c r="BH209" i="3"/>
  <c r="BG209" i="3"/>
  <c r="BE209" i="3"/>
  <c r="T209" i="3"/>
  <c r="T208" i="3" s="1"/>
  <c r="R209" i="3"/>
  <c r="R208" i="3" s="1"/>
  <c r="P209" i="3"/>
  <c r="P208" i="3" s="1"/>
  <c r="BI207" i="3"/>
  <c r="BH207" i="3"/>
  <c r="BG207" i="3"/>
  <c r="BE207" i="3"/>
  <c r="T207" i="3"/>
  <c r="R207" i="3"/>
  <c r="P207" i="3"/>
  <c r="BI206" i="3"/>
  <c r="BH206" i="3"/>
  <c r="BG206" i="3"/>
  <c r="BE206" i="3"/>
  <c r="T206" i="3"/>
  <c r="R206" i="3"/>
  <c r="P206" i="3"/>
  <c r="BI204" i="3"/>
  <c r="BH204" i="3"/>
  <c r="BG204" i="3"/>
  <c r="BE204" i="3"/>
  <c r="T204" i="3"/>
  <c r="T203" i="3"/>
  <c r="R204" i="3"/>
  <c r="R203" i="3" s="1"/>
  <c r="P204" i="3"/>
  <c r="P203" i="3"/>
  <c r="BI202" i="3"/>
  <c r="BH202" i="3"/>
  <c r="BG202" i="3"/>
  <c r="BE202" i="3"/>
  <c r="T202" i="3"/>
  <c r="R202" i="3"/>
  <c r="P202" i="3"/>
  <c r="BI201" i="3"/>
  <c r="BH201" i="3"/>
  <c r="BG201" i="3"/>
  <c r="BE201" i="3"/>
  <c r="T201" i="3"/>
  <c r="R201" i="3"/>
  <c r="P201" i="3"/>
  <c r="BI199" i="3"/>
  <c r="BH199" i="3"/>
  <c r="BG199" i="3"/>
  <c r="BE199" i="3"/>
  <c r="T199" i="3"/>
  <c r="T198" i="3"/>
  <c r="R199" i="3"/>
  <c r="R198" i="3" s="1"/>
  <c r="P199" i="3"/>
  <c r="P198" i="3" s="1"/>
  <c r="BI197" i="3"/>
  <c r="BH197" i="3"/>
  <c r="BG197" i="3"/>
  <c r="BE197" i="3"/>
  <c r="T197" i="3"/>
  <c r="T196" i="3" s="1"/>
  <c r="R197" i="3"/>
  <c r="R196" i="3" s="1"/>
  <c r="P197" i="3"/>
  <c r="P196" i="3" s="1"/>
  <c r="BI195" i="3"/>
  <c r="BH195" i="3"/>
  <c r="BG195" i="3"/>
  <c r="BE195" i="3"/>
  <c r="T195" i="3"/>
  <c r="R195" i="3"/>
  <c r="P195" i="3"/>
  <c r="BI194" i="3"/>
  <c r="BH194" i="3"/>
  <c r="BG194" i="3"/>
  <c r="BE194" i="3"/>
  <c r="T194" i="3"/>
  <c r="R194" i="3"/>
  <c r="P194" i="3"/>
  <c r="BI193" i="3"/>
  <c r="BH193" i="3"/>
  <c r="BG193" i="3"/>
  <c r="BE193" i="3"/>
  <c r="T193" i="3"/>
  <c r="R193" i="3"/>
  <c r="P193" i="3"/>
  <c r="BI192" i="3"/>
  <c r="BH192" i="3"/>
  <c r="BG192" i="3"/>
  <c r="BE192" i="3"/>
  <c r="T192" i="3"/>
  <c r="R192" i="3"/>
  <c r="P192" i="3"/>
  <c r="BI190" i="3"/>
  <c r="BH190" i="3"/>
  <c r="BG190" i="3"/>
  <c r="BE190" i="3"/>
  <c r="T190" i="3"/>
  <c r="R190" i="3"/>
  <c r="P190" i="3"/>
  <c r="BI189" i="3"/>
  <c r="BH189" i="3"/>
  <c r="BG189" i="3"/>
  <c r="BE189" i="3"/>
  <c r="T189" i="3"/>
  <c r="R189" i="3"/>
  <c r="P189" i="3"/>
  <c r="BI187" i="3"/>
  <c r="BH187" i="3"/>
  <c r="BG187" i="3"/>
  <c r="BE187" i="3"/>
  <c r="T187" i="3"/>
  <c r="T186" i="3" s="1"/>
  <c r="R187" i="3"/>
  <c r="R186" i="3" s="1"/>
  <c r="P187" i="3"/>
  <c r="P186" i="3" s="1"/>
  <c r="BI185" i="3"/>
  <c r="BH185" i="3"/>
  <c r="BG185" i="3"/>
  <c r="BE185" i="3"/>
  <c r="T185" i="3"/>
  <c r="R185" i="3"/>
  <c r="P185" i="3"/>
  <c r="BI184" i="3"/>
  <c r="BH184" i="3"/>
  <c r="BG184" i="3"/>
  <c r="BE184" i="3"/>
  <c r="T184" i="3"/>
  <c r="R184" i="3"/>
  <c r="P184" i="3"/>
  <c r="BI181" i="3"/>
  <c r="BH181" i="3"/>
  <c r="BG181" i="3"/>
  <c r="BE181" i="3"/>
  <c r="T181" i="3"/>
  <c r="T180" i="3" s="1"/>
  <c r="R181" i="3"/>
  <c r="R180" i="3" s="1"/>
  <c r="P181" i="3"/>
  <c r="P180" i="3" s="1"/>
  <c r="BI179" i="3"/>
  <c r="BH179" i="3"/>
  <c r="BG179" i="3"/>
  <c r="BE179" i="3"/>
  <c r="T179" i="3"/>
  <c r="T178" i="3" s="1"/>
  <c r="R179" i="3"/>
  <c r="R178" i="3" s="1"/>
  <c r="P179" i="3"/>
  <c r="P178" i="3" s="1"/>
  <c r="BI177" i="3"/>
  <c r="BH177" i="3"/>
  <c r="BG177" i="3"/>
  <c r="BE177" i="3"/>
  <c r="T177" i="3"/>
  <c r="T176" i="3" s="1"/>
  <c r="R177" i="3"/>
  <c r="R176" i="3" s="1"/>
  <c r="P177" i="3"/>
  <c r="P176" i="3" s="1"/>
  <c r="BI175" i="3"/>
  <c r="BH175" i="3"/>
  <c r="BG175" i="3"/>
  <c r="BE175" i="3"/>
  <c r="T175" i="3"/>
  <c r="T174" i="3" s="1"/>
  <c r="R175" i="3"/>
  <c r="R174" i="3" s="1"/>
  <c r="P175" i="3"/>
  <c r="P174" i="3" s="1"/>
  <c r="BI173" i="3"/>
  <c r="BH173" i="3"/>
  <c r="BG173" i="3"/>
  <c r="BE173" i="3"/>
  <c r="T173" i="3"/>
  <c r="T172" i="3" s="1"/>
  <c r="R173" i="3"/>
  <c r="R172" i="3"/>
  <c r="P173" i="3"/>
  <c r="P172" i="3" s="1"/>
  <c r="F166" i="3"/>
  <c r="F164" i="3"/>
  <c r="E162" i="3"/>
  <c r="F91" i="3"/>
  <c r="F89" i="3"/>
  <c r="E87" i="3"/>
  <c r="J24" i="3"/>
  <c r="E24" i="3"/>
  <c r="J167" i="3" s="1"/>
  <c r="J23" i="3"/>
  <c r="J21" i="3"/>
  <c r="E21" i="3"/>
  <c r="J166" i="3" s="1"/>
  <c r="J20" i="3"/>
  <c r="J18" i="3"/>
  <c r="E18" i="3"/>
  <c r="F167" i="3" s="1"/>
  <c r="J17" i="3"/>
  <c r="J12" i="3"/>
  <c r="J164" i="3" s="1"/>
  <c r="E7" i="3"/>
  <c r="E160" i="3"/>
  <c r="J37" i="2"/>
  <c r="J36" i="2"/>
  <c r="AY95" i="1" s="1"/>
  <c r="J35" i="2"/>
  <c r="AX95" i="1" s="1"/>
  <c r="BI165" i="2"/>
  <c r="BH165" i="2"/>
  <c r="BG165" i="2"/>
  <c r="BE165" i="2"/>
  <c r="T165" i="2"/>
  <c r="T164" i="2" s="1"/>
  <c r="R165" i="2"/>
  <c r="R164" i="2" s="1"/>
  <c r="P165" i="2"/>
  <c r="P164" i="2" s="1"/>
  <c r="BI163" i="2"/>
  <c r="BH163" i="2"/>
  <c r="BG163" i="2"/>
  <c r="BE163" i="2"/>
  <c r="T163" i="2"/>
  <c r="T162" i="2" s="1"/>
  <c r="R163" i="2"/>
  <c r="R162" i="2" s="1"/>
  <c r="P163" i="2"/>
  <c r="P162" i="2" s="1"/>
  <c r="BI161" i="2"/>
  <c r="BH161" i="2"/>
  <c r="BG161" i="2"/>
  <c r="BE161" i="2"/>
  <c r="T161" i="2"/>
  <c r="R161" i="2"/>
  <c r="P161" i="2"/>
  <c r="BI160" i="2"/>
  <c r="BH160" i="2"/>
  <c r="BG160" i="2"/>
  <c r="BE160" i="2"/>
  <c r="T160" i="2"/>
  <c r="R160" i="2"/>
  <c r="P160" i="2"/>
  <c r="BI159" i="2"/>
  <c r="BH159" i="2"/>
  <c r="BG159" i="2"/>
  <c r="BE159" i="2"/>
  <c r="T159" i="2"/>
  <c r="R159" i="2"/>
  <c r="P159" i="2"/>
  <c r="BI157" i="2"/>
  <c r="BH157" i="2"/>
  <c r="BG157" i="2"/>
  <c r="BE157" i="2"/>
  <c r="T157" i="2"/>
  <c r="T156" i="2"/>
  <c r="R157" i="2"/>
  <c r="R156" i="2" s="1"/>
  <c r="P157" i="2"/>
  <c r="P156" i="2"/>
  <c r="BI154" i="2"/>
  <c r="BH154" i="2"/>
  <c r="BG154" i="2"/>
  <c r="BE154" i="2"/>
  <c r="T154" i="2"/>
  <c r="R154" i="2"/>
  <c r="P154" i="2"/>
  <c r="BI153" i="2"/>
  <c r="BH153" i="2"/>
  <c r="BG153" i="2"/>
  <c r="BE153" i="2"/>
  <c r="T153" i="2"/>
  <c r="R153" i="2"/>
  <c r="P153" i="2"/>
  <c r="BI151" i="2"/>
  <c r="BH151" i="2"/>
  <c r="BG151" i="2"/>
  <c r="BE151" i="2"/>
  <c r="T151" i="2"/>
  <c r="T150" i="2"/>
  <c r="R151" i="2"/>
  <c r="R150" i="2" s="1"/>
  <c r="P151" i="2"/>
  <c r="P150" i="2"/>
  <c r="BI149" i="2"/>
  <c r="BH149" i="2"/>
  <c r="BG149" i="2"/>
  <c r="BE149" i="2"/>
  <c r="T149" i="2"/>
  <c r="R149" i="2"/>
  <c r="P149" i="2"/>
  <c r="BI148" i="2"/>
  <c r="BH148" i="2"/>
  <c r="BG148" i="2"/>
  <c r="BE148" i="2"/>
  <c r="T148" i="2"/>
  <c r="R148" i="2"/>
  <c r="P148" i="2"/>
  <c r="BI146" i="2"/>
  <c r="BH146" i="2"/>
  <c r="BG146" i="2"/>
  <c r="BE146" i="2"/>
  <c r="T146" i="2"/>
  <c r="T145" i="2"/>
  <c r="R146" i="2"/>
  <c r="R145" i="2" s="1"/>
  <c r="P146" i="2"/>
  <c r="P145" i="2"/>
  <c r="BI143" i="2"/>
  <c r="BH143" i="2"/>
  <c r="BG143" i="2"/>
  <c r="BE143" i="2"/>
  <c r="T143" i="2"/>
  <c r="T142" i="2" s="1"/>
  <c r="R143" i="2"/>
  <c r="R142" i="2"/>
  <c r="P143" i="2"/>
  <c r="P142" i="2"/>
  <c r="BI141" i="2"/>
  <c r="BH141" i="2"/>
  <c r="BG141" i="2"/>
  <c r="BE141" i="2"/>
  <c r="T141" i="2"/>
  <c r="T140" i="2"/>
  <c r="R141" i="2"/>
  <c r="R140" i="2"/>
  <c r="P141" i="2"/>
  <c r="P140" i="2"/>
  <c r="BI139" i="2"/>
  <c r="BH139" i="2"/>
  <c r="BG139" i="2"/>
  <c r="BE139" i="2"/>
  <c r="T139" i="2"/>
  <c r="T138" i="2"/>
  <c r="R139" i="2"/>
  <c r="R138" i="2" s="1"/>
  <c r="P139" i="2"/>
  <c r="P138" i="2"/>
  <c r="BI137" i="2"/>
  <c r="BH137" i="2"/>
  <c r="BG137" i="2"/>
  <c r="BE137" i="2"/>
  <c r="T137" i="2"/>
  <c r="T136" i="2" s="1"/>
  <c r="R137" i="2"/>
  <c r="R136" i="2"/>
  <c r="P137" i="2"/>
  <c r="P136" i="2"/>
  <c r="BI135" i="2"/>
  <c r="BH135" i="2"/>
  <c r="BG135" i="2"/>
  <c r="BE135" i="2"/>
  <c r="T135" i="2"/>
  <c r="T134" i="2"/>
  <c r="R135" i="2"/>
  <c r="R134" i="2" s="1"/>
  <c r="P135" i="2"/>
  <c r="P134" i="2"/>
  <c r="P133" i="2" s="1"/>
  <c r="F128" i="2"/>
  <c r="F126" i="2"/>
  <c r="E124" i="2"/>
  <c r="F91" i="2"/>
  <c r="F89" i="2"/>
  <c r="E87" i="2"/>
  <c r="J24" i="2"/>
  <c r="E24" i="2"/>
  <c r="J129" i="2" s="1"/>
  <c r="J23" i="2"/>
  <c r="J21" i="2"/>
  <c r="E21" i="2"/>
  <c r="J128" i="2" s="1"/>
  <c r="J20" i="2"/>
  <c r="J18" i="2"/>
  <c r="E18" i="2"/>
  <c r="F92" i="2" s="1"/>
  <c r="J17" i="2"/>
  <c r="J12" i="2"/>
  <c r="J126" i="2"/>
  <c r="E7" i="2"/>
  <c r="E122" i="2"/>
  <c r="L90" i="1"/>
  <c r="AM90" i="1"/>
  <c r="AM89" i="1"/>
  <c r="L89" i="1"/>
  <c r="AM87" i="1"/>
  <c r="L87" i="1"/>
  <c r="L85" i="1"/>
  <c r="L84" i="1"/>
  <c r="J391" i="23"/>
  <c r="J390" i="23"/>
  <c r="BK389" i="23"/>
  <c r="BK388" i="23"/>
  <c r="BK387" i="23"/>
  <c r="J386" i="23"/>
  <c r="J385" i="23"/>
  <c r="BK384" i="23"/>
  <c r="BK383" i="23"/>
  <c r="J382" i="23"/>
  <c r="BK381" i="23"/>
  <c r="J380" i="23"/>
  <c r="J379" i="23"/>
  <c r="BK376" i="23"/>
  <c r="BK375" i="23"/>
  <c r="BK374" i="23"/>
  <c r="BK373" i="23"/>
  <c r="J372" i="23"/>
  <c r="J371" i="23"/>
  <c r="J370" i="23"/>
  <c r="J369" i="23"/>
  <c r="BK368" i="23"/>
  <c r="J368" i="23"/>
  <c r="J367" i="23"/>
  <c r="J366" i="23"/>
  <c r="BK365" i="23"/>
  <c r="BK364" i="23"/>
  <c r="BK363" i="23"/>
  <c r="BK362" i="23"/>
  <c r="J361" i="23"/>
  <c r="J360" i="23"/>
  <c r="BK359" i="23"/>
  <c r="BK358" i="23"/>
  <c r="BK357" i="23"/>
  <c r="J356" i="23"/>
  <c r="J355" i="23"/>
  <c r="J354" i="23"/>
  <c r="BK353" i="23"/>
  <c r="J352" i="23"/>
  <c r="J351" i="23"/>
  <c r="BK350" i="23"/>
  <c r="BK349" i="23"/>
  <c r="BK348" i="23"/>
  <c r="BK347" i="23"/>
  <c r="BK346" i="23"/>
  <c r="J345" i="23"/>
  <c r="BK344" i="23"/>
  <c r="BK343" i="23"/>
  <c r="BK342" i="23"/>
  <c r="BK341" i="23"/>
  <c r="J340" i="23"/>
  <c r="J339" i="23"/>
  <c r="J338" i="23"/>
  <c r="BK337" i="23"/>
  <c r="BK336" i="23"/>
  <c r="BK335" i="23"/>
  <c r="J334" i="23"/>
  <c r="BK333" i="23"/>
  <c r="BK332" i="23"/>
  <c r="BK330" i="23"/>
  <c r="J329" i="23"/>
  <c r="J328" i="23"/>
  <c r="J327" i="23"/>
  <c r="BK326" i="23"/>
  <c r="J325" i="23"/>
  <c r="BK324" i="23"/>
  <c r="J323" i="23"/>
  <c r="BK322" i="23"/>
  <c r="BK321" i="23"/>
  <c r="BK320" i="23"/>
  <c r="BK319" i="23"/>
  <c r="BK318" i="23"/>
  <c r="J317" i="23"/>
  <c r="J316" i="23"/>
  <c r="BK315" i="23"/>
  <c r="J314" i="23"/>
  <c r="J313" i="23"/>
  <c r="BK312" i="23"/>
  <c r="J311" i="23"/>
  <c r="BK310" i="23"/>
  <c r="J309" i="23"/>
  <c r="J308" i="23"/>
  <c r="BK307" i="23"/>
  <c r="BK306" i="23"/>
  <c r="BK305" i="23"/>
  <c r="J304" i="23"/>
  <c r="J303" i="23"/>
  <c r="BK302" i="23"/>
  <c r="BK301" i="23"/>
  <c r="BK300" i="23"/>
  <c r="J299" i="23"/>
  <c r="J298" i="23"/>
  <c r="J297" i="23"/>
  <c r="J296" i="23"/>
  <c r="BK295" i="23"/>
  <c r="J294" i="23"/>
  <c r="BK293" i="23"/>
  <c r="BK292" i="23"/>
  <c r="BK291" i="23"/>
  <c r="J290" i="23"/>
  <c r="BK289" i="23"/>
  <c r="BK288" i="23"/>
  <c r="J287" i="23"/>
  <c r="J286" i="23"/>
  <c r="BK285" i="23"/>
  <c r="BK284" i="23"/>
  <c r="J283" i="23"/>
  <c r="BK282" i="23"/>
  <c r="BK281" i="23"/>
  <c r="J280" i="23"/>
  <c r="J279" i="23"/>
  <c r="J278" i="23"/>
  <c r="J277" i="23"/>
  <c r="BK276" i="23"/>
  <c r="BK275" i="23"/>
  <c r="J274" i="23"/>
  <c r="J273" i="23"/>
  <c r="J272" i="23"/>
  <c r="J271" i="23"/>
  <c r="BK270" i="23"/>
  <c r="J269" i="23"/>
  <c r="BK268" i="23"/>
  <c r="BK267" i="23"/>
  <c r="J266" i="23"/>
  <c r="BK265" i="23"/>
  <c r="J264" i="23"/>
  <c r="BK263" i="23"/>
  <c r="BK262" i="23"/>
  <c r="J261" i="23"/>
  <c r="BK260" i="23"/>
  <c r="BK259" i="23"/>
  <c r="BK258" i="23"/>
  <c r="J256" i="23"/>
  <c r="J255" i="23"/>
  <c r="J254" i="23"/>
  <c r="J253" i="23"/>
  <c r="J252" i="23"/>
  <c r="J251" i="23"/>
  <c r="BK250" i="23"/>
  <c r="BK249" i="23"/>
  <c r="BK248" i="23"/>
  <c r="J247" i="23"/>
  <c r="J246" i="23"/>
  <c r="J245" i="23"/>
  <c r="J244" i="23"/>
  <c r="BK243" i="23"/>
  <c r="BK242" i="23"/>
  <c r="BK241" i="23"/>
  <c r="BK239" i="23"/>
  <c r="BK238" i="23"/>
  <c r="BK237" i="23"/>
  <c r="BK236" i="23"/>
  <c r="BK235" i="23"/>
  <c r="BK234" i="23"/>
  <c r="J233" i="23"/>
  <c r="J232" i="23"/>
  <c r="BK231" i="23"/>
  <c r="BK230" i="23"/>
  <c r="BK229" i="23"/>
  <c r="J228" i="23"/>
  <c r="BK227" i="23"/>
  <c r="J225" i="23"/>
  <c r="J224" i="23"/>
  <c r="J223" i="23"/>
  <c r="BK222" i="23"/>
  <c r="BK221" i="23"/>
  <c r="J220" i="23"/>
  <c r="BK219" i="23"/>
  <c r="BK218" i="23"/>
  <c r="BK217" i="23"/>
  <c r="J216" i="23"/>
  <c r="BK215" i="23"/>
  <c r="BK214" i="23"/>
  <c r="J213" i="23"/>
  <c r="BK212" i="23"/>
  <c r="BK211" i="23"/>
  <c r="BK210" i="23"/>
  <c r="BK209" i="23"/>
  <c r="J208" i="23"/>
  <c r="BK206" i="23"/>
  <c r="J205" i="23"/>
  <c r="J204" i="23"/>
  <c r="BK203" i="23"/>
  <c r="J203" i="23"/>
  <c r="J202" i="23"/>
  <c r="BK201" i="23"/>
  <c r="J200" i="23"/>
  <c r="J199" i="23"/>
  <c r="BK198" i="23"/>
  <c r="BK197" i="23"/>
  <c r="BK195" i="23"/>
  <c r="BK194" i="23"/>
  <c r="J193" i="23"/>
  <c r="BK192" i="23"/>
  <c r="BK191" i="23"/>
  <c r="BK190" i="23"/>
  <c r="J189" i="23"/>
  <c r="BK188" i="23"/>
  <c r="J187" i="23"/>
  <c r="J186" i="23"/>
  <c r="BK185" i="23"/>
  <c r="BK184" i="23"/>
  <c r="J183" i="23"/>
  <c r="BK182" i="23"/>
  <c r="BK180" i="23"/>
  <c r="J179" i="23"/>
  <c r="BK178" i="23"/>
  <c r="J177" i="23"/>
  <c r="J176" i="23"/>
  <c r="BK175" i="23"/>
  <c r="BK174" i="23"/>
  <c r="J173" i="23"/>
  <c r="J172" i="23"/>
  <c r="J171" i="23"/>
  <c r="BK170" i="23"/>
  <c r="BK169" i="23"/>
  <c r="BK168" i="23"/>
  <c r="BK167" i="23"/>
  <c r="BK165" i="23"/>
  <c r="BK164" i="23"/>
  <c r="J163" i="23"/>
  <c r="BK162" i="23"/>
  <c r="J161" i="23"/>
  <c r="BK160" i="23"/>
  <c r="BK159" i="23"/>
  <c r="BK158" i="23"/>
  <c r="J157" i="23"/>
  <c r="J156" i="23"/>
  <c r="BK155" i="23"/>
  <c r="BK154" i="23"/>
  <c r="BK153" i="23"/>
  <c r="J152" i="23"/>
  <c r="J151" i="23"/>
  <c r="J150" i="23"/>
  <c r="J149" i="23"/>
  <c r="J148" i="23"/>
  <c r="BK147" i="23"/>
  <c r="BK146" i="23"/>
  <c r="BK145" i="23"/>
  <c r="BK142" i="23"/>
  <c r="BK140" i="23"/>
  <c r="BK139" i="23"/>
  <c r="BK138" i="23"/>
  <c r="J137" i="23"/>
  <c r="BK136" i="23"/>
  <c r="BK135" i="23"/>
  <c r="BK134" i="23"/>
  <c r="BK132" i="23"/>
  <c r="J131" i="23"/>
  <c r="J130" i="23"/>
  <c r="BK129" i="23"/>
  <c r="J129" i="23"/>
  <c r="BK415" i="22"/>
  <c r="BK414" i="22"/>
  <c r="J412" i="22"/>
  <c r="J411" i="22"/>
  <c r="BK410" i="22"/>
  <c r="BK409" i="22"/>
  <c r="J408" i="22"/>
  <c r="J407" i="22"/>
  <c r="BK406" i="22"/>
  <c r="J405" i="22"/>
  <c r="J404" i="22"/>
  <c r="J403" i="22"/>
  <c r="BK400" i="22"/>
  <c r="J399" i="22"/>
  <c r="BK398" i="22"/>
  <c r="J397" i="22"/>
  <c r="BK396" i="22"/>
  <c r="BK395" i="22"/>
  <c r="J395" i="22"/>
  <c r="J394" i="22"/>
  <c r="J393" i="22"/>
  <c r="BK392" i="22"/>
  <c r="BK391" i="22"/>
  <c r="BK390" i="22"/>
  <c r="J389" i="22"/>
  <c r="BK388" i="22"/>
  <c r="J386" i="22"/>
  <c r="J385" i="22"/>
  <c r="J384" i="22"/>
  <c r="BK383" i="22"/>
  <c r="BK382" i="22"/>
  <c r="BK381" i="22"/>
  <c r="BK380" i="22"/>
  <c r="BK379" i="22"/>
  <c r="J378" i="22"/>
  <c r="BK377" i="22"/>
  <c r="J376" i="22"/>
  <c r="BK375" i="22"/>
  <c r="BK374" i="22"/>
  <c r="BK373" i="22"/>
  <c r="BK372" i="22"/>
  <c r="BK371" i="22"/>
  <c r="J370" i="22"/>
  <c r="J369" i="22"/>
  <c r="BK368" i="22"/>
  <c r="BK367" i="22"/>
  <c r="J366" i="22"/>
  <c r="J365" i="22"/>
  <c r="J364" i="22"/>
  <c r="BK363" i="22"/>
  <c r="BK362" i="22"/>
  <c r="J361" i="22"/>
  <c r="J360" i="22"/>
  <c r="J359" i="22"/>
  <c r="J358" i="22"/>
  <c r="J357" i="22"/>
  <c r="BK356" i="22"/>
  <c r="J355" i="22"/>
  <c r="J354" i="22"/>
  <c r="J353" i="22"/>
  <c r="BK352" i="22"/>
  <c r="J351" i="22"/>
  <c r="J350" i="22"/>
  <c r="BK349" i="22"/>
  <c r="J349" i="22"/>
  <c r="J347" i="22"/>
  <c r="J346" i="22"/>
  <c r="J345" i="22"/>
  <c r="J344" i="22"/>
  <c r="J343" i="22"/>
  <c r="BK342" i="22"/>
  <c r="BK341" i="22"/>
  <c r="J341" i="22"/>
  <c r="J340" i="22"/>
  <c r="J339" i="22"/>
  <c r="BK338" i="22"/>
  <c r="J338" i="22"/>
  <c r="BK337" i="22"/>
  <c r="J335" i="22"/>
  <c r="J334" i="22"/>
  <c r="J333" i="22"/>
  <c r="BK332" i="22"/>
  <c r="J332" i="22"/>
  <c r="J331" i="22"/>
  <c r="J330" i="22"/>
  <c r="BK329" i="22"/>
  <c r="J329" i="22"/>
  <c r="J328" i="22"/>
  <c r="BK327" i="22"/>
  <c r="J326" i="22"/>
  <c r="BK325" i="22"/>
  <c r="BK324" i="22"/>
  <c r="BK323" i="22"/>
  <c r="BK322" i="22"/>
  <c r="J321" i="22"/>
  <c r="J320" i="22"/>
  <c r="J319" i="22"/>
  <c r="J318" i="22"/>
  <c r="BK317" i="22"/>
  <c r="J316" i="22"/>
  <c r="J315" i="22"/>
  <c r="BK314" i="22"/>
  <c r="BK313" i="22"/>
  <c r="BK312" i="22"/>
  <c r="J311" i="22"/>
  <c r="BK310" i="22"/>
  <c r="BK309" i="22"/>
  <c r="BK308" i="22"/>
  <c r="BK307" i="22"/>
  <c r="BK306" i="22"/>
  <c r="J305" i="22"/>
  <c r="BK304" i="22"/>
  <c r="J303" i="22"/>
  <c r="J302" i="22"/>
  <c r="J301" i="22"/>
  <c r="J300" i="22"/>
  <c r="J299" i="22"/>
  <c r="J298" i="22"/>
  <c r="J297" i="22"/>
  <c r="BK296" i="22"/>
  <c r="BK295" i="22"/>
  <c r="BK294" i="22"/>
  <c r="J294" i="22"/>
  <c r="BK293" i="22"/>
  <c r="J292" i="22"/>
  <c r="BK291" i="22"/>
  <c r="J290" i="22"/>
  <c r="BK289" i="22"/>
  <c r="J288" i="22"/>
  <c r="BK287" i="22"/>
  <c r="BK286" i="22"/>
  <c r="J285" i="22"/>
  <c r="BK284" i="22"/>
  <c r="J283" i="22"/>
  <c r="J282" i="22"/>
  <c r="J281" i="22"/>
  <c r="BK280" i="22"/>
  <c r="J279" i="22"/>
  <c r="BK278" i="22"/>
  <c r="BK277" i="22"/>
  <c r="J276" i="22"/>
  <c r="BK275" i="22"/>
  <c r="J274" i="22"/>
  <c r="J273" i="22"/>
  <c r="J272" i="22"/>
  <c r="BK271" i="22"/>
  <c r="J271" i="22"/>
  <c r="BK270" i="22"/>
  <c r="BK269" i="22"/>
  <c r="BK268" i="22"/>
  <c r="BK267" i="22"/>
  <c r="J266" i="22"/>
  <c r="BK265" i="22"/>
  <c r="J264" i="22"/>
  <c r="BK263" i="22"/>
  <c r="BK262" i="22"/>
  <c r="BK261" i="22"/>
  <c r="BK260" i="22"/>
  <c r="J259" i="22"/>
  <c r="BK258" i="22"/>
  <c r="BK257" i="22"/>
  <c r="J256" i="22"/>
  <c r="BK255" i="22"/>
  <c r="BK254" i="22"/>
  <c r="BK253" i="22"/>
  <c r="J252" i="22"/>
  <c r="BK251" i="22"/>
  <c r="J250" i="22"/>
  <c r="J249" i="22"/>
  <c r="J248" i="22"/>
  <c r="J247" i="22"/>
  <c r="BK246" i="22"/>
  <c r="J246" i="22"/>
  <c r="BK245" i="22"/>
  <c r="BK244" i="22"/>
  <c r="BK243" i="22"/>
  <c r="J242" i="22"/>
  <c r="BK241" i="22"/>
  <c r="BK240" i="22"/>
  <c r="J239" i="22"/>
  <c r="BK238" i="22"/>
  <c r="BK237" i="22"/>
  <c r="J236" i="22"/>
  <c r="BK235" i="22"/>
  <c r="J234" i="22"/>
  <c r="J233" i="22"/>
  <c r="BK232" i="22"/>
  <c r="J231" i="22"/>
  <c r="J230" i="22"/>
  <c r="J229" i="22"/>
  <c r="J228" i="22"/>
  <c r="BK227" i="22"/>
  <c r="J226" i="22"/>
  <c r="J225" i="22"/>
  <c r="BK224" i="22"/>
  <c r="J223" i="22"/>
  <c r="J222" i="22"/>
  <c r="J221" i="22"/>
  <c r="J220" i="22"/>
  <c r="BK219" i="22"/>
  <c r="J219" i="22"/>
  <c r="J218" i="22"/>
  <c r="BK217" i="22"/>
  <c r="BK216" i="22"/>
  <c r="J216" i="22"/>
  <c r="BK215" i="22"/>
  <c r="J214" i="22"/>
  <c r="BK213" i="22"/>
  <c r="BK212" i="22"/>
  <c r="BK211" i="22"/>
  <c r="J210" i="22"/>
  <c r="BK209" i="22"/>
  <c r="BK208" i="22"/>
  <c r="J207" i="22"/>
  <c r="BK206" i="22"/>
  <c r="J205" i="22"/>
  <c r="BK204" i="22"/>
  <c r="BK203" i="22"/>
  <c r="BK202" i="22"/>
  <c r="J201" i="22"/>
  <c r="J200" i="22"/>
  <c r="BK199" i="22"/>
  <c r="BK198" i="22"/>
  <c r="BK197" i="22"/>
  <c r="BK196" i="22"/>
  <c r="J195" i="22"/>
  <c r="J194" i="22"/>
  <c r="BK193" i="22"/>
  <c r="BK192" i="22"/>
  <c r="BK191" i="22"/>
  <c r="BK190" i="22"/>
  <c r="BK188" i="22"/>
  <c r="J187" i="22"/>
  <c r="J186" i="22"/>
  <c r="BK185" i="22"/>
  <c r="BK184" i="22"/>
  <c r="BK183" i="22"/>
  <c r="BK182" i="22"/>
  <c r="BK181" i="22"/>
  <c r="J180" i="22"/>
  <c r="J179" i="22"/>
  <c r="BK178" i="22"/>
  <c r="J177" i="22"/>
  <c r="BK176" i="22"/>
  <c r="BK175" i="22"/>
  <c r="BK174" i="22"/>
  <c r="J173" i="22"/>
  <c r="J172" i="22"/>
  <c r="J171" i="22"/>
  <c r="BK170" i="22"/>
  <c r="BK169" i="22"/>
  <c r="J168" i="22"/>
  <c r="J167" i="22"/>
  <c r="J166" i="22"/>
  <c r="J165" i="22"/>
  <c r="J164" i="22"/>
  <c r="J163" i="22"/>
  <c r="J162" i="22"/>
  <c r="BK161" i="22"/>
  <c r="BK160" i="22"/>
  <c r="J160" i="22"/>
  <c r="BK159" i="22"/>
  <c r="BK158" i="22"/>
  <c r="BK157" i="22"/>
  <c r="J156" i="22"/>
  <c r="J155" i="22"/>
  <c r="J154" i="22"/>
  <c r="BK153" i="22"/>
  <c r="J152" i="22"/>
  <c r="BK151" i="22"/>
  <c r="BK150" i="22"/>
  <c r="J145" i="22"/>
  <c r="J144" i="22"/>
  <c r="BK142" i="22"/>
  <c r="BK141" i="22"/>
  <c r="J140" i="22"/>
  <c r="J139" i="22"/>
  <c r="J138" i="22"/>
  <c r="BK137" i="22"/>
  <c r="J136" i="22"/>
  <c r="J135" i="22"/>
  <c r="J133" i="22"/>
  <c r="J132" i="22"/>
  <c r="BK131" i="22"/>
  <c r="J130" i="22"/>
  <c r="J430" i="21"/>
  <c r="BK429" i="21"/>
  <c r="J429" i="21"/>
  <c r="BK428" i="21"/>
  <c r="J428" i="21"/>
  <c r="BK427" i="21"/>
  <c r="J427" i="21"/>
  <c r="J426" i="21"/>
  <c r="BK425" i="21"/>
  <c r="J424" i="21"/>
  <c r="J423" i="21"/>
  <c r="BK422" i="21"/>
  <c r="BK421" i="21"/>
  <c r="BK420" i="21"/>
  <c r="BK419" i="21"/>
  <c r="BK418" i="21"/>
  <c r="J417" i="21"/>
  <c r="BK416" i="21"/>
  <c r="J413" i="21"/>
  <c r="BK412" i="21"/>
  <c r="BK411" i="21"/>
  <c r="BK410" i="21"/>
  <c r="J409" i="21"/>
  <c r="J408" i="21"/>
  <c r="BK407" i="21"/>
  <c r="J406" i="21"/>
  <c r="J405" i="21"/>
  <c r="BK404" i="21"/>
  <c r="BK403" i="21"/>
  <c r="J402" i="21"/>
  <c r="BK401" i="21"/>
  <c r="J400" i="21"/>
  <c r="J399" i="21"/>
  <c r="J398" i="21"/>
  <c r="BK397" i="21"/>
  <c r="BK396" i="21"/>
  <c r="BK395" i="21"/>
  <c r="BK394" i="21"/>
  <c r="J393" i="21"/>
  <c r="J392" i="21"/>
  <c r="BK391" i="21"/>
  <c r="BK390" i="21"/>
  <c r="BK389" i="21"/>
  <c r="BK388" i="21"/>
  <c r="J387" i="21"/>
  <c r="J386" i="21"/>
  <c r="BK385" i="21"/>
  <c r="BK384" i="21"/>
  <c r="BK383" i="21"/>
  <c r="BK382" i="21"/>
  <c r="BK381" i="21"/>
  <c r="J380" i="21"/>
  <c r="J379" i="21"/>
  <c r="BK378" i="21"/>
  <c r="J377" i="21"/>
  <c r="J376" i="21"/>
  <c r="BK375" i="21"/>
  <c r="J374" i="21"/>
  <c r="BK373" i="21"/>
  <c r="J372" i="21"/>
  <c r="BK371" i="21"/>
  <c r="BK370" i="21"/>
  <c r="J369" i="21"/>
  <c r="BK368" i="21"/>
  <c r="J367" i="21"/>
  <c r="BK365" i="21"/>
  <c r="J365" i="21"/>
  <c r="BK364" i="21"/>
  <c r="J364" i="21"/>
  <c r="BK363" i="21"/>
  <c r="J362" i="21"/>
  <c r="J361" i="21"/>
  <c r="J360" i="21"/>
  <c r="J359" i="21"/>
  <c r="BK358" i="21"/>
  <c r="BK357" i="21"/>
  <c r="J356" i="21"/>
  <c r="J355" i="21"/>
  <c r="J354" i="21"/>
  <c r="J353" i="21"/>
  <c r="BK352" i="21"/>
  <c r="BK351" i="21"/>
  <c r="J350" i="21"/>
  <c r="J349" i="21"/>
  <c r="J348" i="21"/>
  <c r="J347" i="21"/>
  <c r="J346" i="21"/>
  <c r="BK345" i="21"/>
  <c r="BK344" i="21"/>
  <c r="BK343" i="21"/>
  <c r="BK342" i="21"/>
  <c r="J341" i="21"/>
  <c r="BK340" i="21"/>
  <c r="J339" i="21"/>
  <c r="J338" i="21"/>
  <c r="J337" i="21"/>
  <c r="BK336" i="21"/>
  <c r="J335" i="21"/>
  <c r="BK334" i="21"/>
  <c r="J333" i="21"/>
  <c r="BK332" i="21"/>
  <c r="BK331" i="21"/>
  <c r="J330" i="21"/>
  <c r="J329" i="21"/>
  <c r="BK328" i="21"/>
  <c r="J327" i="21"/>
  <c r="J326" i="21"/>
  <c r="J325" i="21"/>
  <c r="J324" i="21"/>
  <c r="J323" i="21"/>
  <c r="BK322" i="21"/>
  <c r="BK321" i="21"/>
  <c r="BK320" i="21"/>
  <c r="BK319" i="21"/>
  <c r="BK318" i="21"/>
  <c r="BK317" i="21"/>
  <c r="BK316" i="21"/>
  <c r="BK315" i="21"/>
  <c r="BK314" i="21"/>
  <c r="J313" i="21"/>
  <c r="J312" i="21"/>
  <c r="J311" i="21"/>
  <c r="BK310" i="21"/>
  <c r="BK309" i="21"/>
  <c r="BK308" i="21"/>
  <c r="J307" i="21"/>
  <c r="BK306" i="21"/>
  <c r="BK305" i="21"/>
  <c r="BK304" i="21"/>
  <c r="BK303" i="21"/>
  <c r="J302" i="21"/>
  <c r="J301" i="21"/>
  <c r="BK300" i="21"/>
  <c r="J299" i="21"/>
  <c r="J298" i="21"/>
  <c r="J297" i="21"/>
  <c r="BK296" i="21"/>
  <c r="BK295" i="21"/>
  <c r="J294" i="21"/>
  <c r="BK293" i="21"/>
  <c r="BK292" i="21"/>
  <c r="BK291" i="21"/>
  <c r="BK290" i="21"/>
  <c r="BK289" i="21"/>
  <c r="BK288" i="21"/>
  <c r="BK287" i="21"/>
  <c r="J286" i="21"/>
  <c r="BK285" i="21"/>
  <c r="BK284" i="21"/>
  <c r="BK283" i="21"/>
  <c r="BK282" i="21"/>
  <c r="BK281" i="21"/>
  <c r="BK280" i="21"/>
  <c r="J279" i="21"/>
  <c r="BK278" i="21"/>
  <c r="J277" i="21"/>
  <c r="J276" i="21"/>
  <c r="BK275" i="21"/>
  <c r="BK274" i="21"/>
  <c r="BK273" i="21"/>
  <c r="BK272" i="21"/>
  <c r="J271" i="21"/>
  <c r="J270" i="21"/>
  <c r="J269" i="21"/>
  <c r="BK268" i="21"/>
  <c r="J267" i="21"/>
  <c r="J266" i="21"/>
  <c r="BK265" i="21"/>
  <c r="BK264" i="21"/>
  <c r="J263" i="21"/>
  <c r="BK262" i="21"/>
  <c r="BK261" i="21"/>
  <c r="J260" i="21"/>
  <c r="BK259" i="21"/>
  <c r="BK258" i="21"/>
  <c r="J257" i="21"/>
  <c r="BK256" i="21"/>
  <c r="BK255" i="21"/>
  <c r="BK254" i="21"/>
  <c r="BK253" i="21"/>
  <c r="J252" i="21"/>
  <c r="J251" i="21"/>
  <c r="J250" i="21"/>
  <c r="BK249" i="21"/>
  <c r="BK248" i="21"/>
  <c r="BK247" i="21"/>
  <c r="BK246" i="21"/>
  <c r="BK245" i="21"/>
  <c r="BK244" i="21"/>
  <c r="J243" i="21"/>
  <c r="BK242" i="21"/>
  <c r="J241" i="21"/>
  <c r="J240" i="21"/>
  <c r="BK239" i="21"/>
  <c r="J238" i="21"/>
  <c r="J237" i="21"/>
  <c r="BK236" i="21"/>
  <c r="BK235" i="21"/>
  <c r="BK234" i="21"/>
  <c r="BK233" i="21"/>
  <c r="J232" i="21"/>
  <c r="J231" i="21"/>
  <c r="BK230" i="21"/>
  <c r="BK229" i="21"/>
  <c r="J228" i="21"/>
  <c r="J227" i="21"/>
  <c r="J226" i="21"/>
  <c r="J225" i="21"/>
  <c r="BK224" i="21"/>
  <c r="J223" i="21"/>
  <c r="BK222" i="21"/>
  <c r="BK221" i="21"/>
  <c r="J220" i="21"/>
  <c r="J219" i="21"/>
  <c r="J218" i="21"/>
  <c r="J217" i="21"/>
  <c r="BK216" i="21"/>
  <c r="J215" i="21"/>
  <c r="J214" i="21"/>
  <c r="BK213" i="21"/>
  <c r="J212" i="21"/>
  <c r="BK211" i="21"/>
  <c r="BK210" i="21"/>
  <c r="BK209" i="21"/>
  <c r="BK208" i="21"/>
  <c r="BK207" i="21"/>
  <c r="J206" i="21"/>
  <c r="J205" i="21"/>
  <c r="J204" i="21"/>
  <c r="J203" i="21"/>
  <c r="J202" i="21"/>
  <c r="BK201" i="21"/>
  <c r="J200" i="21"/>
  <c r="BK199" i="21"/>
  <c r="BK198" i="21"/>
  <c r="BK197" i="21"/>
  <c r="J196" i="21"/>
  <c r="BK195" i="21"/>
  <c r="BK194" i="21"/>
  <c r="BK193" i="21"/>
  <c r="J192" i="21"/>
  <c r="J191" i="21"/>
  <c r="BK189" i="21"/>
  <c r="J188" i="21"/>
  <c r="BK187" i="21"/>
  <c r="J186" i="21"/>
  <c r="J185" i="21"/>
  <c r="BK184" i="21"/>
  <c r="BK183" i="21"/>
  <c r="BK182" i="21"/>
  <c r="J181" i="21"/>
  <c r="J180" i="21"/>
  <c r="J179" i="21"/>
  <c r="BK178" i="21"/>
  <c r="BK177" i="21"/>
  <c r="BK176" i="21"/>
  <c r="J175" i="21"/>
  <c r="J174" i="21"/>
  <c r="J173" i="21"/>
  <c r="BK172" i="21"/>
  <c r="J171" i="21"/>
  <c r="J170" i="21"/>
  <c r="BK169" i="21"/>
  <c r="J168" i="21"/>
  <c r="J167" i="21"/>
  <c r="J166" i="21"/>
  <c r="J165" i="21"/>
  <c r="BK164" i="21"/>
  <c r="J163" i="21"/>
  <c r="BK162" i="21"/>
  <c r="BK161" i="21"/>
  <c r="BK160" i="21"/>
  <c r="BK159" i="21"/>
  <c r="BK158" i="21"/>
  <c r="BK157" i="21"/>
  <c r="J156" i="21"/>
  <c r="J155" i="21"/>
  <c r="J154" i="21"/>
  <c r="BK153" i="21"/>
  <c r="BK152" i="21"/>
  <c r="BK151" i="21"/>
  <c r="BK150" i="21"/>
  <c r="J149" i="21"/>
  <c r="J148" i="21"/>
  <c r="J147" i="21"/>
  <c r="J146" i="21"/>
  <c r="BK143" i="21"/>
  <c r="J141" i="21"/>
  <c r="J140" i="21"/>
  <c r="J139" i="21"/>
  <c r="BK138" i="21"/>
  <c r="BK137" i="21"/>
  <c r="BK136" i="21"/>
  <c r="J135" i="21"/>
  <c r="BK134" i="21"/>
  <c r="BK132" i="21"/>
  <c r="BK131" i="21"/>
  <c r="BK130" i="21"/>
  <c r="J129" i="21"/>
  <c r="BK396" i="20"/>
  <c r="J396" i="20"/>
  <c r="BK395" i="20"/>
  <c r="J395" i="20"/>
  <c r="BK394" i="20"/>
  <c r="BK393" i="20"/>
  <c r="BK392" i="20"/>
  <c r="BK391" i="20"/>
  <c r="J390" i="20"/>
  <c r="J389" i="20"/>
  <c r="J388" i="20"/>
  <c r="BK387" i="20"/>
  <c r="BK386" i="20"/>
  <c r="BK385" i="20"/>
  <c r="BK384" i="20"/>
  <c r="J383" i="20"/>
  <c r="J382" i="20"/>
  <c r="BK381" i="20"/>
  <c r="BK380" i="20"/>
  <c r="J377" i="20"/>
  <c r="BK376" i="20"/>
  <c r="BK375" i="20"/>
  <c r="BK374" i="20"/>
  <c r="J373" i="20"/>
  <c r="J372" i="20"/>
  <c r="BK371" i="20"/>
  <c r="J370" i="20"/>
  <c r="BK369" i="20"/>
  <c r="BK368" i="20"/>
  <c r="J367" i="20"/>
  <c r="J366" i="20"/>
  <c r="BK365" i="20"/>
  <c r="J364" i="20"/>
  <c r="BK363" i="20"/>
  <c r="BK362" i="20"/>
  <c r="J361" i="20"/>
  <c r="BK360" i="20"/>
  <c r="BK359" i="20"/>
  <c r="J358" i="20"/>
  <c r="J357" i="20"/>
  <c r="J356" i="20"/>
  <c r="BK355" i="20"/>
  <c r="BK354" i="20"/>
  <c r="J353" i="20"/>
  <c r="J352" i="20"/>
  <c r="BK351" i="20"/>
  <c r="BK350" i="20"/>
  <c r="J349" i="20"/>
  <c r="BK348" i="20"/>
  <c r="J347" i="20"/>
  <c r="J346" i="20"/>
  <c r="J345" i="20"/>
  <c r="BK344" i="20"/>
  <c r="BK343" i="20"/>
  <c r="J342" i="20"/>
  <c r="BK341" i="20"/>
  <c r="J340" i="20"/>
  <c r="BK339" i="20"/>
  <c r="J338" i="20"/>
  <c r="BK337" i="20"/>
  <c r="BK336" i="20"/>
  <c r="BK335" i="20"/>
  <c r="BK334" i="20"/>
  <c r="J332" i="20"/>
  <c r="BK331" i="20"/>
  <c r="BK330" i="20"/>
  <c r="J329" i="20"/>
  <c r="BK328" i="20"/>
  <c r="BK327" i="20"/>
  <c r="BK326" i="20"/>
  <c r="J325" i="20"/>
  <c r="BK324" i="20"/>
  <c r="BK323" i="20"/>
  <c r="J322" i="20"/>
  <c r="J321" i="20"/>
  <c r="BK320" i="20"/>
  <c r="J319" i="20"/>
  <c r="J318" i="20"/>
  <c r="BK317" i="20"/>
  <c r="BK316" i="20"/>
  <c r="J315" i="20"/>
  <c r="J314" i="20"/>
  <c r="J313" i="20"/>
  <c r="BK312" i="20"/>
  <c r="J311" i="20"/>
  <c r="J310" i="20"/>
  <c r="J309" i="20"/>
  <c r="BK308" i="20"/>
  <c r="BK307" i="20"/>
  <c r="BK306" i="20"/>
  <c r="BK305" i="20"/>
  <c r="J304" i="20"/>
  <c r="J303" i="20"/>
  <c r="BK302" i="20"/>
  <c r="BK301" i="20"/>
  <c r="BK300" i="20"/>
  <c r="J299" i="20"/>
  <c r="BK298" i="20"/>
  <c r="J297" i="20"/>
  <c r="J296" i="20"/>
  <c r="J295" i="20"/>
  <c r="BK294" i="20"/>
  <c r="J293" i="20"/>
  <c r="BK292" i="20"/>
  <c r="J291" i="20"/>
  <c r="J290" i="20"/>
  <c r="J289" i="20"/>
  <c r="BK288" i="20"/>
  <c r="BK287" i="20"/>
  <c r="BK286" i="20"/>
  <c r="BK285" i="20"/>
  <c r="BK284" i="20"/>
  <c r="BK283" i="20"/>
  <c r="BK282" i="20"/>
  <c r="BK281" i="20"/>
  <c r="BK280" i="20"/>
  <c r="J279" i="20"/>
  <c r="J278" i="20"/>
  <c r="J277" i="20"/>
  <c r="J276" i="20"/>
  <c r="J275" i="20"/>
  <c r="J274" i="20"/>
  <c r="BK273" i="20"/>
  <c r="BK272" i="20"/>
  <c r="BK271" i="20"/>
  <c r="J270" i="20"/>
  <c r="BK269" i="20"/>
  <c r="BK268" i="20"/>
  <c r="J267" i="20"/>
  <c r="BK266" i="20"/>
  <c r="BK265" i="20"/>
  <c r="J264" i="20"/>
  <c r="BK263" i="20"/>
  <c r="J262" i="20"/>
  <c r="BK261" i="20"/>
  <c r="J260" i="20"/>
  <c r="J259" i="20"/>
  <c r="BK258" i="20"/>
  <c r="J257" i="20"/>
  <c r="BK256" i="20"/>
  <c r="J255" i="20"/>
  <c r="J254" i="20"/>
  <c r="BK253" i="20"/>
  <c r="BK252" i="20"/>
  <c r="J251" i="20"/>
  <c r="J250" i="20"/>
  <c r="BK249" i="20"/>
  <c r="J248" i="20"/>
  <c r="J247" i="20"/>
  <c r="J246" i="20"/>
  <c r="J245" i="20"/>
  <c r="J244" i="20"/>
  <c r="J243" i="20"/>
  <c r="J242" i="20"/>
  <c r="J241" i="20"/>
  <c r="J240" i="20"/>
  <c r="J239" i="20"/>
  <c r="J238" i="20"/>
  <c r="J237" i="20"/>
  <c r="J236" i="20"/>
  <c r="BK235" i="20"/>
  <c r="BK234" i="20"/>
  <c r="J233" i="20"/>
  <c r="J232" i="20"/>
  <c r="J231" i="20"/>
  <c r="J230" i="20"/>
  <c r="BK229" i="20"/>
  <c r="BK228" i="20"/>
  <c r="BK227" i="20"/>
  <c r="BK226" i="20"/>
  <c r="BK225" i="20"/>
  <c r="J224" i="20"/>
  <c r="J223" i="20"/>
  <c r="J222" i="20"/>
  <c r="BK221" i="20"/>
  <c r="J220" i="20"/>
  <c r="J219" i="20"/>
  <c r="J218" i="20"/>
  <c r="BK217" i="20"/>
  <c r="BK216" i="20"/>
  <c r="BK215" i="20"/>
  <c r="J214" i="20"/>
  <c r="BK213" i="20"/>
  <c r="BK212" i="20"/>
  <c r="BK211" i="20"/>
  <c r="J210" i="20"/>
  <c r="J209" i="20"/>
  <c r="BK208" i="20"/>
  <c r="BK207" i="20"/>
  <c r="J206" i="20"/>
  <c r="BK205" i="20"/>
  <c r="BK204" i="20"/>
  <c r="BK203" i="20"/>
  <c r="BK202" i="20"/>
  <c r="BK201" i="20"/>
  <c r="J200" i="20"/>
  <c r="BK199" i="20"/>
  <c r="J198" i="20"/>
  <c r="J197" i="20"/>
  <c r="BK196" i="20"/>
  <c r="J195" i="20"/>
  <c r="J194" i="20"/>
  <c r="BK193" i="20"/>
  <c r="J192" i="20"/>
  <c r="J191" i="20"/>
  <c r="J190" i="20"/>
  <c r="BK189" i="20"/>
  <c r="BK188" i="20"/>
  <c r="BK187" i="20"/>
  <c r="BK186" i="20"/>
  <c r="J185" i="20"/>
  <c r="BK184" i="20"/>
  <c r="BK183" i="20"/>
  <c r="BK182" i="20"/>
  <c r="BK181" i="20"/>
  <c r="J180" i="20"/>
  <c r="J178" i="20"/>
  <c r="J177" i="20"/>
  <c r="BK176" i="20"/>
  <c r="BK175" i="20"/>
  <c r="J174" i="20"/>
  <c r="BK173" i="20"/>
  <c r="BK172" i="20"/>
  <c r="J171" i="20"/>
  <c r="J170" i="20"/>
  <c r="BK169" i="20"/>
  <c r="J168" i="20"/>
  <c r="J167" i="20"/>
  <c r="BK166" i="20"/>
  <c r="BK165" i="20"/>
  <c r="BK164" i="20"/>
  <c r="J163" i="20"/>
  <c r="BK162" i="20"/>
  <c r="J161" i="20"/>
  <c r="J160" i="20"/>
  <c r="J159" i="20"/>
  <c r="J158" i="20"/>
  <c r="J157" i="20"/>
  <c r="BK156" i="20"/>
  <c r="J155" i="20"/>
  <c r="J154" i="20"/>
  <c r="J153" i="20"/>
  <c r="BK152" i="20"/>
  <c r="J151" i="20"/>
  <c r="J150" i="20"/>
  <c r="J149" i="20"/>
  <c r="BK148" i="20"/>
  <c r="BK147" i="20"/>
  <c r="J144" i="20"/>
  <c r="BK143" i="20"/>
  <c r="J140" i="20"/>
  <c r="BK138" i="20"/>
  <c r="J137" i="20"/>
  <c r="J136" i="20"/>
  <c r="BK135" i="20"/>
  <c r="J134" i="20"/>
  <c r="BK132" i="20"/>
  <c r="BK131" i="20"/>
  <c r="J130" i="20"/>
  <c r="J129" i="20"/>
  <c r="J377" i="19"/>
  <c r="BK376" i="19"/>
  <c r="J375" i="19"/>
  <c r="BK374" i="19"/>
  <c r="BK373" i="19"/>
  <c r="BK372" i="19"/>
  <c r="BK371" i="19"/>
  <c r="J370" i="19"/>
  <c r="BK369" i="19"/>
  <c r="J368" i="19"/>
  <c r="J367" i="19"/>
  <c r="BK364" i="19"/>
  <c r="BK363" i="19"/>
  <c r="BK362" i="19"/>
  <c r="J361" i="19"/>
  <c r="BK360" i="19"/>
  <c r="BK359" i="19"/>
  <c r="BK358" i="19"/>
  <c r="BK357" i="19"/>
  <c r="BK356" i="19"/>
  <c r="J355" i="19"/>
  <c r="BK354" i="19"/>
  <c r="BK353" i="19"/>
  <c r="J352" i="19"/>
  <c r="BK351" i="19"/>
  <c r="BK350" i="19"/>
  <c r="J349" i="19"/>
  <c r="BK348" i="19"/>
  <c r="J347" i="19"/>
  <c r="BK346" i="19"/>
  <c r="J345" i="19"/>
  <c r="J344" i="19"/>
  <c r="J343" i="19"/>
  <c r="BK342" i="19"/>
  <c r="J341" i="19"/>
  <c r="BK340" i="19"/>
  <c r="BK339" i="19"/>
  <c r="BK338" i="19"/>
  <c r="J337" i="19"/>
  <c r="BK336" i="19"/>
  <c r="BK335" i="19"/>
  <c r="BK334" i="19"/>
  <c r="BK333" i="19"/>
  <c r="BK332" i="19"/>
  <c r="J331" i="19"/>
  <c r="BK330" i="19"/>
  <c r="BK329" i="19"/>
  <c r="BK328" i="19"/>
  <c r="J327" i="19"/>
  <c r="J326" i="19"/>
  <c r="BK325" i="19"/>
  <c r="BK324" i="19"/>
  <c r="BK323" i="19"/>
  <c r="BK322" i="19"/>
  <c r="BK321" i="19"/>
  <c r="BK320" i="19"/>
  <c r="J319" i="19"/>
  <c r="BK318" i="19"/>
  <c r="BK316" i="19"/>
  <c r="J315" i="19"/>
  <c r="BK314" i="19"/>
  <c r="J313" i="19"/>
  <c r="BK312" i="19"/>
  <c r="J311" i="19"/>
  <c r="BK310" i="19"/>
  <c r="J309" i="19"/>
  <c r="J308" i="19"/>
  <c r="BK307" i="19"/>
  <c r="J306" i="19"/>
  <c r="BK305" i="19"/>
  <c r="J304" i="19"/>
  <c r="J303" i="19"/>
  <c r="BK302" i="19"/>
  <c r="J301" i="19"/>
  <c r="BK300" i="19"/>
  <c r="J299" i="19"/>
  <c r="BK298" i="19"/>
  <c r="J297" i="19"/>
  <c r="BK296" i="19"/>
  <c r="J295" i="19"/>
  <c r="J294" i="19"/>
  <c r="J293" i="19"/>
  <c r="J292" i="19"/>
  <c r="J291" i="19"/>
  <c r="J290" i="19"/>
  <c r="J289" i="19"/>
  <c r="BK288" i="19"/>
  <c r="J287" i="19"/>
  <c r="BK286" i="19"/>
  <c r="BK285" i="19"/>
  <c r="BK284" i="19"/>
  <c r="BK283" i="19"/>
  <c r="BK282" i="19"/>
  <c r="BK281" i="19"/>
  <c r="J280" i="19"/>
  <c r="BK279" i="19"/>
  <c r="J278" i="19"/>
  <c r="J277" i="19"/>
  <c r="J276" i="19"/>
  <c r="BK275" i="19"/>
  <c r="BK274" i="19"/>
  <c r="J273" i="19"/>
  <c r="J272" i="19"/>
  <c r="BK271" i="19"/>
  <c r="BK270" i="19"/>
  <c r="BK269" i="19"/>
  <c r="J268" i="19"/>
  <c r="BK267" i="19"/>
  <c r="J266" i="19"/>
  <c r="BK265" i="19"/>
  <c r="J264" i="19"/>
  <c r="BK263" i="19"/>
  <c r="BK262" i="19"/>
  <c r="J262" i="19"/>
  <c r="BK261" i="19"/>
  <c r="J260" i="19"/>
  <c r="BK259" i="19"/>
  <c r="BK258" i="19"/>
  <c r="BK257" i="19"/>
  <c r="BK256" i="19"/>
  <c r="BK255" i="19"/>
  <c r="J254" i="19"/>
  <c r="BK253" i="19"/>
  <c r="J252" i="19"/>
  <c r="J251" i="19"/>
  <c r="J250" i="19"/>
  <c r="BK249" i="19"/>
  <c r="BK248" i="19"/>
  <c r="J247" i="19"/>
  <c r="J246" i="19"/>
  <c r="BK245" i="19"/>
  <c r="BK244" i="19"/>
  <c r="BK243" i="19"/>
  <c r="BK242" i="19"/>
  <c r="BK241" i="19"/>
  <c r="BK240" i="19"/>
  <c r="BK239" i="19"/>
  <c r="BK238" i="19"/>
  <c r="J237" i="19"/>
  <c r="J236" i="19"/>
  <c r="J235" i="19"/>
  <c r="J234" i="19"/>
  <c r="J233" i="19"/>
  <c r="J232" i="19"/>
  <c r="J231" i="19"/>
  <c r="BK230" i="19"/>
  <c r="BK229" i="19"/>
  <c r="BK228" i="19"/>
  <c r="J228" i="19"/>
  <c r="BK227" i="19"/>
  <c r="BK226" i="19"/>
  <c r="J225" i="19"/>
  <c r="J224" i="19"/>
  <c r="BK223" i="19"/>
  <c r="BK222" i="19"/>
  <c r="BK221" i="19"/>
  <c r="J220" i="19"/>
  <c r="J219" i="19"/>
  <c r="BK218" i="19"/>
  <c r="BK217" i="19"/>
  <c r="J216" i="19"/>
  <c r="J215" i="19"/>
  <c r="J214" i="19"/>
  <c r="BK213" i="19"/>
  <c r="BK212" i="19"/>
  <c r="BK211" i="19"/>
  <c r="J210" i="19"/>
  <c r="BK209" i="19"/>
  <c r="J208" i="19"/>
  <c r="J207" i="19"/>
  <c r="BK206" i="19"/>
  <c r="BK205" i="19"/>
  <c r="J204" i="19"/>
  <c r="BK203" i="19"/>
  <c r="J202" i="19"/>
  <c r="J201" i="19"/>
  <c r="BK200" i="19"/>
  <c r="J199" i="19"/>
  <c r="BK198" i="19"/>
  <c r="BK197" i="19"/>
  <c r="BK196" i="19"/>
  <c r="BK195" i="19"/>
  <c r="BK194" i="19"/>
  <c r="BK193" i="19"/>
  <c r="BK192" i="19"/>
  <c r="J191" i="19"/>
  <c r="J190" i="19"/>
  <c r="J189" i="19"/>
  <c r="J188" i="19"/>
  <c r="BK187" i="19"/>
  <c r="BK186" i="19"/>
  <c r="BK185" i="19"/>
  <c r="BK184" i="19"/>
  <c r="J182" i="19"/>
  <c r="BK181" i="19"/>
  <c r="BK180" i="19"/>
  <c r="J179" i="19"/>
  <c r="BK178" i="19"/>
  <c r="BK177" i="19"/>
  <c r="BK176" i="19"/>
  <c r="J175" i="19"/>
  <c r="J174" i="19"/>
  <c r="BK173" i="19"/>
  <c r="J172" i="19"/>
  <c r="J171" i="19"/>
  <c r="BK170" i="19"/>
  <c r="J169" i="19"/>
  <c r="J168" i="19"/>
  <c r="J167" i="19"/>
  <c r="BK166" i="19"/>
  <c r="J165" i="19"/>
  <c r="BK164" i="19"/>
  <c r="J163" i="19"/>
  <c r="BK162" i="19"/>
  <c r="J161" i="19"/>
  <c r="BK160" i="19"/>
  <c r="BK159" i="19"/>
  <c r="BK158" i="19"/>
  <c r="J157" i="19"/>
  <c r="J156" i="19"/>
  <c r="BK155" i="19"/>
  <c r="BK154" i="19"/>
  <c r="BK153" i="19"/>
  <c r="BK152" i="19"/>
  <c r="BK151" i="19"/>
  <c r="BK150" i="19"/>
  <c r="J149" i="19"/>
  <c r="BK148" i="19"/>
  <c r="BK147" i="19"/>
  <c r="BK146" i="19"/>
  <c r="BK143" i="19"/>
  <c r="J141" i="19"/>
  <c r="J140" i="19"/>
  <c r="J139" i="19"/>
  <c r="J138" i="19"/>
  <c r="BK137" i="19"/>
  <c r="J136" i="19"/>
  <c r="BK135" i="19"/>
  <c r="J134" i="19"/>
  <c r="J132" i="19"/>
  <c r="BK131" i="19"/>
  <c r="J130" i="19"/>
  <c r="BK129" i="19"/>
  <c r="BK415" i="18"/>
  <c r="BK414" i="18"/>
  <c r="J413" i="18"/>
  <c r="J412" i="18"/>
  <c r="BK411" i="18"/>
  <c r="J410" i="18"/>
  <c r="J409" i="18"/>
  <c r="J408" i="18"/>
  <c r="BK407" i="18"/>
  <c r="BK406" i="18"/>
  <c r="J405" i="18"/>
  <c r="J404" i="18"/>
  <c r="BK403" i="18"/>
  <c r="BK402" i="18"/>
  <c r="J401" i="18"/>
  <c r="BK400" i="18"/>
  <c r="J399" i="18"/>
  <c r="BK396" i="18"/>
  <c r="BK395" i="18"/>
  <c r="BK394" i="18"/>
  <c r="BK393" i="18"/>
  <c r="BK392" i="18"/>
  <c r="BK391" i="18"/>
  <c r="BK390" i="18"/>
  <c r="BK389" i="18"/>
  <c r="J388" i="18"/>
  <c r="J387" i="18"/>
  <c r="BK386" i="18"/>
  <c r="J385" i="18"/>
  <c r="BK384" i="18"/>
  <c r="BK383" i="18"/>
  <c r="BK382" i="18"/>
  <c r="BK381" i="18"/>
  <c r="J380" i="18"/>
  <c r="BK379" i="18"/>
  <c r="J378" i="18"/>
  <c r="BK377" i="18"/>
  <c r="BK376" i="18"/>
  <c r="BK375" i="18"/>
  <c r="BK374" i="18"/>
  <c r="BK373" i="18"/>
  <c r="BK372" i="18"/>
  <c r="J371" i="18"/>
  <c r="J370" i="18"/>
  <c r="BK369" i="18"/>
  <c r="BK368" i="18"/>
  <c r="J367" i="18"/>
  <c r="BK366" i="18"/>
  <c r="BK365" i="18"/>
  <c r="BK364" i="18"/>
  <c r="BK363" i="18"/>
  <c r="BK362" i="18"/>
  <c r="BK361" i="18"/>
  <c r="BK360" i="18"/>
  <c r="J359" i="18"/>
  <c r="J358" i="18"/>
  <c r="BK357" i="18"/>
  <c r="J356" i="18"/>
  <c r="J355" i="18"/>
  <c r="J354" i="18"/>
  <c r="BK353" i="18"/>
  <c r="BK352" i="18"/>
  <c r="BK351" i="18"/>
  <c r="BK350" i="18"/>
  <c r="BK349" i="18"/>
  <c r="BK348" i="18"/>
  <c r="BK347" i="18"/>
  <c r="J346" i="18"/>
  <c r="J345" i="18"/>
  <c r="BK344" i="18"/>
  <c r="J343" i="18"/>
  <c r="BK342" i="18"/>
  <c r="J341" i="18"/>
  <c r="J340" i="18"/>
  <c r="BK338" i="18"/>
  <c r="BK337" i="18"/>
  <c r="BK336" i="18"/>
  <c r="J335" i="18"/>
  <c r="J334" i="18"/>
  <c r="J333" i="18"/>
  <c r="BK332" i="18"/>
  <c r="BK331" i="18"/>
  <c r="J330" i="18"/>
  <c r="J329" i="18"/>
  <c r="J328" i="18"/>
  <c r="BK327" i="18"/>
  <c r="BK326" i="18"/>
  <c r="BK325" i="18"/>
  <c r="BK324" i="18"/>
  <c r="J323" i="18"/>
  <c r="BK322" i="18"/>
  <c r="BK321" i="18"/>
  <c r="BK320" i="18"/>
  <c r="J319" i="18"/>
  <c r="J318" i="18"/>
  <c r="BK317" i="18"/>
  <c r="J316" i="18"/>
  <c r="BK315" i="18"/>
  <c r="BK314" i="18"/>
  <c r="BK313" i="18"/>
  <c r="BK312" i="18"/>
  <c r="BK311" i="18"/>
  <c r="BK310" i="18"/>
  <c r="J309" i="18"/>
  <c r="J308" i="18"/>
  <c r="J307" i="18"/>
  <c r="J306" i="18"/>
  <c r="J305" i="18"/>
  <c r="BK304" i="18"/>
  <c r="BK303" i="18"/>
  <c r="J302" i="18"/>
  <c r="J301" i="18"/>
  <c r="J300" i="18"/>
  <c r="J299" i="18"/>
  <c r="BK298" i="18"/>
  <c r="J297" i="18"/>
  <c r="J296" i="18"/>
  <c r="BK295" i="18"/>
  <c r="BK294" i="18"/>
  <c r="BK293" i="18"/>
  <c r="J292" i="18"/>
  <c r="J291" i="18"/>
  <c r="BK290" i="18"/>
  <c r="BK289" i="18"/>
  <c r="BK288" i="18"/>
  <c r="BK287" i="18"/>
  <c r="BK286" i="18"/>
  <c r="J285" i="18"/>
  <c r="J284" i="18"/>
  <c r="J283" i="18"/>
  <c r="BK282" i="18"/>
  <c r="J281" i="18"/>
  <c r="BK280" i="18"/>
  <c r="J279" i="18"/>
  <c r="BK278" i="18"/>
  <c r="BK277" i="18"/>
  <c r="J276" i="18"/>
  <c r="BK275" i="18"/>
  <c r="J274" i="18"/>
  <c r="J273" i="18"/>
  <c r="BK272" i="18"/>
  <c r="BK271" i="18"/>
  <c r="J270" i="18"/>
  <c r="J269" i="18"/>
  <c r="BK268" i="18"/>
  <c r="BK267" i="18"/>
  <c r="BK266" i="18"/>
  <c r="J265" i="18"/>
  <c r="J264" i="18"/>
  <c r="J263" i="18"/>
  <c r="BK262" i="18"/>
  <c r="BK261" i="18"/>
  <c r="BK260" i="18"/>
  <c r="BK259" i="18"/>
  <c r="J258" i="18"/>
  <c r="BK257" i="18"/>
  <c r="BK256" i="18"/>
  <c r="J255" i="18"/>
  <c r="BK254" i="18"/>
  <c r="BK253" i="18"/>
  <c r="BK252" i="18"/>
  <c r="J251" i="18"/>
  <c r="BK250" i="18"/>
  <c r="BK249" i="18"/>
  <c r="J248" i="18"/>
  <c r="BK247" i="18"/>
  <c r="BK246" i="18"/>
  <c r="BK245" i="18"/>
  <c r="J244" i="18"/>
  <c r="BK243" i="18"/>
  <c r="BK242" i="18"/>
  <c r="BK241" i="18"/>
  <c r="J240" i="18"/>
  <c r="J239" i="18"/>
  <c r="J238" i="18"/>
  <c r="BK237" i="18"/>
  <c r="BK236" i="18"/>
  <c r="BK235" i="18"/>
  <c r="J234" i="18"/>
  <c r="BK233" i="18"/>
  <c r="BK232" i="18"/>
  <c r="J231" i="18"/>
  <c r="BK230" i="18"/>
  <c r="BK229" i="18"/>
  <c r="BK228" i="18"/>
  <c r="BK227" i="18"/>
  <c r="BK226" i="18"/>
  <c r="BK225" i="18"/>
  <c r="BK224" i="18"/>
  <c r="BK223" i="18"/>
  <c r="J222" i="18"/>
  <c r="J221" i="18"/>
  <c r="J220" i="18"/>
  <c r="J219" i="18"/>
  <c r="J218" i="18"/>
  <c r="J217" i="18"/>
  <c r="BK216" i="18"/>
  <c r="J215" i="18"/>
  <c r="BK214" i="18"/>
  <c r="J213" i="18"/>
  <c r="J212" i="18"/>
  <c r="BK211" i="18"/>
  <c r="BK210" i="18"/>
  <c r="J209" i="18"/>
  <c r="BK208" i="18"/>
  <c r="J207" i="18"/>
  <c r="J206" i="18"/>
  <c r="BK205" i="18"/>
  <c r="BK204" i="18"/>
  <c r="BK203" i="18"/>
  <c r="J202" i="18"/>
  <c r="BK201" i="18"/>
  <c r="BK200" i="18"/>
  <c r="BK199" i="18"/>
  <c r="BK198" i="18"/>
  <c r="J197" i="18"/>
  <c r="J196" i="18"/>
  <c r="J195" i="18"/>
  <c r="BK194" i="18"/>
  <c r="J193" i="18"/>
  <c r="J191" i="18"/>
  <c r="J190" i="18"/>
  <c r="J189" i="18"/>
  <c r="J188" i="18"/>
  <c r="BK187" i="18"/>
  <c r="BK186" i="18"/>
  <c r="J185" i="18"/>
  <c r="BK184" i="18"/>
  <c r="BK183" i="18"/>
  <c r="BK182" i="18"/>
  <c r="BK181" i="18"/>
  <c r="J180" i="18"/>
  <c r="J179" i="18"/>
  <c r="BK178" i="18"/>
  <c r="J177" i="18"/>
  <c r="J176" i="18"/>
  <c r="BK175" i="18"/>
  <c r="BK174" i="18"/>
  <c r="J173" i="18"/>
  <c r="BK172" i="18"/>
  <c r="J171" i="18"/>
  <c r="BK170" i="18"/>
  <c r="BK169" i="18"/>
  <c r="BK168" i="18"/>
  <c r="J167" i="18"/>
  <c r="BK166" i="18"/>
  <c r="BK165" i="18"/>
  <c r="J164" i="18"/>
  <c r="J163" i="18"/>
  <c r="J162" i="18"/>
  <c r="J161" i="18"/>
  <c r="J160" i="18"/>
  <c r="BK159" i="18"/>
  <c r="BK158" i="18"/>
  <c r="J157" i="18"/>
  <c r="BK156" i="18"/>
  <c r="J153" i="18"/>
  <c r="BK151" i="18"/>
  <c r="BK150" i="18"/>
  <c r="BK149" i="18"/>
  <c r="BK148" i="18"/>
  <c r="BK146" i="18"/>
  <c r="BK144" i="18"/>
  <c r="J143" i="18"/>
  <c r="J142" i="18"/>
  <c r="J141" i="18"/>
  <c r="BK140" i="18"/>
  <c r="BK139" i="18"/>
  <c r="J138" i="18"/>
  <c r="J136" i="18"/>
  <c r="BK135" i="18"/>
  <c r="J134" i="18"/>
  <c r="J133" i="18"/>
  <c r="BK132" i="18"/>
  <c r="BK131" i="18"/>
  <c r="BK405" i="17"/>
  <c r="J405" i="17"/>
  <c r="J404" i="17"/>
  <c r="J403" i="17"/>
  <c r="J402" i="17"/>
  <c r="BK401" i="17"/>
  <c r="BK400" i="17"/>
  <c r="J399" i="17"/>
  <c r="BK398" i="17"/>
  <c r="BK397" i="17"/>
  <c r="J396" i="17"/>
  <c r="BK395" i="17"/>
  <c r="BK394" i="17"/>
  <c r="J393" i="17"/>
  <c r="BK392" i="17"/>
  <c r="BK391" i="17"/>
  <c r="BK390" i="17"/>
  <c r="BK389" i="17"/>
  <c r="BK386" i="17"/>
  <c r="BK385" i="17"/>
  <c r="J384" i="17"/>
  <c r="BK383" i="17"/>
  <c r="BK382" i="17"/>
  <c r="BK381" i="17"/>
  <c r="J380" i="17"/>
  <c r="BK379" i="17"/>
  <c r="BK378" i="17"/>
  <c r="BK377" i="17"/>
  <c r="J376" i="17"/>
  <c r="BK375" i="17"/>
  <c r="BK374" i="17"/>
  <c r="J373" i="17"/>
  <c r="BK372" i="17"/>
  <c r="BK371" i="17"/>
  <c r="J370" i="17"/>
  <c r="BK369" i="17"/>
  <c r="BK368" i="17"/>
  <c r="J367" i="17"/>
  <c r="J366" i="17"/>
  <c r="J365" i="17"/>
  <c r="J364" i="17"/>
  <c r="J363" i="17"/>
  <c r="J362" i="17"/>
  <c r="J361" i="17"/>
  <c r="J360" i="17"/>
  <c r="J359" i="17"/>
  <c r="BK358" i="17"/>
  <c r="BK357" i="17"/>
  <c r="J356" i="17"/>
  <c r="BK355" i="17"/>
  <c r="BK354" i="17"/>
  <c r="BK353" i="17"/>
  <c r="BK352" i="17"/>
  <c r="J351" i="17"/>
  <c r="BK350" i="17"/>
  <c r="BK349" i="17"/>
  <c r="BK348" i="17"/>
  <c r="BK347" i="17"/>
  <c r="J346" i="17"/>
  <c r="J345" i="17"/>
  <c r="BK344" i="17"/>
  <c r="J343" i="17"/>
  <c r="BK342" i="17"/>
  <c r="J341" i="17"/>
  <c r="BK340" i="17"/>
  <c r="BK339" i="17"/>
  <c r="BK337" i="17"/>
  <c r="BK336" i="17"/>
  <c r="BK335" i="17"/>
  <c r="BK334" i="17"/>
  <c r="BK333" i="17"/>
  <c r="BK332" i="17"/>
  <c r="BK331" i="17"/>
  <c r="J330" i="17"/>
  <c r="J329" i="17"/>
  <c r="BK328" i="17"/>
  <c r="BK327" i="17"/>
  <c r="BK326" i="17"/>
  <c r="J325" i="17"/>
  <c r="J324" i="17"/>
  <c r="J323" i="17"/>
  <c r="BK322" i="17"/>
  <c r="BK321" i="17"/>
  <c r="BK320" i="17"/>
  <c r="BK319" i="17"/>
  <c r="BK318" i="17"/>
  <c r="J317" i="17"/>
  <c r="BK316" i="17"/>
  <c r="J315" i="17"/>
  <c r="J314" i="17"/>
  <c r="BK313" i="17"/>
  <c r="BK312" i="17"/>
  <c r="J311" i="17"/>
  <c r="J310" i="17"/>
  <c r="J309" i="17"/>
  <c r="J308" i="17"/>
  <c r="BK307" i="17"/>
  <c r="BK306" i="17"/>
  <c r="J305" i="17"/>
  <c r="J304" i="17"/>
  <c r="J303" i="17"/>
  <c r="BK302" i="17"/>
  <c r="J301" i="17"/>
  <c r="J300" i="17"/>
  <c r="J299" i="17"/>
  <c r="BK298" i="17"/>
  <c r="J297" i="17"/>
  <c r="BK296" i="17"/>
  <c r="BK295" i="17"/>
  <c r="J294" i="17"/>
  <c r="J293" i="17"/>
  <c r="J292" i="17"/>
  <c r="BK291" i="17"/>
  <c r="J291" i="17"/>
  <c r="BK290" i="17"/>
  <c r="J290" i="17"/>
  <c r="J289" i="17"/>
  <c r="BK288" i="17"/>
  <c r="BK287" i="17"/>
  <c r="J286" i="17"/>
  <c r="J284" i="17"/>
  <c r="BK283" i="17"/>
  <c r="J282" i="17"/>
  <c r="BK281" i="17"/>
  <c r="BK280" i="17"/>
  <c r="J279" i="17"/>
  <c r="BK278" i="17"/>
  <c r="BK277" i="17"/>
  <c r="J276" i="17"/>
  <c r="BK275" i="17"/>
  <c r="BK274" i="17"/>
  <c r="J273" i="17"/>
  <c r="J272" i="17"/>
  <c r="BK271" i="17"/>
  <c r="J270" i="17"/>
  <c r="BK269" i="17"/>
  <c r="J268" i="17"/>
  <c r="J267" i="17"/>
  <c r="J266" i="17"/>
  <c r="BK265" i="17"/>
  <c r="J264" i="17"/>
  <c r="BK263" i="17"/>
  <c r="J262" i="17"/>
  <c r="BK261" i="17"/>
  <c r="BK260" i="17"/>
  <c r="BK259" i="17"/>
  <c r="BK258" i="17"/>
  <c r="J257" i="17"/>
  <c r="J256" i="17"/>
  <c r="J255" i="17"/>
  <c r="J254" i="17"/>
  <c r="J253" i="17"/>
  <c r="BK252" i="17"/>
  <c r="BK251" i="17"/>
  <c r="J250" i="17"/>
  <c r="J249" i="17"/>
  <c r="BK248" i="17"/>
  <c r="BK247" i="17"/>
  <c r="BK246" i="17"/>
  <c r="J245" i="17"/>
  <c r="J244" i="17"/>
  <c r="J243" i="17"/>
  <c r="J242" i="17"/>
  <c r="J241" i="17"/>
  <c r="BK240" i="17"/>
  <c r="BK239" i="17"/>
  <c r="BK238" i="17"/>
  <c r="BK237" i="17"/>
  <c r="BK236" i="17"/>
  <c r="BK235" i="17"/>
  <c r="BK234" i="17"/>
  <c r="J233" i="17"/>
  <c r="BK232" i="17"/>
  <c r="J231" i="17"/>
  <c r="J230" i="17"/>
  <c r="BK229" i="17"/>
  <c r="J228" i="17"/>
  <c r="J226" i="17"/>
  <c r="J225" i="17"/>
  <c r="J224" i="17"/>
  <c r="BK223" i="17"/>
  <c r="J223" i="17"/>
  <c r="BK222" i="17"/>
  <c r="J221" i="17"/>
  <c r="BK220" i="17"/>
  <c r="J219" i="17"/>
  <c r="J218" i="17"/>
  <c r="BK217" i="17"/>
  <c r="J216" i="17"/>
  <c r="J215" i="17"/>
  <c r="BK214" i="17"/>
  <c r="J213" i="17"/>
  <c r="J212" i="17"/>
  <c r="BK211" i="17"/>
  <c r="BK210" i="17"/>
  <c r="J209" i="17"/>
  <c r="J208" i="17"/>
  <c r="BK207" i="17"/>
  <c r="BK206" i="17"/>
  <c r="J205" i="17"/>
  <c r="BK204" i="17"/>
  <c r="J203" i="17"/>
  <c r="J202" i="17"/>
  <c r="BK201" i="17"/>
  <c r="BK200" i="17"/>
  <c r="J200" i="17"/>
  <c r="BK198" i="17"/>
  <c r="BK197" i="17"/>
  <c r="J196" i="17"/>
  <c r="J195" i="17"/>
  <c r="BK194" i="17"/>
  <c r="J194" i="17"/>
  <c r="BK193" i="17"/>
  <c r="BK192" i="17"/>
  <c r="BK191" i="17"/>
  <c r="BK190" i="17"/>
  <c r="J189" i="17"/>
  <c r="BK188" i="17"/>
  <c r="BK187" i="17"/>
  <c r="BK186" i="17"/>
  <c r="J185" i="17"/>
  <c r="J184" i="17"/>
  <c r="BK182" i="17"/>
  <c r="BK181" i="17"/>
  <c r="BK180" i="17"/>
  <c r="J179" i="17"/>
  <c r="J178" i="17"/>
  <c r="J177" i="17"/>
  <c r="J176" i="17"/>
  <c r="BK175" i="17"/>
  <c r="BK174" i="17"/>
  <c r="BK173" i="17"/>
  <c r="BK172" i="17"/>
  <c r="BK170" i="17"/>
  <c r="BK169" i="17"/>
  <c r="J168" i="17"/>
  <c r="BK167" i="17"/>
  <c r="J166" i="17"/>
  <c r="J165" i="17"/>
  <c r="J164" i="17"/>
  <c r="J163" i="17"/>
  <c r="BK162" i="17"/>
  <c r="BK161" i="17"/>
  <c r="J160" i="17"/>
  <c r="J159" i="17"/>
  <c r="BK158" i="17"/>
  <c r="BK157" i="17"/>
  <c r="J156" i="17"/>
  <c r="BK155" i="17"/>
  <c r="BK154" i="17"/>
  <c r="BK153" i="17"/>
  <c r="BK152" i="17"/>
  <c r="BK151" i="17"/>
  <c r="BK150" i="17"/>
  <c r="BK149" i="17"/>
  <c r="BK148" i="17"/>
  <c r="J147" i="17"/>
  <c r="J146" i="17"/>
  <c r="BK145" i="17"/>
  <c r="BK142" i="17"/>
  <c r="J140" i="17"/>
  <c r="BK139" i="17"/>
  <c r="J138" i="17"/>
  <c r="J137" i="17"/>
  <c r="J136" i="17"/>
  <c r="BK135" i="17"/>
  <c r="J134" i="17"/>
  <c r="J132" i="17"/>
  <c r="BK131" i="17"/>
  <c r="BK130" i="17"/>
  <c r="J129" i="17"/>
  <c r="J423" i="16"/>
  <c r="J422" i="16"/>
  <c r="BK421" i="16"/>
  <c r="J420" i="16"/>
  <c r="BK419" i="16"/>
  <c r="J418" i="16"/>
  <c r="J417" i="16"/>
  <c r="BK416" i="16"/>
  <c r="J415" i="16"/>
  <c r="BK414" i="16"/>
  <c r="BK413" i="16"/>
  <c r="BK412" i="16"/>
  <c r="BK411" i="16"/>
  <c r="J410" i="16"/>
  <c r="J409" i="16"/>
  <c r="BK408" i="16"/>
  <c r="BK405" i="16"/>
  <c r="BK404" i="16"/>
  <c r="BK403" i="16"/>
  <c r="BK402" i="16"/>
  <c r="BK401" i="16"/>
  <c r="J400" i="16"/>
  <c r="BK399" i="16"/>
  <c r="BK398" i="16"/>
  <c r="BK397" i="16"/>
  <c r="J396" i="16"/>
  <c r="BK395" i="16"/>
  <c r="J394" i="16"/>
  <c r="J393" i="16"/>
  <c r="J392" i="16"/>
  <c r="BK391" i="16"/>
  <c r="J390" i="16"/>
  <c r="BK389" i="16"/>
  <c r="BK388" i="16"/>
  <c r="J387" i="16"/>
  <c r="BK386" i="16"/>
  <c r="BK385" i="16"/>
  <c r="J384" i="16"/>
  <c r="BK383" i="16"/>
  <c r="J382" i="16"/>
  <c r="J381" i="16"/>
  <c r="BK380" i="16"/>
  <c r="BK379" i="16"/>
  <c r="BK378" i="16"/>
  <c r="J377" i="16"/>
  <c r="BK376" i="16"/>
  <c r="BK375" i="16"/>
  <c r="J374" i="16"/>
  <c r="BK373" i="16"/>
  <c r="BK372" i="16"/>
  <c r="BK371" i="16"/>
  <c r="J370" i="16"/>
  <c r="J369" i="16"/>
  <c r="J368" i="16"/>
  <c r="BK367" i="16"/>
  <c r="BK366" i="16"/>
  <c r="BK365" i="16"/>
  <c r="BK364" i="16"/>
  <c r="BK363" i="16"/>
  <c r="BK362" i="16"/>
  <c r="BK361" i="16"/>
  <c r="BK360" i="16"/>
  <c r="BK359" i="16"/>
  <c r="J358" i="16"/>
  <c r="BK357" i="16"/>
  <c r="BK356" i="16"/>
  <c r="J354" i="16"/>
  <c r="BK353" i="16"/>
  <c r="J352" i="16"/>
  <c r="BK351" i="16"/>
  <c r="BK350" i="16"/>
  <c r="BK349" i="16"/>
  <c r="J348" i="16"/>
  <c r="J347" i="16"/>
  <c r="BK346" i="16"/>
  <c r="J345" i="16"/>
  <c r="J344" i="16"/>
  <c r="BK343" i="16"/>
  <c r="BK342" i="16"/>
  <c r="J341" i="16"/>
  <c r="BK340" i="16"/>
  <c r="J339" i="16"/>
  <c r="J338" i="16"/>
  <c r="J337" i="16"/>
  <c r="J336" i="16"/>
  <c r="J335" i="16"/>
  <c r="J334" i="16"/>
  <c r="J333" i="16"/>
  <c r="BK332" i="16"/>
  <c r="BK331" i="16"/>
  <c r="BK330" i="16"/>
  <c r="BK329" i="16"/>
  <c r="J328" i="16"/>
  <c r="J327" i="16"/>
  <c r="J326" i="16"/>
  <c r="BK325" i="16"/>
  <c r="BK324" i="16"/>
  <c r="J323" i="16"/>
  <c r="BK322" i="16"/>
  <c r="BK321" i="16"/>
  <c r="BK320" i="16"/>
  <c r="J319" i="16"/>
  <c r="J318" i="16"/>
  <c r="J317" i="16"/>
  <c r="J316" i="16"/>
  <c r="BK315" i="16"/>
  <c r="J314" i="16"/>
  <c r="BK313" i="16"/>
  <c r="J312" i="16"/>
  <c r="J311" i="16"/>
  <c r="BK310" i="16"/>
  <c r="J309" i="16"/>
  <c r="J308" i="16"/>
  <c r="BK307" i="16"/>
  <c r="J306" i="16"/>
  <c r="BK305" i="16"/>
  <c r="BK304" i="16"/>
  <c r="J303" i="16"/>
  <c r="BK302" i="16"/>
  <c r="BK301" i="16"/>
  <c r="BK300" i="16"/>
  <c r="BK299" i="16"/>
  <c r="BK298" i="16"/>
  <c r="J297" i="16"/>
  <c r="J296" i="16"/>
  <c r="BK295" i="16"/>
  <c r="BK294" i="16"/>
  <c r="BK293" i="16"/>
  <c r="BK292" i="16"/>
  <c r="J291" i="16"/>
  <c r="BK290" i="16"/>
  <c r="BK289" i="16"/>
  <c r="J288" i="16"/>
  <c r="BK287" i="16"/>
  <c r="BK286" i="16"/>
  <c r="BK285" i="16"/>
  <c r="J284" i="16"/>
  <c r="BK283" i="16"/>
  <c r="BK282" i="16"/>
  <c r="J281" i="16"/>
  <c r="BK280" i="16"/>
  <c r="BK279" i="16"/>
  <c r="BK278" i="16"/>
  <c r="BK277" i="16"/>
  <c r="BK276" i="16"/>
  <c r="BK275" i="16"/>
  <c r="BK274" i="16"/>
  <c r="J274" i="16"/>
  <c r="J273" i="16"/>
  <c r="J272" i="16"/>
  <c r="J271" i="16"/>
  <c r="J270" i="16"/>
  <c r="J269" i="16"/>
  <c r="BK268" i="16"/>
  <c r="BK267" i="16"/>
  <c r="BK266" i="16"/>
  <c r="J265" i="16"/>
  <c r="J264" i="16"/>
  <c r="BK263" i="16"/>
  <c r="BK262" i="16"/>
  <c r="BK261" i="16"/>
  <c r="J260" i="16"/>
  <c r="BK259" i="16"/>
  <c r="BK258" i="16"/>
  <c r="J257" i="16"/>
  <c r="J256" i="16"/>
  <c r="BK255" i="16"/>
  <c r="BK254" i="16"/>
  <c r="BK253" i="16"/>
  <c r="J252" i="16"/>
  <c r="BK251" i="16"/>
  <c r="J250" i="16"/>
  <c r="J249" i="16"/>
  <c r="BK248" i="16"/>
  <c r="J247" i="16"/>
  <c r="J246" i="16"/>
  <c r="J245" i="16"/>
  <c r="BK244" i="16"/>
  <c r="BK243" i="16"/>
  <c r="BK242" i="16"/>
  <c r="BK241" i="16"/>
  <c r="BK240" i="16"/>
  <c r="J239" i="16"/>
  <c r="J238" i="16"/>
  <c r="J237" i="16"/>
  <c r="BK236" i="16"/>
  <c r="J235" i="16"/>
  <c r="BK234" i="16"/>
  <c r="J233" i="16"/>
  <c r="J232" i="16"/>
  <c r="BK231" i="16"/>
  <c r="BK230" i="16"/>
  <c r="J229" i="16"/>
  <c r="J228" i="16"/>
  <c r="BK227" i="16"/>
  <c r="J226" i="16"/>
  <c r="J225" i="16"/>
  <c r="J224" i="16"/>
  <c r="J223" i="16"/>
  <c r="BK222" i="16"/>
  <c r="BK221" i="16"/>
  <c r="BK220" i="16"/>
  <c r="BK219" i="16"/>
  <c r="J218" i="16"/>
  <c r="J217" i="16"/>
  <c r="BK216" i="16"/>
  <c r="BK215" i="16"/>
  <c r="BK214" i="16"/>
  <c r="J213" i="16"/>
  <c r="J212" i="16"/>
  <c r="BK211" i="16"/>
  <c r="J210" i="16"/>
  <c r="J209" i="16"/>
  <c r="J208" i="16"/>
  <c r="BK207" i="16"/>
  <c r="BK206" i="16"/>
  <c r="J205" i="16"/>
  <c r="BK204" i="16"/>
  <c r="J203" i="16"/>
  <c r="J202" i="16"/>
  <c r="BK201" i="16"/>
  <c r="BK200" i="16"/>
  <c r="BK199" i="16"/>
  <c r="BK198" i="16"/>
  <c r="BK197" i="16"/>
  <c r="J196" i="16"/>
  <c r="BK195" i="16"/>
  <c r="BK194" i="16"/>
  <c r="BK193" i="16"/>
  <c r="BK192" i="16"/>
  <c r="J191" i="16"/>
  <c r="J190" i="16"/>
  <c r="BK189" i="16"/>
  <c r="BK188" i="16"/>
  <c r="J186" i="16"/>
  <c r="BK185" i="16"/>
  <c r="BK184" i="16"/>
  <c r="BK183" i="16"/>
  <c r="J182" i="16"/>
  <c r="J181" i="16"/>
  <c r="BK180" i="16"/>
  <c r="BK179" i="16"/>
  <c r="J178" i="16"/>
  <c r="J177" i="16"/>
  <c r="BK176" i="16"/>
  <c r="J175" i="16"/>
  <c r="J174" i="16"/>
  <c r="BK173" i="16"/>
  <c r="BK172" i="16"/>
  <c r="J171" i="16"/>
  <c r="J170" i="16"/>
  <c r="BK169" i="16"/>
  <c r="BK168" i="16"/>
  <c r="BK167" i="16"/>
  <c r="J166" i="16"/>
  <c r="J165" i="16"/>
  <c r="BK164" i="16"/>
  <c r="BK163" i="16"/>
  <c r="BK162" i="16"/>
  <c r="J161" i="16"/>
  <c r="BK160" i="16"/>
  <c r="J159" i="16"/>
  <c r="J158" i="16"/>
  <c r="BK157" i="16"/>
  <c r="BK156" i="16"/>
  <c r="BK155" i="16"/>
  <c r="BK154" i="16"/>
  <c r="J153" i="16"/>
  <c r="J152" i="16"/>
  <c r="BK151" i="16"/>
  <c r="BK150" i="16"/>
  <c r="BK149" i="16"/>
  <c r="BK146" i="16"/>
  <c r="BK144" i="16"/>
  <c r="J143" i="16"/>
  <c r="BK142" i="16"/>
  <c r="J141" i="16"/>
  <c r="BK140" i="16"/>
  <c r="J139" i="16"/>
  <c r="BK138" i="16"/>
  <c r="J137" i="16"/>
  <c r="J136" i="16"/>
  <c r="BK135" i="16"/>
  <c r="J134" i="16"/>
  <c r="J132" i="16"/>
  <c r="BK131" i="16"/>
  <c r="J130" i="16"/>
  <c r="BK129" i="16"/>
  <c r="BK396" i="15"/>
  <c r="J396" i="15"/>
  <c r="BK395" i="15"/>
  <c r="BK394" i="15"/>
  <c r="BK393" i="15"/>
  <c r="J392" i="15"/>
  <c r="J391" i="15"/>
  <c r="J390" i="15"/>
  <c r="BK389" i="15"/>
  <c r="J388" i="15"/>
  <c r="BK387" i="15"/>
  <c r="BK386" i="15"/>
  <c r="BK385" i="15"/>
  <c r="BK384" i="15"/>
  <c r="J383" i="15"/>
  <c r="J382" i="15"/>
  <c r="J381" i="15"/>
  <c r="J378" i="15"/>
  <c r="J377" i="15"/>
  <c r="BK376" i="15"/>
  <c r="BK375" i="15"/>
  <c r="BK374" i="15"/>
  <c r="BK373" i="15"/>
  <c r="BK372" i="15"/>
  <c r="J371" i="15"/>
  <c r="J370" i="15"/>
  <c r="BK369" i="15"/>
  <c r="J368" i="15"/>
  <c r="J367" i="15"/>
  <c r="J366" i="15"/>
  <c r="J365" i="15"/>
  <c r="BK364" i="15"/>
  <c r="J363" i="15"/>
  <c r="BK362" i="15"/>
  <c r="BK361" i="15"/>
  <c r="J360" i="15"/>
  <c r="J359" i="15"/>
  <c r="BK358" i="15"/>
  <c r="J357" i="15"/>
  <c r="BK356" i="15"/>
  <c r="J355" i="15"/>
  <c r="BK354" i="15"/>
  <c r="J353" i="15"/>
  <c r="J352" i="15"/>
  <c r="BK351" i="15"/>
  <c r="BK350" i="15"/>
  <c r="J349" i="15"/>
  <c r="BK348" i="15"/>
  <c r="BK347" i="15"/>
  <c r="J346" i="15"/>
  <c r="BK345" i="15"/>
  <c r="BK344" i="15"/>
  <c r="J343" i="15"/>
  <c r="J342" i="15"/>
  <c r="BK341" i="15"/>
  <c r="BK340" i="15"/>
  <c r="BK339" i="15"/>
  <c r="BK338" i="15"/>
  <c r="J337" i="15"/>
  <c r="J336" i="15"/>
  <c r="J335" i="15"/>
  <c r="BK334" i="15"/>
  <c r="BK333" i="15"/>
  <c r="BK332" i="15"/>
  <c r="J330" i="15"/>
  <c r="BK329" i="15"/>
  <c r="BK328" i="15"/>
  <c r="BK327" i="15"/>
  <c r="J326" i="15"/>
  <c r="BK325" i="15"/>
  <c r="BK324" i="15"/>
  <c r="J323" i="15"/>
  <c r="BK322" i="15"/>
  <c r="BK321" i="15"/>
  <c r="BK320" i="15"/>
  <c r="BK319" i="15"/>
  <c r="BK318" i="15"/>
  <c r="BK317" i="15"/>
  <c r="BK316" i="15"/>
  <c r="J315" i="15"/>
  <c r="BK314" i="15"/>
  <c r="J313" i="15"/>
  <c r="BK312" i="15"/>
  <c r="J311" i="15"/>
  <c r="J310" i="15"/>
  <c r="BK309" i="15"/>
  <c r="BK308" i="15"/>
  <c r="BK307" i="15"/>
  <c r="BK306" i="15"/>
  <c r="J305" i="15"/>
  <c r="J304" i="15"/>
  <c r="BK303" i="15"/>
  <c r="BK302" i="15"/>
  <c r="J301" i="15"/>
  <c r="J300" i="15"/>
  <c r="J299" i="15"/>
  <c r="BK298" i="15"/>
  <c r="BK297" i="15"/>
  <c r="BK296" i="15"/>
  <c r="BK295" i="15"/>
  <c r="BK294" i="15"/>
  <c r="J293" i="15"/>
  <c r="BK292" i="15"/>
  <c r="J291" i="15"/>
  <c r="BK290" i="15"/>
  <c r="J289" i="15"/>
  <c r="J288" i="15"/>
  <c r="J287" i="15"/>
  <c r="BK286" i="15"/>
  <c r="BK285" i="15"/>
  <c r="BK284" i="15"/>
  <c r="BK283" i="15"/>
  <c r="BK282" i="15"/>
  <c r="BK281" i="15"/>
  <c r="J280" i="15"/>
  <c r="BK279" i="15"/>
  <c r="BK278" i="15"/>
  <c r="J277" i="15"/>
  <c r="J276" i="15"/>
  <c r="J275" i="15"/>
  <c r="BK274" i="15"/>
  <c r="BK273" i="15"/>
  <c r="BK272" i="15"/>
  <c r="BK271" i="15"/>
  <c r="J270" i="15"/>
  <c r="BK269" i="15"/>
  <c r="J268" i="15"/>
  <c r="J267" i="15"/>
  <c r="J266" i="15"/>
  <c r="BK265" i="15"/>
  <c r="BK264" i="15"/>
  <c r="BK263" i="15"/>
  <c r="J262" i="15"/>
  <c r="J261" i="15"/>
  <c r="J260" i="15"/>
  <c r="J259" i="15"/>
  <c r="J258" i="15"/>
  <c r="BK257" i="15"/>
  <c r="J256" i="15"/>
  <c r="J255" i="15"/>
  <c r="J254" i="15"/>
  <c r="BK253" i="15"/>
  <c r="J252" i="15"/>
  <c r="BK251" i="15"/>
  <c r="J250" i="15"/>
  <c r="J249" i="15"/>
  <c r="BK248" i="15"/>
  <c r="BK247" i="15"/>
  <c r="J246" i="15"/>
  <c r="J245" i="15"/>
  <c r="J244" i="15"/>
  <c r="BK243" i="15"/>
  <c r="BK242" i="15"/>
  <c r="J241" i="15"/>
  <c r="J240" i="15"/>
  <c r="J239" i="15"/>
  <c r="J238" i="15"/>
  <c r="BK237" i="15"/>
  <c r="BK236" i="15"/>
  <c r="J235" i="15"/>
  <c r="J234" i="15"/>
  <c r="BK233" i="15"/>
  <c r="J232" i="15"/>
  <c r="J231" i="15"/>
  <c r="J230" i="15"/>
  <c r="J229" i="15"/>
  <c r="J228" i="15"/>
  <c r="BK227" i="15"/>
  <c r="J226" i="15"/>
  <c r="J225" i="15"/>
  <c r="J224" i="15"/>
  <c r="J223" i="15"/>
  <c r="J222" i="15"/>
  <c r="J221" i="15"/>
  <c r="J220" i="15"/>
  <c r="J219" i="15"/>
  <c r="BK218" i="15"/>
  <c r="J217" i="15"/>
  <c r="J216" i="15"/>
  <c r="BK215" i="15"/>
  <c r="BK214" i="15"/>
  <c r="J213" i="15"/>
  <c r="J212" i="15"/>
  <c r="J211" i="15"/>
  <c r="BK210" i="15"/>
  <c r="BK209" i="15"/>
  <c r="BK208" i="15"/>
  <c r="J207" i="15"/>
  <c r="BK206" i="15"/>
  <c r="BK205" i="15"/>
  <c r="J204" i="15"/>
  <c r="BK203" i="15"/>
  <c r="BK202" i="15"/>
  <c r="BK201" i="15"/>
  <c r="J200" i="15"/>
  <c r="BK199" i="15"/>
  <c r="J198" i="15"/>
  <c r="BK197" i="15"/>
  <c r="BK196" i="15"/>
  <c r="BK195" i="15"/>
  <c r="BK194" i="15"/>
  <c r="J193" i="15"/>
  <c r="J192" i="15"/>
  <c r="BK191" i="15"/>
  <c r="BK190" i="15"/>
  <c r="BK189" i="15"/>
  <c r="J188" i="15"/>
  <c r="J187" i="15"/>
  <c r="J186" i="15"/>
  <c r="J184" i="15"/>
  <c r="BK183" i="15"/>
  <c r="J182" i="15"/>
  <c r="J181" i="15"/>
  <c r="J180" i="15"/>
  <c r="BK179" i="15"/>
  <c r="BK178" i="15"/>
  <c r="BK177" i="15"/>
  <c r="J176" i="15"/>
  <c r="J175" i="15"/>
  <c r="J174" i="15"/>
  <c r="BK173" i="15"/>
  <c r="J172" i="15"/>
  <c r="BK171" i="15"/>
  <c r="BK170" i="15"/>
  <c r="BK169" i="15"/>
  <c r="J168" i="15"/>
  <c r="J167" i="15"/>
  <c r="J166" i="15"/>
  <c r="J165" i="15"/>
  <c r="BK164" i="15"/>
  <c r="BK163" i="15"/>
  <c r="BK162" i="15"/>
  <c r="BK161" i="15"/>
  <c r="BK160" i="15"/>
  <c r="BK159" i="15"/>
  <c r="J158" i="15"/>
  <c r="J157" i="15"/>
  <c r="J156" i="15"/>
  <c r="BK155" i="15"/>
  <c r="J154" i="15"/>
  <c r="J153" i="15"/>
  <c r="BK152" i="15"/>
  <c r="BK151" i="15"/>
  <c r="J150" i="15"/>
  <c r="BK149" i="15"/>
  <c r="J148" i="15"/>
  <c r="BK147" i="15"/>
  <c r="J144" i="15"/>
  <c r="J142" i="15"/>
  <c r="J141" i="15"/>
  <c r="J140" i="15"/>
  <c r="J139" i="15"/>
  <c r="J138" i="15"/>
  <c r="J137" i="15"/>
  <c r="BK136" i="15"/>
  <c r="BK135" i="15"/>
  <c r="J134" i="15"/>
  <c r="J132" i="15"/>
  <c r="BK131" i="15"/>
  <c r="BK130" i="15"/>
  <c r="J129" i="15"/>
  <c r="J438" i="14"/>
  <c r="BK437" i="14"/>
  <c r="J436" i="14"/>
  <c r="J435" i="14"/>
  <c r="J434" i="14"/>
  <c r="J433" i="14"/>
  <c r="BK432" i="14"/>
  <c r="BK431" i="14"/>
  <c r="BK430" i="14"/>
  <c r="J429" i="14"/>
  <c r="BK428" i="14"/>
  <c r="BK427" i="14"/>
  <c r="J426" i="14"/>
  <c r="BK425" i="14"/>
  <c r="J424" i="14"/>
  <c r="J421" i="14"/>
  <c r="J420" i="14"/>
  <c r="BK419" i="14"/>
  <c r="J418" i="14"/>
  <c r="BK417" i="14"/>
  <c r="BK416" i="14"/>
  <c r="J415" i="14"/>
  <c r="BK414" i="14"/>
  <c r="BK413" i="14"/>
  <c r="J412" i="14"/>
  <c r="BK411" i="14"/>
  <c r="J410" i="14"/>
  <c r="J409" i="14"/>
  <c r="J408" i="14"/>
  <c r="BK407" i="14"/>
  <c r="J406" i="14"/>
  <c r="BK405" i="14"/>
  <c r="BK404" i="14"/>
  <c r="J403" i="14"/>
  <c r="J402" i="14"/>
  <c r="J401" i="14"/>
  <c r="BK400" i="14"/>
  <c r="BK399" i="14"/>
  <c r="BK398" i="14"/>
  <c r="J397" i="14"/>
  <c r="BK396" i="14"/>
  <c r="J395" i="14"/>
  <c r="J394" i="14"/>
  <c r="J393" i="14"/>
  <c r="J392" i="14"/>
  <c r="J391" i="14"/>
  <c r="J390" i="14"/>
  <c r="BK389" i="14"/>
  <c r="J388" i="14"/>
  <c r="J387" i="14"/>
  <c r="J386" i="14"/>
  <c r="J385" i="14"/>
  <c r="BK384" i="14"/>
  <c r="J383" i="14"/>
  <c r="J382" i="14"/>
  <c r="BK381" i="14"/>
  <c r="BK380" i="14"/>
  <c r="J379" i="14"/>
  <c r="BK378" i="14"/>
  <c r="BK377" i="14"/>
  <c r="J376" i="14"/>
  <c r="J375" i="14"/>
  <c r="J374" i="14"/>
  <c r="BK373" i="14"/>
  <c r="BK372" i="14"/>
  <c r="J371" i="14"/>
  <c r="BK370" i="14"/>
  <c r="BK368" i="14"/>
  <c r="J367" i="14"/>
  <c r="J366" i="14"/>
  <c r="BK365" i="14"/>
  <c r="BK364" i="14"/>
  <c r="J363" i="14"/>
  <c r="J362" i="14"/>
  <c r="J361" i="14"/>
  <c r="BK360" i="14"/>
  <c r="J359" i="14"/>
  <c r="BK358" i="14"/>
  <c r="J357" i="14"/>
  <c r="J356" i="14"/>
  <c r="J355" i="14"/>
  <c r="J354" i="14"/>
  <c r="J353" i="14"/>
  <c r="BK352" i="14"/>
  <c r="J351" i="14"/>
  <c r="J350" i="14"/>
  <c r="BK349" i="14"/>
  <c r="J348" i="14"/>
  <c r="J347" i="14"/>
  <c r="J346" i="14"/>
  <c r="J345" i="14"/>
  <c r="BK344" i="14"/>
  <c r="J343" i="14"/>
  <c r="J342" i="14"/>
  <c r="BK341" i="14"/>
  <c r="BK340" i="14"/>
  <c r="BK339" i="14"/>
  <c r="BK338" i="14"/>
  <c r="BK337" i="14"/>
  <c r="J336" i="14"/>
  <c r="BK335" i="14"/>
  <c r="BK334" i="14"/>
  <c r="J333" i="14"/>
  <c r="BK332" i="14"/>
  <c r="BK331" i="14"/>
  <c r="BK330" i="14"/>
  <c r="J329" i="14"/>
  <c r="J328" i="14"/>
  <c r="J327" i="14"/>
  <c r="BK326" i="14"/>
  <c r="BK325" i="14"/>
  <c r="J324" i="14"/>
  <c r="J323" i="14"/>
  <c r="BK322" i="14"/>
  <c r="BK321" i="14"/>
  <c r="BK320" i="14"/>
  <c r="J319" i="14"/>
  <c r="BK318" i="14"/>
  <c r="BK317" i="14"/>
  <c r="BK316" i="14"/>
  <c r="J315" i="14"/>
  <c r="J314" i="14"/>
  <c r="J313" i="14"/>
  <c r="J312" i="14"/>
  <c r="BK311" i="14"/>
  <c r="BK310" i="14"/>
  <c r="BK309" i="14"/>
  <c r="BK308" i="14"/>
  <c r="BK307" i="14"/>
  <c r="J306" i="14"/>
  <c r="BK305" i="14"/>
  <c r="BK304" i="14"/>
  <c r="BK303" i="14"/>
  <c r="J302" i="14"/>
  <c r="J301" i="14"/>
  <c r="BK300" i="14"/>
  <c r="J299" i="14"/>
  <c r="BK298" i="14"/>
  <c r="BK297" i="14"/>
  <c r="J296" i="14"/>
  <c r="J295" i="14"/>
  <c r="BK294" i="14"/>
  <c r="J293" i="14"/>
  <c r="BK292" i="14"/>
  <c r="BK291" i="14"/>
  <c r="BK290" i="14"/>
  <c r="J289" i="14"/>
  <c r="BK288" i="14"/>
  <c r="J287" i="14"/>
  <c r="J286" i="14"/>
  <c r="J285" i="14"/>
  <c r="J284" i="14"/>
  <c r="BK283" i="14"/>
  <c r="BK282" i="14"/>
  <c r="J281" i="14"/>
  <c r="BK280" i="14"/>
  <c r="BK279" i="14"/>
  <c r="BK278" i="14"/>
  <c r="J277" i="14"/>
  <c r="BK276" i="14"/>
  <c r="BK275" i="14"/>
  <c r="J274" i="14"/>
  <c r="J273" i="14"/>
  <c r="BK272" i="14"/>
  <c r="BK271" i="14"/>
  <c r="BK270" i="14"/>
  <c r="J269" i="14"/>
  <c r="J268" i="14"/>
  <c r="J267" i="14"/>
  <c r="BK266" i="14"/>
  <c r="BK265" i="14"/>
  <c r="J264" i="14"/>
  <c r="BK263" i="14"/>
  <c r="BK262" i="14"/>
  <c r="J261" i="14"/>
  <c r="BK260" i="14"/>
  <c r="BK259" i="14"/>
  <c r="BK258" i="14"/>
  <c r="J257" i="14"/>
  <c r="BK256" i="14"/>
  <c r="J255" i="14"/>
  <c r="BK254" i="14"/>
  <c r="BK253" i="14"/>
  <c r="J252" i="14"/>
  <c r="BK251" i="14"/>
  <c r="J250" i="14"/>
  <c r="J249" i="14"/>
  <c r="J248" i="14"/>
  <c r="BK247" i="14"/>
  <c r="J246" i="14"/>
  <c r="J245" i="14"/>
  <c r="BK244" i="14"/>
  <c r="J243" i="14"/>
  <c r="BK242" i="14"/>
  <c r="BK241" i="14"/>
  <c r="BK240" i="14"/>
  <c r="J239" i="14"/>
  <c r="J238" i="14"/>
  <c r="J237" i="14"/>
  <c r="J236" i="14"/>
  <c r="J235" i="14"/>
  <c r="J234" i="14"/>
  <c r="BK233" i="14"/>
  <c r="BK232" i="14"/>
  <c r="J231" i="14"/>
  <c r="J230" i="14"/>
  <c r="BK229" i="14"/>
  <c r="J228" i="14"/>
  <c r="BK227" i="14"/>
  <c r="BK226" i="14"/>
  <c r="BK225" i="14"/>
  <c r="BK224" i="14"/>
  <c r="J223" i="14"/>
  <c r="J222" i="14"/>
  <c r="J221" i="14"/>
  <c r="BK220" i="14"/>
  <c r="J219" i="14"/>
  <c r="J218" i="14"/>
  <c r="BK217" i="14"/>
  <c r="J216" i="14"/>
  <c r="BK215" i="14"/>
  <c r="BK214" i="14"/>
  <c r="J213" i="14"/>
  <c r="BK212" i="14"/>
  <c r="J211" i="14"/>
  <c r="J210" i="14"/>
  <c r="BK209" i="14"/>
  <c r="J208" i="14"/>
  <c r="BK207" i="14"/>
  <c r="BK206" i="14"/>
  <c r="J205" i="14"/>
  <c r="J204" i="14"/>
  <c r="BK203" i="14"/>
  <c r="J202" i="14"/>
  <c r="BK201" i="14"/>
  <c r="BK200" i="14"/>
  <c r="BK199" i="14"/>
  <c r="J198" i="14"/>
  <c r="J197" i="14"/>
  <c r="J196" i="14"/>
  <c r="BK195" i="14"/>
  <c r="BK194" i="14"/>
  <c r="J193" i="14"/>
  <c r="BK192" i="14"/>
  <c r="BK191" i="14"/>
  <c r="BK190" i="14"/>
  <c r="J189" i="14"/>
  <c r="J187" i="14"/>
  <c r="BK186" i="14"/>
  <c r="J185" i="14"/>
  <c r="J184" i="14"/>
  <c r="J183" i="14"/>
  <c r="BK182" i="14"/>
  <c r="BK181" i="14"/>
  <c r="BK180" i="14"/>
  <c r="J179" i="14"/>
  <c r="J178" i="14"/>
  <c r="J177" i="14"/>
  <c r="J176" i="14"/>
  <c r="J175" i="14"/>
  <c r="BK174" i="14"/>
  <c r="BK173" i="14"/>
  <c r="J172" i="14"/>
  <c r="J171" i="14"/>
  <c r="BK170" i="14"/>
  <c r="J169" i="14"/>
  <c r="BK168" i="14"/>
  <c r="BK167" i="14"/>
  <c r="BK166" i="14"/>
  <c r="BK165" i="14"/>
  <c r="BK164" i="14"/>
  <c r="J163" i="14"/>
  <c r="J162" i="14"/>
  <c r="BK161" i="14"/>
  <c r="BK160" i="14"/>
  <c r="BK159" i="14"/>
  <c r="BK158" i="14"/>
  <c r="BK157" i="14"/>
  <c r="J156" i="14"/>
  <c r="BK155" i="14"/>
  <c r="BK154" i="14"/>
  <c r="BK153" i="14"/>
  <c r="J152" i="14"/>
  <c r="BK151" i="14"/>
  <c r="BK150" i="14"/>
  <c r="J147" i="14"/>
  <c r="BK146" i="14"/>
  <c r="J144" i="14"/>
  <c r="BK143" i="14"/>
  <c r="BK141" i="14"/>
  <c r="BK140" i="14"/>
  <c r="J139" i="14"/>
  <c r="BK138" i="14"/>
  <c r="BK137" i="14"/>
  <c r="BK136" i="14"/>
  <c r="J135" i="14"/>
  <c r="BK133" i="14"/>
  <c r="J133" i="14"/>
  <c r="BK132" i="14"/>
  <c r="J132" i="14"/>
  <c r="BK131" i="14"/>
  <c r="J131" i="14"/>
  <c r="BK130" i="14"/>
  <c r="J130" i="14"/>
  <c r="J363" i="13"/>
  <c r="BK362" i="13"/>
  <c r="J361" i="13"/>
  <c r="J360" i="13"/>
  <c r="BK359" i="13"/>
  <c r="BK358" i="13"/>
  <c r="J357" i="13"/>
  <c r="BK356" i="13"/>
  <c r="BK355" i="13"/>
  <c r="BK354" i="13"/>
  <c r="BK353" i="13"/>
  <c r="J352" i="13"/>
  <c r="J351" i="13"/>
  <c r="BK350" i="13"/>
  <c r="J349" i="13"/>
  <c r="BK348" i="13"/>
  <c r="BK347" i="13"/>
  <c r="J346" i="13"/>
  <c r="BK343" i="13"/>
  <c r="BK342" i="13"/>
  <c r="J341" i="13"/>
  <c r="BK340" i="13"/>
  <c r="J339" i="13"/>
  <c r="BK338" i="13"/>
  <c r="BK337" i="13"/>
  <c r="J335" i="13"/>
  <c r="BK334" i="13"/>
  <c r="J333" i="13"/>
  <c r="BK332" i="13"/>
  <c r="BK331" i="13"/>
  <c r="J330" i="13"/>
  <c r="J329" i="13"/>
  <c r="BK328" i="13"/>
  <c r="BK327" i="13"/>
  <c r="BK326" i="13"/>
  <c r="BK325" i="13"/>
  <c r="J324" i="13"/>
  <c r="J323" i="13"/>
  <c r="BK322" i="13"/>
  <c r="BK321" i="13"/>
  <c r="BK320" i="13"/>
  <c r="BK319" i="13"/>
  <c r="J318" i="13"/>
  <c r="BK317" i="13"/>
  <c r="BK316" i="13"/>
  <c r="J315" i="13"/>
  <c r="BK314" i="13"/>
  <c r="J313" i="13"/>
  <c r="BK312" i="13"/>
  <c r="BK311" i="13"/>
  <c r="BK310" i="13"/>
  <c r="J309" i="13"/>
  <c r="BK308" i="13"/>
  <c r="J307" i="13"/>
  <c r="J306" i="13"/>
  <c r="BK305" i="13"/>
  <c r="BK304" i="13"/>
  <c r="J303" i="13"/>
  <c r="J302" i="13"/>
  <c r="BK301" i="13"/>
  <c r="J300" i="13"/>
  <c r="BK299" i="13"/>
  <c r="J298" i="13"/>
  <c r="J297" i="13"/>
  <c r="BK296" i="13"/>
  <c r="J296" i="13"/>
  <c r="J294" i="13"/>
  <c r="J293" i="13"/>
  <c r="BK292" i="13"/>
  <c r="J291" i="13"/>
  <c r="J290" i="13"/>
  <c r="BK289" i="13"/>
  <c r="J288" i="13"/>
  <c r="J287" i="13"/>
  <c r="BK286" i="13"/>
  <c r="J285" i="13"/>
  <c r="BK284" i="13"/>
  <c r="J283" i="13"/>
  <c r="J282" i="13"/>
  <c r="J281" i="13"/>
  <c r="J280" i="13"/>
  <c r="J279" i="13"/>
  <c r="BK278" i="13"/>
  <c r="BK277" i="13"/>
  <c r="BK276" i="13"/>
  <c r="J275" i="13"/>
  <c r="J274" i="13"/>
  <c r="J273" i="13"/>
  <c r="BK272" i="13"/>
  <c r="J271" i="13"/>
  <c r="J270" i="13"/>
  <c r="BK269" i="13"/>
  <c r="J268" i="13"/>
  <c r="BK267" i="13"/>
  <c r="J266" i="13"/>
  <c r="J265" i="13"/>
  <c r="BK264" i="13"/>
  <c r="BK263" i="13"/>
  <c r="J262" i="13"/>
  <c r="BK261" i="13"/>
  <c r="J260" i="13"/>
  <c r="BK259" i="13"/>
  <c r="J258" i="13"/>
  <c r="J257" i="13"/>
  <c r="BK256" i="13"/>
  <c r="BK255" i="13"/>
  <c r="BK254" i="13"/>
  <c r="J253" i="13"/>
  <c r="J252" i="13"/>
  <c r="BK251" i="13"/>
  <c r="J251" i="13"/>
  <c r="J250" i="13"/>
  <c r="J249" i="13"/>
  <c r="BK248" i="13"/>
  <c r="BK247" i="13"/>
  <c r="J245" i="13"/>
  <c r="BK244" i="13"/>
  <c r="BK243" i="13"/>
  <c r="BK242" i="13"/>
  <c r="BK241" i="13"/>
  <c r="J240" i="13"/>
  <c r="J239" i="13"/>
  <c r="J238" i="13"/>
  <c r="BK237" i="13"/>
  <c r="J236" i="13"/>
  <c r="BK235" i="13"/>
  <c r="BK234" i="13"/>
  <c r="BK233" i="13"/>
  <c r="J232" i="13"/>
  <c r="J230" i="13"/>
  <c r="BK229" i="13"/>
  <c r="BK228" i="13"/>
  <c r="BK227" i="13"/>
  <c r="BK226" i="13"/>
  <c r="BK225" i="13"/>
  <c r="J224" i="13"/>
  <c r="BK223" i="13"/>
  <c r="BK222" i="13"/>
  <c r="J221" i="13"/>
  <c r="BK220" i="13"/>
  <c r="J220" i="13"/>
  <c r="J219" i="13"/>
  <c r="J218" i="13"/>
  <c r="J217" i="13"/>
  <c r="J216" i="13"/>
  <c r="J215" i="13"/>
  <c r="J214" i="13"/>
  <c r="J213" i="13"/>
  <c r="BK212" i="13"/>
  <c r="J211" i="13"/>
  <c r="BK210" i="13"/>
  <c r="J209" i="13"/>
  <c r="J208" i="13"/>
  <c r="J207" i="13"/>
  <c r="BK206" i="13"/>
  <c r="BK205" i="13"/>
  <c r="J204" i="13"/>
  <c r="BK203" i="13"/>
  <c r="BK202" i="13"/>
  <c r="BK201" i="13"/>
  <c r="J199" i="13"/>
  <c r="BK198" i="13"/>
  <c r="J197" i="13"/>
  <c r="J196" i="13"/>
  <c r="J195" i="13"/>
  <c r="BK194" i="13"/>
  <c r="BK193" i="13"/>
  <c r="BK192" i="13"/>
  <c r="J191" i="13"/>
  <c r="BK190" i="13"/>
  <c r="BK189" i="13"/>
  <c r="BK188" i="13"/>
  <c r="J187" i="13"/>
  <c r="BK186" i="13"/>
  <c r="BK185" i="13"/>
  <c r="J185" i="13"/>
  <c r="BK184" i="13"/>
  <c r="BK183" i="13"/>
  <c r="J182" i="13"/>
  <c r="BK181" i="13"/>
  <c r="BK180" i="13"/>
  <c r="J179" i="13"/>
  <c r="BK178" i="13"/>
  <c r="BK177" i="13"/>
  <c r="J176" i="13"/>
  <c r="J175" i="13"/>
  <c r="J174" i="13"/>
  <c r="BK173" i="13"/>
  <c r="BK172" i="13"/>
  <c r="J171" i="13"/>
  <c r="J170" i="13"/>
  <c r="BK169" i="13"/>
  <c r="BK168" i="13"/>
  <c r="J167" i="13"/>
  <c r="J166" i="13"/>
  <c r="J165" i="13"/>
  <c r="BK164" i="13"/>
  <c r="J163" i="13"/>
  <c r="J162" i="13"/>
  <c r="BK161" i="13"/>
  <c r="J160" i="13"/>
  <c r="BK159" i="13"/>
  <c r="BK158" i="13"/>
  <c r="J157" i="13"/>
  <c r="J156" i="13"/>
  <c r="BK155" i="13"/>
  <c r="J154" i="13"/>
  <c r="J153" i="13"/>
  <c r="BK152" i="13"/>
  <c r="J151" i="13"/>
  <c r="BK150" i="13"/>
  <c r="BK149" i="13"/>
  <c r="J148" i="13"/>
  <c r="J147" i="13"/>
  <c r="BK146" i="13"/>
  <c r="J145" i="13"/>
  <c r="BK144" i="13"/>
  <c r="J143" i="13"/>
  <c r="BK142" i="13"/>
  <c r="J141" i="13"/>
  <c r="BK140" i="13"/>
  <c r="BK139" i="13"/>
  <c r="BK138" i="13"/>
  <c r="BK137" i="13"/>
  <c r="J134" i="13"/>
  <c r="BK132" i="13"/>
  <c r="J130" i="13"/>
  <c r="J129" i="13"/>
  <c r="J295" i="12"/>
  <c r="J293" i="12"/>
  <c r="J291" i="12"/>
  <c r="J290" i="12"/>
  <c r="J288" i="12"/>
  <c r="J287" i="12"/>
  <c r="J286" i="12"/>
  <c r="BK284" i="12"/>
  <c r="BK282" i="12"/>
  <c r="BK281" i="12"/>
  <c r="J280" i="12"/>
  <c r="J278" i="12"/>
  <c r="J277" i="12"/>
  <c r="J275" i="12"/>
  <c r="J274" i="12"/>
  <c r="BK272" i="12"/>
  <c r="BK271" i="12"/>
  <c r="J270" i="12"/>
  <c r="BK269" i="12"/>
  <c r="BK267" i="12"/>
  <c r="BK265" i="12"/>
  <c r="J263" i="12"/>
  <c r="J261" i="12"/>
  <c r="J259" i="12"/>
  <c r="BK257" i="12"/>
  <c r="BK255" i="12"/>
  <c r="J252" i="12"/>
  <c r="J251" i="12"/>
  <c r="J250" i="12"/>
  <c r="BK249" i="12"/>
  <c r="J248" i="12"/>
  <c r="J245" i="12"/>
  <c r="BK244" i="12"/>
  <c r="J242" i="12"/>
  <c r="J241" i="12"/>
  <c r="BK238" i="12"/>
  <c r="J237" i="12"/>
  <c r="J235" i="12"/>
  <c r="J232" i="12"/>
  <c r="BK230" i="12"/>
  <c r="BK229" i="12"/>
  <c r="BK227" i="12"/>
  <c r="J226" i="12"/>
  <c r="BK224" i="12"/>
  <c r="J223" i="12"/>
  <c r="J220" i="12"/>
  <c r="BK219" i="12"/>
  <c r="J217" i="12"/>
  <c r="BK216" i="12"/>
  <c r="BK213" i="12"/>
  <c r="BK211" i="12"/>
  <c r="BK209" i="12"/>
  <c r="J206" i="12"/>
  <c r="J204" i="12"/>
  <c r="J202" i="12"/>
  <c r="BK201" i="12"/>
  <c r="J199" i="12"/>
  <c r="BK197" i="12"/>
  <c r="BK196" i="12"/>
  <c r="J194" i="12"/>
  <c r="J192" i="12"/>
  <c r="BK190" i="12"/>
  <c r="J187" i="12"/>
  <c r="J185" i="12"/>
  <c r="BK184" i="12"/>
  <c r="BK181" i="12"/>
  <c r="BK179" i="12"/>
  <c r="J177" i="12"/>
  <c r="J175" i="12"/>
  <c r="J173" i="12"/>
  <c r="BK249" i="11"/>
  <c r="J249" i="11"/>
  <c r="BK247" i="11"/>
  <c r="J245" i="11"/>
  <c r="J244" i="11"/>
  <c r="J242" i="11"/>
  <c r="BK241" i="11"/>
  <c r="J240" i="11"/>
  <c r="J238" i="11"/>
  <c r="BK236" i="11"/>
  <c r="BK235" i="11"/>
  <c r="J234" i="11"/>
  <c r="BK232" i="11"/>
  <c r="BK231" i="11"/>
  <c r="BK229" i="11"/>
  <c r="J228" i="11"/>
  <c r="BK227" i="11"/>
  <c r="J226" i="11"/>
  <c r="J224" i="11"/>
  <c r="BK222" i="11"/>
  <c r="J219" i="11"/>
  <c r="J218" i="11"/>
  <c r="J216" i="11"/>
  <c r="J213" i="11"/>
  <c r="J211" i="11"/>
  <c r="J210" i="11"/>
  <c r="BK208" i="11"/>
  <c r="BK207" i="11"/>
  <c r="BK204" i="11"/>
  <c r="J203" i="11"/>
  <c r="BK201" i="11"/>
  <c r="BK200" i="11"/>
  <c r="J197" i="11"/>
  <c r="BK195" i="11"/>
  <c r="J193" i="11"/>
  <c r="BK190" i="11"/>
  <c r="J188" i="11"/>
  <c r="BK186" i="11"/>
  <c r="BK184" i="11"/>
  <c r="J183" i="11"/>
  <c r="BK181" i="11"/>
  <c r="BK179" i="11"/>
  <c r="BK178" i="11"/>
  <c r="BK176" i="11"/>
  <c r="J175" i="11"/>
  <c r="J173" i="11"/>
  <c r="BK171" i="11"/>
  <c r="BK168" i="11"/>
  <c r="J166" i="11"/>
  <c r="J164" i="11"/>
  <c r="J162" i="11"/>
  <c r="BK160" i="11"/>
  <c r="BK269" i="10"/>
  <c r="BK268" i="10"/>
  <c r="J265" i="10"/>
  <c r="BK263" i="10"/>
  <c r="J261" i="10"/>
  <c r="BK260" i="10"/>
  <c r="BK258" i="10"/>
  <c r="J257" i="10"/>
  <c r="J256" i="10"/>
  <c r="J254" i="10"/>
  <c r="J252" i="10"/>
  <c r="J251" i="10"/>
  <c r="BK250" i="10"/>
  <c r="BK248" i="10"/>
  <c r="BK247" i="10"/>
  <c r="J245" i="10"/>
  <c r="BK244" i="10"/>
  <c r="J243" i="10"/>
  <c r="BK242" i="10"/>
  <c r="BK240" i="10"/>
  <c r="J238" i="10"/>
  <c r="BK236" i="10"/>
  <c r="J234" i="10"/>
  <c r="J232" i="10"/>
  <c r="BK230" i="10"/>
  <c r="BK229" i="10"/>
  <c r="J226" i="10"/>
  <c r="J225" i="10"/>
  <c r="J223" i="10"/>
  <c r="J220" i="10"/>
  <c r="J218" i="10"/>
  <c r="BK217" i="10"/>
  <c r="BK215" i="10"/>
  <c r="BK214" i="10"/>
  <c r="BK211" i="10"/>
  <c r="BK210" i="10"/>
  <c r="BK208" i="10"/>
  <c r="J207" i="10"/>
  <c r="BK204" i="10"/>
  <c r="J202" i="10"/>
  <c r="J200" i="10"/>
  <c r="BK197" i="10"/>
  <c r="BK195" i="10"/>
  <c r="BK193" i="10"/>
  <c r="J191" i="10"/>
  <c r="BK190" i="10"/>
  <c r="BK188" i="10"/>
  <c r="J186" i="10"/>
  <c r="J185" i="10"/>
  <c r="BK183" i="10"/>
  <c r="J181" i="10"/>
  <c r="BK179" i="10"/>
  <c r="J178" i="10"/>
  <c r="J177" i="10"/>
  <c r="BK174" i="10"/>
  <c r="BK172" i="10"/>
  <c r="J170" i="10"/>
  <c r="J168" i="10"/>
  <c r="J166" i="10"/>
  <c r="BK255" i="9"/>
  <c r="J254" i="9"/>
  <c r="BK251" i="9"/>
  <c r="J249" i="9"/>
  <c r="J247" i="9"/>
  <c r="J246" i="9"/>
  <c r="J244" i="9"/>
  <c r="J243" i="9"/>
  <c r="J242" i="9"/>
  <c r="J240" i="9"/>
  <c r="J238" i="9"/>
  <c r="J237" i="9"/>
  <c r="J236" i="9"/>
  <c r="J234" i="9"/>
  <c r="J233" i="9"/>
  <c r="J231" i="9"/>
  <c r="J230" i="9"/>
  <c r="J228" i="9"/>
  <c r="BK227" i="9"/>
  <c r="BK226" i="9"/>
  <c r="BK225" i="9"/>
  <c r="BK223" i="9"/>
  <c r="BK221" i="9"/>
  <c r="BK219" i="9"/>
  <c r="BK217" i="9"/>
  <c r="J215" i="9"/>
  <c r="J214" i="9"/>
  <c r="BK211" i="9"/>
  <c r="J209" i="9"/>
  <c r="J208" i="9"/>
  <c r="BK205" i="9"/>
  <c r="J204" i="9"/>
  <c r="J202" i="9"/>
  <c r="J201" i="9"/>
  <c r="J198" i="9"/>
  <c r="BK196" i="9"/>
  <c r="BK194" i="9"/>
  <c r="J191" i="9"/>
  <c r="BK189" i="9"/>
  <c r="J187" i="9"/>
  <c r="J186" i="9"/>
  <c r="BK184" i="9"/>
  <c r="BK182" i="9"/>
  <c r="J181" i="9"/>
  <c r="BK179" i="9"/>
  <c r="J178" i="9"/>
  <c r="J176" i="9"/>
  <c r="BK175" i="9"/>
  <c r="J173" i="9"/>
  <c r="J172" i="9"/>
  <c r="J169" i="9"/>
  <c r="BK167" i="9"/>
  <c r="J165" i="9"/>
  <c r="BK163" i="9"/>
  <c r="BK161" i="9"/>
  <c r="BK254" i="8"/>
  <c r="J252" i="8"/>
  <c r="BK250" i="8"/>
  <c r="J249" i="8"/>
  <c r="J247" i="8"/>
  <c r="BK246" i="8"/>
  <c r="BK245" i="8"/>
  <c r="BK243" i="8"/>
  <c r="J241" i="8"/>
  <c r="J240" i="8"/>
  <c r="BK239" i="8"/>
  <c r="J237" i="8"/>
  <c r="J236" i="8"/>
  <c r="BK234" i="8"/>
  <c r="J233" i="8"/>
  <c r="J231" i="8"/>
  <c r="J230" i="8"/>
  <c r="BK228" i="8"/>
  <c r="BK226" i="8"/>
  <c r="BK224" i="8"/>
  <c r="BK221" i="8"/>
  <c r="BK220" i="8"/>
  <c r="J218" i="8"/>
  <c r="BK215" i="8"/>
  <c r="J213" i="8"/>
  <c r="BK212" i="8"/>
  <c r="J210" i="8"/>
  <c r="BK209" i="8"/>
  <c r="J206" i="8"/>
  <c r="BK205" i="8"/>
  <c r="BK203" i="8"/>
  <c r="BK202" i="8"/>
  <c r="BK199" i="8"/>
  <c r="BK197" i="8"/>
  <c r="J195" i="8"/>
  <c r="J192" i="8"/>
  <c r="J190" i="8"/>
  <c r="J188" i="8"/>
  <c r="J186" i="8"/>
  <c r="BK185" i="8"/>
  <c r="J183" i="8"/>
  <c r="BK181" i="8"/>
  <c r="J180" i="8"/>
  <c r="J178" i="8"/>
  <c r="BK176" i="8"/>
  <c r="J175" i="8"/>
  <c r="BK173" i="8"/>
  <c r="J170" i="8"/>
  <c r="BK168" i="8"/>
  <c r="BK166" i="8"/>
  <c r="BK164" i="8"/>
  <c r="J162" i="8"/>
  <c r="BK324" i="7"/>
  <c r="J321" i="7"/>
  <c r="BK319" i="7"/>
  <c r="BK317" i="7"/>
  <c r="J316" i="7"/>
  <c r="BK314" i="7"/>
  <c r="J313" i="7"/>
  <c r="BK312" i="7"/>
  <c r="BK311" i="7"/>
  <c r="J310" i="7"/>
  <c r="J308" i="7"/>
  <c r="BK306" i="7"/>
  <c r="BK305" i="7"/>
  <c r="J304" i="7"/>
  <c r="BK302" i="7"/>
  <c r="J301" i="7"/>
  <c r="J299" i="7"/>
  <c r="BK298" i="7"/>
  <c r="J296" i="7"/>
  <c r="BK295" i="7"/>
  <c r="BK294" i="7"/>
  <c r="BK293" i="7"/>
  <c r="BK291" i="7"/>
  <c r="J290" i="7"/>
  <c r="BK288" i="7"/>
  <c r="J287" i="7"/>
  <c r="J286" i="7"/>
  <c r="BK285" i="7"/>
  <c r="BK284" i="7"/>
  <c r="J282" i="7"/>
  <c r="J280" i="7"/>
  <c r="J278" i="7"/>
  <c r="BK276" i="7"/>
  <c r="J274" i="7"/>
  <c r="BK272" i="7"/>
  <c r="J270" i="7"/>
  <c r="BK268" i="7"/>
  <c r="BK265" i="7"/>
  <c r="J262" i="7"/>
  <c r="BK261" i="7"/>
  <c r="J260" i="7"/>
  <c r="BK259" i="7"/>
  <c r="J258" i="7"/>
  <c r="J255" i="7"/>
  <c r="J254" i="7"/>
  <c r="J252" i="7"/>
  <c r="J251" i="7"/>
  <c r="BK248" i="7"/>
  <c r="BK247" i="7"/>
  <c r="J245" i="7"/>
  <c r="J242" i="7"/>
  <c r="J240" i="7"/>
  <c r="BK239" i="7"/>
  <c r="BK237" i="7"/>
  <c r="BK236" i="7"/>
  <c r="BK233" i="7"/>
  <c r="J232" i="7"/>
  <c r="J230" i="7"/>
  <c r="BK229" i="7"/>
  <c r="BK228" i="7"/>
  <c r="BK225" i="7"/>
  <c r="J223" i="7"/>
  <c r="J221" i="7"/>
  <c r="BK218" i="7"/>
  <c r="BK216" i="7"/>
  <c r="BK215" i="7"/>
  <c r="BK214" i="7"/>
  <c r="BK212" i="7"/>
  <c r="J210" i="7"/>
  <c r="BK209" i="7"/>
  <c r="BK207" i="7"/>
  <c r="J205" i="7"/>
  <c r="BK204" i="7"/>
  <c r="J202" i="7"/>
  <c r="J201" i="7"/>
  <c r="J199" i="7"/>
  <c r="BK198" i="7"/>
  <c r="BK196" i="7"/>
  <c r="J195" i="7"/>
  <c r="BK193" i="7"/>
  <c r="BK191" i="7"/>
  <c r="BK188" i="7"/>
  <c r="BK186" i="7"/>
  <c r="BK184" i="7"/>
  <c r="J182" i="7"/>
  <c r="BK180" i="7"/>
  <c r="BK285" i="6"/>
  <c r="BK283" i="6"/>
  <c r="J281" i="6"/>
  <c r="J280" i="6"/>
  <c r="BK278" i="6"/>
  <c r="J277" i="6"/>
  <c r="BK276" i="6"/>
  <c r="BK275" i="6"/>
  <c r="J274" i="6"/>
  <c r="J272" i="6"/>
  <c r="J270" i="6"/>
  <c r="J269" i="6"/>
  <c r="BK268" i="6"/>
  <c r="J266" i="6"/>
  <c r="J265" i="6"/>
  <c r="J263" i="6"/>
  <c r="BK262" i="6"/>
  <c r="J260" i="6"/>
  <c r="BK259" i="6"/>
  <c r="BK258" i="6"/>
  <c r="BK257" i="6"/>
  <c r="J255" i="6"/>
  <c r="BK254" i="6"/>
  <c r="J252" i="6"/>
  <c r="J251" i="6"/>
  <c r="J250" i="6"/>
  <c r="J249" i="6"/>
  <c r="J247" i="6"/>
  <c r="BK245" i="6"/>
  <c r="J243" i="6"/>
  <c r="J241" i="6"/>
  <c r="BK239" i="6"/>
  <c r="J237" i="6"/>
  <c r="BK235" i="6"/>
  <c r="J233" i="6"/>
  <c r="BK230" i="6"/>
  <c r="BK229" i="6"/>
  <c r="J227" i="6"/>
  <c r="J224" i="6"/>
  <c r="J222" i="6"/>
  <c r="BK221" i="6"/>
  <c r="J219" i="6"/>
  <c r="BK218" i="6"/>
  <c r="BK215" i="6"/>
  <c r="BK214" i="6"/>
  <c r="J212" i="6"/>
  <c r="J211" i="6"/>
  <c r="BK208" i="6"/>
  <c r="BK206" i="6"/>
  <c r="BK204" i="6"/>
  <c r="J201" i="6"/>
  <c r="J199" i="6"/>
  <c r="J197" i="6"/>
  <c r="BK195" i="6"/>
  <c r="BK194" i="6"/>
  <c r="J192" i="6"/>
  <c r="J190" i="6"/>
  <c r="J189" i="6"/>
  <c r="BK187" i="6"/>
  <c r="J186" i="6"/>
  <c r="BK184" i="6"/>
  <c r="BK183" i="6"/>
  <c r="BK181" i="6"/>
  <c r="J180" i="6"/>
  <c r="BK177" i="6"/>
  <c r="J175" i="6"/>
  <c r="BK173" i="6"/>
  <c r="BK171" i="6"/>
  <c r="BK169" i="6"/>
  <c r="J283" i="5"/>
  <c r="J282" i="5"/>
  <c r="BK279" i="5"/>
  <c r="J277" i="5"/>
  <c r="BK275" i="5"/>
  <c r="J274" i="5"/>
  <c r="BK272" i="5"/>
  <c r="BK271" i="5"/>
  <c r="J270" i="5"/>
  <c r="J269" i="5"/>
  <c r="BK268" i="5"/>
  <c r="J266" i="5"/>
  <c r="J264" i="5"/>
  <c r="BK263" i="5"/>
  <c r="J262" i="5"/>
  <c r="BK260" i="5"/>
  <c r="BK259" i="5"/>
  <c r="J257" i="5"/>
  <c r="BK256" i="5"/>
  <c r="J254" i="5"/>
  <c r="BK253" i="5"/>
  <c r="J252" i="5"/>
  <c r="BK251" i="5"/>
  <c r="J249" i="5"/>
  <c r="BK248" i="5"/>
  <c r="BK246" i="5"/>
  <c r="J244" i="5"/>
  <c r="J242" i="5"/>
  <c r="BK240" i="5"/>
  <c r="J238" i="5"/>
  <c r="BK235" i="5"/>
  <c r="BK234" i="5"/>
  <c r="BK232" i="5"/>
  <c r="BK229" i="5"/>
  <c r="J227" i="5"/>
  <c r="J226" i="5"/>
  <c r="BK224" i="5"/>
  <c r="BK223" i="5"/>
  <c r="J220" i="5"/>
  <c r="BK218" i="5"/>
  <c r="J217" i="5"/>
  <c r="BK214" i="5"/>
  <c r="J212" i="5"/>
  <c r="BK211" i="5"/>
  <c r="J209" i="5"/>
  <c r="BK202" i="5"/>
  <c r="J200" i="5"/>
  <c r="J199" i="5"/>
  <c r="BK197" i="5"/>
  <c r="BK196" i="5"/>
  <c r="J194" i="5"/>
  <c r="J191" i="5"/>
  <c r="BK189" i="5"/>
  <c r="J187" i="5"/>
  <c r="J185" i="5"/>
  <c r="BK184" i="5"/>
  <c r="BK183" i="5"/>
  <c r="BK181" i="5"/>
  <c r="BK180" i="5"/>
  <c r="J177" i="5"/>
  <c r="J175" i="5"/>
  <c r="J173" i="5"/>
  <c r="J171" i="5"/>
  <c r="J169" i="5"/>
  <c r="BK240" i="4"/>
  <c r="BK239" i="4"/>
  <c r="J236" i="4"/>
  <c r="J235" i="4"/>
  <c r="BK232" i="4"/>
  <c r="BK230" i="4"/>
  <c r="J229" i="4"/>
  <c r="BK227" i="4"/>
  <c r="J226" i="4"/>
  <c r="BK224" i="4"/>
  <c r="J223" i="4"/>
  <c r="BK221" i="4"/>
  <c r="BK220" i="4"/>
  <c r="BK218" i="4"/>
  <c r="J216" i="4"/>
  <c r="J215" i="4"/>
  <c r="BK214" i="4"/>
  <c r="BK212" i="4"/>
  <c r="BK211" i="4"/>
  <c r="BK209" i="4"/>
  <c r="J208" i="4"/>
  <c r="BK206" i="4"/>
  <c r="BK204" i="4"/>
  <c r="BK202" i="4"/>
  <c r="J199" i="4"/>
  <c r="BK198" i="4"/>
  <c r="J196" i="4"/>
  <c r="BK193" i="4"/>
  <c r="J190" i="4"/>
  <c r="J188" i="4"/>
  <c r="J186" i="4"/>
  <c r="BK184" i="4"/>
  <c r="J183" i="4"/>
  <c r="J181" i="4"/>
  <c r="BK179" i="4"/>
  <c r="J178" i="4"/>
  <c r="BK176" i="4"/>
  <c r="BK174" i="4"/>
  <c r="J172" i="4"/>
  <c r="J170" i="4"/>
  <c r="BK169" i="4"/>
  <c r="BK166" i="4"/>
  <c r="J164" i="4"/>
  <c r="J162" i="4"/>
  <c r="BK160" i="4"/>
  <c r="J158" i="4"/>
  <c r="BK304" i="3"/>
  <c r="J302" i="3"/>
  <c r="J301" i="3"/>
  <c r="BK299" i="3"/>
  <c r="J298" i="3"/>
  <c r="J296" i="3"/>
  <c r="J295" i="3"/>
  <c r="J294" i="3"/>
  <c r="J293" i="3"/>
  <c r="J292" i="3"/>
  <c r="BK291" i="3"/>
  <c r="J289" i="3"/>
  <c r="BK287" i="3"/>
  <c r="J285" i="3"/>
  <c r="BK284" i="3"/>
  <c r="BK283" i="3"/>
  <c r="BK281" i="3"/>
  <c r="J280" i="3"/>
  <c r="J279" i="3"/>
  <c r="J278" i="3"/>
  <c r="BK276" i="3"/>
  <c r="BK275" i="3"/>
  <c r="J273" i="3"/>
  <c r="BK272" i="3"/>
  <c r="BK271" i="3"/>
  <c r="BK270" i="3"/>
  <c r="J268" i="3"/>
  <c r="J266" i="3"/>
  <c r="BK264" i="3"/>
  <c r="J262" i="3"/>
  <c r="BK260" i="3"/>
  <c r="BK258" i="3"/>
  <c r="J256" i="3"/>
  <c r="J255" i="3"/>
  <c r="J252" i="3"/>
  <c r="J251" i="3"/>
  <c r="J250" i="3"/>
  <c r="J249" i="3"/>
  <c r="BK248" i="3"/>
  <c r="J245" i="3"/>
  <c r="BK244" i="3"/>
  <c r="J242" i="3"/>
  <c r="J241" i="3"/>
  <c r="BK238" i="3"/>
  <c r="J237" i="3"/>
  <c r="J235" i="3"/>
  <c r="BK232" i="3"/>
  <c r="J230" i="3"/>
  <c r="BK228" i="3"/>
  <c r="J227" i="3"/>
  <c r="BK225" i="3"/>
  <c r="BK224" i="3"/>
  <c r="J221" i="3"/>
  <c r="BK219" i="3"/>
  <c r="J218" i="3"/>
  <c r="BK215" i="3"/>
  <c r="BK212" i="3"/>
  <c r="J211" i="3"/>
  <c r="J209" i="3"/>
  <c r="BK207" i="3"/>
  <c r="BK206" i="3"/>
  <c r="BK204" i="3"/>
  <c r="BK202" i="3"/>
  <c r="BK201" i="3"/>
  <c r="J199" i="3"/>
  <c r="BK197" i="3"/>
  <c r="BK195" i="3"/>
  <c r="J194" i="3"/>
  <c r="BK193" i="3"/>
  <c r="J192" i="3"/>
  <c r="BK190" i="3"/>
  <c r="BK189" i="3"/>
  <c r="BK187" i="3"/>
  <c r="BK185" i="3"/>
  <c r="J184" i="3"/>
  <c r="J181" i="3"/>
  <c r="J179" i="3"/>
  <c r="J177" i="3"/>
  <c r="J175" i="3"/>
  <c r="J173" i="3"/>
  <c r="J165" i="2"/>
  <c r="BK163" i="2"/>
  <c r="BK161" i="2"/>
  <c r="BK160" i="2"/>
  <c r="J159" i="2"/>
  <c r="J157" i="2"/>
  <c r="J154" i="2"/>
  <c r="BK153" i="2"/>
  <c r="J151" i="2"/>
  <c r="BK149" i="2"/>
  <c r="BK148" i="2"/>
  <c r="J146" i="2"/>
  <c r="BK143" i="2"/>
  <c r="J141" i="2"/>
  <c r="BK139" i="2"/>
  <c r="J137" i="2"/>
  <c r="BK135" i="2"/>
  <c r="BK394" i="23"/>
  <c r="J394" i="23"/>
  <c r="BK393" i="23"/>
  <c r="J393" i="23"/>
  <c r="BK392" i="23"/>
  <c r="J392" i="23"/>
  <c r="BK391" i="23"/>
  <c r="BK390" i="23"/>
  <c r="J389" i="23"/>
  <c r="J388" i="23"/>
  <c r="J387" i="23"/>
  <c r="BK386" i="23"/>
  <c r="BK385" i="23"/>
  <c r="J384" i="23"/>
  <c r="J383" i="23"/>
  <c r="BK382" i="23"/>
  <c r="J381" i="23"/>
  <c r="BK380" i="23"/>
  <c r="BK379" i="23"/>
  <c r="J376" i="23"/>
  <c r="J375" i="23"/>
  <c r="J374" i="23"/>
  <c r="J373" i="23"/>
  <c r="BK372" i="23"/>
  <c r="BK371" i="23"/>
  <c r="BK370" i="23"/>
  <c r="BK369" i="23"/>
  <c r="BK367" i="23"/>
  <c r="BK366" i="23"/>
  <c r="J365" i="23"/>
  <c r="J364" i="23"/>
  <c r="J363" i="23"/>
  <c r="J362" i="23"/>
  <c r="BK361" i="23"/>
  <c r="BK360" i="23"/>
  <c r="J359" i="23"/>
  <c r="J358" i="23"/>
  <c r="J357" i="23"/>
  <c r="BK356" i="23"/>
  <c r="BK355" i="23"/>
  <c r="BK354" i="23"/>
  <c r="J353" i="23"/>
  <c r="BK352" i="23"/>
  <c r="BK351" i="23"/>
  <c r="J350" i="23"/>
  <c r="J349" i="23"/>
  <c r="J348" i="23"/>
  <c r="J347" i="23"/>
  <c r="J346" i="23"/>
  <c r="BK345" i="23"/>
  <c r="J344" i="23"/>
  <c r="J343" i="23"/>
  <c r="J342" i="23"/>
  <c r="J341" i="23"/>
  <c r="BK340" i="23"/>
  <c r="BK339" i="23"/>
  <c r="BK338" i="23"/>
  <c r="J337" i="23"/>
  <c r="J336" i="23"/>
  <c r="J335" i="23"/>
  <c r="BK334" i="23"/>
  <c r="J333" i="23"/>
  <c r="J332" i="23"/>
  <c r="J330" i="23"/>
  <c r="BK329" i="23"/>
  <c r="BK328" i="23"/>
  <c r="BK327" i="23"/>
  <c r="J326" i="23"/>
  <c r="BK325" i="23"/>
  <c r="J324" i="23"/>
  <c r="BK323" i="23"/>
  <c r="J322" i="23"/>
  <c r="J321" i="23"/>
  <c r="J320" i="23"/>
  <c r="J319" i="23"/>
  <c r="J318" i="23"/>
  <c r="BK317" i="23"/>
  <c r="BK316" i="23"/>
  <c r="J315" i="23"/>
  <c r="BK314" i="23"/>
  <c r="BK313" i="23"/>
  <c r="J312" i="23"/>
  <c r="BK311" i="23"/>
  <c r="J310" i="23"/>
  <c r="BK309" i="23"/>
  <c r="BK308" i="23"/>
  <c r="J307" i="23"/>
  <c r="J306" i="23"/>
  <c r="J305" i="23"/>
  <c r="BK304" i="23"/>
  <c r="BK303" i="23"/>
  <c r="J302" i="23"/>
  <c r="J301" i="23"/>
  <c r="J300" i="23"/>
  <c r="BK299" i="23"/>
  <c r="BK298" i="23"/>
  <c r="BK297" i="23"/>
  <c r="BK296" i="23"/>
  <c r="J295" i="23"/>
  <c r="BK294" i="23"/>
  <c r="J293" i="23"/>
  <c r="J292" i="23"/>
  <c r="J291" i="23"/>
  <c r="BK290" i="23"/>
  <c r="J289" i="23"/>
  <c r="J288" i="23"/>
  <c r="BK287" i="23"/>
  <c r="BK286" i="23"/>
  <c r="J285" i="23"/>
  <c r="J284" i="23"/>
  <c r="BK283" i="23"/>
  <c r="J282" i="23"/>
  <c r="J281" i="23"/>
  <c r="BK280" i="23"/>
  <c r="BK279" i="23"/>
  <c r="BK278" i="23"/>
  <c r="BK277" i="23"/>
  <c r="J276" i="23"/>
  <c r="J275" i="23"/>
  <c r="BK274" i="23"/>
  <c r="BK273" i="23"/>
  <c r="BK272" i="23"/>
  <c r="BK271" i="23"/>
  <c r="J270" i="23"/>
  <c r="BK269" i="23"/>
  <c r="J268" i="23"/>
  <c r="J267" i="23"/>
  <c r="BK266" i="23"/>
  <c r="J265" i="23"/>
  <c r="BK264" i="23"/>
  <c r="J263" i="23"/>
  <c r="J262" i="23"/>
  <c r="BK261" i="23"/>
  <c r="J260" i="23"/>
  <c r="J259" i="23"/>
  <c r="J258" i="23"/>
  <c r="BK257" i="23"/>
  <c r="J257" i="23"/>
  <c r="BK256" i="23"/>
  <c r="BK255" i="23"/>
  <c r="BK254" i="23"/>
  <c r="BK253" i="23"/>
  <c r="BK252" i="23"/>
  <c r="BK251" i="23"/>
  <c r="J250" i="23"/>
  <c r="J249" i="23"/>
  <c r="J248" i="23"/>
  <c r="BK247" i="23"/>
  <c r="BK246" i="23"/>
  <c r="BK245" i="23"/>
  <c r="BK244" i="23"/>
  <c r="J243" i="23"/>
  <c r="J242" i="23"/>
  <c r="J241" i="23"/>
  <c r="BK240" i="23"/>
  <c r="J240" i="23"/>
  <c r="J239" i="23"/>
  <c r="J238" i="23"/>
  <c r="J237" i="23"/>
  <c r="J236" i="23"/>
  <c r="J235" i="23"/>
  <c r="J234" i="23"/>
  <c r="BK233" i="23"/>
  <c r="BK232" i="23"/>
  <c r="J231" i="23"/>
  <c r="J230" i="23"/>
  <c r="J229" i="23"/>
  <c r="BK228" i="23"/>
  <c r="J227" i="23"/>
  <c r="BK226" i="23"/>
  <c r="J226" i="23"/>
  <c r="BK225" i="23"/>
  <c r="BK224" i="23"/>
  <c r="BK223" i="23"/>
  <c r="J222" i="23"/>
  <c r="J221" i="23"/>
  <c r="BK220" i="23"/>
  <c r="J219" i="23"/>
  <c r="J218" i="23"/>
  <c r="J217" i="23"/>
  <c r="BK216" i="23"/>
  <c r="J215" i="23"/>
  <c r="J214" i="23"/>
  <c r="BK213" i="23"/>
  <c r="J212" i="23"/>
  <c r="J211" i="23"/>
  <c r="J210" i="23"/>
  <c r="J209" i="23"/>
  <c r="BK208" i="23"/>
  <c r="BK207" i="23"/>
  <c r="J207" i="23"/>
  <c r="J206" i="23"/>
  <c r="BK205" i="23"/>
  <c r="BK204" i="23"/>
  <c r="BK202" i="23"/>
  <c r="J201" i="23"/>
  <c r="BK200" i="23"/>
  <c r="BK199" i="23"/>
  <c r="J198" i="23"/>
  <c r="J197" i="23"/>
  <c r="BK196" i="23"/>
  <c r="J196" i="23"/>
  <c r="J195" i="23"/>
  <c r="J194" i="23"/>
  <c r="BK193" i="23"/>
  <c r="J192" i="23"/>
  <c r="J191" i="23"/>
  <c r="J190" i="23"/>
  <c r="BK189" i="23"/>
  <c r="J188" i="23"/>
  <c r="BK187" i="23"/>
  <c r="BK186" i="23"/>
  <c r="J185" i="23"/>
  <c r="J184" i="23"/>
  <c r="BK183" i="23"/>
  <c r="J182" i="23"/>
  <c r="J180" i="23"/>
  <c r="BK179" i="23"/>
  <c r="J178" i="23"/>
  <c r="BK177" i="23"/>
  <c r="BK176" i="23"/>
  <c r="J175" i="23"/>
  <c r="J174" i="23"/>
  <c r="BK173" i="23"/>
  <c r="BK172" i="23"/>
  <c r="BK171" i="23"/>
  <c r="J170" i="23"/>
  <c r="J169" i="23"/>
  <c r="J168" i="23"/>
  <c r="J167" i="23"/>
  <c r="BK166" i="23"/>
  <c r="J166" i="23"/>
  <c r="J165" i="23"/>
  <c r="J164" i="23"/>
  <c r="BK163" i="23"/>
  <c r="J162" i="23"/>
  <c r="BK161" i="23"/>
  <c r="J160" i="23"/>
  <c r="J159" i="23"/>
  <c r="J158" i="23"/>
  <c r="BK157" i="23"/>
  <c r="BK156" i="23"/>
  <c r="J155" i="23"/>
  <c r="J154" i="23"/>
  <c r="J153" i="23"/>
  <c r="BK152" i="23"/>
  <c r="BK151" i="23"/>
  <c r="BK150" i="23"/>
  <c r="BK149" i="23"/>
  <c r="BK148" i="23"/>
  <c r="J147" i="23"/>
  <c r="J146" i="23"/>
  <c r="J145" i="23"/>
  <c r="J142" i="23"/>
  <c r="J140" i="23"/>
  <c r="J139" i="23"/>
  <c r="J138" i="23"/>
  <c r="BK137" i="23"/>
  <c r="J136" i="23"/>
  <c r="J135" i="23"/>
  <c r="J134" i="23"/>
  <c r="J132" i="23"/>
  <c r="BK131" i="23"/>
  <c r="BK130" i="23"/>
  <c r="BK418" i="22"/>
  <c r="J418" i="22"/>
  <c r="BK417" i="22"/>
  <c r="J417" i="22"/>
  <c r="BK416" i="22"/>
  <c r="J416" i="22"/>
  <c r="J415" i="22"/>
  <c r="J414" i="22"/>
  <c r="BK413" i="22"/>
  <c r="J413" i="22"/>
  <c r="BK412" i="22"/>
  <c r="BK411" i="22"/>
  <c r="J410" i="22"/>
  <c r="J409" i="22"/>
  <c r="BK408" i="22"/>
  <c r="BK407" i="22"/>
  <c r="J406" i="22"/>
  <c r="BK405" i="22"/>
  <c r="BK404" i="22"/>
  <c r="BK403" i="22"/>
  <c r="J400" i="22"/>
  <c r="BK399" i="22"/>
  <c r="J398" i="22"/>
  <c r="BK397" i="22"/>
  <c r="J396" i="22"/>
  <c r="BK394" i="22"/>
  <c r="BK393" i="22"/>
  <c r="J392" i="22"/>
  <c r="J391" i="22"/>
  <c r="J390" i="22"/>
  <c r="BK389" i="22"/>
  <c r="J388" i="22"/>
  <c r="BK387" i="22"/>
  <c r="J387" i="22"/>
  <c r="BK386" i="22"/>
  <c r="BK385" i="22"/>
  <c r="BK384" i="22"/>
  <c r="J383" i="22"/>
  <c r="J382" i="22"/>
  <c r="J381" i="22"/>
  <c r="J380" i="22"/>
  <c r="J379" i="22"/>
  <c r="BK378" i="22"/>
  <c r="J377" i="22"/>
  <c r="BK376" i="22"/>
  <c r="J375" i="22"/>
  <c r="J374" i="22"/>
  <c r="J373" i="22"/>
  <c r="J372" i="22"/>
  <c r="J371" i="22"/>
  <c r="BK370" i="22"/>
  <c r="BK369" i="22"/>
  <c r="J368" i="22"/>
  <c r="J367" i="22"/>
  <c r="BK366" i="22"/>
  <c r="BK365" i="22"/>
  <c r="BK364" i="22"/>
  <c r="J363" i="22"/>
  <c r="J362" i="22"/>
  <c r="BK361" i="22"/>
  <c r="BK360" i="22"/>
  <c r="BK359" i="22"/>
  <c r="BK358" i="22"/>
  <c r="BK357" i="22"/>
  <c r="J356" i="22"/>
  <c r="BK355" i="22"/>
  <c r="BK354" i="22"/>
  <c r="BK353" i="22"/>
  <c r="J352" i="22"/>
  <c r="BK351" i="22"/>
  <c r="BK350" i="22"/>
  <c r="BK347" i="22"/>
  <c r="BK346" i="22"/>
  <c r="BK345" i="22"/>
  <c r="BK344" i="22"/>
  <c r="BK343" i="22"/>
  <c r="J342" i="22"/>
  <c r="BK340" i="22"/>
  <c r="BK339" i="22"/>
  <c r="J337" i="22"/>
  <c r="BK336" i="22"/>
  <c r="J336" i="22"/>
  <c r="BK335" i="22"/>
  <c r="BK334" i="22"/>
  <c r="BK333" i="22"/>
  <c r="BK331" i="22"/>
  <c r="BK330" i="22"/>
  <c r="BK328" i="22"/>
  <c r="J327" i="22"/>
  <c r="BK326" i="22"/>
  <c r="J325" i="22"/>
  <c r="J324" i="22"/>
  <c r="J323" i="22"/>
  <c r="J322" i="22"/>
  <c r="BK321" i="22"/>
  <c r="BK320" i="22"/>
  <c r="BK319" i="22"/>
  <c r="BK318" i="22"/>
  <c r="J317" i="22"/>
  <c r="BK316" i="22"/>
  <c r="BK315" i="22"/>
  <c r="J314" i="22"/>
  <c r="J313" i="22"/>
  <c r="J312" i="22"/>
  <c r="BK311" i="22"/>
  <c r="J310" i="22"/>
  <c r="J309" i="22"/>
  <c r="J308" i="22"/>
  <c r="J307" i="22"/>
  <c r="J306" i="22"/>
  <c r="BK305" i="22"/>
  <c r="J304" i="22"/>
  <c r="BK303" i="22"/>
  <c r="BK302" i="22"/>
  <c r="BK301" i="22"/>
  <c r="BK300" i="22"/>
  <c r="BK299" i="22"/>
  <c r="BK298" i="22"/>
  <c r="BK297" i="22"/>
  <c r="J296" i="22"/>
  <c r="J295" i="22"/>
  <c r="J293" i="22"/>
  <c r="BK292" i="22"/>
  <c r="J291" i="22"/>
  <c r="BK290" i="22"/>
  <c r="J289" i="22"/>
  <c r="BK288" i="22"/>
  <c r="J287" i="22"/>
  <c r="J286" i="22"/>
  <c r="BK285" i="22"/>
  <c r="J284" i="22"/>
  <c r="BK283" i="22"/>
  <c r="BK282" i="22"/>
  <c r="BK281" i="22"/>
  <c r="J280" i="22"/>
  <c r="BK279" i="22"/>
  <c r="J278" i="22"/>
  <c r="J277" i="22"/>
  <c r="BK276" i="22"/>
  <c r="J275" i="22"/>
  <c r="BK274" i="22"/>
  <c r="BK273" i="22"/>
  <c r="BK272" i="22"/>
  <c r="J270" i="22"/>
  <c r="J269" i="22"/>
  <c r="J268" i="22"/>
  <c r="J267" i="22"/>
  <c r="BK266" i="22"/>
  <c r="J265" i="22"/>
  <c r="BK264" i="22"/>
  <c r="J263" i="22"/>
  <c r="J262" i="22"/>
  <c r="J261" i="22"/>
  <c r="J260" i="22"/>
  <c r="BK259" i="22"/>
  <c r="J258" i="22"/>
  <c r="J257" i="22"/>
  <c r="BK256" i="22"/>
  <c r="J255" i="22"/>
  <c r="J254" i="22"/>
  <c r="J253" i="22"/>
  <c r="BK252" i="22"/>
  <c r="J251" i="22"/>
  <c r="BK250" i="22"/>
  <c r="BK249" i="22"/>
  <c r="BK248" i="22"/>
  <c r="BK247" i="22"/>
  <c r="J245" i="22"/>
  <c r="J244" i="22"/>
  <c r="J243" i="22"/>
  <c r="BK242" i="22"/>
  <c r="J241" i="22"/>
  <c r="J240" i="22"/>
  <c r="BK239" i="22"/>
  <c r="J238" i="22"/>
  <c r="J237" i="22"/>
  <c r="BK236" i="22"/>
  <c r="J235" i="22"/>
  <c r="BK234" i="22"/>
  <c r="BK233" i="22"/>
  <c r="J232" i="22"/>
  <c r="BK231" i="22"/>
  <c r="BK230" i="22"/>
  <c r="BK229" i="22"/>
  <c r="BK228" i="22"/>
  <c r="J227" i="22"/>
  <c r="BK226" i="22"/>
  <c r="BK225" i="22"/>
  <c r="J224" i="22"/>
  <c r="BK223" i="22"/>
  <c r="BK222" i="22"/>
  <c r="BK221" i="22"/>
  <c r="BK220" i="22"/>
  <c r="BK218" i="22"/>
  <c r="J217" i="22"/>
  <c r="J215" i="22"/>
  <c r="BK214" i="22"/>
  <c r="J213" i="22"/>
  <c r="J212" i="22"/>
  <c r="J211" i="22"/>
  <c r="BK210" i="22"/>
  <c r="J209" i="22"/>
  <c r="J208" i="22"/>
  <c r="BK207" i="22"/>
  <c r="J206" i="22"/>
  <c r="BK205" i="22"/>
  <c r="J204" i="22"/>
  <c r="J203" i="22"/>
  <c r="J202" i="22"/>
  <c r="BK201" i="22"/>
  <c r="BK200" i="22"/>
  <c r="J199" i="22"/>
  <c r="J198" i="22"/>
  <c r="J197" i="22"/>
  <c r="J196" i="22"/>
  <c r="BK195" i="22"/>
  <c r="BK194" i="22"/>
  <c r="J193" i="22"/>
  <c r="J192" i="22"/>
  <c r="J191" i="22"/>
  <c r="J190" i="22"/>
  <c r="J188" i="22"/>
  <c r="BK187" i="22"/>
  <c r="BK186" i="22"/>
  <c r="J185" i="22"/>
  <c r="J184" i="22"/>
  <c r="J183" i="22"/>
  <c r="J182" i="22"/>
  <c r="J181" i="22"/>
  <c r="BK180" i="22"/>
  <c r="BK179" i="22"/>
  <c r="J178" i="22"/>
  <c r="BK177" i="22"/>
  <c r="J176" i="22"/>
  <c r="J175" i="22"/>
  <c r="J174" i="22"/>
  <c r="BK173" i="22"/>
  <c r="BK172" i="22"/>
  <c r="BK171" i="22"/>
  <c r="J170" i="22"/>
  <c r="J169" i="22"/>
  <c r="BK168" i="22"/>
  <c r="BK167" i="22"/>
  <c r="BK166" i="22"/>
  <c r="BK165" i="22"/>
  <c r="BK164" i="22"/>
  <c r="BK163" i="22"/>
  <c r="BK162" i="22"/>
  <c r="J161" i="22"/>
  <c r="J159" i="22"/>
  <c r="J158" i="22"/>
  <c r="J157" i="22"/>
  <c r="BK156" i="22"/>
  <c r="BK155" i="22"/>
  <c r="BK154" i="22"/>
  <c r="J153" i="22"/>
  <c r="BK152" i="22"/>
  <c r="J151" i="22"/>
  <c r="J150" i="22"/>
  <c r="BK147" i="22"/>
  <c r="J147" i="22"/>
  <c r="BK145" i="22"/>
  <c r="BK144" i="22"/>
  <c r="J142" i="22"/>
  <c r="J141" i="22"/>
  <c r="BK140" i="22"/>
  <c r="BK139" i="22"/>
  <c r="BK138" i="22"/>
  <c r="J137" i="22"/>
  <c r="BK136" i="22"/>
  <c r="BK135" i="22"/>
  <c r="BK133" i="22"/>
  <c r="BK132" i="22"/>
  <c r="J131" i="22"/>
  <c r="BK130" i="22"/>
  <c r="BK432" i="21"/>
  <c r="J432" i="21"/>
  <c r="BK431" i="21"/>
  <c r="J431" i="21"/>
  <c r="BK430" i="21"/>
  <c r="BK426" i="21"/>
  <c r="J425" i="21"/>
  <c r="BK424" i="21"/>
  <c r="BK423" i="21"/>
  <c r="J422" i="21"/>
  <c r="J421" i="21"/>
  <c r="J420" i="21"/>
  <c r="J419" i="21"/>
  <c r="J418" i="21"/>
  <c r="BK417" i="21"/>
  <c r="J416" i="21"/>
  <c r="BK413" i="21"/>
  <c r="J412" i="21"/>
  <c r="J411" i="21"/>
  <c r="J410" i="21"/>
  <c r="BK409" i="21"/>
  <c r="BK408" i="21"/>
  <c r="J407" i="21"/>
  <c r="BK406" i="21"/>
  <c r="BK405" i="21"/>
  <c r="J404" i="21"/>
  <c r="J403" i="21"/>
  <c r="BK402" i="21"/>
  <c r="J401" i="21"/>
  <c r="BK400" i="21"/>
  <c r="BK399" i="21"/>
  <c r="BK398" i="21"/>
  <c r="J397" i="21"/>
  <c r="J396" i="21"/>
  <c r="J395" i="21"/>
  <c r="J394" i="21"/>
  <c r="BK393" i="21"/>
  <c r="BK392" i="21"/>
  <c r="J391" i="21"/>
  <c r="J390" i="21"/>
  <c r="J389" i="21"/>
  <c r="J388" i="21"/>
  <c r="BK387" i="21"/>
  <c r="BK386" i="21"/>
  <c r="J385" i="21"/>
  <c r="J384" i="21"/>
  <c r="J383" i="21"/>
  <c r="J382" i="21"/>
  <c r="J381" i="21"/>
  <c r="BK380" i="21"/>
  <c r="BK379" i="21"/>
  <c r="J378" i="21"/>
  <c r="BK377" i="21"/>
  <c r="BK376" i="21"/>
  <c r="J375" i="21"/>
  <c r="BK374" i="21"/>
  <c r="J373" i="21"/>
  <c r="BK372" i="21"/>
  <c r="J371" i="21"/>
  <c r="J370" i="21"/>
  <c r="BK369" i="21"/>
  <c r="J368" i="21"/>
  <c r="BK367" i="21"/>
  <c r="J363" i="21"/>
  <c r="BK362" i="21"/>
  <c r="BK361" i="21"/>
  <c r="BK360" i="21"/>
  <c r="BK359" i="21"/>
  <c r="J358" i="21"/>
  <c r="J357" i="21"/>
  <c r="BK356" i="21"/>
  <c r="BK355" i="21"/>
  <c r="BK354" i="21"/>
  <c r="BK353" i="21"/>
  <c r="J352" i="21"/>
  <c r="J351" i="21"/>
  <c r="BK350" i="21"/>
  <c r="BK349" i="21"/>
  <c r="BK348" i="21"/>
  <c r="BK347" i="21"/>
  <c r="BK346" i="21"/>
  <c r="J345" i="21"/>
  <c r="J344" i="21"/>
  <c r="J343" i="21"/>
  <c r="J342" i="21"/>
  <c r="BK341" i="21"/>
  <c r="J340" i="21"/>
  <c r="BK339" i="21"/>
  <c r="BK338" i="21"/>
  <c r="BK337" i="21"/>
  <c r="J336" i="21"/>
  <c r="BK335" i="21"/>
  <c r="J334" i="21"/>
  <c r="BK333" i="21"/>
  <c r="J332" i="21"/>
  <c r="J331" i="21"/>
  <c r="BK330" i="21"/>
  <c r="BK329" i="21"/>
  <c r="J328" i="21"/>
  <c r="BK327" i="21"/>
  <c r="BK326" i="21"/>
  <c r="BK325" i="21"/>
  <c r="BK324" i="21"/>
  <c r="BK323" i="21"/>
  <c r="J322" i="21"/>
  <c r="J321" i="21"/>
  <c r="J320" i="21"/>
  <c r="J319" i="21"/>
  <c r="J318" i="21"/>
  <c r="J317" i="21"/>
  <c r="J316" i="21"/>
  <c r="J315" i="21"/>
  <c r="J314" i="21"/>
  <c r="BK313" i="21"/>
  <c r="BK312" i="21"/>
  <c r="BK311" i="21"/>
  <c r="J310" i="21"/>
  <c r="J309" i="21"/>
  <c r="J308" i="21"/>
  <c r="BK307" i="21"/>
  <c r="J306" i="21"/>
  <c r="J305" i="21"/>
  <c r="J304" i="21"/>
  <c r="J303" i="21"/>
  <c r="BK302" i="21"/>
  <c r="BK301" i="21"/>
  <c r="J300" i="21"/>
  <c r="BK299" i="21"/>
  <c r="BK298" i="21"/>
  <c r="BK297" i="21"/>
  <c r="J296" i="21"/>
  <c r="J295" i="21"/>
  <c r="BK294" i="21"/>
  <c r="J293" i="21"/>
  <c r="J292" i="21"/>
  <c r="J291" i="21"/>
  <c r="J290" i="21"/>
  <c r="J289" i="21"/>
  <c r="J288" i="21"/>
  <c r="J287" i="21"/>
  <c r="BK286" i="21"/>
  <c r="J285" i="21"/>
  <c r="J284" i="21"/>
  <c r="J283" i="21"/>
  <c r="J282" i="21"/>
  <c r="J281" i="21"/>
  <c r="J280" i="21"/>
  <c r="BK279" i="21"/>
  <c r="J278" i="21"/>
  <c r="BK277" i="21"/>
  <c r="BK276" i="21"/>
  <c r="J275" i="21"/>
  <c r="J274" i="21"/>
  <c r="J273" i="21"/>
  <c r="J272" i="21"/>
  <c r="BK271" i="21"/>
  <c r="BK270" i="21"/>
  <c r="BK269" i="21"/>
  <c r="J268" i="21"/>
  <c r="BK267" i="21"/>
  <c r="BK266" i="21"/>
  <c r="J265" i="21"/>
  <c r="J264" i="21"/>
  <c r="BK263" i="21"/>
  <c r="J262" i="21"/>
  <c r="J261" i="21"/>
  <c r="BK260" i="21"/>
  <c r="J259" i="21"/>
  <c r="J258" i="21"/>
  <c r="BK257" i="21"/>
  <c r="J256" i="21"/>
  <c r="J255" i="21"/>
  <c r="J254" i="21"/>
  <c r="J253" i="21"/>
  <c r="BK252" i="21"/>
  <c r="BK251" i="21"/>
  <c r="BK250" i="21"/>
  <c r="J249" i="21"/>
  <c r="J248" i="21"/>
  <c r="J247" i="21"/>
  <c r="J246" i="21"/>
  <c r="J245" i="21"/>
  <c r="J244" i="21"/>
  <c r="BK243" i="21"/>
  <c r="J242" i="21"/>
  <c r="BK241" i="21"/>
  <c r="BK240" i="21"/>
  <c r="J239" i="21"/>
  <c r="BK238" i="21"/>
  <c r="BK237" i="21"/>
  <c r="J236" i="21"/>
  <c r="J235" i="21"/>
  <c r="J234" i="21"/>
  <c r="J233" i="21"/>
  <c r="BK232" i="21"/>
  <c r="BK231" i="21"/>
  <c r="J230" i="21"/>
  <c r="J229" i="21"/>
  <c r="BK228" i="21"/>
  <c r="BK227" i="21"/>
  <c r="BK226" i="21"/>
  <c r="BK225" i="21"/>
  <c r="J224" i="21"/>
  <c r="BK223" i="21"/>
  <c r="J222" i="21"/>
  <c r="J221" i="21"/>
  <c r="BK220" i="21"/>
  <c r="BK219" i="21"/>
  <c r="BK218" i="21"/>
  <c r="BK217" i="21"/>
  <c r="J216" i="21"/>
  <c r="BK215" i="21"/>
  <c r="BK214" i="21"/>
  <c r="J213" i="21"/>
  <c r="BK212" i="21"/>
  <c r="J211" i="21"/>
  <c r="J210" i="21"/>
  <c r="J209" i="21"/>
  <c r="J208" i="21"/>
  <c r="J207" i="21"/>
  <c r="BK206" i="21"/>
  <c r="BK205" i="21"/>
  <c r="BK204" i="21"/>
  <c r="BK203" i="21"/>
  <c r="BK202" i="21"/>
  <c r="J201" i="21"/>
  <c r="BK200" i="21"/>
  <c r="J199" i="21"/>
  <c r="J198" i="21"/>
  <c r="J197" i="21"/>
  <c r="BK196" i="21"/>
  <c r="J195" i="21"/>
  <c r="J194" i="21"/>
  <c r="J193" i="21"/>
  <c r="BK192" i="21"/>
  <c r="BK191" i="21"/>
  <c r="J189" i="21"/>
  <c r="BK188" i="21"/>
  <c r="J187" i="21"/>
  <c r="BK186" i="21"/>
  <c r="BK185" i="21"/>
  <c r="J184" i="21"/>
  <c r="J183" i="21"/>
  <c r="J182" i="21"/>
  <c r="BK181" i="21"/>
  <c r="BK180" i="21"/>
  <c r="BK179" i="21"/>
  <c r="J178" i="21"/>
  <c r="J177" i="21"/>
  <c r="J176" i="21"/>
  <c r="BK175" i="21"/>
  <c r="BK174" i="21"/>
  <c r="BK173" i="21"/>
  <c r="J172" i="21"/>
  <c r="BK171" i="21"/>
  <c r="BK170" i="21"/>
  <c r="J169" i="21"/>
  <c r="BK168" i="21"/>
  <c r="BK167" i="21"/>
  <c r="BK166" i="21"/>
  <c r="BK165" i="21"/>
  <c r="J164" i="21"/>
  <c r="BK163" i="21"/>
  <c r="J162" i="21"/>
  <c r="J161" i="21"/>
  <c r="J160" i="21"/>
  <c r="J159" i="21"/>
  <c r="J158" i="21"/>
  <c r="J157" i="21"/>
  <c r="BK156" i="21"/>
  <c r="BK155" i="21"/>
  <c r="BK154" i="21"/>
  <c r="J153" i="21"/>
  <c r="J152" i="21"/>
  <c r="J151" i="21"/>
  <c r="J150" i="21"/>
  <c r="BK149" i="21"/>
  <c r="BK148" i="21"/>
  <c r="BK147" i="21"/>
  <c r="BK146" i="21"/>
  <c r="J143" i="21"/>
  <c r="BK141" i="21"/>
  <c r="BK140" i="21"/>
  <c r="BK139" i="21"/>
  <c r="J138" i="21"/>
  <c r="J137" i="21"/>
  <c r="J136" i="21"/>
  <c r="BK135" i="21"/>
  <c r="J134" i="21"/>
  <c r="J132" i="21"/>
  <c r="J131" i="21"/>
  <c r="J130" i="21"/>
  <c r="BK129" i="21"/>
  <c r="J394" i="20"/>
  <c r="J393" i="20"/>
  <c r="J392" i="20"/>
  <c r="J391" i="20"/>
  <c r="BK390" i="20"/>
  <c r="BK389" i="20"/>
  <c r="BK388" i="20"/>
  <c r="J387" i="20"/>
  <c r="J386" i="20"/>
  <c r="J385" i="20"/>
  <c r="J384" i="20"/>
  <c r="BK383" i="20"/>
  <c r="BK382" i="20"/>
  <c r="J381" i="20"/>
  <c r="J380" i="20"/>
  <c r="BK377" i="20"/>
  <c r="J376" i="20"/>
  <c r="J375" i="20"/>
  <c r="J374" i="20"/>
  <c r="BK373" i="20"/>
  <c r="BK372" i="20"/>
  <c r="J371" i="20"/>
  <c r="BK370" i="20"/>
  <c r="J369" i="20"/>
  <c r="J368" i="20"/>
  <c r="BK367" i="20"/>
  <c r="BK366" i="20"/>
  <c r="J365" i="20"/>
  <c r="BK364" i="20"/>
  <c r="J363" i="20"/>
  <c r="J362" i="20"/>
  <c r="BK361" i="20"/>
  <c r="J360" i="20"/>
  <c r="J359" i="20"/>
  <c r="BK358" i="20"/>
  <c r="BK357" i="20"/>
  <c r="BK356" i="20"/>
  <c r="J355" i="20"/>
  <c r="J354" i="20"/>
  <c r="BK353" i="20"/>
  <c r="BK352" i="20"/>
  <c r="J351" i="20"/>
  <c r="J350" i="20"/>
  <c r="BK349" i="20"/>
  <c r="J348" i="20"/>
  <c r="BK347" i="20"/>
  <c r="BK346" i="20"/>
  <c r="BK345" i="20"/>
  <c r="J344" i="20"/>
  <c r="J343" i="20"/>
  <c r="BK342" i="20"/>
  <c r="J341" i="20"/>
  <c r="BK340" i="20"/>
  <c r="J339" i="20"/>
  <c r="BK338" i="20"/>
  <c r="J337" i="20"/>
  <c r="J336" i="20"/>
  <c r="J335" i="20"/>
  <c r="J334" i="20"/>
  <c r="BK332" i="20"/>
  <c r="J331" i="20"/>
  <c r="J330" i="20"/>
  <c r="BK329" i="20"/>
  <c r="J328" i="20"/>
  <c r="J327" i="20"/>
  <c r="J326" i="20"/>
  <c r="BK325" i="20"/>
  <c r="J324" i="20"/>
  <c r="J323" i="20"/>
  <c r="BK322" i="20"/>
  <c r="BK321" i="20"/>
  <c r="J320" i="20"/>
  <c r="BK319" i="20"/>
  <c r="BK318" i="20"/>
  <c r="J317" i="20"/>
  <c r="J316" i="20"/>
  <c r="BK315" i="20"/>
  <c r="BK314" i="20"/>
  <c r="BK313" i="20"/>
  <c r="J312" i="20"/>
  <c r="BK311" i="20"/>
  <c r="BK310" i="20"/>
  <c r="BK309" i="20"/>
  <c r="J308" i="20"/>
  <c r="J307" i="20"/>
  <c r="J306" i="20"/>
  <c r="J305" i="20"/>
  <c r="BK304" i="20"/>
  <c r="BK303" i="20"/>
  <c r="J302" i="20"/>
  <c r="J301" i="20"/>
  <c r="J300" i="20"/>
  <c r="BK299" i="20"/>
  <c r="J298" i="20"/>
  <c r="BK297" i="20"/>
  <c r="BK296" i="20"/>
  <c r="BK295" i="20"/>
  <c r="J294" i="20"/>
  <c r="BK293" i="20"/>
  <c r="J292" i="20"/>
  <c r="BK291" i="20"/>
  <c r="BK290" i="20"/>
  <c r="BK289" i="20"/>
  <c r="J288" i="20"/>
  <c r="J287" i="20"/>
  <c r="J286" i="20"/>
  <c r="J285" i="20"/>
  <c r="J284" i="20"/>
  <c r="J283" i="20"/>
  <c r="J282" i="20"/>
  <c r="J281" i="20"/>
  <c r="J280" i="20"/>
  <c r="BK279" i="20"/>
  <c r="BK278" i="20"/>
  <c r="BK277" i="20"/>
  <c r="BK276" i="20"/>
  <c r="BK275" i="20"/>
  <c r="BK274" i="20"/>
  <c r="J273" i="20"/>
  <c r="J272" i="20"/>
  <c r="J271" i="20"/>
  <c r="BK270" i="20"/>
  <c r="J269" i="20"/>
  <c r="J268" i="20"/>
  <c r="BK267" i="20"/>
  <c r="J266" i="20"/>
  <c r="J265" i="20"/>
  <c r="BK264" i="20"/>
  <c r="J263" i="20"/>
  <c r="BK262" i="20"/>
  <c r="J261" i="20"/>
  <c r="BK260" i="20"/>
  <c r="BK259" i="20"/>
  <c r="J258" i="20"/>
  <c r="BK257" i="20"/>
  <c r="J256" i="20"/>
  <c r="BK255" i="20"/>
  <c r="BK254" i="20"/>
  <c r="J253" i="20"/>
  <c r="J252" i="20"/>
  <c r="BK251" i="20"/>
  <c r="BK250" i="20"/>
  <c r="J249" i="20"/>
  <c r="BK248" i="20"/>
  <c r="BK247" i="20"/>
  <c r="BK246" i="20"/>
  <c r="BK245" i="20"/>
  <c r="BK244" i="20"/>
  <c r="BK243" i="20"/>
  <c r="BK242" i="20"/>
  <c r="BK241" i="20"/>
  <c r="BK240" i="20"/>
  <c r="BK239" i="20"/>
  <c r="BK238" i="20"/>
  <c r="BK237" i="20"/>
  <c r="BK236" i="20"/>
  <c r="J235" i="20"/>
  <c r="J234" i="20"/>
  <c r="BK233" i="20"/>
  <c r="BK232" i="20"/>
  <c r="BK231" i="20"/>
  <c r="BK230" i="20"/>
  <c r="J229" i="20"/>
  <c r="J228" i="20"/>
  <c r="J227" i="20"/>
  <c r="J226" i="20"/>
  <c r="J225" i="20"/>
  <c r="BK224" i="20"/>
  <c r="BK223" i="20"/>
  <c r="BK222" i="20"/>
  <c r="J221" i="20"/>
  <c r="BK220" i="20"/>
  <c r="BK219" i="20"/>
  <c r="BK218" i="20"/>
  <c r="J217" i="20"/>
  <c r="J216" i="20"/>
  <c r="J215" i="20"/>
  <c r="BK214" i="20"/>
  <c r="J213" i="20"/>
  <c r="J212" i="20"/>
  <c r="J211" i="20"/>
  <c r="BK210" i="20"/>
  <c r="BK209" i="20"/>
  <c r="J208" i="20"/>
  <c r="J207" i="20"/>
  <c r="BK206" i="20"/>
  <c r="J205" i="20"/>
  <c r="J204" i="20"/>
  <c r="J203" i="20"/>
  <c r="J202" i="20"/>
  <c r="J201" i="20"/>
  <c r="BK200" i="20"/>
  <c r="J199" i="20"/>
  <c r="BK198" i="20"/>
  <c r="BK197" i="20"/>
  <c r="J196" i="20"/>
  <c r="BK195" i="20"/>
  <c r="BK194" i="20"/>
  <c r="J193" i="20"/>
  <c r="BK192" i="20"/>
  <c r="BK191" i="20"/>
  <c r="BK190" i="20"/>
  <c r="J189" i="20"/>
  <c r="J188" i="20"/>
  <c r="J187" i="20"/>
  <c r="J186" i="20"/>
  <c r="BK185" i="20"/>
  <c r="J184" i="20"/>
  <c r="J183" i="20"/>
  <c r="J182" i="20"/>
  <c r="J181" i="20"/>
  <c r="BK180" i="20"/>
  <c r="BK178" i="20"/>
  <c r="BK177" i="20"/>
  <c r="J176" i="20"/>
  <c r="J175" i="20"/>
  <c r="BK174" i="20"/>
  <c r="J173" i="20"/>
  <c r="J172" i="20"/>
  <c r="BK171" i="20"/>
  <c r="BK170" i="20"/>
  <c r="J169" i="20"/>
  <c r="BK168" i="20"/>
  <c r="BK167" i="20"/>
  <c r="J166" i="20"/>
  <c r="J165" i="20"/>
  <c r="J164" i="20"/>
  <c r="BK163" i="20"/>
  <c r="J162" i="20"/>
  <c r="BK161" i="20"/>
  <c r="BK160" i="20"/>
  <c r="BK159" i="20"/>
  <c r="BK158" i="20"/>
  <c r="BK157" i="20"/>
  <c r="J156" i="20"/>
  <c r="BK155" i="20"/>
  <c r="BK154" i="20"/>
  <c r="BK153" i="20"/>
  <c r="J152" i="20"/>
  <c r="BK151" i="20"/>
  <c r="BK150" i="20"/>
  <c r="BK149" i="20"/>
  <c r="J148" i="20"/>
  <c r="J147" i="20"/>
  <c r="BK146" i="20"/>
  <c r="J146" i="20"/>
  <c r="BK145" i="20"/>
  <c r="J145" i="20"/>
  <c r="BK144" i="20"/>
  <c r="J143" i="20"/>
  <c r="BK140" i="20"/>
  <c r="J138" i="20"/>
  <c r="BK137" i="20"/>
  <c r="BK136" i="20"/>
  <c r="J135" i="20"/>
  <c r="BK134" i="20"/>
  <c r="J132" i="20"/>
  <c r="J131" i="20"/>
  <c r="BK130" i="20"/>
  <c r="BK129" i="20"/>
  <c r="BK382" i="19"/>
  <c r="J382" i="19"/>
  <c r="BK381" i="19"/>
  <c r="J381" i="19"/>
  <c r="BK380" i="19"/>
  <c r="J380" i="19"/>
  <c r="BK379" i="19"/>
  <c r="J379" i="19"/>
  <c r="BK378" i="19"/>
  <c r="J378" i="19"/>
  <c r="BK377" i="19"/>
  <c r="J376" i="19"/>
  <c r="BK375" i="19"/>
  <c r="J374" i="19"/>
  <c r="J373" i="19"/>
  <c r="J372" i="19"/>
  <c r="J371" i="19"/>
  <c r="BK370" i="19"/>
  <c r="J369" i="19"/>
  <c r="BK368" i="19"/>
  <c r="BK367" i="19"/>
  <c r="J364" i="19"/>
  <c r="J363" i="19"/>
  <c r="J362" i="19"/>
  <c r="BK361" i="19"/>
  <c r="J360" i="19"/>
  <c r="J359" i="19"/>
  <c r="J358" i="19"/>
  <c r="J357" i="19"/>
  <c r="J356" i="19"/>
  <c r="BK355" i="19"/>
  <c r="J354" i="19"/>
  <c r="J353" i="19"/>
  <c r="BK352" i="19"/>
  <c r="J351" i="19"/>
  <c r="J350" i="19"/>
  <c r="BK349" i="19"/>
  <c r="J348" i="19"/>
  <c r="BK347" i="19"/>
  <c r="J346" i="19"/>
  <c r="BK345" i="19"/>
  <c r="BK344" i="19"/>
  <c r="BK343" i="19"/>
  <c r="J342" i="19"/>
  <c r="BK341" i="19"/>
  <c r="J340" i="19"/>
  <c r="J339" i="19"/>
  <c r="J338" i="19"/>
  <c r="BK337" i="19"/>
  <c r="J336" i="19"/>
  <c r="J335" i="19"/>
  <c r="J334" i="19"/>
  <c r="J333" i="19"/>
  <c r="J332" i="19"/>
  <c r="BK331" i="19"/>
  <c r="J330" i="19"/>
  <c r="J329" i="19"/>
  <c r="J328" i="19"/>
  <c r="BK327" i="19"/>
  <c r="BK326" i="19"/>
  <c r="J325" i="19"/>
  <c r="J324" i="19"/>
  <c r="J323" i="19"/>
  <c r="J322" i="19"/>
  <c r="J321" i="19"/>
  <c r="J320" i="19"/>
  <c r="BK319" i="19"/>
  <c r="J318" i="19"/>
  <c r="J316" i="19"/>
  <c r="BK315" i="19"/>
  <c r="J314" i="19"/>
  <c r="BK313" i="19"/>
  <c r="J312" i="19"/>
  <c r="BK311" i="19"/>
  <c r="J310" i="19"/>
  <c r="BK309" i="19"/>
  <c r="BK308" i="19"/>
  <c r="J307" i="19"/>
  <c r="BK306" i="19"/>
  <c r="J305" i="19"/>
  <c r="BK304" i="19"/>
  <c r="BK303" i="19"/>
  <c r="J302" i="19"/>
  <c r="BK301" i="19"/>
  <c r="J300" i="19"/>
  <c r="BK299" i="19"/>
  <c r="J298" i="19"/>
  <c r="BK297" i="19"/>
  <c r="J296" i="19"/>
  <c r="BK295" i="19"/>
  <c r="BK294" i="19"/>
  <c r="BK293" i="19"/>
  <c r="BK292" i="19"/>
  <c r="BK291" i="19"/>
  <c r="BK290" i="19"/>
  <c r="BK289" i="19"/>
  <c r="J288" i="19"/>
  <c r="BK287" i="19"/>
  <c r="J286" i="19"/>
  <c r="J285" i="19"/>
  <c r="J284" i="19"/>
  <c r="J283" i="19"/>
  <c r="J282" i="19"/>
  <c r="J281" i="19"/>
  <c r="BK280" i="19"/>
  <c r="J279" i="19"/>
  <c r="BK278" i="19"/>
  <c r="BK277" i="19"/>
  <c r="BK276" i="19"/>
  <c r="J275" i="19"/>
  <c r="J274" i="19"/>
  <c r="BK273" i="19"/>
  <c r="BK272" i="19"/>
  <c r="J271" i="19"/>
  <c r="J270" i="19"/>
  <c r="J269" i="19"/>
  <c r="BK268" i="19"/>
  <c r="J267" i="19"/>
  <c r="BK266" i="19"/>
  <c r="J265" i="19"/>
  <c r="BK264" i="19"/>
  <c r="J263" i="19"/>
  <c r="J261" i="19"/>
  <c r="BK260" i="19"/>
  <c r="J259" i="19"/>
  <c r="J258" i="19"/>
  <c r="J257" i="19"/>
  <c r="J256" i="19"/>
  <c r="J255" i="19"/>
  <c r="BK254" i="19"/>
  <c r="J253" i="19"/>
  <c r="BK252" i="19"/>
  <c r="BK251" i="19"/>
  <c r="BK250" i="19"/>
  <c r="J249" i="19"/>
  <c r="J248" i="19"/>
  <c r="BK247" i="19"/>
  <c r="BK246" i="19"/>
  <c r="J245" i="19"/>
  <c r="J244" i="19"/>
  <c r="J243" i="19"/>
  <c r="J242" i="19"/>
  <c r="J241" i="19"/>
  <c r="J240" i="19"/>
  <c r="J239" i="19"/>
  <c r="J238" i="19"/>
  <c r="BK237" i="19"/>
  <c r="BK236" i="19"/>
  <c r="BK235" i="19"/>
  <c r="BK234" i="19"/>
  <c r="BK233" i="19"/>
  <c r="BK232" i="19"/>
  <c r="BK231" i="19"/>
  <c r="J230" i="19"/>
  <c r="J229" i="19"/>
  <c r="J227" i="19"/>
  <c r="J226" i="19"/>
  <c r="BK225" i="19"/>
  <c r="BK224" i="19"/>
  <c r="J223" i="19"/>
  <c r="J222" i="19"/>
  <c r="J221" i="19"/>
  <c r="BK220" i="19"/>
  <c r="BK219" i="19"/>
  <c r="J218" i="19"/>
  <c r="J217" i="19"/>
  <c r="BK216" i="19"/>
  <c r="BK215" i="19"/>
  <c r="BK214" i="19"/>
  <c r="J213" i="19"/>
  <c r="J212" i="19"/>
  <c r="J211" i="19"/>
  <c r="BK210" i="19"/>
  <c r="J209" i="19"/>
  <c r="BK208" i="19"/>
  <c r="BK207" i="19"/>
  <c r="J206" i="19"/>
  <c r="J205" i="19"/>
  <c r="BK204" i="19"/>
  <c r="J203" i="19"/>
  <c r="BK202" i="19"/>
  <c r="BK201" i="19"/>
  <c r="J200" i="19"/>
  <c r="BK199" i="19"/>
  <c r="J198" i="19"/>
  <c r="J197" i="19"/>
  <c r="J196" i="19"/>
  <c r="J195" i="19"/>
  <c r="J194" i="19"/>
  <c r="J193" i="19"/>
  <c r="J192" i="19"/>
  <c r="BK191" i="19"/>
  <c r="BK190" i="19"/>
  <c r="BK189" i="19"/>
  <c r="BK188" i="19"/>
  <c r="J187" i="19"/>
  <c r="J186" i="19"/>
  <c r="J185" i="19"/>
  <c r="J184" i="19"/>
  <c r="BK182" i="19"/>
  <c r="J181" i="19"/>
  <c r="J180" i="19"/>
  <c r="BK179" i="19"/>
  <c r="J178" i="19"/>
  <c r="J177" i="19"/>
  <c r="J176" i="19"/>
  <c r="BK175" i="19"/>
  <c r="BK174" i="19"/>
  <c r="J173" i="19"/>
  <c r="BK172" i="19"/>
  <c r="BK171" i="19"/>
  <c r="J170" i="19"/>
  <c r="BK169" i="19"/>
  <c r="BK168" i="19"/>
  <c r="BK167" i="19"/>
  <c r="J166" i="19"/>
  <c r="BK165" i="19"/>
  <c r="J164" i="19"/>
  <c r="BK163" i="19"/>
  <c r="J162" i="19"/>
  <c r="BK161" i="19"/>
  <c r="J160" i="19"/>
  <c r="J159" i="19"/>
  <c r="J158" i="19"/>
  <c r="BK157" i="19"/>
  <c r="BK156" i="19"/>
  <c r="J155" i="19"/>
  <c r="J154" i="19"/>
  <c r="J153" i="19"/>
  <c r="J152" i="19"/>
  <c r="J151" i="19"/>
  <c r="J150" i="19"/>
  <c r="BK149" i="19"/>
  <c r="J148" i="19"/>
  <c r="J147" i="19"/>
  <c r="J146" i="19"/>
  <c r="J143" i="19"/>
  <c r="BK141" i="19"/>
  <c r="BK140" i="19"/>
  <c r="BK139" i="19"/>
  <c r="BK138" i="19"/>
  <c r="J137" i="19"/>
  <c r="BK136" i="19"/>
  <c r="J135" i="19"/>
  <c r="BK134" i="19"/>
  <c r="BK132" i="19"/>
  <c r="J131" i="19"/>
  <c r="BK130" i="19"/>
  <c r="J129" i="19"/>
  <c r="J415" i="18"/>
  <c r="J414" i="18"/>
  <c r="BK413" i="18"/>
  <c r="BK412" i="18"/>
  <c r="J411" i="18"/>
  <c r="BK410" i="18"/>
  <c r="BK409" i="18"/>
  <c r="BK408" i="18"/>
  <c r="J407" i="18"/>
  <c r="J406" i="18"/>
  <c r="BK405" i="18"/>
  <c r="BK404" i="18"/>
  <c r="J403" i="18"/>
  <c r="J402" i="18"/>
  <c r="BK401" i="18"/>
  <c r="J400" i="18"/>
  <c r="BK399" i="18"/>
  <c r="J396" i="18"/>
  <c r="J395" i="18"/>
  <c r="J394" i="18"/>
  <c r="J393" i="18"/>
  <c r="J392" i="18"/>
  <c r="J391" i="18"/>
  <c r="J390" i="18"/>
  <c r="J389" i="18"/>
  <c r="BK388" i="18"/>
  <c r="BK387" i="18"/>
  <c r="J386" i="18"/>
  <c r="BK385" i="18"/>
  <c r="J384" i="18"/>
  <c r="J383" i="18"/>
  <c r="J382" i="18"/>
  <c r="J381" i="18"/>
  <c r="BK380" i="18"/>
  <c r="J379" i="18"/>
  <c r="BK378" i="18"/>
  <c r="J377" i="18"/>
  <c r="J376" i="18"/>
  <c r="J375" i="18"/>
  <c r="J374" i="18"/>
  <c r="J373" i="18"/>
  <c r="J372" i="18"/>
  <c r="BK371" i="18"/>
  <c r="BK370" i="18"/>
  <c r="J369" i="18"/>
  <c r="J368" i="18"/>
  <c r="BK367" i="18"/>
  <c r="J366" i="18"/>
  <c r="J365" i="18"/>
  <c r="J364" i="18"/>
  <c r="J363" i="18"/>
  <c r="J362" i="18"/>
  <c r="J361" i="18"/>
  <c r="J360" i="18"/>
  <c r="BK359" i="18"/>
  <c r="BK358" i="18"/>
  <c r="J357" i="18"/>
  <c r="BK356" i="18"/>
  <c r="BK355" i="18"/>
  <c r="BK354" i="18"/>
  <c r="J353" i="18"/>
  <c r="J352" i="18"/>
  <c r="J351" i="18"/>
  <c r="J350" i="18"/>
  <c r="J349" i="18"/>
  <c r="J348" i="18"/>
  <c r="J347" i="18"/>
  <c r="BK346" i="18"/>
  <c r="BK345" i="18"/>
  <c r="J344" i="18"/>
  <c r="BK343" i="18"/>
  <c r="J342" i="18"/>
  <c r="BK341" i="18"/>
  <c r="BK340" i="18"/>
  <c r="J338" i="18"/>
  <c r="J337" i="18"/>
  <c r="J336" i="18"/>
  <c r="BK335" i="18"/>
  <c r="BK334" i="18"/>
  <c r="BK333" i="18"/>
  <c r="J332" i="18"/>
  <c r="J331" i="18"/>
  <c r="BK330" i="18"/>
  <c r="BK329" i="18"/>
  <c r="BK328" i="18"/>
  <c r="J327" i="18"/>
  <c r="J326" i="18"/>
  <c r="J325" i="18"/>
  <c r="J324" i="18"/>
  <c r="BK323" i="18"/>
  <c r="J322" i="18"/>
  <c r="J321" i="18"/>
  <c r="J320" i="18"/>
  <c r="BK319" i="18"/>
  <c r="BK318" i="18"/>
  <c r="J317" i="18"/>
  <c r="BK316" i="18"/>
  <c r="J315" i="18"/>
  <c r="J314" i="18"/>
  <c r="J313" i="18"/>
  <c r="J312" i="18"/>
  <c r="J311" i="18"/>
  <c r="J310" i="18"/>
  <c r="BK309" i="18"/>
  <c r="BK308" i="18"/>
  <c r="BK307" i="18"/>
  <c r="BK306" i="18"/>
  <c r="BK305" i="18"/>
  <c r="J304" i="18"/>
  <c r="J303" i="18"/>
  <c r="BK302" i="18"/>
  <c r="BK301" i="18"/>
  <c r="BK300" i="18"/>
  <c r="BK299" i="18"/>
  <c r="J298" i="18"/>
  <c r="BK297" i="18"/>
  <c r="BK296" i="18"/>
  <c r="J295" i="18"/>
  <c r="J294" i="18"/>
  <c r="J293" i="18"/>
  <c r="BK292" i="18"/>
  <c r="BK291" i="18"/>
  <c r="J290" i="18"/>
  <c r="J289" i="18"/>
  <c r="J288" i="18"/>
  <c r="J287" i="18"/>
  <c r="J286" i="18"/>
  <c r="BK285" i="18"/>
  <c r="BK284" i="18"/>
  <c r="BK283" i="18"/>
  <c r="J282" i="18"/>
  <c r="BK281" i="18"/>
  <c r="J280" i="18"/>
  <c r="BK279" i="18"/>
  <c r="J278" i="18"/>
  <c r="J277" i="18"/>
  <c r="BK276" i="18"/>
  <c r="J275" i="18"/>
  <c r="BK274" i="18"/>
  <c r="BK273" i="18"/>
  <c r="J272" i="18"/>
  <c r="J271" i="18"/>
  <c r="BK270" i="18"/>
  <c r="BK269" i="18"/>
  <c r="J268" i="18"/>
  <c r="J267" i="18"/>
  <c r="J266" i="18"/>
  <c r="BK265" i="18"/>
  <c r="BK264" i="18"/>
  <c r="BK263" i="18"/>
  <c r="J262" i="18"/>
  <c r="J261" i="18"/>
  <c r="J260" i="18"/>
  <c r="J259" i="18"/>
  <c r="BK258" i="18"/>
  <c r="J257" i="18"/>
  <c r="J256" i="18"/>
  <c r="BK255" i="18"/>
  <c r="J254" i="18"/>
  <c r="J253" i="18"/>
  <c r="J252" i="18"/>
  <c r="BK251" i="18"/>
  <c r="J250" i="18"/>
  <c r="J249" i="18"/>
  <c r="BK248" i="18"/>
  <c r="J247" i="18"/>
  <c r="J246" i="18"/>
  <c r="J245" i="18"/>
  <c r="BK244" i="18"/>
  <c r="J243" i="18"/>
  <c r="J242" i="18"/>
  <c r="J241" i="18"/>
  <c r="BK240" i="18"/>
  <c r="BK239" i="18"/>
  <c r="BK238" i="18"/>
  <c r="J237" i="18"/>
  <c r="J236" i="18"/>
  <c r="J235" i="18"/>
  <c r="BK234" i="18"/>
  <c r="J233" i="18"/>
  <c r="J232" i="18"/>
  <c r="BK231" i="18"/>
  <c r="J230" i="18"/>
  <c r="J229" i="18"/>
  <c r="J228" i="18"/>
  <c r="J227" i="18"/>
  <c r="J226" i="18"/>
  <c r="J225" i="18"/>
  <c r="J224" i="18"/>
  <c r="J223" i="18"/>
  <c r="BK222" i="18"/>
  <c r="BK221" i="18"/>
  <c r="BK220" i="18"/>
  <c r="BK219" i="18"/>
  <c r="BK218" i="18"/>
  <c r="BK217" i="18"/>
  <c r="J216" i="18"/>
  <c r="BK215" i="18"/>
  <c r="J214" i="18"/>
  <c r="BK213" i="18"/>
  <c r="BK212" i="18"/>
  <c r="J211" i="18"/>
  <c r="J210" i="18"/>
  <c r="BK209" i="18"/>
  <c r="J208" i="18"/>
  <c r="BK207" i="18"/>
  <c r="BK206" i="18"/>
  <c r="J205" i="18"/>
  <c r="J204" i="18"/>
  <c r="J203" i="18"/>
  <c r="BK202" i="18"/>
  <c r="J201" i="18"/>
  <c r="J200" i="18"/>
  <c r="J199" i="18"/>
  <c r="J198" i="18"/>
  <c r="BK197" i="18"/>
  <c r="BK196" i="18"/>
  <c r="BK195" i="18"/>
  <c r="J194" i="18"/>
  <c r="BK193" i="18"/>
  <c r="BK191" i="18"/>
  <c r="BK190" i="18"/>
  <c r="BK189" i="18"/>
  <c r="BK188" i="18"/>
  <c r="J187" i="18"/>
  <c r="J186" i="18"/>
  <c r="BK185" i="18"/>
  <c r="J184" i="18"/>
  <c r="J183" i="18"/>
  <c r="J182" i="18"/>
  <c r="J181" i="18"/>
  <c r="BK180" i="18"/>
  <c r="BK179" i="18"/>
  <c r="J178" i="18"/>
  <c r="BK177" i="18"/>
  <c r="BK176" i="18"/>
  <c r="J175" i="18"/>
  <c r="J174" i="18"/>
  <c r="BK173" i="18"/>
  <c r="J172" i="18"/>
  <c r="BK171" i="18"/>
  <c r="J170" i="18"/>
  <c r="J169" i="18"/>
  <c r="J168" i="18"/>
  <c r="BK167" i="18"/>
  <c r="J166" i="18"/>
  <c r="J165" i="18"/>
  <c r="BK164" i="18"/>
  <c r="BK163" i="18"/>
  <c r="BK162" i="18"/>
  <c r="BK161" i="18"/>
  <c r="BK160" i="18"/>
  <c r="J159" i="18"/>
  <c r="J158" i="18"/>
  <c r="BK157" i="18"/>
  <c r="J156" i="18"/>
  <c r="BK153" i="18"/>
  <c r="J151" i="18"/>
  <c r="J150" i="18"/>
  <c r="J149" i="18"/>
  <c r="J148" i="18"/>
  <c r="J146" i="18"/>
  <c r="J144" i="18"/>
  <c r="BK143" i="18"/>
  <c r="BK142" i="18"/>
  <c r="BK141" i="18"/>
  <c r="J140" i="18"/>
  <c r="J139" i="18"/>
  <c r="BK138" i="18"/>
  <c r="BK136" i="18"/>
  <c r="J135" i="18"/>
  <c r="BK134" i="18"/>
  <c r="BK133" i="18"/>
  <c r="J132" i="18"/>
  <c r="J131" i="18"/>
  <c r="BK404" i="17"/>
  <c r="BK403" i="17"/>
  <c r="BK402" i="17"/>
  <c r="J401" i="17"/>
  <c r="J400" i="17"/>
  <c r="BK399" i="17"/>
  <c r="J398" i="17"/>
  <c r="J397" i="17"/>
  <c r="BK396" i="17"/>
  <c r="J395" i="17"/>
  <c r="J394" i="17"/>
  <c r="BK393" i="17"/>
  <c r="J392" i="17"/>
  <c r="J391" i="17"/>
  <c r="J390" i="17"/>
  <c r="J389" i="17"/>
  <c r="J386" i="17"/>
  <c r="J385" i="17"/>
  <c r="BK384" i="17"/>
  <c r="J383" i="17"/>
  <c r="J382" i="17"/>
  <c r="J381" i="17"/>
  <c r="BK380" i="17"/>
  <c r="J379" i="17"/>
  <c r="J378" i="17"/>
  <c r="J377" i="17"/>
  <c r="BK376" i="17"/>
  <c r="J375" i="17"/>
  <c r="J374" i="17"/>
  <c r="BK373" i="17"/>
  <c r="J372" i="17"/>
  <c r="J371" i="17"/>
  <c r="BK370" i="17"/>
  <c r="J369" i="17"/>
  <c r="J368" i="17"/>
  <c r="BK367" i="17"/>
  <c r="BK366" i="17"/>
  <c r="BK365" i="17"/>
  <c r="BK364" i="17"/>
  <c r="BK363" i="17"/>
  <c r="BK362" i="17"/>
  <c r="BK361" i="17"/>
  <c r="BK360" i="17"/>
  <c r="BK359" i="17"/>
  <c r="J358" i="17"/>
  <c r="J357" i="17"/>
  <c r="BK356" i="17"/>
  <c r="J355" i="17"/>
  <c r="J354" i="17"/>
  <c r="J353" i="17"/>
  <c r="J352" i="17"/>
  <c r="BK351" i="17"/>
  <c r="J350" i="17"/>
  <c r="J349" i="17"/>
  <c r="J348" i="17"/>
  <c r="J347" i="17"/>
  <c r="BK346" i="17"/>
  <c r="BK345" i="17"/>
  <c r="J344" i="17"/>
  <c r="BK343" i="17"/>
  <c r="J342" i="17"/>
  <c r="BK341" i="17"/>
  <c r="J340" i="17"/>
  <c r="J339" i="17"/>
  <c r="J337" i="17"/>
  <c r="J336" i="17"/>
  <c r="J335" i="17"/>
  <c r="J334" i="17"/>
  <c r="J333" i="17"/>
  <c r="J332" i="17"/>
  <c r="J331" i="17"/>
  <c r="BK330" i="17"/>
  <c r="BK329" i="17"/>
  <c r="J328" i="17"/>
  <c r="J327" i="17"/>
  <c r="J326" i="17"/>
  <c r="BK325" i="17"/>
  <c r="BK324" i="17"/>
  <c r="BK323" i="17"/>
  <c r="J322" i="17"/>
  <c r="J321" i="17"/>
  <c r="J320" i="17"/>
  <c r="J319" i="17"/>
  <c r="J318" i="17"/>
  <c r="BK317" i="17"/>
  <c r="J316" i="17"/>
  <c r="BK315" i="17"/>
  <c r="BK314" i="17"/>
  <c r="J313" i="17"/>
  <c r="J312" i="17"/>
  <c r="BK311" i="17"/>
  <c r="BK310" i="17"/>
  <c r="BK309" i="17"/>
  <c r="BK308" i="17"/>
  <c r="J307" i="17"/>
  <c r="J306" i="17"/>
  <c r="BK305" i="17"/>
  <c r="BK304" i="17"/>
  <c r="BK303" i="17"/>
  <c r="J302" i="17"/>
  <c r="BK301" i="17"/>
  <c r="BK300" i="17"/>
  <c r="BK299" i="17"/>
  <c r="J298" i="17"/>
  <c r="BK297" i="17"/>
  <c r="J296" i="17"/>
  <c r="J295" i="17"/>
  <c r="BK294" i="17"/>
  <c r="BK293" i="17"/>
  <c r="BK292" i="17"/>
  <c r="BK289" i="17"/>
  <c r="J288" i="17"/>
  <c r="J287" i="17"/>
  <c r="BK286" i="17"/>
  <c r="BK285" i="17"/>
  <c r="J285" i="17"/>
  <c r="BK284" i="17"/>
  <c r="J283" i="17"/>
  <c r="BK282" i="17"/>
  <c r="J281" i="17"/>
  <c r="J280" i="17"/>
  <c r="BK279" i="17"/>
  <c r="J278" i="17"/>
  <c r="J277" i="17"/>
  <c r="BK276" i="17"/>
  <c r="J275" i="17"/>
  <c r="J274" i="17"/>
  <c r="BK273" i="17"/>
  <c r="BK272" i="17"/>
  <c r="J271" i="17"/>
  <c r="BK270" i="17"/>
  <c r="J269" i="17"/>
  <c r="BK268" i="17"/>
  <c r="BK267" i="17"/>
  <c r="BK266" i="17"/>
  <c r="J265" i="17"/>
  <c r="BK264" i="17"/>
  <c r="J263" i="17"/>
  <c r="BK262" i="17"/>
  <c r="J261" i="17"/>
  <c r="J260" i="17"/>
  <c r="J259" i="17"/>
  <c r="J258" i="17"/>
  <c r="BK257" i="17"/>
  <c r="BK256" i="17"/>
  <c r="BK255" i="17"/>
  <c r="BK254" i="17"/>
  <c r="BK253" i="17"/>
  <c r="J252" i="17"/>
  <c r="J251" i="17"/>
  <c r="BK250" i="17"/>
  <c r="BK249" i="17"/>
  <c r="J248" i="17"/>
  <c r="J247" i="17"/>
  <c r="J246" i="17"/>
  <c r="BK245" i="17"/>
  <c r="BK244" i="17"/>
  <c r="BK243" i="17"/>
  <c r="BK242" i="17"/>
  <c r="BK241" i="17"/>
  <c r="J240" i="17"/>
  <c r="J239" i="17"/>
  <c r="J238" i="17"/>
  <c r="J237" i="17"/>
  <c r="J236" i="17"/>
  <c r="J235" i="17"/>
  <c r="J234" i="17"/>
  <c r="BK233" i="17"/>
  <c r="J232" i="17"/>
  <c r="BK231" i="17"/>
  <c r="BK230" i="17"/>
  <c r="J229" i="17"/>
  <c r="BK228" i="17"/>
  <c r="BK227" i="17"/>
  <c r="J227" i="17"/>
  <c r="BK226" i="17"/>
  <c r="BK225" i="17"/>
  <c r="BK224" i="17"/>
  <c r="J222" i="17"/>
  <c r="BK221" i="17"/>
  <c r="J220" i="17"/>
  <c r="BK219" i="17"/>
  <c r="BK218" i="17"/>
  <c r="J217" i="17"/>
  <c r="BK216" i="17"/>
  <c r="BK215" i="17"/>
  <c r="J214" i="17"/>
  <c r="BK213" i="17"/>
  <c r="BK212" i="17"/>
  <c r="J211" i="17"/>
  <c r="J210" i="17"/>
  <c r="BK209" i="17"/>
  <c r="BK208" i="17"/>
  <c r="J207" i="17"/>
  <c r="J206" i="17"/>
  <c r="BK205" i="17"/>
  <c r="J204" i="17"/>
  <c r="BK203" i="17"/>
  <c r="BK202" i="17"/>
  <c r="J201" i="17"/>
  <c r="BK199" i="17"/>
  <c r="J199" i="17"/>
  <c r="J198" i="17"/>
  <c r="J197" i="17"/>
  <c r="BK196" i="17"/>
  <c r="BK195" i="17"/>
  <c r="J193" i="17"/>
  <c r="J192" i="17"/>
  <c r="J191" i="17"/>
  <c r="J190" i="17"/>
  <c r="BK189" i="17"/>
  <c r="J188" i="17"/>
  <c r="J187" i="17"/>
  <c r="J186" i="17"/>
  <c r="BK185" i="17"/>
  <c r="BK184" i="17"/>
  <c r="J182" i="17"/>
  <c r="J181" i="17"/>
  <c r="J180" i="17"/>
  <c r="BK179" i="17"/>
  <c r="BK178" i="17"/>
  <c r="BK177" i="17"/>
  <c r="BK176" i="17"/>
  <c r="J175" i="17"/>
  <c r="J174" i="17"/>
  <c r="J173" i="17"/>
  <c r="J172" i="17"/>
  <c r="BK171" i="17"/>
  <c r="J171" i="17"/>
  <c r="J170" i="17"/>
  <c r="J169" i="17"/>
  <c r="BK168" i="17"/>
  <c r="J167" i="17"/>
  <c r="BK166" i="17"/>
  <c r="BK165" i="17"/>
  <c r="BK164" i="17"/>
  <c r="BK163" i="17"/>
  <c r="J162" i="17"/>
  <c r="J161" i="17"/>
  <c r="BK160" i="17"/>
  <c r="BK159" i="17"/>
  <c r="J158" i="17"/>
  <c r="J157" i="17"/>
  <c r="BK156" i="17"/>
  <c r="J155" i="17"/>
  <c r="J154" i="17"/>
  <c r="J153" i="17"/>
  <c r="J152" i="17"/>
  <c r="J151" i="17"/>
  <c r="J150" i="17"/>
  <c r="J149" i="17"/>
  <c r="J148" i="17"/>
  <c r="BK147" i="17"/>
  <c r="BK146" i="17"/>
  <c r="J145" i="17"/>
  <c r="J142" i="17"/>
  <c r="BK140" i="17"/>
  <c r="J139" i="17"/>
  <c r="BK138" i="17"/>
  <c r="BK137" i="17"/>
  <c r="BK136" i="17"/>
  <c r="J135" i="17"/>
  <c r="BK134" i="17"/>
  <c r="BK132" i="17"/>
  <c r="J131" i="17"/>
  <c r="J130" i="17"/>
  <c r="BK129" i="17"/>
  <c r="BK424" i="16"/>
  <c r="J424" i="16"/>
  <c r="BK423" i="16"/>
  <c r="BK422" i="16"/>
  <c r="J421" i="16"/>
  <c r="BK420" i="16"/>
  <c r="J419" i="16"/>
  <c r="BK418" i="16"/>
  <c r="BK417" i="16"/>
  <c r="J416" i="16"/>
  <c r="BK415" i="16"/>
  <c r="J414" i="16"/>
  <c r="J413" i="16"/>
  <c r="J412" i="16"/>
  <c r="J411" i="16"/>
  <c r="BK410" i="16"/>
  <c r="BK409" i="16"/>
  <c r="J408" i="16"/>
  <c r="J405" i="16"/>
  <c r="J404" i="16"/>
  <c r="J403" i="16"/>
  <c r="J402" i="16"/>
  <c r="J401" i="16"/>
  <c r="BK400" i="16"/>
  <c r="J399" i="16"/>
  <c r="J398" i="16"/>
  <c r="J397" i="16"/>
  <c r="BK396" i="16"/>
  <c r="J395" i="16"/>
  <c r="BK394" i="16"/>
  <c r="BK393" i="16"/>
  <c r="BK392" i="16"/>
  <c r="J391" i="16"/>
  <c r="BK390" i="16"/>
  <c r="J389" i="16"/>
  <c r="J388" i="16"/>
  <c r="BK387" i="16"/>
  <c r="J386" i="16"/>
  <c r="J385" i="16"/>
  <c r="BK384" i="16"/>
  <c r="J383" i="16"/>
  <c r="BK382" i="16"/>
  <c r="BK381" i="16"/>
  <c r="J380" i="16"/>
  <c r="J379" i="16"/>
  <c r="J378" i="16"/>
  <c r="BK377" i="16"/>
  <c r="J376" i="16"/>
  <c r="J375" i="16"/>
  <c r="BK374" i="16"/>
  <c r="J373" i="16"/>
  <c r="J372" i="16"/>
  <c r="J371" i="16"/>
  <c r="BK370" i="16"/>
  <c r="BK369" i="16"/>
  <c r="BK368" i="16"/>
  <c r="J367" i="16"/>
  <c r="J366" i="16"/>
  <c r="J365" i="16"/>
  <c r="J364" i="16"/>
  <c r="J363" i="16"/>
  <c r="J362" i="16"/>
  <c r="J361" i="16"/>
  <c r="J360" i="16"/>
  <c r="J359" i="16"/>
  <c r="BK358" i="16"/>
  <c r="J357" i="16"/>
  <c r="J356" i="16"/>
  <c r="BK354" i="16"/>
  <c r="J353" i="16"/>
  <c r="BK352" i="16"/>
  <c r="J351" i="16"/>
  <c r="J350" i="16"/>
  <c r="J349" i="16"/>
  <c r="BK348" i="16"/>
  <c r="BK347" i="16"/>
  <c r="J346" i="16"/>
  <c r="BK345" i="16"/>
  <c r="BK344" i="16"/>
  <c r="J343" i="16"/>
  <c r="J342" i="16"/>
  <c r="BK341" i="16"/>
  <c r="J340" i="16"/>
  <c r="BK339" i="16"/>
  <c r="BK338" i="16"/>
  <c r="BK337" i="16"/>
  <c r="BK336" i="16"/>
  <c r="BK335" i="16"/>
  <c r="BK334" i="16"/>
  <c r="BK333" i="16"/>
  <c r="J332" i="16"/>
  <c r="J331" i="16"/>
  <c r="J330" i="16"/>
  <c r="J329" i="16"/>
  <c r="BK328" i="16"/>
  <c r="BK327" i="16"/>
  <c r="BK326" i="16"/>
  <c r="J325" i="16"/>
  <c r="J324" i="16"/>
  <c r="BK323" i="16"/>
  <c r="J322" i="16"/>
  <c r="J321" i="16"/>
  <c r="J320" i="16"/>
  <c r="BK319" i="16"/>
  <c r="BK318" i="16"/>
  <c r="BK317" i="16"/>
  <c r="BK316" i="16"/>
  <c r="J315" i="16"/>
  <c r="BK314" i="16"/>
  <c r="J313" i="16"/>
  <c r="BK312" i="16"/>
  <c r="BK311" i="16"/>
  <c r="J310" i="16"/>
  <c r="BK309" i="16"/>
  <c r="BK308" i="16"/>
  <c r="J307" i="16"/>
  <c r="BK306" i="16"/>
  <c r="J305" i="16"/>
  <c r="J304" i="16"/>
  <c r="BK303" i="16"/>
  <c r="J302" i="16"/>
  <c r="J301" i="16"/>
  <c r="J300" i="16"/>
  <c r="J299" i="16"/>
  <c r="J298" i="16"/>
  <c r="BK297" i="16"/>
  <c r="BK296" i="16"/>
  <c r="J295" i="16"/>
  <c r="J294" i="16"/>
  <c r="J293" i="16"/>
  <c r="J292" i="16"/>
  <c r="BK291" i="16"/>
  <c r="J290" i="16"/>
  <c r="J289" i="16"/>
  <c r="BK288" i="16"/>
  <c r="J287" i="16"/>
  <c r="J286" i="16"/>
  <c r="J285" i="16"/>
  <c r="BK284" i="16"/>
  <c r="J283" i="16"/>
  <c r="J282" i="16"/>
  <c r="BK281" i="16"/>
  <c r="J280" i="16"/>
  <c r="J279" i="16"/>
  <c r="J278" i="16"/>
  <c r="J277" i="16"/>
  <c r="J276" i="16"/>
  <c r="J275" i="16"/>
  <c r="BK273" i="16"/>
  <c r="BK272" i="16"/>
  <c r="BK271" i="16"/>
  <c r="BK270" i="16"/>
  <c r="BK269" i="16"/>
  <c r="J268" i="16"/>
  <c r="J267" i="16"/>
  <c r="J266" i="16"/>
  <c r="BK265" i="16"/>
  <c r="BK264" i="16"/>
  <c r="J263" i="16"/>
  <c r="J262" i="16"/>
  <c r="J261" i="16"/>
  <c r="BK260" i="16"/>
  <c r="J259" i="16"/>
  <c r="J258" i="16"/>
  <c r="BK257" i="16"/>
  <c r="BK256" i="16"/>
  <c r="J255" i="16"/>
  <c r="J254" i="16"/>
  <c r="J253" i="16"/>
  <c r="BK252" i="16"/>
  <c r="J251" i="16"/>
  <c r="BK250" i="16"/>
  <c r="BK249" i="16"/>
  <c r="J248" i="16"/>
  <c r="BK247" i="16"/>
  <c r="BK246" i="16"/>
  <c r="BK245" i="16"/>
  <c r="J244" i="16"/>
  <c r="J243" i="16"/>
  <c r="J242" i="16"/>
  <c r="J241" i="16"/>
  <c r="J240" i="16"/>
  <c r="BK239" i="16"/>
  <c r="BK238" i="16"/>
  <c r="BK237" i="16"/>
  <c r="J236" i="16"/>
  <c r="BK235" i="16"/>
  <c r="J234" i="16"/>
  <c r="BK233" i="16"/>
  <c r="BK232" i="16"/>
  <c r="J231" i="16"/>
  <c r="J230" i="16"/>
  <c r="BK229" i="16"/>
  <c r="BK228" i="16"/>
  <c r="J227" i="16"/>
  <c r="BK226" i="16"/>
  <c r="BK225" i="16"/>
  <c r="BK224" i="16"/>
  <c r="BK223" i="16"/>
  <c r="J222" i="16"/>
  <c r="J221" i="16"/>
  <c r="J220" i="16"/>
  <c r="J219" i="16"/>
  <c r="BK218" i="16"/>
  <c r="BK217" i="16"/>
  <c r="J216" i="16"/>
  <c r="J215" i="16"/>
  <c r="J214" i="16"/>
  <c r="BK213" i="16"/>
  <c r="BK212" i="16"/>
  <c r="J211" i="16"/>
  <c r="BK210" i="16"/>
  <c r="BK209" i="16"/>
  <c r="BK208" i="16"/>
  <c r="J207" i="16"/>
  <c r="J206" i="16"/>
  <c r="BK205" i="16"/>
  <c r="J204" i="16"/>
  <c r="BK203" i="16"/>
  <c r="BK202" i="16"/>
  <c r="J201" i="16"/>
  <c r="J200" i="16"/>
  <c r="J199" i="16"/>
  <c r="J198" i="16"/>
  <c r="J197" i="16"/>
  <c r="BK196" i="16"/>
  <c r="J195" i="16"/>
  <c r="J194" i="16"/>
  <c r="J193" i="16"/>
  <c r="J192" i="16"/>
  <c r="BK191" i="16"/>
  <c r="BK190" i="16"/>
  <c r="J189" i="16"/>
  <c r="J188" i="16"/>
  <c r="BK186" i="16"/>
  <c r="J185" i="16"/>
  <c r="J184" i="16"/>
  <c r="J183" i="16"/>
  <c r="BK182" i="16"/>
  <c r="BK181" i="16"/>
  <c r="J180" i="16"/>
  <c r="J179" i="16"/>
  <c r="BK178" i="16"/>
  <c r="BK177" i="16"/>
  <c r="J176" i="16"/>
  <c r="BK175" i="16"/>
  <c r="BK174" i="16"/>
  <c r="J173" i="16"/>
  <c r="J172" i="16"/>
  <c r="BK171" i="16"/>
  <c r="BK170" i="16"/>
  <c r="J169" i="16"/>
  <c r="J168" i="16"/>
  <c r="J167" i="16"/>
  <c r="BK166" i="16"/>
  <c r="BK165" i="16"/>
  <c r="J164" i="16"/>
  <c r="J163" i="16"/>
  <c r="J162" i="16"/>
  <c r="BK161" i="16"/>
  <c r="J160" i="16"/>
  <c r="BK159" i="16"/>
  <c r="BK158" i="16"/>
  <c r="J157" i="16"/>
  <c r="J156" i="16"/>
  <c r="J155" i="16"/>
  <c r="J154" i="16"/>
  <c r="BK153" i="16"/>
  <c r="BK152" i="16"/>
  <c r="J151" i="16"/>
  <c r="J150" i="16"/>
  <c r="J149" i="16"/>
  <c r="J146" i="16"/>
  <c r="J144" i="16"/>
  <c r="BK143" i="16"/>
  <c r="J142" i="16"/>
  <c r="BK141" i="16"/>
  <c r="J140" i="16"/>
  <c r="BK139" i="16"/>
  <c r="J138" i="16"/>
  <c r="BK137" i="16"/>
  <c r="BK136" i="16"/>
  <c r="J135" i="16"/>
  <c r="BK134" i="16"/>
  <c r="BK132" i="16"/>
  <c r="J131" i="16"/>
  <c r="BK130" i="16"/>
  <c r="J129" i="16"/>
  <c r="J395" i="15"/>
  <c r="J394" i="15"/>
  <c r="J393" i="15"/>
  <c r="BK392" i="15"/>
  <c r="BK391" i="15"/>
  <c r="BK390" i="15"/>
  <c r="J389" i="15"/>
  <c r="BK388" i="15"/>
  <c r="J387" i="15"/>
  <c r="J386" i="15"/>
  <c r="J385" i="15"/>
  <c r="J384" i="15"/>
  <c r="BK383" i="15"/>
  <c r="BK382" i="15"/>
  <c r="BK381" i="15"/>
  <c r="BK378" i="15"/>
  <c r="BK377" i="15"/>
  <c r="J376" i="15"/>
  <c r="J375" i="15"/>
  <c r="J374" i="15"/>
  <c r="J373" i="15"/>
  <c r="J372" i="15"/>
  <c r="BK371" i="15"/>
  <c r="BK370" i="15"/>
  <c r="J369" i="15"/>
  <c r="BK368" i="15"/>
  <c r="BK367" i="15"/>
  <c r="BK366" i="15"/>
  <c r="BK365" i="15"/>
  <c r="J364" i="15"/>
  <c r="BK363" i="15"/>
  <c r="J362" i="15"/>
  <c r="J361" i="15"/>
  <c r="BK360" i="15"/>
  <c r="BK359" i="15"/>
  <c r="J358" i="15"/>
  <c r="BK357" i="15"/>
  <c r="J356" i="15"/>
  <c r="BK355" i="15"/>
  <c r="J354" i="15"/>
  <c r="BK353" i="15"/>
  <c r="BK352" i="15"/>
  <c r="J351" i="15"/>
  <c r="J350" i="15"/>
  <c r="BK349" i="15"/>
  <c r="J348" i="15"/>
  <c r="J347" i="15"/>
  <c r="BK346" i="15"/>
  <c r="J345" i="15"/>
  <c r="J344" i="15"/>
  <c r="BK343" i="15"/>
  <c r="BK342" i="15"/>
  <c r="J341" i="15"/>
  <c r="J340" i="15"/>
  <c r="J339" i="15"/>
  <c r="J338" i="15"/>
  <c r="BK337" i="15"/>
  <c r="BK336" i="15"/>
  <c r="BK335" i="15"/>
  <c r="J334" i="15"/>
  <c r="J333" i="15"/>
  <c r="J332" i="15"/>
  <c r="BK330" i="15"/>
  <c r="J329" i="15"/>
  <c r="J328" i="15"/>
  <c r="J327" i="15"/>
  <c r="BK326" i="15"/>
  <c r="J325" i="15"/>
  <c r="J324" i="15"/>
  <c r="BK323" i="15"/>
  <c r="J322" i="15"/>
  <c r="J321" i="15"/>
  <c r="J320" i="15"/>
  <c r="J319" i="15"/>
  <c r="J318" i="15"/>
  <c r="J317" i="15"/>
  <c r="J316" i="15"/>
  <c r="BK315" i="15"/>
  <c r="J314" i="15"/>
  <c r="BK313" i="15"/>
  <c r="J312" i="15"/>
  <c r="BK311" i="15"/>
  <c r="BK310" i="15"/>
  <c r="J309" i="15"/>
  <c r="J308" i="15"/>
  <c r="J307" i="15"/>
  <c r="J306" i="15"/>
  <c r="BK305" i="15"/>
  <c r="BK304" i="15"/>
  <c r="J303" i="15"/>
  <c r="J302" i="15"/>
  <c r="BK301" i="15"/>
  <c r="BK300" i="15"/>
  <c r="BK299" i="15"/>
  <c r="J298" i="15"/>
  <c r="J297" i="15"/>
  <c r="J296" i="15"/>
  <c r="J295" i="15"/>
  <c r="J294" i="15"/>
  <c r="BK293" i="15"/>
  <c r="J292" i="15"/>
  <c r="BK291" i="15"/>
  <c r="J290" i="15"/>
  <c r="BK289" i="15"/>
  <c r="BK288" i="15"/>
  <c r="BK287" i="15"/>
  <c r="J286" i="15"/>
  <c r="J285" i="15"/>
  <c r="J284" i="15"/>
  <c r="J283" i="15"/>
  <c r="J282" i="15"/>
  <c r="J281" i="15"/>
  <c r="BK280" i="15"/>
  <c r="J279" i="15"/>
  <c r="J278" i="15"/>
  <c r="BK277" i="15"/>
  <c r="BK276" i="15"/>
  <c r="BK275" i="15"/>
  <c r="J274" i="15"/>
  <c r="J273" i="15"/>
  <c r="J272" i="15"/>
  <c r="J271" i="15"/>
  <c r="BK270" i="15"/>
  <c r="J269" i="15"/>
  <c r="BK268" i="15"/>
  <c r="BK267" i="15"/>
  <c r="BK266" i="15"/>
  <c r="J265" i="15"/>
  <c r="J264" i="15"/>
  <c r="J263" i="15"/>
  <c r="BK262" i="15"/>
  <c r="BK261" i="15"/>
  <c r="BK260" i="15"/>
  <c r="BK259" i="15"/>
  <c r="BK258" i="15"/>
  <c r="J257" i="15"/>
  <c r="BK256" i="15"/>
  <c r="BK255" i="15"/>
  <c r="BK254" i="15"/>
  <c r="J253" i="15"/>
  <c r="BK252" i="15"/>
  <c r="J251" i="15"/>
  <c r="BK250" i="15"/>
  <c r="BK249" i="15"/>
  <c r="J248" i="15"/>
  <c r="J247" i="15"/>
  <c r="BK246" i="15"/>
  <c r="BK245" i="15"/>
  <c r="BK244" i="15"/>
  <c r="J243" i="15"/>
  <c r="J242" i="15"/>
  <c r="BK241" i="15"/>
  <c r="BK240" i="15"/>
  <c r="BK239" i="15"/>
  <c r="BK238" i="15"/>
  <c r="J237" i="15"/>
  <c r="J236" i="15"/>
  <c r="BK235" i="15"/>
  <c r="BK234" i="15"/>
  <c r="J233" i="15"/>
  <c r="BK232" i="15"/>
  <c r="BK231" i="15"/>
  <c r="BK230" i="15"/>
  <c r="BK229" i="15"/>
  <c r="BK228" i="15"/>
  <c r="J227" i="15"/>
  <c r="BK226" i="15"/>
  <c r="BK225" i="15"/>
  <c r="BK224" i="15"/>
  <c r="BK223" i="15"/>
  <c r="BK222" i="15"/>
  <c r="BK221" i="15"/>
  <c r="BK220" i="15"/>
  <c r="BK219" i="15"/>
  <c r="J218" i="15"/>
  <c r="BK217" i="15"/>
  <c r="BK216" i="15"/>
  <c r="J215" i="15"/>
  <c r="J214" i="15"/>
  <c r="BK213" i="15"/>
  <c r="BK212" i="15"/>
  <c r="BK211" i="15"/>
  <c r="J210" i="15"/>
  <c r="J209" i="15"/>
  <c r="J208" i="15"/>
  <c r="BK207" i="15"/>
  <c r="J206" i="15"/>
  <c r="J205" i="15"/>
  <c r="BK204" i="15"/>
  <c r="J203" i="15"/>
  <c r="J202" i="15"/>
  <c r="J201" i="15"/>
  <c r="BK200" i="15"/>
  <c r="J199" i="15"/>
  <c r="BK198" i="15"/>
  <c r="J197" i="15"/>
  <c r="J196" i="15"/>
  <c r="J195" i="15"/>
  <c r="J194" i="15"/>
  <c r="BK193" i="15"/>
  <c r="BK192" i="15"/>
  <c r="J191" i="15"/>
  <c r="J190" i="15"/>
  <c r="J189" i="15"/>
  <c r="BK188" i="15"/>
  <c r="BK187" i="15"/>
  <c r="BK186" i="15"/>
  <c r="BK184" i="15"/>
  <c r="J183" i="15"/>
  <c r="BK182" i="15"/>
  <c r="BK181" i="15"/>
  <c r="BK180" i="15"/>
  <c r="J179" i="15"/>
  <c r="J178" i="15"/>
  <c r="J177" i="15"/>
  <c r="BK176" i="15"/>
  <c r="BK175" i="15"/>
  <c r="BK174" i="15"/>
  <c r="J173" i="15"/>
  <c r="BK172" i="15"/>
  <c r="J171" i="15"/>
  <c r="J170" i="15"/>
  <c r="J169" i="15"/>
  <c r="BK168" i="15"/>
  <c r="BK167" i="15"/>
  <c r="BK166" i="15"/>
  <c r="BK165" i="15"/>
  <c r="J164" i="15"/>
  <c r="J163" i="15"/>
  <c r="J162" i="15"/>
  <c r="J161" i="15"/>
  <c r="J160" i="15"/>
  <c r="J159" i="15"/>
  <c r="BK158" i="15"/>
  <c r="BK157" i="15"/>
  <c r="BK156" i="15"/>
  <c r="J155" i="15"/>
  <c r="BK154" i="15"/>
  <c r="BK153" i="15"/>
  <c r="J152" i="15"/>
  <c r="J151" i="15"/>
  <c r="BK150" i="15"/>
  <c r="J149" i="15"/>
  <c r="BK148" i="15"/>
  <c r="J147" i="15"/>
  <c r="BK144" i="15"/>
  <c r="BK142" i="15"/>
  <c r="BK141" i="15"/>
  <c r="BK140" i="15"/>
  <c r="BK139" i="15"/>
  <c r="BK138" i="15"/>
  <c r="BK137" i="15"/>
  <c r="J136" i="15"/>
  <c r="J135" i="15"/>
  <c r="BK134" i="15"/>
  <c r="BK132" i="15"/>
  <c r="J131" i="15"/>
  <c r="J130" i="15"/>
  <c r="BK129" i="15"/>
  <c r="BK440" i="14"/>
  <c r="J440" i="14"/>
  <c r="BK439" i="14"/>
  <c r="J439" i="14"/>
  <c r="BK438" i="14"/>
  <c r="J437" i="14"/>
  <c r="BK436" i="14"/>
  <c r="BK435" i="14"/>
  <c r="BK434" i="14"/>
  <c r="BK433" i="14"/>
  <c r="J432" i="14"/>
  <c r="J431" i="14"/>
  <c r="J430" i="14"/>
  <c r="BK429" i="14"/>
  <c r="J428" i="14"/>
  <c r="J427" i="14"/>
  <c r="BK426" i="14"/>
  <c r="J425" i="14"/>
  <c r="BK424" i="14"/>
  <c r="BK421" i="14"/>
  <c r="BK420" i="14"/>
  <c r="J419" i="14"/>
  <c r="BK418" i="14"/>
  <c r="J417" i="14"/>
  <c r="J416" i="14"/>
  <c r="BK415" i="14"/>
  <c r="J414" i="14"/>
  <c r="J413" i="14"/>
  <c r="BK412" i="14"/>
  <c r="J411" i="14"/>
  <c r="BK410" i="14"/>
  <c r="BK409" i="14"/>
  <c r="BK408" i="14"/>
  <c r="J407" i="14"/>
  <c r="BK406" i="14"/>
  <c r="J405" i="14"/>
  <c r="J404" i="14"/>
  <c r="BK403" i="14"/>
  <c r="BK402" i="14"/>
  <c r="BK401" i="14"/>
  <c r="J400" i="14"/>
  <c r="J399" i="14"/>
  <c r="J398" i="14"/>
  <c r="BK397" i="14"/>
  <c r="J396" i="14"/>
  <c r="BK395" i="14"/>
  <c r="BK394" i="14"/>
  <c r="BK393" i="14"/>
  <c r="BK392" i="14"/>
  <c r="BK391" i="14"/>
  <c r="BK390" i="14"/>
  <c r="J389" i="14"/>
  <c r="BK388" i="14"/>
  <c r="BK387" i="14"/>
  <c r="BK386" i="14"/>
  <c r="BK385" i="14"/>
  <c r="J384" i="14"/>
  <c r="BK383" i="14"/>
  <c r="BK382" i="14"/>
  <c r="J381" i="14"/>
  <c r="J380" i="14"/>
  <c r="BK379" i="14"/>
  <c r="J378" i="14"/>
  <c r="J377" i="14"/>
  <c r="BK376" i="14"/>
  <c r="BK375" i="14"/>
  <c r="BK374" i="14"/>
  <c r="J373" i="14"/>
  <c r="J372" i="14"/>
  <c r="BK371" i="14"/>
  <c r="J370" i="14"/>
  <c r="J368" i="14"/>
  <c r="BK367" i="14"/>
  <c r="BK366" i="14"/>
  <c r="J365" i="14"/>
  <c r="J364" i="14"/>
  <c r="BK363" i="14"/>
  <c r="BK362" i="14"/>
  <c r="BK361" i="14"/>
  <c r="J360" i="14"/>
  <c r="BK359" i="14"/>
  <c r="J358" i="14"/>
  <c r="BK357" i="14"/>
  <c r="BK356" i="14"/>
  <c r="BK355" i="14"/>
  <c r="BK354" i="14"/>
  <c r="BK353" i="14"/>
  <c r="J352" i="14"/>
  <c r="BK351" i="14"/>
  <c r="BK350" i="14"/>
  <c r="J349" i="14"/>
  <c r="BK348" i="14"/>
  <c r="BK347" i="14"/>
  <c r="BK346" i="14"/>
  <c r="BK345" i="14"/>
  <c r="J344" i="14"/>
  <c r="BK343" i="14"/>
  <c r="BK342" i="14"/>
  <c r="J341" i="14"/>
  <c r="J340" i="14"/>
  <c r="J339" i="14"/>
  <c r="J338" i="14"/>
  <c r="J337" i="14"/>
  <c r="BK336" i="14"/>
  <c r="J335" i="14"/>
  <c r="J334" i="14"/>
  <c r="BK333" i="14"/>
  <c r="J332" i="14"/>
  <c r="J331" i="14"/>
  <c r="J330" i="14"/>
  <c r="BK329" i="14"/>
  <c r="BK328" i="14"/>
  <c r="BK327" i="14"/>
  <c r="J326" i="14"/>
  <c r="J325" i="14"/>
  <c r="BK324" i="14"/>
  <c r="BK323" i="14"/>
  <c r="J322" i="14"/>
  <c r="J321" i="14"/>
  <c r="J320" i="14"/>
  <c r="BK319" i="14"/>
  <c r="J318" i="14"/>
  <c r="J317" i="14"/>
  <c r="J316" i="14"/>
  <c r="BK315" i="14"/>
  <c r="BK314" i="14"/>
  <c r="BK313" i="14"/>
  <c r="BK312" i="14"/>
  <c r="J311" i="14"/>
  <c r="J310" i="14"/>
  <c r="J309" i="14"/>
  <c r="J308" i="14"/>
  <c r="J307" i="14"/>
  <c r="BK306" i="14"/>
  <c r="J305" i="14"/>
  <c r="J304" i="14"/>
  <c r="J303" i="14"/>
  <c r="BK302" i="14"/>
  <c r="BK301" i="14"/>
  <c r="J300" i="14"/>
  <c r="BK299" i="14"/>
  <c r="J298" i="14"/>
  <c r="J297" i="14"/>
  <c r="BK296" i="14"/>
  <c r="BK295" i="14"/>
  <c r="J294" i="14"/>
  <c r="BK293" i="14"/>
  <c r="J292" i="14"/>
  <c r="J291" i="14"/>
  <c r="J290" i="14"/>
  <c r="BK289" i="14"/>
  <c r="J288" i="14"/>
  <c r="BK287" i="14"/>
  <c r="BK286" i="14"/>
  <c r="BK285" i="14"/>
  <c r="BK284" i="14"/>
  <c r="J283" i="14"/>
  <c r="J282" i="14"/>
  <c r="BK281" i="14"/>
  <c r="J280" i="14"/>
  <c r="J279" i="14"/>
  <c r="J278" i="14"/>
  <c r="BK277" i="14"/>
  <c r="J276" i="14"/>
  <c r="J275" i="14"/>
  <c r="BK274" i="14"/>
  <c r="BK273" i="14"/>
  <c r="J272" i="14"/>
  <c r="J271" i="14"/>
  <c r="J270" i="14"/>
  <c r="BK269" i="14"/>
  <c r="BK268" i="14"/>
  <c r="BK267" i="14"/>
  <c r="J266" i="14"/>
  <c r="J265" i="14"/>
  <c r="BK264" i="14"/>
  <c r="J263" i="14"/>
  <c r="J262" i="14"/>
  <c r="BK261" i="14"/>
  <c r="J260" i="14"/>
  <c r="J259" i="14"/>
  <c r="J258" i="14"/>
  <c r="BK257" i="14"/>
  <c r="J256" i="14"/>
  <c r="BK255" i="14"/>
  <c r="J254" i="14"/>
  <c r="J253" i="14"/>
  <c r="BK252" i="14"/>
  <c r="J251" i="14"/>
  <c r="BK250" i="14"/>
  <c r="BK249" i="14"/>
  <c r="BK248" i="14"/>
  <c r="J247" i="14"/>
  <c r="BK246" i="14"/>
  <c r="BK245" i="14"/>
  <c r="J244" i="14"/>
  <c r="BK243" i="14"/>
  <c r="J242" i="14"/>
  <c r="J241" i="14"/>
  <c r="J240" i="14"/>
  <c r="BK239" i="14"/>
  <c r="BK238" i="14"/>
  <c r="BK237" i="14"/>
  <c r="BK236" i="14"/>
  <c r="BK235" i="14"/>
  <c r="BK234" i="14"/>
  <c r="J233" i="14"/>
  <c r="J232" i="14"/>
  <c r="BK231" i="14"/>
  <c r="BK230" i="14"/>
  <c r="J229" i="14"/>
  <c r="BK228" i="14"/>
  <c r="J227" i="14"/>
  <c r="J226" i="14"/>
  <c r="J225" i="14"/>
  <c r="J224" i="14"/>
  <c r="BK223" i="14"/>
  <c r="BK222" i="14"/>
  <c r="BK221" i="14"/>
  <c r="J220" i="14"/>
  <c r="BK219" i="14"/>
  <c r="BK218" i="14"/>
  <c r="J217" i="14"/>
  <c r="BK216" i="14"/>
  <c r="J215" i="14"/>
  <c r="J214" i="14"/>
  <c r="BK213" i="14"/>
  <c r="J212" i="14"/>
  <c r="BK211" i="14"/>
  <c r="BK210" i="14"/>
  <c r="J209" i="14"/>
  <c r="BK208" i="14"/>
  <c r="J207" i="14"/>
  <c r="J206" i="14"/>
  <c r="BK205" i="14"/>
  <c r="BK204" i="14"/>
  <c r="J203" i="14"/>
  <c r="BK202" i="14"/>
  <c r="J201" i="14"/>
  <c r="J200" i="14"/>
  <c r="J199" i="14"/>
  <c r="BK198" i="14"/>
  <c r="BK197" i="14"/>
  <c r="BK196" i="14"/>
  <c r="J195" i="14"/>
  <c r="J194" i="14"/>
  <c r="BK193" i="14"/>
  <c r="J192" i="14"/>
  <c r="J191" i="14"/>
  <c r="J190" i="14"/>
  <c r="BK189" i="14"/>
  <c r="BK187" i="14"/>
  <c r="J186" i="14"/>
  <c r="BK185" i="14"/>
  <c r="BK184" i="14"/>
  <c r="BK183" i="14"/>
  <c r="J182" i="14"/>
  <c r="J181" i="14"/>
  <c r="J180" i="14"/>
  <c r="BK179" i="14"/>
  <c r="BK178" i="14"/>
  <c r="BK177" i="14"/>
  <c r="BK176" i="14"/>
  <c r="BK175" i="14"/>
  <c r="J174" i="14"/>
  <c r="J173" i="14"/>
  <c r="BK172" i="14"/>
  <c r="BK171" i="14"/>
  <c r="J170" i="14"/>
  <c r="BK169" i="14"/>
  <c r="J168" i="14"/>
  <c r="J167" i="14"/>
  <c r="J166" i="14"/>
  <c r="J165" i="14"/>
  <c r="J164" i="14"/>
  <c r="BK163" i="14"/>
  <c r="BK162" i="14"/>
  <c r="J161" i="14"/>
  <c r="J160" i="14"/>
  <c r="J159" i="14"/>
  <c r="J158" i="14"/>
  <c r="J157" i="14"/>
  <c r="BK156" i="14"/>
  <c r="J155" i="14"/>
  <c r="J154" i="14"/>
  <c r="J153" i="14"/>
  <c r="BK152" i="14"/>
  <c r="J151" i="14"/>
  <c r="J150" i="14"/>
  <c r="BK147" i="14"/>
  <c r="J146" i="14"/>
  <c r="BK144" i="14"/>
  <c r="J143" i="14"/>
  <c r="J141" i="14"/>
  <c r="J140" i="14"/>
  <c r="BK139" i="14"/>
  <c r="J138" i="14"/>
  <c r="J137" i="14"/>
  <c r="J136" i="14"/>
  <c r="BK135" i="14"/>
  <c r="BK363" i="13"/>
  <c r="J362" i="13"/>
  <c r="BK361" i="13"/>
  <c r="BK360" i="13"/>
  <c r="J359" i="13"/>
  <c r="J358" i="13"/>
  <c r="BK357" i="13"/>
  <c r="J356" i="13"/>
  <c r="J355" i="13"/>
  <c r="J354" i="13"/>
  <c r="J353" i="13"/>
  <c r="BK352" i="13"/>
  <c r="BK351" i="13"/>
  <c r="J350" i="13"/>
  <c r="BK349" i="13"/>
  <c r="J348" i="13"/>
  <c r="J347" i="13"/>
  <c r="BK346" i="13"/>
  <c r="J343" i="13"/>
  <c r="J342" i="13"/>
  <c r="BK341" i="13"/>
  <c r="J340" i="13"/>
  <c r="BK339" i="13"/>
  <c r="J338" i="13"/>
  <c r="J337" i="13"/>
  <c r="BK335" i="13"/>
  <c r="J334" i="13"/>
  <c r="BK333" i="13"/>
  <c r="J332" i="13"/>
  <c r="J331" i="13"/>
  <c r="BK330" i="13"/>
  <c r="BK329" i="13"/>
  <c r="J328" i="13"/>
  <c r="J327" i="13"/>
  <c r="J326" i="13"/>
  <c r="J325" i="13"/>
  <c r="BK324" i="13"/>
  <c r="BK323" i="13"/>
  <c r="J322" i="13"/>
  <c r="J321" i="13"/>
  <c r="J320" i="13"/>
  <c r="J319" i="13"/>
  <c r="BK318" i="13"/>
  <c r="J317" i="13"/>
  <c r="J316" i="13"/>
  <c r="BK315" i="13"/>
  <c r="J314" i="13"/>
  <c r="BK313" i="13"/>
  <c r="J312" i="13"/>
  <c r="J311" i="13"/>
  <c r="J310" i="13"/>
  <c r="BK309" i="13"/>
  <c r="J308" i="13"/>
  <c r="BK307" i="13"/>
  <c r="BK306" i="13"/>
  <c r="J305" i="13"/>
  <c r="J304" i="13"/>
  <c r="BK303" i="13"/>
  <c r="BK302" i="13"/>
  <c r="J301" i="13"/>
  <c r="BK300" i="13"/>
  <c r="J299" i="13"/>
  <c r="BK298" i="13"/>
  <c r="BK297" i="13"/>
  <c r="BK295" i="13"/>
  <c r="J295" i="13"/>
  <c r="BK294" i="13"/>
  <c r="BK293" i="13"/>
  <c r="J292" i="13"/>
  <c r="BK291" i="13"/>
  <c r="BK290" i="13"/>
  <c r="J289" i="13"/>
  <c r="BK288" i="13"/>
  <c r="BK287" i="13"/>
  <c r="J286" i="13"/>
  <c r="BK285" i="13"/>
  <c r="J284" i="13"/>
  <c r="BK283" i="13"/>
  <c r="BK282" i="13"/>
  <c r="BK281" i="13"/>
  <c r="BK280" i="13"/>
  <c r="BK279" i="13"/>
  <c r="J278" i="13"/>
  <c r="J277" i="13"/>
  <c r="J276" i="13"/>
  <c r="BK275" i="13"/>
  <c r="BK274" i="13"/>
  <c r="BK273" i="13"/>
  <c r="J272" i="13"/>
  <c r="BK271" i="13"/>
  <c r="BK270" i="13"/>
  <c r="J269" i="13"/>
  <c r="BK268" i="13"/>
  <c r="J267" i="13"/>
  <c r="BK266" i="13"/>
  <c r="BK265" i="13"/>
  <c r="J264" i="13"/>
  <c r="J263" i="13"/>
  <c r="BK262" i="13"/>
  <c r="J261" i="13"/>
  <c r="BK260" i="13"/>
  <c r="J259" i="13"/>
  <c r="BK258" i="13"/>
  <c r="BK257" i="13"/>
  <c r="J256" i="13"/>
  <c r="J255" i="13"/>
  <c r="J254" i="13"/>
  <c r="BK253" i="13"/>
  <c r="BK252" i="13"/>
  <c r="BK250" i="13"/>
  <c r="BK249" i="13"/>
  <c r="J248" i="13"/>
  <c r="J247" i="13"/>
  <c r="BK246" i="13"/>
  <c r="J246" i="13"/>
  <c r="BK245" i="13"/>
  <c r="J244" i="13"/>
  <c r="J243" i="13"/>
  <c r="J242" i="13"/>
  <c r="J241" i="13"/>
  <c r="BK240" i="13"/>
  <c r="BK239" i="13"/>
  <c r="BK238" i="13"/>
  <c r="J237" i="13"/>
  <c r="BK236" i="13"/>
  <c r="J235" i="13"/>
  <c r="J234" i="13"/>
  <c r="J233" i="13"/>
  <c r="BK232" i="13"/>
  <c r="BK231" i="13"/>
  <c r="J231" i="13"/>
  <c r="BK230" i="13"/>
  <c r="J229" i="13"/>
  <c r="J228" i="13"/>
  <c r="J227" i="13"/>
  <c r="J226" i="13"/>
  <c r="J225" i="13"/>
  <c r="BK224" i="13"/>
  <c r="J223" i="13"/>
  <c r="J222" i="13"/>
  <c r="BK221" i="13"/>
  <c r="BK219" i="13"/>
  <c r="BK218" i="13"/>
  <c r="BK217" i="13"/>
  <c r="BK216" i="13"/>
  <c r="BK215" i="13"/>
  <c r="BK214" i="13"/>
  <c r="BK213" i="13"/>
  <c r="J212" i="13"/>
  <c r="BK211" i="13"/>
  <c r="J210" i="13"/>
  <c r="BK209" i="13"/>
  <c r="BK208" i="13"/>
  <c r="BK207" i="13"/>
  <c r="J206" i="13"/>
  <c r="J205" i="13"/>
  <c r="BK204" i="13"/>
  <c r="J203" i="13"/>
  <c r="J202" i="13"/>
  <c r="J201" i="13"/>
  <c r="BK199" i="13"/>
  <c r="J198" i="13"/>
  <c r="BK197" i="13"/>
  <c r="BK196" i="13"/>
  <c r="BK195" i="13"/>
  <c r="J194" i="13"/>
  <c r="J193" i="13"/>
  <c r="J192" i="13"/>
  <c r="BK191" i="13"/>
  <c r="J190" i="13"/>
  <c r="J189" i="13"/>
  <c r="J188" i="13"/>
  <c r="BK187" i="13"/>
  <c r="J186" i="13"/>
  <c r="J184" i="13"/>
  <c r="J183" i="13"/>
  <c r="BK182" i="13"/>
  <c r="J181" i="13"/>
  <c r="J180" i="13"/>
  <c r="BK179" i="13"/>
  <c r="J178" i="13"/>
  <c r="J177" i="13"/>
  <c r="BK176" i="13"/>
  <c r="BK175" i="13"/>
  <c r="BK174" i="13"/>
  <c r="J173" i="13"/>
  <c r="J172" i="13"/>
  <c r="BK171" i="13"/>
  <c r="BK170" i="13"/>
  <c r="J169" i="13"/>
  <c r="J168" i="13"/>
  <c r="BK167" i="13"/>
  <c r="BK166" i="13"/>
  <c r="BK165" i="13"/>
  <c r="J164" i="13"/>
  <c r="BK163" i="13"/>
  <c r="BK162" i="13"/>
  <c r="J161" i="13"/>
  <c r="BK160" i="13"/>
  <c r="J159" i="13"/>
  <c r="J158" i="13"/>
  <c r="BK157" i="13"/>
  <c r="BK156" i="13"/>
  <c r="J155" i="13"/>
  <c r="BK154" i="13"/>
  <c r="BK153" i="13"/>
  <c r="J152" i="13"/>
  <c r="BK151" i="13"/>
  <c r="J150" i="13"/>
  <c r="J149" i="13"/>
  <c r="BK148" i="13"/>
  <c r="BK147" i="13"/>
  <c r="J146" i="13"/>
  <c r="BK145" i="13"/>
  <c r="J144" i="13"/>
  <c r="BK143" i="13"/>
  <c r="J142" i="13"/>
  <c r="BK141" i="13"/>
  <c r="J140" i="13"/>
  <c r="J139" i="13"/>
  <c r="J138" i="13"/>
  <c r="J137" i="13"/>
  <c r="BK134" i="13"/>
  <c r="J132" i="13"/>
  <c r="BK130" i="13"/>
  <c r="BK129" i="13"/>
  <c r="BK295" i="12"/>
  <c r="BK293" i="12"/>
  <c r="BK291" i="12"/>
  <c r="BK290" i="12"/>
  <c r="BK288" i="12"/>
  <c r="BK287" i="12"/>
  <c r="BK286" i="12"/>
  <c r="J284" i="12"/>
  <c r="J282" i="12"/>
  <c r="J281" i="12"/>
  <c r="BK280" i="12"/>
  <c r="BK278" i="12"/>
  <c r="BK277" i="12"/>
  <c r="BK275" i="12"/>
  <c r="BK274" i="12"/>
  <c r="J272" i="12"/>
  <c r="J271" i="12"/>
  <c r="BK270" i="12"/>
  <c r="J269" i="12"/>
  <c r="J267" i="12"/>
  <c r="J265" i="12"/>
  <c r="BK263" i="12"/>
  <c r="BK261" i="12"/>
  <c r="BK259" i="12"/>
  <c r="J257" i="12"/>
  <c r="J255" i="12"/>
  <c r="BK252" i="12"/>
  <c r="BK251" i="12"/>
  <c r="BK250" i="12"/>
  <c r="J249" i="12"/>
  <c r="BK248" i="12"/>
  <c r="BK245" i="12"/>
  <c r="J244" i="12"/>
  <c r="BK242" i="12"/>
  <c r="BK241" i="12"/>
  <c r="J238" i="12"/>
  <c r="BK237" i="12"/>
  <c r="BK235" i="12"/>
  <c r="BK232" i="12"/>
  <c r="J230" i="12"/>
  <c r="J229" i="12"/>
  <c r="J227" i="12"/>
  <c r="BK226" i="12"/>
  <c r="J224" i="12"/>
  <c r="BK223" i="12"/>
  <c r="BK220" i="12"/>
  <c r="J219" i="12"/>
  <c r="BK217" i="12"/>
  <c r="J216" i="12"/>
  <c r="J213" i="12"/>
  <c r="J211" i="12"/>
  <c r="J209" i="12"/>
  <c r="BK206" i="12"/>
  <c r="BK204" i="12"/>
  <c r="BK202" i="12"/>
  <c r="J201" i="12"/>
  <c r="BK199" i="12"/>
  <c r="J197" i="12"/>
  <c r="J196" i="12"/>
  <c r="BK194" i="12"/>
  <c r="BK192" i="12"/>
  <c r="J190" i="12"/>
  <c r="BK189" i="12"/>
  <c r="J189" i="12"/>
  <c r="BK187" i="12"/>
  <c r="BK185" i="12"/>
  <c r="J184" i="12"/>
  <c r="J181" i="12"/>
  <c r="J179" i="12"/>
  <c r="BK177" i="12"/>
  <c r="BK175" i="12"/>
  <c r="BK173" i="12"/>
  <c r="J247" i="11"/>
  <c r="BK245" i="11"/>
  <c r="BK244" i="11"/>
  <c r="BK242" i="11"/>
  <c r="J241" i="11"/>
  <c r="BK240" i="11"/>
  <c r="BK238" i="11"/>
  <c r="J236" i="11"/>
  <c r="J235" i="11"/>
  <c r="BK234" i="11"/>
  <c r="J232" i="11"/>
  <c r="J231" i="11"/>
  <c r="J229" i="11"/>
  <c r="BK228" i="11"/>
  <c r="J227" i="11"/>
  <c r="BK226" i="11"/>
  <c r="BK224" i="11"/>
  <c r="J222" i="11"/>
  <c r="BK219" i="11"/>
  <c r="BK218" i="11"/>
  <c r="BK216" i="11"/>
  <c r="BK213" i="11"/>
  <c r="BK211" i="11"/>
  <c r="BK210" i="11"/>
  <c r="J208" i="11"/>
  <c r="J207" i="11"/>
  <c r="J204" i="11"/>
  <c r="BK203" i="11"/>
  <c r="J201" i="11"/>
  <c r="J200" i="11"/>
  <c r="BK197" i="11"/>
  <c r="J195" i="11"/>
  <c r="BK193" i="11"/>
  <c r="J190" i="11"/>
  <c r="BK188" i="11"/>
  <c r="J186" i="11"/>
  <c r="J184" i="11"/>
  <c r="BK183" i="11"/>
  <c r="J181" i="11"/>
  <c r="J179" i="11"/>
  <c r="J178" i="11"/>
  <c r="J176" i="11"/>
  <c r="BK175" i="11"/>
  <c r="BK173" i="11"/>
  <c r="J171" i="11"/>
  <c r="J168" i="11"/>
  <c r="BK166" i="11"/>
  <c r="BK164" i="11"/>
  <c r="BK162" i="11"/>
  <c r="J160" i="11"/>
  <c r="J269" i="10"/>
  <c r="J268" i="10"/>
  <c r="BK265" i="10"/>
  <c r="J263" i="10"/>
  <c r="BK261" i="10"/>
  <c r="J260" i="10"/>
  <c r="J258" i="10"/>
  <c r="BK257" i="10"/>
  <c r="BK256" i="10"/>
  <c r="BK254" i="10"/>
  <c r="BK252" i="10"/>
  <c r="BK251" i="10"/>
  <c r="J250" i="10"/>
  <c r="J248" i="10"/>
  <c r="J247" i="10"/>
  <c r="BK245" i="10"/>
  <c r="J244" i="10"/>
  <c r="BK243" i="10"/>
  <c r="J242" i="10"/>
  <c r="J240" i="10"/>
  <c r="BK238" i="10"/>
  <c r="J236" i="10"/>
  <c r="BK234" i="10"/>
  <c r="BK232" i="10"/>
  <c r="J230" i="10"/>
  <c r="J229" i="10"/>
  <c r="BK226" i="10"/>
  <c r="BK225" i="10"/>
  <c r="BK223" i="10"/>
  <c r="BK220" i="10"/>
  <c r="BK218" i="10"/>
  <c r="J217" i="10"/>
  <c r="J215" i="10"/>
  <c r="J214" i="10"/>
  <c r="J211" i="10"/>
  <c r="J210" i="10"/>
  <c r="J208" i="10"/>
  <c r="BK207" i="10"/>
  <c r="J204" i="10"/>
  <c r="BK202" i="10"/>
  <c r="BK200" i="10"/>
  <c r="J197" i="10"/>
  <c r="J195" i="10"/>
  <c r="J193" i="10"/>
  <c r="BK191" i="10"/>
  <c r="J190" i="10"/>
  <c r="J188" i="10"/>
  <c r="BK186" i="10"/>
  <c r="BK185" i="10"/>
  <c r="J183" i="10"/>
  <c r="BK181" i="10"/>
  <c r="J179" i="10"/>
  <c r="BK178" i="10"/>
  <c r="BK177" i="10"/>
  <c r="J174" i="10"/>
  <c r="J172" i="10"/>
  <c r="BK170" i="10"/>
  <c r="BK168" i="10"/>
  <c r="BK166" i="10"/>
  <c r="J255" i="9"/>
  <c r="BK254" i="9"/>
  <c r="J251" i="9"/>
  <c r="BK249" i="9"/>
  <c r="BK247" i="9"/>
  <c r="BK246" i="9"/>
  <c r="BK244" i="9"/>
  <c r="BK243" i="9"/>
  <c r="BK242" i="9"/>
  <c r="BK240" i="9"/>
  <c r="BK238" i="9"/>
  <c r="BK237" i="9"/>
  <c r="BK236" i="9"/>
  <c r="BK234" i="9"/>
  <c r="BK233" i="9"/>
  <c r="BK231" i="9"/>
  <c r="BK230" i="9"/>
  <c r="BK228" i="9"/>
  <c r="J227" i="9"/>
  <c r="J226" i="9"/>
  <c r="J225" i="9"/>
  <c r="J223" i="9"/>
  <c r="J221" i="9"/>
  <c r="J219" i="9"/>
  <c r="J217" i="9"/>
  <c r="BK215" i="9"/>
  <c r="BK214" i="9"/>
  <c r="J211" i="9"/>
  <c r="BK209" i="9"/>
  <c r="BK208" i="9"/>
  <c r="J205" i="9"/>
  <c r="BK204" i="9"/>
  <c r="BK202" i="9"/>
  <c r="BK201" i="9"/>
  <c r="BK198" i="9"/>
  <c r="J196" i="9"/>
  <c r="J194" i="9"/>
  <c r="BK191" i="9"/>
  <c r="J189" i="9"/>
  <c r="BK187" i="9"/>
  <c r="BK186" i="9"/>
  <c r="J184" i="9"/>
  <c r="J182" i="9"/>
  <c r="BK181" i="9"/>
  <c r="J179" i="9"/>
  <c r="BK178" i="9"/>
  <c r="BK176" i="9"/>
  <c r="J175" i="9"/>
  <c r="BK173" i="9"/>
  <c r="BK172" i="9"/>
  <c r="BK169" i="9"/>
  <c r="J167" i="9"/>
  <c r="BK165" i="9"/>
  <c r="J163" i="9"/>
  <c r="J161" i="9"/>
  <c r="J254" i="8"/>
  <c r="BK252" i="8"/>
  <c r="J250" i="8"/>
  <c r="BK249" i="8"/>
  <c r="BK247" i="8"/>
  <c r="J246" i="8"/>
  <c r="J245" i="8"/>
  <c r="J243" i="8"/>
  <c r="BK241" i="8"/>
  <c r="BK240" i="8"/>
  <c r="J239" i="8"/>
  <c r="BK237" i="8"/>
  <c r="BK236" i="8"/>
  <c r="J234" i="8"/>
  <c r="BK233" i="8"/>
  <c r="BK231" i="8"/>
  <c r="BK230" i="8"/>
  <c r="J228" i="8"/>
  <c r="J226" i="8"/>
  <c r="J224" i="8"/>
  <c r="J221" i="8"/>
  <c r="J220" i="8"/>
  <c r="BK218" i="8"/>
  <c r="J215" i="8"/>
  <c r="BK213" i="8"/>
  <c r="J212" i="8"/>
  <c r="BK210" i="8"/>
  <c r="J209" i="8"/>
  <c r="BK206" i="8"/>
  <c r="J205" i="8"/>
  <c r="J203" i="8"/>
  <c r="J202" i="8"/>
  <c r="J199" i="8"/>
  <c r="J197" i="8"/>
  <c r="BK195" i="8"/>
  <c r="BK192" i="8"/>
  <c r="BK190" i="8"/>
  <c r="BK188" i="8"/>
  <c r="BK186" i="8"/>
  <c r="J185" i="8"/>
  <c r="BK183" i="8"/>
  <c r="J181" i="8"/>
  <c r="BK180" i="8"/>
  <c r="BK178" i="8"/>
  <c r="J176" i="8"/>
  <c r="BK175" i="8"/>
  <c r="J173" i="8"/>
  <c r="BK170" i="8"/>
  <c r="J168" i="8"/>
  <c r="J166" i="8"/>
  <c r="J164" i="8"/>
  <c r="BK162" i="8"/>
  <c r="BK325" i="7"/>
  <c r="J325" i="7"/>
  <c r="J324" i="7"/>
  <c r="BK321" i="7"/>
  <c r="J319" i="7"/>
  <c r="J317" i="7"/>
  <c r="BK316" i="7"/>
  <c r="J314" i="7"/>
  <c r="BK313" i="7"/>
  <c r="J312" i="7"/>
  <c r="J311" i="7"/>
  <c r="BK310" i="7"/>
  <c r="BK308" i="7"/>
  <c r="J306" i="7"/>
  <c r="J305" i="7"/>
  <c r="BK304" i="7"/>
  <c r="J302" i="7"/>
  <c r="BK301" i="7"/>
  <c r="BK299" i="7"/>
  <c r="J298" i="7"/>
  <c r="BK296" i="7"/>
  <c r="J295" i="7"/>
  <c r="J294" i="7"/>
  <c r="J293" i="7"/>
  <c r="J291" i="7"/>
  <c r="BK290" i="7"/>
  <c r="J288" i="7"/>
  <c r="BK287" i="7"/>
  <c r="BK286" i="7"/>
  <c r="J285" i="7"/>
  <c r="J284" i="7"/>
  <c r="BK282" i="7"/>
  <c r="BK280" i="7"/>
  <c r="BK278" i="7"/>
  <c r="J276" i="7"/>
  <c r="BK274" i="7"/>
  <c r="J272" i="7"/>
  <c r="BK270" i="7"/>
  <c r="J268" i="7"/>
  <c r="J265" i="7"/>
  <c r="BK262" i="7"/>
  <c r="J261" i="7"/>
  <c r="BK260" i="7"/>
  <c r="J259" i="7"/>
  <c r="BK258" i="7"/>
  <c r="BK255" i="7"/>
  <c r="BK254" i="7"/>
  <c r="BK252" i="7"/>
  <c r="BK251" i="7"/>
  <c r="J248" i="7"/>
  <c r="J247" i="7"/>
  <c r="BK245" i="7"/>
  <c r="BK242" i="7"/>
  <c r="BK240" i="7"/>
  <c r="J239" i="7"/>
  <c r="J237" i="7"/>
  <c r="J236" i="7"/>
  <c r="J233" i="7"/>
  <c r="BK232" i="7"/>
  <c r="BK230" i="7"/>
  <c r="J229" i="7"/>
  <c r="J228" i="7"/>
  <c r="J225" i="7"/>
  <c r="BK223" i="7"/>
  <c r="BK221" i="7"/>
  <c r="J218" i="7"/>
  <c r="J216" i="7"/>
  <c r="J215" i="7"/>
  <c r="J214" i="7"/>
  <c r="J212" i="7"/>
  <c r="BK210" i="7"/>
  <c r="J209" i="7"/>
  <c r="J207" i="7"/>
  <c r="BK205" i="7"/>
  <c r="J204" i="7"/>
  <c r="BK202" i="7"/>
  <c r="BK201" i="7"/>
  <c r="BK199" i="7"/>
  <c r="J198" i="7"/>
  <c r="J196" i="7"/>
  <c r="BK195" i="7"/>
  <c r="J193" i="7"/>
  <c r="J191" i="7"/>
  <c r="J188" i="7"/>
  <c r="J186" i="7"/>
  <c r="J184" i="7"/>
  <c r="BK182" i="7"/>
  <c r="J180" i="7"/>
  <c r="J285" i="6"/>
  <c r="J283" i="6"/>
  <c r="BK281" i="6"/>
  <c r="BK280" i="6"/>
  <c r="J278" i="6"/>
  <c r="BK277" i="6"/>
  <c r="J276" i="6"/>
  <c r="J275" i="6"/>
  <c r="BK274" i="6"/>
  <c r="BK272" i="6"/>
  <c r="BK270" i="6"/>
  <c r="BK269" i="6"/>
  <c r="J268" i="6"/>
  <c r="BK266" i="6"/>
  <c r="BK265" i="6"/>
  <c r="BK263" i="6"/>
  <c r="J262" i="6"/>
  <c r="BK260" i="6"/>
  <c r="J259" i="6"/>
  <c r="J258" i="6"/>
  <c r="J257" i="6"/>
  <c r="BK255" i="6"/>
  <c r="J254" i="6"/>
  <c r="BK252" i="6"/>
  <c r="BK251" i="6"/>
  <c r="BK250" i="6"/>
  <c r="BK249" i="6"/>
  <c r="BK247" i="6"/>
  <c r="J245" i="6"/>
  <c r="BK243" i="6"/>
  <c r="BK241" i="6"/>
  <c r="J239" i="6"/>
  <c r="BK237" i="6"/>
  <c r="J235" i="6"/>
  <c r="BK233" i="6"/>
  <c r="J230" i="6"/>
  <c r="J229" i="6"/>
  <c r="BK227" i="6"/>
  <c r="BK224" i="6"/>
  <c r="BK222" i="6"/>
  <c r="J221" i="6"/>
  <c r="BK219" i="6"/>
  <c r="J218" i="6"/>
  <c r="J215" i="6"/>
  <c r="J214" i="6"/>
  <c r="BK212" i="6"/>
  <c r="BK211" i="6"/>
  <c r="J208" i="6"/>
  <c r="J206" i="6"/>
  <c r="J204" i="6"/>
  <c r="BK201" i="6"/>
  <c r="BK199" i="6"/>
  <c r="BK197" i="6"/>
  <c r="J195" i="6"/>
  <c r="J194" i="6"/>
  <c r="BK192" i="6"/>
  <c r="BK190" i="6"/>
  <c r="BK189" i="6"/>
  <c r="J187" i="6"/>
  <c r="BK186" i="6"/>
  <c r="J184" i="6"/>
  <c r="J183" i="6"/>
  <c r="J181" i="6"/>
  <c r="BK180" i="6"/>
  <c r="J177" i="6"/>
  <c r="BK175" i="6"/>
  <c r="J173" i="6"/>
  <c r="J171" i="6"/>
  <c r="J169" i="6"/>
  <c r="BK283" i="5"/>
  <c r="BK282" i="5"/>
  <c r="J279" i="5"/>
  <c r="BK277" i="5"/>
  <c r="J275" i="5"/>
  <c r="BK274" i="5"/>
  <c r="J272" i="5"/>
  <c r="J271" i="5"/>
  <c r="BK270" i="5"/>
  <c r="BK269" i="5"/>
  <c r="J268" i="5"/>
  <c r="BK266" i="5"/>
  <c r="BK264" i="5"/>
  <c r="J263" i="5"/>
  <c r="BK262" i="5"/>
  <c r="J260" i="5"/>
  <c r="J259" i="5"/>
  <c r="BK257" i="5"/>
  <c r="J256" i="5"/>
  <c r="BK254" i="5"/>
  <c r="J253" i="5"/>
  <c r="BK252" i="5"/>
  <c r="J251" i="5"/>
  <c r="BK249" i="5"/>
  <c r="J248" i="5"/>
  <c r="J246" i="5"/>
  <c r="BK244" i="5"/>
  <c r="BK242" i="5"/>
  <c r="J240" i="5"/>
  <c r="BK238" i="5"/>
  <c r="J235" i="5"/>
  <c r="J234" i="5"/>
  <c r="J232" i="5"/>
  <c r="J229" i="5"/>
  <c r="BK227" i="5"/>
  <c r="BK226" i="5"/>
  <c r="J224" i="5"/>
  <c r="J223" i="5"/>
  <c r="BK220" i="5"/>
  <c r="J218" i="5"/>
  <c r="BK217" i="5"/>
  <c r="J214" i="5"/>
  <c r="BK212" i="5"/>
  <c r="J211" i="5"/>
  <c r="BK209" i="5"/>
  <c r="BK206" i="5"/>
  <c r="J206" i="5"/>
  <c r="BK204" i="5"/>
  <c r="J204" i="5"/>
  <c r="J202" i="5"/>
  <c r="BK200" i="5"/>
  <c r="BK199" i="5"/>
  <c r="J197" i="5"/>
  <c r="J196" i="5"/>
  <c r="BK194" i="5"/>
  <c r="BK192" i="5"/>
  <c r="J192" i="5"/>
  <c r="BK191" i="5"/>
  <c r="J189" i="5"/>
  <c r="BK187" i="5"/>
  <c r="BK185" i="5"/>
  <c r="J184" i="5"/>
  <c r="J183" i="5"/>
  <c r="J181" i="5"/>
  <c r="J180" i="5"/>
  <c r="BK177" i="5"/>
  <c r="BK175" i="5"/>
  <c r="BK173" i="5"/>
  <c r="BK171" i="5"/>
  <c r="BK169" i="5"/>
  <c r="J240" i="4"/>
  <c r="J239" i="4"/>
  <c r="BK236" i="4"/>
  <c r="BK235" i="4"/>
  <c r="J232" i="4"/>
  <c r="J230" i="4"/>
  <c r="BK229" i="4"/>
  <c r="J227" i="4"/>
  <c r="BK226" i="4"/>
  <c r="J224" i="4"/>
  <c r="BK223" i="4"/>
  <c r="J221" i="4"/>
  <c r="J220" i="4"/>
  <c r="J218" i="4"/>
  <c r="BK216" i="4"/>
  <c r="BK215" i="4"/>
  <c r="J214" i="4"/>
  <c r="J212" i="4"/>
  <c r="J211" i="4"/>
  <c r="J209" i="4"/>
  <c r="BK208" i="4"/>
  <c r="J206" i="4"/>
  <c r="J204" i="4"/>
  <c r="J202" i="4"/>
  <c r="BK199" i="4"/>
  <c r="J198" i="4"/>
  <c r="BK196" i="4"/>
  <c r="J193" i="4"/>
  <c r="BK190" i="4"/>
  <c r="BK188" i="4"/>
  <c r="BK186" i="4"/>
  <c r="J184" i="4"/>
  <c r="BK183" i="4"/>
  <c r="BK181" i="4"/>
  <c r="J179" i="4"/>
  <c r="BK178" i="4"/>
  <c r="J176" i="4"/>
  <c r="J174" i="4"/>
  <c r="BK172" i="4"/>
  <c r="BK170" i="4"/>
  <c r="J169" i="4"/>
  <c r="J166" i="4"/>
  <c r="BK164" i="4"/>
  <c r="BK162" i="4"/>
  <c r="J160" i="4"/>
  <c r="BK158" i="4"/>
  <c r="J304" i="3"/>
  <c r="BK302" i="3"/>
  <c r="BK301" i="3"/>
  <c r="J299" i="3"/>
  <c r="BK298" i="3"/>
  <c r="BK296" i="3"/>
  <c r="BK295" i="3"/>
  <c r="BK294" i="3"/>
  <c r="BK293" i="3"/>
  <c r="BK292" i="3"/>
  <c r="J291" i="3"/>
  <c r="BK289" i="3"/>
  <c r="J287" i="3"/>
  <c r="BK285" i="3"/>
  <c r="J284" i="3"/>
  <c r="J283" i="3"/>
  <c r="J281" i="3"/>
  <c r="BK280" i="3"/>
  <c r="BK279" i="3"/>
  <c r="BK278" i="3"/>
  <c r="J276" i="3"/>
  <c r="J275" i="3"/>
  <c r="BK273" i="3"/>
  <c r="J272" i="3"/>
  <c r="J271" i="3"/>
  <c r="J270" i="3"/>
  <c r="BK268" i="3"/>
  <c r="BK266" i="3"/>
  <c r="J264" i="3"/>
  <c r="BK262" i="3"/>
  <c r="J260" i="3"/>
  <c r="J258" i="3"/>
  <c r="BK256" i="3"/>
  <c r="BK255" i="3"/>
  <c r="BK252" i="3"/>
  <c r="BK251" i="3"/>
  <c r="BK250" i="3"/>
  <c r="BK249" i="3"/>
  <c r="J248" i="3"/>
  <c r="BK245" i="3"/>
  <c r="J244" i="3"/>
  <c r="BK242" i="3"/>
  <c r="BK241" i="3"/>
  <c r="J238" i="3"/>
  <c r="BK237" i="3"/>
  <c r="BK235" i="3"/>
  <c r="J232" i="3"/>
  <c r="BK230" i="3"/>
  <c r="J228" i="3"/>
  <c r="BK227" i="3"/>
  <c r="J225" i="3"/>
  <c r="J224" i="3"/>
  <c r="BK221" i="3"/>
  <c r="J219" i="3"/>
  <c r="BK218" i="3"/>
  <c r="J215" i="3"/>
  <c r="J212" i="3"/>
  <c r="BK211" i="3"/>
  <c r="BK209" i="3"/>
  <c r="J207" i="3"/>
  <c r="J206" i="3"/>
  <c r="J204" i="3"/>
  <c r="J202" i="3"/>
  <c r="J201" i="3"/>
  <c r="BK199" i="3"/>
  <c r="J197" i="3"/>
  <c r="J195" i="3"/>
  <c r="BK194" i="3"/>
  <c r="J193" i="3"/>
  <c r="BK192" i="3"/>
  <c r="J190" i="3"/>
  <c r="J189" i="3"/>
  <c r="J187" i="3"/>
  <c r="J185" i="3"/>
  <c r="BK184" i="3"/>
  <c r="BK181" i="3"/>
  <c r="BK179" i="3"/>
  <c r="BK177" i="3"/>
  <c r="BK175" i="3"/>
  <c r="BK173" i="3"/>
  <c r="BK165" i="2"/>
  <c r="J163" i="2"/>
  <c r="J161" i="2"/>
  <c r="J160" i="2"/>
  <c r="BK159" i="2"/>
  <c r="BK157" i="2"/>
  <c r="BK154" i="2"/>
  <c r="J153" i="2"/>
  <c r="BK151" i="2"/>
  <c r="J149" i="2"/>
  <c r="J148" i="2"/>
  <c r="BK146" i="2"/>
  <c r="J143" i="2"/>
  <c r="BK141" i="2"/>
  <c r="J139" i="2"/>
  <c r="BK137" i="2"/>
  <c r="J135" i="2"/>
  <c r="AS94" i="1"/>
  <c r="T167" i="6" l="1"/>
  <c r="T171" i="12"/>
  <c r="P164" i="10"/>
  <c r="R167" i="6"/>
  <c r="T198" i="10"/>
  <c r="P158" i="11"/>
  <c r="R133" i="2"/>
  <c r="P219" i="7"/>
  <c r="T159" i="9"/>
  <c r="R158" i="11"/>
  <c r="T191" i="11"/>
  <c r="T158" i="11"/>
  <c r="T167" i="5"/>
  <c r="P160" i="8"/>
  <c r="T164" i="10"/>
  <c r="P171" i="3"/>
  <c r="R171" i="3"/>
  <c r="P202" i="6"/>
  <c r="P178" i="7"/>
  <c r="T219" i="7"/>
  <c r="R160" i="8"/>
  <c r="P198" i="10"/>
  <c r="P156" i="4"/>
  <c r="P193" i="8"/>
  <c r="T171" i="3"/>
  <c r="R156" i="4"/>
  <c r="P167" i="6"/>
  <c r="R193" i="8"/>
  <c r="P192" i="9"/>
  <c r="P171" i="12"/>
  <c r="T133" i="2"/>
  <c r="R167" i="5"/>
  <c r="T160" i="8"/>
  <c r="P159" i="9"/>
  <c r="R198" i="10"/>
  <c r="R159" i="9"/>
  <c r="R191" i="11"/>
  <c r="BK147" i="2"/>
  <c r="J147" i="2" s="1"/>
  <c r="J105" i="2" s="1"/>
  <c r="P147" i="2"/>
  <c r="T147" i="2"/>
  <c r="P152" i="2"/>
  <c r="T152" i="2"/>
  <c r="BK158" i="2"/>
  <c r="J158" i="2" s="1"/>
  <c r="J110" i="2" s="1"/>
  <c r="T158" i="2"/>
  <c r="T155" i="2" s="1"/>
  <c r="BK183" i="3"/>
  <c r="R183" i="3"/>
  <c r="R188" i="3"/>
  <c r="BK191" i="3"/>
  <c r="J191" i="3"/>
  <c r="J107" i="3" s="1"/>
  <c r="T191" i="3"/>
  <c r="BK200" i="3"/>
  <c r="J200" i="3"/>
  <c r="J110" i="3" s="1"/>
  <c r="R200" i="3"/>
  <c r="P205" i="3"/>
  <c r="T205" i="3"/>
  <c r="P210" i="3"/>
  <c r="T210" i="3"/>
  <c r="P217" i="3"/>
  <c r="P216" i="3" s="1"/>
  <c r="T217" i="3"/>
  <c r="T216" i="3" s="1"/>
  <c r="R223" i="3"/>
  <c r="BK226" i="3"/>
  <c r="J226" i="3"/>
  <c r="J122" i="3" s="1"/>
  <c r="R226" i="3"/>
  <c r="BK236" i="3"/>
  <c r="J236" i="3"/>
  <c r="J127" i="3" s="1"/>
  <c r="R236" i="3"/>
  <c r="R233" i="3" s="1"/>
  <c r="R240" i="3"/>
  <c r="BK243" i="3"/>
  <c r="J243" i="3" s="1"/>
  <c r="J130" i="3" s="1"/>
  <c r="R243" i="3"/>
  <c r="P247" i="3"/>
  <c r="P246" i="3" s="1"/>
  <c r="T247" i="3"/>
  <c r="T246" i="3" s="1"/>
  <c r="BK254" i="3"/>
  <c r="R254" i="3"/>
  <c r="R269" i="3"/>
  <c r="BK274" i="3"/>
  <c r="J274" i="3" s="1"/>
  <c r="J142" i="3" s="1"/>
  <c r="P274" i="3"/>
  <c r="BK277" i="3"/>
  <c r="J277" i="3" s="1"/>
  <c r="J143" i="3" s="1"/>
  <c r="R277" i="3"/>
  <c r="BK282" i="3"/>
  <c r="J282" i="3" s="1"/>
  <c r="J144" i="3" s="1"/>
  <c r="P282" i="3"/>
  <c r="T282" i="3"/>
  <c r="BK290" i="3"/>
  <c r="J290" i="3" s="1"/>
  <c r="J147" i="3" s="1"/>
  <c r="P290" i="3"/>
  <c r="T290" i="3"/>
  <c r="R297" i="3"/>
  <c r="BK300" i="3"/>
  <c r="J300" i="3" s="1"/>
  <c r="J149" i="3" s="1"/>
  <c r="R300" i="3"/>
  <c r="BK168" i="4"/>
  <c r="R168" i="4"/>
  <c r="P177" i="4"/>
  <c r="T177" i="4"/>
  <c r="P182" i="4"/>
  <c r="T182" i="4"/>
  <c r="P197" i="4"/>
  <c r="P194" i="4" s="1"/>
  <c r="T197" i="4"/>
  <c r="T194" i="4" s="1"/>
  <c r="R207" i="4"/>
  <c r="BK210" i="4"/>
  <c r="J210" i="4" s="1"/>
  <c r="J124" i="4" s="1"/>
  <c r="P210" i="4"/>
  <c r="T210" i="4"/>
  <c r="P213" i="4"/>
  <c r="T213" i="4"/>
  <c r="BK219" i="4"/>
  <c r="J219" i="4" s="1"/>
  <c r="J127" i="4" s="1"/>
  <c r="P219" i="4"/>
  <c r="T219" i="4"/>
  <c r="R222" i="4"/>
  <c r="BK225" i="4"/>
  <c r="J225" i="4" s="1"/>
  <c r="J129" i="4" s="1"/>
  <c r="P225" i="4"/>
  <c r="T225" i="4"/>
  <c r="P228" i="4"/>
  <c r="T228" i="4"/>
  <c r="P234" i="4"/>
  <c r="P233" i="4" s="1"/>
  <c r="T234" i="4"/>
  <c r="T233" i="4"/>
  <c r="BK238" i="4"/>
  <c r="J238" i="4" s="1"/>
  <c r="J135" i="4" s="1"/>
  <c r="P238" i="4"/>
  <c r="P237" i="4" s="1"/>
  <c r="T238" i="4"/>
  <c r="T237" i="4" s="1"/>
  <c r="P179" i="5"/>
  <c r="T179" i="5"/>
  <c r="P182" i="5"/>
  <c r="T182" i="5"/>
  <c r="BK190" i="5"/>
  <c r="J190" i="5" s="1"/>
  <c r="J108" i="5" s="1"/>
  <c r="R190" i="5"/>
  <c r="R195" i="5"/>
  <c r="BK198" i="5"/>
  <c r="J198" i="5"/>
  <c r="J111" i="5" s="1"/>
  <c r="R198" i="5"/>
  <c r="P210" i="5"/>
  <c r="P207" i="5" s="1"/>
  <c r="T210" i="5"/>
  <c r="T207" i="5" s="1"/>
  <c r="T216" i="5"/>
  <c r="T215" i="5" s="1"/>
  <c r="BK222" i="5"/>
  <c r="J222" i="5" s="1"/>
  <c r="J123" i="5" s="1"/>
  <c r="P222" i="5"/>
  <c r="BK225" i="5"/>
  <c r="J225" i="5"/>
  <c r="J124" i="5" s="1"/>
  <c r="R225" i="5"/>
  <c r="P233" i="5"/>
  <c r="P230" i="5" s="1"/>
  <c r="T233" i="5"/>
  <c r="T230" i="5" s="1"/>
  <c r="R247" i="5"/>
  <c r="BK250" i="5"/>
  <c r="J250" i="5"/>
  <c r="J136" i="5" s="1"/>
  <c r="P250" i="5"/>
  <c r="T250" i="5"/>
  <c r="R255" i="5"/>
  <c r="BK258" i="5"/>
  <c r="J258" i="5" s="1"/>
  <c r="J138" i="5" s="1"/>
  <c r="P258" i="5"/>
  <c r="T258" i="5"/>
  <c r="P261" i="5"/>
  <c r="T261" i="5"/>
  <c r="R267" i="5"/>
  <c r="BK273" i="5"/>
  <c r="J273" i="5"/>
  <c r="J142" i="5" s="1"/>
  <c r="R273" i="5"/>
  <c r="P281" i="5"/>
  <c r="P280" i="5" s="1"/>
  <c r="T281" i="5"/>
  <c r="T280" i="5" s="1"/>
  <c r="BK179" i="6"/>
  <c r="J179" i="6" s="1"/>
  <c r="J104" i="6" s="1"/>
  <c r="P179" i="6"/>
  <c r="T179" i="6"/>
  <c r="R182" i="6"/>
  <c r="BK185" i="6"/>
  <c r="J185" i="6" s="1"/>
  <c r="J106" i="6" s="1"/>
  <c r="P185" i="6"/>
  <c r="T185" i="6"/>
  <c r="P188" i="6"/>
  <c r="T188" i="6"/>
  <c r="BK193" i="6"/>
  <c r="J193" i="6" s="1"/>
  <c r="J109" i="6" s="1"/>
  <c r="R193" i="6"/>
  <c r="BK210" i="6"/>
  <c r="J210" i="6" s="1"/>
  <c r="J118" i="6" s="1"/>
  <c r="P210" i="6"/>
  <c r="T210" i="6"/>
  <c r="P213" i="6"/>
  <c r="T213" i="6"/>
  <c r="BK217" i="6"/>
  <c r="R217" i="6"/>
  <c r="T217" i="6"/>
  <c r="P220" i="6"/>
  <c r="T220" i="6"/>
  <c r="P228" i="6"/>
  <c r="P225" i="6"/>
  <c r="T228" i="6"/>
  <c r="T225" i="6" s="1"/>
  <c r="BK248" i="6"/>
  <c r="J248" i="6" s="1"/>
  <c r="J136" i="6" s="1"/>
  <c r="P248" i="6"/>
  <c r="T248" i="6"/>
  <c r="R253" i="6"/>
  <c r="BK256" i="6"/>
  <c r="J256" i="6" s="1"/>
  <c r="J138" i="6" s="1"/>
  <c r="P256" i="6"/>
  <c r="T256" i="6"/>
  <c r="R261" i="6"/>
  <c r="BK264" i="6"/>
  <c r="J264" i="6" s="1"/>
  <c r="J140" i="6" s="1"/>
  <c r="R264" i="6"/>
  <c r="BK267" i="6"/>
  <c r="J267" i="6" s="1"/>
  <c r="J141" i="6" s="1"/>
  <c r="R267" i="6"/>
  <c r="BK273" i="6"/>
  <c r="J273" i="6" s="1"/>
  <c r="J143" i="6" s="1"/>
  <c r="P273" i="6"/>
  <c r="T273" i="6"/>
  <c r="P279" i="6"/>
  <c r="T279" i="6"/>
  <c r="BK194" i="7"/>
  <c r="J194" i="7"/>
  <c r="J106" i="7" s="1"/>
  <c r="P194" i="7"/>
  <c r="T194" i="7"/>
  <c r="R197" i="7"/>
  <c r="BK200" i="7"/>
  <c r="J200" i="7" s="1"/>
  <c r="J108" i="7" s="1"/>
  <c r="P200" i="7"/>
  <c r="T200" i="7"/>
  <c r="R203" i="7"/>
  <c r="BK208" i="7"/>
  <c r="J208" i="7"/>
  <c r="J111" i="7" s="1"/>
  <c r="R208" i="7"/>
  <c r="BK213" i="7"/>
  <c r="J213" i="7" s="1"/>
  <c r="J113" i="7" s="1"/>
  <c r="R213" i="7"/>
  <c r="R227" i="7"/>
  <c r="BK231" i="7"/>
  <c r="J231" i="7" s="1"/>
  <c r="J121" i="7" s="1"/>
  <c r="R231" i="7"/>
  <c r="R235" i="7"/>
  <c r="T235" i="7"/>
  <c r="P238" i="7"/>
  <c r="T238" i="7"/>
  <c r="P246" i="7"/>
  <c r="P243" i="7" s="1"/>
  <c r="T246" i="7"/>
  <c r="T243" i="7" s="1"/>
  <c r="BK250" i="7"/>
  <c r="J250" i="7" s="1"/>
  <c r="J130" i="7" s="1"/>
  <c r="P250" i="7"/>
  <c r="T250" i="7"/>
  <c r="P253" i="7"/>
  <c r="T253" i="7"/>
  <c r="P257" i="7"/>
  <c r="P256" i="7" s="1"/>
  <c r="R257" i="7"/>
  <c r="R256" i="7" s="1"/>
  <c r="BK283" i="7"/>
  <c r="J283" i="7" s="1"/>
  <c r="J145" i="7" s="1"/>
  <c r="P283" i="7"/>
  <c r="T283" i="7"/>
  <c r="R289" i="7"/>
  <c r="T289" i="7"/>
  <c r="T266" i="7" s="1"/>
  <c r="R292" i="7"/>
  <c r="BK297" i="7"/>
  <c r="J297" i="7" s="1"/>
  <c r="J148" i="7" s="1"/>
  <c r="P297" i="7"/>
  <c r="T297" i="7"/>
  <c r="R300" i="7"/>
  <c r="BK303" i="7"/>
  <c r="J303" i="7" s="1"/>
  <c r="J150" i="7" s="1"/>
  <c r="R303" i="7"/>
  <c r="BK309" i="7"/>
  <c r="J309" i="7" s="1"/>
  <c r="J152" i="7" s="1"/>
  <c r="P309" i="7"/>
  <c r="T309" i="7"/>
  <c r="P315" i="7"/>
  <c r="T315" i="7"/>
  <c r="P323" i="7"/>
  <c r="P322" i="7"/>
  <c r="T323" i="7"/>
  <c r="T322" i="7"/>
  <c r="BK174" i="8"/>
  <c r="J174" i="8" s="1"/>
  <c r="J105" i="8" s="1"/>
  <c r="R174" i="8"/>
  <c r="R171" i="8" s="1"/>
  <c r="BK179" i="8"/>
  <c r="J179" i="8" s="1"/>
  <c r="J107" i="8" s="1"/>
  <c r="R179" i="8"/>
  <c r="BK184" i="8"/>
  <c r="J184" i="8" s="1"/>
  <c r="J109" i="8" s="1"/>
  <c r="R184" i="8"/>
  <c r="R201" i="8"/>
  <c r="BK204" i="8"/>
  <c r="J204" i="8" s="1"/>
  <c r="J119" i="8" s="1"/>
  <c r="R204" i="8"/>
  <c r="BK208" i="8"/>
  <c r="J208" i="8" s="1"/>
  <c r="J121" i="8" s="1"/>
  <c r="T208" i="8"/>
  <c r="P211" i="8"/>
  <c r="T211" i="8"/>
  <c r="P219" i="8"/>
  <c r="P216" i="8" s="1"/>
  <c r="T219" i="8"/>
  <c r="T216" i="8"/>
  <c r="R229" i="8"/>
  <c r="BK232" i="8"/>
  <c r="J232" i="8" s="1"/>
  <c r="J132" i="8" s="1"/>
  <c r="P232" i="8"/>
  <c r="T232" i="8"/>
  <c r="R235" i="8"/>
  <c r="BK238" i="8"/>
  <c r="J238" i="8"/>
  <c r="J134" i="8" s="1"/>
  <c r="T238" i="8"/>
  <c r="BK244" i="8"/>
  <c r="J244" i="8" s="1"/>
  <c r="J136" i="8" s="1"/>
  <c r="R244" i="8"/>
  <c r="BK248" i="8"/>
  <c r="J248" i="8" s="1"/>
  <c r="J137" i="8" s="1"/>
  <c r="T248" i="8"/>
  <c r="P171" i="9"/>
  <c r="T171" i="9"/>
  <c r="R174" i="9"/>
  <c r="BK177" i="9"/>
  <c r="J177" i="9" s="1"/>
  <c r="J106" i="9" s="1"/>
  <c r="P177" i="9"/>
  <c r="T177" i="9"/>
  <c r="P180" i="9"/>
  <c r="T180" i="9"/>
  <c r="P185" i="9"/>
  <c r="T185" i="9"/>
  <c r="BK200" i="9"/>
  <c r="J200" i="9" s="1"/>
  <c r="J117" i="9" s="1"/>
  <c r="P200" i="9"/>
  <c r="T200" i="9"/>
  <c r="P203" i="9"/>
  <c r="T203" i="9"/>
  <c r="P207" i="9"/>
  <c r="P206" i="9" s="1"/>
  <c r="T207" i="9"/>
  <c r="T206" i="9" s="1"/>
  <c r="BK213" i="9"/>
  <c r="J213" i="9" s="1"/>
  <c r="J123" i="9" s="1"/>
  <c r="R213" i="9"/>
  <c r="P224" i="9"/>
  <c r="T224" i="9"/>
  <c r="R229" i="9"/>
  <c r="BK232" i="9"/>
  <c r="J232" i="9"/>
  <c r="J130" i="9" s="1"/>
  <c r="P232" i="9"/>
  <c r="T232" i="9"/>
  <c r="P235" i="9"/>
  <c r="T235" i="9"/>
  <c r="BK241" i="9"/>
  <c r="J241" i="9" s="1"/>
  <c r="J133" i="9" s="1"/>
  <c r="P241" i="9"/>
  <c r="T241" i="9"/>
  <c r="P245" i="9"/>
  <c r="T245" i="9"/>
  <c r="P253" i="9"/>
  <c r="P252" i="9" s="1"/>
  <c r="T253" i="9"/>
  <c r="T252" i="9" s="1"/>
  <c r="BK176" i="10"/>
  <c r="J176" i="10" s="1"/>
  <c r="J104" i="10" s="1"/>
  <c r="P176" i="10"/>
  <c r="T176" i="10"/>
  <c r="BK184" i="10"/>
  <c r="J184" i="10"/>
  <c r="J107" i="10" s="1"/>
  <c r="R184" i="10"/>
  <c r="BK189" i="10"/>
  <c r="J189" i="10" s="1"/>
  <c r="J109" i="10" s="1"/>
  <c r="R189" i="10"/>
  <c r="BK206" i="10"/>
  <c r="J206" i="10"/>
  <c r="J118" i="10" s="1"/>
  <c r="P206" i="10"/>
  <c r="T206" i="10"/>
  <c r="P209" i="10"/>
  <c r="T209" i="10"/>
  <c r="BK213" i="10"/>
  <c r="J213" i="10" s="1"/>
  <c r="J121" i="10" s="1"/>
  <c r="P213" i="10"/>
  <c r="T213" i="10"/>
  <c r="P216" i="10"/>
  <c r="T216" i="10"/>
  <c r="R224" i="10"/>
  <c r="R221" i="10" s="1"/>
  <c r="BK228" i="10"/>
  <c r="J228" i="10"/>
  <c r="J128" i="10" s="1"/>
  <c r="R228" i="10"/>
  <c r="R241" i="10"/>
  <c r="BK246" i="10"/>
  <c r="J246" i="10" s="1"/>
  <c r="J135" i="10" s="1"/>
  <c r="R246" i="10"/>
  <c r="BK249" i="10"/>
  <c r="J249" i="10" s="1"/>
  <c r="J136" i="10" s="1"/>
  <c r="R249" i="10"/>
  <c r="R255" i="10"/>
  <c r="BK259" i="10"/>
  <c r="J259" i="10" s="1"/>
  <c r="J139" i="10" s="1"/>
  <c r="R259" i="10"/>
  <c r="BK267" i="10"/>
  <c r="BK266" i="10"/>
  <c r="J266" i="10" s="1"/>
  <c r="J142" i="10" s="1"/>
  <c r="T267" i="10"/>
  <c r="T266" i="10" s="1"/>
  <c r="BK174" i="11"/>
  <c r="J174" i="11"/>
  <c r="J106" i="11" s="1"/>
  <c r="P174" i="11"/>
  <c r="T174" i="11"/>
  <c r="P177" i="11"/>
  <c r="T177" i="11"/>
  <c r="T169" i="11" s="1"/>
  <c r="P182" i="11"/>
  <c r="R182" i="11"/>
  <c r="R199" i="11"/>
  <c r="BK202" i="11"/>
  <c r="J202" i="11" s="1"/>
  <c r="J119" i="11" s="1"/>
  <c r="R202" i="11"/>
  <c r="BK206" i="11"/>
  <c r="J206" i="11" s="1"/>
  <c r="J121" i="11" s="1"/>
  <c r="P206" i="11"/>
  <c r="T206" i="11"/>
  <c r="P209" i="11"/>
  <c r="T209" i="11"/>
  <c r="BK217" i="11"/>
  <c r="J217" i="11"/>
  <c r="J126" i="11" s="1"/>
  <c r="R217" i="11"/>
  <c r="R214" i="11" s="1"/>
  <c r="BK225" i="11"/>
  <c r="J225" i="11" s="1"/>
  <c r="J130" i="11" s="1"/>
  <c r="P225" i="11"/>
  <c r="T225" i="11"/>
  <c r="R230" i="11"/>
  <c r="BK233" i="11"/>
  <c r="J233" i="11" s="1"/>
  <c r="J132" i="11" s="1"/>
  <c r="R233" i="11"/>
  <c r="BK239" i="11"/>
  <c r="J239" i="11" s="1"/>
  <c r="J134" i="11" s="1"/>
  <c r="P239" i="11"/>
  <c r="BK243" i="11"/>
  <c r="J243" i="11" s="1"/>
  <c r="J135" i="11" s="1"/>
  <c r="T243" i="11"/>
  <c r="P183" i="12"/>
  <c r="T183" i="12"/>
  <c r="P188" i="12"/>
  <c r="T188" i="12"/>
  <c r="P195" i="12"/>
  <c r="T195" i="12"/>
  <c r="P200" i="12"/>
  <c r="T200" i="12"/>
  <c r="BK215" i="12"/>
  <c r="J215" i="12" s="1"/>
  <c r="J119" i="12" s="1"/>
  <c r="P215" i="12"/>
  <c r="T215" i="12"/>
  <c r="P218" i="12"/>
  <c r="T218" i="12"/>
  <c r="R222" i="12"/>
  <c r="BK225" i="12"/>
  <c r="J225" i="12" s="1"/>
  <c r="J123" i="12" s="1"/>
  <c r="P225" i="12"/>
  <c r="T225" i="12"/>
  <c r="P228" i="12"/>
  <c r="T228" i="12"/>
  <c r="P236" i="12"/>
  <c r="P233" i="12"/>
  <c r="T236" i="12"/>
  <c r="T233" i="12"/>
  <c r="BK240" i="12"/>
  <c r="J240" i="12"/>
  <c r="J130" i="12" s="1"/>
  <c r="P240" i="12"/>
  <c r="T240" i="12"/>
  <c r="P243" i="12"/>
  <c r="T243" i="12"/>
  <c r="P247" i="12"/>
  <c r="P246" i="12" s="1"/>
  <c r="T247" i="12"/>
  <c r="T246" i="12" s="1"/>
  <c r="BK268" i="12"/>
  <c r="J268" i="12" s="1"/>
  <c r="J142" i="12" s="1"/>
  <c r="R268" i="12"/>
  <c r="BK273" i="12"/>
  <c r="J273" i="12" s="1"/>
  <c r="J143" i="12" s="1"/>
  <c r="R273" i="12"/>
  <c r="BK276" i="12"/>
  <c r="J276" i="12" s="1"/>
  <c r="J144" i="12" s="1"/>
  <c r="P276" i="12"/>
  <c r="T276" i="12"/>
  <c r="P279" i="12"/>
  <c r="T279" i="12"/>
  <c r="BK285" i="12"/>
  <c r="J285" i="12" s="1"/>
  <c r="J147" i="12" s="1"/>
  <c r="P285" i="12"/>
  <c r="T285" i="12"/>
  <c r="P289" i="12"/>
  <c r="R289" i="12"/>
  <c r="P128" i="13"/>
  <c r="P127" i="13"/>
  <c r="T128" i="13"/>
  <c r="T127" i="13" s="1"/>
  <c r="P136" i="13"/>
  <c r="T136" i="13"/>
  <c r="P200" i="13"/>
  <c r="R200" i="13"/>
  <c r="BK336" i="13"/>
  <c r="J336" i="13"/>
  <c r="J104" i="13" s="1"/>
  <c r="R336" i="13"/>
  <c r="BK345" i="13"/>
  <c r="J345" i="13" s="1"/>
  <c r="J106" i="13" s="1"/>
  <c r="T345" i="13"/>
  <c r="BK129" i="14"/>
  <c r="J129" i="14" s="1"/>
  <c r="J98" i="14" s="1"/>
  <c r="R129" i="14"/>
  <c r="BK134" i="14"/>
  <c r="J134" i="14"/>
  <c r="J99" i="14" s="1"/>
  <c r="R134" i="14"/>
  <c r="BK142" i="14"/>
  <c r="J142" i="14" s="1"/>
  <c r="J100" i="14" s="1"/>
  <c r="P142" i="14"/>
  <c r="BK145" i="14"/>
  <c r="J145" i="14"/>
  <c r="J101" i="14" s="1"/>
  <c r="P145" i="14"/>
  <c r="BK149" i="14"/>
  <c r="R149" i="14"/>
  <c r="BK188" i="14"/>
  <c r="J188" i="14" s="1"/>
  <c r="J104" i="14" s="1"/>
  <c r="T188" i="14"/>
  <c r="P369" i="14"/>
  <c r="T369" i="14"/>
  <c r="BK423" i="14"/>
  <c r="J423" i="14" s="1"/>
  <c r="J107" i="14" s="1"/>
  <c r="T423" i="14"/>
  <c r="BK128" i="15"/>
  <c r="J128" i="15" s="1"/>
  <c r="J98" i="15" s="1"/>
  <c r="P128" i="15"/>
  <c r="T128" i="15"/>
  <c r="P133" i="15"/>
  <c r="T133" i="15"/>
  <c r="P146" i="15"/>
  <c r="T146" i="15"/>
  <c r="P185" i="15"/>
  <c r="T185" i="15"/>
  <c r="P331" i="15"/>
  <c r="T331" i="15"/>
  <c r="P380" i="15"/>
  <c r="R380" i="15"/>
  <c r="BK128" i="16"/>
  <c r="J128" i="16" s="1"/>
  <c r="J98" i="16" s="1"/>
  <c r="P128" i="16"/>
  <c r="BK133" i="16"/>
  <c r="J133" i="16" s="1"/>
  <c r="J99" i="16" s="1"/>
  <c r="R133" i="16"/>
  <c r="BK148" i="16"/>
  <c r="J148" i="16" s="1"/>
  <c r="J102" i="16" s="1"/>
  <c r="P148" i="16"/>
  <c r="T148" i="16"/>
  <c r="P187" i="16"/>
  <c r="R187" i="16"/>
  <c r="BK355" i="16"/>
  <c r="J355" i="16" s="1"/>
  <c r="J104" i="16" s="1"/>
  <c r="R355" i="16"/>
  <c r="BK407" i="16"/>
  <c r="J407" i="16" s="1"/>
  <c r="J106" i="16" s="1"/>
  <c r="T407" i="16"/>
  <c r="BK128" i="17"/>
  <c r="J128" i="17" s="1"/>
  <c r="J98" i="17" s="1"/>
  <c r="P128" i="17"/>
  <c r="T128" i="17"/>
  <c r="P133" i="17"/>
  <c r="T133" i="17"/>
  <c r="P144" i="17"/>
  <c r="T144" i="17"/>
  <c r="P183" i="17"/>
  <c r="T183" i="17"/>
  <c r="P338" i="17"/>
  <c r="T338" i="17"/>
  <c r="P388" i="17"/>
  <c r="T388" i="17"/>
  <c r="P130" i="18"/>
  <c r="T130" i="18"/>
  <c r="BK137" i="18"/>
  <c r="J137" i="18" s="1"/>
  <c r="J99" i="18" s="1"/>
  <c r="T137" i="18"/>
  <c r="P147" i="18"/>
  <c r="T147" i="18"/>
  <c r="BK155" i="18"/>
  <c r="R155" i="18"/>
  <c r="BK192" i="18"/>
  <c r="J192" i="18" s="1"/>
  <c r="J105" i="18" s="1"/>
  <c r="R192" i="18"/>
  <c r="BK339" i="18"/>
  <c r="J339" i="18" s="1"/>
  <c r="J106" i="18" s="1"/>
  <c r="R339" i="18"/>
  <c r="BK398" i="18"/>
  <c r="J398" i="18" s="1"/>
  <c r="J108" i="18" s="1"/>
  <c r="R398" i="18"/>
  <c r="BK128" i="19"/>
  <c r="J128" i="19" s="1"/>
  <c r="J98" i="19" s="1"/>
  <c r="P128" i="19"/>
  <c r="T128" i="19"/>
  <c r="P133" i="19"/>
  <c r="T133" i="19"/>
  <c r="P145" i="19"/>
  <c r="T145" i="19"/>
  <c r="P183" i="19"/>
  <c r="R183" i="19"/>
  <c r="BK317" i="19"/>
  <c r="J317" i="19" s="1"/>
  <c r="J104" i="19" s="1"/>
  <c r="T317" i="19"/>
  <c r="P366" i="19"/>
  <c r="T366" i="19"/>
  <c r="P128" i="20"/>
  <c r="T128" i="20"/>
  <c r="P133" i="20"/>
  <c r="T133" i="20"/>
  <c r="R142" i="20"/>
  <c r="BK179" i="20"/>
  <c r="J179" i="20" s="1"/>
  <c r="J103" i="20" s="1"/>
  <c r="R179" i="20"/>
  <c r="BK333" i="20"/>
  <c r="J333" i="20" s="1"/>
  <c r="J104" i="20" s="1"/>
  <c r="T333" i="20"/>
  <c r="P379" i="20"/>
  <c r="R379" i="20"/>
  <c r="BK128" i="21"/>
  <c r="J128" i="21" s="1"/>
  <c r="J98" i="21" s="1"/>
  <c r="P128" i="21"/>
  <c r="T128" i="21"/>
  <c r="P133" i="21"/>
  <c r="T133" i="21"/>
  <c r="P145" i="21"/>
  <c r="R145" i="21"/>
  <c r="T145" i="21"/>
  <c r="P190" i="21"/>
  <c r="T190" i="21"/>
  <c r="P366" i="21"/>
  <c r="T366" i="21"/>
  <c r="P415" i="21"/>
  <c r="T415" i="21"/>
  <c r="P129" i="22"/>
  <c r="T129" i="22"/>
  <c r="BK134" i="22"/>
  <c r="J134" i="22" s="1"/>
  <c r="J99" i="22" s="1"/>
  <c r="R134" i="22"/>
  <c r="BK143" i="22"/>
  <c r="J143" i="22" s="1"/>
  <c r="J100" i="22" s="1"/>
  <c r="R143" i="22"/>
  <c r="P149" i="22"/>
  <c r="T149" i="22"/>
  <c r="P189" i="22"/>
  <c r="T189" i="22"/>
  <c r="P348" i="22"/>
  <c r="T348" i="22"/>
  <c r="P402" i="22"/>
  <c r="R402" i="22"/>
  <c r="T144" i="23"/>
  <c r="R147" i="2"/>
  <c r="BK152" i="2"/>
  <c r="J152" i="2" s="1"/>
  <c r="J107" i="2" s="1"/>
  <c r="R152" i="2"/>
  <c r="R144" i="2" s="1"/>
  <c r="P158" i="2"/>
  <c r="P155" i="2" s="1"/>
  <c r="R158" i="2"/>
  <c r="R155" i="2" s="1"/>
  <c r="P183" i="3"/>
  <c r="T183" i="3"/>
  <c r="BK188" i="3"/>
  <c r="J188" i="3"/>
  <c r="J106" i="3" s="1"/>
  <c r="P188" i="3"/>
  <c r="T188" i="3"/>
  <c r="P191" i="3"/>
  <c r="R191" i="3"/>
  <c r="P200" i="3"/>
  <c r="T200" i="3"/>
  <c r="BK205" i="3"/>
  <c r="J205" i="3" s="1"/>
  <c r="J112" i="3" s="1"/>
  <c r="R205" i="3"/>
  <c r="BK210" i="3"/>
  <c r="J210" i="3" s="1"/>
  <c r="J114" i="3" s="1"/>
  <c r="R210" i="3"/>
  <c r="BK217" i="3"/>
  <c r="J217" i="3" s="1"/>
  <c r="J118" i="3" s="1"/>
  <c r="R217" i="3"/>
  <c r="R216" i="3" s="1"/>
  <c r="BK223" i="3"/>
  <c r="J223" i="3" s="1"/>
  <c r="J121" i="3" s="1"/>
  <c r="P223" i="3"/>
  <c r="T223" i="3"/>
  <c r="P226" i="3"/>
  <c r="T226" i="3"/>
  <c r="P236" i="3"/>
  <c r="P233" i="3" s="1"/>
  <c r="T236" i="3"/>
  <c r="T233" i="3" s="1"/>
  <c r="BK240" i="3"/>
  <c r="J240" i="3" s="1"/>
  <c r="J129" i="3" s="1"/>
  <c r="P240" i="3"/>
  <c r="T240" i="3"/>
  <c r="P243" i="3"/>
  <c r="T243" i="3"/>
  <c r="BK247" i="3"/>
  <c r="J247" i="3" s="1"/>
  <c r="J132" i="3" s="1"/>
  <c r="R247" i="3"/>
  <c r="R246" i="3" s="1"/>
  <c r="P254" i="3"/>
  <c r="T254" i="3"/>
  <c r="BK269" i="3"/>
  <c r="J269" i="3" s="1"/>
  <c r="J141" i="3" s="1"/>
  <c r="P269" i="3"/>
  <c r="T269" i="3"/>
  <c r="R274" i="3"/>
  <c r="T274" i="3"/>
  <c r="P277" i="3"/>
  <c r="T277" i="3"/>
  <c r="R282" i="3"/>
  <c r="R290" i="3"/>
  <c r="BK297" i="3"/>
  <c r="J297" i="3" s="1"/>
  <c r="J148" i="3" s="1"/>
  <c r="P297" i="3"/>
  <c r="T297" i="3"/>
  <c r="P300" i="3"/>
  <c r="T300" i="3"/>
  <c r="P168" i="4"/>
  <c r="T168" i="4"/>
  <c r="T167" i="4" s="1"/>
  <c r="BK177" i="4"/>
  <c r="J177" i="4" s="1"/>
  <c r="J108" i="4" s="1"/>
  <c r="R177" i="4"/>
  <c r="BK182" i="4"/>
  <c r="J182" i="4" s="1"/>
  <c r="J110" i="4" s="1"/>
  <c r="R182" i="4"/>
  <c r="BK197" i="4"/>
  <c r="J197" i="4" s="1"/>
  <c r="J118" i="4" s="1"/>
  <c r="R197" i="4"/>
  <c r="R194" i="4" s="1"/>
  <c r="BK207" i="4"/>
  <c r="J207" i="4"/>
  <c r="J123" i="4" s="1"/>
  <c r="P207" i="4"/>
  <c r="T207" i="4"/>
  <c r="R210" i="4"/>
  <c r="BK213" i="4"/>
  <c r="J213" i="4" s="1"/>
  <c r="J125" i="4" s="1"/>
  <c r="R213" i="4"/>
  <c r="R219" i="4"/>
  <c r="BK222" i="4"/>
  <c r="J222" i="4"/>
  <c r="J128" i="4" s="1"/>
  <c r="P222" i="4"/>
  <c r="T222" i="4"/>
  <c r="T200" i="4" s="1"/>
  <c r="R225" i="4"/>
  <c r="BK228" i="4"/>
  <c r="J228" i="4"/>
  <c r="J130" i="4" s="1"/>
  <c r="R228" i="4"/>
  <c r="BK234" i="4"/>
  <c r="J234" i="4"/>
  <c r="J133" i="4" s="1"/>
  <c r="R234" i="4"/>
  <c r="R233" i="4" s="1"/>
  <c r="R238" i="4"/>
  <c r="R237" i="4" s="1"/>
  <c r="BK179" i="5"/>
  <c r="J179" i="5" s="1"/>
  <c r="J104" i="5" s="1"/>
  <c r="R179" i="5"/>
  <c r="BK182" i="5"/>
  <c r="J182" i="5" s="1"/>
  <c r="J105" i="5" s="1"/>
  <c r="R182" i="5"/>
  <c r="P190" i="5"/>
  <c r="T190" i="5"/>
  <c r="BK195" i="5"/>
  <c r="J195" i="5" s="1"/>
  <c r="J110" i="5" s="1"/>
  <c r="P195" i="5"/>
  <c r="T195" i="5"/>
  <c r="P198" i="5"/>
  <c r="T198" i="5"/>
  <c r="BK210" i="5"/>
  <c r="J210" i="5"/>
  <c r="J117" i="5" s="1"/>
  <c r="R210" i="5"/>
  <c r="R207" i="5" s="1"/>
  <c r="BK216" i="5"/>
  <c r="J216" i="5" s="1"/>
  <c r="J120" i="5" s="1"/>
  <c r="P216" i="5"/>
  <c r="P215" i="5" s="1"/>
  <c r="R216" i="5"/>
  <c r="R215" i="5"/>
  <c r="R222" i="5"/>
  <c r="R221" i="5"/>
  <c r="T222" i="5"/>
  <c r="P225" i="5"/>
  <c r="T225" i="5"/>
  <c r="BK233" i="5"/>
  <c r="J233" i="5" s="1"/>
  <c r="J128" i="5" s="1"/>
  <c r="R233" i="5"/>
  <c r="R230" i="5"/>
  <c r="BK247" i="5"/>
  <c r="J247" i="5"/>
  <c r="J135" i="5" s="1"/>
  <c r="P247" i="5"/>
  <c r="T247" i="5"/>
  <c r="R250" i="5"/>
  <c r="BK255" i="5"/>
  <c r="J255" i="5" s="1"/>
  <c r="J137" i="5" s="1"/>
  <c r="P255" i="5"/>
  <c r="T255" i="5"/>
  <c r="R258" i="5"/>
  <c r="BK261" i="5"/>
  <c r="J261" i="5" s="1"/>
  <c r="J139" i="5" s="1"/>
  <c r="R261" i="5"/>
  <c r="BK267" i="5"/>
  <c r="J267" i="5" s="1"/>
  <c r="J141" i="5" s="1"/>
  <c r="P267" i="5"/>
  <c r="T267" i="5"/>
  <c r="P273" i="5"/>
  <c r="T273" i="5"/>
  <c r="BK281" i="5"/>
  <c r="J281" i="5" s="1"/>
  <c r="J146" i="5" s="1"/>
  <c r="R281" i="5"/>
  <c r="R280" i="5" s="1"/>
  <c r="R179" i="6"/>
  <c r="BK182" i="6"/>
  <c r="J182" i="6" s="1"/>
  <c r="J105" i="6" s="1"/>
  <c r="P182" i="6"/>
  <c r="T182" i="6"/>
  <c r="R185" i="6"/>
  <c r="BK188" i="6"/>
  <c r="J188" i="6" s="1"/>
  <c r="J107" i="6" s="1"/>
  <c r="R188" i="6"/>
  <c r="P193" i="6"/>
  <c r="T193" i="6"/>
  <c r="R210" i="6"/>
  <c r="BK213" i="6"/>
  <c r="J213" i="6"/>
  <c r="J119" i="6" s="1"/>
  <c r="R213" i="6"/>
  <c r="P217" i="6"/>
  <c r="P216" i="6"/>
  <c r="BK220" i="6"/>
  <c r="J220" i="6" s="1"/>
  <c r="J122" i="6" s="1"/>
  <c r="R220" i="6"/>
  <c r="BK228" i="6"/>
  <c r="J228" i="6"/>
  <c r="J126" i="6" s="1"/>
  <c r="R228" i="6"/>
  <c r="R225" i="6" s="1"/>
  <c r="R248" i="6"/>
  <c r="BK253" i="6"/>
  <c r="J253" i="6" s="1"/>
  <c r="J137" i="6" s="1"/>
  <c r="P253" i="6"/>
  <c r="T253" i="6"/>
  <c r="R256" i="6"/>
  <c r="BK261" i="6"/>
  <c r="J261" i="6" s="1"/>
  <c r="J139" i="6" s="1"/>
  <c r="P261" i="6"/>
  <c r="T261" i="6"/>
  <c r="P264" i="6"/>
  <c r="T264" i="6"/>
  <c r="P267" i="6"/>
  <c r="T267" i="6"/>
  <c r="R273" i="6"/>
  <c r="BK279" i="6"/>
  <c r="J279" i="6" s="1"/>
  <c r="J144" i="6" s="1"/>
  <c r="R279" i="6"/>
  <c r="R194" i="7"/>
  <c r="R189" i="7" s="1"/>
  <c r="BK197" i="7"/>
  <c r="J197" i="7" s="1"/>
  <c r="J107" i="7" s="1"/>
  <c r="P197" i="7"/>
  <c r="T197" i="7"/>
  <c r="R200" i="7"/>
  <c r="BK203" i="7"/>
  <c r="J203" i="7" s="1"/>
  <c r="J109" i="7" s="1"/>
  <c r="P203" i="7"/>
  <c r="T203" i="7"/>
  <c r="P208" i="7"/>
  <c r="T208" i="7"/>
  <c r="P213" i="7"/>
  <c r="T213" i="7"/>
  <c r="BK227" i="7"/>
  <c r="J227" i="7"/>
  <c r="J120" i="7" s="1"/>
  <c r="P227" i="7"/>
  <c r="T227" i="7"/>
  <c r="P231" i="7"/>
  <c r="T231" i="7"/>
  <c r="BK235" i="7"/>
  <c r="J235" i="7" s="1"/>
  <c r="J123" i="7" s="1"/>
  <c r="P235" i="7"/>
  <c r="P234" i="7" s="1"/>
  <c r="BK238" i="7"/>
  <c r="J238" i="7" s="1"/>
  <c r="J124" i="7" s="1"/>
  <c r="R238" i="7"/>
  <c r="BK246" i="7"/>
  <c r="J246" i="7" s="1"/>
  <c r="J128" i="7" s="1"/>
  <c r="R246" i="7"/>
  <c r="R243" i="7" s="1"/>
  <c r="R250" i="7"/>
  <c r="BK253" i="7"/>
  <c r="J253" i="7"/>
  <c r="J131" i="7" s="1"/>
  <c r="R253" i="7"/>
  <c r="BK257" i="7"/>
  <c r="J257" i="7"/>
  <c r="J133" i="7" s="1"/>
  <c r="T257" i="7"/>
  <c r="T256" i="7" s="1"/>
  <c r="R283" i="7"/>
  <c r="R266" i="7" s="1"/>
  <c r="BK289" i="7"/>
  <c r="J289" i="7" s="1"/>
  <c r="J146" i="7" s="1"/>
  <c r="P289" i="7"/>
  <c r="BK292" i="7"/>
  <c r="J292" i="7" s="1"/>
  <c r="J147" i="7" s="1"/>
  <c r="P292" i="7"/>
  <c r="T292" i="7"/>
  <c r="R297" i="7"/>
  <c r="BK300" i="7"/>
  <c r="J300" i="7" s="1"/>
  <c r="J149" i="7" s="1"/>
  <c r="P300" i="7"/>
  <c r="T300" i="7"/>
  <c r="P303" i="7"/>
  <c r="T303" i="7"/>
  <c r="R309" i="7"/>
  <c r="BK315" i="7"/>
  <c r="J315" i="7" s="1"/>
  <c r="J153" i="7" s="1"/>
  <c r="R315" i="7"/>
  <c r="BK323" i="7"/>
  <c r="J323" i="7" s="1"/>
  <c r="J157" i="7" s="1"/>
  <c r="R323" i="7"/>
  <c r="R322" i="7" s="1"/>
  <c r="P174" i="8"/>
  <c r="P171" i="8"/>
  <c r="T174" i="8"/>
  <c r="P179" i="8"/>
  <c r="T179" i="8"/>
  <c r="P184" i="8"/>
  <c r="T184" i="8"/>
  <c r="BK201" i="8"/>
  <c r="J201" i="8" s="1"/>
  <c r="J118" i="8" s="1"/>
  <c r="P201" i="8"/>
  <c r="T201" i="8"/>
  <c r="P204" i="8"/>
  <c r="T204" i="8"/>
  <c r="P208" i="8"/>
  <c r="P207" i="8" s="1"/>
  <c r="R208" i="8"/>
  <c r="BK211" i="8"/>
  <c r="J211" i="8" s="1"/>
  <c r="J122" i="8" s="1"/>
  <c r="R211" i="8"/>
  <c r="BK219" i="8"/>
  <c r="J219" i="8"/>
  <c r="J126" i="8" s="1"/>
  <c r="R219" i="8"/>
  <c r="R216" i="8" s="1"/>
  <c r="BK229" i="8"/>
  <c r="J229" i="8" s="1"/>
  <c r="J131" i="8" s="1"/>
  <c r="P229" i="8"/>
  <c r="P222" i="8" s="1"/>
  <c r="T229" i="8"/>
  <c r="R232" i="8"/>
  <c r="BK235" i="8"/>
  <c r="J235" i="8" s="1"/>
  <c r="J133" i="8" s="1"/>
  <c r="P235" i="8"/>
  <c r="T235" i="8"/>
  <c r="T222" i="8" s="1"/>
  <c r="P238" i="8"/>
  <c r="R238" i="8"/>
  <c r="P244" i="8"/>
  <c r="T244" i="8"/>
  <c r="P248" i="8"/>
  <c r="R248" i="8"/>
  <c r="BK171" i="9"/>
  <c r="J171" i="9"/>
  <c r="J104" i="9" s="1"/>
  <c r="R171" i="9"/>
  <c r="BK174" i="9"/>
  <c r="J174" i="9" s="1"/>
  <c r="J105" i="9" s="1"/>
  <c r="P174" i="9"/>
  <c r="T174" i="9"/>
  <c r="R177" i="9"/>
  <c r="BK180" i="9"/>
  <c r="J180" i="9"/>
  <c r="J107" i="9" s="1"/>
  <c r="R180" i="9"/>
  <c r="BK185" i="9"/>
  <c r="J185" i="9" s="1"/>
  <c r="J109" i="9" s="1"/>
  <c r="R185" i="9"/>
  <c r="R200" i="9"/>
  <c r="BK203" i="9"/>
  <c r="J203" i="9" s="1"/>
  <c r="J118" i="9" s="1"/>
  <c r="R203" i="9"/>
  <c r="BK207" i="9"/>
  <c r="J207" i="9" s="1"/>
  <c r="J120" i="9" s="1"/>
  <c r="R207" i="9"/>
  <c r="R206" i="9"/>
  <c r="P213" i="9"/>
  <c r="T213" i="9"/>
  <c r="BK224" i="9"/>
  <c r="J224" i="9" s="1"/>
  <c r="J128" i="9" s="1"/>
  <c r="R224" i="9"/>
  <c r="BK229" i="9"/>
  <c r="J229" i="9" s="1"/>
  <c r="J129" i="9" s="1"/>
  <c r="P229" i="9"/>
  <c r="T229" i="9"/>
  <c r="R232" i="9"/>
  <c r="BK235" i="9"/>
  <c r="J235" i="9" s="1"/>
  <c r="J131" i="9" s="1"/>
  <c r="R235" i="9"/>
  <c r="R241" i="9"/>
  <c r="BK245" i="9"/>
  <c r="J245" i="9" s="1"/>
  <c r="J134" i="9" s="1"/>
  <c r="R245" i="9"/>
  <c r="BK253" i="9"/>
  <c r="J253" i="9" s="1"/>
  <c r="J138" i="9" s="1"/>
  <c r="R253" i="9"/>
  <c r="R252" i="9"/>
  <c r="R176" i="10"/>
  <c r="R175" i="10"/>
  <c r="P184" i="10"/>
  <c r="T184" i="10"/>
  <c r="P189" i="10"/>
  <c r="T189" i="10"/>
  <c r="R206" i="10"/>
  <c r="BK209" i="10"/>
  <c r="J209" i="10" s="1"/>
  <c r="J119" i="10" s="1"/>
  <c r="R209" i="10"/>
  <c r="R213" i="10"/>
  <c r="BK216" i="10"/>
  <c r="J216" i="10" s="1"/>
  <c r="J122" i="10" s="1"/>
  <c r="R216" i="10"/>
  <c r="BK224" i="10"/>
  <c r="J224" i="10" s="1"/>
  <c r="J126" i="10" s="1"/>
  <c r="P224" i="10"/>
  <c r="P221" i="10" s="1"/>
  <c r="T224" i="10"/>
  <c r="T221" i="10" s="1"/>
  <c r="P228" i="10"/>
  <c r="T228" i="10"/>
  <c r="BK241" i="10"/>
  <c r="J241" i="10" s="1"/>
  <c r="J134" i="10" s="1"/>
  <c r="P241" i="10"/>
  <c r="T241" i="10"/>
  <c r="P246" i="10"/>
  <c r="T246" i="10"/>
  <c r="P249" i="10"/>
  <c r="T249" i="10"/>
  <c r="BK255" i="10"/>
  <c r="J255" i="10" s="1"/>
  <c r="J138" i="10" s="1"/>
  <c r="P255" i="10"/>
  <c r="T255" i="10"/>
  <c r="P259" i="10"/>
  <c r="T259" i="10"/>
  <c r="P267" i="10"/>
  <c r="P266" i="10" s="1"/>
  <c r="R267" i="10"/>
  <c r="R266" i="10" s="1"/>
  <c r="R174" i="11"/>
  <c r="BK177" i="11"/>
  <c r="J177" i="11" s="1"/>
  <c r="J107" i="11" s="1"/>
  <c r="R177" i="11"/>
  <c r="BK182" i="11"/>
  <c r="J182" i="11" s="1"/>
  <c r="J109" i="11" s="1"/>
  <c r="T182" i="11"/>
  <c r="BK199" i="11"/>
  <c r="J199" i="11" s="1"/>
  <c r="J118" i="11" s="1"/>
  <c r="P199" i="11"/>
  <c r="T199" i="11"/>
  <c r="P202" i="11"/>
  <c r="T202" i="11"/>
  <c r="R206" i="11"/>
  <c r="BK209" i="11"/>
  <c r="J209" i="11" s="1"/>
  <c r="J122" i="11" s="1"/>
  <c r="R209" i="11"/>
  <c r="P217" i="11"/>
  <c r="P214" i="11" s="1"/>
  <c r="T217" i="11"/>
  <c r="T214" i="11" s="1"/>
  <c r="R225" i="11"/>
  <c r="BK230" i="11"/>
  <c r="J230" i="11" s="1"/>
  <c r="J131" i="11" s="1"/>
  <c r="P230" i="11"/>
  <c r="T230" i="11"/>
  <c r="T220" i="11" s="1"/>
  <c r="P233" i="11"/>
  <c r="T233" i="11"/>
  <c r="R239" i="11"/>
  <c r="T239" i="11"/>
  <c r="P243" i="11"/>
  <c r="R243" i="11"/>
  <c r="BK183" i="12"/>
  <c r="J183" i="12"/>
  <c r="J104" i="12" s="1"/>
  <c r="R183" i="12"/>
  <c r="BK188" i="12"/>
  <c r="J188" i="12"/>
  <c r="J106" i="12" s="1"/>
  <c r="R188" i="12"/>
  <c r="BK195" i="12"/>
  <c r="J195" i="12"/>
  <c r="J109" i="12" s="1"/>
  <c r="R195" i="12"/>
  <c r="BK200" i="12"/>
  <c r="J200" i="12" s="1"/>
  <c r="J111" i="12" s="1"/>
  <c r="R200" i="12"/>
  <c r="R215" i="12"/>
  <c r="BK218" i="12"/>
  <c r="J218" i="12" s="1"/>
  <c r="J120" i="12" s="1"/>
  <c r="R218" i="12"/>
  <c r="BK222" i="12"/>
  <c r="P222" i="12"/>
  <c r="P221" i="12"/>
  <c r="T222" i="12"/>
  <c r="T221" i="12" s="1"/>
  <c r="R225" i="12"/>
  <c r="BK228" i="12"/>
  <c r="J228" i="12" s="1"/>
  <c r="J124" i="12" s="1"/>
  <c r="R228" i="12"/>
  <c r="BK236" i="12"/>
  <c r="J236" i="12" s="1"/>
  <c r="J128" i="12" s="1"/>
  <c r="R236" i="12"/>
  <c r="R233" i="12"/>
  <c r="R240" i="12"/>
  <c r="BK243" i="12"/>
  <c r="J243" i="12" s="1"/>
  <c r="J131" i="12" s="1"/>
  <c r="R243" i="12"/>
  <c r="BK247" i="12"/>
  <c r="J247" i="12" s="1"/>
  <c r="J133" i="12" s="1"/>
  <c r="R247" i="12"/>
  <c r="R246" i="12"/>
  <c r="P268" i="12"/>
  <c r="P253" i="12"/>
  <c r="T268" i="12"/>
  <c r="P273" i="12"/>
  <c r="T273" i="12"/>
  <c r="R276" i="12"/>
  <c r="BK279" i="12"/>
  <c r="J279" i="12" s="1"/>
  <c r="J145" i="12" s="1"/>
  <c r="R279" i="12"/>
  <c r="R285" i="12"/>
  <c r="BK289" i="12"/>
  <c r="J289" i="12" s="1"/>
  <c r="J148" i="12" s="1"/>
  <c r="T289" i="12"/>
  <c r="BK128" i="13"/>
  <c r="J128" i="13" s="1"/>
  <c r="J98" i="13" s="1"/>
  <c r="R128" i="13"/>
  <c r="R127" i="13" s="1"/>
  <c r="BK136" i="13"/>
  <c r="J136" i="13" s="1"/>
  <c r="J102" i="13" s="1"/>
  <c r="R136" i="13"/>
  <c r="R135" i="13"/>
  <c r="BK200" i="13"/>
  <c r="J200" i="13" s="1"/>
  <c r="J103" i="13" s="1"/>
  <c r="T200" i="13"/>
  <c r="P336" i="13"/>
  <c r="T336" i="13"/>
  <c r="P345" i="13"/>
  <c r="R345" i="13"/>
  <c r="P129" i="14"/>
  <c r="T129" i="14"/>
  <c r="P134" i="14"/>
  <c r="T134" i="14"/>
  <c r="R142" i="14"/>
  <c r="T142" i="14"/>
  <c r="R145" i="14"/>
  <c r="T145" i="14"/>
  <c r="P149" i="14"/>
  <c r="T149" i="14"/>
  <c r="T148" i="14" s="1"/>
  <c r="P188" i="14"/>
  <c r="R188" i="14"/>
  <c r="BK369" i="14"/>
  <c r="J369" i="14" s="1"/>
  <c r="J105" i="14" s="1"/>
  <c r="R369" i="14"/>
  <c r="P423" i="14"/>
  <c r="R423" i="14"/>
  <c r="R128" i="15"/>
  <c r="BK133" i="15"/>
  <c r="J133" i="15" s="1"/>
  <c r="J99" i="15" s="1"/>
  <c r="R133" i="15"/>
  <c r="BK146" i="15"/>
  <c r="J146" i="15" s="1"/>
  <c r="J102" i="15" s="1"/>
  <c r="R146" i="15"/>
  <c r="BK185" i="15"/>
  <c r="J185" i="15"/>
  <c r="J103" i="15" s="1"/>
  <c r="R185" i="15"/>
  <c r="BK331" i="15"/>
  <c r="J331" i="15"/>
  <c r="J104" i="15" s="1"/>
  <c r="R331" i="15"/>
  <c r="BK380" i="15"/>
  <c r="J380" i="15"/>
  <c r="J106" i="15" s="1"/>
  <c r="T380" i="15"/>
  <c r="R128" i="16"/>
  <c r="R127" i="16" s="1"/>
  <c r="T128" i="16"/>
  <c r="P133" i="16"/>
  <c r="T133" i="16"/>
  <c r="R148" i="16"/>
  <c r="R147" i="16" s="1"/>
  <c r="BK187" i="16"/>
  <c r="J187" i="16" s="1"/>
  <c r="J103" i="16" s="1"/>
  <c r="T187" i="16"/>
  <c r="P355" i="16"/>
  <c r="T355" i="16"/>
  <c r="P407" i="16"/>
  <c r="R407" i="16"/>
  <c r="R128" i="17"/>
  <c r="BK133" i="17"/>
  <c r="J133" i="17"/>
  <c r="J99" i="17" s="1"/>
  <c r="R133" i="17"/>
  <c r="BK144" i="17"/>
  <c r="J144" i="17" s="1"/>
  <c r="J102" i="17" s="1"/>
  <c r="R144" i="17"/>
  <c r="BK183" i="17"/>
  <c r="J183" i="17" s="1"/>
  <c r="J103" i="17" s="1"/>
  <c r="R183" i="17"/>
  <c r="BK338" i="17"/>
  <c r="J338" i="17" s="1"/>
  <c r="J104" i="17" s="1"/>
  <c r="R338" i="17"/>
  <c r="BK388" i="17"/>
  <c r="J388" i="17" s="1"/>
  <c r="J106" i="17" s="1"/>
  <c r="R388" i="17"/>
  <c r="BK130" i="18"/>
  <c r="J130" i="18"/>
  <c r="J98" i="18" s="1"/>
  <c r="R130" i="18"/>
  <c r="P137" i="18"/>
  <c r="R137" i="18"/>
  <c r="BK147" i="18"/>
  <c r="J147" i="18" s="1"/>
  <c r="J101" i="18" s="1"/>
  <c r="R147" i="18"/>
  <c r="P155" i="18"/>
  <c r="T155" i="18"/>
  <c r="P192" i="18"/>
  <c r="T192" i="18"/>
  <c r="P339" i="18"/>
  <c r="T339" i="18"/>
  <c r="P398" i="18"/>
  <c r="T398" i="18"/>
  <c r="R128" i="19"/>
  <c r="BK133" i="19"/>
  <c r="J133" i="19" s="1"/>
  <c r="J99" i="19" s="1"/>
  <c r="R133" i="19"/>
  <c r="BK145" i="19"/>
  <c r="J145" i="19" s="1"/>
  <c r="J102" i="19" s="1"/>
  <c r="R145" i="19"/>
  <c r="BK183" i="19"/>
  <c r="J183" i="19" s="1"/>
  <c r="J103" i="19" s="1"/>
  <c r="T183" i="19"/>
  <c r="P317" i="19"/>
  <c r="R317" i="19"/>
  <c r="BK366" i="19"/>
  <c r="J366" i="19" s="1"/>
  <c r="J106" i="19" s="1"/>
  <c r="R366" i="19"/>
  <c r="BK128" i="20"/>
  <c r="J128" i="20" s="1"/>
  <c r="J98" i="20"/>
  <c r="R128" i="20"/>
  <c r="BK133" i="20"/>
  <c r="J133" i="20" s="1"/>
  <c r="J99" i="20" s="1"/>
  <c r="R133" i="20"/>
  <c r="BK142" i="20"/>
  <c r="J142" i="20" s="1"/>
  <c r="J102" i="20" s="1"/>
  <c r="P142" i="20"/>
  <c r="T142" i="20"/>
  <c r="P179" i="20"/>
  <c r="T179" i="20"/>
  <c r="P333" i="20"/>
  <c r="R333" i="20"/>
  <c r="BK379" i="20"/>
  <c r="J379" i="20" s="1"/>
  <c r="J106" i="20" s="1"/>
  <c r="T379" i="20"/>
  <c r="R128" i="21"/>
  <c r="BK133" i="21"/>
  <c r="J133" i="21" s="1"/>
  <c r="J99" i="21" s="1"/>
  <c r="R133" i="21"/>
  <c r="BK145" i="21"/>
  <c r="J145" i="21" s="1"/>
  <c r="J102" i="21" s="1"/>
  <c r="BK190" i="21"/>
  <c r="J190" i="21" s="1"/>
  <c r="J103" i="21" s="1"/>
  <c r="R190" i="21"/>
  <c r="BK366" i="21"/>
  <c r="J366" i="21" s="1"/>
  <c r="J104" i="21" s="1"/>
  <c r="R366" i="21"/>
  <c r="BK415" i="21"/>
  <c r="J415" i="21" s="1"/>
  <c r="J106" i="21" s="1"/>
  <c r="R415" i="21"/>
  <c r="BK129" i="22"/>
  <c r="J129" i="22"/>
  <c r="J98" i="22" s="1"/>
  <c r="R129" i="22"/>
  <c r="P134" i="22"/>
  <c r="T134" i="22"/>
  <c r="P143" i="22"/>
  <c r="T143" i="22"/>
  <c r="BK149" i="22"/>
  <c r="J149" i="22" s="1"/>
  <c r="J103" i="22" s="1"/>
  <c r="R149" i="22"/>
  <c r="BK189" i="22"/>
  <c r="J189" i="22" s="1"/>
  <c r="J104" i="22" s="1"/>
  <c r="R189" i="22"/>
  <c r="BK348" i="22"/>
  <c r="J348" i="22" s="1"/>
  <c r="J105" i="22" s="1"/>
  <c r="R348" i="22"/>
  <c r="BK402" i="22"/>
  <c r="J402" i="22" s="1"/>
  <c r="J107" i="22" s="1"/>
  <c r="T402" i="22"/>
  <c r="BK128" i="23"/>
  <c r="J128" i="23" s="1"/>
  <c r="J98" i="23" s="1"/>
  <c r="P128" i="23"/>
  <c r="R128" i="23"/>
  <c r="T128" i="23"/>
  <c r="BK133" i="23"/>
  <c r="J133" i="23" s="1"/>
  <c r="J99" i="23" s="1"/>
  <c r="P133" i="23"/>
  <c r="R133" i="23"/>
  <c r="T133" i="23"/>
  <c r="BK144" i="23"/>
  <c r="J144" i="23" s="1"/>
  <c r="J102" i="23" s="1"/>
  <c r="P144" i="23"/>
  <c r="R144" i="23"/>
  <c r="BK181" i="23"/>
  <c r="J181" i="23" s="1"/>
  <c r="J103" i="23" s="1"/>
  <c r="P181" i="23"/>
  <c r="R181" i="23"/>
  <c r="T181" i="23"/>
  <c r="BK331" i="23"/>
  <c r="J331" i="23" s="1"/>
  <c r="J104" i="23" s="1"/>
  <c r="P331" i="23"/>
  <c r="R331" i="23"/>
  <c r="T331" i="23"/>
  <c r="BK378" i="23"/>
  <c r="J378" i="23" s="1"/>
  <c r="J106" i="23" s="1"/>
  <c r="P378" i="23"/>
  <c r="R378" i="23"/>
  <c r="T378" i="23"/>
  <c r="E85" i="2"/>
  <c r="J89" i="2"/>
  <c r="J91" i="2"/>
  <c r="J92" i="2"/>
  <c r="F129" i="2"/>
  <c r="BF139" i="2"/>
  <c r="BF141" i="2"/>
  <c r="BF148" i="2"/>
  <c r="BF149" i="2"/>
  <c r="BF157" i="2"/>
  <c r="BF163" i="2"/>
  <c r="BF165" i="2"/>
  <c r="BK136" i="2"/>
  <c r="J136" i="2" s="1"/>
  <c r="J99" i="2" s="1"/>
  <c r="BK140" i="2"/>
  <c r="J140" i="2" s="1"/>
  <c r="J101" i="2" s="1"/>
  <c r="BK142" i="2"/>
  <c r="J142" i="2"/>
  <c r="J102" i="2" s="1"/>
  <c r="BK156" i="2"/>
  <c r="J156" i="2" s="1"/>
  <c r="J109" i="2" s="1"/>
  <c r="BK164" i="2"/>
  <c r="J164" i="2"/>
  <c r="J112" i="2" s="1"/>
  <c r="E85" i="3"/>
  <c r="J91" i="3"/>
  <c r="J92" i="3"/>
  <c r="BF173" i="3"/>
  <c r="BF175" i="3"/>
  <c r="BF179" i="3"/>
  <c r="BF189" i="3"/>
  <c r="BF197" i="3"/>
  <c r="BF201" i="3"/>
  <c r="BF206" i="3"/>
  <c r="BF207" i="3"/>
  <c r="BF209" i="3"/>
  <c r="BF211" i="3"/>
  <c r="BF212" i="3"/>
  <c r="BF218" i="3"/>
  <c r="BF219" i="3"/>
  <c r="BF221" i="3"/>
  <c r="BF224" i="3"/>
  <c r="BF225" i="3"/>
  <c r="BF227" i="3"/>
  <c r="BF228" i="3"/>
  <c r="BF230" i="3"/>
  <c r="BF237" i="3"/>
  <c r="BF245" i="3"/>
  <c r="BF248" i="3"/>
  <c r="BF251" i="3"/>
  <c r="BF260" i="3"/>
  <c r="BF264" i="3"/>
  <c r="BF266" i="3"/>
  <c r="BF270" i="3"/>
  <c r="BF271" i="3"/>
  <c r="BF275" i="3"/>
  <c r="BF276" i="3"/>
  <c r="BF280" i="3"/>
  <c r="BF283" i="3"/>
  <c r="BF287" i="3"/>
  <c r="BF295" i="3"/>
  <c r="BF296" i="3"/>
  <c r="BF298" i="3"/>
  <c r="BF299" i="3"/>
  <c r="BF302" i="3"/>
  <c r="BK172" i="3"/>
  <c r="J172" i="3"/>
  <c r="J98" i="3" s="1"/>
  <c r="BK176" i="3"/>
  <c r="J176" i="3" s="1"/>
  <c r="J100" i="3" s="1"/>
  <c r="BK178" i="3"/>
  <c r="J178" i="3"/>
  <c r="J101" i="3" s="1"/>
  <c r="BK186" i="3"/>
  <c r="J186" i="3" s="1"/>
  <c r="J105" i="3" s="1"/>
  <c r="BK196" i="3"/>
  <c r="J196" i="3" s="1"/>
  <c r="J108" i="3" s="1"/>
  <c r="BK203" i="3"/>
  <c r="J203" i="3" s="1"/>
  <c r="J111" i="3" s="1"/>
  <c r="BK214" i="3"/>
  <c r="J214" i="3" s="1"/>
  <c r="J116" i="3" s="1"/>
  <c r="BK229" i="3"/>
  <c r="J229" i="3" s="1"/>
  <c r="J123" i="3" s="1"/>
  <c r="BK231" i="3"/>
  <c r="J231" i="3" s="1"/>
  <c r="J124" i="3" s="1"/>
  <c r="BK257" i="3"/>
  <c r="J257" i="3" s="1"/>
  <c r="J135" i="3" s="1"/>
  <c r="BK259" i="3"/>
  <c r="J259" i="3" s="1"/>
  <c r="J136" i="3" s="1"/>
  <c r="BK263" i="3"/>
  <c r="J263" i="3" s="1"/>
  <c r="J138" i="3" s="1"/>
  <c r="BK288" i="3"/>
  <c r="J288" i="3"/>
  <c r="J146" i="3" s="1"/>
  <c r="BK303" i="3"/>
  <c r="J303" i="3" s="1"/>
  <c r="J150" i="3" s="1"/>
  <c r="E85" i="4"/>
  <c r="F92" i="4"/>
  <c r="J92" i="4"/>
  <c r="BF158" i="4"/>
  <c r="BF160" i="4"/>
  <c r="BF162" i="4"/>
  <c r="BF166" i="4"/>
  <c r="BF170" i="4"/>
  <c r="BF176" i="4"/>
  <c r="BF178" i="4"/>
  <c r="BF179" i="4"/>
  <c r="BF181" i="4"/>
  <c r="BF183" i="4"/>
  <c r="BF184" i="4"/>
  <c r="BF188" i="4"/>
  <c r="BF190" i="4"/>
  <c r="BF206" i="4"/>
  <c r="BF208" i="4"/>
  <c r="BF211" i="4"/>
  <c r="BF212" i="4"/>
  <c r="BF215" i="4"/>
  <c r="BF223" i="4"/>
  <c r="BF224" i="4"/>
  <c r="BF227" i="4"/>
  <c r="BF229" i="4"/>
  <c r="BF239" i="4"/>
  <c r="BK157" i="4"/>
  <c r="J157" i="4" s="1"/>
  <c r="J98" i="4" s="1"/>
  <c r="BK161" i="4"/>
  <c r="J161" i="4" s="1"/>
  <c r="J100" i="4" s="1"/>
  <c r="BK165" i="4"/>
  <c r="J165" i="4"/>
  <c r="J102" i="4" s="1"/>
  <c r="BK171" i="4"/>
  <c r="J171" i="4" s="1"/>
  <c r="J105" i="4" s="1"/>
  <c r="BK173" i="4"/>
  <c r="J173" i="4"/>
  <c r="J106" i="4" s="1"/>
  <c r="BK180" i="4"/>
  <c r="J180" i="4" s="1"/>
  <c r="J109" i="4" s="1"/>
  <c r="BK189" i="4"/>
  <c r="J189" i="4"/>
  <c r="J113" i="4" s="1"/>
  <c r="BK192" i="4"/>
  <c r="J192" i="4" s="1"/>
  <c r="J115" i="4" s="1"/>
  <c r="BK201" i="4"/>
  <c r="BK203" i="4"/>
  <c r="J203" i="4" s="1"/>
  <c r="J121" i="4" s="1"/>
  <c r="BK231" i="4"/>
  <c r="J231" i="4"/>
  <c r="J131" i="4" s="1"/>
  <c r="F92" i="5"/>
  <c r="E156" i="5"/>
  <c r="J160" i="5"/>
  <c r="J162" i="5"/>
  <c r="J163" i="5"/>
  <c r="BF171" i="5"/>
  <c r="BF173" i="5"/>
  <c r="BF175" i="5"/>
  <c r="BF177" i="5"/>
  <c r="BF180" i="5"/>
  <c r="BF183" i="5"/>
  <c r="BF185" i="5"/>
  <c r="BF189" i="5"/>
  <c r="BF191" i="5"/>
  <c r="BF192" i="5"/>
  <c r="BF196" i="5"/>
  <c r="BF197" i="5"/>
  <c r="BF200" i="5"/>
  <c r="BF202" i="5"/>
  <c r="BF204" i="5"/>
  <c r="BF206" i="5"/>
  <c r="BF209" i="5"/>
  <c r="BF217" i="5"/>
  <c r="BF218" i="5"/>
  <c r="BF220" i="5"/>
  <c r="BF223" i="5"/>
  <c r="BF224" i="5"/>
  <c r="BF229" i="5"/>
  <c r="BF234" i="5"/>
  <c r="BF240" i="5"/>
  <c r="BF242" i="5"/>
  <c r="BF248" i="5"/>
  <c r="BF252" i="5"/>
  <c r="BF259" i="5"/>
  <c r="BF260" i="5"/>
  <c r="BF262" i="5"/>
  <c r="BF263" i="5"/>
  <c r="BF264" i="5"/>
  <c r="BF269" i="5"/>
  <c r="BF270" i="5"/>
  <c r="BF271" i="5"/>
  <c r="BF272" i="5"/>
  <c r="BF274" i="5"/>
  <c r="BF275" i="5"/>
  <c r="BF282" i="5"/>
  <c r="BF283" i="5"/>
  <c r="BK168" i="5"/>
  <c r="J168" i="5" s="1"/>
  <c r="J98" i="5" s="1"/>
  <c r="BK172" i="5"/>
  <c r="J172" i="5" s="1"/>
  <c r="J100" i="5" s="1"/>
  <c r="BK176" i="5"/>
  <c r="J176" i="5" s="1"/>
  <c r="J102" i="5" s="1"/>
  <c r="BK188" i="5"/>
  <c r="J188" i="5" s="1"/>
  <c r="J107" i="5" s="1"/>
  <c r="BK193" i="5"/>
  <c r="J193" i="5" s="1"/>
  <c r="J109" i="5" s="1"/>
  <c r="BK201" i="5"/>
  <c r="J201" i="5" s="1"/>
  <c r="J112" i="5" s="1"/>
  <c r="BK205" i="5"/>
  <c r="J205" i="5" s="1"/>
  <c r="J114" i="5" s="1"/>
  <c r="BK208" i="5"/>
  <c r="J208" i="5" s="1"/>
  <c r="J116" i="5" s="1"/>
  <c r="BK228" i="5"/>
  <c r="J228" i="5" s="1"/>
  <c r="J125" i="5" s="1"/>
  <c r="BK237" i="5"/>
  <c r="J237" i="5"/>
  <c r="J130" i="5" s="1"/>
  <c r="BK241" i="5"/>
  <c r="J241" i="5" s="1"/>
  <c r="J132" i="5" s="1"/>
  <c r="BK245" i="5"/>
  <c r="J245" i="5"/>
  <c r="J134" i="5" s="1"/>
  <c r="BK265" i="5"/>
  <c r="J265" i="5" s="1"/>
  <c r="J140" i="5" s="1"/>
  <c r="BK276" i="5"/>
  <c r="J276" i="5"/>
  <c r="J143" i="5" s="1"/>
  <c r="J89" i="6"/>
  <c r="F92" i="6"/>
  <c r="E156" i="6"/>
  <c r="BF173" i="6"/>
  <c r="BF183" i="6"/>
  <c r="BF184" i="6"/>
  <c r="BF187" i="6"/>
  <c r="BF194" i="6"/>
  <c r="BF197" i="6"/>
  <c r="BF199" i="6"/>
  <c r="BF201" i="6"/>
  <c r="BF211" i="6"/>
  <c r="BF212" i="6"/>
  <c r="BF214" i="6"/>
  <c r="BF215" i="6"/>
  <c r="BF222" i="6"/>
  <c r="BF229" i="6"/>
  <c r="BF235" i="6"/>
  <c r="BF239" i="6"/>
  <c r="BF241" i="6"/>
  <c r="BF245" i="6"/>
  <c r="BF247" i="6"/>
  <c r="BF257" i="6"/>
  <c r="BF258" i="6"/>
  <c r="BF262" i="6"/>
  <c r="BF263" i="6"/>
  <c r="BF270" i="6"/>
  <c r="BF272" i="6"/>
  <c r="BF274" i="6"/>
  <c r="BF275" i="6"/>
  <c r="BK168" i="6"/>
  <c r="J168" i="6" s="1"/>
  <c r="J98" i="6" s="1"/>
  <c r="BK172" i="6"/>
  <c r="J172" i="6" s="1"/>
  <c r="J100" i="6" s="1"/>
  <c r="BK176" i="6"/>
  <c r="J176" i="6" s="1"/>
  <c r="J102" i="6" s="1"/>
  <c r="BK196" i="6"/>
  <c r="J196" i="6" s="1"/>
  <c r="J110" i="6" s="1"/>
  <c r="BK198" i="6"/>
  <c r="J198" i="6" s="1"/>
  <c r="J111" i="6" s="1"/>
  <c r="BK207" i="6"/>
  <c r="J207" i="6" s="1"/>
  <c r="J116" i="6" s="1"/>
  <c r="BK226" i="6"/>
  <c r="J226" i="6" s="1"/>
  <c r="J125" i="6" s="1"/>
  <c r="BK232" i="6"/>
  <c r="J232" i="6"/>
  <c r="J128" i="6" s="1"/>
  <c r="BK238" i="6"/>
  <c r="J238" i="6" s="1"/>
  <c r="J131" i="6" s="1"/>
  <c r="BK242" i="6"/>
  <c r="J242" i="6"/>
  <c r="J133" i="6" s="1"/>
  <c r="BK271" i="6"/>
  <c r="J271" i="6" s="1"/>
  <c r="J142" i="6" s="1"/>
  <c r="BK284" i="6"/>
  <c r="J284" i="6"/>
  <c r="J146" i="6" s="1"/>
  <c r="J89" i="7"/>
  <c r="F92" i="7"/>
  <c r="E167" i="7"/>
  <c r="J174" i="7"/>
  <c r="BF180" i="7"/>
  <c r="BF184" i="7"/>
  <c r="BF188" i="7"/>
  <c r="BF193" i="7"/>
  <c r="BF199" i="7"/>
  <c r="BF202" i="7"/>
  <c r="BF214" i="7"/>
  <c r="BF215" i="7"/>
  <c r="BF221" i="7"/>
  <c r="BF225" i="7"/>
  <c r="BF228" i="7"/>
  <c r="BF229" i="7"/>
  <c r="BF230" i="7"/>
  <c r="BF232" i="7"/>
  <c r="BF233" i="7"/>
  <c r="BF236" i="7"/>
  <c r="BF240" i="7"/>
  <c r="BF247" i="7"/>
  <c r="BF248" i="7"/>
  <c r="BF251" i="7"/>
  <c r="BF252" i="7"/>
  <c r="BF258" i="7"/>
  <c r="BF260" i="7"/>
  <c r="BF262" i="7"/>
  <c r="BF265" i="7"/>
  <c r="BF268" i="7"/>
  <c r="BF272" i="7"/>
  <c r="BF276" i="7"/>
  <c r="BF278" i="7"/>
  <c r="BF280" i="7"/>
  <c r="BF284" i="7"/>
  <c r="BF287" i="7"/>
  <c r="BF288" i="7"/>
  <c r="BF290" i="7"/>
  <c r="BF293" i="7"/>
  <c r="BF294" i="7"/>
  <c r="BF298" i="7"/>
  <c r="BF299" i="7"/>
  <c r="BF304" i="7"/>
  <c r="BF305" i="7"/>
  <c r="BF306" i="7"/>
  <c r="BF308" i="7"/>
  <c r="BF310" i="7"/>
  <c r="BF313" i="7"/>
  <c r="BF314" i="7"/>
  <c r="BF316" i="7"/>
  <c r="BF319" i="7"/>
  <c r="BF324" i="7"/>
  <c r="BF325" i="7"/>
  <c r="BK179" i="7"/>
  <c r="J179" i="7" s="1"/>
  <c r="J98" i="7" s="1"/>
  <c r="BK183" i="7"/>
  <c r="J183" i="7" s="1"/>
  <c r="J100" i="7" s="1"/>
  <c r="BK187" i="7"/>
  <c r="J187" i="7" s="1"/>
  <c r="J102" i="7" s="1"/>
  <c r="BK190" i="7"/>
  <c r="J190" i="7" s="1"/>
  <c r="J104" i="7" s="1"/>
  <c r="BK206" i="7"/>
  <c r="J206" i="7"/>
  <c r="J110" i="7" s="1"/>
  <c r="BK211" i="7"/>
  <c r="J211" i="7" s="1"/>
  <c r="J112" i="7" s="1"/>
  <c r="BK217" i="7"/>
  <c r="J217" i="7"/>
  <c r="J114" i="7" s="1"/>
  <c r="BK220" i="7"/>
  <c r="J220" i="7" s="1"/>
  <c r="J116" i="7" s="1"/>
  <c r="BK222" i="7"/>
  <c r="J222" i="7"/>
  <c r="J117" i="7" s="1"/>
  <c r="BK244" i="7"/>
  <c r="J244" i="7" s="1"/>
  <c r="J127" i="7" s="1"/>
  <c r="BK269" i="7"/>
  <c r="J269" i="7" s="1"/>
  <c r="J138" i="7" s="1"/>
  <c r="BK273" i="7"/>
  <c r="J273" i="7" s="1"/>
  <c r="J140" i="7" s="1"/>
  <c r="BK277" i="7"/>
  <c r="J277" i="7" s="1"/>
  <c r="J142" i="7" s="1"/>
  <c r="BK281" i="7"/>
  <c r="J281" i="7" s="1"/>
  <c r="J144" i="7" s="1"/>
  <c r="BK307" i="7"/>
  <c r="J307" i="7" s="1"/>
  <c r="J151" i="7" s="1"/>
  <c r="BK320" i="7"/>
  <c r="J320" i="7" s="1"/>
  <c r="J155" i="7" s="1"/>
  <c r="F92" i="8"/>
  <c r="E149" i="8"/>
  <c r="J153" i="8"/>
  <c r="J156" i="8"/>
  <c r="BF162" i="8"/>
  <c r="BF168" i="8"/>
  <c r="BF170" i="8"/>
  <c r="BF173" i="8"/>
  <c r="BF175" i="8"/>
  <c r="BF176" i="8"/>
  <c r="BF178" i="8"/>
  <c r="BF180" i="8"/>
  <c r="BF183" i="8"/>
  <c r="BF188" i="8"/>
  <c r="BF190" i="8"/>
  <c r="BF199" i="8"/>
  <c r="BF202" i="8"/>
  <c r="BF206" i="8"/>
  <c r="BF210" i="8"/>
  <c r="BF228" i="8"/>
  <c r="BF230" i="8"/>
  <c r="BF231" i="8"/>
  <c r="BF234" i="8"/>
  <c r="BF245" i="8"/>
  <c r="BF247" i="8"/>
  <c r="BF249" i="8"/>
  <c r="BF250" i="8"/>
  <c r="BF252" i="8"/>
  <c r="BK161" i="8"/>
  <c r="J161" i="8"/>
  <c r="J98" i="8" s="1"/>
  <c r="BK165" i="8"/>
  <c r="J165" i="8" s="1"/>
  <c r="J100" i="8" s="1"/>
  <c r="BK169" i="8"/>
  <c r="J169" i="8" s="1"/>
  <c r="J102" i="8" s="1"/>
  <c r="BK172" i="8"/>
  <c r="J172" i="8" s="1"/>
  <c r="J104" i="8" s="1"/>
  <c r="BK177" i="8"/>
  <c r="J177" i="8" s="1"/>
  <c r="J106" i="8" s="1"/>
  <c r="BK182" i="8"/>
  <c r="J182" i="8" s="1"/>
  <c r="J108" i="8" s="1"/>
  <c r="BK187" i="8"/>
  <c r="J187" i="8" s="1"/>
  <c r="J110" i="8" s="1"/>
  <c r="BK191" i="8"/>
  <c r="J191" i="8" s="1"/>
  <c r="J112" i="8" s="1"/>
  <c r="BK194" i="8"/>
  <c r="J194" i="8" s="1"/>
  <c r="J114" i="8" s="1"/>
  <c r="BK196" i="8"/>
  <c r="J196" i="8" s="1"/>
  <c r="J115" i="8" s="1"/>
  <c r="BK223" i="8"/>
  <c r="J223" i="8" s="1"/>
  <c r="J128" i="8" s="1"/>
  <c r="BK227" i="8"/>
  <c r="J227" i="8" s="1"/>
  <c r="J130" i="8" s="1"/>
  <c r="BK253" i="8"/>
  <c r="J253" i="8"/>
  <c r="J139" i="8" s="1"/>
  <c r="E85" i="9"/>
  <c r="F92" i="9"/>
  <c r="J152" i="9"/>
  <c r="BF163" i="9"/>
  <c r="BF167" i="9"/>
  <c r="BF169" i="9"/>
  <c r="BF176" i="9"/>
  <c r="BF178" i="9"/>
  <c r="BF179" i="9"/>
  <c r="BF181" i="9"/>
  <c r="BF184" i="9"/>
  <c r="BF186" i="9"/>
  <c r="BF189" i="9"/>
  <c r="BF191" i="9"/>
  <c r="BF196" i="9"/>
  <c r="BF202" i="9"/>
  <c r="BF204" i="9"/>
  <c r="BF225" i="9"/>
  <c r="BF226" i="9"/>
  <c r="BF228" i="9"/>
  <c r="BF231" i="9"/>
  <c r="BF238" i="9"/>
  <c r="BF244" i="9"/>
  <c r="BF247" i="9"/>
  <c r="BF255" i="9"/>
  <c r="BK162" i="9"/>
  <c r="J162" i="9"/>
  <c r="J99" i="9" s="1"/>
  <c r="BK166" i="9"/>
  <c r="J166" i="9" s="1"/>
  <c r="J101" i="9" s="1"/>
  <c r="BK190" i="9"/>
  <c r="J190" i="9"/>
  <c r="J111" i="9" s="1"/>
  <c r="BK193" i="9"/>
  <c r="J193" i="9" s="1"/>
  <c r="J113" i="9" s="1"/>
  <c r="BK197" i="9"/>
  <c r="J197" i="9" s="1"/>
  <c r="J115" i="9" s="1"/>
  <c r="BK216" i="9"/>
  <c r="J216" i="9" s="1"/>
  <c r="J124" i="9" s="1"/>
  <c r="BK220" i="9"/>
  <c r="J220" i="9" s="1"/>
  <c r="J126" i="9" s="1"/>
  <c r="BK222" i="9"/>
  <c r="J222" i="9" s="1"/>
  <c r="J127" i="9" s="1"/>
  <c r="BK250" i="9"/>
  <c r="J250" i="9" s="1"/>
  <c r="J136" i="9" s="1"/>
  <c r="J89" i="10"/>
  <c r="F92" i="10"/>
  <c r="E153" i="10"/>
  <c r="BF168" i="10"/>
  <c r="BF179" i="10"/>
  <c r="BF183" i="10"/>
  <c r="BF195" i="10"/>
  <c r="BF200" i="10"/>
  <c r="BF207" i="10"/>
  <c r="BF210" i="10"/>
  <c r="BF211" i="10"/>
  <c r="BF214" i="10"/>
  <c r="BF218" i="10"/>
  <c r="BF223" i="10"/>
  <c r="BF232" i="10"/>
  <c r="BF234" i="10"/>
  <c r="BF236" i="10"/>
  <c r="BF243" i="10"/>
  <c r="BF252" i="10"/>
  <c r="BF254" i="10"/>
  <c r="BF257" i="10"/>
  <c r="BF263" i="10"/>
  <c r="BF265" i="10"/>
  <c r="BF268" i="10"/>
  <c r="BK167" i="10"/>
  <c r="J167" i="10" s="1"/>
  <c r="J99" i="10" s="1"/>
  <c r="BK173" i="10"/>
  <c r="J173" i="10" s="1"/>
  <c r="J102" i="10" s="1"/>
  <c r="BK182" i="10"/>
  <c r="J182" i="10" s="1"/>
  <c r="J106" i="10" s="1"/>
  <c r="BK187" i="10"/>
  <c r="J187" i="10" s="1"/>
  <c r="J108" i="10" s="1"/>
  <c r="BK192" i="10"/>
  <c r="J192" i="10" s="1"/>
  <c r="J110" i="10" s="1"/>
  <c r="BK196" i="10"/>
  <c r="J196" i="10"/>
  <c r="J112" i="10" s="1"/>
  <c r="BK231" i="10"/>
  <c r="J231" i="10" s="1"/>
  <c r="J129" i="10" s="1"/>
  <c r="BK233" i="10"/>
  <c r="J233" i="10"/>
  <c r="J130" i="10" s="1"/>
  <c r="BK235" i="10"/>
  <c r="J235" i="10" s="1"/>
  <c r="J131" i="10" s="1"/>
  <c r="BK237" i="10"/>
  <c r="J237" i="10"/>
  <c r="J132" i="10" s="1"/>
  <c r="BK253" i="10"/>
  <c r="J253" i="10" s="1"/>
  <c r="J137" i="10" s="1"/>
  <c r="BK262" i="10"/>
  <c r="J262" i="10" s="1"/>
  <c r="J140" i="10" s="1"/>
  <c r="E85" i="11"/>
  <c r="J89" i="11"/>
  <c r="J91" i="11"/>
  <c r="J92" i="11"/>
  <c r="F154" i="11"/>
  <c r="BF160" i="11"/>
  <c r="BF164" i="11"/>
  <c r="BF168" i="11"/>
  <c r="BF171" i="11"/>
  <c r="BF173" i="11"/>
  <c r="BF175" i="11"/>
  <c r="BF178" i="11"/>
  <c r="BF181" i="11"/>
  <c r="BF183" i="11"/>
  <c r="BF186" i="11"/>
  <c r="BF195" i="11"/>
  <c r="BF200" i="11"/>
  <c r="BF203" i="11"/>
  <c r="BF207" i="11"/>
  <c r="BF208" i="11"/>
  <c r="BF211" i="11"/>
  <c r="BF216" i="11"/>
  <c r="BF219" i="11"/>
  <c r="BF222" i="11"/>
  <c r="BF224" i="11"/>
  <c r="BF226" i="11"/>
  <c r="BF228" i="11"/>
  <c r="BF232" i="11"/>
  <c r="BF234" i="11"/>
  <c r="BF238" i="11"/>
  <c r="BF240" i="11"/>
  <c r="BF244" i="11"/>
  <c r="BK159" i="11"/>
  <c r="J159" i="11" s="1"/>
  <c r="J98" i="11" s="1"/>
  <c r="BK163" i="11"/>
  <c r="J163" i="11" s="1"/>
  <c r="J100" i="11" s="1"/>
  <c r="BK167" i="11"/>
  <c r="J167" i="11" s="1"/>
  <c r="J102" i="11" s="1"/>
  <c r="BK170" i="11"/>
  <c r="J170" i="11" s="1"/>
  <c r="J104" i="11" s="1"/>
  <c r="BK194" i="11"/>
  <c r="J194" i="11" s="1"/>
  <c r="J115" i="11" s="1"/>
  <c r="BK215" i="11"/>
  <c r="J215" i="11" s="1"/>
  <c r="J125" i="11" s="1"/>
  <c r="BK221" i="11"/>
  <c r="J221" i="11" s="1"/>
  <c r="J128" i="11" s="1"/>
  <c r="BK237" i="11"/>
  <c r="J237" i="11" s="1"/>
  <c r="J133" i="11" s="1"/>
  <c r="BK248" i="11"/>
  <c r="J248" i="11" s="1"/>
  <c r="J137" i="11" s="1"/>
  <c r="E85" i="12"/>
  <c r="J89" i="12"/>
  <c r="F92" i="12"/>
  <c r="J166" i="12"/>
  <c r="J167" i="12"/>
  <c r="BF173" i="12"/>
  <c r="BF175" i="12"/>
  <c r="BF181" i="12"/>
  <c r="BF185" i="12"/>
  <c r="BF187" i="12"/>
  <c r="BF189" i="12"/>
  <c r="BF190" i="12"/>
  <c r="BF196" i="12"/>
  <c r="BF197" i="12"/>
  <c r="BF202" i="12"/>
  <c r="BF204" i="12"/>
  <c r="BF206" i="12"/>
  <c r="BF220" i="12"/>
  <c r="BF223" i="12"/>
  <c r="BF224" i="12"/>
  <c r="BF226" i="12"/>
  <c r="BF229" i="12"/>
  <c r="BF230" i="12"/>
  <c r="BF232" i="12"/>
  <c r="BF235" i="12"/>
  <c r="BF237" i="12"/>
  <c r="BF248" i="12"/>
  <c r="BF257" i="12"/>
  <c r="BF261" i="12"/>
  <c r="BF263" i="12"/>
  <c r="BF270" i="12"/>
  <c r="BF271" i="12"/>
  <c r="BF272" i="12"/>
  <c r="BF275" i="12"/>
  <c r="BF277" i="12"/>
  <c r="BF278" i="12"/>
  <c r="BF280" i="12"/>
  <c r="BF281" i="12"/>
  <c r="BF284" i="12"/>
  <c r="BF288" i="12"/>
  <c r="BF291" i="12"/>
  <c r="BF293" i="12"/>
  <c r="BF295" i="12"/>
  <c r="BK172" i="12"/>
  <c r="J172" i="12" s="1"/>
  <c r="J98" i="12" s="1"/>
  <c r="BK176" i="12"/>
  <c r="J176" i="12" s="1"/>
  <c r="J100" i="12" s="1"/>
  <c r="BK191" i="12"/>
  <c r="J191" i="12" s="1"/>
  <c r="J107" i="12" s="1"/>
  <c r="BK205" i="12"/>
  <c r="J205" i="12" s="1"/>
  <c r="J113" i="12" s="1"/>
  <c r="BK208" i="12"/>
  <c r="J208" i="12" s="1"/>
  <c r="J115" i="12" s="1"/>
  <c r="BK210" i="12"/>
  <c r="J210" i="12" s="1"/>
  <c r="J116" i="12" s="1"/>
  <c r="BK212" i="12"/>
  <c r="J212" i="12" s="1"/>
  <c r="J117" i="12" s="1"/>
  <c r="BK254" i="12"/>
  <c r="J254" i="12" s="1"/>
  <c r="J135" i="12" s="1"/>
  <c r="BK258" i="12"/>
  <c r="J258" i="12" s="1"/>
  <c r="J137" i="12" s="1"/>
  <c r="BK262" i="12"/>
  <c r="J262" i="12"/>
  <c r="J139" i="12" s="1"/>
  <c r="BK266" i="12"/>
  <c r="J266" i="12" s="1"/>
  <c r="J141" i="12" s="1"/>
  <c r="BK292" i="12"/>
  <c r="J292" i="12"/>
  <c r="J149" i="12" s="1"/>
  <c r="J92" i="13"/>
  <c r="J120" i="13"/>
  <c r="BF132" i="13"/>
  <c r="BF134" i="13"/>
  <c r="BF137" i="13"/>
  <c r="BF138" i="13"/>
  <c r="BF139" i="13"/>
  <c r="BF141" i="13"/>
  <c r="BF143" i="13"/>
  <c r="BF144" i="13"/>
  <c r="BF145" i="13"/>
  <c r="BF148" i="13"/>
  <c r="BF149" i="13"/>
  <c r="BF151" i="13"/>
  <c r="BF154" i="13"/>
  <c r="BF157" i="13"/>
  <c r="BF158" i="13"/>
  <c r="BF160" i="13"/>
  <c r="BF163" i="13"/>
  <c r="BF164" i="13"/>
  <c r="BF166" i="13"/>
  <c r="BF167" i="13"/>
  <c r="BF168" i="13"/>
  <c r="BF169" i="13"/>
  <c r="BF171" i="13"/>
  <c r="BF172" i="13"/>
  <c r="BF174" i="13"/>
  <c r="BF175" i="13"/>
  <c r="BF176" i="13"/>
  <c r="BF177" i="13"/>
  <c r="BF179" i="13"/>
  <c r="BF180" i="13"/>
  <c r="BF181" i="13"/>
  <c r="BF182" i="13"/>
  <c r="BF185" i="13"/>
  <c r="BF187" i="13"/>
  <c r="BF188" i="13"/>
  <c r="BF189" i="13"/>
  <c r="BF191" i="13"/>
  <c r="BF192" i="13"/>
  <c r="BF193" i="13"/>
  <c r="BF197" i="13"/>
  <c r="BF198" i="13"/>
  <c r="BF201" i="13"/>
  <c r="BF202" i="13"/>
  <c r="BF204" i="13"/>
  <c r="BF205" i="13"/>
  <c r="BF206" i="13"/>
  <c r="BF209" i="13"/>
  <c r="BF211" i="13"/>
  <c r="BF217" i="13"/>
  <c r="BF218" i="13"/>
  <c r="BF220" i="13"/>
  <c r="BF222" i="13"/>
  <c r="BF223" i="13"/>
  <c r="BF225" i="13"/>
  <c r="BF228" i="13"/>
  <c r="BF230" i="13"/>
  <c r="BF232" i="13"/>
  <c r="BF233" i="13"/>
  <c r="BF234" i="13"/>
  <c r="BF235" i="13"/>
  <c r="BF236" i="13"/>
  <c r="BF237" i="13"/>
  <c r="BF240" i="13"/>
  <c r="BF242" i="13"/>
  <c r="BF243" i="13"/>
  <c r="BF245" i="13"/>
  <c r="BF250" i="13"/>
  <c r="BF251" i="13"/>
  <c r="BF253" i="13"/>
  <c r="BF256" i="13"/>
  <c r="BF258" i="13"/>
  <c r="BF259" i="13"/>
  <c r="BF263" i="13"/>
  <c r="BF268" i="13"/>
  <c r="BF269" i="13"/>
  <c r="BF270" i="13"/>
  <c r="BF273" i="13"/>
  <c r="BF277" i="13"/>
  <c r="BF279" i="13"/>
  <c r="BF285" i="13"/>
  <c r="BF288" i="13"/>
  <c r="BF290" i="13"/>
  <c r="BF291" i="13"/>
  <c r="BF295" i="13"/>
  <c r="BF298" i="13"/>
  <c r="BF300" i="13"/>
  <c r="BF301" i="13"/>
  <c r="BF303" i="13"/>
  <c r="BF304" i="13"/>
  <c r="BF307" i="13"/>
  <c r="BF309" i="13"/>
  <c r="BF310" i="13"/>
  <c r="BF311" i="13"/>
  <c r="BF313" i="13"/>
  <c r="BF315" i="13"/>
  <c r="BF316" i="13"/>
  <c r="BF318" i="13"/>
  <c r="BF319" i="13"/>
  <c r="BF320" i="13"/>
  <c r="BF321" i="13"/>
  <c r="BF324" i="13"/>
  <c r="BF326" i="13"/>
  <c r="BF327" i="13"/>
  <c r="BF329" i="13"/>
  <c r="BF330" i="13"/>
  <c r="BF331" i="13"/>
  <c r="BF333" i="13"/>
  <c r="BF337" i="13"/>
  <c r="BF339" i="13"/>
  <c r="BF341" i="13"/>
  <c r="BF342" i="13"/>
  <c r="BF346" i="13"/>
  <c r="BF347" i="13"/>
  <c r="BF349" i="13"/>
  <c r="BF352" i="13"/>
  <c r="BF354" i="13"/>
  <c r="BF357" i="13"/>
  <c r="BF358" i="13"/>
  <c r="BF361" i="13"/>
  <c r="BF363" i="13"/>
  <c r="E85" i="14"/>
  <c r="J92" i="14"/>
  <c r="BF135" i="14"/>
  <c r="BF136" i="14"/>
  <c r="BF139" i="14"/>
  <c r="BF140" i="14"/>
  <c r="BF147" i="14"/>
  <c r="BF150" i="14"/>
  <c r="BF153" i="14"/>
  <c r="BF156" i="14"/>
  <c r="BF158" i="14"/>
  <c r="BF159" i="14"/>
  <c r="BF160" i="14"/>
  <c r="BF163" i="14"/>
  <c r="BF164" i="14"/>
  <c r="BF165" i="14"/>
  <c r="BF166" i="14"/>
  <c r="BF167" i="14"/>
  <c r="BF169" i="14"/>
  <c r="BF172" i="14"/>
  <c r="BF173" i="14"/>
  <c r="BF179" i="14"/>
  <c r="BF180" i="14"/>
  <c r="BF181" i="14"/>
  <c r="BF185" i="14"/>
  <c r="BF187" i="14"/>
  <c r="BF189" i="14"/>
  <c r="BF190" i="14"/>
  <c r="BF191" i="14"/>
  <c r="BF193" i="14"/>
  <c r="BF194" i="14"/>
  <c r="BF198" i="14"/>
  <c r="BF199" i="14"/>
  <c r="BF200" i="14"/>
  <c r="BF202" i="14"/>
  <c r="BF204" i="14"/>
  <c r="BF205" i="14"/>
  <c r="BF206" i="14"/>
  <c r="BF208" i="14"/>
  <c r="BF211" i="14"/>
  <c r="BF213" i="14"/>
  <c r="BF214" i="14"/>
  <c r="BF216" i="14"/>
  <c r="BF219" i="14"/>
  <c r="BF223" i="14"/>
  <c r="BF224" i="14"/>
  <c r="BF225" i="14"/>
  <c r="BF226" i="14"/>
  <c r="BF228" i="14"/>
  <c r="BF231" i="14"/>
  <c r="BF232" i="14"/>
  <c r="BF239" i="14"/>
  <c r="BF240" i="14"/>
  <c r="BF241" i="14"/>
  <c r="BF243" i="14"/>
  <c r="BF246" i="14"/>
  <c r="BF250" i="14"/>
  <c r="BF252" i="14"/>
  <c r="BF253" i="14"/>
  <c r="BF257" i="14"/>
  <c r="BF258" i="14"/>
  <c r="BF259" i="14"/>
  <c r="BF261" i="14"/>
  <c r="BF262" i="14"/>
  <c r="BF264" i="14"/>
  <c r="BF265" i="14"/>
  <c r="BF269" i="14"/>
  <c r="BF270" i="14"/>
  <c r="BF271" i="14"/>
  <c r="BF274" i="14"/>
  <c r="BF278" i="14"/>
  <c r="BF279" i="14"/>
  <c r="BF280" i="14"/>
  <c r="BF281" i="14"/>
  <c r="BF282" i="14"/>
  <c r="BF287" i="14"/>
  <c r="BF289" i="14"/>
  <c r="BF290" i="14"/>
  <c r="BF291" i="14"/>
  <c r="BF293" i="14"/>
  <c r="BF296" i="14"/>
  <c r="BF297" i="14"/>
  <c r="BF299" i="14"/>
  <c r="BF302" i="14"/>
  <c r="BF303" i="14"/>
  <c r="BF304" i="14"/>
  <c r="BF306" i="14"/>
  <c r="BF307" i="14"/>
  <c r="BF308" i="14"/>
  <c r="BF309" i="14"/>
  <c r="BF310" i="14"/>
  <c r="BF315" i="14"/>
  <c r="BF316" i="14"/>
  <c r="BF317" i="14"/>
  <c r="BF319" i="14"/>
  <c r="BF320" i="14"/>
  <c r="BF321" i="14"/>
  <c r="BF324" i="14"/>
  <c r="BF325" i="14"/>
  <c r="BF327" i="14"/>
  <c r="BF329" i="14"/>
  <c r="BF330" i="14"/>
  <c r="BF331" i="14"/>
  <c r="BF333" i="14"/>
  <c r="BF334" i="14"/>
  <c r="BF336" i="14"/>
  <c r="BF337" i="14"/>
  <c r="BF339" i="14"/>
  <c r="BF340" i="14"/>
  <c r="BF348" i="14"/>
  <c r="BF351" i="14"/>
  <c r="BF354" i="14"/>
  <c r="BF357" i="14"/>
  <c r="BF361" i="14"/>
  <c r="BF363" i="14"/>
  <c r="BF364" i="14"/>
  <c r="BF371" i="14"/>
  <c r="BF376" i="14"/>
  <c r="BF377" i="14"/>
  <c r="BF379" i="14"/>
  <c r="BF380" i="14"/>
  <c r="BF383" i="14"/>
  <c r="BF394" i="14"/>
  <c r="BF395" i="14"/>
  <c r="BF397" i="14"/>
  <c r="BF398" i="14"/>
  <c r="BF399" i="14"/>
  <c r="BF403" i="14"/>
  <c r="BF404" i="14"/>
  <c r="BF406" i="14"/>
  <c r="BF410" i="14"/>
  <c r="BF412" i="14"/>
  <c r="BF413" i="14"/>
  <c r="BF415" i="14"/>
  <c r="BF416" i="14"/>
  <c r="BF424" i="14"/>
  <c r="BF426" i="14"/>
  <c r="BF427" i="14"/>
  <c r="BF429" i="14"/>
  <c r="BF430" i="14"/>
  <c r="BF431" i="14"/>
  <c r="BF436" i="14"/>
  <c r="BF437" i="14"/>
  <c r="BF439" i="14"/>
  <c r="BF440" i="14"/>
  <c r="E85" i="15"/>
  <c r="J89" i="15"/>
  <c r="F92" i="15"/>
  <c r="J92" i="15"/>
  <c r="BF129" i="15"/>
  <c r="BF130" i="15"/>
  <c r="BF132" i="15"/>
  <c r="BF135" i="15"/>
  <c r="BF138" i="15"/>
  <c r="BF141" i="15"/>
  <c r="BF142" i="15"/>
  <c r="BF148" i="15"/>
  <c r="BF150" i="15"/>
  <c r="BF151" i="15"/>
  <c r="BF154" i="15"/>
  <c r="BF158" i="15"/>
  <c r="BF159" i="15"/>
  <c r="BF160" i="15"/>
  <c r="BF161" i="15"/>
  <c r="BF162" i="15"/>
  <c r="BF168" i="15"/>
  <c r="BF169" i="15"/>
  <c r="BF170" i="15"/>
  <c r="BF175" i="15"/>
  <c r="BF176" i="15"/>
  <c r="BF177" i="15"/>
  <c r="BF178" i="15"/>
  <c r="BF182" i="15"/>
  <c r="BF183" i="15"/>
  <c r="BF184" i="15"/>
  <c r="BF186" i="15"/>
  <c r="BF188" i="15"/>
  <c r="BF189" i="15"/>
  <c r="BF190" i="15"/>
  <c r="BF193" i="15"/>
  <c r="BF198" i="15"/>
  <c r="BF201" i="15"/>
  <c r="BF202" i="15"/>
  <c r="BF204" i="15"/>
  <c r="BF205" i="15"/>
  <c r="BF207" i="15"/>
  <c r="BF208" i="15"/>
  <c r="BF209" i="15"/>
  <c r="BF213" i="15"/>
  <c r="BF214" i="15"/>
  <c r="BF223" i="15"/>
  <c r="BF226" i="15"/>
  <c r="BF229" i="15"/>
  <c r="BF232" i="15"/>
  <c r="BF235" i="15"/>
  <c r="BF236" i="15"/>
  <c r="BF241" i="15"/>
  <c r="BF242" i="15"/>
  <c r="BF246" i="15"/>
  <c r="BF250" i="15"/>
  <c r="BF252" i="15"/>
  <c r="BF256" i="15"/>
  <c r="BF264" i="15"/>
  <c r="BF268" i="15"/>
  <c r="BF270" i="15"/>
  <c r="BF272" i="15"/>
  <c r="BF273" i="15"/>
  <c r="BF277" i="15"/>
  <c r="BF280" i="15"/>
  <c r="BF281" i="15"/>
  <c r="BF283" i="15"/>
  <c r="BF284" i="15"/>
  <c r="BF285" i="15"/>
  <c r="BF289" i="15"/>
  <c r="BF291" i="15"/>
  <c r="BF293" i="15"/>
  <c r="BF294" i="15"/>
  <c r="BF295" i="15"/>
  <c r="BF296" i="15"/>
  <c r="BF297" i="15"/>
  <c r="BF302" i="15"/>
  <c r="BF305" i="15"/>
  <c r="BF306" i="15"/>
  <c r="BF307" i="15"/>
  <c r="BF308" i="15"/>
  <c r="BF309" i="15"/>
  <c r="BF311" i="15"/>
  <c r="BF312" i="15"/>
  <c r="BF313" i="15"/>
  <c r="BF316" i="15"/>
  <c r="BF317" i="15"/>
  <c r="BF318" i="15"/>
  <c r="BF319" i="15"/>
  <c r="BF320" i="15"/>
  <c r="BF321" i="15"/>
  <c r="BF323" i="15"/>
  <c r="BF324" i="15"/>
  <c r="BF326" i="15"/>
  <c r="BF327" i="15"/>
  <c r="BF328" i="15"/>
  <c r="BF332" i="15"/>
  <c r="BF337" i="15"/>
  <c r="BF338" i="15"/>
  <c r="BF340" i="15"/>
  <c r="BF343" i="15"/>
  <c r="BF344" i="15"/>
  <c r="BF346" i="15"/>
  <c r="BF347" i="15"/>
  <c r="BF349" i="15"/>
  <c r="BF350" i="15"/>
  <c r="BF355" i="15"/>
  <c r="BF360" i="15"/>
  <c r="BF361" i="15"/>
  <c r="BF362" i="15"/>
  <c r="BF363" i="15"/>
  <c r="BF368" i="15"/>
  <c r="BF371" i="15"/>
  <c r="BF372" i="15"/>
  <c r="BF373" i="15"/>
  <c r="BF374" i="15"/>
  <c r="BF375" i="15"/>
  <c r="BF381" i="15"/>
  <c r="BF383" i="15"/>
  <c r="BF384" i="15"/>
  <c r="BF385" i="15"/>
  <c r="BF386" i="15"/>
  <c r="BF388" i="15"/>
  <c r="BF392" i="15"/>
  <c r="BF393" i="15"/>
  <c r="J89" i="16"/>
  <c r="J92" i="16"/>
  <c r="F123" i="16"/>
  <c r="BF130" i="16"/>
  <c r="BF132" i="16"/>
  <c r="BF134" i="16"/>
  <c r="BF136" i="16"/>
  <c r="BF137" i="16"/>
  <c r="BF139" i="16"/>
  <c r="BF141" i="16"/>
  <c r="BF146" i="16"/>
  <c r="BF149" i="16"/>
  <c r="BF153" i="16"/>
  <c r="BF154" i="16"/>
  <c r="BF155" i="16"/>
  <c r="BF156" i="16"/>
  <c r="BF159" i="16"/>
  <c r="BF161" i="16"/>
  <c r="BF163" i="16"/>
  <c r="BF164" i="16"/>
  <c r="BF166" i="16"/>
  <c r="BF167" i="16"/>
  <c r="BF168" i="16"/>
  <c r="BF171" i="16"/>
  <c r="BF172" i="16"/>
  <c r="BF175" i="16"/>
  <c r="BF178" i="16"/>
  <c r="BF179" i="16"/>
  <c r="BF180" i="16"/>
  <c r="BF181" i="16"/>
  <c r="BF188" i="16"/>
  <c r="BF191" i="16"/>
  <c r="BF192" i="16"/>
  <c r="BF193" i="16"/>
  <c r="BF194" i="16"/>
  <c r="BF196" i="16"/>
  <c r="BF197" i="16"/>
  <c r="BF198" i="16"/>
  <c r="BF199" i="16"/>
  <c r="BF200" i="16"/>
  <c r="BF203" i="16"/>
  <c r="BF205" i="16"/>
  <c r="BF206" i="16"/>
  <c r="BF210" i="16"/>
  <c r="BF213" i="16"/>
  <c r="BF214" i="16"/>
  <c r="BF215" i="16"/>
  <c r="BF218" i="16"/>
  <c r="BF219" i="16"/>
  <c r="BF220" i="16"/>
  <c r="BF221" i="16"/>
  <c r="BF226" i="16"/>
  <c r="BF229" i="16"/>
  <c r="BF230" i="16"/>
  <c r="BF233" i="16"/>
  <c r="BF235" i="16"/>
  <c r="BF239" i="16"/>
  <c r="BF240" i="16"/>
  <c r="BF241" i="16"/>
  <c r="BF242" i="16"/>
  <c r="BF243" i="16"/>
  <c r="BF246" i="16"/>
  <c r="BF252" i="16"/>
  <c r="BF254" i="16"/>
  <c r="BF257" i="16"/>
  <c r="BF258" i="16"/>
  <c r="BF260" i="16"/>
  <c r="BF261" i="16"/>
  <c r="BF262" i="16"/>
  <c r="BF265" i="16"/>
  <c r="BF266" i="16"/>
  <c r="BF267" i="16"/>
  <c r="BF274" i="16"/>
  <c r="BF275" i="16"/>
  <c r="BF276" i="16"/>
  <c r="BF277" i="16"/>
  <c r="BF278" i="16"/>
  <c r="BF279" i="16"/>
  <c r="BF280" i="16"/>
  <c r="BF281" i="16"/>
  <c r="BF282" i="16"/>
  <c r="BF284" i="16"/>
  <c r="BF285" i="16"/>
  <c r="BF286" i="16"/>
  <c r="BF288" i="16"/>
  <c r="BF289" i="16"/>
  <c r="BF291" i="16"/>
  <c r="BF292" i="16"/>
  <c r="BF293" i="16"/>
  <c r="BF294" i="16"/>
  <c r="BF297" i="16"/>
  <c r="BF298" i="16"/>
  <c r="BF299" i="16"/>
  <c r="BF300" i="16"/>
  <c r="BF301" i="16"/>
  <c r="BF303" i="16"/>
  <c r="BF304" i="16"/>
  <c r="BF306" i="16"/>
  <c r="BF309" i="16"/>
  <c r="BF314" i="16"/>
  <c r="BF319" i="16"/>
  <c r="BF320" i="16"/>
  <c r="BF321" i="16"/>
  <c r="BF323" i="16"/>
  <c r="BF324" i="16"/>
  <c r="BF328" i="16"/>
  <c r="BF329" i="16"/>
  <c r="BF330" i="16"/>
  <c r="BF331" i="16"/>
  <c r="BF339" i="16"/>
  <c r="BF341" i="16"/>
  <c r="BF342" i="16"/>
  <c r="BF345" i="16"/>
  <c r="BF348" i="16"/>
  <c r="BF349" i="16"/>
  <c r="BF350" i="16"/>
  <c r="BF352" i="16"/>
  <c r="BF356" i="16"/>
  <c r="BF358" i="16"/>
  <c r="BF359" i="16"/>
  <c r="BF360" i="16"/>
  <c r="BF361" i="16"/>
  <c r="BF362" i="16"/>
  <c r="BF363" i="16"/>
  <c r="BF364" i="16"/>
  <c r="BF365" i="16"/>
  <c r="BF366" i="16"/>
  <c r="BF371" i="16"/>
  <c r="BF372" i="16"/>
  <c r="BF374" i="16"/>
  <c r="BF375" i="16"/>
  <c r="BF377" i="16"/>
  <c r="BF378" i="16"/>
  <c r="BF379" i="16"/>
  <c r="BF384" i="16"/>
  <c r="BF385" i="16"/>
  <c r="BF387" i="16"/>
  <c r="BF388" i="16"/>
  <c r="BF390" i="16"/>
  <c r="BF393" i="16"/>
  <c r="BF394" i="16"/>
  <c r="BF396" i="16"/>
  <c r="BF397" i="16"/>
  <c r="BF398" i="16"/>
  <c r="BF399" i="16"/>
  <c r="BF400" i="16"/>
  <c r="BF401" i="16"/>
  <c r="BF402" i="16"/>
  <c r="BF403" i="16"/>
  <c r="BF404" i="16"/>
  <c r="BF410" i="16"/>
  <c r="BF411" i="16"/>
  <c r="BF412" i="16"/>
  <c r="BF413" i="16"/>
  <c r="BF415" i="16"/>
  <c r="BF417" i="16"/>
  <c r="BF420" i="16"/>
  <c r="BF423" i="16"/>
  <c r="BF424" i="16"/>
  <c r="J89" i="17"/>
  <c r="J92" i="17"/>
  <c r="F123" i="17"/>
  <c r="BF129" i="17"/>
  <c r="BF130" i="17"/>
  <c r="BF134" i="17"/>
  <c r="BF136" i="17"/>
  <c r="BF139" i="17"/>
  <c r="BF147" i="17"/>
  <c r="BF150" i="17"/>
  <c r="BF153" i="17"/>
  <c r="BF159" i="17"/>
  <c r="BF161" i="17"/>
  <c r="BF166" i="17"/>
  <c r="BF168" i="17"/>
  <c r="BF169" i="17"/>
  <c r="BF170" i="17"/>
  <c r="BF172" i="17"/>
  <c r="BF174" i="17"/>
  <c r="BF181" i="17"/>
  <c r="BF184" i="17"/>
  <c r="BF185" i="17"/>
  <c r="BF186" i="17"/>
  <c r="BF187" i="17"/>
  <c r="BF188" i="17"/>
  <c r="BF189" i="17"/>
  <c r="BF190" i="17"/>
  <c r="BF191" i="17"/>
  <c r="BF192" i="17"/>
  <c r="BF193" i="17"/>
  <c r="BF194" i="17"/>
  <c r="BF195" i="17"/>
  <c r="BF196" i="17"/>
  <c r="BF197" i="17"/>
  <c r="BF202" i="17"/>
  <c r="BF208" i="17"/>
  <c r="BF209" i="17"/>
  <c r="BF212" i="17"/>
  <c r="BF213" i="17"/>
  <c r="BF215" i="17"/>
  <c r="BF218" i="17"/>
  <c r="BF222" i="17"/>
  <c r="BF226" i="17"/>
  <c r="BF229" i="17"/>
  <c r="BF232" i="17"/>
  <c r="BF233" i="17"/>
  <c r="BF234" i="17"/>
  <c r="BF235" i="17"/>
  <c r="BF236" i="17"/>
  <c r="BF237" i="17"/>
  <c r="BF238" i="17"/>
  <c r="BF239" i="17"/>
  <c r="BF241" i="17"/>
  <c r="BF242" i="17"/>
  <c r="BF244" i="17"/>
  <c r="BF246" i="17"/>
  <c r="BF248" i="17"/>
  <c r="BF254" i="17"/>
  <c r="BF255" i="17"/>
  <c r="BF259" i="17"/>
  <c r="BF261" i="17"/>
  <c r="BF264" i="17"/>
  <c r="BF267" i="17"/>
  <c r="BF270" i="17"/>
  <c r="BF271" i="17"/>
  <c r="BF276" i="17"/>
  <c r="BF280" i="17"/>
  <c r="BF283" i="17"/>
  <c r="BF284" i="17"/>
  <c r="BF286" i="17"/>
  <c r="BF293" i="17"/>
  <c r="BF295" i="17"/>
  <c r="BF297" i="17"/>
  <c r="BF301" i="17"/>
  <c r="BF306" i="17"/>
  <c r="BF311" i="17"/>
  <c r="BF314" i="17"/>
  <c r="BF315" i="17"/>
  <c r="BF316" i="17"/>
  <c r="BF318" i="17"/>
  <c r="BF319" i="17"/>
  <c r="BF320" i="17"/>
  <c r="BF321" i="17"/>
  <c r="BF325" i="17"/>
  <c r="BF326" i="17"/>
  <c r="BF327" i="17"/>
  <c r="BF331" i="17"/>
  <c r="BF332" i="17"/>
  <c r="BF333" i="17"/>
  <c r="BF334" i="17"/>
  <c r="BF336" i="17"/>
  <c r="BF339" i="17"/>
  <c r="BF340" i="17"/>
  <c r="BF341" i="17"/>
  <c r="BF346" i="17"/>
  <c r="BF347" i="17"/>
  <c r="BF348" i="17"/>
  <c r="BF349" i="17"/>
  <c r="BF351" i="17"/>
  <c r="BF352" i="17"/>
  <c r="BF353" i="17"/>
  <c r="BF354" i="17"/>
  <c r="BF356" i="17"/>
  <c r="BF357" i="17"/>
  <c r="BF367" i="17"/>
  <c r="BF368" i="17"/>
  <c r="BF370" i="17"/>
  <c r="BF371" i="17"/>
  <c r="BF373" i="17"/>
  <c r="BF374" i="17"/>
  <c r="BF376" i="17"/>
  <c r="BF377" i="17"/>
  <c r="BF378" i="17"/>
  <c r="BF380" i="17"/>
  <c r="BF381" i="17"/>
  <c r="BF382" i="17"/>
  <c r="BF384" i="17"/>
  <c r="BF385" i="17"/>
  <c r="BF389" i="17"/>
  <c r="BF390" i="17"/>
  <c r="BF391" i="17"/>
  <c r="BF393" i="17"/>
  <c r="BF394" i="17"/>
  <c r="BF396" i="17"/>
  <c r="BF397" i="17"/>
  <c r="BF399" i="17"/>
  <c r="BF400" i="17"/>
  <c r="BK141" i="17"/>
  <c r="J141" i="17" s="1"/>
  <c r="J100" i="17" s="1"/>
  <c r="F92" i="18"/>
  <c r="E118" i="18"/>
  <c r="BF131" i="18"/>
  <c r="BF136" i="18"/>
  <c r="BF138" i="18"/>
  <c r="BF139" i="18"/>
  <c r="BF143" i="18"/>
  <c r="BF148" i="18"/>
  <c r="BF149" i="18"/>
  <c r="BF150" i="18"/>
  <c r="BF151" i="18"/>
  <c r="BF153" i="18"/>
  <c r="BF157" i="18"/>
  <c r="BF158" i="18"/>
  <c r="BF163" i="18"/>
  <c r="BF164" i="18"/>
  <c r="BF165" i="18"/>
  <c r="BF169" i="18"/>
  <c r="BF171" i="18"/>
  <c r="BF172" i="18"/>
  <c r="BF173" i="18"/>
  <c r="BF174" i="18"/>
  <c r="BF177" i="18"/>
  <c r="BF180" i="18"/>
  <c r="BF181" i="18"/>
  <c r="BF182" i="18"/>
  <c r="BF183" i="18"/>
  <c r="BF185" i="18"/>
  <c r="BF186" i="18"/>
  <c r="BF190" i="18"/>
  <c r="BF191" i="18"/>
  <c r="BF193" i="18"/>
  <c r="BF197" i="18"/>
  <c r="BF198" i="18"/>
  <c r="BF199" i="18"/>
  <c r="BF200" i="18"/>
  <c r="BF202" i="18"/>
  <c r="BF203" i="18"/>
  <c r="BF204" i="18"/>
  <c r="BF207" i="18"/>
  <c r="BF210" i="18"/>
  <c r="BF213" i="18"/>
  <c r="BF215" i="18"/>
  <c r="BF216" i="18"/>
  <c r="BF224" i="18"/>
  <c r="BF225" i="18"/>
  <c r="BF226" i="18"/>
  <c r="BF227" i="18"/>
  <c r="BF228" i="18"/>
  <c r="BF229" i="18"/>
  <c r="BF231" i="18"/>
  <c r="BF232" i="18"/>
  <c r="BF234" i="18"/>
  <c r="BF235" i="18"/>
  <c r="BF236" i="18"/>
  <c r="BF238" i="18"/>
  <c r="BF240" i="18"/>
  <c r="BF241" i="18"/>
  <c r="BF242" i="18"/>
  <c r="BF244" i="18"/>
  <c r="BF245" i="18"/>
  <c r="BF248" i="18"/>
  <c r="BF249" i="18"/>
  <c r="BF252" i="18"/>
  <c r="BF253" i="18"/>
  <c r="BF255" i="18"/>
  <c r="BF256" i="18"/>
  <c r="BF258" i="18"/>
  <c r="BF259" i="18"/>
  <c r="BF260" i="18"/>
  <c r="BF261" i="18"/>
  <c r="BF265" i="18"/>
  <c r="BF266" i="18"/>
  <c r="BF267" i="18"/>
  <c r="BF270" i="18"/>
  <c r="BF271" i="18"/>
  <c r="BF274" i="18"/>
  <c r="BF276" i="18"/>
  <c r="BF277" i="18"/>
  <c r="BF281" i="18"/>
  <c r="BF285" i="18"/>
  <c r="BF286" i="18"/>
  <c r="BF287" i="18"/>
  <c r="BF288" i="18"/>
  <c r="BF289" i="18"/>
  <c r="BF292" i="18"/>
  <c r="BF293" i="18"/>
  <c r="BF294" i="18"/>
  <c r="BF297" i="18"/>
  <c r="BF301" i="18"/>
  <c r="BF303" i="18"/>
  <c r="BF309" i="18"/>
  <c r="BF310" i="18"/>
  <c r="BF311" i="18"/>
  <c r="BF312" i="18"/>
  <c r="BF313" i="18"/>
  <c r="BF314" i="18"/>
  <c r="BF316" i="18"/>
  <c r="BF319" i="18"/>
  <c r="BF320" i="18"/>
  <c r="BF321" i="18"/>
  <c r="BF323" i="18"/>
  <c r="BF324" i="18"/>
  <c r="BF325" i="18"/>
  <c r="BF326" i="18"/>
  <c r="BF329" i="18"/>
  <c r="BF330" i="18"/>
  <c r="BF331" i="18"/>
  <c r="BF335" i="18"/>
  <c r="BF336" i="18"/>
  <c r="BF338" i="18"/>
  <c r="BF341" i="18"/>
  <c r="BF343" i="18"/>
  <c r="BF346" i="18"/>
  <c r="BF347" i="18"/>
  <c r="BF348" i="18"/>
  <c r="BF349" i="18"/>
  <c r="BF350" i="18"/>
  <c r="BF351" i="18"/>
  <c r="BF352" i="18"/>
  <c r="BF356" i="18"/>
  <c r="BF357" i="18"/>
  <c r="BF359" i="18"/>
  <c r="BF360" i="18"/>
  <c r="BF361" i="18"/>
  <c r="BF362" i="18"/>
  <c r="BF363" i="18"/>
  <c r="BF364" i="18"/>
  <c r="BF365" i="18"/>
  <c r="BF367" i="18"/>
  <c r="BF368" i="18"/>
  <c r="BF371" i="18"/>
  <c r="BF372" i="18"/>
  <c r="BF376" i="18"/>
  <c r="BF379" i="18"/>
  <c r="BF380" i="18"/>
  <c r="BF381" i="18"/>
  <c r="BF382" i="18"/>
  <c r="BF383" i="18"/>
  <c r="BF385" i="18"/>
  <c r="BF389" i="18"/>
  <c r="BF390" i="18"/>
  <c r="BF391" i="18"/>
  <c r="BF392" i="18"/>
  <c r="BF393" i="18"/>
  <c r="BF394" i="18"/>
  <c r="BF395" i="18"/>
  <c r="BF399" i="18"/>
  <c r="BF400" i="18"/>
  <c r="BF401" i="18"/>
  <c r="BF402" i="18"/>
  <c r="BF405" i="18"/>
  <c r="BF406" i="18"/>
  <c r="BF410" i="18"/>
  <c r="BF413" i="18"/>
  <c r="BF414" i="18"/>
  <c r="E85" i="19"/>
  <c r="J92" i="19"/>
  <c r="BF131" i="19"/>
  <c r="BF132" i="19"/>
  <c r="BF134" i="19"/>
  <c r="BF136" i="19"/>
  <c r="BF141" i="19"/>
  <c r="BF143" i="19"/>
  <c r="BF146" i="19"/>
  <c r="BF147" i="19"/>
  <c r="BF148" i="19"/>
  <c r="BF149" i="19"/>
  <c r="BF150" i="19"/>
  <c r="BF151" i="19"/>
  <c r="BF152" i="19"/>
  <c r="BF153" i="19"/>
  <c r="BF156" i="19"/>
  <c r="BF157" i="19"/>
  <c r="BF159" i="19"/>
  <c r="BF160" i="19"/>
  <c r="BF163" i="19"/>
  <c r="BF165" i="19"/>
  <c r="BF169" i="19"/>
  <c r="BF172" i="19"/>
  <c r="BF175" i="19"/>
  <c r="BF176" i="19"/>
  <c r="BF177" i="19"/>
  <c r="BF179" i="19"/>
  <c r="BF180" i="19"/>
  <c r="BF185" i="19"/>
  <c r="BF189" i="19"/>
  <c r="BF191" i="19"/>
  <c r="BF192" i="19"/>
  <c r="BF194" i="19"/>
  <c r="BF195" i="19"/>
  <c r="BF196" i="19"/>
  <c r="BF197" i="19"/>
  <c r="BF199" i="19"/>
  <c r="BF202" i="19"/>
  <c r="BF204" i="19"/>
  <c r="BF205" i="19"/>
  <c r="BF208" i="19"/>
  <c r="BF210" i="19"/>
  <c r="BF211" i="19"/>
  <c r="BF212" i="19"/>
  <c r="BF216" i="19"/>
  <c r="BF217" i="19"/>
  <c r="BF220" i="19"/>
  <c r="BF221" i="19"/>
  <c r="BF222" i="19"/>
  <c r="BF225" i="19"/>
  <c r="BF226" i="19"/>
  <c r="BF228" i="19"/>
  <c r="BF229" i="19"/>
  <c r="BF237" i="19"/>
  <c r="BF238" i="19"/>
  <c r="BF239" i="19"/>
  <c r="BF240" i="19"/>
  <c r="BF241" i="19"/>
  <c r="BF242" i="19"/>
  <c r="BF243" i="19"/>
  <c r="BF244" i="19"/>
  <c r="BF247" i="19"/>
  <c r="BF248" i="19"/>
  <c r="BF254" i="19"/>
  <c r="BF255" i="19"/>
  <c r="BF257" i="19"/>
  <c r="BF258" i="19"/>
  <c r="BF259" i="19"/>
  <c r="BF260" i="19"/>
  <c r="BF261" i="19"/>
  <c r="BF265" i="19"/>
  <c r="BF266" i="19"/>
  <c r="BF267" i="19"/>
  <c r="BF268" i="19"/>
  <c r="BF269" i="19"/>
  <c r="BF270" i="19"/>
  <c r="BF273" i="19"/>
  <c r="BF274" i="19"/>
  <c r="BF278" i="19"/>
  <c r="BF287" i="19"/>
  <c r="BF295" i="19"/>
  <c r="BF301" i="19"/>
  <c r="BF304" i="19"/>
  <c r="BF306" i="19"/>
  <c r="BF308" i="19"/>
  <c r="BF311" i="19"/>
  <c r="BF315" i="19"/>
  <c r="BF318" i="19"/>
  <c r="BF319" i="19"/>
  <c r="BF320" i="19"/>
  <c r="BF321" i="19"/>
  <c r="BF322" i="19"/>
  <c r="BF324" i="19"/>
  <c r="BF327" i="19"/>
  <c r="BF328" i="19"/>
  <c r="BF329" i="19"/>
  <c r="BF331" i="19"/>
  <c r="BF332" i="19"/>
  <c r="BF333" i="19"/>
  <c r="BF334" i="19"/>
  <c r="BF335" i="19"/>
  <c r="BF337" i="19"/>
  <c r="BF338" i="19"/>
  <c r="BF339" i="19"/>
  <c r="BF341" i="19"/>
  <c r="BF345" i="19"/>
  <c r="BF347" i="19"/>
  <c r="BF349" i="19"/>
  <c r="BF350" i="19"/>
  <c r="BF352" i="19"/>
  <c r="BF353" i="19"/>
  <c r="BF354" i="19"/>
  <c r="BF355" i="19"/>
  <c r="BF357" i="19"/>
  <c r="BF358" i="19"/>
  <c r="BF359" i="19"/>
  <c r="BF362" i="19"/>
  <c r="BF363" i="19"/>
  <c r="BF364" i="19"/>
  <c r="BF367" i="19"/>
  <c r="BF368" i="19"/>
  <c r="BF370" i="19"/>
  <c r="BF371" i="19"/>
  <c r="BF372" i="19"/>
  <c r="BF373" i="19"/>
  <c r="BF377" i="19"/>
  <c r="BF378" i="19"/>
  <c r="BF379" i="19"/>
  <c r="BF380" i="19"/>
  <c r="BF381" i="19"/>
  <c r="BF382" i="19"/>
  <c r="BK142" i="19"/>
  <c r="J142" i="19" s="1"/>
  <c r="J100" i="19" s="1"/>
  <c r="E85" i="20"/>
  <c r="J92" i="20"/>
  <c r="J120" i="20"/>
  <c r="BF130" i="20"/>
  <c r="BF131" i="20"/>
  <c r="BF132" i="20"/>
  <c r="BF134" i="20"/>
  <c r="BF138" i="20"/>
  <c r="BF143" i="20"/>
  <c r="BF145" i="20"/>
  <c r="BF146" i="20"/>
  <c r="BF147" i="20"/>
  <c r="BF155" i="20"/>
  <c r="BF160" i="20"/>
  <c r="BF161" i="20"/>
  <c r="BF162" i="20"/>
  <c r="BF163" i="20"/>
  <c r="BF164" i="20"/>
  <c r="BF165" i="20"/>
  <c r="BF168" i="20"/>
  <c r="BF172" i="20"/>
  <c r="BF175" i="20"/>
  <c r="BF178" i="20"/>
  <c r="BF180" i="20"/>
  <c r="BF182" i="20"/>
  <c r="BF183" i="20"/>
  <c r="BF184" i="20"/>
  <c r="BF186" i="20"/>
  <c r="BF187" i="20"/>
  <c r="BF188" i="20"/>
  <c r="BF192" i="20"/>
  <c r="BF195" i="20"/>
  <c r="BF198" i="20"/>
  <c r="BF200" i="20"/>
  <c r="BF201" i="20"/>
  <c r="BF202" i="20"/>
  <c r="BF203" i="20"/>
  <c r="BF204" i="20"/>
  <c r="BF206" i="20"/>
  <c r="BF207" i="20"/>
  <c r="BF211" i="20"/>
  <c r="BF212" i="20"/>
  <c r="BF214" i="20"/>
  <c r="BF215" i="20"/>
  <c r="BF216" i="20"/>
  <c r="BF220" i="20"/>
  <c r="BF224" i="20"/>
  <c r="BF227" i="20"/>
  <c r="BF228" i="20"/>
  <c r="BF233" i="20"/>
  <c r="BF234" i="20"/>
  <c r="BF248" i="20"/>
  <c r="BF251" i="20"/>
  <c r="BF252" i="20"/>
  <c r="BF255" i="20"/>
  <c r="BF257" i="20"/>
  <c r="BF260" i="20"/>
  <c r="BF262" i="20"/>
  <c r="BF264" i="20"/>
  <c r="BF265" i="20"/>
  <c r="BF267" i="20"/>
  <c r="BF268" i="20"/>
  <c r="BF270" i="20"/>
  <c r="BF271" i="20"/>
  <c r="BF272" i="20"/>
  <c r="BF280" i="20"/>
  <c r="BF281" i="20"/>
  <c r="BF282" i="20"/>
  <c r="BF283" i="20"/>
  <c r="BF284" i="20"/>
  <c r="BF285" i="20"/>
  <c r="BF286" i="20"/>
  <c r="BF287" i="20"/>
  <c r="BF295" i="20"/>
  <c r="BF297" i="20"/>
  <c r="BF299" i="20"/>
  <c r="BF300" i="20"/>
  <c r="BF301" i="20"/>
  <c r="BF304" i="20"/>
  <c r="BF305" i="20"/>
  <c r="BF306" i="20"/>
  <c r="BF307" i="20"/>
  <c r="BF310" i="20"/>
  <c r="BF311" i="20"/>
  <c r="BF315" i="20"/>
  <c r="BF316" i="20"/>
  <c r="BF317" i="20"/>
  <c r="BF319" i="20"/>
  <c r="BF320" i="20"/>
  <c r="BF322" i="20"/>
  <c r="BF323" i="20"/>
  <c r="BF325" i="20"/>
  <c r="BF326" i="20"/>
  <c r="BF327" i="20"/>
  <c r="BF329" i="20"/>
  <c r="BF330" i="20"/>
  <c r="BF334" i="20"/>
  <c r="BF335" i="20"/>
  <c r="BF336" i="20"/>
  <c r="BF337" i="20"/>
  <c r="BF338" i="20"/>
  <c r="BF340" i="20"/>
  <c r="BF342" i="20"/>
  <c r="BF343" i="20"/>
  <c r="BF347" i="20"/>
  <c r="BF348" i="20"/>
  <c r="BF350" i="20"/>
  <c r="BF353" i="20"/>
  <c r="BF354" i="20"/>
  <c r="BF359" i="20"/>
  <c r="BF361" i="20"/>
  <c r="BF362" i="20"/>
  <c r="BF367" i="20"/>
  <c r="BF368" i="20"/>
  <c r="BF373" i="20"/>
  <c r="BF374" i="20"/>
  <c r="BF375" i="20"/>
  <c r="BF383" i="20"/>
  <c r="BF384" i="20"/>
  <c r="BF385" i="20"/>
  <c r="BF390" i="20"/>
  <c r="BF392" i="20"/>
  <c r="BF393" i="20"/>
  <c r="BK139" i="20"/>
  <c r="J139" i="20" s="1"/>
  <c r="J100" i="20" s="1"/>
  <c r="J89" i="21"/>
  <c r="F92" i="21"/>
  <c r="E116" i="21"/>
  <c r="J123" i="21"/>
  <c r="BF129" i="21"/>
  <c r="BF130" i="21"/>
  <c r="BF131" i="21"/>
  <c r="BF135" i="21"/>
  <c r="BF136" i="21"/>
  <c r="BF137" i="21"/>
  <c r="BF143" i="21"/>
  <c r="BF149" i="21"/>
  <c r="BF150" i="21"/>
  <c r="BF151" i="21"/>
  <c r="BF152" i="21"/>
  <c r="BF156" i="21"/>
  <c r="BF157" i="21"/>
  <c r="BF158" i="21"/>
  <c r="BF159" i="21"/>
  <c r="BF160" i="21"/>
  <c r="BF161" i="21"/>
  <c r="BF163" i="21"/>
  <c r="BF168" i="21"/>
  <c r="BF170" i="21"/>
  <c r="BF171" i="21"/>
  <c r="BF175" i="21"/>
  <c r="BF176" i="21"/>
  <c r="BF177" i="21"/>
  <c r="BF181" i="21"/>
  <c r="BF182" i="21"/>
  <c r="BF183" i="21"/>
  <c r="BF186" i="21"/>
  <c r="BF188" i="21"/>
  <c r="BF189" i="21"/>
  <c r="BF192" i="21"/>
  <c r="BF193" i="21"/>
  <c r="BF194" i="21"/>
  <c r="BF196" i="21"/>
  <c r="BF197" i="21"/>
  <c r="BF198" i="21"/>
  <c r="BF205" i="21"/>
  <c r="BF206" i="21"/>
  <c r="BF207" i="21"/>
  <c r="BF208" i="21"/>
  <c r="BF209" i="21"/>
  <c r="BF210" i="21"/>
  <c r="BF220" i="21"/>
  <c r="BF221" i="21"/>
  <c r="BF228" i="21"/>
  <c r="BF229" i="21"/>
  <c r="BF232" i="21"/>
  <c r="BF233" i="21"/>
  <c r="BF234" i="21"/>
  <c r="BF235" i="21"/>
  <c r="BF238" i="21"/>
  <c r="BF241" i="21"/>
  <c r="BF245" i="21"/>
  <c r="BF247" i="21"/>
  <c r="BF248" i="21"/>
  <c r="BF252" i="21"/>
  <c r="BF253" i="21"/>
  <c r="BF254" i="21"/>
  <c r="BF255" i="21"/>
  <c r="BF257" i="21"/>
  <c r="BF258" i="21"/>
  <c r="BF260" i="21"/>
  <c r="BF261" i="21"/>
  <c r="BF263" i="21"/>
  <c r="BF264" i="21"/>
  <c r="BF267" i="21"/>
  <c r="BF271" i="21"/>
  <c r="BF272" i="21"/>
  <c r="BF273" i="21"/>
  <c r="BF274" i="21"/>
  <c r="BF277" i="21"/>
  <c r="BF278" i="21"/>
  <c r="BF279" i="21"/>
  <c r="BF280" i="21"/>
  <c r="BF281" i="21"/>
  <c r="BF282" i="21"/>
  <c r="BF283" i="21"/>
  <c r="BF284" i="21"/>
  <c r="BF286" i="21"/>
  <c r="BF287" i="21"/>
  <c r="BF288" i="21"/>
  <c r="BF289" i="21"/>
  <c r="BF290" i="21"/>
  <c r="BF291" i="21"/>
  <c r="BF292" i="21"/>
  <c r="BF294" i="21"/>
  <c r="BF295" i="21"/>
  <c r="BF301" i="21"/>
  <c r="BF302" i="21"/>
  <c r="BF303" i="21"/>
  <c r="BF304" i="21"/>
  <c r="BF305" i="21"/>
  <c r="BF307" i="21"/>
  <c r="BF308" i="21"/>
  <c r="BF309" i="21"/>
  <c r="BF313" i="21"/>
  <c r="BF314" i="21"/>
  <c r="BF315" i="21"/>
  <c r="BF316" i="21"/>
  <c r="BF317" i="21"/>
  <c r="BF318" i="21"/>
  <c r="BF319" i="21"/>
  <c r="BF320" i="21"/>
  <c r="BF321" i="21"/>
  <c r="BF327" i="21"/>
  <c r="BF328" i="21"/>
  <c r="BF330" i="21"/>
  <c r="BF331" i="21"/>
  <c r="BF333" i="21"/>
  <c r="BF335" i="21"/>
  <c r="BF341" i="21"/>
  <c r="BF342" i="21"/>
  <c r="BF343" i="21"/>
  <c r="BF344" i="21"/>
  <c r="BF350" i="21"/>
  <c r="BF351" i="21"/>
  <c r="BF356" i="21"/>
  <c r="BF357" i="21"/>
  <c r="BF362" i="21"/>
  <c r="BF365" i="21"/>
  <c r="BF367" i="21"/>
  <c r="BF368" i="21"/>
  <c r="BF369" i="21"/>
  <c r="BF370" i="21"/>
  <c r="BF374" i="21"/>
  <c r="BF377" i="21"/>
  <c r="BF381" i="21"/>
  <c r="BF382" i="21"/>
  <c r="BF383" i="21"/>
  <c r="BF384" i="21"/>
  <c r="BF387" i="21"/>
  <c r="BF388" i="21"/>
  <c r="BF389" i="21"/>
  <c r="BF390" i="21"/>
  <c r="BF393" i="21"/>
  <c r="BF394" i="21"/>
  <c r="BF395" i="21"/>
  <c r="BF396" i="21"/>
  <c r="BF399" i="21"/>
  <c r="BF400" i="21"/>
  <c r="BF402" i="21"/>
  <c r="BF403" i="21"/>
  <c r="BF406" i="21"/>
  <c r="BF409" i="21"/>
  <c r="BF410" i="21"/>
  <c r="BF411" i="21"/>
  <c r="BF416" i="21"/>
  <c r="BF417" i="21"/>
  <c r="BF418" i="21"/>
  <c r="BF419" i="21"/>
  <c r="BF420" i="21"/>
  <c r="BF421" i="21"/>
  <c r="BF424" i="21"/>
  <c r="BF430" i="21"/>
  <c r="BF431" i="21"/>
  <c r="BF432" i="21"/>
  <c r="BK142" i="21"/>
  <c r="J142" i="21" s="1"/>
  <c r="J100" i="21" s="1"/>
  <c r="E85" i="22"/>
  <c r="J92" i="22"/>
  <c r="F124" i="22"/>
  <c r="BF130" i="22"/>
  <c r="BF133" i="22"/>
  <c r="BF136" i="22"/>
  <c r="BF140" i="22"/>
  <c r="BF141" i="22"/>
  <c r="BF142" i="22"/>
  <c r="BF153" i="22"/>
  <c r="BF154" i="22"/>
  <c r="BF155" i="22"/>
  <c r="BF156" i="22"/>
  <c r="BF168" i="22"/>
  <c r="BF169" i="22"/>
  <c r="BF173" i="22"/>
  <c r="BF174" i="22"/>
  <c r="BF176" i="22"/>
  <c r="BF177" i="22"/>
  <c r="BF179" i="22"/>
  <c r="BF180" i="22"/>
  <c r="BF181" i="22"/>
  <c r="BF182" i="22"/>
  <c r="BF183" i="22"/>
  <c r="BF184" i="22"/>
  <c r="BF187" i="22"/>
  <c r="BF190" i="22"/>
  <c r="BF191" i="22"/>
  <c r="BF192" i="22"/>
  <c r="BF196" i="22"/>
  <c r="BF197" i="22"/>
  <c r="BF199" i="22"/>
  <c r="BF200" i="22"/>
  <c r="BF201" i="22"/>
  <c r="BF202" i="22"/>
  <c r="BF203" i="22"/>
  <c r="BF205" i="22"/>
  <c r="BF207" i="22"/>
  <c r="BF208" i="22"/>
  <c r="BF210" i="22"/>
  <c r="BF214" i="22"/>
  <c r="BF215" i="22"/>
  <c r="BF217" i="22"/>
  <c r="BF218" i="22"/>
  <c r="BF221" i="22"/>
  <c r="BF222" i="22"/>
  <c r="BF224" i="22"/>
  <c r="BF225" i="22"/>
  <c r="BF230" i="22"/>
  <c r="BF231" i="22"/>
  <c r="BF234" i="22"/>
  <c r="BF238" i="22"/>
  <c r="BF242" i="22"/>
  <c r="BF243" i="22"/>
  <c r="BF245" i="22"/>
  <c r="BF250" i="22"/>
  <c r="BF253" i="22"/>
  <c r="BF255" i="22"/>
  <c r="BF256" i="22"/>
  <c r="BF257" i="22"/>
  <c r="BF258" i="22"/>
  <c r="BF260" i="22"/>
  <c r="BF261" i="22"/>
  <c r="BF262" i="22"/>
  <c r="BF264" i="22"/>
  <c r="BF266" i="22"/>
  <c r="BF267" i="22"/>
  <c r="BF269" i="22"/>
  <c r="BF270" i="22"/>
  <c r="BF271" i="22"/>
  <c r="BF273" i="22"/>
  <c r="BF277" i="22"/>
  <c r="BF283" i="22"/>
  <c r="BF286" i="22"/>
  <c r="BF288" i="22"/>
  <c r="BF290" i="22"/>
  <c r="BF292" i="22"/>
  <c r="BF293" i="22"/>
  <c r="BF294" i="22"/>
  <c r="BF303" i="22"/>
  <c r="BF305" i="22"/>
  <c r="BF307" i="22"/>
  <c r="BF308" i="22"/>
  <c r="BF309" i="22"/>
  <c r="BF311" i="22"/>
  <c r="BF312" i="22"/>
  <c r="BF313" i="22"/>
  <c r="BF316" i="22"/>
  <c r="BF318" i="22"/>
  <c r="BF321" i="22"/>
  <c r="BF322" i="22"/>
  <c r="BF323" i="22"/>
  <c r="BF326" i="22"/>
  <c r="BF328" i="22"/>
  <c r="BF331" i="22"/>
  <c r="BF334" i="22"/>
  <c r="BF335" i="22"/>
  <c r="BF337" i="22"/>
  <c r="BF338" i="22"/>
  <c r="BF343" i="22"/>
  <c r="BF351" i="22"/>
  <c r="BF354" i="22"/>
  <c r="BF360" i="22"/>
  <c r="BF361" i="22"/>
  <c r="BF362" i="22"/>
  <c r="BF364" i="22"/>
  <c r="BF366" i="22"/>
  <c r="BF372" i="22"/>
  <c r="BF375" i="22"/>
  <c r="BF376" i="22"/>
  <c r="BF377" i="22"/>
  <c r="BF378" i="22"/>
  <c r="BF379" i="22"/>
  <c r="BF380" i="22"/>
  <c r="BF381" i="22"/>
  <c r="BF382" i="22"/>
  <c r="BF384" i="22"/>
  <c r="BF387" i="22"/>
  <c r="BF389" i="22"/>
  <c r="BF390" i="22"/>
  <c r="BF391" i="22"/>
  <c r="BF394" i="22"/>
  <c r="BF395" i="22"/>
  <c r="BF396" i="22"/>
  <c r="BF397" i="22"/>
  <c r="BF400" i="22"/>
  <c r="BF408" i="22"/>
  <c r="BF409" i="22"/>
  <c r="BF413" i="22"/>
  <c r="BF414" i="22"/>
  <c r="BF416" i="22"/>
  <c r="BF417" i="22"/>
  <c r="BF418" i="22"/>
  <c r="BK146" i="22"/>
  <c r="J146" i="22"/>
  <c r="J101" i="22" s="1"/>
  <c r="F92" i="23"/>
  <c r="E116" i="23"/>
  <c r="J120" i="23"/>
  <c r="BF131" i="23"/>
  <c r="BF134" i="23"/>
  <c r="BF136" i="23"/>
  <c r="BF137" i="23"/>
  <c r="BF138" i="23"/>
  <c r="BF139" i="23"/>
  <c r="BF142" i="23"/>
  <c r="BF146" i="23"/>
  <c r="BF148" i="23"/>
  <c r="BF149" i="23"/>
  <c r="BF151" i="23"/>
  <c r="BF152" i="23"/>
  <c r="BF153" i="23"/>
  <c r="BF154" i="23"/>
  <c r="BF155" i="23"/>
  <c r="BF157" i="23"/>
  <c r="BF158" i="23"/>
  <c r="BF162" i="23"/>
  <c r="BF163" i="23"/>
  <c r="BF166" i="23"/>
  <c r="BF170" i="23"/>
  <c r="BF172" i="23"/>
  <c r="BF174" i="23"/>
  <c r="BF175" i="23"/>
  <c r="BF176" i="23"/>
  <c r="BF178" i="23"/>
  <c r="BF179" i="23"/>
  <c r="BF180" i="23"/>
  <c r="BF183" i="23"/>
  <c r="BF184" i="23"/>
  <c r="BF186" i="23"/>
  <c r="BF187" i="23"/>
  <c r="BF188" i="23"/>
  <c r="BF190" i="23"/>
  <c r="BF192" i="23"/>
  <c r="BF193" i="23"/>
  <c r="BF196" i="23"/>
  <c r="BF197" i="23"/>
  <c r="BF198" i="23"/>
  <c r="BF200" i="23"/>
  <c r="BF201" i="23"/>
  <c r="BF203" i="23"/>
  <c r="BF205" i="23"/>
  <c r="BF208" i="23"/>
  <c r="BF209" i="23"/>
  <c r="BF210" i="23"/>
  <c r="BF211" i="23"/>
  <c r="BF213" i="23"/>
  <c r="BF214" i="23"/>
  <c r="BF216" i="23"/>
  <c r="BF217" i="23"/>
  <c r="BF219" i="23"/>
  <c r="BF222" i="23"/>
  <c r="BF223" i="23"/>
  <c r="BF224" i="23"/>
  <c r="BF225" i="23"/>
  <c r="BF226" i="23"/>
  <c r="BF227" i="23"/>
  <c r="BF228" i="23"/>
  <c r="BF229" i="23"/>
  <c r="BF230" i="23"/>
  <c r="BF233" i="23"/>
  <c r="BF234" i="23"/>
  <c r="BF235" i="23"/>
  <c r="BF236" i="23"/>
  <c r="BF239" i="23"/>
  <c r="BF240" i="23"/>
  <c r="BF242" i="23"/>
  <c r="BF243" i="23"/>
  <c r="BF244" i="23"/>
  <c r="BF247" i="23"/>
  <c r="BF248" i="23"/>
  <c r="BF249" i="23"/>
  <c r="BF256" i="23"/>
  <c r="BF257" i="23"/>
  <c r="BF258" i="23"/>
  <c r="BF259" i="23"/>
  <c r="BF261" i="23"/>
  <c r="BF262" i="23"/>
  <c r="BF266" i="23"/>
  <c r="BF267" i="23"/>
  <c r="BF268" i="23"/>
  <c r="BF269" i="23"/>
  <c r="BF274" i="23"/>
  <c r="BF275" i="23"/>
  <c r="BF280" i="23"/>
  <c r="BF281" i="23"/>
  <c r="BF282" i="23"/>
  <c r="BF283" i="23"/>
  <c r="BF284" i="23"/>
  <c r="BF287" i="23"/>
  <c r="BF288" i="23"/>
  <c r="BF290" i="23"/>
  <c r="BF291" i="23"/>
  <c r="BF292" i="23"/>
  <c r="BF300" i="23"/>
  <c r="BF301" i="23"/>
  <c r="BF302" i="23"/>
  <c r="BF303" i="23"/>
  <c r="BF304" i="23"/>
  <c r="BF305" i="23"/>
  <c r="BF306" i="23"/>
  <c r="BF309" i="23"/>
  <c r="BF310" i="23"/>
  <c r="BF311" i="23"/>
  <c r="BF316" i="23"/>
  <c r="BF317" i="23"/>
  <c r="BF319" i="23"/>
  <c r="BF320" i="23"/>
  <c r="BF321" i="23"/>
  <c r="BF323" i="23"/>
  <c r="BF325" i="23"/>
  <c r="BF329" i="23"/>
  <c r="BF332" i="23"/>
  <c r="BF334" i="23"/>
  <c r="BF335" i="23"/>
  <c r="BF336" i="23"/>
  <c r="BF340" i="23"/>
  <c r="BF341" i="23"/>
  <c r="BF342" i="23"/>
  <c r="BF343" i="23"/>
  <c r="BF345" i="23"/>
  <c r="BF346" i="23"/>
  <c r="BF347" i="23"/>
  <c r="BF348" i="23"/>
  <c r="BF349" i="23"/>
  <c r="BF352" i="23"/>
  <c r="BF356" i="23"/>
  <c r="BF357" i="23"/>
  <c r="BF358" i="23"/>
  <c r="BF361" i="23"/>
  <c r="BF362" i="23"/>
  <c r="BF363" i="23"/>
  <c r="BF364" i="23"/>
  <c r="BF367" i="23"/>
  <c r="BF372" i="23"/>
  <c r="BF373" i="23"/>
  <c r="BF374" i="23"/>
  <c r="BF375" i="23"/>
  <c r="BF376" i="23"/>
  <c r="BF380" i="23"/>
  <c r="BF381" i="23"/>
  <c r="BF382" i="23"/>
  <c r="BF383" i="23"/>
  <c r="BF386" i="23"/>
  <c r="BF388" i="23"/>
  <c r="BF391" i="23"/>
  <c r="BF392" i="23"/>
  <c r="BF393" i="23"/>
  <c r="BF394" i="23"/>
  <c r="BF135" i="2"/>
  <c r="BF137" i="2"/>
  <c r="BF143" i="2"/>
  <c r="BF146" i="2"/>
  <c r="BF151" i="2"/>
  <c r="BF153" i="2"/>
  <c r="BF154" i="2"/>
  <c r="BF159" i="2"/>
  <c r="BF160" i="2"/>
  <c r="BF161" i="2"/>
  <c r="BK134" i="2"/>
  <c r="J134" i="2" s="1"/>
  <c r="J98" i="2" s="1"/>
  <c r="BK138" i="2"/>
  <c r="J138" i="2" s="1"/>
  <c r="J100" i="2" s="1"/>
  <c r="BK145" i="2"/>
  <c r="BK144" i="2" s="1"/>
  <c r="J144" i="2" s="1"/>
  <c r="J103" i="2" s="1"/>
  <c r="BK150" i="2"/>
  <c r="J150" i="2" s="1"/>
  <c r="J106" i="2" s="1"/>
  <c r="BK162" i="2"/>
  <c r="J162" i="2" s="1"/>
  <c r="J111" i="2" s="1"/>
  <c r="J89" i="3"/>
  <c r="F92" i="3"/>
  <c r="BF177" i="3"/>
  <c r="BF181" i="3"/>
  <c r="BF184" i="3"/>
  <c r="BF185" i="3"/>
  <c r="BF187" i="3"/>
  <c r="BF190" i="3"/>
  <c r="BF192" i="3"/>
  <c r="BF193" i="3"/>
  <c r="BF194" i="3"/>
  <c r="BF195" i="3"/>
  <c r="BF199" i="3"/>
  <c r="BF202" i="3"/>
  <c r="BF204" i="3"/>
  <c r="BF215" i="3"/>
  <c r="BF232" i="3"/>
  <c r="BF235" i="3"/>
  <c r="BF238" i="3"/>
  <c r="BF241" i="3"/>
  <c r="BF242" i="3"/>
  <c r="BF244" i="3"/>
  <c r="BF249" i="3"/>
  <c r="BF250" i="3"/>
  <c r="BF252" i="3"/>
  <c r="BF255" i="3"/>
  <c r="BF256" i="3"/>
  <c r="BF258" i="3"/>
  <c r="BF262" i="3"/>
  <c r="BF268" i="3"/>
  <c r="BF272" i="3"/>
  <c r="BF273" i="3"/>
  <c r="BF278" i="3"/>
  <c r="BF279" i="3"/>
  <c r="BF281" i="3"/>
  <c r="BF284" i="3"/>
  <c r="BF285" i="3"/>
  <c r="BF289" i="3"/>
  <c r="BF291" i="3"/>
  <c r="BF292" i="3"/>
  <c r="BF293" i="3"/>
  <c r="BF294" i="3"/>
  <c r="BF301" i="3"/>
  <c r="BF304" i="3"/>
  <c r="BK174" i="3"/>
  <c r="J174" i="3"/>
  <c r="J99" i="3" s="1"/>
  <c r="BK180" i="3"/>
  <c r="J180" i="3" s="1"/>
  <c r="J102" i="3"/>
  <c r="BK198" i="3"/>
  <c r="J198" i="3"/>
  <c r="J109" i="3" s="1"/>
  <c r="BK208" i="3"/>
  <c r="J208" i="3" s="1"/>
  <c r="J113" i="3"/>
  <c r="BK220" i="3"/>
  <c r="J220" i="3"/>
  <c r="J119" i="3" s="1"/>
  <c r="BK234" i="3"/>
  <c r="J234" i="3" s="1"/>
  <c r="J126" i="3"/>
  <c r="BK261" i="3"/>
  <c r="J261" i="3"/>
  <c r="J137" i="3" s="1"/>
  <c r="BK265" i="3"/>
  <c r="J265" i="3" s="1"/>
  <c r="J139" i="3"/>
  <c r="BK267" i="3"/>
  <c r="J267" i="3"/>
  <c r="J140" i="3" s="1"/>
  <c r="BK286" i="3"/>
  <c r="J286" i="3" s="1"/>
  <c r="J145" i="3"/>
  <c r="J89" i="4"/>
  <c r="J91" i="4"/>
  <c r="BF164" i="4"/>
  <c r="BF169" i="4"/>
  <c r="BF172" i="4"/>
  <c r="BF174" i="4"/>
  <c r="BF186" i="4"/>
  <c r="BF193" i="4"/>
  <c r="BF196" i="4"/>
  <c r="BF198" i="4"/>
  <c r="BF199" i="4"/>
  <c r="BF202" i="4"/>
  <c r="BF204" i="4"/>
  <c r="BF209" i="4"/>
  <c r="BF214" i="4"/>
  <c r="BF216" i="4"/>
  <c r="BF218" i="4"/>
  <c r="BF220" i="4"/>
  <c r="BF221" i="4"/>
  <c r="BF226" i="4"/>
  <c r="BF230" i="4"/>
  <c r="BF232" i="4"/>
  <c r="BF235" i="4"/>
  <c r="BF236" i="4"/>
  <c r="BF240" i="4"/>
  <c r="BK159" i="4"/>
  <c r="J159" i="4" s="1"/>
  <c r="J99" i="4" s="1"/>
  <c r="BK163" i="4"/>
  <c r="J163" i="4"/>
  <c r="J101" i="4" s="1"/>
  <c r="BK175" i="4"/>
  <c r="J175" i="4" s="1"/>
  <c r="J107" i="4" s="1"/>
  <c r="BK185" i="4"/>
  <c r="J185" i="4" s="1"/>
  <c r="J111" i="4" s="1"/>
  <c r="BK187" i="4"/>
  <c r="J187" i="4" s="1"/>
  <c r="J112" i="4" s="1"/>
  <c r="BK195" i="4"/>
  <c r="J195" i="4"/>
  <c r="J117" i="4" s="1"/>
  <c r="BK205" i="4"/>
  <c r="J205" i="4" s="1"/>
  <c r="J122" i="4" s="1"/>
  <c r="BK217" i="4"/>
  <c r="J217" i="4" s="1"/>
  <c r="J126" i="4" s="1"/>
  <c r="BF169" i="5"/>
  <c r="BF181" i="5"/>
  <c r="BF184" i="5"/>
  <c r="BF187" i="5"/>
  <c r="BF194" i="5"/>
  <c r="BF199" i="5"/>
  <c r="BF211" i="5"/>
  <c r="BF212" i="5"/>
  <c r="BF214" i="5"/>
  <c r="BF226" i="5"/>
  <c r="BF227" i="5"/>
  <c r="BF232" i="5"/>
  <c r="BF235" i="5"/>
  <c r="BF238" i="5"/>
  <c r="BF244" i="5"/>
  <c r="BF246" i="5"/>
  <c r="BF249" i="5"/>
  <c r="BF251" i="5"/>
  <c r="BF253" i="5"/>
  <c r="BF254" i="5"/>
  <c r="BF256" i="5"/>
  <c r="BF257" i="5"/>
  <c r="BF266" i="5"/>
  <c r="BF268" i="5"/>
  <c r="BF277" i="5"/>
  <c r="BF279" i="5"/>
  <c r="BK170" i="5"/>
  <c r="J170" i="5" s="1"/>
  <c r="J99" i="5" s="1"/>
  <c r="BK174" i="5"/>
  <c r="J174" i="5"/>
  <c r="J101" i="5" s="1"/>
  <c r="BK186" i="5"/>
  <c r="J186" i="5" s="1"/>
  <c r="J106" i="5" s="1"/>
  <c r="BK203" i="5"/>
  <c r="J203" i="5" s="1"/>
  <c r="J113" i="5" s="1"/>
  <c r="BK213" i="5"/>
  <c r="J213" i="5" s="1"/>
  <c r="J118" i="5" s="1"/>
  <c r="BK219" i="5"/>
  <c r="J219" i="5"/>
  <c r="J121" i="5" s="1"/>
  <c r="BK231" i="5"/>
  <c r="BK230" i="5" s="1"/>
  <c r="J230" i="5" s="1"/>
  <c r="J126" i="5" s="1"/>
  <c r="BK239" i="5"/>
  <c r="J239" i="5" s="1"/>
  <c r="J131" i="5" s="1"/>
  <c r="BK243" i="5"/>
  <c r="J243" i="5"/>
  <c r="J133" i="5" s="1"/>
  <c r="BK278" i="5"/>
  <c r="J278" i="5" s="1"/>
  <c r="J144" i="5" s="1"/>
  <c r="J91" i="6"/>
  <c r="J92" i="6"/>
  <c r="BF169" i="6"/>
  <c r="BF171" i="6"/>
  <c r="BF175" i="6"/>
  <c r="BF177" i="6"/>
  <c r="BF180" i="6"/>
  <c r="BF181" i="6"/>
  <c r="BF186" i="6"/>
  <c r="BF189" i="6"/>
  <c r="BF190" i="6"/>
  <c r="BF192" i="6"/>
  <c r="BF195" i="6"/>
  <c r="BF204" i="6"/>
  <c r="BF206" i="6"/>
  <c r="BF208" i="6"/>
  <c r="BF218" i="6"/>
  <c r="BF219" i="6"/>
  <c r="BF221" i="6"/>
  <c r="BF224" i="6"/>
  <c r="BF227" i="6"/>
  <c r="BF230" i="6"/>
  <c r="BF233" i="6"/>
  <c r="BF237" i="6"/>
  <c r="BF243" i="6"/>
  <c r="BF249" i="6"/>
  <c r="BF250" i="6"/>
  <c r="BF251" i="6"/>
  <c r="BF252" i="6"/>
  <c r="BF254" i="6"/>
  <c r="BF255" i="6"/>
  <c r="BF259" i="6"/>
  <c r="BF260" i="6"/>
  <c r="BF265" i="6"/>
  <c r="BF266" i="6"/>
  <c r="BF268" i="6"/>
  <c r="BF269" i="6"/>
  <c r="BF276" i="6"/>
  <c r="BF277" i="6"/>
  <c r="BF278" i="6"/>
  <c r="BF280" i="6"/>
  <c r="BF281" i="6"/>
  <c r="BF283" i="6"/>
  <c r="BF285" i="6"/>
  <c r="BK170" i="6"/>
  <c r="J170" i="6" s="1"/>
  <c r="J99" i="6" s="1"/>
  <c r="BK174" i="6"/>
  <c r="J174" i="6" s="1"/>
  <c r="J101" i="6" s="1"/>
  <c r="BK191" i="6"/>
  <c r="J191" i="6"/>
  <c r="J108" i="6" s="1"/>
  <c r="BK200" i="6"/>
  <c r="J200" i="6" s="1"/>
  <c r="J112" i="6" s="1"/>
  <c r="BK203" i="6"/>
  <c r="J203" i="6" s="1"/>
  <c r="J114" i="6" s="1"/>
  <c r="BK205" i="6"/>
  <c r="J205" i="6" s="1"/>
  <c r="J115" i="6" s="1"/>
  <c r="BK223" i="6"/>
  <c r="J223" i="6"/>
  <c r="J123" i="6" s="1"/>
  <c r="BK234" i="6"/>
  <c r="J234" i="6" s="1"/>
  <c r="J129" i="6" s="1"/>
  <c r="BK236" i="6"/>
  <c r="J236" i="6" s="1"/>
  <c r="J130" i="6" s="1"/>
  <c r="BK240" i="6"/>
  <c r="J240" i="6" s="1"/>
  <c r="J132" i="6" s="1"/>
  <c r="BK244" i="6"/>
  <c r="J244" i="6" s="1"/>
  <c r="J134" i="6" s="1"/>
  <c r="BK246" i="6"/>
  <c r="J246" i="6" s="1"/>
  <c r="J135" i="6" s="1"/>
  <c r="BK282" i="6"/>
  <c r="J282" i="6" s="1"/>
  <c r="J145" i="6" s="1"/>
  <c r="J91" i="7"/>
  <c r="BF182" i="7"/>
  <c r="BF186" i="7"/>
  <c r="BF191" i="7"/>
  <c r="BF195" i="7"/>
  <c r="BF196" i="7"/>
  <c r="BF198" i="7"/>
  <c r="BF201" i="7"/>
  <c r="BF204" i="7"/>
  <c r="BF205" i="7"/>
  <c r="BF207" i="7"/>
  <c r="BF209" i="7"/>
  <c r="BF210" i="7"/>
  <c r="BF212" i="7"/>
  <c r="BF216" i="7"/>
  <c r="BF218" i="7"/>
  <c r="BF223" i="7"/>
  <c r="BF237" i="7"/>
  <c r="BF239" i="7"/>
  <c r="BF242" i="7"/>
  <c r="BF245" i="7"/>
  <c r="BF254" i="7"/>
  <c r="BF255" i="7"/>
  <c r="BF259" i="7"/>
  <c r="BF261" i="7"/>
  <c r="BF270" i="7"/>
  <c r="BF274" i="7"/>
  <c r="BF282" i="7"/>
  <c r="BF285" i="7"/>
  <c r="BF286" i="7"/>
  <c r="BF291" i="7"/>
  <c r="BF295" i="7"/>
  <c r="BF296" i="7"/>
  <c r="BF301" i="7"/>
  <c r="BF302" i="7"/>
  <c r="BF311" i="7"/>
  <c r="BF312" i="7"/>
  <c r="BF317" i="7"/>
  <c r="BF321" i="7"/>
  <c r="BK181" i="7"/>
  <c r="J181" i="7"/>
  <c r="J99" i="7" s="1"/>
  <c r="BK185" i="7"/>
  <c r="J185" i="7" s="1"/>
  <c r="J101" i="7"/>
  <c r="BK192" i="7"/>
  <c r="J192" i="7"/>
  <c r="J105" i="7" s="1"/>
  <c r="BK224" i="7"/>
  <c r="J224" i="7" s="1"/>
  <c r="J118" i="7"/>
  <c r="BK241" i="7"/>
  <c r="J241" i="7"/>
  <c r="J125" i="7" s="1"/>
  <c r="BK264" i="7"/>
  <c r="BK263" i="7" s="1"/>
  <c r="J263" i="7"/>
  <c r="J134" i="7" s="1"/>
  <c r="BK267" i="7"/>
  <c r="J267" i="7" s="1"/>
  <c r="J137" i="7"/>
  <c r="BK271" i="7"/>
  <c r="J271" i="7"/>
  <c r="J139" i="7" s="1"/>
  <c r="BK275" i="7"/>
  <c r="J275" i="7" s="1"/>
  <c r="J141" i="7"/>
  <c r="BK279" i="7"/>
  <c r="J279" i="7"/>
  <c r="J143" i="7" s="1"/>
  <c r="BK318" i="7"/>
  <c r="J318" i="7" s="1"/>
  <c r="J154" i="7"/>
  <c r="J91" i="8"/>
  <c r="BF164" i="8"/>
  <c r="BF166" i="8"/>
  <c r="BF181" i="8"/>
  <c r="BF185" i="8"/>
  <c r="BF186" i="8"/>
  <c r="BF192" i="8"/>
  <c r="BF195" i="8"/>
  <c r="BF197" i="8"/>
  <c r="BF203" i="8"/>
  <c r="BF205" i="8"/>
  <c r="BF209" i="8"/>
  <c r="BF212" i="8"/>
  <c r="BF213" i="8"/>
  <c r="BF215" i="8"/>
  <c r="BF218" i="8"/>
  <c r="BF220" i="8"/>
  <c r="BF221" i="8"/>
  <c r="BF224" i="8"/>
  <c r="BF226" i="8"/>
  <c r="BF233" i="8"/>
  <c r="BF236" i="8"/>
  <c r="BF237" i="8"/>
  <c r="BF239" i="8"/>
  <c r="BF240" i="8"/>
  <c r="BF241" i="8"/>
  <c r="BF243" i="8"/>
  <c r="BF246" i="8"/>
  <c r="BF254" i="8"/>
  <c r="BK163" i="8"/>
  <c r="J163" i="8" s="1"/>
  <c r="J99" i="8" s="1"/>
  <c r="BK167" i="8"/>
  <c r="J167" i="8"/>
  <c r="J101" i="8" s="1"/>
  <c r="BK189" i="8"/>
  <c r="J189" i="8" s="1"/>
  <c r="J111" i="8" s="1"/>
  <c r="BK198" i="8"/>
  <c r="J198" i="8" s="1"/>
  <c r="J116" i="8" s="1"/>
  <c r="BK214" i="8"/>
  <c r="J214" i="8" s="1"/>
  <c r="J123" i="8" s="1"/>
  <c r="BK217" i="8"/>
  <c r="J217" i="8"/>
  <c r="J125" i="8" s="1"/>
  <c r="BK225" i="8"/>
  <c r="J225" i="8" s="1"/>
  <c r="J129" i="8" s="1"/>
  <c r="BK242" i="8"/>
  <c r="J242" i="8" s="1"/>
  <c r="J135" i="8" s="1"/>
  <c r="BK251" i="8"/>
  <c r="J251" i="8" s="1"/>
  <c r="J138" i="8" s="1"/>
  <c r="J91" i="9"/>
  <c r="J92" i="9"/>
  <c r="BF161" i="9"/>
  <c r="BF165" i="9"/>
  <c r="BF172" i="9"/>
  <c r="BF173" i="9"/>
  <c r="BF175" i="9"/>
  <c r="BF182" i="9"/>
  <c r="BF187" i="9"/>
  <c r="BF194" i="9"/>
  <c r="BF198" i="9"/>
  <c r="BF201" i="9"/>
  <c r="BF205" i="9"/>
  <c r="BF208" i="9"/>
  <c r="BF209" i="9"/>
  <c r="BF211" i="9"/>
  <c r="BF214" i="9"/>
  <c r="BF215" i="9"/>
  <c r="BF217" i="9"/>
  <c r="BF219" i="9"/>
  <c r="BF221" i="9"/>
  <c r="BF223" i="9"/>
  <c r="BF227" i="9"/>
  <c r="BF230" i="9"/>
  <c r="BF233" i="9"/>
  <c r="BF234" i="9"/>
  <c r="BF236" i="9"/>
  <c r="BF237" i="9"/>
  <c r="BF240" i="9"/>
  <c r="BF242" i="9"/>
  <c r="BF243" i="9"/>
  <c r="BF246" i="9"/>
  <c r="BF249" i="9"/>
  <c r="BF251" i="9"/>
  <c r="BF254" i="9"/>
  <c r="BK160" i="9"/>
  <c r="J160" i="9" s="1"/>
  <c r="J98" i="9" s="1"/>
  <c r="BK164" i="9"/>
  <c r="J164" i="9" s="1"/>
  <c r="J100" i="9" s="1"/>
  <c r="BK168" i="9"/>
  <c r="J168" i="9" s="1"/>
  <c r="J102" i="9" s="1"/>
  <c r="BK183" i="9"/>
  <c r="J183" i="9" s="1"/>
  <c r="J108" i="9" s="1"/>
  <c r="BK188" i="9"/>
  <c r="J188" i="9" s="1"/>
  <c r="J110" i="9" s="1"/>
  <c r="BK195" i="9"/>
  <c r="J195" i="9" s="1"/>
  <c r="J114" i="9" s="1"/>
  <c r="BK210" i="9"/>
  <c r="J210" i="9" s="1"/>
  <c r="J121" i="9" s="1"/>
  <c r="BK218" i="9"/>
  <c r="J218" i="9" s="1"/>
  <c r="J125" i="9" s="1"/>
  <c r="BK239" i="9"/>
  <c r="J239" i="9" s="1"/>
  <c r="J132" i="9" s="1"/>
  <c r="BK248" i="9"/>
  <c r="J248" i="9" s="1"/>
  <c r="J135" i="9" s="1"/>
  <c r="J91" i="10"/>
  <c r="J92" i="10"/>
  <c r="BF166" i="10"/>
  <c r="BF170" i="10"/>
  <c r="BF172" i="10"/>
  <c r="BF174" i="10"/>
  <c r="BF177" i="10"/>
  <c r="BF178" i="10"/>
  <c r="BF181" i="10"/>
  <c r="BF185" i="10"/>
  <c r="BF186" i="10"/>
  <c r="BF188" i="10"/>
  <c r="BF190" i="10"/>
  <c r="BF191" i="10"/>
  <c r="BF193" i="10"/>
  <c r="BF197" i="10"/>
  <c r="BF202" i="10"/>
  <c r="BF204" i="10"/>
  <c r="BF208" i="10"/>
  <c r="BF215" i="10"/>
  <c r="BF217" i="10"/>
  <c r="BF220" i="10"/>
  <c r="BF225" i="10"/>
  <c r="BF226" i="10"/>
  <c r="BF229" i="10"/>
  <c r="BF230" i="10"/>
  <c r="BF238" i="10"/>
  <c r="BF240" i="10"/>
  <c r="BF242" i="10"/>
  <c r="BF244" i="10"/>
  <c r="BF245" i="10"/>
  <c r="BF247" i="10"/>
  <c r="BF248" i="10"/>
  <c r="BF250" i="10"/>
  <c r="BF251" i="10"/>
  <c r="BF256" i="10"/>
  <c r="BF258" i="10"/>
  <c r="BF260" i="10"/>
  <c r="BF261" i="10"/>
  <c r="BF269" i="10"/>
  <c r="BK165" i="10"/>
  <c r="J165" i="10" s="1"/>
  <c r="J98" i="10" s="1"/>
  <c r="BK169" i="10"/>
  <c r="J169" i="10"/>
  <c r="J100" i="10" s="1"/>
  <c r="BK171" i="10"/>
  <c r="J171" i="10" s="1"/>
  <c r="J101" i="10" s="1"/>
  <c r="BK180" i="10"/>
  <c r="J180" i="10" s="1"/>
  <c r="J105" i="10" s="1"/>
  <c r="BK194" i="10"/>
  <c r="J194" i="10" s="1"/>
  <c r="J111" i="10" s="1"/>
  <c r="BK199" i="10"/>
  <c r="BK201" i="10"/>
  <c r="J201" i="10" s="1"/>
  <c r="J115" i="10" s="1"/>
  <c r="BK203" i="10"/>
  <c r="J203" i="10" s="1"/>
  <c r="J116" i="10" s="1"/>
  <c r="BK219" i="10"/>
  <c r="J219" i="10" s="1"/>
  <c r="J123" i="10" s="1"/>
  <c r="BK222" i="10"/>
  <c r="BK221" i="10" s="1"/>
  <c r="J221" i="10" s="1"/>
  <c r="J124" i="10" s="1"/>
  <c r="BK239" i="10"/>
  <c r="J239" i="10" s="1"/>
  <c r="J133" i="10" s="1"/>
  <c r="BK264" i="10"/>
  <c r="J264" i="10" s="1"/>
  <c r="J141" i="10" s="1"/>
  <c r="BF162" i="11"/>
  <c r="BF166" i="11"/>
  <c r="BF176" i="11"/>
  <c r="BF179" i="11"/>
  <c r="BF184" i="11"/>
  <c r="BF188" i="11"/>
  <c r="BF190" i="11"/>
  <c r="BF193" i="11"/>
  <c r="BF197" i="11"/>
  <c r="BF201" i="11"/>
  <c r="BF204" i="11"/>
  <c r="BF210" i="11"/>
  <c r="BF213" i="11"/>
  <c r="BF218" i="11"/>
  <c r="BF227" i="11"/>
  <c r="BF229" i="11"/>
  <c r="BF231" i="11"/>
  <c r="BF235" i="11"/>
  <c r="BF236" i="11"/>
  <c r="BF241" i="11"/>
  <c r="BF242" i="11"/>
  <c r="BF245" i="11"/>
  <c r="BF247" i="11"/>
  <c r="BF249" i="11"/>
  <c r="BK161" i="11"/>
  <c r="J161" i="11"/>
  <c r="J99" i="11" s="1"/>
  <c r="BK165" i="11"/>
  <c r="J165" i="11" s="1"/>
  <c r="J101" i="11"/>
  <c r="BK172" i="11"/>
  <c r="J172" i="11"/>
  <c r="J105" i="11" s="1"/>
  <c r="BK180" i="11"/>
  <c r="J180" i="11" s="1"/>
  <c r="J108" i="11"/>
  <c r="BK185" i="11"/>
  <c r="J185" i="11"/>
  <c r="J110" i="11" s="1"/>
  <c r="BK187" i="11"/>
  <c r="J187" i="11" s="1"/>
  <c r="J111" i="11"/>
  <c r="BK189" i="11"/>
  <c r="J189" i="11"/>
  <c r="J112" i="11" s="1"/>
  <c r="BK192" i="11"/>
  <c r="J192" i="11" s="1"/>
  <c r="J114" i="11"/>
  <c r="BK196" i="11"/>
  <c r="J196" i="11"/>
  <c r="J116" i="11" s="1"/>
  <c r="BK212" i="11"/>
  <c r="J212" i="11" s="1"/>
  <c r="J123" i="11"/>
  <c r="BK223" i="11"/>
  <c r="J223" i="11"/>
  <c r="J129" i="11" s="1"/>
  <c r="BK246" i="11"/>
  <c r="J246" i="11" s="1"/>
  <c r="J136" i="11"/>
  <c r="BF177" i="12"/>
  <c r="BF179" i="12"/>
  <c r="BF184" i="12"/>
  <c r="BF192" i="12"/>
  <c r="BF194" i="12"/>
  <c r="BF199" i="12"/>
  <c r="BF201" i="12"/>
  <c r="BF209" i="12"/>
  <c r="BF211" i="12"/>
  <c r="BF213" i="12"/>
  <c r="BF216" i="12"/>
  <c r="BF217" i="12"/>
  <c r="BF219" i="12"/>
  <c r="BF227" i="12"/>
  <c r="BF238" i="12"/>
  <c r="BF241" i="12"/>
  <c r="BF242" i="12"/>
  <c r="BF244" i="12"/>
  <c r="BF245" i="12"/>
  <c r="BF249" i="12"/>
  <c r="BF250" i="12"/>
  <c r="BF251" i="12"/>
  <c r="BF252" i="12"/>
  <c r="BF255" i="12"/>
  <c r="BF259" i="12"/>
  <c r="BF265" i="12"/>
  <c r="BF267" i="12"/>
  <c r="BF269" i="12"/>
  <c r="BF274" i="12"/>
  <c r="BF282" i="12"/>
  <c r="BF286" i="12"/>
  <c r="BF287" i="12"/>
  <c r="BF290" i="12"/>
  <c r="BK174" i="12"/>
  <c r="J174" i="12" s="1"/>
  <c r="J99" i="12" s="1"/>
  <c r="BK178" i="12"/>
  <c r="J178" i="12"/>
  <c r="J101" i="12" s="1"/>
  <c r="BK180" i="12"/>
  <c r="J180" i="12" s="1"/>
  <c r="J102" i="12" s="1"/>
  <c r="BK186" i="12"/>
  <c r="J186" i="12" s="1"/>
  <c r="J105" i="12" s="1"/>
  <c r="BK193" i="12"/>
  <c r="J193" i="12" s="1"/>
  <c r="J108" i="12" s="1"/>
  <c r="BK198" i="12"/>
  <c r="J198" i="12"/>
  <c r="J110" i="12" s="1"/>
  <c r="BK203" i="12"/>
  <c r="J203" i="12" s="1"/>
  <c r="J112" i="12" s="1"/>
  <c r="BK231" i="12"/>
  <c r="J231" i="12" s="1"/>
  <c r="J125" i="12" s="1"/>
  <c r="BK234" i="12"/>
  <c r="J234" i="12" s="1"/>
  <c r="J127" i="12" s="1"/>
  <c r="BK256" i="12"/>
  <c r="J256" i="12"/>
  <c r="J136" i="12" s="1"/>
  <c r="BK260" i="12"/>
  <c r="J260" i="12" s="1"/>
  <c r="J138" i="12" s="1"/>
  <c r="BK264" i="12"/>
  <c r="J264" i="12" s="1"/>
  <c r="J140" i="12" s="1"/>
  <c r="BK283" i="12"/>
  <c r="J283" i="12" s="1"/>
  <c r="J146" i="12" s="1"/>
  <c r="BK294" i="12"/>
  <c r="J294" i="12"/>
  <c r="J150" i="12" s="1"/>
  <c r="E85" i="13"/>
  <c r="F92" i="13"/>
  <c r="BF129" i="13"/>
  <c r="BF130" i="13"/>
  <c r="BF140" i="13"/>
  <c r="BF142" i="13"/>
  <c r="BF146" i="13"/>
  <c r="BF147" i="13"/>
  <c r="BF150" i="13"/>
  <c r="BF152" i="13"/>
  <c r="BF153" i="13"/>
  <c r="BF155" i="13"/>
  <c r="BF156" i="13"/>
  <c r="BF159" i="13"/>
  <c r="BF161" i="13"/>
  <c r="BF162" i="13"/>
  <c r="BF165" i="13"/>
  <c r="BF170" i="13"/>
  <c r="BF173" i="13"/>
  <c r="BF178" i="13"/>
  <c r="BF183" i="13"/>
  <c r="BF184" i="13"/>
  <c r="BF186" i="13"/>
  <c r="BF190" i="13"/>
  <c r="BF194" i="13"/>
  <c r="BF195" i="13"/>
  <c r="BF196" i="13"/>
  <c r="BF199" i="13"/>
  <c r="BF203" i="13"/>
  <c r="BF207" i="13"/>
  <c r="BF208" i="13"/>
  <c r="BF210" i="13"/>
  <c r="BF212" i="13"/>
  <c r="BF213" i="13"/>
  <c r="BF214" i="13"/>
  <c r="BF215" i="13"/>
  <c r="BF216" i="13"/>
  <c r="BF219" i="13"/>
  <c r="BF221" i="13"/>
  <c r="BF224" i="13"/>
  <c r="BF226" i="13"/>
  <c r="BF227" i="13"/>
  <c r="BF229" i="13"/>
  <c r="BF231" i="13"/>
  <c r="BF238" i="13"/>
  <c r="BF239" i="13"/>
  <c r="BF241" i="13"/>
  <c r="BF244" i="13"/>
  <c r="BF246" i="13"/>
  <c r="BF247" i="13"/>
  <c r="BF248" i="13"/>
  <c r="BF249" i="13"/>
  <c r="BF252" i="13"/>
  <c r="BF254" i="13"/>
  <c r="BF255" i="13"/>
  <c r="BF257" i="13"/>
  <c r="BF260" i="13"/>
  <c r="BF261" i="13"/>
  <c r="BF262" i="13"/>
  <c r="BF264" i="13"/>
  <c r="BF265" i="13"/>
  <c r="BF266" i="13"/>
  <c r="BF267" i="13"/>
  <c r="BF271" i="13"/>
  <c r="BF272" i="13"/>
  <c r="BF274" i="13"/>
  <c r="BF275" i="13"/>
  <c r="BF276" i="13"/>
  <c r="BF278" i="13"/>
  <c r="BF280" i="13"/>
  <c r="BF281" i="13"/>
  <c r="BF282" i="13"/>
  <c r="BF283" i="13"/>
  <c r="BF284" i="13"/>
  <c r="BF286" i="13"/>
  <c r="BF287" i="13"/>
  <c r="BF289" i="13"/>
  <c r="BF292" i="13"/>
  <c r="BF293" i="13"/>
  <c r="BF294" i="13"/>
  <c r="BF296" i="13"/>
  <c r="BF297" i="13"/>
  <c r="BF299" i="13"/>
  <c r="BF302" i="13"/>
  <c r="BF305" i="13"/>
  <c r="BF306" i="13"/>
  <c r="BF308" i="13"/>
  <c r="BF312" i="13"/>
  <c r="BF314" i="13"/>
  <c r="BF317" i="13"/>
  <c r="BF322" i="13"/>
  <c r="BF323" i="13"/>
  <c r="BF325" i="13"/>
  <c r="BF328" i="13"/>
  <c r="BF332" i="13"/>
  <c r="BF334" i="13"/>
  <c r="BF335" i="13"/>
  <c r="BF338" i="13"/>
  <c r="BF340" i="13"/>
  <c r="BF343" i="13"/>
  <c r="BF348" i="13"/>
  <c r="BF350" i="13"/>
  <c r="BF351" i="13"/>
  <c r="BF353" i="13"/>
  <c r="BF355" i="13"/>
  <c r="BF356" i="13"/>
  <c r="BF359" i="13"/>
  <c r="BF360" i="13"/>
  <c r="BF362" i="13"/>
  <c r="BK131" i="13"/>
  <c r="J131" i="13" s="1"/>
  <c r="J99" i="13" s="1"/>
  <c r="BK133" i="13"/>
  <c r="J133" i="13" s="1"/>
  <c r="J100" i="13" s="1"/>
  <c r="J89" i="14"/>
  <c r="F92" i="14"/>
  <c r="BF130" i="14"/>
  <c r="BF131" i="14"/>
  <c r="BF132" i="14"/>
  <c r="BF133" i="14"/>
  <c r="BF137" i="14"/>
  <c r="BF138" i="14"/>
  <c r="BF141" i="14"/>
  <c r="BF143" i="14"/>
  <c r="BF144" i="14"/>
  <c r="BF146" i="14"/>
  <c r="BF151" i="14"/>
  <c r="BF152" i="14"/>
  <c r="BF154" i="14"/>
  <c r="BF155" i="14"/>
  <c r="BF157" i="14"/>
  <c r="BF161" i="14"/>
  <c r="BF162" i="14"/>
  <c r="BF168" i="14"/>
  <c r="BF170" i="14"/>
  <c r="BF171" i="14"/>
  <c r="BF174" i="14"/>
  <c r="BF175" i="14"/>
  <c r="BF176" i="14"/>
  <c r="BF177" i="14"/>
  <c r="BF178" i="14"/>
  <c r="BF182" i="14"/>
  <c r="BF183" i="14"/>
  <c r="BF184" i="14"/>
  <c r="BF186" i="14"/>
  <c r="BF192" i="14"/>
  <c r="BF195" i="14"/>
  <c r="BF196" i="14"/>
  <c r="BF197" i="14"/>
  <c r="BF201" i="14"/>
  <c r="BF203" i="14"/>
  <c r="BF207" i="14"/>
  <c r="BF209" i="14"/>
  <c r="BF210" i="14"/>
  <c r="BF212" i="14"/>
  <c r="BF215" i="14"/>
  <c r="BF217" i="14"/>
  <c r="BF218" i="14"/>
  <c r="BF220" i="14"/>
  <c r="BF221" i="14"/>
  <c r="BF222" i="14"/>
  <c r="BF227" i="14"/>
  <c r="BF229" i="14"/>
  <c r="BF230" i="14"/>
  <c r="BF233" i="14"/>
  <c r="BF234" i="14"/>
  <c r="BF235" i="14"/>
  <c r="BF236" i="14"/>
  <c r="BF237" i="14"/>
  <c r="BF238" i="14"/>
  <c r="BF242" i="14"/>
  <c r="BF244" i="14"/>
  <c r="BF245" i="14"/>
  <c r="BF247" i="14"/>
  <c r="BF248" i="14"/>
  <c r="BF249" i="14"/>
  <c r="BF251" i="14"/>
  <c r="BF254" i="14"/>
  <c r="BF255" i="14"/>
  <c r="BF256" i="14"/>
  <c r="BF260" i="14"/>
  <c r="BF263" i="14"/>
  <c r="BF266" i="14"/>
  <c r="BF267" i="14"/>
  <c r="BF268" i="14"/>
  <c r="BF272" i="14"/>
  <c r="BF273" i="14"/>
  <c r="BF275" i="14"/>
  <c r="BF276" i="14"/>
  <c r="BF277" i="14"/>
  <c r="BF283" i="14"/>
  <c r="BF284" i="14"/>
  <c r="BF285" i="14"/>
  <c r="BF286" i="14"/>
  <c r="BF288" i="14"/>
  <c r="BF292" i="14"/>
  <c r="BF294" i="14"/>
  <c r="BF295" i="14"/>
  <c r="BF298" i="14"/>
  <c r="BF300" i="14"/>
  <c r="BF301" i="14"/>
  <c r="BF305" i="14"/>
  <c r="BF311" i="14"/>
  <c r="BF312" i="14"/>
  <c r="BF313" i="14"/>
  <c r="BF314" i="14"/>
  <c r="BF318" i="14"/>
  <c r="BF322" i="14"/>
  <c r="BF323" i="14"/>
  <c r="BF326" i="14"/>
  <c r="BF328" i="14"/>
  <c r="BF332" i="14"/>
  <c r="BF335" i="14"/>
  <c r="BF338" i="14"/>
  <c r="BF341" i="14"/>
  <c r="BF342" i="14"/>
  <c r="BF343" i="14"/>
  <c r="BF344" i="14"/>
  <c r="BF345" i="14"/>
  <c r="BF346" i="14"/>
  <c r="BF347" i="14"/>
  <c r="BF349" i="14"/>
  <c r="BF350" i="14"/>
  <c r="BF352" i="14"/>
  <c r="BF353" i="14"/>
  <c r="BF355" i="14"/>
  <c r="BF356" i="14"/>
  <c r="BF358" i="14"/>
  <c r="BF359" i="14"/>
  <c r="BF360" i="14"/>
  <c r="BF362" i="14"/>
  <c r="BF365" i="14"/>
  <c r="BF366" i="14"/>
  <c r="BF367" i="14"/>
  <c r="BF368" i="14"/>
  <c r="BF370" i="14"/>
  <c r="BF372" i="14"/>
  <c r="BF373" i="14"/>
  <c r="BF374" i="14"/>
  <c r="BF375" i="14"/>
  <c r="BF378" i="14"/>
  <c r="BF381" i="14"/>
  <c r="BF382" i="14"/>
  <c r="BF384" i="14"/>
  <c r="BF385" i="14"/>
  <c r="BF386" i="14"/>
  <c r="BF387" i="14"/>
  <c r="BF388" i="14"/>
  <c r="BF389" i="14"/>
  <c r="BF390" i="14"/>
  <c r="BF391" i="14"/>
  <c r="BF392" i="14"/>
  <c r="BF393" i="14"/>
  <c r="BF396" i="14"/>
  <c r="BF400" i="14"/>
  <c r="BF401" i="14"/>
  <c r="BF402" i="14"/>
  <c r="BF405" i="14"/>
  <c r="BF407" i="14"/>
  <c r="BF408" i="14"/>
  <c r="BF409" i="14"/>
  <c r="BF411" i="14"/>
  <c r="BF414" i="14"/>
  <c r="BF417" i="14"/>
  <c r="BF418" i="14"/>
  <c r="BF419" i="14"/>
  <c r="BF420" i="14"/>
  <c r="BF421" i="14"/>
  <c r="BF425" i="14"/>
  <c r="BF428" i="14"/>
  <c r="BF432" i="14"/>
  <c r="BF433" i="14"/>
  <c r="BF434" i="14"/>
  <c r="BF435" i="14"/>
  <c r="BF438" i="14"/>
  <c r="BF131" i="15"/>
  <c r="BF134" i="15"/>
  <c r="BF136" i="15"/>
  <c r="BF137" i="15"/>
  <c r="BF139" i="15"/>
  <c r="BF140" i="15"/>
  <c r="BF144" i="15"/>
  <c r="BF147" i="15"/>
  <c r="BF149" i="15"/>
  <c r="BF152" i="15"/>
  <c r="BF153" i="15"/>
  <c r="BF155" i="15"/>
  <c r="BF156" i="15"/>
  <c r="BF157" i="15"/>
  <c r="BF163" i="15"/>
  <c r="BF164" i="15"/>
  <c r="BF165" i="15"/>
  <c r="BF166" i="15"/>
  <c r="BF167" i="15"/>
  <c r="BF171" i="15"/>
  <c r="BF172" i="15"/>
  <c r="BF173" i="15"/>
  <c r="BF174" i="15"/>
  <c r="BF179" i="15"/>
  <c r="BF180" i="15"/>
  <c r="BF181" i="15"/>
  <c r="BF187" i="15"/>
  <c r="BF191" i="15"/>
  <c r="BF192" i="15"/>
  <c r="BF194" i="15"/>
  <c r="BF195" i="15"/>
  <c r="BF196" i="15"/>
  <c r="BF197" i="15"/>
  <c r="BF199" i="15"/>
  <c r="BF200" i="15"/>
  <c r="BF203" i="15"/>
  <c r="BF206" i="15"/>
  <c r="BF210" i="15"/>
  <c r="BF211" i="15"/>
  <c r="BF212" i="15"/>
  <c r="BF215" i="15"/>
  <c r="BF216" i="15"/>
  <c r="BF217" i="15"/>
  <c r="BF218" i="15"/>
  <c r="BF219" i="15"/>
  <c r="BF220" i="15"/>
  <c r="BF221" i="15"/>
  <c r="BF222" i="15"/>
  <c r="BF224" i="15"/>
  <c r="BF225" i="15"/>
  <c r="BF227" i="15"/>
  <c r="BF228" i="15"/>
  <c r="BF230" i="15"/>
  <c r="BF231" i="15"/>
  <c r="BF233" i="15"/>
  <c r="BF234" i="15"/>
  <c r="BF237" i="15"/>
  <c r="BF238" i="15"/>
  <c r="BF239" i="15"/>
  <c r="BF240" i="15"/>
  <c r="BF243" i="15"/>
  <c r="BF244" i="15"/>
  <c r="BF245" i="15"/>
  <c r="BF247" i="15"/>
  <c r="BF248" i="15"/>
  <c r="BF249" i="15"/>
  <c r="BF251" i="15"/>
  <c r="BF253" i="15"/>
  <c r="BF254" i="15"/>
  <c r="BF255" i="15"/>
  <c r="BF257" i="15"/>
  <c r="BF258" i="15"/>
  <c r="BF259" i="15"/>
  <c r="BF260" i="15"/>
  <c r="BF261" i="15"/>
  <c r="BF262" i="15"/>
  <c r="BF263" i="15"/>
  <c r="BF265" i="15"/>
  <c r="BF266" i="15"/>
  <c r="BF267" i="15"/>
  <c r="BF269" i="15"/>
  <c r="BF271" i="15"/>
  <c r="BF274" i="15"/>
  <c r="BF275" i="15"/>
  <c r="BF276" i="15"/>
  <c r="BF278" i="15"/>
  <c r="BF279" i="15"/>
  <c r="BF282" i="15"/>
  <c r="BF286" i="15"/>
  <c r="BF287" i="15"/>
  <c r="BF288" i="15"/>
  <c r="BF290" i="15"/>
  <c r="BF292" i="15"/>
  <c r="BF298" i="15"/>
  <c r="BF299" i="15"/>
  <c r="BF300" i="15"/>
  <c r="BF301" i="15"/>
  <c r="BF303" i="15"/>
  <c r="BF304" i="15"/>
  <c r="BF310" i="15"/>
  <c r="BF314" i="15"/>
  <c r="BF315" i="15"/>
  <c r="BF322" i="15"/>
  <c r="BF325" i="15"/>
  <c r="BF329" i="15"/>
  <c r="BF330" i="15"/>
  <c r="BF333" i="15"/>
  <c r="BF334" i="15"/>
  <c r="BF335" i="15"/>
  <c r="BF336" i="15"/>
  <c r="BF339" i="15"/>
  <c r="BF341" i="15"/>
  <c r="BF342" i="15"/>
  <c r="BF345" i="15"/>
  <c r="BF348" i="15"/>
  <c r="BF351" i="15"/>
  <c r="BF352" i="15"/>
  <c r="BF353" i="15"/>
  <c r="BF354" i="15"/>
  <c r="BF356" i="15"/>
  <c r="BF357" i="15"/>
  <c r="BF358" i="15"/>
  <c r="BF359" i="15"/>
  <c r="BF364" i="15"/>
  <c r="BF365" i="15"/>
  <c r="BF366" i="15"/>
  <c r="BF367" i="15"/>
  <c r="BF369" i="15"/>
  <c r="BF370" i="15"/>
  <c r="BF376" i="15"/>
  <c r="BF377" i="15"/>
  <c r="BF378" i="15"/>
  <c r="BF382" i="15"/>
  <c r="BF387" i="15"/>
  <c r="BF389" i="15"/>
  <c r="BF390" i="15"/>
  <c r="BF391" i="15"/>
  <c r="BF394" i="15"/>
  <c r="BF395" i="15"/>
  <c r="BF396" i="15"/>
  <c r="BK143" i="15"/>
  <c r="J143" i="15" s="1"/>
  <c r="J100" i="15" s="1"/>
  <c r="E85" i="16"/>
  <c r="BF129" i="16"/>
  <c r="BF131" i="16"/>
  <c r="BF135" i="16"/>
  <c r="BF138" i="16"/>
  <c r="BF140" i="16"/>
  <c r="BF142" i="16"/>
  <c r="BF143" i="16"/>
  <c r="BF144" i="16"/>
  <c r="BF150" i="16"/>
  <c r="BF151" i="16"/>
  <c r="BF152" i="16"/>
  <c r="BF157" i="16"/>
  <c r="BF158" i="16"/>
  <c r="BF160" i="16"/>
  <c r="BF162" i="16"/>
  <c r="BF165" i="16"/>
  <c r="BF169" i="16"/>
  <c r="BF170" i="16"/>
  <c r="BF173" i="16"/>
  <c r="BF174" i="16"/>
  <c r="BF176" i="16"/>
  <c r="BF177" i="16"/>
  <c r="BF182" i="16"/>
  <c r="BF183" i="16"/>
  <c r="BF184" i="16"/>
  <c r="BF185" i="16"/>
  <c r="BF186" i="16"/>
  <c r="BF189" i="16"/>
  <c r="BF190" i="16"/>
  <c r="BF195" i="16"/>
  <c r="BF201" i="16"/>
  <c r="BF202" i="16"/>
  <c r="BF204" i="16"/>
  <c r="BF207" i="16"/>
  <c r="BF208" i="16"/>
  <c r="BF209" i="16"/>
  <c r="BF211" i="16"/>
  <c r="BF212" i="16"/>
  <c r="BF216" i="16"/>
  <c r="BF217" i="16"/>
  <c r="BF222" i="16"/>
  <c r="BF223" i="16"/>
  <c r="BF224" i="16"/>
  <c r="BF225" i="16"/>
  <c r="BF227" i="16"/>
  <c r="BF228" i="16"/>
  <c r="BF231" i="16"/>
  <c r="BF232" i="16"/>
  <c r="BF234" i="16"/>
  <c r="BF236" i="16"/>
  <c r="BF237" i="16"/>
  <c r="BF238" i="16"/>
  <c r="BF244" i="16"/>
  <c r="BF245" i="16"/>
  <c r="BF247" i="16"/>
  <c r="BF248" i="16"/>
  <c r="BF249" i="16"/>
  <c r="BF250" i="16"/>
  <c r="BF251" i="16"/>
  <c r="BF253" i="16"/>
  <c r="BF255" i="16"/>
  <c r="BF256" i="16"/>
  <c r="BF259" i="16"/>
  <c r="BF263" i="16"/>
  <c r="BF264" i="16"/>
  <c r="BF268" i="16"/>
  <c r="BF269" i="16"/>
  <c r="BF270" i="16"/>
  <c r="BF271" i="16"/>
  <c r="BF272" i="16"/>
  <c r="BF273" i="16"/>
  <c r="BF283" i="16"/>
  <c r="BF287" i="16"/>
  <c r="BF290" i="16"/>
  <c r="BF295" i="16"/>
  <c r="BF296" i="16"/>
  <c r="BF302" i="16"/>
  <c r="BF305" i="16"/>
  <c r="BF307" i="16"/>
  <c r="BF308" i="16"/>
  <c r="BF310" i="16"/>
  <c r="BF311" i="16"/>
  <c r="BF312" i="16"/>
  <c r="BF313" i="16"/>
  <c r="BF315" i="16"/>
  <c r="BF316" i="16"/>
  <c r="BF317" i="16"/>
  <c r="BF318" i="16"/>
  <c r="BF322" i="16"/>
  <c r="BF325" i="16"/>
  <c r="BF326" i="16"/>
  <c r="BF327" i="16"/>
  <c r="BF332" i="16"/>
  <c r="BF333" i="16"/>
  <c r="BF334" i="16"/>
  <c r="BF335" i="16"/>
  <c r="BF336" i="16"/>
  <c r="BF337" i="16"/>
  <c r="BF338" i="16"/>
  <c r="BF340" i="16"/>
  <c r="BF343" i="16"/>
  <c r="BF344" i="16"/>
  <c r="BF346" i="16"/>
  <c r="BF347" i="16"/>
  <c r="BF351" i="16"/>
  <c r="BF353" i="16"/>
  <c r="BF354" i="16"/>
  <c r="BF357" i="16"/>
  <c r="BF367" i="16"/>
  <c r="BF368" i="16"/>
  <c r="BF369" i="16"/>
  <c r="BF370" i="16"/>
  <c r="BF373" i="16"/>
  <c r="BF376" i="16"/>
  <c r="BF380" i="16"/>
  <c r="BF381" i="16"/>
  <c r="BF382" i="16"/>
  <c r="BF383" i="16"/>
  <c r="BF386" i="16"/>
  <c r="BF389" i="16"/>
  <c r="BF391" i="16"/>
  <c r="BF392" i="16"/>
  <c r="BF395" i="16"/>
  <c r="BF405" i="16"/>
  <c r="BF408" i="16"/>
  <c r="BF409" i="16"/>
  <c r="BF414" i="16"/>
  <c r="BF416" i="16"/>
  <c r="BF418" i="16"/>
  <c r="BF419" i="16"/>
  <c r="BF421" i="16"/>
  <c r="BF422" i="16"/>
  <c r="BK145" i="16"/>
  <c r="J145" i="16" s="1"/>
  <c r="J100" i="16"/>
  <c r="E85" i="17"/>
  <c r="BF131" i="17"/>
  <c r="BF132" i="17"/>
  <c r="BF135" i="17"/>
  <c r="BF137" i="17"/>
  <c r="BF138" i="17"/>
  <c r="BF140" i="17"/>
  <c r="BF142" i="17"/>
  <c r="BF145" i="17"/>
  <c r="BF146" i="17"/>
  <c r="BF148" i="17"/>
  <c r="BF149" i="17"/>
  <c r="BF151" i="17"/>
  <c r="BF152" i="17"/>
  <c r="BF154" i="17"/>
  <c r="BF155" i="17"/>
  <c r="BF156" i="17"/>
  <c r="BF157" i="17"/>
  <c r="BF158" i="17"/>
  <c r="BF160" i="17"/>
  <c r="BF162" i="17"/>
  <c r="BF163" i="17"/>
  <c r="BF164" i="17"/>
  <c r="BF165" i="17"/>
  <c r="BF167" i="17"/>
  <c r="BF171" i="17"/>
  <c r="BF173" i="17"/>
  <c r="BF175" i="17"/>
  <c r="BF176" i="17"/>
  <c r="BF177" i="17"/>
  <c r="BF178" i="17"/>
  <c r="BF179" i="17"/>
  <c r="BF180" i="17"/>
  <c r="BF182" i="17"/>
  <c r="BF198" i="17"/>
  <c r="BF199" i="17"/>
  <c r="BF200" i="17"/>
  <c r="BF201" i="17"/>
  <c r="BF203" i="17"/>
  <c r="BF204" i="17"/>
  <c r="BF205" i="17"/>
  <c r="BF206" i="17"/>
  <c r="BF207" i="17"/>
  <c r="BF210" i="17"/>
  <c r="BF211" i="17"/>
  <c r="BF214" i="17"/>
  <c r="BF216" i="17"/>
  <c r="BF217" i="17"/>
  <c r="BF219" i="17"/>
  <c r="BF220" i="17"/>
  <c r="BF221" i="17"/>
  <c r="BF223" i="17"/>
  <c r="BF224" i="17"/>
  <c r="BF225" i="17"/>
  <c r="BF227" i="17"/>
  <c r="BF228" i="17"/>
  <c r="BF230" i="17"/>
  <c r="BF231" i="17"/>
  <c r="BF240" i="17"/>
  <c r="BF243" i="17"/>
  <c r="BF245" i="17"/>
  <c r="BF247" i="17"/>
  <c r="BF249" i="17"/>
  <c r="BF250" i="17"/>
  <c r="BF251" i="17"/>
  <c r="BF252" i="17"/>
  <c r="BF253" i="17"/>
  <c r="BF256" i="17"/>
  <c r="BF257" i="17"/>
  <c r="BF258" i="17"/>
  <c r="BF260" i="17"/>
  <c r="BF262" i="17"/>
  <c r="BF263" i="17"/>
  <c r="BF265" i="17"/>
  <c r="BF266" i="17"/>
  <c r="BF268" i="17"/>
  <c r="BF269" i="17"/>
  <c r="BF272" i="17"/>
  <c r="BF273" i="17"/>
  <c r="BF274" i="17"/>
  <c r="BF275" i="17"/>
  <c r="BF277" i="17"/>
  <c r="BF278" i="17"/>
  <c r="BF279" i="17"/>
  <c r="BF281" i="17"/>
  <c r="BF282" i="17"/>
  <c r="BF285" i="17"/>
  <c r="BF287" i="17"/>
  <c r="BF288" i="17"/>
  <c r="BF289" i="17"/>
  <c r="BF290" i="17"/>
  <c r="BF291" i="17"/>
  <c r="BF292" i="17"/>
  <c r="BF294" i="17"/>
  <c r="BF296" i="17"/>
  <c r="BF298" i="17"/>
  <c r="BF299" i="17"/>
  <c r="BF300" i="17"/>
  <c r="BF302" i="17"/>
  <c r="BF303" i="17"/>
  <c r="BF304" i="17"/>
  <c r="BF305" i="17"/>
  <c r="BF307" i="17"/>
  <c r="BF308" i="17"/>
  <c r="BF309" i="17"/>
  <c r="BF310" i="17"/>
  <c r="BF312" i="17"/>
  <c r="BF313" i="17"/>
  <c r="BF317" i="17"/>
  <c r="BF322" i="17"/>
  <c r="BF323" i="17"/>
  <c r="BF324" i="17"/>
  <c r="BF328" i="17"/>
  <c r="BF329" i="17"/>
  <c r="BF330" i="17"/>
  <c r="BF335" i="17"/>
  <c r="BF337" i="17"/>
  <c r="BF342" i="17"/>
  <c r="BF343" i="17"/>
  <c r="BF344" i="17"/>
  <c r="BF345" i="17"/>
  <c r="BF350" i="17"/>
  <c r="BF355" i="17"/>
  <c r="BF358" i="17"/>
  <c r="BF359" i="17"/>
  <c r="BF360" i="17"/>
  <c r="BF361" i="17"/>
  <c r="BF362" i="17"/>
  <c r="BF363" i="17"/>
  <c r="BF364" i="17"/>
  <c r="BF365" i="17"/>
  <c r="BF366" i="17"/>
  <c r="BF369" i="17"/>
  <c r="BF372" i="17"/>
  <c r="BF375" i="17"/>
  <c r="BF379" i="17"/>
  <c r="BF383" i="17"/>
  <c r="BF386" i="17"/>
  <c r="BF392" i="17"/>
  <c r="BF395" i="17"/>
  <c r="BF398" i="17"/>
  <c r="BF401" i="17"/>
  <c r="BF402" i="17"/>
  <c r="BF403" i="17"/>
  <c r="BF404" i="17"/>
  <c r="BF405" i="17"/>
  <c r="J89" i="18"/>
  <c r="J92" i="18"/>
  <c r="BF132" i="18"/>
  <c r="BF133" i="18"/>
  <c r="BF134" i="18"/>
  <c r="BF135" i="18"/>
  <c r="BF140" i="18"/>
  <c r="BF141" i="18"/>
  <c r="BF142" i="18"/>
  <c r="BF144" i="18"/>
  <c r="BF146" i="18"/>
  <c r="BF156" i="18"/>
  <c r="BF159" i="18"/>
  <c r="BF160" i="18"/>
  <c r="BF161" i="18"/>
  <c r="BF162" i="18"/>
  <c r="BF166" i="18"/>
  <c r="BF167" i="18"/>
  <c r="BF168" i="18"/>
  <c r="BF170" i="18"/>
  <c r="BF175" i="18"/>
  <c r="BF176" i="18"/>
  <c r="BF178" i="18"/>
  <c r="BF179" i="18"/>
  <c r="BF184" i="18"/>
  <c r="BF187" i="18"/>
  <c r="BF188" i="18"/>
  <c r="BF189" i="18"/>
  <c r="BF194" i="18"/>
  <c r="BF195" i="18"/>
  <c r="BF196" i="18"/>
  <c r="BF201" i="18"/>
  <c r="BF205" i="18"/>
  <c r="BF206" i="18"/>
  <c r="BF208" i="18"/>
  <c r="BF209" i="18"/>
  <c r="BF211" i="18"/>
  <c r="BF212" i="18"/>
  <c r="BF214" i="18"/>
  <c r="BF217" i="18"/>
  <c r="BF218" i="18"/>
  <c r="BF219" i="18"/>
  <c r="BF220" i="18"/>
  <c r="BF221" i="18"/>
  <c r="BF222" i="18"/>
  <c r="BF223" i="18"/>
  <c r="BF230" i="18"/>
  <c r="BF233" i="18"/>
  <c r="BF237" i="18"/>
  <c r="BF239" i="18"/>
  <c r="BF243" i="18"/>
  <c r="BF246" i="18"/>
  <c r="BF247" i="18"/>
  <c r="BF250" i="18"/>
  <c r="BF251" i="18"/>
  <c r="BF254" i="18"/>
  <c r="BF257" i="18"/>
  <c r="BF262" i="18"/>
  <c r="BF263" i="18"/>
  <c r="BF264" i="18"/>
  <c r="BF268" i="18"/>
  <c r="BF269" i="18"/>
  <c r="BF272" i="18"/>
  <c r="BF273" i="18"/>
  <c r="BF275" i="18"/>
  <c r="BF278" i="18"/>
  <c r="BF279" i="18"/>
  <c r="BF280" i="18"/>
  <c r="BF282" i="18"/>
  <c r="BF283" i="18"/>
  <c r="BF284" i="18"/>
  <c r="BF290" i="18"/>
  <c r="BF291" i="18"/>
  <c r="BF295" i="18"/>
  <c r="BF296" i="18"/>
  <c r="BF298" i="18"/>
  <c r="BF299" i="18"/>
  <c r="BF300" i="18"/>
  <c r="BF302" i="18"/>
  <c r="BF304" i="18"/>
  <c r="BF305" i="18"/>
  <c r="BF306" i="18"/>
  <c r="BF307" i="18"/>
  <c r="BF308" i="18"/>
  <c r="BF315" i="18"/>
  <c r="BF317" i="18"/>
  <c r="BF318" i="18"/>
  <c r="BF322" i="18"/>
  <c r="BF327" i="18"/>
  <c r="BF328" i="18"/>
  <c r="BF332" i="18"/>
  <c r="BF333" i="18"/>
  <c r="BF334" i="18"/>
  <c r="BF337" i="18"/>
  <c r="BF340" i="18"/>
  <c r="BF342" i="18"/>
  <c r="BF344" i="18"/>
  <c r="BF345" i="18"/>
  <c r="BF353" i="18"/>
  <c r="BF354" i="18"/>
  <c r="BF355" i="18"/>
  <c r="BF358" i="18"/>
  <c r="BF366" i="18"/>
  <c r="BF369" i="18"/>
  <c r="BF370" i="18"/>
  <c r="BF373" i="18"/>
  <c r="BF374" i="18"/>
  <c r="BF375" i="18"/>
  <c r="BF377" i="18"/>
  <c r="BF378" i="18"/>
  <c r="BF384" i="18"/>
  <c r="BF386" i="18"/>
  <c r="BF387" i="18"/>
  <c r="BF388" i="18"/>
  <c r="BF396" i="18"/>
  <c r="BF403" i="18"/>
  <c r="BF404" i="18"/>
  <c r="BF407" i="18"/>
  <c r="BF408" i="18"/>
  <c r="BF409" i="18"/>
  <c r="BF411" i="18"/>
  <c r="BF412" i="18"/>
  <c r="BF415" i="18"/>
  <c r="BK145" i="18"/>
  <c r="J145" i="18" s="1"/>
  <c r="J100" i="18" s="1"/>
  <c r="BK152" i="18"/>
  <c r="J152" i="18"/>
  <c r="J102" i="18" s="1"/>
  <c r="J89" i="19"/>
  <c r="F92" i="19"/>
  <c r="BF129" i="19"/>
  <c r="BF130" i="19"/>
  <c r="BF135" i="19"/>
  <c r="BF137" i="19"/>
  <c r="BF138" i="19"/>
  <c r="BF139" i="19"/>
  <c r="BF140" i="19"/>
  <c r="BF154" i="19"/>
  <c r="BF155" i="19"/>
  <c r="BF158" i="19"/>
  <c r="BF161" i="19"/>
  <c r="BF162" i="19"/>
  <c r="BF164" i="19"/>
  <c r="BF166" i="19"/>
  <c r="BF167" i="19"/>
  <c r="BF168" i="19"/>
  <c r="BF170" i="19"/>
  <c r="BF171" i="19"/>
  <c r="BF173" i="19"/>
  <c r="BF174" i="19"/>
  <c r="BF178" i="19"/>
  <c r="BF181" i="19"/>
  <c r="BF182" i="19"/>
  <c r="BF184" i="19"/>
  <c r="BF186" i="19"/>
  <c r="BF187" i="19"/>
  <c r="BF188" i="19"/>
  <c r="BF190" i="19"/>
  <c r="BF193" i="19"/>
  <c r="BF198" i="19"/>
  <c r="BF200" i="19"/>
  <c r="BF201" i="19"/>
  <c r="BF203" i="19"/>
  <c r="BF206" i="19"/>
  <c r="BF207" i="19"/>
  <c r="BF209" i="19"/>
  <c r="BF213" i="19"/>
  <c r="BF214" i="19"/>
  <c r="BF215" i="19"/>
  <c r="BF218" i="19"/>
  <c r="BF219" i="19"/>
  <c r="BF223" i="19"/>
  <c r="BF224" i="19"/>
  <c r="BF227" i="19"/>
  <c r="BF230" i="19"/>
  <c r="BF231" i="19"/>
  <c r="BF232" i="19"/>
  <c r="BF233" i="19"/>
  <c r="BF234" i="19"/>
  <c r="BF235" i="19"/>
  <c r="BF236" i="19"/>
  <c r="BF245" i="19"/>
  <c r="BF246" i="19"/>
  <c r="BF249" i="19"/>
  <c r="BF250" i="19"/>
  <c r="BF251" i="19"/>
  <c r="BF252" i="19"/>
  <c r="BF253" i="19"/>
  <c r="BF256" i="19"/>
  <c r="BF262" i="19"/>
  <c r="BF263" i="19"/>
  <c r="BF264" i="19"/>
  <c r="BF271" i="19"/>
  <c r="BF272" i="19"/>
  <c r="BF275" i="19"/>
  <c r="BF276" i="19"/>
  <c r="BF277" i="19"/>
  <c r="BF279" i="19"/>
  <c r="BF280" i="19"/>
  <c r="BF281" i="19"/>
  <c r="BF282" i="19"/>
  <c r="BF283" i="19"/>
  <c r="BF284" i="19"/>
  <c r="BF285" i="19"/>
  <c r="BF286" i="19"/>
  <c r="BF288" i="19"/>
  <c r="BF289" i="19"/>
  <c r="BF290" i="19"/>
  <c r="BF291" i="19"/>
  <c r="BF292" i="19"/>
  <c r="BF293" i="19"/>
  <c r="BF294" i="19"/>
  <c r="BF296" i="19"/>
  <c r="BF297" i="19"/>
  <c r="BF298" i="19"/>
  <c r="BF299" i="19"/>
  <c r="BF300" i="19"/>
  <c r="BF302" i="19"/>
  <c r="BF303" i="19"/>
  <c r="BF305" i="19"/>
  <c r="BF307" i="19"/>
  <c r="BF309" i="19"/>
  <c r="BF310" i="19"/>
  <c r="BF312" i="19"/>
  <c r="BF313" i="19"/>
  <c r="BF314" i="19"/>
  <c r="BF316" i="19"/>
  <c r="BF323" i="19"/>
  <c r="BF325" i="19"/>
  <c r="BF326" i="19"/>
  <c r="BF330" i="19"/>
  <c r="BF336" i="19"/>
  <c r="BF340" i="19"/>
  <c r="BF342" i="19"/>
  <c r="BF343" i="19"/>
  <c r="BF344" i="19"/>
  <c r="BF346" i="19"/>
  <c r="BF348" i="19"/>
  <c r="BF351" i="19"/>
  <c r="BF356" i="19"/>
  <c r="BF360" i="19"/>
  <c r="BF361" i="19"/>
  <c r="BF369" i="19"/>
  <c r="BF374" i="19"/>
  <c r="BF375" i="19"/>
  <c r="BF376" i="19"/>
  <c r="F92" i="20"/>
  <c r="BF129" i="20"/>
  <c r="BF135" i="20"/>
  <c r="BF136" i="20"/>
  <c r="BF137" i="20"/>
  <c r="BF140" i="20"/>
  <c r="BF144" i="20"/>
  <c r="BF148" i="20"/>
  <c r="BF149" i="20"/>
  <c r="BF150" i="20"/>
  <c r="BF151" i="20"/>
  <c r="BF152" i="20"/>
  <c r="BF153" i="20"/>
  <c r="BF154" i="20"/>
  <c r="BF156" i="20"/>
  <c r="BF157" i="20"/>
  <c r="BF158" i="20"/>
  <c r="BF159" i="20"/>
  <c r="BF166" i="20"/>
  <c r="BF167" i="20"/>
  <c r="BF169" i="20"/>
  <c r="BF170" i="20"/>
  <c r="BF171" i="20"/>
  <c r="BF173" i="20"/>
  <c r="BF174" i="20"/>
  <c r="BF176" i="20"/>
  <c r="BF177" i="20"/>
  <c r="BF181" i="20"/>
  <c r="BF185" i="20"/>
  <c r="BF189" i="20"/>
  <c r="BF190" i="20"/>
  <c r="BF191" i="20"/>
  <c r="BF193" i="20"/>
  <c r="BF194" i="20"/>
  <c r="BF196" i="20"/>
  <c r="BF197" i="20"/>
  <c r="BF199" i="20"/>
  <c r="BF205" i="20"/>
  <c r="BF208" i="20"/>
  <c r="BF209" i="20"/>
  <c r="BF210" i="20"/>
  <c r="BF213" i="20"/>
  <c r="BF217" i="20"/>
  <c r="BF218" i="20"/>
  <c r="BF219" i="20"/>
  <c r="BF221" i="20"/>
  <c r="BF222" i="20"/>
  <c r="BF223" i="20"/>
  <c r="BF225" i="20"/>
  <c r="BF226" i="20"/>
  <c r="BF229" i="20"/>
  <c r="BF230" i="20"/>
  <c r="BF231" i="20"/>
  <c r="BF232" i="20"/>
  <c r="BF235" i="20"/>
  <c r="BF236" i="20"/>
  <c r="BF237" i="20"/>
  <c r="BF238" i="20"/>
  <c r="BF239" i="20"/>
  <c r="BF240" i="20"/>
  <c r="BF241" i="20"/>
  <c r="BF242" i="20"/>
  <c r="BF243" i="20"/>
  <c r="BF244" i="20"/>
  <c r="BF245" i="20"/>
  <c r="BF246" i="20"/>
  <c r="BF247" i="20"/>
  <c r="BF249" i="20"/>
  <c r="BF250" i="20"/>
  <c r="BF253" i="20"/>
  <c r="BF254" i="20"/>
  <c r="BF256" i="20"/>
  <c r="BF258" i="20"/>
  <c r="BF259" i="20"/>
  <c r="BF261" i="20"/>
  <c r="BF263" i="20"/>
  <c r="BF266" i="20"/>
  <c r="BF269" i="20"/>
  <c r="BF273" i="20"/>
  <c r="BF274" i="20"/>
  <c r="BF275" i="20"/>
  <c r="BF276" i="20"/>
  <c r="BF277" i="20"/>
  <c r="BF278" i="20"/>
  <c r="BF279" i="20"/>
  <c r="BF288" i="20"/>
  <c r="BF289" i="20"/>
  <c r="BF290" i="20"/>
  <c r="BF291" i="20"/>
  <c r="BF292" i="20"/>
  <c r="BF293" i="20"/>
  <c r="BF294" i="20"/>
  <c r="BF296" i="20"/>
  <c r="BF298" i="20"/>
  <c r="BF302" i="20"/>
  <c r="BF303" i="20"/>
  <c r="BF308" i="20"/>
  <c r="BF309" i="20"/>
  <c r="BF312" i="20"/>
  <c r="BF313" i="20"/>
  <c r="BF314" i="20"/>
  <c r="BF318" i="20"/>
  <c r="BF321" i="20"/>
  <c r="BF324" i="20"/>
  <c r="BF328" i="20"/>
  <c r="BF331" i="20"/>
  <c r="BF332" i="20"/>
  <c r="BF339" i="20"/>
  <c r="BF341" i="20"/>
  <c r="BF344" i="20"/>
  <c r="BF345" i="20"/>
  <c r="BF346" i="20"/>
  <c r="BF349" i="20"/>
  <c r="BF351" i="20"/>
  <c r="BF352" i="20"/>
  <c r="BF355" i="20"/>
  <c r="BF356" i="20"/>
  <c r="BF357" i="20"/>
  <c r="BF358" i="20"/>
  <c r="BF360" i="20"/>
  <c r="BF363" i="20"/>
  <c r="BF364" i="20"/>
  <c r="BF365" i="20"/>
  <c r="BF366" i="20"/>
  <c r="BF369" i="20"/>
  <c r="BF370" i="20"/>
  <c r="BF371" i="20"/>
  <c r="BF372" i="20"/>
  <c r="BF376" i="20"/>
  <c r="BF377" i="20"/>
  <c r="BF380" i="20"/>
  <c r="BF381" i="20"/>
  <c r="BF382" i="20"/>
  <c r="BF386" i="20"/>
  <c r="BF387" i="20"/>
  <c r="BF388" i="20"/>
  <c r="BF389" i="20"/>
  <c r="BF391" i="20"/>
  <c r="BF394" i="20"/>
  <c r="BF395" i="20"/>
  <c r="BF396" i="20"/>
  <c r="BF132" i="21"/>
  <c r="BF134" i="21"/>
  <c r="BF138" i="21"/>
  <c r="BF139" i="21"/>
  <c r="BF140" i="21"/>
  <c r="BF141" i="21"/>
  <c r="BF146" i="21"/>
  <c r="BF147" i="21"/>
  <c r="BF148" i="21"/>
  <c r="BF153" i="21"/>
  <c r="BF154" i="21"/>
  <c r="BF155" i="21"/>
  <c r="BF162" i="21"/>
  <c r="BF164" i="21"/>
  <c r="BF165" i="21"/>
  <c r="BF166" i="21"/>
  <c r="BF167" i="21"/>
  <c r="BF169" i="21"/>
  <c r="BF172" i="21"/>
  <c r="BF173" i="21"/>
  <c r="BF174" i="21"/>
  <c r="BF178" i="21"/>
  <c r="BF179" i="21"/>
  <c r="BF180" i="21"/>
  <c r="BF184" i="21"/>
  <c r="BF185" i="21"/>
  <c r="BF187" i="21"/>
  <c r="BF191" i="21"/>
  <c r="BF195" i="21"/>
  <c r="BF199" i="21"/>
  <c r="BF200" i="21"/>
  <c r="BF201" i="21"/>
  <c r="BF202" i="21"/>
  <c r="BF203" i="21"/>
  <c r="BF204" i="21"/>
  <c r="BF211" i="21"/>
  <c r="BF212" i="21"/>
  <c r="BF213" i="21"/>
  <c r="BF214" i="21"/>
  <c r="BF215" i="21"/>
  <c r="BF216" i="21"/>
  <c r="BF217" i="21"/>
  <c r="BF218" i="21"/>
  <c r="BF219" i="21"/>
  <c r="BF222" i="21"/>
  <c r="BF223" i="21"/>
  <c r="BF224" i="21"/>
  <c r="BF225" i="21"/>
  <c r="BF226" i="21"/>
  <c r="BF227" i="21"/>
  <c r="BF230" i="21"/>
  <c r="BF231" i="21"/>
  <c r="BF236" i="21"/>
  <c r="BF237" i="21"/>
  <c r="BF239" i="21"/>
  <c r="BF240" i="21"/>
  <c r="BF242" i="21"/>
  <c r="BF243" i="21"/>
  <c r="BF244" i="21"/>
  <c r="BF246" i="21"/>
  <c r="BF249" i="21"/>
  <c r="BF250" i="21"/>
  <c r="BF251" i="21"/>
  <c r="BF256" i="21"/>
  <c r="BF259" i="21"/>
  <c r="BF262" i="21"/>
  <c r="BF265" i="21"/>
  <c r="BF266" i="21"/>
  <c r="BF268" i="21"/>
  <c r="BF269" i="21"/>
  <c r="BF270" i="21"/>
  <c r="BF275" i="21"/>
  <c r="BF276" i="21"/>
  <c r="BF285" i="21"/>
  <c r="BF293" i="21"/>
  <c r="BF296" i="21"/>
  <c r="BF297" i="21"/>
  <c r="BF298" i="21"/>
  <c r="BF299" i="21"/>
  <c r="BF300" i="21"/>
  <c r="BF306" i="21"/>
  <c r="BF310" i="21"/>
  <c r="BF311" i="21"/>
  <c r="BF312" i="21"/>
  <c r="BF322" i="21"/>
  <c r="BF323" i="21"/>
  <c r="BF324" i="21"/>
  <c r="BF325" i="21"/>
  <c r="BF326" i="21"/>
  <c r="BF329" i="21"/>
  <c r="BF332" i="21"/>
  <c r="BF334" i="21"/>
  <c r="BF336" i="21"/>
  <c r="BF337" i="21"/>
  <c r="BF338" i="21"/>
  <c r="BF339" i="21"/>
  <c r="BF340" i="21"/>
  <c r="BF345" i="21"/>
  <c r="BF346" i="21"/>
  <c r="BF347" i="21"/>
  <c r="BF348" i="21"/>
  <c r="BF349" i="21"/>
  <c r="BF352" i="21"/>
  <c r="BF353" i="21"/>
  <c r="BF354" i="21"/>
  <c r="BF355" i="21"/>
  <c r="BF358" i="21"/>
  <c r="BF359" i="21"/>
  <c r="BF360" i="21"/>
  <c r="BF361" i="21"/>
  <c r="BF363" i="21"/>
  <c r="BF364" i="21"/>
  <c r="BF371" i="21"/>
  <c r="BF372" i="21"/>
  <c r="BF373" i="21"/>
  <c r="BF375" i="21"/>
  <c r="BF376" i="21"/>
  <c r="BF378" i="21"/>
  <c r="BF379" i="21"/>
  <c r="BF380" i="21"/>
  <c r="BF385" i="21"/>
  <c r="BF386" i="21"/>
  <c r="BF391" i="21"/>
  <c r="BF392" i="21"/>
  <c r="BF397" i="21"/>
  <c r="BF398" i="21"/>
  <c r="BF401" i="21"/>
  <c r="BF404" i="21"/>
  <c r="BF405" i="21"/>
  <c r="BF407" i="21"/>
  <c r="BF408" i="21"/>
  <c r="BF412" i="21"/>
  <c r="BF413" i="21"/>
  <c r="BF422" i="21"/>
  <c r="BF423" i="21"/>
  <c r="BF425" i="21"/>
  <c r="BF426" i="21"/>
  <c r="BF427" i="21"/>
  <c r="BF428" i="21"/>
  <c r="BF429" i="21"/>
  <c r="J89" i="22"/>
  <c r="BF131" i="22"/>
  <c r="BF132" i="22"/>
  <c r="BF135" i="22"/>
  <c r="BF137" i="22"/>
  <c r="BF138" i="22"/>
  <c r="BF139" i="22"/>
  <c r="BF144" i="22"/>
  <c r="BF145" i="22"/>
  <c r="BF147" i="22"/>
  <c r="BF150" i="22"/>
  <c r="BF151" i="22"/>
  <c r="BF152" i="22"/>
  <c r="BF157" i="22"/>
  <c r="BF158" i="22"/>
  <c r="BF159" i="22"/>
  <c r="BF160" i="22"/>
  <c r="BF161" i="22"/>
  <c r="BF162" i="22"/>
  <c r="BF163" i="22"/>
  <c r="BF164" i="22"/>
  <c r="BF165" i="22"/>
  <c r="BF166" i="22"/>
  <c r="BF167" i="22"/>
  <c r="BF170" i="22"/>
  <c r="BF171" i="22"/>
  <c r="BF172" i="22"/>
  <c r="BF175" i="22"/>
  <c r="BF178" i="22"/>
  <c r="BF185" i="22"/>
  <c r="BF186" i="22"/>
  <c r="BF188" i="22"/>
  <c r="BF193" i="22"/>
  <c r="BF194" i="22"/>
  <c r="BF195" i="22"/>
  <c r="BF198" i="22"/>
  <c r="BF204" i="22"/>
  <c r="BF206" i="22"/>
  <c r="BF209" i="22"/>
  <c r="BF211" i="22"/>
  <c r="BF212" i="22"/>
  <c r="BF213" i="22"/>
  <c r="BF216" i="22"/>
  <c r="BF219" i="22"/>
  <c r="BF220" i="22"/>
  <c r="BF223" i="22"/>
  <c r="BF226" i="22"/>
  <c r="BF227" i="22"/>
  <c r="BF228" i="22"/>
  <c r="BF229" i="22"/>
  <c r="BF232" i="22"/>
  <c r="BF233" i="22"/>
  <c r="BF235" i="22"/>
  <c r="BF236" i="22"/>
  <c r="BF237" i="22"/>
  <c r="BF239" i="22"/>
  <c r="BF240" i="22"/>
  <c r="BF241" i="22"/>
  <c r="BF244" i="22"/>
  <c r="BF246" i="22"/>
  <c r="BF247" i="22"/>
  <c r="BF248" i="22"/>
  <c r="BF249" i="22"/>
  <c r="BF251" i="22"/>
  <c r="BF252" i="22"/>
  <c r="BF254" i="22"/>
  <c r="BF259" i="22"/>
  <c r="BF263" i="22"/>
  <c r="BF265" i="22"/>
  <c r="BF268" i="22"/>
  <c r="BF272" i="22"/>
  <c r="BF274" i="22"/>
  <c r="BF275" i="22"/>
  <c r="BF276" i="22"/>
  <c r="BF278" i="22"/>
  <c r="BF279" i="22"/>
  <c r="BF280" i="22"/>
  <c r="BF281" i="22"/>
  <c r="BF282" i="22"/>
  <c r="BF284" i="22"/>
  <c r="BF285" i="22"/>
  <c r="BF287" i="22"/>
  <c r="BF289" i="22"/>
  <c r="BF291" i="22"/>
  <c r="BF295" i="22"/>
  <c r="BF296" i="22"/>
  <c r="BF297" i="22"/>
  <c r="BF298" i="22"/>
  <c r="BF299" i="22"/>
  <c r="BF300" i="22"/>
  <c r="BF301" i="22"/>
  <c r="BF302" i="22"/>
  <c r="BF304" i="22"/>
  <c r="BF306" i="22"/>
  <c r="BF310" i="22"/>
  <c r="BF314" i="22"/>
  <c r="BF315" i="22"/>
  <c r="BF317" i="22"/>
  <c r="BF319" i="22"/>
  <c r="BF320" i="22"/>
  <c r="BF324" i="22"/>
  <c r="BF325" i="22"/>
  <c r="BF327" i="22"/>
  <c r="BF329" i="22"/>
  <c r="BF330" i="22"/>
  <c r="BF332" i="22"/>
  <c r="BF333" i="22"/>
  <c r="BF336" i="22"/>
  <c r="BF339" i="22"/>
  <c r="BF340" i="22"/>
  <c r="BF341" i="22"/>
  <c r="BF342" i="22"/>
  <c r="BF344" i="22"/>
  <c r="BF345" i="22"/>
  <c r="BF346" i="22"/>
  <c r="BF347" i="22"/>
  <c r="BF349" i="22"/>
  <c r="BF350" i="22"/>
  <c r="BF352" i="22"/>
  <c r="BF353" i="22"/>
  <c r="BF355" i="22"/>
  <c r="BF356" i="22"/>
  <c r="BF357" i="22"/>
  <c r="BF358" i="22"/>
  <c r="BF359" i="22"/>
  <c r="BF363" i="22"/>
  <c r="BF365" i="22"/>
  <c r="BF367" i="22"/>
  <c r="BF368" i="22"/>
  <c r="BF369" i="22"/>
  <c r="BF370" i="22"/>
  <c r="BF371" i="22"/>
  <c r="BF373" i="22"/>
  <c r="BF374" i="22"/>
  <c r="BF383" i="22"/>
  <c r="BF385" i="22"/>
  <c r="BF386" i="22"/>
  <c r="BF388" i="22"/>
  <c r="BF392" i="22"/>
  <c r="BF393" i="22"/>
  <c r="BF398" i="22"/>
  <c r="BF399" i="22"/>
  <c r="BF403" i="22"/>
  <c r="BF404" i="22"/>
  <c r="BF405" i="22"/>
  <c r="BF406" i="22"/>
  <c r="BF407" i="22"/>
  <c r="BF410" i="22"/>
  <c r="BF411" i="22"/>
  <c r="BF412" i="22"/>
  <c r="BF415" i="22"/>
  <c r="J92" i="23"/>
  <c r="BF129" i="23"/>
  <c r="BF130" i="23"/>
  <c r="BF132" i="23"/>
  <c r="BF135" i="23"/>
  <c r="BF140" i="23"/>
  <c r="BF145" i="23"/>
  <c r="BF147" i="23"/>
  <c r="BF150" i="23"/>
  <c r="BF156" i="23"/>
  <c r="BF159" i="23"/>
  <c r="BF160" i="23"/>
  <c r="BF161" i="23"/>
  <c r="BF164" i="23"/>
  <c r="BF165" i="23"/>
  <c r="BF167" i="23"/>
  <c r="BF168" i="23"/>
  <c r="BF169" i="23"/>
  <c r="BF171" i="23"/>
  <c r="BF173" i="23"/>
  <c r="BF177" i="23"/>
  <c r="BF182" i="23"/>
  <c r="BF185" i="23"/>
  <c r="BF189" i="23"/>
  <c r="BF191" i="23"/>
  <c r="BF194" i="23"/>
  <c r="BF195" i="23"/>
  <c r="BF199" i="23"/>
  <c r="BF202" i="23"/>
  <c r="BF204" i="23"/>
  <c r="BF206" i="23"/>
  <c r="BF207" i="23"/>
  <c r="BF212" i="23"/>
  <c r="BF215" i="23"/>
  <c r="BF218" i="23"/>
  <c r="BF220" i="23"/>
  <c r="BF221" i="23"/>
  <c r="BF231" i="23"/>
  <c r="BF232" i="23"/>
  <c r="BF237" i="23"/>
  <c r="BF238" i="23"/>
  <c r="BF241" i="23"/>
  <c r="BF245" i="23"/>
  <c r="BF246" i="23"/>
  <c r="BF250" i="23"/>
  <c r="BF251" i="23"/>
  <c r="BF252" i="23"/>
  <c r="BF253" i="23"/>
  <c r="BF254" i="23"/>
  <c r="BF255" i="23"/>
  <c r="BF260" i="23"/>
  <c r="BF263" i="23"/>
  <c r="BF264" i="23"/>
  <c r="BF265" i="23"/>
  <c r="BF270" i="23"/>
  <c r="BF271" i="23"/>
  <c r="BF272" i="23"/>
  <c r="BF273" i="23"/>
  <c r="BF276" i="23"/>
  <c r="BF277" i="23"/>
  <c r="BF278" i="23"/>
  <c r="BF279" i="23"/>
  <c r="BF285" i="23"/>
  <c r="BF286" i="23"/>
  <c r="BF289" i="23"/>
  <c r="BF293" i="23"/>
  <c r="BF294" i="23"/>
  <c r="BF295" i="23"/>
  <c r="BF296" i="23"/>
  <c r="BF297" i="23"/>
  <c r="BF298" i="23"/>
  <c r="BF299" i="23"/>
  <c r="BF307" i="23"/>
  <c r="BF308" i="23"/>
  <c r="BF312" i="23"/>
  <c r="BF313" i="23"/>
  <c r="BF314" i="23"/>
  <c r="BF315" i="23"/>
  <c r="BF318" i="23"/>
  <c r="BF322" i="23"/>
  <c r="BF324" i="23"/>
  <c r="BF326" i="23"/>
  <c r="BF327" i="23"/>
  <c r="BF328" i="23"/>
  <c r="BF330" i="23"/>
  <c r="BF333" i="23"/>
  <c r="BF337" i="23"/>
  <c r="BF338" i="23"/>
  <c r="BF339" i="23"/>
  <c r="BF344" i="23"/>
  <c r="BF350" i="23"/>
  <c r="BF351" i="23"/>
  <c r="BF353" i="23"/>
  <c r="BF354" i="23"/>
  <c r="BF355" i="23"/>
  <c r="BF359" i="23"/>
  <c r="BF360" i="23"/>
  <c r="BF365" i="23"/>
  <c r="BF366" i="23"/>
  <c r="BF368" i="23"/>
  <c r="BF369" i="23"/>
  <c r="BF370" i="23"/>
  <c r="BF371" i="23"/>
  <c r="BF379" i="23"/>
  <c r="BF384" i="23"/>
  <c r="BF385" i="23"/>
  <c r="BF387" i="23"/>
  <c r="BF389" i="23"/>
  <c r="BF390" i="23"/>
  <c r="BK141" i="23"/>
  <c r="J141" i="23" s="1"/>
  <c r="J100" i="23" s="1"/>
  <c r="F33" i="2"/>
  <c r="AZ95" i="1" s="1"/>
  <c r="F36" i="2"/>
  <c r="BC95" i="1" s="1"/>
  <c r="F33" i="3"/>
  <c r="AZ96" i="1" s="1"/>
  <c r="F35" i="3"/>
  <c r="BB96" i="1" s="1"/>
  <c r="F36" i="3"/>
  <c r="BC96" i="1" s="1"/>
  <c r="F33" i="4"/>
  <c r="AZ97" i="1" s="1"/>
  <c r="J33" i="5"/>
  <c r="AV98" i="1" s="1"/>
  <c r="F35" i="6"/>
  <c r="BB99" i="1" s="1"/>
  <c r="F37" i="7"/>
  <c r="BD100" i="1" s="1"/>
  <c r="F33" i="8"/>
  <c r="AZ101" i="1" s="1"/>
  <c r="F36" i="8"/>
  <c r="BC101" i="1" s="1"/>
  <c r="F37" i="9"/>
  <c r="BD102" i="1" s="1"/>
  <c r="F33" i="10"/>
  <c r="AZ103" i="1" s="1"/>
  <c r="F37" i="12"/>
  <c r="BD105" i="1" s="1"/>
  <c r="F35" i="13"/>
  <c r="BB106" i="1" s="1"/>
  <c r="F37" i="13"/>
  <c r="BD106" i="1" s="1"/>
  <c r="J33" i="14"/>
  <c r="AV107" i="1" s="1"/>
  <c r="F35" i="15"/>
  <c r="BB108" i="1" s="1"/>
  <c r="J33" i="16"/>
  <c r="AV109" i="1" s="1"/>
  <c r="F35" i="17"/>
  <c r="BB110" i="1" s="1"/>
  <c r="F37" i="17"/>
  <c r="BD110" i="1" s="1"/>
  <c r="J33" i="18"/>
  <c r="AV111" i="1" s="1"/>
  <c r="J33" i="19"/>
  <c r="AV112" i="1" s="1"/>
  <c r="F35" i="20"/>
  <c r="BB113" i="1" s="1"/>
  <c r="J33" i="21"/>
  <c r="AV114" i="1" s="1"/>
  <c r="J33" i="22"/>
  <c r="AV115" i="1" s="1"/>
  <c r="J33" i="23"/>
  <c r="AV116" i="1" s="1"/>
  <c r="J33" i="2"/>
  <c r="AV95" i="1" s="1"/>
  <c r="F37" i="2"/>
  <c r="BD95" i="1" s="1"/>
  <c r="F37" i="3"/>
  <c r="BD96" i="1" s="1"/>
  <c r="J33" i="4"/>
  <c r="AV97" i="1" s="1"/>
  <c r="F33" i="5"/>
  <c r="AZ98" i="1" s="1"/>
  <c r="F36" i="5"/>
  <c r="BC98" i="1" s="1"/>
  <c r="J33" i="6"/>
  <c r="AV99" i="1" s="1"/>
  <c r="F35" i="7"/>
  <c r="BB100" i="1" s="1"/>
  <c r="F37" i="8"/>
  <c r="BD101" i="1" s="1"/>
  <c r="F33" i="9"/>
  <c r="AZ102" i="1" s="1"/>
  <c r="F36" i="9"/>
  <c r="BC102" i="1" s="1"/>
  <c r="F37" i="10"/>
  <c r="BD103" i="1" s="1"/>
  <c r="J33" i="11"/>
  <c r="AV104" i="1" s="1"/>
  <c r="F37" i="11"/>
  <c r="BD104" i="1" s="1"/>
  <c r="F33" i="12"/>
  <c r="AZ105" i="1" s="1"/>
  <c r="F36" i="12"/>
  <c r="BC105" i="1" s="1"/>
  <c r="F36" i="13"/>
  <c r="BC106" i="1" s="1"/>
  <c r="F35" i="14"/>
  <c r="BB107" i="1" s="1"/>
  <c r="J33" i="15"/>
  <c r="AV108" i="1" s="1"/>
  <c r="F35" i="16"/>
  <c r="BB109" i="1" s="1"/>
  <c r="J33" i="17"/>
  <c r="AV110" i="1" s="1"/>
  <c r="F33" i="18"/>
  <c r="AZ111" i="1" s="1"/>
  <c r="F37" i="18"/>
  <c r="BD111" i="1" s="1"/>
  <c r="F35" i="19"/>
  <c r="BB112" i="1" s="1"/>
  <c r="J33" i="20"/>
  <c r="AV113" i="1" s="1"/>
  <c r="F33" i="21"/>
  <c r="AZ114" i="1" s="1"/>
  <c r="F37" i="21"/>
  <c r="BD114" i="1" s="1"/>
  <c r="F36" i="22"/>
  <c r="BC115" i="1" s="1"/>
  <c r="F35" i="23"/>
  <c r="BB116" i="1" s="1"/>
  <c r="F35" i="2"/>
  <c r="BB95" i="1" s="1"/>
  <c r="F35" i="4"/>
  <c r="BB97" i="1" s="1"/>
  <c r="F37" i="4"/>
  <c r="BD97" i="1" s="1"/>
  <c r="F37" i="5"/>
  <c r="BD98" i="1" s="1"/>
  <c r="F33" i="6"/>
  <c r="AZ99" i="1" s="1"/>
  <c r="F36" i="6"/>
  <c r="BC99" i="1" s="1"/>
  <c r="J33" i="7"/>
  <c r="AV100" i="1" s="1"/>
  <c r="F35" i="8"/>
  <c r="BB101" i="1" s="1"/>
  <c r="J33" i="9"/>
  <c r="AV102" i="1" s="1"/>
  <c r="F35" i="10"/>
  <c r="BB103" i="1" s="1"/>
  <c r="F36" i="10"/>
  <c r="BC103" i="1" s="1"/>
  <c r="F36" i="11"/>
  <c r="BC104" i="1" s="1"/>
  <c r="J33" i="12"/>
  <c r="AV105" i="1" s="1"/>
  <c r="J33" i="13"/>
  <c r="AV106" i="1" s="1"/>
  <c r="F37" i="14"/>
  <c r="BD107" i="1" s="1"/>
  <c r="F33" i="15"/>
  <c r="AZ108" i="1" s="1"/>
  <c r="F37" i="15"/>
  <c r="BD108" i="1" s="1"/>
  <c r="F36" i="16"/>
  <c r="BC109" i="1" s="1"/>
  <c r="F33" i="17"/>
  <c r="AZ110" i="1" s="1"/>
  <c r="F36" i="18"/>
  <c r="BC111" i="1" s="1"/>
  <c r="F36" i="19"/>
  <c r="BC112" i="1" s="1"/>
  <c r="F33" i="20"/>
  <c r="AZ113" i="1" s="1"/>
  <c r="F37" i="20"/>
  <c r="BD113" i="1" s="1"/>
  <c r="F36" i="21"/>
  <c r="BC114" i="1" s="1"/>
  <c r="F35" i="22"/>
  <c r="BB115" i="1" s="1"/>
  <c r="F37" i="22"/>
  <c r="BD115" i="1" s="1"/>
  <c r="F37" i="23"/>
  <c r="BD116" i="1" s="1"/>
  <c r="J33" i="3"/>
  <c r="AV96" i="1" s="1"/>
  <c r="F36" i="4"/>
  <c r="BC97" i="1" s="1"/>
  <c r="F35" i="5"/>
  <c r="BB98" i="1" s="1"/>
  <c r="F37" i="6"/>
  <c r="BD99" i="1" s="1"/>
  <c r="F33" i="7"/>
  <c r="AZ100" i="1" s="1"/>
  <c r="F36" i="7"/>
  <c r="BC100" i="1" s="1"/>
  <c r="J33" i="8"/>
  <c r="AV101" i="1" s="1"/>
  <c r="F35" i="9"/>
  <c r="BB102" i="1" s="1"/>
  <c r="J33" i="10"/>
  <c r="AV103" i="1" s="1"/>
  <c r="F33" i="11"/>
  <c r="AZ104" i="1" s="1"/>
  <c r="F35" i="11"/>
  <c r="BB104" i="1" s="1"/>
  <c r="F35" i="12"/>
  <c r="BB105" i="1" s="1"/>
  <c r="F33" i="13"/>
  <c r="AZ106" i="1" s="1"/>
  <c r="F33" i="14"/>
  <c r="AZ107" i="1" s="1"/>
  <c r="F36" i="14"/>
  <c r="BC107" i="1" s="1"/>
  <c r="F36" i="15"/>
  <c r="BC108" i="1" s="1"/>
  <c r="F33" i="16"/>
  <c r="AZ109" i="1" s="1"/>
  <c r="F37" i="16"/>
  <c r="BD109" i="1" s="1"/>
  <c r="F36" i="17"/>
  <c r="BC110" i="1" s="1"/>
  <c r="F35" i="18"/>
  <c r="BB111" i="1" s="1"/>
  <c r="F33" i="19"/>
  <c r="AZ112" i="1" s="1"/>
  <c r="F37" i="19"/>
  <c r="BD112" i="1" s="1"/>
  <c r="F36" i="20"/>
  <c r="BC113" i="1" s="1"/>
  <c r="F35" i="21"/>
  <c r="BB114" i="1" s="1"/>
  <c r="F33" i="22"/>
  <c r="AZ115" i="1" s="1"/>
  <c r="F33" i="23"/>
  <c r="AZ116" i="1" s="1"/>
  <c r="F36" i="23"/>
  <c r="BC116" i="1" s="1"/>
  <c r="P231" i="6" l="1"/>
  <c r="R200" i="4"/>
  <c r="R236" i="5"/>
  <c r="P220" i="11"/>
  <c r="R231" i="6"/>
  <c r="T236" i="5"/>
  <c r="P200" i="4"/>
  <c r="P169" i="11"/>
  <c r="R128" i="22"/>
  <c r="R169" i="11"/>
  <c r="T171" i="8"/>
  <c r="P236" i="5"/>
  <c r="T189" i="7"/>
  <c r="R220" i="11"/>
  <c r="P189" i="7"/>
  <c r="P167" i="4"/>
  <c r="P155" i="4" s="1"/>
  <c r="AU97" i="1" s="1"/>
  <c r="T253" i="12"/>
  <c r="R222" i="8"/>
  <c r="R253" i="12"/>
  <c r="T144" i="2"/>
  <c r="P266" i="7"/>
  <c r="T231" i="6"/>
  <c r="P144" i="2"/>
  <c r="P132" i="2" s="1"/>
  <c r="AU95" i="1" s="1"/>
  <c r="T155" i="4"/>
  <c r="R132" i="2"/>
  <c r="T132" i="2"/>
  <c r="BK200" i="4"/>
  <c r="J200" i="4" s="1"/>
  <c r="J119" i="4" s="1"/>
  <c r="P143" i="23"/>
  <c r="T127" i="23"/>
  <c r="R148" i="22"/>
  <c r="R127" i="22"/>
  <c r="R127" i="21"/>
  <c r="P154" i="18"/>
  <c r="T127" i="16"/>
  <c r="P148" i="14"/>
  <c r="T128" i="14"/>
  <c r="T127" i="14" s="1"/>
  <c r="R126" i="13"/>
  <c r="R239" i="12"/>
  <c r="BK221" i="12"/>
  <c r="J221" i="12" s="1"/>
  <c r="J121" i="12" s="1"/>
  <c r="R182" i="12"/>
  <c r="R205" i="11"/>
  <c r="T198" i="11"/>
  <c r="T157" i="11" s="1"/>
  <c r="T227" i="10"/>
  <c r="R212" i="10"/>
  <c r="R205" i="10"/>
  <c r="P212" i="9"/>
  <c r="R170" i="9"/>
  <c r="R207" i="8"/>
  <c r="T200" i="8"/>
  <c r="P226" i="7"/>
  <c r="T221" i="5"/>
  <c r="R178" i="5"/>
  <c r="R166" i="5"/>
  <c r="P253" i="3"/>
  <c r="P239" i="3"/>
  <c r="P222" i="3"/>
  <c r="T182" i="3"/>
  <c r="P182" i="3"/>
  <c r="P170" i="3" s="1"/>
  <c r="AU96" i="1" s="1"/>
  <c r="T143" i="23"/>
  <c r="R144" i="21"/>
  <c r="T127" i="21"/>
  <c r="P144" i="19"/>
  <c r="T127" i="19"/>
  <c r="BK154" i="18"/>
  <c r="J154" i="18"/>
  <c r="J103" i="18" s="1"/>
  <c r="P129" i="18"/>
  <c r="P128" i="18" s="1"/>
  <c r="AU111" i="1" s="1"/>
  <c r="T143" i="17"/>
  <c r="P143" i="17"/>
  <c r="T127" i="17"/>
  <c r="T126" i="17" s="1"/>
  <c r="P127" i="17"/>
  <c r="P126" i="17"/>
  <c r="AU110" i="1" s="1"/>
  <c r="T147" i="16"/>
  <c r="BK148" i="14"/>
  <c r="J148" i="14" s="1"/>
  <c r="J102" i="14" s="1"/>
  <c r="T135" i="13"/>
  <c r="T126" i="13" s="1"/>
  <c r="P135" i="13"/>
  <c r="P126" i="13" s="1"/>
  <c r="AU106" i="1" s="1"/>
  <c r="P239" i="12"/>
  <c r="P214" i="12"/>
  <c r="P170" i="12" s="1"/>
  <c r="AU105" i="1" s="1"/>
  <c r="T182" i="12"/>
  <c r="P205" i="11"/>
  <c r="T212" i="10"/>
  <c r="T205" i="10"/>
  <c r="P199" i="9"/>
  <c r="T170" i="9"/>
  <c r="P249" i="7"/>
  <c r="P177" i="7" s="1"/>
  <c r="AU100" i="1" s="1"/>
  <c r="T234" i="7"/>
  <c r="R226" i="7"/>
  <c r="T216" i="6"/>
  <c r="BK216" i="6"/>
  <c r="J216" i="6" s="1"/>
  <c r="J120" i="6" s="1"/>
  <c r="P209" i="6"/>
  <c r="T178" i="5"/>
  <c r="BK253" i="3"/>
  <c r="J253" i="3" s="1"/>
  <c r="J133" i="3" s="1"/>
  <c r="BK182" i="3"/>
  <c r="J182" i="3"/>
  <c r="J103" i="3" s="1"/>
  <c r="BK198" i="10"/>
  <c r="J198" i="10" s="1"/>
  <c r="J113" i="10" s="1"/>
  <c r="R143" i="23"/>
  <c r="R127" i="23"/>
  <c r="R126" i="23" s="1"/>
  <c r="P127" i="23"/>
  <c r="T141" i="20"/>
  <c r="P141" i="20"/>
  <c r="R127" i="20"/>
  <c r="R144" i="19"/>
  <c r="R126" i="19" s="1"/>
  <c r="R127" i="19"/>
  <c r="T154" i="18"/>
  <c r="R129" i="18"/>
  <c r="R143" i="17"/>
  <c r="R127" i="17"/>
  <c r="R126" i="17" s="1"/>
  <c r="R126" i="16"/>
  <c r="R145" i="15"/>
  <c r="R127" i="15"/>
  <c r="P128" i="14"/>
  <c r="P127" i="14" s="1"/>
  <c r="AU107" i="1" s="1"/>
  <c r="R214" i="12"/>
  <c r="P198" i="11"/>
  <c r="P227" i="10"/>
  <c r="T212" i="9"/>
  <c r="R199" i="9"/>
  <c r="P200" i="8"/>
  <c r="P159" i="8" s="1"/>
  <c r="AU101" i="1" s="1"/>
  <c r="R249" i="7"/>
  <c r="T226" i="7"/>
  <c r="R209" i="6"/>
  <c r="R178" i="6"/>
  <c r="T253" i="3"/>
  <c r="T239" i="3"/>
  <c r="T222" i="3"/>
  <c r="T148" i="22"/>
  <c r="T127" i="22" s="1"/>
  <c r="P148" i="22"/>
  <c r="T128" i="22"/>
  <c r="P128" i="22"/>
  <c r="P127" i="22"/>
  <c r="AU115" i="1" s="1"/>
  <c r="T144" i="21"/>
  <c r="P144" i="21"/>
  <c r="P127" i="21"/>
  <c r="P126" i="21" s="1"/>
  <c r="AU114" i="1" s="1"/>
  <c r="R141" i="20"/>
  <c r="T127" i="20"/>
  <c r="T126" i="20" s="1"/>
  <c r="P127" i="20"/>
  <c r="T144" i="19"/>
  <c r="P127" i="19"/>
  <c r="P126" i="19" s="1"/>
  <c r="AU112" i="1" s="1"/>
  <c r="R154" i="18"/>
  <c r="T129" i="18"/>
  <c r="T128" i="18" s="1"/>
  <c r="P147" i="16"/>
  <c r="P126" i="16" s="1"/>
  <c r="AU109" i="1" s="1"/>
  <c r="P127" i="16"/>
  <c r="T145" i="15"/>
  <c r="P145" i="15"/>
  <c r="T127" i="15"/>
  <c r="T126" i="15" s="1"/>
  <c r="P127" i="15"/>
  <c r="P126" i="15" s="1"/>
  <c r="AU108" i="1" s="1"/>
  <c r="R148" i="14"/>
  <c r="R128" i="14"/>
  <c r="R127" i="14" s="1"/>
  <c r="T239" i="12"/>
  <c r="R221" i="12"/>
  <c r="T214" i="12"/>
  <c r="P182" i="12"/>
  <c r="T205" i="11"/>
  <c r="R198" i="11"/>
  <c r="R157" i="11"/>
  <c r="R227" i="10"/>
  <c r="P212" i="10"/>
  <c r="P205" i="10"/>
  <c r="T175" i="10"/>
  <c r="P175" i="10"/>
  <c r="P163" i="10" s="1"/>
  <c r="AU103" i="1" s="1"/>
  <c r="R212" i="9"/>
  <c r="T199" i="9"/>
  <c r="P170" i="9"/>
  <c r="P158" i="9" s="1"/>
  <c r="AU102" i="1" s="1"/>
  <c r="T207" i="8"/>
  <c r="T159" i="8" s="1"/>
  <c r="R200" i="8"/>
  <c r="R159" i="8" s="1"/>
  <c r="T249" i="7"/>
  <c r="R234" i="7"/>
  <c r="R177" i="7" s="1"/>
  <c r="R216" i="6"/>
  <c r="T209" i="6"/>
  <c r="T166" i="6" s="1"/>
  <c r="T178" i="6"/>
  <c r="P178" i="6"/>
  <c r="P166" i="6" s="1"/>
  <c r="AU99" i="1" s="1"/>
  <c r="P221" i="5"/>
  <c r="P178" i="5"/>
  <c r="P166" i="5"/>
  <c r="AU98" i="1" s="1"/>
  <c r="R167" i="4"/>
  <c r="R155" i="4" s="1"/>
  <c r="BK167" i="4"/>
  <c r="J167" i="4" s="1"/>
  <c r="J103" i="4" s="1"/>
  <c r="R253" i="3"/>
  <c r="R239" i="3"/>
  <c r="R222" i="3"/>
  <c r="R182" i="3"/>
  <c r="R170" i="3" s="1"/>
  <c r="BK133" i="2"/>
  <c r="J133" i="2" s="1"/>
  <c r="J97" i="2" s="1"/>
  <c r="J145" i="2"/>
  <c r="J104" i="2" s="1"/>
  <c r="J183" i="3"/>
  <c r="J104" i="3" s="1"/>
  <c r="BK222" i="3"/>
  <c r="J222" i="3" s="1"/>
  <c r="J120" i="3" s="1"/>
  <c r="BK233" i="3"/>
  <c r="J233" i="3" s="1"/>
  <c r="J125" i="3" s="1"/>
  <c r="BK239" i="3"/>
  <c r="J239" i="3"/>
  <c r="J128" i="3" s="1"/>
  <c r="BK246" i="3"/>
  <c r="J246" i="3" s="1"/>
  <c r="J131" i="3" s="1"/>
  <c r="J254" i="3"/>
  <c r="J134" i="3" s="1"/>
  <c r="J168" i="4"/>
  <c r="J104" i="4" s="1"/>
  <c r="BK194" i="4"/>
  <c r="J194" i="4"/>
  <c r="J116" i="4" s="1"/>
  <c r="J201" i="4"/>
  <c r="J120" i="4" s="1"/>
  <c r="BK178" i="5"/>
  <c r="J178" i="5" s="1"/>
  <c r="J103" i="5" s="1"/>
  <c r="BK215" i="5"/>
  <c r="J215" i="5" s="1"/>
  <c r="J119" i="5" s="1"/>
  <c r="BK221" i="5"/>
  <c r="J221" i="5" s="1"/>
  <c r="J122" i="5" s="1"/>
  <c r="J231" i="5"/>
  <c r="J127" i="5" s="1"/>
  <c r="BK202" i="6"/>
  <c r="J202" i="6"/>
  <c r="J113" i="6" s="1"/>
  <c r="J217" i="6"/>
  <c r="J121" i="6" s="1"/>
  <c r="BK225" i="6"/>
  <c r="J225" i="6" s="1"/>
  <c r="J124" i="6" s="1"/>
  <c r="BK178" i="7"/>
  <c r="J178" i="7"/>
  <c r="J97" i="7" s="1"/>
  <c r="BK189" i="7"/>
  <c r="J189" i="7" s="1"/>
  <c r="J103" i="7" s="1"/>
  <c r="BK226" i="7"/>
  <c r="J226" i="7"/>
  <c r="J119" i="7" s="1"/>
  <c r="BK234" i="7"/>
  <c r="J234" i="7" s="1"/>
  <c r="J122" i="7" s="1"/>
  <c r="BK243" i="7"/>
  <c r="J243" i="7"/>
  <c r="J126" i="7" s="1"/>
  <c r="J264" i="7"/>
  <c r="J135" i="7" s="1"/>
  <c r="BK266" i="7"/>
  <c r="J266" i="7" s="1"/>
  <c r="J136" i="7" s="1"/>
  <c r="BK200" i="8"/>
  <c r="J200" i="8" s="1"/>
  <c r="J117" i="8" s="1"/>
  <c r="BK207" i="8"/>
  <c r="J207" i="8" s="1"/>
  <c r="J120" i="8" s="1"/>
  <c r="BK216" i="8"/>
  <c r="J216" i="8"/>
  <c r="J124" i="8" s="1"/>
  <c r="BK159" i="9"/>
  <c r="J159" i="9" s="1"/>
  <c r="J97" i="9" s="1"/>
  <c r="BK170" i="9"/>
  <c r="J170" i="9"/>
  <c r="J103" i="9" s="1"/>
  <c r="BK212" i="9"/>
  <c r="J212" i="9" s="1"/>
  <c r="J122" i="9" s="1"/>
  <c r="BK164" i="10"/>
  <c r="J164" i="10"/>
  <c r="J97" i="10" s="1"/>
  <c r="J199" i="10"/>
  <c r="J114" i="10" s="1"/>
  <c r="J222" i="10"/>
  <c r="J125" i="10" s="1"/>
  <c r="BK227" i="10"/>
  <c r="J227" i="10" s="1"/>
  <c r="J127" i="10" s="1"/>
  <c r="J267" i="10"/>
  <c r="J143" i="10"/>
  <c r="BK191" i="11"/>
  <c r="J191" i="11" s="1"/>
  <c r="J113" i="11" s="1"/>
  <c r="BK198" i="11"/>
  <c r="J198" i="11" s="1"/>
  <c r="J117" i="11" s="1"/>
  <c r="BK214" i="11"/>
  <c r="J214" i="11"/>
  <c r="J124" i="11" s="1"/>
  <c r="BK220" i="11"/>
  <c r="J220" i="11" s="1"/>
  <c r="J127" i="11" s="1"/>
  <c r="BK182" i="12"/>
  <c r="J182" i="12"/>
  <c r="J103" i="12" s="1"/>
  <c r="J222" i="12"/>
  <c r="J122" i="12" s="1"/>
  <c r="BK233" i="12"/>
  <c r="J233" i="12" s="1"/>
  <c r="J126" i="12" s="1"/>
  <c r="BK127" i="13"/>
  <c r="J149" i="14"/>
  <c r="J103" i="14" s="1"/>
  <c r="BK127" i="15"/>
  <c r="J127" i="15" s="1"/>
  <c r="J97" i="15" s="1"/>
  <c r="BK145" i="15"/>
  <c r="J145" i="15" s="1"/>
  <c r="J101" i="15" s="1"/>
  <c r="BK143" i="17"/>
  <c r="J143" i="17" s="1"/>
  <c r="J101" i="17" s="1"/>
  <c r="BK129" i="18"/>
  <c r="J129" i="18" s="1"/>
  <c r="J97" i="18" s="1"/>
  <c r="J155" i="18"/>
  <c r="J104" i="18" s="1"/>
  <c r="BK144" i="19"/>
  <c r="J144" i="19" s="1"/>
  <c r="J101" i="19" s="1"/>
  <c r="BK127" i="20"/>
  <c r="J127" i="20"/>
  <c r="J97" i="20" s="1"/>
  <c r="BK141" i="20"/>
  <c r="J141" i="20" s="1"/>
  <c r="J101" i="20" s="1"/>
  <c r="BK127" i="21"/>
  <c r="J127" i="21" s="1"/>
  <c r="J97" i="21" s="1"/>
  <c r="BK144" i="21"/>
  <c r="J144" i="21" s="1"/>
  <c r="J101" i="21" s="1"/>
  <c r="BK128" i="22"/>
  <c r="J128" i="22"/>
  <c r="J97" i="22" s="1"/>
  <c r="BK148" i="22"/>
  <c r="J148" i="22" s="1"/>
  <c r="J102" i="22" s="1"/>
  <c r="BK155" i="2"/>
  <c r="J155" i="2" s="1"/>
  <c r="J108" i="2" s="1"/>
  <c r="BK171" i="3"/>
  <c r="J171" i="3" s="1"/>
  <c r="J97" i="3" s="1"/>
  <c r="BK213" i="3"/>
  <c r="J213" i="3" s="1"/>
  <c r="J115" i="3" s="1"/>
  <c r="BK216" i="3"/>
  <c r="J216" i="3" s="1"/>
  <c r="J117" i="3" s="1"/>
  <c r="BK156" i="4"/>
  <c r="J156" i="4"/>
  <c r="J97" i="4" s="1"/>
  <c r="BK191" i="4"/>
  <c r="J191" i="4" s="1"/>
  <c r="J114" i="4" s="1"/>
  <c r="BK233" i="4"/>
  <c r="J233" i="4"/>
  <c r="J132" i="4" s="1"/>
  <c r="BK237" i="4"/>
  <c r="J237" i="4" s="1"/>
  <c r="J134" i="4" s="1"/>
  <c r="BK167" i="5"/>
  <c r="BK207" i="5"/>
  <c r="J207" i="5" s="1"/>
  <c r="J115" i="5" s="1"/>
  <c r="BK236" i="5"/>
  <c r="J236" i="5"/>
  <c r="J129" i="5" s="1"/>
  <c r="BK280" i="5"/>
  <c r="J280" i="5" s="1"/>
  <c r="J145" i="5" s="1"/>
  <c r="BK167" i="6"/>
  <c r="J167" i="6"/>
  <c r="J97" i="6" s="1"/>
  <c r="BK178" i="6"/>
  <c r="J178" i="6" s="1"/>
  <c r="J103" i="6" s="1"/>
  <c r="BK209" i="6"/>
  <c r="J209" i="6"/>
  <c r="J117" i="6" s="1"/>
  <c r="BK231" i="6"/>
  <c r="J231" i="6" s="1"/>
  <c r="J127" i="6" s="1"/>
  <c r="BK219" i="7"/>
  <c r="J219" i="7"/>
  <c r="J115" i="7" s="1"/>
  <c r="BK249" i="7"/>
  <c r="J249" i="7" s="1"/>
  <c r="J129" i="7" s="1"/>
  <c r="BK256" i="7"/>
  <c r="J256" i="7" s="1"/>
  <c r="J132" i="7" s="1"/>
  <c r="BK322" i="7"/>
  <c r="J322" i="7" s="1"/>
  <c r="J156" i="7" s="1"/>
  <c r="BK160" i="8"/>
  <c r="J160" i="8"/>
  <c r="J97" i="8" s="1"/>
  <c r="BK171" i="8"/>
  <c r="J171" i="8" s="1"/>
  <c r="J103" i="8" s="1"/>
  <c r="BK193" i="8"/>
  <c r="J193" i="8" s="1"/>
  <c r="J113" i="8" s="1"/>
  <c r="BK222" i="8"/>
  <c r="J222" i="8" s="1"/>
  <c r="J127" i="8" s="1"/>
  <c r="BK192" i="9"/>
  <c r="J192" i="9" s="1"/>
  <c r="J112" i="9" s="1"/>
  <c r="BK199" i="9"/>
  <c r="J199" i="9" s="1"/>
  <c r="J116" i="9" s="1"/>
  <c r="BK206" i="9"/>
  <c r="J206" i="9"/>
  <c r="J119" i="9" s="1"/>
  <c r="BK252" i="9"/>
  <c r="J252" i="9" s="1"/>
  <c r="J137" i="9" s="1"/>
  <c r="BK175" i="10"/>
  <c r="J175" i="10"/>
  <c r="J103" i="10" s="1"/>
  <c r="BK205" i="10"/>
  <c r="J205" i="10" s="1"/>
  <c r="J117" i="10" s="1"/>
  <c r="BK212" i="10"/>
  <c r="J212" i="10"/>
  <c r="J120" i="10" s="1"/>
  <c r="BK158" i="11"/>
  <c r="J158" i="11" s="1"/>
  <c r="J97" i="11" s="1"/>
  <c r="BK169" i="11"/>
  <c r="J169" i="11"/>
  <c r="J103" i="11" s="1"/>
  <c r="BK205" i="11"/>
  <c r="J205" i="11" s="1"/>
  <c r="J120" i="11" s="1"/>
  <c r="BK171" i="12"/>
  <c r="J171" i="12" s="1"/>
  <c r="J97" i="12" s="1"/>
  <c r="BK207" i="12"/>
  <c r="J207" i="12" s="1"/>
  <c r="J114" i="12" s="1"/>
  <c r="BK214" i="12"/>
  <c r="J214" i="12"/>
  <c r="J118" i="12" s="1"/>
  <c r="BK239" i="12"/>
  <c r="J239" i="12" s="1"/>
  <c r="J129" i="12" s="1"/>
  <c r="BK246" i="12"/>
  <c r="J246" i="12" s="1"/>
  <c r="J132" i="12" s="1"/>
  <c r="BK253" i="12"/>
  <c r="J253" i="12" s="1"/>
  <c r="J134" i="12" s="1"/>
  <c r="BK135" i="13"/>
  <c r="J135" i="13" s="1"/>
  <c r="J101" i="13" s="1"/>
  <c r="BK128" i="14"/>
  <c r="J128" i="14" s="1"/>
  <c r="J97" i="14" s="1"/>
  <c r="BK127" i="16"/>
  <c r="BK147" i="16"/>
  <c r="J147" i="16" s="1"/>
  <c r="J101" i="16" s="1"/>
  <c r="BK127" i="17"/>
  <c r="J127" i="17" s="1"/>
  <c r="J97" i="17" s="1"/>
  <c r="BK127" i="19"/>
  <c r="J127" i="19" s="1"/>
  <c r="J97" i="19" s="1"/>
  <c r="BK127" i="23"/>
  <c r="J127" i="23" s="1"/>
  <c r="J97" i="23" s="1"/>
  <c r="BK143" i="23"/>
  <c r="J143" i="23"/>
  <c r="J101" i="23" s="1"/>
  <c r="AZ94" i="1"/>
  <c r="AV94" i="1" s="1"/>
  <c r="AK29" i="1" s="1"/>
  <c r="BD94" i="1"/>
  <c r="W33" i="1" s="1"/>
  <c r="F34" i="3"/>
  <c r="BA96" i="1" s="1"/>
  <c r="F34" i="6"/>
  <c r="BA99" i="1"/>
  <c r="F34" i="8"/>
  <c r="BA101" i="1"/>
  <c r="J34" i="9"/>
  <c r="AW102" i="1" s="1"/>
  <c r="AT102" i="1" s="1"/>
  <c r="J34" i="12"/>
  <c r="AW105" i="1"/>
  <c r="AT105" i="1" s="1"/>
  <c r="J34" i="14"/>
  <c r="AW107" i="1" s="1"/>
  <c r="AT107" i="1" s="1"/>
  <c r="J34" i="16"/>
  <c r="AW109" i="1" s="1"/>
  <c r="AT109" i="1" s="1"/>
  <c r="J34" i="18"/>
  <c r="AW111" i="1" s="1"/>
  <c r="AT111" i="1" s="1"/>
  <c r="F34" i="20"/>
  <c r="BA113" i="1" s="1"/>
  <c r="J34" i="23"/>
  <c r="AW116" i="1" s="1"/>
  <c r="AT116" i="1" s="1"/>
  <c r="F34" i="7"/>
  <c r="BA100" i="1"/>
  <c r="F34" i="9"/>
  <c r="BA102" i="1"/>
  <c r="F34" i="11"/>
  <c r="BA104" i="1"/>
  <c r="F34" i="12"/>
  <c r="BA105" i="1" s="1"/>
  <c r="F34" i="14"/>
  <c r="BA107" i="1" s="1"/>
  <c r="F34" i="16"/>
  <c r="BA109" i="1" s="1"/>
  <c r="F34" i="18"/>
  <c r="BA111" i="1" s="1"/>
  <c r="J34" i="20"/>
  <c r="AW113" i="1" s="1"/>
  <c r="AT113" i="1" s="1"/>
  <c r="F34" i="22"/>
  <c r="BA115" i="1" s="1"/>
  <c r="BB94" i="1"/>
  <c r="AX94" i="1" s="1"/>
  <c r="F34" i="2"/>
  <c r="BA95" i="1" s="1"/>
  <c r="F34" i="4"/>
  <c r="BA97" i="1" s="1"/>
  <c r="J34" i="5"/>
  <c r="AW98" i="1" s="1"/>
  <c r="AT98" i="1" s="1"/>
  <c r="J34" i="7"/>
  <c r="AW100" i="1" s="1"/>
  <c r="AT100" i="1" s="1"/>
  <c r="F34" i="10"/>
  <c r="BA103" i="1"/>
  <c r="J34" i="13"/>
  <c r="AW106" i="1" s="1"/>
  <c r="AT106" i="1" s="1"/>
  <c r="F34" i="15"/>
  <c r="BA108" i="1" s="1"/>
  <c r="F34" i="17"/>
  <c r="BA110" i="1" s="1"/>
  <c r="J34" i="19"/>
  <c r="AW112" i="1" s="1"/>
  <c r="AT112" i="1" s="1"/>
  <c r="J34" i="21"/>
  <c r="AW114" i="1"/>
  <c r="AT114" i="1" s="1"/>
  <c r="BC94" i="1"/>
  <c r="W32" i="1" s="1"/>
  <c r="J34" i="2"/>
  <c r="AW95" i="1" s="1"/>
  <c r="AT95" i="1" s="1"/>
  <c r="J34" i="3"/>
  <c r="AW96" i="1"/>
  <c r="AT96" i="1" s="1"/>
  <c r="J34" i="4"/>
  <c r="AW97" i="1" s="1"/>
  <c r="AT97" i="1" s="1"/>
  <c r="F34" i="5"/>
  <c r="BA98" i="1" s="1"/>
  <c r="J34" i="6"/>
  <c r="AW99" i="1" s="1"/>
  <c r="AT99" i="1" s="1"/>
  <c r="J34" i="8"/>
  <c r="AW101" i="1" s="1"/>
  <c r="AT101" i="1" s="1"/>
  <c r="J34" i="10"/>
  <c r="AW103" i="1"/>
  <c r="AT103" i="1" s="1"/>
  <c r="J34" i="11"/>
  <c r="AW104" i="1" s="1"/>
  <c r="AT104" i="1" s="1"/>
  <c r="F34" i="13"/>
  <c r="BA106" i="1" s="1"/>
  <c r="J34" i="15"/>
  <c r="AW108" i="1" s="1"/>
  <c r="AT108" i="1" s="1"/>
  <c r="J34" i="17"/>
  <c r="AW110" i="1" s="1"/>
  <c r="AT110" i="1" s="1"/>
  <c r="F34" i="19"/>
  <c r="BA112" i="1"/>
  <c r="F34" i="21"/>
  <c r="BA114" i="1" s="1"/>
  <c r="J34" i="22"/>
  <c r="AW115" i="1" s="1"/>
  <c r="AT115" i="1" s="1"/>
  <c r="F34" i="23"/>
  <c r="BA116" i="1"/>
  <c r="T166" i="5" l="1"/>
  <c r="T163" i="10"/>
  <c r="P157" i="11"/>
  <c r="AU104" i="1" s="1"/>
  <c r="P126" i="23"/>
  <c r="AU116" i="1" s="1"/>
  <c r="P126" i="20"/>
  <c r="AU113" i="1" s="1"/>
  <c r="T177" i="7"/>
  <c r="R163" i="10"/>
  <c r="BK126" i="16"/>
  <c r="J126" i="16" s="1"/>
  <c r="J96" i="16" s="1"/>
  <c r="R126" i="15"/>
  <c r="BK166" i="5"/>
  <c r="J166" i="5" s="1"/>
  <c r="J96" i="5" s="1"/>
  <c r="BK126" i="13"/>
  <c r="J126" i="13" s="1"/>
  <c r="J96" i="13" s="1"/>
  <c r="R166" i="6"/>
  <c r="R126" i="20"/>
  <c r="T158" i="9"/>
  <c r="T170" i="12"/>
  <c r="T126" i="19"/>
  <c r="R170" i="12"/>
  <c r="T126" i="23"/>
  <c r="R128" i="18"/>
  <c r="T126" i="21"/>
  <c r="T170" i="3"/>
  <c r="R158" i="9"/>
  <c r="T126" i="16"/>
  <c r="R126" i="21"/>
  <c r="BK132" i="2"/>
  <c r="J132" i="2" s="1"/>
  <c r="J96" i="2" s="1"/>
  <c r="BK170" i="3"/>
  <c r="J170" i="3"/>
  <c r="J96" i="3" s="1"/>
  <c r="BK155" i="4"/>
  <c r="J155" i="4" s="1"/>
  <c r="J96" i="4" s="1"/>
  <c r="J167" i="5"/>
  <c r="J97" i="5"/>
  <c r="BK166" i="6"/>
  <c r="J166" i="6" s="1"/>
  <c r="J96" i="6" s="1"/>
  <c r="BK177" i="7"/>
  <c r="J177" i="7" s="1"/>
  <c r="J96" i="7" s="1"/>
  <c r="BK159" i="8"/>
  <c r="J159" i="8"/>
  <c r="J96" i="8" s="1"/>
  <c r="BK158" i="9"/>
  <c r="J158" i="9" s="1"/>
  <c r="J96" i="9" s="1"/>
  <c r="BK157" i="11"/>
  <c r="J157" i="11"/>
  <c r="J96" i="11" s="1"/>
  <c r="BK170" i="12"/>
  <c r="J170" i="12" s="1"/>
  <c r="J96" i="12" s="1"/>
  <c r="J127" i="13"/>
  <c r="J97" i="13"/>
  <c r="BK127" i="14"/>
  <c r="J127" i="14"/>
  <c r="J96" i="14" s="1"/>
  <c r="BK126" i="15"/>
  <c r="J126" i="15" s="1"/>
  <c r="J96" i="15" s="1"/>
  <c r="J127" i="16"/>
  <c r="J97" i="16"/>
  <c r="BK126" i="17"/>
  <c r="J126" i="17" s="1"/>
  <c r="J96" i="17" s="1"/>
  <c r="BK128" i="18"/>
  <c r="J128" i="18" s="1"/>
  <c r="J96" i="18" s="1"/>
  <c r="BK126" i="19"/>
  <c r="J126" i="19"/>
  <c r="J96" i="19" s="1"/>
  <c r="BK126" i="20"/>
  <c r="J126" i="20" s="1"/>
  <c r="J96" i="20" s="1"/>
  <c r="BK163" i="10"/>
  <c r="J163" i="10"/>
  <c r="J30" i="10" s="1"/>
  <c r="AG103" i="1" s="1"/>
  <c r="AN103" i="1" s="1"/>
  <c r="BK126" i="21"/>
  <c r="J126" i="21" s="1"/>
  <c r="J96" i="21" s="1"/>
  <c r="BK127" i="22"/>
  <c r="J127" i="22" s="1"/>
  <c r="J96" i="22" s="1"/>
  <c r="BK126" i="23"/>
  <c r="J126" i="23"/>
  <c r="J96" i="23" s="1"/>
  <c r="AU94" i="1"/>
  <c r="W31" i="1"/>
  <c r="AY94" i="1"/>
  <c r="J30" i="16"/>
  <c r="AG109" i="1" s="1"/>
  <c r="AN109" i="1" s="1"/>
  <c r="BA94" i="1"/>
  <c r="AW94" i="1" s="1"/>
  <c r="AK30" i="1" s="1"/>
  <c r="W29" i="1"/>
  <c r="J39" i="10" l="1"/>
  <c r="J96" i="10"/>
  <c r="J39" i="16"/>
  <c r="AT94" i="1"/>
  <c r="W30" i="1"/>
  <c r="J30" i="4"/>
  <c r="AG97" i="1" s="1"/>
  <c r="AN97" i="1" s="1"/>
  <c r="J30" i="7"/>
  <c r="AG100" i="1" s="1"/>
  <c r="AN100" i="1" s="1"/>
  <c r="J30" i="9"/>
  <c r="AG102" i="1" s="1"/>
  <c r="AN102" i="1" s="1"/>
  <c r="J30" i="13"/>
  <c r="AG106" i="1"/>
  <c r="AN106" i="1" s="1"/>
  <c r="J30" i="15"/>
  <c r="AG108" i="1" s="1"/>
  <c r="AN108" i="1" s="1"/>
  <c r="J30" i="17"/>
  <c r="AG110" i="1"/>
  <c r="AN110" i="1" s="1"/>
  <c r="J30" i="20"/>
  <c r="AG113" i="1" s="1"/>
  <c r="AN113" i="1" s="1"/>
  <c r="J30" i="22"/>
  <c r="AG115" i="1"/>
  <c r="AN115" i="1" s="1"/>
  <c r="J30" i="3"/>
  <c r="AG96" i="1" s="1"/>
  <c r="AN96" i="1" s="1"/>
  <c r="J30" i="8"/>
  <c r="AG101" i="1" s="1"/>
  <c r="AN101" i="1" s="1"/>
  <c r="J30" i="19"/>
  <c r="AG112" i="1" s="1"/>
  <c r="AN112" i="1" s="1"/>
  <c r="J30" i="23"/>
  <c r="AG116" i="1"/>
  <c r="AN116" i="1" s="1"/>
  <c r="J30" i="5"/>
  <c r="AG98" i="1" s="1"/>
  <c r="AN98" i="1" s="1"/>
  <c r="J30" i="11"/>
  <c r="AG104" i="1" s="1"/>
  <c r="AN104" i="1" s="1"/>
  <c r="J30" i="12"/>
  <c r="AG105" i="1" s="1"/>
  <c r="AN105" i="1" s="1"/>
  <c r="J30" i="14"/>
  <c r="AG107" i="1" s="1"/>
  <c r="AN107" i="1" s="1"/>
  <c r="J30" i="2"/>
  <c r="AG95" i="1" s="1"/>
  <c r="AN95" i="1" s="1"/>
  <c r="J30" i="6"/>
  <c r="AG99" i="1" s="1"/>
  <c r="AN99" i="1" s="1"/>
  <c r="J30" i="18"/>
  <c r="AG111" i="1" s="1"/>
  <c r="AN111" i="1" s="1"/>
  <c r="J30" i="21"/>
  <c r="AG114" i="1" s="1"/>
  <c r="AN114" i="1" s="1"/>
  <c r="J39" i="5" l="1"/>
  <c r="J39" i="6"/>
  <c r="J39" i="7"/>
  <c r="J39" i="8"/>
  <c r="J39" i="13"/>
  <c r="J39" i="17"/>
  <c r="J39" i="18"/>
  <c r="J39" i="21"/>
  <c r="J39" i="23"/>
  <c r="J39" i="2"/>
  <c r="J39" i="3"/>
  <c r="J39" i="4"/>
  <c r="J39" i="9"/>
  <c r="J39" i="11"/>
  <c r="J39" i="12"/>
  <c r="J39" i="14"/>
  <c r="J39" i="15"/>
  <c r="J39" i="19"/>
  <c r="J39" i="20"/>
  <c r="J39" i="22"/>
  <c r="AG94" i="1"/>
  <c r="AK26" i="1" s="1"/>
  <c r="AK35" i="1" l="1"/>
  <c r="C3" i="24"/>
  <c r="AN94" i="1"/>
  <c r="E3" i="24" l="1"/>
  <c r="E5" i="24" s="1"/>
  <c r="C5" i="24"/>
  <c r="F3" i="24" l="1"/>
  <c r="F5" i="24" s="1"/>
</calcChain>
</file>

<file path=xl/sharedStrings.xml><?xml version="1.0" encoding="utf-8"?>
<sst xmlns="http://schemas.openxmlformats.org/spreadsheetml/2006/main" count="58116" uniqueCount="2440">
  <si>
    <t>Export Komplet</t>
  </si>
  <si>
    <t/>
  </si>
  <si>
    <t>2.0</t>
  </si>
  <si>
    <t>ZAMOK</t>
  </si>
  <si>
    <t>True</t>
  </si>
  <si>
    <t>False</t>
  </si>
  <si>
    <t>{f5caa534-62f1-4607-9b07-9d45941eb969}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</si>
  <si>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</si>
  <si>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</si>
  <si>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</si>
  <si>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</si>
  <si>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</si>
  <si>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Kód: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</si>
  <si>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</si>
  <si>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</si>
  <si>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Vypracovanie proj.dokum.modernizácie riadenia križovatiek cestnou dopravnou signalizáciou s preferenciou MHD-Petržalka</t>
  </si>
  <si>
    <t>JKSO:</t>
  </si>
  <si>
    <t>KS:</t>
  </si>
  <si>
    <t>Miesto:</t>
  </si>
  <si>
    <t>Bratislava V.</t>
  </si>
  <si>
    <t>Dátum:</t>
  </si>
  <si>
    <t>19. 11. 2020</t>
  </si>
  <si>
    <t>Objednávateľ:</t>
  </si>
  <si>
    <t>IČO:</t>
  </si>
  <si>
    <t>Hlavné mesto Slovenskej republiky BRATISLAVA</t>
  </si>
  <si>
    <t>IČ DPH:</t>
  </si>
  <si>
    <t>Zhotoviteľ:</t>
  </si>
  <si>
    <t>Vyplň údaj</t>
  </si>
  <si>
    <t>Projektant:</t>
  </si>
  <si>
    <t xml:space="preserve"> </t>
  </si>
  <si>
    <t>Spracovateľ:</t>
  </si>
  <si>
    <t>Poznámka: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</si>
  <si>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</si>
  <si>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</si>
  <si>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</si>
  <si>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</si>
  <si>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</si>
  <si>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</si>
  <si>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</si>
  <si>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</si>
  <si>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</si>
  <si>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</si>
  <si>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</si>
  <si>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</si>
  <si>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</si>
  <si>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</si>
  <si>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</si>
  <si>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</si>
  <si>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</si>
  <si>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</si>
  <si>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</si>
  <si>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</si>
  <si>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</si>
  <si>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</si>
  <si>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</si>
  <si>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</si>
  <si>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</si>
  <si>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</si>
  <si>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</si>
  <si>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</si>
  <si>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</si>
  <si>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</si>
  <si>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</si>
  <si>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</si>
  <si>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</si>
  <si>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</si>
  <si>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</si>
  <si>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</si>
  <si>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</si>
  <si>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</si>
  <si>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</si>
  <si>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</si>
  <si>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</si>
  <si>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</si>
  <si>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</si>
  <si>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</si>
  <si>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</si>
  <si>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101</t>
  </si>
  <si>
    <t>101-00 Debarierizačné úpravy križovatky 513</t>
  </si>
  <si>
    <t>STA</t>
  </si>
  <si>
    <t>1</t>
  </si>
  <si>
    <t>{352784bc-18ca-4fd5-aa07-ec06a2022b4a}</t>
  </si>
  <si>
    <t>102</t>
  </si>
  <si>
    <t>102-00 Debarierizačné úpravy križovatky 543</t>
  </si>
  <si>
    <t>{caf9f31c-2675-4b8b-b991-ee92978272bb}</t>
  </si>
  <si>
    <t>103</t>
  </si>
  <si>
    <t>103-00 Debarierizačné úpravy križovatky 543.1</t>
  </si>
  <si>
    <t>{b83fca81-f229-4ebe-95d8-d1fe4cd46077}</t>
  </si>
  <si>
    <t>104</t>
  </si>
  <si>
    <t>104-00 Debarierizačné úpravy križovatky 554</t>
  </si>
  <si>
    <t>{b90e594c-b99e-4684-88c9-b2173bddbba0}</t>
  </si>
  <si>
    <t>105</t>
  </si>
  <si>
    <t>105-00 Debarierizačné úpravy križovatky 545</t>
  </si>
  <si>
    <t>{2361d81b-8cc5-4d75-93fb-432aed5ea797}</t>
  </si>
  <si>
    <t>106</t>
  </si>
  <si>
    <t>106-00 Debarierizačné úpravy križovatky 552</t>
  </si>
  <si>
    <t>{73b7972b-c67e-48af-bef2-0d6e1fd31a33}</t>
  </si>
  <si>
    <t>107</t>
  </si>
  <si>
    <t>107-00 Debarierizačné úpravy križovatky 552.1</t>
  </si>
  <si>
    <t>{e00e5c07-a906-49be-b26d-eb7a4a0a1a66}</t>
  </si>
  <si>
    <t>108</t>
  </si>
  <si>
    <t>108-00 Debarierizačné úpravy križovatky 555</t>
  </si>
  <si>
    <t>{24ecf94a-8ee4-4bb5-8b70-334e3363dfff}</t>
  </si>
  <si>
    <t>109</t>
  </si>
  <si>
    <t>109-00 Debarierizačné úpravy križovatky 582 (582a)</t>
  </si>
  <si>
    <t>{92e200c7-3842-4ff1-a7df-28c9af61d1fb}</t>
  </si>
  <si>
    <t>110</t>
  </si>
  <si>
    <t>110-00 Debarierizačné úpravy križovatky 581 (582b)</t>
  </si>
  <si>
    <t>{a2841bee-5874-451c-acc2-6a9fbbb2a30a}</t>
  </si>
  <si>
    <t>111</t>
  </si>
  <si>
    <t>111-00 Debarierizačné úpravy križovatky 583</t>
  </si>
  <si>
    <t>{621a49fb-02c5-4bb5-a72e-66e34d52ed62}</t>
  </si>
  <si>
    <t>781</t>
  </si>
  <si>
    <t>{a66d00f1-eda5-472b-9032-ef2094e6116f}</t>
  </si>
  <si>
    <t>782</t>
  </si>
  <si>
    <t>{338ad527-4cf7-4ddf-a723-0bbcbe39e17f}</t>
  </si>
  <si>
    <t>783</t>
  </si>
  <si>
    <t>{d1cebf35-cb40-4953-ac10-302c8cad762e}</t>
  </si>
  <si>
    <t>784</t>
  </si>
  <si>
    <t>{bcea7fad-08ca-47d3-a288-90f35a54308c}</t>
  </si>
  <si>
    <t>785</t>
  </si>
  <si>
    <t>{6ea4c7bd-2f11-42eb-a006-dac593509441}</t>
  </si>
  <si>
    <t>786</t>
  </si>
  <si>
    <t>{99445144-6deb-4b0f-8838-1123caec78b1}</t>
  </si>
  <si>
    <t>787</t>
  </si>
  <si>
    <t>{098c1eb9-549c-491e-8613-4c274e18b4db}</t>
  </si>
  <si>
    <t>788</t>
  </si>
  <si>
    <t>{12f8e191-887e-47de-a0fe-c983968f8de8}</t>
  </si>
  <si>
    <t>789</t>
  </si>
  <si>
    <t>{51fa4ac7-0c0f-44a4-b548-eaa5f139822c}</t>
  </si>
  <si>
    <t>790</t>
  </si>
  <si>
    <t>{eb79c4f0-7714-4eb1-b558-60686fb91409}</t>
  </si>
  <si>
    <t>791</t>
  </si>
  <si>
    <t>{ad848863-7ff4-4ab8-98bb-9d6d7f71571d}</t>
  </si>
  <si>
    <t>KRYCÍ LIST ROZPOČTU</t>
  </si>
  <si>
    <t>Objekt:</t>
  </si>
  <si>
    <t>101 - 101-00 Debarierizačné úpravy križovatky 513</t>
  </si>
  <si>
    <t>REKAPITULÁCIA ROZPOČTU</t>
  </si>
  <si>
    <t>Kód dielu - Popis</t>
  </si>
  <si>
    <t>Cena celkom [EUR]</t>
  </si>
  <si>
    <t>Náklady z rozpočtu</t>
  </si>
  <si>
    <t>-1</t>
  </si>
  <si>
    <t>00 - Investičné náklady neobsiahnuté v cenách</t>
  </si>
  <si>
    <t xml:space="preserve">    00030331 - Geodetické práce vykonávané po výstavbe zameranie skutočného vyhotovenia stavby</t>
  </si>
  <si>
    <t xml:space="preserve">    00040221 - Projektové práce stavebná časť(stavebné objekty vrátane ich technického vybavenia) náklady na vyprac</t>
  </si>
  <si>
    <t xml:space="preserve">    00040222 - Projektové práce stavebná časť(stavebné objekty vrátane ich technického vybavenia) náklady na dokume</t>
  </si>
  <si>
    <t xml:space="preserve">    00060124 - Zariadenie staveniska prevádzkové dopravné značenie po stavenisku</t>
  </si>
  <si>
    <t xml:space="preserve">    00060342 - Zariadenie staveniska sociálne sociálne zariadenia</t>
  </si>
  <si>
    <t>05 - Búracie práce a demolácie</t>
  </si>
  <si>
    <t xml:space="preserve">    05030507 - Odstránenie spevnených plôch  vozoviek a doplňujúcich konštrukcií zvislého dopravného značenia kovov</t>
  </si>
  <si>
    <t xml:space="preserve">    05080200 - Doprava vybúraných hmôt - Vodorovná doprava - Nezaradené</t>
  </si>
  <si>
    <t xml:space="preserve">    05080900 - Doprava vybúraných hmôt - Nezaradené</t>
  </si>
  <si>
    <t xml:space="preserve">    05090362 - Doplňujúce práce frézovanie bitúmenového krytu, podkladu</t>
  </si>
  <si>
    <t>22 - Práce na pozemných komunikáciach a letiskách</t>
  </si>
  <si>
    <t xml:space="preserve">    22030640 - Podkladné a krycie vrstvy z asfaltových zmesí bitúmenové vrstvy asfaltový betón</t>
  </si>
  <si>
    <t xml:space="preserve">    22250673 - Doplňujúce konštrukcie zvislé dopravné značky nosné konštrukcie - rámy</t>
  </si>
  <si>
    <t xml:space="preserve">    22250776 - Doplňujúce konštrukcie vodorovné dopravné značenie striekané a náterové</t>
  </si>
  <si>
    <t xml:space="preserve">    22992203 - Presun hmôt - Nezaradené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</si>
  <si>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</si>
  <si>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</si>
  <si>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</si>
  <si>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</si>
  <si>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</si>
  <si>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</si>
  <si>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</si>
  <si>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</si>
  <si>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</si>
  <si>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</si>
  <si>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</si>
  <si>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</si>
  <si>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00</t>
  </si>
  <si>
    <t>Investičné náklady neobsiahnuté v cenách</t>
  </si>
  <si>
    <t>ROZPOCET</t>
  </si>
  <si>
    <t>00030331</t>
  </si>
  <si>
    <t>Geodetické práce vykonávané po výstavbe zameranie skutočného vyhotovenia stavby</t>
  </si>
  <si>
    <t>K</t>
  </si>
  <si>
    <t>00030331003031.101</t>
  </si>
  <si>
    <t>Geodetické práce - vykonávané po výstavbe zameranie skutočného vyhotovenia stavby 101</t>
  </si>
  <si>
    <t>objekt</t>
  </si>
  <si>
    <t>4</t>
  </si>
  <si>
    <t>2</t>
  </si>
  <si>
    <t>842137465</t>
  </si>
  <si>
    <t>00040221</t>
  </si>
  <si>
    <t>Projektové práce stavebná časť(stavebné objekty vrátane ich technického vybavenia) náklady na vyprac</t>
  </si>
  <si>
    <t>000402210040211,101</t>
  </si>
  <si>
    <t>Projektové práce - stavebná časť (stavebné objekty vrátane ich technického vybavenia). náklady na vypracovanie realizačnej dokumentácie101</t>
  </si>
  <si>
    <t>398648886</t>
  </si>
  <si>
    <t>00040222</t>
  </si>
  <si>
    <t>Projektové práce stavebná časť(stavebné objekty vrátane ich technického vybavenia) náklady na dokume</t>
  </si>
  <si>
    <t>3</t>
  </si>
  <si>
    <t>00040222004022,101</t>
  </si>
  <si>
    <t>Projektové práce - stavebná časť (stavebné objekty vrátane ich technického vybavenia). náklady na dokumentáciu skutočného zhotovenia stavby101</t>
  </si>
  <si>
    <t>-438866303</t>
  </si>
  <si>
    <t>00060124</t>
  </si>
  <si>
    <t>Zariadenie staveniska prevádzkové dopravné značenie po stavenisku</t>
  </si>
  <si>
    <t>000601240060241.101</t>
  </si>
  <si>
    <t>Zariadenie staveniska - dopravné značenie počas výstavby 101</t>
  </si>
  <si>
    <t>-108115869</t>
  </si>
  <si>
    <t>00060342</t>
  </si>
  <si>
    <t>Zariadenie staveniska sociálne sociálne zariadenia</t>
  </si>
  <si>
    <t>5</t>
  </si>
  <si>
    <t>000603420060421.101</t>
  </si>
  <si>
    <t>Zariadenie staveniska - 101</t>
  </si>
  <si>
    <t>-1272542674</t>
  </si>
  <si>
    <t>05</t>
  </si>
  <si>
    <t>Búracie práce a demolácie</t>
  </si>
  <si>
    <t>05030507</t>
  </si>
  <si>
    <t>Odstránenie spevnených plôch  vozoviek a doplňujúcich konštrukcií zvislého dopravného značenia kovov</t>
  </si>
  <si>
    <t>6</t>
  </si>
  <si>
    <t>05030507002432</t>
  </si>
  <si>
    <t>Odstránenie (demontáž) zvislej dopravnej značky zväčšeného rozmeru - komplet so stĺpikmi  -0,00800t</t>
  </si>
  <si>
    <t>ks</t>
  </si>
  <si>
    <t>766179634</t>
  </si>
  <si>
    <t>05080200</t>
  </si>
  <si>
    <t>Doprava vybúraných hmôt - Vodorovná doprava - Nezaradené</t>
  </si>
  <si>
    <t>7</t>
  </si>
  <si>
    <t>05080200031710.S</t>
  </si>
  <si>
    <t>Vodorovné premiestnenie sutiny na skládku s naložením a zložením nad 2000 do 3000 m</t>
  </si>
  <si>
    <t>t</t>
  </si>
  <si>
    <t>-1518553281</t>
  </si>
  <si>
    <t>8</t>
  </si>
  <si>
    <t>05080200031790.S</t>
  </si>
  <si>
    <t>Príplatok za každých ďalších i začatých 1000 m po spevnenej ceste pre vodorovné premiestnenie sutiny</t>
  </si>
  <si>
    <t>-150705294</t>
  </si>
  <si>
    <t>05080900</t>
  </si>
  <si>
    <t>Doprava vybúraných hmôt - Nezaradené</t>
  </si>
  <si>
    <t>9</t>
  </si>
  <si>
    <t>05080900000613.S</t>
  </si>
  <si>
    <t>Poplatok za skladovanie -  odpady zo stavieb a demolácií</t>
  </si>
  <si>
    <t>-330787367</t>
  </si>
  <si>
    <t>05090362</t>
  </si>
  <si>
    <t>Doplňujúce práce frézovanie bitúmenového krytu, podkladu</t>
  </si>
  <si>
    <t>10</t>
  </si>
  <si>
    <t>05090362001020.S</t>
  </si>
  <si>
    <t>Odstránenie vodorovného dopravného značenia frézovaním plochy</t>
  </si>
  <si>
    <t>m2</t>
  </si>
  <si>
    <t>-1843225534</t>
  </si>
  <si>
    <t>11</t>
  </si>
  <si>
    <t>05090362043121</t>
  </si>
  <si>
    <t>Frézovanie asf. podkladu alebo krytu, plochy do 500 m2, hr. 50 mm  0,127 t</t>
  </si>
  <si>
    <t>-1292804473</t>
  </si>
  <si>
    <t>22</t>
  </si>
  <si>
    <t>Práce na pozemných komunikáciach a letiskách</t>
  </si>
  <si>
    <t>22030640</t>
  </si>
  <si>
    <t>Podkladné a krycie vrstvy z asfaltových zmesí bitúmenové vrstvy asfaltový betón</t>
  </si>
  <si>
    <t>12</t>
  </si>
  <si>
    <t>22030640022040.S</t>
  </si>
  <si>
    <t>Asfaltový betón vrstva obrusná AC 8 O v pruhu š. do 3 m z nemodifik. asfaltu tr. II, po zhutnení hr. 50 mm</t>
  </si>
  <si>
    <t>1757835803</t>
  </si>
  <si>
    <t>22250673</t>
  </si>
  <si>
    <t>Doplňujúce konštrukcie zvislé dopravné značky nosné konštrukcie - rámy</t>
  </si>
  <si>
    <t>13</t>
  </si>
  <si>
    <t>22250673060020.S</t>
  </si>
  <si>
    <t>Osadenie a montáž cestnej zvislej dopravnej značky v rámoch na oceľovej konštrukcii</t>
  </si>
  <si>
    <t>-1313442157</t>
  </si>
  <si>
    <t>14</t>
  </si>
  <si>
    <t>M</t>
  </si>
  <si>
    <t>4044101878001</t>
  </si>
  <si>
    <t>Zvislá dopravná značka , rozmer 1000x1500 mm, Zn plech so zahnutým lisovaným okrajom II. trieda, HIP</t>
  </si>
  <si>
    <t>-1429658171</t>
  </si>
  <si>
    <t>15</t>
  </si>
  <si>
    <t>404490008501.S</t>
  </si>
  <si>
    <t>Nosný stĺpik oceľový dvojitý priehradový, (červeno - biely reflexný poplast), pre dopravné značky</t>
  </si>
  <si>
    <t>-892604457</t>
  </si>
  <si>
    <t>22250776</t>
  </si>
  <si>
    <t>Doplňujúce konštrukcie vodorovné dopravné značenie striekané a náterové</t>
  </si>
  <si>
    <t>16</t>
  </si>
  <si>
    <t>22250776031420.S</t>
  </si>
  <si>
    <t>Vodorovné dopravné značenie termoplastom prechodov pre chodcov, šípky, symboly a pod., biela retroreflexná</t>
  </si>
  <si>
    <t>1014635543</t>
  </si>
  <si>
    <t>22992203</t>
  </si>
  <si>
    <t>Presun hmôt - Nezaradené</t>
  </si>
  <si>
    <t>17</t>
  </si>
  <si>
    <t>22992203001010</t>
  </si>
  <si>
    <t>Presun hmôt (22) pre pozemné komunikácie a letiská s krytom asfaltovým</t>
  </si>
  <si>
    <t>-1219744295</t>
  </si>
  <si>
    <t>102 - 102-00 Debarierizačné úpravy križovatky 543</t>
  </si>
  <si>
    <t xml:space="preserve">    05020901 - Vybúranie konštrukcií a demontáže rôznych predmetov z dielcov prefabrikovaných</t>
  </si>
  <si>
    <t xml:space="preserve">    05021002 - Vybúranie konštrukcií a demontáže vonkajších potrubí ostatných kanalizačných</t>
  </si>
  <si>
    <t xml:space="preserve">    05030162 - Odstránenie spevnených plôch  vozoviek a doplňujúcich konštrukcií krytov bitúmenových</t>
  </si>
  <si>
    <t xml:space="preserve">    05030261 - Odstránenie spevnených plôch  vozoviek a doplňujúcich konštrukcií podkladov z betónu prostého</t>
  </si>
  <si>
    <t xml:space="preserve">    05030263 - Odstránenie spevnených plôch  vozoviek a doplňujúcich konštrukcií podkladov z kameniva ťaženého</t>
  </si>
  <si>
    <t xml:space="preserve">    05030302 - Odstránenie spevnených plôch  vozoviek a doplňujúcich konštrukcií obrubníkov a krajníkov kamenných</t>
  </si>
  <si>
    <t xml:space="preserve">    05030304 - Odstránenie spevnených plôch  vozoviek a doplňujúcich konštrukcií obrubníkov a krajníkov betónových</t>
  </si>
  <si>
    <t>01 - Zemné práce</t>
  </si>
  <si>
    <t xml:space="preserve">    01060203 - Premiestnenie vodorovné do 3 000 m</t>
  </si>
  <si>
    <t xml:space="preserve">    01040100 - Konštrukcie z hornín - Skládky - Nezaradené</t>
  </si>
  <si>
    <t xml:space="preserve">    01020400 - Odkopávky a prekopávky - Komunikácií,železníc,plôch - Nezaradené</t>
  </si>
  <si>
    <t xml:space="preserve">    01040402 - Konštrukcie z hornín zásypy so zhutnením</t>
  </si>
  <si>
    <t xml:space="preserve">    01080101 - Povrchové úpravy terénu úprava pláne so  zhutnením v zárezoch</t>
  </si>
  <si>
    <t xml:space="preserve">    01080201 - Povrchové úpravy terénu úprava pláne bez zhutnenia v zárezoch</t>
  </si>
  <si>
    <t xml:space="preserve">    01080202 - Povrchové úpravy terénu úprava pláne bez zhutnenia v násypoch</t>
  </si>
  <si>
    <t xml:space="preserve">    01080502 - Povrchové úpravy terénu úpravy povrchov založením trávnika ručne</t>
  </si>
  <si>
    <t>27 - Montážne práce na plynovodoch, vodovodoch, kanalizáciach, teplovod., produkt. a rozvod. medi. plynov</t>
  </si>
  <si>
    <t xml:space="preserve">    27030422 - Kanalizácie rúry plastové PVC</t>
  </si>
  <si>
    <t xml:space="preserve">    27031176 - Kanalizácie ostatné konštrukcie doplnky</t>
  </si>
  <si>
    <t xml:space="preserve">    27031172 - Kanalizácie ostatné konštrukcie vpusty kanalizačné</t>
  </si>
  <si>
    <t xml:space="preserve">    22010103 - Podkladné a krycie vrstvy bez spojiva nestmelené (bez spojiva) kamenivo drvené</t>
  </si>
  <si>
    <t xml:space="preserve">    22010104 - Podkladné a krycie vrstvy bez spojiva nestmelené (bez spojiva) štrkodrva</t>
  </si>
  <si>
    <t xml:space="preserve">    22010105 - Podkladné a krycie vrstvy bez spojiva nestmelené (bez spojiva) minerálny betón</t>
  </si>
  <si>
    <t xml:space="preserve">    22020417 - Podkladné a krycie vrstvy s hydraulickým spojivom cementobetónové jednovrstvové beton prostý</t>
  </si>
  <si>
    <t xml:space="preserve">    22020421 - Podkladné a krycie vrstvy s hydraulickým spojivom cementobetónové jednovrstvové kamenivo spevnené ce</t>
  </si>
  <si>
    <t xml:space="preserve">    22030329 - Podkladné a krycie vrstvy z asfaltových zmesí bitúmenové postreky, nátery, posypy infiltračný postre</t>
  </si>
  <si>
    <t xml:space="preserve">    22030330 - Podkladné a krycie vrstvy z asfaltových zmesí bitúmenové postreky, nátery, posypy spojovací postrek</t>
  </si>
  <si>
    <t xml:space="preserve">    22040417 - Kryty dláždené chodníkov komunikácií,rigolov zámkovej dlažby betónovej</t>
  </si>
  <si>
    <t xml:space="preserve">    22040617 - Kryty dláždené chodníkov komunikácií,rigolov z tvárnic betónových</t>
  </si>
  <si>
    <t xml:space="preserve">    22250777 - Doplňujúce konštrukcie vodorovné dopravné značenie z fólie</t>
  </si>
  <si>
    <t xml:space="preserve">    22250980 - Doplňujúce konštrukcie obrubníky chodníkové</t>
  </si>
  <si>
    <t xml:space="preserve">    22250981 - Doplňujúce konštrukcie obrubníky záhonové</t>
  </si>
  <si>
    <t xml:space="preserve">    22251083 - Doplňujúce konštrukcie dilatačné škáry rezané</t>
  </si>
  <si>
    <t>00030331003031.102</t>
  </si>
  <si>
    <t>Geodetické práce - vykonávané po výstavbe zameranie skutočného vyhotovenia stavby 102</t>
  </si>
  <si>
    <t>-991913501</t>
  </si>
  <si>
    <t>000402210040211,102</t>
  </si>
  <si>
    <t>Projektové práce - stavebná časť (stavebné objekty vrátane ich technického vybavenia). náklady na vypracovanie realizačnej dokumentácie102</t>
  </si>
  <si>
    <t>-1931142202</t>
  </si>
  <si>
    <t>00040222004022,102</t>
  </si>
  <si>
    <t>Projektové práce - stavebná časť (stavebné objekty vrátane ich technického vybavenia). náklady na dokumentáciu skutočného zhotovenia stavby102</t>
  </si>
  <si>
    <t>-2023169610</t>
  </si>
  <si>
    <t>000601240060241.102</t>
  </si>
  <si>
    <t>Zariadenie staveniska - dopravné značenie počas výstavby 102</t>
  </si>
  <si>
    <t>-155990653</t>
  </si>
  <si>
    <t>000603420060421.102</t>
  </si>
  <si>
    <t>Zariadenie staveniska - 102</t>
  </si>
  <si>
    <t>-900957545</t>
  </si>
  <si>
    <t>05020901</t>
  </si>
  <si>
    <t>Vybúranie konštrukcií a demontáže rôznych predmetov z dielcov prefabrikovaných</t>
  </si>
  <si>
    <t>05020901002211.S</t>
  </si>
  <si>
    <t>Vybúranie uličného vpustu - komplet  -0,18500t</t>
  </si>
  <si>
    <t>-1237358983</t>
  </si>
  <si>
    <t>05020901002212.S</t>
  </si>
  <si>
    <t>Úprava kanalizačnej šachty</t>
  </si>
  <si>
    <t>-1494680009</t>
  </si>
  <si>
    <t>05021002</t>
  </si>
  <si>
    <t>Vybúranie konštrukcií a demontáže vonkajších potrubí ostatných kanalizačných</t>
  </si>
  <si>
    <t>05021002011001</t>
  </si>
  <si>
    <t>Demontáž kanalizačného potrubia z betónových rúr od DN 300 do DN 500 mm -0,460 t</t>
  </si>
  <si>
    <t>m</t>
  </si>
  <si>
    <t>-827913691</t>
  </si>
  <si>
    <t>05030162</t>
  </si>
  <si>
    <t>Odstránenie spevnených plôch  vozoviek a doplňujúcich konštrukcií krytov bitúmenových</t>
  </si>
  <si>
    <t>05030162012400.S</t>
  </si>
  <si>
    <t>Odstránenie krytu v ploche do 200 m2 asfaltového, hr. vrstvy do 50 mm,  -0,09800t</t>
  </si>
  <si>
    <t>1366913244</t>
  </si>
  <si>
    <t>05030162022430.S</t>
  </si>
  <si>
    <t>Odstránenie krytu asfaltového v ploche do 200 m2, hr. nad 150 do 200 mm,  -0,45000t</t>
  </si>
  <si>
    <t>1576786403</t>
  </si>
  <si>
    <t>05030261</t>
  </si>
  <si>
    <t>Odstránenie spevnených plôch  vozoviek a doplňujúcich konštrukcií podkladov z betónu prostého</t>
  </si>
  <si>
    <t>05030261022410.S</t>
  </si>
  <si>
    <t>Odstránenie podkladu v ploche do 200 m2 z betónu prostého, hr. vrstvy do 150 mm,  -0,22500t</t>
  </si>
  <si>
    <t>460146990</t>
  </si>
  <si>
    <t>05030261032400.S</t>
  </si>
  <si>
    <t>Odstránenie podkladu v ploche do 200 m2 z betónu prostého, hr. vrstvy 150 do 300 mm,  -0,50000t</t>
  </si>
  <si>
    <t>2019977523</t>
  </si>
  <si>
    <t>05030261032501.S</t>
  </si>
  <si>
    <t>Odstránenie krytu dlaždeného z betónových dlaždíc hr. do 100 mm,  -0,150000t</t>
  </si>
  <si>
    <t>430848781</t>
  </si>
  <si>
    <t>05030261032502.S</t>
  </si>
  <si>
    <t>Odstránenie krytu dlaždeného z kamenných dlaždíc hr. do 100 mm,  -0,180000t</t>
  </si>
  <si>
    <t>1067258073</t>
  </si>
  <si>
    <t>05030263</t>
  </si>
  <si>
    <t>Odstránenie spevnených plôch  vozoviek a doplňujúcich konštrukcií podkladov z kameniva ťaženého</t>
  </si>
  <si>
    <t>05030263032400.S</t>
  </si>
  <si>
    <t>Odstránenie podkladu v ploche do 200 m2 z kameniva ťaženého, hr.vrstvy 200 do 300 mm,  -0,50000t</t>
  </si>
  <si>
    <t>521841591</t>
  </si>
  <si>
    <t>05030302</t>
  </si>
  <si>
    <t>Odstránenie spevnených plôch  vozoviek a doplňujúcich konštrukcií obrubníkov a krajníkov kamenných</t>
  </si>
  <si>
    <t>05030302022400.S</t>
  </si>
  <si>
    <t>Vytrhanie obrúb kamenných, s vybúraním lôžka, z krajníkov alebo obrubníkov stojatých,  -0,14500t</t>
  </si>
  <si>
    <t>-1682855300</t>
  </si>
  <si>
    <t>05030304</t>
  </si>
  <si>
    <t>Odstránenie spevnených plôch  vozoviek a doplňujúcich konštrukcií obrubníkov a krajníkov betónových</t>
  </si>
  <si>
    <t>05030304022400.S</t>
  </si>
  <si>
    <t>Vytrhanie obrúb betónových, s vybúraním lôžka, z krajníkov alebo obrubníkov stojatých,  -0,14500t</t>
  </si>
  <si>
    <t>-1184432999</t>
  </si>
  <si>
    <t>18</t>
  </si>
  <si>
    <t>05030304032400.S</t>
  </si>
  <si>
    <t>Vytrhanie obrúb betonových, s vybúraním lôžka, záhonových,  -0,04000t</t>
  </si>
  <si>
    <t>-2045007240</t>
  </si>
  <si>
    <t>19</t>
  </si>
  <si>
    <t>05030507002410.S</t>
  </si>
  <si>
    <t>Odstránenie značky, pre staničenie a ohraničenie so stĺpikmi s bet. pätkami,  -0,08200t</t>
  </si>
  <si>
    <t>-1565804084</t>
  </si>
  <si>
    <t>21</t>
  </si>
  <si>
    <t>23</t>
  </si>
  <si>
    <t>24</t>
  </si>
  <si>
    <t>01</t>
  </si>
  <si>
    <t>Zemné práce</t>
  </si>
  <si>
    <t>01060203</t>
  </si>
  <si>
    <t>Premiestnenie vodorovné do 3 000 m</t>
  </si>
  <si>
    <t>25</t>
  </si>
  <si>
    <t>01060203010050.S</t>
  </si>
  <si>
    <t>Vodorovné premiestnenie výkopku po spevnenej ceste z horniny tr.1-4, do 100 m3, príplatok k cene za každých ďalšich a začatých 1000 m</t>
  </si>
  <si>
    <t>m3</t>
  </si>
  <si>
    <t>1856183563</t>
  </si>
  <si>
    <t>01040100</t>
  </si>
  <si>
    <t>Konštrukcie z hornín - Skládky - Nezaradené</t>
  </si>
  <si>
    <t>26</t>
  </si>
  <si>
    <t>01040100070010.S</t>
  </si>
  <si>
    <t>Uloženie sypaniny na skládky do 100 m3</t>
  </si>
  <si>
    <t>161378998</t>
  </si>
  <si>
    <t>27</t>
  </si>
  <si>
    <t>010401000900021</t>
  </si>
  <si>
    <t>Poplatok za skladovanie - zemina a kamenivo (17 05) ostatné</t>
  </si>
  <si>
    <t>-959987880</t>
  </si>
  <si>
    <t>28</t>
  </si>
  <si>
    <t>01060203010040.S</t>
  </si>
  <si>
    <t>Vodorovné premiestnenie výkopku po spevnenej ceste z horniny tr.1-4, do 100 m3 na vzdialenosť do 3000 m</t>
  </si>
  <si>
    <t>1781158048</t>
  </si>
  <si>
    <t>01020400</t>
  </si>
  <si>
    <t>Odkopávky a prekopávky - Komunikácií,železníc,plôch - Nezaradené</t>
  </si>
  <si>
    <t>29</t>
  </si>
  <si>
    <t>01020400030010.S</t>
  </si>
  <si>
    <t>Odkopávka a prekopávka nezapažená pre cesty, v hornine 4 do 100 m3</t>
  </si>
  <si>
    <t>-1877199501</t>
  </si>
  <si>
    <t>30</t>
  </si>
  <si>
    <t>01020400030190.S</t>
  </si>
  <si>
    <t>Odkopávky a prekopávky nezapažené pre diaľnice. Príplatok k cene za lepivosť horniny 4</t>
  </si>
  <si>
    <t>1666754243</t>
  </si>
  <si>
    <t>01040402</t>
  </si>
  <si>
    <t>Konštrukcie z hornín zásypy so zhutnením</t>
  </si>
  <si>
    <t>31</t>
  </si>
  <si>
    <t>01040402070010.S</t>
  </si>
  <si>
    <t>Zásyp sypaninou so zhutnením jám, šachiet, rýh, zárezov alebo okolo objektov do 100 m3</t>
  </si>
  <si>
    <t>1126894598</t>
  </si>
  <si>
    <t>32</t>
  </si>
  <si>
    <t>103640000201</t>
  </si>
  <si>
    <t>Zemina do násypu alebo zásypu</t>
  </si>
  <si>
    <t>-835158018</t>
  </si>
  <si>
    <t>01080101</t>
  </si>
  <si>
    <t>Povrchové úpravy terénu úprava pláne so  zhutnením v zárezoch</t>
  </si>
  <si>
    <t>33</t>
  </si>
  <si>
    <t>01080101010010.S</t>
  </si>
  <si>
    <t>Úprava pláne v zárezoch v hornine 1-4 so zhutnením</t>
  </si>
  <si>
    <t>-318611767</t>
  </si>
  <si>
    <t>01080201</t>
  </si>
  <si>
    <t>Povrchové úpravy terénu úprava pláne bez zhutnenia v zárezoch</t>
  </si>
  <si>
    <t>34</t>
  </si>
  <si>
    <t>01080201010010.S</t>
  </si>
  <si>
    <t>Úprava pláne v zárezoch v hornine 1-4 bez zhutnenia</t>
  </si>
  <si>
    <t>856644024</t>
  </si>
  <si>
    <t>01080202</t>
  </si>
  <si>
    <t>Povrchové úpravy terénu úprava pláne bez zhutnenia v násypoch</t>
  </si>
  <si>
    <t>35</t>
  </si>
  <si>
    <t>01080202010011.S</t>
  </si>
  <si>
    <t>Úprava pláne v násypoch v hornine 1-4 bez zhutnenia</t>
  </si>
  <si>
    <t>-2049153656</t>
  </si>
  <si>
    <t>01080502</t>
  </si>
  <si>
    <t>Povrchové úpravy terénu úpravy povrchov založením trávnika ručne</t>
  </si>
  <si>
    <t>36</t>
  </si>
  <si>
    <t>01080502030010.S</t>
  </si>
  <si>
    <t>Založenie trávnika parkového výsevom v rovine do 1:5</t>
  </si>
  <si>
    <t>1758358814</t>
  </si>
  <si>
    <t>37</t>
  </si>
  <si>
    <t>005720001501.S</t>
  </si>
  <si>
    <t>Osivá tráv - rozchodník</t>
  </si>
  <si>
    <t>kg</t>
  </si>
  <si>
    <t>-2070032423</t>
  </si>
  <si>
    <t>Montážne práce na plynovodoch, vodovodoch, kanalizáciach, teplovod., produkt. a rozvod. medi. plynov</t>
  </si>
  <si>
    <t>27030422</t>
  </si>
  <si>
    <t>Kanalizácie rúry plastové PVC</t>
  </si>
  <si>
    <t>38</t>
  </si>
  <si>
    <t>27030422066052.S</t>
  </si>
  <si>
    <t>Montáž kanalizačného PVC-U potrubia korugovaného DN 300</t>
  </si>
  <si>
    <t>110564453</t>
  </si>
  <si>
    <t>39</t>
  </si>
  <si>
    <t>286120010300.S</t>
  </si>
  <si>
    <t>Rúra PVC korugovaný kanalizačný systém D 330,7 mm , dĺ. 6 m, SN4</t>
  </si>
  <si>
    <t>-30278303</t>
  </si>
  <si>
    <t>27031176</t>
  </si>
  <si>
    <t>Kanalizácie ostatné konštrukcie doplnky</t>
  </si>
  <si>
    <t>40</t>
  </si>
  <si>
    <t>27031176020040</t>
  </si>
  <si>
    <t>Osadenie liatinovej mreže vrátane rámu a koša na bahno hmotnosti jednotlivo nad 150 kg</t>
  </si>
  <si>
    <t>-1226146354</t>
  </si>
  <si>
    <t>41</t>
  </si>
  <si>
    <t>552410002900</t>
  </si>
  <si>
    <t>Mreža liatinová 620x420 mm so závesmi, uzamykateľná D 400/600, WAVIN</t>
  </si>
  <si>
    <t>472705593</t>
  </si>
  <si>
    <t>27031172</t>
  </si>
  <si>
    <t>Kanalizácie ostatné konštrukcie vpusty kanalizačné</t>
  </si>
  <si>
    <t>42</t>
  </si>
  <si>
    <t>27031172010020</t>
  </si>
  <si>
    <t>Zriadenie kanalizačného vpustu uličného z betónových dielcov typ UV-50, UVB-50</t>
  </si>
  <si>
    <t>-1966118162</t>
  </si>
  <si>
    <t>43</t>
  </si>
  <si>
    <t>592230002300.S</t>
  </si>
  <si>
    <t>Uličný vpust betónový TBV 5-66, rozmer 180x660x100 mm</t>
  </si>
  <si>
    <t>194499143</t>
  </si>
  <si>
    <t>44</t>
  </si>
  <si>
    <t>592230001400.S</t>
  </si>
  <si>
    <t>Uličný vpust betónový TBV 1-50, rozmer 250x500x50 mm</t>
  </si>
  <si>
    <t>1186866150</t>
  </si>
  <si>
    <t>45</t>
  </si>
  <si>
    <t>592230002100.S</t>
  </si>
  <si>
    <t>Uličný vpust betónový TBV 14-50, rozmer 900x500x50 mm</t>
  </si>
  <si>
    <t>-403603705</t>
  </si>
  <si>
    <t>46</t>
  </si>
  <si>
    <t>592230001700.S</t>
  </si>
  <si>
    <t>Uličný vpust betónový TBV 10-50, rozmer 300x500x50 mm</t>
  </si>
  <si>
    <t>824295147</t>
  </si>
  <si>
    <t>22010103</t>
  </si>
  <si>
    <t>Podkladné a krycie vrstvy bez spojiva nestmelené (bez spojiva) kamenivo drvené</t>
  </si>
  <si>
    <t>47</t>
  </si>
  <si>
    <t>22010103010081.S</t>
  </si>
  <si>
    <t>Podklad alebo kryt z kameniva hrubého drveného veľ. 0-63 mm s rozprestretím a zhutnením hr. 150 mm</t>
  </si>
  <si>
    <t>-1870616665</t>
  </si>
  <si>
    <t>48</t>
  </si>
  <si>
    <t>22010103010140.S</t>
  </si>
  <si>
    <t>Podklad alebo kryt z kameniva hrubého drveného veľ. 32-63 mm s rozprestretím a zhutnením hr. 200 mm</t>
  </si>
  <si>
    <t>-1217767017</t>
  </si>
  <si>
    <t>22010104</t>
  </si>
  <si>
    <t>Podkladné a krycie vrstvy bez spojiva nestmelené (bez spojiva) štrkodrva</t>
  </si>
  <si>
    <t>49</t>
  </si>
  <si>
    <t>22010104000140.S</t>
  </si>
  <si>
    <t>Podklad zo štrkodrviny s rozprestretím a zhutnením, po zhutnení hr. 150 mm</t>
  </si>
  <si>
    <t>1206751458</t>
  </si>
  <si>
    <t>22010105</t>
  </si>
  <si>
    <t>Podkladné a krycie vrstvy bez spojiva nestmelené (bez spojiva) minerálny betón</t>
  </si>
  <si>
    <t>50</t>
  </si>
  <si>
    <t>22010105000060.S</t>
  </si>
  <si>
    <t>Podklad z mechanicky spevneného kameniva MSK s rozprestretím a zhutnením, po zhutnení hr. 150 mm</t>
  </si>
  <si>
    <t>1253674371</t>
  </si>
  <si>
    <t>22020417</t>
  </si>
  <si>
    <t>Podkladné a krycie vrstvy s hydraulickým spojivom cementobetónové jednovrstvové beton prostý</t>
  </si>
  <si>
    <t>51</t>
  </si>
  <si>
    <t>22020417062060.S</t>
  </si>
  <si>
    <t>Kryt cementobetónový cestných komunikácií skupiny CB III pre TDZ IV, V a VI, hr. 150 mm</t>
  </si>
  <si>
    <t>-737009089</t>
  </si>
  <si>
    <t>22020421</t>
  </si>
  <si>
    <t>Podkladné a krycie vrstvy s hydraulickým spojivom cementobetónové jednovrstvové kamenivo spevnené ce</t>
  </si>
  <si>
    <t>52</t>
  </si>
  <si>
    <t>22020421020016.S</t>
  </si>
  <si>
    <t>Podklad z kameniva stmeleného cementom s rozprestretím a zhutnením, CBGM C 5/6, po zhutnení hr. 180 mm</t>
  </si>
  <si>
    <t>-1779561924</t>
  </si>
  <si>
    <t>22030329</t>
  </si>
  <si>
    <t>Podkladné a krycie vrstvy z asfaltových zmesí bitúmenové postreky, nátery, posypy infiltračný postre</t>
  </si>
  <si>
    <t>53</t>
  </si>
  <si>
    <t>22030329011120.S</t>
  </si>
  <si>
    <t>Zvýšené nástupištia povrchová úprava postrekom živicovým infiltračným z asfaltu v množstve 1,0 kg/m2</t>
  </si>
  <si>
    <t>-558263838</t>
  </si>
  <si>
    <t>22030330</t>
  </si>
  <si>
    <t>Podkladné a krycie vrstvy z asfaltových zmesí bitúmenové postreky, nátery, posypy spojovací postrek</t>
  </si>
  <si>
    <t>54</t>
  </si>
  <si>
    <t>22030330030030.S</t>
  </si>
  <si>
    <t>Postrek asfaltový spojovací bez posypu kamenivom z cestnej emulzie v množstve 0,50 kg/m2</t>
  </si>
  <si>
    <t>466658149</t>
  </si>
  <si>
    <t>55</t>
  </si>
  <si>
    <t>22030640012430.S</t>
  </si>
  <si>
    <t>Podklad z asfaltového betónu AC 22 P s rozprestretím a zhutnením v pruhu š. do 3 m, po zhutnení hr. 70 mm</t>
  </si>
  <si>
    <t>-1745849476</t>
  </si>
  <si>
    <t>56</t>
  </si>
  <si>
    <t>22030640013220.S</t>
  </si>
  <si>
    <t>Asfaltový betón vrstva obrusná alebo ložná AC 16 v pruhu š. do 3 m z nemodifik. asfaltu tr. I, po zhutnení hr. 50 mm</t>
  </si>
  <si>
    <t>1673656970</t>
  </si>
  <si>
    <t>57</t>
  </si>
  <si>
    <t>22030640013420.S</t>
  </si>
  <si>
    <t>Asfaltový betón vrstva ložná AC 22 L v pruhu š. do 3 m z nemodifik. asfaltu tr. I, po zhutnení hr. 60 mm</t>
  </si>
  <si>
    <t>549847139</t>
  </si>
  <si>
    <t>58</t>
  </si>
  <si>
    <t>22040417</t>
  </si>
  <si>
    <t>Kryty dláždené chodníkov komunikácií,rigolov zámkovej dlažby betónovej</t>
  </si>
  <si>
    <t>59</t>
  </si>
  <si>
    <t>22040417010230.S</t>
  </si>
  <si>
    <t>Kladenie dlažby pre nevidiacich hr. 80 mm do lôžka z kameniva ťaženého s vyplnením škár</t>
  </si>
  <si>
    <t>-1471152369</t>
  </si>
  <si>
    <t>60</t>
  </si>
  <si>
    <t>592460019901</t>
  </si>
  <si>
    <t>Dlažba betónová pre nevidiacich 400x400x80, červená</t>
  </si>
  <si>
    <t>-2058951933</t>
  </si>
  <si>
    <t>22040617</t>
  </si>
  <si>
    <t>Kryty dláždené chodníkov komunikácií,rigolov z tvárnic betónových</t>
  </si>
  <si>
    <t>61</t>
  </si>
  <si>
    <t>22040617011010.S</t>
  </si>
  <si>
    <t>Rigol dláždený do lôžka z betónu prostého tr. C 8/10 z betónových dosiek akejkoľvek veľkosti</t>
  </si>
  <si>
    <t>843587965</t>
  </si>
  <si>
    <t>62</t>
  </si>
  <si>
    <t>5924600163001</t>
  </si>
  <si>
    <t>Dlažba betónová  hrúbka 80 mm, rozmery 250x500 mm, lávovo-sivá melírovaná</t>
  </si>
  <si>
    <t>-810814166</t>
  </si>
  <si>
    <t>63</t>
  </si>
  <si>
    <t>22040617011011.S</t>
  </si>
  <si>
    <t>Rigol dláždený do lôžka z betónu prostého tr. C 8/10 z kamenných dosiek akejkoľvek veľkosti</t>
  </si>
  <si>
    <t>-366321386</t>
  </si>
  <si>
    <t>64</t>
  </si>
  <si>
    <t>583840004101</t>
  </si>
  <si>
    <t>Kamenná dlažba , 500x250 mm, hrúbka 100-150 mm</t>
  </si>
  <si>
    <t>-1678464271</t>
  </si>
  <si>
    <t>65</t>
  </si>
  <si>
    <t>66</t>
  </si>
  <si>
    <t>67</t>
  </si>
  <si>
    <t>68</t>
  </si>
  <si>
    <t>22250777</t>
  </si>
  <si>
    <t>Doplňujúce konštrukcie vodorovné dopravné značenie z fólie</t>
  </si>
  <si>
    <t>69</t>
  </si>
  <si>
    <t>22250777010010.S</t>
  </si>
  <si>
    <t>Trvalé vodorovné značenie krytu lepením pásky profilovanej vodiacich prúžkov šírky 300 mm</t>
  </si>
  <si>
    <t>-1902913933</t>
  </si>
  <si>
    <t>22250980</t>
  </si>
  <si>
    <t>Doplňujúce konštrukcie obrubníky chodníkové</t>
  </si>
  <si>
    <t>70</t>
  </si>
  <si>
    <t>22250980010220.S</t>
  </si>
  <si>
    <t>Lôžko pod obrubníky, krajníky alebo obruby z dlažobných kociek z betónu prostého tr. C 16/20</t>
  </si>
  <si>
    <t>1656300860</t>
  </si>
  <si>
    <t>71</t>
  </si>
  <si>
    <t>22250980010231.S</t>
  </si>
  <si>
    <t>Lôžko pod obrubníky, krajníky alebo obruby z dlažobných kociek z drenážnej lôžkovej malty C30/35</t>
  </si>
  <si>
    <t>2047903067</t>
  </si>
  <si>
    <t>72</t>
  </si>
  <si>
    <t>22250980010432.S</t>
  </si>
  <si>
    <t>Osadenie cestného obrubníka betónového stojatého do lôžka z betónu prostého tr. C 20/25 s bočnou oporou</t>
  </si>
  <si>
    <t>-1740008843</t>
  </si>
  <si>
    <t>73</t>
  </si>
  <si>
    <t>592170003802</t>
  </si>
  <si>
    <t>Obrubník cestný , lxšxv 1000x150x260 mm, sivá</t>
  </si>
  <si>
    <t>-1295188635</t>
  </si>
  <si>
    <t>74</t>
  </si>
  <si>
    <t>22250980020131.S</t>
  </si>
  <si>
    <t>Osadenie chodník. obrubníka kamenného stojatého do lôžka z betónu prostého C 16/20 s bočnou oporou</t>
  </si>
  <si>
    <t>-967591387</t>
  </si>
  <si>
    <t>75</t>
  </si>
  <si>
    <t>583810001301.S</t>
  </si>
  <si>
    <t>Obrubník kamenný rovný z vyvretých hornín, šxv 200x260 mm</t>
  </si>
  <si>
    <t>596269434</t>
  </si>
  <si>
    <t>22250981</t>
  </si>
  <si>
    <t>Doplňujúce konštrukcie obrubníky záhonové</t>
  </si>
  <si>
    <t>76</t>
  </si>
  <si>
    <t>22250981010021.S</t>
  </si>
  <si>
    <t>Osadenie záhonového alebo parkového obrubníka betón., do lôžka z bet. pros. tr. C 16/20 s bočnou oporou</t>
  </si>
  <si>
    <t>102287068</t>
  </si>
  <si>
    <t>77</t>
  </si>
  <si>
    <t>59217000320</t>
  </si>
  <si>
    <t>Obrubník parkový, lxšxv 1000x80x250 mm, piesková</t>
  </si>
  <si>
    <t>-422786145</t>
  </si>
  <si>
    <t>22251083</t>
  </si>
  <si>
    <t>Doplňujúce konštrukcie dilatačné škáry rezané</t>
  </si>
  <si>
    <t>78</t>
  </si>
  <si>
    <t>22251083010010.S</t>
  </si>
  <si>
    <t>Dilatačné škáry rezané v cementobet. kryte priečne rezanie škár šírky 2 až 5 mm</t>
  </si>
  <si>
    <t>-1334790254</t>
  </si>
  <si>
    <t>79</t>
  </si>
  <si>
    <t>22251083010120.S</t>
  </si>
  <si>
    <t>Dilatačné škáry rezané v cementobet. kryte priečne zaliatie škár za studena, šírky nad 3 do 9 mm</t>
  </si>
  <si>
    <t>-379466898</t>
  </si>
  <si>
    <t>80</t>
  </si>
  <si>
    <t>103 - 103-00 Debarierizačné úpravy križovatky 543.1</t>
  </si>
  <si>
    <t xml:space="preserve">    05090462 - Doplňujúce práce diamantové rezanie bitúmenového krytu, podkladu</t>
  </si>
  <si>
    <t xml:space="preserve">    22040247 - Kryty dláždené chodníkov komunikácií,rigolov z kociek prírodných</t>
  </si>
  <si>
    <t xml:space="preserve">    22250857 - Doplňujúce konštrukcie cestné obruby, krajníky z kociek</t>
  </si>
  <si>
    <t>02 - Práce špeciálneho zakladania</t>
  </si>
  <si>
    <t xml:space="preserve">    02060905 - Spevňovanie hornín a konštrukcií opláštenie, spevnenie geotextília a geomrežovina</t>
  </si>
  <si>
    <t>00030331003031.103</t>
  </si>
  <si>
    <t>Geodetické práce - vykonávané po výstavbe zameranie skutočného vyhotovenia stavby 103</t>
  </si>
  <si>
    <t>538827803</t>
  </si>
  <si>
    <t>000402210040211,103</t>
  </si>
  <si>
    <t>Projektové práce - stavebná časť (stavebné objekty vrátane ich technického vybavenia). náklady na vypracovanie realizačnej dokumentácie103</t>
  </si>
  <si>
    <t>621825806</t>
  </si>
  <si>
    <t>00040222004022,103</t>
  </si>
  <si>
    <t>Projektové práce - stavebná časť (stavebné objekty vrátane ich technického vybavenia). náklady na dokumentáciu skutočného zhotovenia stavby 103</t>
  </si>
  <si>
    <t>429819573</t>
  </si>
  <si>
    <t>000601240060241.103</t>
  </si>
  <si>
    <t>Zariadenie staveniska - dopravné značenie počas výstavby 103</t>
  </si>
  <si>
    <t>-972213942</t>
  </si>
  <si>
    <t>000603420060421.103</t>
  </si>
  <si>
    <t>Zariadenie staveniska - 103</t>
  </si>
  <si>
    <t>-887917592</t>
  </si>
  <si>
    <t>-252983669</t>
  </si>
  <si>
    <t>328259779</t>
  </si>
  <si>
    <t>05090462</t>
  </si>
  <si>
    <t>Doplňujúce práce diamantové rezanie bitúmenového krytu, podkladu</t>
  </si>
  <si>
    <t>05090462022400.S</t>
  </si>
  <si>
    <t>Rezanie existujúceho asfaltového krytu alebo podkladu hĺbky nad 50 do 100 mm</t>
  </si>
  <si>
    <t>-920752624</t>
  </si>
  <si>
    <t>22040247</t>
  </si>
  <si>
    <t>Kryty dláždené chodníkov komunikácií,rigolov z kociek prírodných</t>
  </si>
  <si>
    <t>22040247011010.S</t>
  </si>
  <si>
    <t>Rigol dláždený do lôžka z betónu prostého tr. C 8/10 hr. do 250 mm z dlažobných kociek veľkých</t>
  </si>
  <si>
    <t>-1431269788</t>
  </si>
  <si>
    <t>22040247020110.S</t>
  </si>
  <si>
    <t>Rigol dláždený do lôžka z betónu prostého tr. C 8/10 hr. do 250 mm z dlažobných kociek drobných</t>
  </si>
  <si>
    <t>768984736</t>
  </si>
  <si>
    <t>1034735850</t>
  </si>
  <si>
    <t>1895954453</t>
  </si>
  <si>
    <t>463323791</t>
  </si>
  <si>
    <t>1138472471</t>
  </si>
  <si>
    <t>22250857</t>
  </si>
  <si>
    <t>Doplňujúce konštrukcie cestné obruby, krajníky z kociek</t>
  </si>
  <si>
    <t>22250857010030.S</t>
  </si>
  <si>
    <t>Osadenie cestnej obruby z veľkých kociek s bočnou oporou z bet. tr. C 12/15 do lôžka z betónu</t>
  </si>
  <si>
    <t>1033047091</t>
  </si>
  <si>
    <t>2072870827</t>
  </si>
  <si>
    <t>-1320668121</t>
  </si>
  <si>
    <t>170919222</t>
  </si>
  <si>
    <t>1906666096</t>
  </si>
  <si>
    <t>744319710</t>
  </si>
  <si>
    <t>22251083014440.S</t>
  </si>
  <si>
    <t>Rezanie priečnych alebo pozdĺžnych dilatačných škár živič. plôch pre vytvor. komôrky pre zálievku, š. 20 mm, hĺ. 40 mm</t>
  </si>
  <si>
    <t>1776469509</t>
  </si>
  <si>
    <t>22251083015220.S</t>
  </si>
  <si>
    <t>Tesnenie dilatačných škár zálievkou za studena pre komôrku s tesniacim profilom š. 20 mm hl. 40 mm</t>
  </si>
  <si>
    <t>1429882827</t>
  </si>
  <si>
    <t>-462989618</t>
  </si>
  <si>
    <t>-388439133</t>
  </si>
  <si>
    <t>02</t>
  </si>
  <si>
    <t>Práce špeciálneho zakladania</t>
  </si>
  <si>
    <t>02060905</t>
  </si>
  <si>
    <t>Spevňovanie hornín a konštrukcií opláštenie, spevnenie geotextília a geomrežovina</t>
  </si>
  <si>
    <t>02060905010020.S</t>
  </si>
  <si>
    <t>Zhotovenie vrstvy z geotextílie na upravenom povrchu sklon do 1 : 5 , šírky nad 3 do 6 m</t>
  </si>
  <si>
    <t>-1174172701</t>
  </si>
  <si>
    <t>693110002900.S</t>
  </si>
  <si>
    <t>Geotextília polypropylénová netkaná 250 g/m2</t>
  </si>
  <si>
    <t>-1839479662</t>
  </si>
  <si>
    <t>104 - 104-00 Debarierizačné úpravy križovatky 554</t>
  </si>
  <si>
    <t xml:space="preserve">    05030407 - Odstránenie spevnených plôch  vozoviek a doplňujúcich konštrukcií zvodidiel, zábradlia, stien, oplot</t>
  </si>
  <si>
    <t xml:space="preserve">    01010101 - Prípravné práce odstránenie porastov travín</t>
  </si>
  <si>
    <t xml:space="preserve">    01060700 - Premiestnenie - Nakladanie, prekladanie, vykladanie - Nezaradené</t>
  </si>
  <si>
    <t xml:space="preserve">    22250162 - Doplňujúce konštrukcie zábradlie kovové</t>
  </si>
  <si>
    <t xml:space="preserve">    22250464 - Doplňujúce konštrukcie ochranné zariadenia smerové stĺpiky</t>
  </si>
  <si>
    <t>00030331003031.104</t>
  </si>
  <si>
    <t>Geodetické práce - vykonávané po výstavbe zameranie skutočného vyhotovenia stavby 104</t>
  </si>
  <si>
    <t>-589310161</t>
  </si>
  <si>
    <t>000402210040211,104</t>
  </si>
  <si>
    <t>Projektové práce - stavebná časť (stavebné objekty vrátane ich technického vybavenia). náklady na vypracovanie realizačnej dokumentácie104</t>
  </si>
  <si>
    <t>-1920385261</t>
  </si>
  <si>
    <t>00040222004022,104</t>
  </si>
  <si>
    <t>Projektové práce - stavebná časť (stavebné objekty vrátane ich technického vybavenia). náklady na dokumentáciu skutočného zhotovenia stavby 104</t>
  </si>
  <si>
    <t>-1862565955</t>
  </si>
  <si>
    <t>000601240060241.104</t>
  </si>
  <si>
    <t>Zariadenie staveniska - dopravné značenie počas výstavby 104</t>
  </si>
  <si>
    <t>1603805699</t>
  </si>
  <si>
    <t>000603420060421.104</t>
  </si>
  <si>
    <t>Zariadenie staveniska - 104</t>
  </si>
  <si>
    <t>-1442936961</t>
  </si>
  <si>
    <t>05030407</t>
  </si>
  <si>
    <t>Odstránenie spevnených plôch  vozoviek a doplňujúcich konštrukcií zvodidiel, zábradlia, stien, oplot</t>
  </si>
  <si>
    <t>05030407002400.S</t>
  </si>
  <si>
    <t>Rozobratie cestného zábradlia s betónovými pätkami,  -0,03500t</t>
  </si>
  <si>
    <t>1353588832</t>
  </si>
  <si>
    <t>1840323453</t>
  </si>
  <si>
    <t>1687369495</t>
  </si>
  <si>
    <t>05090462012400.S</t>
  </si>
  <si>
    <t>Rezanie existujúceho asfaltového krytu alebo podkladu hĺbky do 50 mm</t>
  </si>
  <si>
    <t>2132639257</t>
  </si>
  <si>
    <t>01010101</t>
  </si>
  <si>
    <t>Prípravné práce odstránenie porastov travín</t>
  </si>
  <si>
    <t>01010101010011.S</t>
  </si>
  <si>
    <t>Odstránenie mačiny s premiestnením a uložením na hromady do 100 m</t>
  </si>
  <si>
    <t>-1903080107</t>
  </si>
  <si>
    <t>862548979</t>
  </si>
  <si>
    <t>01060203080020.S</t>
  </si>
  <si>
    <t>Vodorovné premiestnenie mačiny so zložením na vzdialenosť nad 2000 do 3000 m</t>
  </si>
  <si>
    <t>-1318394861</t>
  </si>
  <si>
    <t>01060700</t>
  </si>
  <si>
    <t>Premiestnenie - Nakladanie, prekladanie, vykladanie - Nezaradené</t>
  </si>
  <si>
    <t>01060700090010.S</t>
  </si>
  <si>
    <t>Nakladanie mačiny zo skládky</t>
  </si>
  <si>
    <t>-1218140994</t>
  </si>
  <si>
    <t>-1581334495</t>
  </si>
  <si>
    <t>01020400030090.S</t>
  </si>
  <si>
    <t>Odkopávky a prekopávky nezapažené pre cesty. Príplatok za lepivosť horniny 4</t>
  </si>
  <si>
    <t>-441670348</t>
  </si>
  <si>
    <t>964709484</t>
  </si>
  <si>
    <t>-626349587</t>
  </si>
  <si>
    <t>22250162</t>
  </si>
  <si>
    <t>Doplňujúce konštrukcie zábradlie kovové</t>
  </si>
  <si>
    <t>22250162020010.S</t>
  </si>
  <si>
    <t>Osadenie a montáž cestného zábradlia oceľového s oceľovými stĺpikmi</t>
  </si>
  <si>
    <t>-882505068</t>
  </si>
  <si>
    <t>5535600070011</t>
  </si>
  <si>
    <t>Mestský mobiliár, zábradlie oceľové s povrchovou úpravou  výška 1100 mm, s  kotvením pod povrchom</t>
  </si>
  <si>
    <t>-601821434</t>
  </si>
  <si>
    <t>22250464</t>
  </si>
  <si>
    <t>Doplňujúce konštrukcie ochranné zariadenia smerové stĺpiky</t>
  </si>
  <si>
    <t>222504640000101.S</t>
  </si>
  <si>
    <t>Osadenie zahradzovacieho stĺpika</t>
  </si>
  <si>
    <t>93975770</t>
  </si>
  <si>
    <t>4044900004011</t>
  </si>
  <si>
    <t>Zahradzovací  stĺpik , kotvený</t>
  </si>
  <si>
    <t>1580745130</t>
  </si>
  <si>
    <t>-162242077</t>
  </si>
  <si>
    <t>93877923</t>
  </si>
  <si>
    <t>218235825</t>
  </si>
  <si>
    <t>105 - 105-00 Debarierizačné úpravy križovatky 545</t>
  </si>
  <si>
    <t xml:space="preserve">    22010106 - Podkladné a krycie vrstvy bez spojiva nestmelené (bez spojiva) vibrovaný štrk</t>
  </si>
  <si>
    <t>00030331003031.105</t>
  </si>
  <si>
    <t>Geodetické práce - vykonávané po výstavbe zameranie skutočného vyhotovenia stavby 105</t>
  </si>
  <si>
    <t>1512061239</t>
  </si>
  <si>
    <t>000402210040211.105</t>
  </si>
  <si>
    <t>Projektové práce - stavebná časť (stavebné objekty vrátane ich technického vybavenia). náklady na vypracovanie realizačnej dokumentácie105</t>
  </si>
  <si>
    <t>1316506494</t>
  </si>
  <si>
    <t>00040222004022.105</t>
  </si>
  <si>
    <t>Projektové práce - stavebná časť (stavebné objekty vrátane ich technického vybavenia). náklady na dokumentáciu skutočného zhotovenia stavby 105</t>
  </si>
  <si>
    <t>-1006077172</t>
  </si>
  <si>
    <t>000601240060241.105</t>
  </si>
  <si>
    <t>Zariadenie staveniska - dopravné značenie počas výstavby 105</t>
  </si>
  <si>
    <t>-233443102</t>
  </si>
  <si>
    <t>000603420060421.105</t>
  </si>
  <si>
    <t>Zariadenie staveniska - 105</t>
  </si>
  <si>
    <t>-2076993435</t>
  </si>
  <si>
    <t>05030263022410.S</t>
  </si>
  <si>
    <t>Odstránenie podkladu v ploche nad 200 m2 z kameniva ťaženého, hr. vrstvy 100 do 200 mm,  -0,24000t</t>
  </si>
  <si>
    <t>87734659</t>
  </si>
  <si>
    <t>-770731976</t>
  </si>
  <si>
    <t>773405546</t>
  </si>
  <si>
    <t>22010106</t>
  </si>
  <si>
    <t>Podkladné a krycie vrstvy bez spojiva nestmelené (bez spojiva) vibrovaný štrk</t>
  </si>
  <si>
    <t>22010106010110.S</t>
  </si>
  <si>
    <t>Podklad alebo kryt z kameniva hrubého drveného veľ. 32-63 mm (vibr.štrk) po zhut.hr. 200 mm</t>
  </si>
  <si>
    <t>-1382025664</t>
  </si>
  <si>
    <t>-675433817</t>
  </si>
  <si>
    <t>22030329030010.S</t>
  </si>
  <si>
    <t>Náter asfaltový infiltračný katiónaktívnou emulziou v množstve 1,00 kg/m2</t>
  </si>
  <si>
    <t>599896666</t>
  </si>
  <si>
    <t>22030330010008.S</t>
  </si>
  <si>
    <t>Postrek asfaltový spojovací bez posypu kamenivom z asfaltu cestného v množstve 0,50 kg/m2</t>
  </si>
  <si>
    <t>-592705097</t>
  </si>
  <si>
    <t>421996538</t>
  </si>
  <si>
    <t>-386417304</t>
  </si>
  <si>
    <t>22030640042030.S</t>
  </si>
  <si>
    <t>Asfaltový betón vrstva obrusná AC 11 O v pruhu š. do 3 m z modifik. asfaltu tr. I, po zhutnení hr. 50 mm</t>
  </si>
  <si>
    <t>1666421303</t>
  </si>
  <si>
    <t>106 - 106-00 Debarierizačné úpravy križovatky 552</t>
  </si>
  <si>
    <t>11 - Betonárske práce</t>
  </si>
  <si>
    <t xml:space="preserve">    11010201 - Základy pätky betón prostý</t>
  </si>
  <si>
    <t>00030331003031.106</t>
  </si>
  <si>
    <t>Geodetické práce - vykonávané po výstavbe zameranie skutočného vyhotovenia stavby 106</t>
  </si>
  <si>
    <t>2076514622</t>
  </si>
  <si>
    <t>000402210040211.106</t>
  </si>
  <si>
    <t>Projektové práce - stavebná časť (stavebné objekty vrátane ich technického vybavenia). náklady na vypracovanie realizačnej dokumentácie106</t>
  </si>
  <si>
    <t>755393968</t>
  </si>
  <si>
    <t>00040222004022.106</t>
  </si>
  <si>
    <t>Projektové práce - stavebná časť (stavebné objekty vrátane ich technického vybavenia). náklady na dokumentáciu skutočného zhotovenia stavby 106</t>
  </si>
  <si>
    <t>781880459</t>
  </si>
  <si>
    <t>000601240060241.106</t>
  </si>
  <si>
    <t>Zariadenie staveniska - dopravné značenie počas výstavby 106</t>
  </si>
  <si>
    <t>-164348944</t>
  </si>
  <si>
    <t>000603420060421.106</t>
  </si>
  <si>
    <t>Zariadenie staveniska - 106</t>
  </si>
  <si>
    <t>-733240561</t>
  </si>
  <si>
    <t>-793725395</t>
  </si>
  <si>
    <t>-131569135</t>
  </si>
  <si>
    <t>-1231502086</t>
  </si>
  <si>
    <t>050903620431211</t>
  </si>
  <si>
    <t>Frézovanie asf. podkladu alebo krytu, plochy do 500 m2, hr. 60 mm  0,153 t</t>
  </si>
  <si>
    <t>8446841</t>
  </si>
  <si>
    <t>203081555</t>
  </si>
  <si>
    <t>1956390466</t>
  </si>
  <si>
    <t>-401447146</t>
  </si>
  <si>
    <t>-1435953553</t>
  </si>
  <si>
    <t>-1177599084</t>
  </si>
  <si>
    <t>2060686300</t>
  </si>
  <si>
    <t>-168015511</t>
  </si>
  <si>
    <t>-6969207</t>
  </si>
  <si>
    <t>-578058912</t>
  </si>
  <si>
    <t>-1728797503</t>
  </si>
  <si>
    <t>456323668</t>
  </si>
  <si>
    <t>-245487660</t>
  </si>
  <si>
    <t>Betonárske práce</t>
  </si>
  <si>
    <t>11010201</t>
  </si>
  <si>
    <t>Základy pätky betón prostý</t>
  </si>
  <si>
    <t>11010201070010.S</t>
  </si>
  <si>
    <t>Betón základových pätiek, prostý tr. C 30/37</t>
  </si>
  <si>
    <t>1202350764</t>
  </si>
  <si>
    <t>1440201961</t>
  </si>
  <si>
    <t>81</t>
  </si>
  <si>
    <t>82</t>
  </si>
  <si>
    <t>83</t>
  </si>
  <si>
    <t>84</t>
  </si>
  <si>
    <t>85</t>
  </si>
  <si>
    <t>86</t>
  </si>
  <si>
    <t>-1761936292</t>
  </si>
  <si>
    <t>87</t>
  </si>
  <si>
    <t>887630328</t>
  </si>
  <si>
    <t>107 - 107-00 Debarierizačné úpravy križovatky 552.1</t>
  </si>
  <si>
    <t>00030331003031.107</t>
  </si>
  <si>
    <t>Geodetické práce - vykonávané po výstavbe zameranie skutočného vyhotovenia stavby 107</t>
  </si>
  <si>
    <t>-1213363507</t>
  </si>
  <si>
    <t>000402210040211.107</t>
  </si>
  <si>
    <t>Projektové práce - stavebná časť (stavebné objekty vrátane ich technického vybavenia). náklady na vypracovanie realizačnej dokumentácie107</t>
  </si>
  <si>
    <t>-189559624</t>
  </si>
  <si>
    <t>00040222004022.107</t>
  </si>
  <si>
    <t>Projektové práce - stavebná časť (stavebné objekty vrátane ich technického vybavenia). náklady na dokumentáciu skutočného zhotovenia stavby 107</t>
  </si>
  <si>
    <t>68513804</t>
  </si>
  <si>
    <t>000601240060241.107</t>
  </si>
  <si>
    <t>Zariadenie staveniska - dopravné značenie počas výstavby 107</t>
  </si>
  <si>
    <t>505349333</t>
  </si>
  <si>
    <t>000603420060421.107</t>
  </si>
  <si>
    <t>Zariadenie staveniska - 107</t>
  </si>
  <si>
    <t>-1004250202</t>
  </si>
  <si>
    <t>-1729828654</t>
  </si>
  <si>
    <t>1334543145</t>
  </si>
  <si>
    <t>495915273</t>
  </si>
  <si>
    <t>-1981066035</t>
  </si>
  <si>
    <t>1185158101</t>
  </si>
  <si>
    <t>130790714</t>
  </si>
  <si>
    <t>108 - 108-00 Debarierizačné úpravy križovatky 555</t>
  </si>
  <si>
    <t>00030331003031.108</t>
  </si>
  <si>
    <t>Geodetické práce - vykonávané po výstavbe zameranie skutočného vyhotovenia stavby 108</t>
  </si>
  <si>
    <t>-1166734575</t>
  </si>
  <si>
    <t>000402210040211.108</t>
  </si>
  <si>
    <t>Projektové práce - stavebná časť (stavebné objekty vrátane ich technického vybavenia). náklady na vypracovanie realizačnej dokumentácie108</t>
  </si>
  <si>
    <t>43826377</t>
  </si>
  <si>
    <t>00040222004022.108</t>
  </si>
  <si>
    <t>Projektové práce - stavebná časť (stavebné objekty vrátane ich technického vybavenia). náklady na dokumentáciu skutočného zhotovenia stavby 108</t>
  </si>
  <si>
    <t>2031958762</t>
  </si>
  <si>
    <t>000601240060241.108</t>
  </si>
  <si>
    <t>Zariadenie staveniska - dopravné značenie počas výstavby 108</t>
  </si>
  <si>
    <t>2075084008</t>
  </si>
  <si>
    <t>000603420060421.108</t>
  </si>
  <si>
    <t>Zariadenie staveniska - 108</t>
  </si>
  <si>
    <t>-1606728274</t>
  </si>
  <si>
    <t>-322473980</t>
  </si>
  <si>
    <t>564251142</t>
  </si>
  <si>
    <t>-219433180</t>
  </si>
  <si>
    <t>33004709</t>
  </si>
  <si>
    <t>-84390276</t>
  </si>
  <si>
    <t>548190567</t>
  </si>
  <si>
    <t>22010104000080.S</t>
  </si>
  <si>
    <t>Podklad zo štrkodrviny s rozprestretím a zhutnením, po zhutnení hr. 100 mm</t>
  </si>
  <si>
    <t>-2141895160</t>
  </si>
  <si>
    <t>1889862664</t>
  </si>
  <si>
    <t>22020421010010.S</t>
  </si>
  <si>
    <t>Podklad z kameniva stmeleného cementom, s rozprestretím a zhutnením CBGM C 8/10 (C 6/8), po zhutnení hr. 120 mm</t>
  </si>
  <si>
    <t>-407619011</t>
  </si>
  <si>
    <t>22040417010031.S</t>
  </si>
  <si>
    <t>Kladenie betónovej zámkovej dlažby komunikácií pre peších hr. 40 mm pre peších do 50 m2 so zriadením lôžka z kameniva hr. 30 mm</t>
  </si>
  <si>
    <t>478544611</t>
  </si>
  <si>
    <t>592460016600.S</t>
  </si>
  <si>
    <t>Dlažba betónová maloformátová hr. 60 mm, farebná</t>
  </si>
  <si>
    <t>1692515754</t>
  </si>
  <si>
    <t>1316557330</t>
  </si>
  <si>
    <t>971816756</t>
  </si>
  <si>
    <t>-1045275009</t>
  </si>
  <si>
    <t>1033682684</t>
  </si>
  <si>
    <t>109 - 109-00 Debarierizačné úpravy križovatky 582 (582a)</t>
  </si>
  <si>
    <t>00030331003031.109</t>
  </si>
  <si>
    <t>Geodetické práce - vykonávané po výstavbe zameranie skutočného vyhotovenia stavby 109</t>
  </si>
  <si>
    <t>-445275462</t>
  </si>
  <si>
    <t>000402210040211.109</t>
  </si>
  <si>
    <t>Projektové práce - stavebná časť (stavebné objekty vrátane ich technického vybavenia). náklady na vypracovanie realizačnej dokumentácie109</t>
  </si>
  <si>
    <t>1047792986</t>
  </si>
  <si>
    <t>00040222004022.109</t>
  </si>
  <si>
    <t>Projektové práce - stavebná časť (stavebné objekty vrátane ich technického vybavenia). náklady na dokumentáciu skutočného zhotovenia stavby 109</t>
  </si>
  <si>
    <t>-873376491</t>
  </si>
  <si>
    <t>000601240060241.109</t>
  </si>
  <si>
    <t>Zariadenie staveniska - dopravné značenie počas výstavby 109</t>
  </si>
  <si>
    <t>-694007343</t>
  </si>
  <si>
    <t>000603420060421.109</t>
  </si>
  <si>
    <t>Zariadenie staveniska - 109</t>
  </si>
  <si>
    <t>533156713</t>
  </si>
  <si>
    <t>05030162022420.S</t>
  </si>
  <si>
    <t>Odstránenie krytu asfaltového v ploche do 200 m2, hr. nad 100 do 150 mm,  -0,31600t</t>
  </si>
  <si>
    <t>-1049010902</t>
  </si>
  <si>
    <t>-1971300492</t>
  </si>
  <si>
    <t>1484101418</t>
  </si>
  <si>
    <t>-2135100850</t>
  </si>
  <si>
    <t>-1206300178</t>
  </si>
  <si>
    <t>-590561636</t>
  </si>
  <si>
    <t>01080202010520.S</t>
  </si>
  <si>
    <t>Proviz. úprava terénu v zemine tr. 3, aby nerovnosti terénu neboli väčšie ako 2 cm od vodor.hladiny</t>
  </si>
  <si>
    <t>-1053997796</t>
  </si>
  <si>
    <t>-1814378327</t>
  </si>
  <si>
    <t>005720000500.S</t>
  </si>
  <si>
    <t>Osivá tráv - kostrava červená</t>
  </si>
  <si>
    <t>1747386808</t>
  </si>
  <si>
    <t>22010106010051.S</t>
  </si>
  <si>
    <t>Podklad alebo kryt z kameniva hrubého drveného veľ. 0-63 mm (vibr.štrk) po zhut.hr. 150 mm</t>
  </si>
  <si>
    <t>1605222472</t>
  </si>
  <si>
    <t>02060905010010.S</t>
  </si>
  <si>
    <t>Zhotovenie vrstvy z geotextílie na upravenom povrchu sklon do 1 : 5 , šírky od 0 do 3 m</t>
  </si>
  <si>
    <t>-662453844</t>
  </si>
  <si>
    <t>693110002000.S</t>
  </si>
  <si>
    <t>Geotextília polypropylénová netkaná 200 g/m2</t>
  </si>
  <si>
    <t>-1807172177</t>
  </si>
  <si>
    <t>110 - 110-00 Debarierizačné úpravy križovatky 581 (582b)</t>
  </si>
  <si>
    <t>00030331003031.110</t>
  </si>
  <si>
    <t>Geodetické práce - vykonávané po výstavbe zameranie skutočného vyhotovenia stavby 110</t>
  </si>
  <si>
    <t>1796708815</t>
  </si>
  <si>
    <t>000402210040211.110</t>
  </si>
  <si>
    <t>Projektové práce - stavebná časť (stavebné objekty vrátane ich technického vybavenia). náklady na vypracovanie realizačnej dokumentácie110</t>
  </si>
  <si>
    <t>-1117168270</t>
  </si>
  <si>
    <t>00040222004022.110</t>
  </si>
  <si>
    <t>Projektové práce - stavebná časť (stavebné objekty vrátane ich technického vybavenia). náklady na dokumentáciu skutočného zhotovenia stavby 110</t>
  </si>
  <si>
    <t>-1298825506</t>
  </si>
  <si>
    <t>000601240060241.110</t>
  </si>
  <si>
    <t>Zariadenie staveniska - dopravné značenie počas výstavby 110</t>
  </si>
  <si>
    <t>1533929335</t>
  </si>
  <si>
    <t>000603420060421.110</t>
  </si>
  <si>
    <t>Zariadenie staveniska - 110</t>
  </si>
  <si>
    <t>579449907</t>
  </si>
  <si>
    <t>05030263022420.S</t>
  </si>
  <si>
    <t>Odstránenie podkladu v ploche do 200 m2 z kameniva ťaženého, hr.100- 200mm,  -0,24000t</t>
  </si>
  <si>
    <t>684908033</t>
  </si>
  <si>
    <t>397019819</t>
  </si>
  <si>
    <t>743914085</t>
  </si>
  <si>
    <t>111 - 111-00 Debarierizačné úpravy križovatky 583</t>
  </si>
  <si>
    <t xml:space="preserve">    01030202 - Hĺbené vykopávky rýh š nad 600 mm</t>
  </si>
  <si>
    <t>00030331003031.111</t>
  </si>
  <si>
    <t>Geodetické práce - vykonávané po výstavbe zameranie skutočného vyhotovenia stavby 111</t>
  </si>
  <si>
    <t>1382187454</t>
  </si>
  <si>
    <t>000402210040211.111</t>
  </si>
  <si>
    <t>Projektové práce - stavebná časť (stavebné objekty vrátane ich technického vybavenia). náklady na vypracovanie realizačnej dokumentácie111</t>
  </si>
  <si>
    <t>-724256031</t>
  </si>
  <si>
    <t>00040222004022.111</t>
  </si>
  <si>
    <t>Projektové práce - stavebná časť (stavebné objekty vrátane ich technického vybavenia). náklady na dokumentáciu skutočného zhotovenia stavby 111</t>
  </si>
  <si>
    <t>2101518009</t>
  </si>
  <si>
    <t>000601240060241.111</t>
  </si>
  <si>
    <t>Zariadenie staveniska - dopravné značenie počas výstavby 111</t>
  </si>
  <si>
    <t>1982326592</t>
  </si>
  <si>
    <t>000603420060421.111</t>
  </si>
  <si>
    <t>Zariadenie staveniska - 111</t>
  </si>
  <si>
    <t>-238733424</t>
  </si>
  <si>
    <t>-1806650188</t>
  </si>
  <si>
    <t>-316505306</t>
  </si>
  <si>
    <t>1939742174</t>
  </si>
  <si>
    <t>01030202</t>
  </si>
  <si>
    <t>Hĺbené vykopávky rýh š nad 600 mm</t>
  </si>
  <si>
    <t>01030202020010.S</t>
  </si>
  <si>
    <t>Výkop ryhy šírky 600-2000mm horn.3 do 100m3</t>
  </si>
  <si>
    <t>-734078268</t>
  </si>
  <si>
    <t>01030202020090.S</t>
  </si>
  <si>
    <t>Príplatok k cenám za lepivosť pri hĺbení rýh š. nad 600 do 2 000 mm zapaž. i nezapažených, s urovnaním dna v hornine 3</t>
  </si>
  <si>
    <t>-311247637</t>
  </si>
  <si>
    <t xml:space="preserve"> PROJ-SIG, s.r.o. </t>
  </si>
  <si>
    <t>D1 - PRÁCE A DODÁVKY HSV</t>
  </si>
  <si>
    <t xml:space="preserve">    3 - ZVISLÉ A KOMPLETNÉ KONŠTRUKCIE</t>
  </si>
  <si>
    <t xml:space="preserve">    6 - ÚPRAVY POVRCHOV, PODLAHY, VÝPLNE</t>
  </si>
  <si>
    <t xml:space="preserve">    9 - OSTATNÉ KONŠTRUKCIE A PRÁCE</t>
  </si>
  <si>
    <t>D2 - PRÁCE A DODÁVKY M</t>
  </si>
  <si>
    <t xml:space="preserve">    M21 - 155 Elektromontáže</t>
  </si>
  <si>
    <t xml:space="preserve">    M22 - 156 Montáž oznam. signal. a zab. zariadení</t>
  </si>
  <si>
    <t xml:space="preserve">    M46 - 202 Zemné práce pri ext. montážach</t>
  </si>
  <si>
    <t>D3 - OSTATNÉ</t>
  </si>
  <si>
    <t>D1</t>
  </si>
  <si>
    <t>PRÁCE A DODÁVKY HSV</t>
  </si>
  <si>
    <t>ZVISLÉ A KOMPLETNÉ KONŠTRUKCIE</t>
  </si>
  <si>
    <t>.  .   388764111</t>
  </si>
  <si>
    <t>Zaťahovanie kábelovodu, miestna sieť 1x HDPE do 12 mm</t>
  </si>
  <si>
    <t>31.20.27 345672P124</t>
  </si>
  <si>
    <t>Mikrotrubička : KSXPE 12/8 - na priame uloženie do zeme (DB)</t>
  </si>
  <si>
    <t>ÚPRAVY POVRCHOV, PODLAHY, VÝPLNE</t>
  </si>
  <si>
    <t>.  .   632458810</t>
  </si>
  <si>
    <t>Vysprávka betónových plôch cem. opravnou maltou  hr. 10 mm</t>
  </si>
  <si>
    <t>OSTATNÉ KONŠTRUKCIE A PRÁCE</t>
  </si>
  <si>
    <t>45.11.11 971101020O</t>
  </si>
  <si>
    <t>Vŕtanie otvor. korunkové do ABS pre Magnetometer, LED svietidlo, dn100mm</t>
  </si>
  <si>
    <t>kus</t>
  </si>
  <si>
    <t>D2</t>
  </si>
  <si>
    <t>PRÁCE A DODÁVKY M</t>
  </si>
  <si>
    <t>M21</t>
  </si>
  <si>
    <t>155 Elektromontáže</t>
  </si>
  <si>
    <t>45.31.1 210010123P</t>
  </si>
  <si>
    <t>Montáž - rúrka PE do základu stožiara KD</t>
  </si>
  <si>
    <t>25.21.22 286351042P</t>
  </si>
  <si>
    <t>Rúrka  PE HD ochranná d40mm</t>
  </si>
  <si>
    <t>45.31.1 210010241</t>
  </si>
  <si>
    <t>Montáž ochrannej rúrky (kov) tuhá, závitová, uložená pevne D60/2-4mm</t>
  </si>
  <si>
    <t>31.20.27 345655I306</t>
  </si>
  <si>
    <t>Rúrka el-inšt Fe tuhá 019918 : GSR 63 LA, so závitom, lakovaná, čierna</t>
  </si>
  <si>
    <t>45.31.1 210020311</t>
  </si>
  <si>
    <t>Montáž káblového žľabu, výška bočnice 100, š.250 (mm), vrátane kolien, T-kusov, s podperami, s vekom</t>
  </si>
  <si>
    <t>24.30.22 111651010</t>
  </si>
  <si>
    <t>Gumoasfalt - plochy hr. do 3 cm</t>
  </si>
  <si>
    <t>28.12.10 5534701E12</t>
  </si>
  <si>
    <t>Káblový žľab RKS 6047408, šírka 50 : RKS 305 FS, výška bočnice 35 (mm) dierovaný, so spoj. sadou, pásové zink. (FS)</t>
  </si>
  <si>
    <t>28.12.10 5534703E14</t>
  </si>
  <si>
    <t>Káblový žľab s rýchlospojkou RKS-Magic® 6047631, šírka 150 : RKSM 615 FT, v. bočnice 60 (mm) dierov, zink. ponorom (FT)</t>
  </si>
  <si>
    <t>28.12.10 5534708F34</t>
  </si>
  <si>
    <t>Káblový žľab nedierovaný SKS-Magic® 6059857, šírka 200 : SKSMU 120 FT, v. bočnice 110 (mm) rýchlospojka, zink.ponor.(FT)</t>
  </si>
  <si>
    <t>28.12.10 5534722E54</t>
  </si>
  <si>
    <t>Oblúk káblových žľabov 90° Magic® 6041152, šírka 150 : RBM 90 615 FT, v. bočnice 60 (mm) zink. ponorom (FT)</t>
  </si>
  <si>
    <t>28.12.10 5534722E94</t>
  </si>
  <si>
    <t>Oblúk káblových žľabov variabilný 0÷90° Magic® 6040502, šírka 150 : RBMV 615 FT, v. bočnice 60 (mm) zink. ponorom (FT)</t>
  </si>
  <si>
    <t>28.12.10 5534728E14</t>
  </si>
  <si>
    <t>Odbočný T diel kábl. žľabu Magic® 6041342, šírka 150 : RTM 615 FT, v. bočnice 60 (mm) zink. ponorom (FT)</t>
  </si>
  <si>
    <t>28.12.10 5534731E14</t>
  </si>
  <si>
    <t>Odbočný T diel kábl. žľabu Magic® 6042034, šírka 200 : RTM 120 FT, v. bočnice 110 (mm) zink. ponorom (FT)</t>
  </si>
  <si>
    <t>28.12.10 5534735E14</t>
  </si>
  <si>
    <t>Oblúk zvislý stúpajúci 90° káblového žľabu 7007010, šírka 150 : RBV 615 S FT, v. bočnice 60 (mm) zink. ponorom (FT)</t>
  </si>
  <si>
    <t>28.12.10 5534735E45</t>
  </si>
  <si>
    <t>Oblúk zvislý klesajúci 90° káblového žľabu 7007064, šírka 200 : RBV 620 F FT, v. bočnice 60 (mm) zink. ponorom (FT)</t>
  </si>
  <si>
    <t>28.12.10 5534735E74</t>
  </si>
  <si>
    <t>Oblúk zvislý kĺbový 90° kábl. žľabu 7079141, šírka 150 : RGBV 615 FT, v. bočnice 60 (mm) zink. ponorom (FT)</t>
  </si>
  <si>
    <t>28.12.10 5534738E14</t>
  </si>
  <si>
    <t>Oblúk zvislý stúpajúci 90° káblového žľabu 7007400, šírka 200 : RBV 120 S FT, v. bočnice 110 (mm) zink. ponorom (FT)</t>
  </si>
  <si>
    <t>28.12.10 5534738E44</t>
  </si>
  <si>
    <t>Oblúk zvislý klesajúci 90° káblového žľabu 7007470, šírka 200 : RBV 120 F FT, v. bočnice 110 (mm) zink. ponorom (FT)</t>
  </si>
  <si>
    <t>28.12.10 5534740E02</t>
  </si>
  <si>
    <t>Veko káblového a mrežového žľabu 6052056, šírka 50mm : DRLU 050 FS, nedierované, pás. zink. (FS)</t>
  </si>
  <si>
    <t>28.12.10 5534740E05</t>
  </si>
  <si>
    <t>Veko káblového a mrežového žľabu 6052153, šírka 150mm : DRLU 150 FS, nedierované, pás. zink. (FS)</t>
  </si>
  <si>
    <t>28.12.10 5534740E06</t>
  </si>
  <si>
    <t>Veko káblového a mrežového žľabu 6052210, šírka 200mm : DRLU 200 FS, nedierované, pás. zink. (FS)</t>
  </si>
  <si>
    <t>28.12.10 5534745E44</t>
  </si>
  <si>
    <t>Spojka kábl. žľabu Magic® pozdĺžna 6068938 : KTSMV 615 DD, bezskr, pre š. 150, v. bočn. 60 (mm) pás.zink.Zn/Al (DD) sada</t>
  </si>
  <si>
    <t>sada</t>
  </si>
  <si>
    <t>28.12.10 5534745E78</t>
  </si>
  <si>
    <t>Spojka káblového žľabu, uhlová 6042910 : WKV 60 FT, vrát. skrutiek, pre v. bočnice 60 (mm) zink. ponorom (FT)</t>
  </si>
  <si>
    <t>28.12.10 5534745E81</t>
  </si>
  <si>
    <t>Spojka káblového žľabu, kĺbová 7082223 : RGV 60 FT, vrát. skrutiek, pre v. bočnice 60 (mm) zink. ponorom (FT)</t>
  </si>
  <si>
    <t>28.12.10 5534746F25</t>
  </si>
  <si>
    <t>Spojka kábl. žľabu - veľké rozpätia - uhlová 6091377 : WRWVK 110 FS, vrát. skrutiek, pre v.b. 110 (mm) pás. zink. (FS)</t>
  </si>
  <si>
    <t>28.12.10 5534747E24</t>
  </si>
  <si>
    <t>Redukčný uholník a ukonč. kábl. žľabu 7109156, šírka 150 : RWEB 615 FS (vrát. skrutiek) v.b. 60 (mm) pásové zink. (FS)</t>
  </si>
  <si>
    <t>28.12.10 5534781E24</t>
  </si>
  <si>
    <t>Nástenný - ľahký výložník 6420680 : AW 15 21 FT, š. 210mm, 1x ukotvenie, zink. ponorom (FT)</t>
  </si>
  <si>
    <t>28.12.10 5534781E54</t>
  </si>
  <si>
    <t>Nástenný - stredne ťažký výložník 6419720 : AW 30 21 FT, š. 210mm, 1x ukotvenie, zink. ponorom (FT)</t>
  </si>
  <si>
    <t>.  .   920AM33542</t>
  </si>
  <si>
    <t>Spona veka DKU VA4310 : 6065600</t>
  </si>
  <si>
    <t>45.21.33 210030701P</t>
  </si>
  <si>
    <t>Ukoľajnenie, uzemnenie stožiara KD, CDS do 7m</t>
  </si>
  <si>
    <t>31.20.10 3549040O36</t>
  </si>
  <si>
    <t>Svorka pripojovacia pre vodič D8-10</t>
  </si>
  <si>
    <t>45.21.33 210030701R</t>
  </si>
  <si>
    <t>Demontáž - Ukoľajnenie, uzemnenie stožiara KD, CDS do 7m</t>
  </si>
  <si>
    <t>45.21.43 210064008O</t>
  </si>
  <si>
    <t>Číslovanie stožiarov, VDM, AP, R, MGM a IS (6+0+1+2+10+0)</t>
  </si>
  <si>
    <t>45.21.43 210064008P</t>
  </si>
  <si>
    <t>Číslovanie návestných signálnych skupín, TL,  SS, Prvkov BPPCH a L-PDZ (11+2+0+0+0)</t>
  </si>
  <si>
    <t>45.21.43 210064008R</t>
  </si>
  <si>
    <t>Číslovanie kamier KD</t>
  </si>
  <si>
    <t>45.31.1 210100138</t>
  </si>
  <si>
    <t>Ukončenie celoplastových káblov v rozvádzači na svorky, zapojenie 4x 10-16 mm2</t>
  </si>
  <si>
    <t>45.31.1 210100138P</t>
  </si>
  <si>
    <t>Demontáž ukončenia celoplastových káblov v rozvádzači na svorky, zapojenie 4x 10-16 mm2</t>
  </si>
  <si>
    <t>45.31.1 210100252</t>
  </si>
  <si>
    <t>Ukončenie celoplastových káblov zmršťovacou záklopkou 4x 16-25 mm2</t>
  </si>
  <si>
    <t>.  .   920AM02186</t>
  </si>
  <si>
    <t>HCZ4-4/35</t>
  </si>
  <si>
    <t>45.31.1 210100252P</t>
  </si>
  <si>
    <t>Demontáž - ukončenia káblov celoplastových do 4x16-25</t>
  </si>
  <si>
    <t>88</t>
  </si>
  <si>
    <t>45.31.1 210120402P</t>
  </si>
  <si>
    <t>Montáž istič modulový 1-pól. do 25A, s krytom - do radiča CDS (513)</t>
  </si>
  <si>
    <t>90</t>
  </si>
  <si>
    <t>31.20.23 3585101O14</t>
  </si>
  <si>
    <t>Istič 1-pólový 33873 - 10kA (1MD) LPN-16B-1 ( KD 513)</t>
  </si>
  <si>
    <t>92</t>
  </si>
  <si>
    <t>45.31.1 210220010</t>
  </si>
  <si>
    <t>Náter uzemňovacieho vedenia do 120mm2, vrátane svoriek (1x), vyznačenie žltých pruhov</t>
  </si>
  <si>
    <t>94</t>
  </si>
  <si>
    <t>24.30.12 246216750</t>
  </si>
  <si>
    <t>INDUSTROL email vonkajší zelený S 2013</t>
  </si>
  <si>
    <t>96</t>
  </si>
  <si>
    <t>24.30.12 246216770</t>
  </si>
  <si>
    <t>INDUSTROL email vonkajší  žltý S 2013/6200</t>
  </si>
  <si>
    <t>98</t>
  </si>
  <si>
    <t>24.30.22 246420300</t>
  </si>
  <si>
    <t>Riedidlo olejovo-syntetické  S 6006</t>
  </si>
  <si>
    <t>100</t>
  </si>
  <si>
    <t>45.31.1 210220132P</t>
  </si>
  <si>
    <t>Montáž zvodového lana na stožiar KD</t>
  </si>
  <si>
    <t>.  .   920AN61522P</t>
  </si>
  <si>
    <t>Sada HVI I Rd 20 trubka L 3200/1000 + upevnenie na stožiar - 12m</t>
  </si>
  <si>
    <t>45.31.1 210220221P</t>
  </si>
  <si>
    <t>Montáž zbernej tyče na stožiar, pripojenie na zemniacu sieť</t>
  </si>
  <si>
    <t>31.20.10 3549030A35</t>
  </si>
  <si>
    <t>Tyč zachytávacia (FeZn) : JP 30, s osadením (D25x3000)mm</t>
  </si>
  <si>
    <t>31.20.10 3549040A36</t>
  </si>
  <si>
    <t>Svorka skúšobná (FeZn) : SZ (4xM8)</t>
  </si>
  <si>
    <t>45.31.1 210810014</t>
  </si>
  <si>
    <t>Montáž, kábel Cu 750V voľne uložený CYKY 4x16</t>
  </si>
  <si>
    <t>112</t>
  </si>
  <si>
    <t>45.31.1 211010010P</t>
  </si>
  <si>
    <t>Osadenie "kotvy pre mech. zaťaženie", vyvŕtanie diery D 8mm, do betónu, železobetónu, tvrdého kameňa</t>
  </si>
  <si>
    <t>114</t>
  </si>
  <si>
    <t>28.63.14 345958O310</t>
  </si>
  <si>
    <t>Kotva kov. do betónu, svorníková 3498320 : BZ-U 8-10-21/75 (+podl+matica M8) upnutie 10÷21, dĺžka 75 (mm) galv. zink.(G)</t>
  </si>
  <si>
    <t>116</t>
  </si>
  <si>
    <t>45.31.1 211010011P</t>
  </si>
  <si>
    <t>Osadenie "kotvy pre mech. zaťaženie", vyvŕtanie diery D 10mm, do betónu, železobetónu, tvrdého kameňa</t>
  </si>
  <si>
    <t>118</t>
  </si>
  <si>
    <t>28.63.14 345958O313</t>
  </si>
  <si>
    <t>Kotva kov. do betónu, svorníková 3498340 : BZ-U10-30-50/110 (+podl+matica M10) upn. 30÷50, dĺžka 110 (mm) galv. zink.(G)</t>
  </si>
  <si>
    <t>120</t>
  </si>
  <si>
    <t>45.31.1 211010012P</t>
  </si>
  <si>
    <t>Osadenie "kotvy pre mech. zaťaženie", vyvŕtanie diery D 16mm, do betónu, železobetónu, tvrdého kameňa</t>
  </si>
  <si>
    <t>122</t>
  </si>
  <si>
    <t>.  .   548790210</t>
  </si>
  <si>
    <t>Kotva mechanická pre ťažké kotvenie (so šesťhrannou hlavou) HSL - 3 M 16/25</t>
  </si>
  <si>
    <t>124</t>
  </si>
  <si>
    <t>45.31.13 213270403P</t>
  </si>
  <si>
    <t>Dovoz stožiarov do 1 km</t>
  </si>
  <si>
    <t>126</t>
  </si>
  <si>
    <t>45.31.13 213270404P</t>
  </si>
  <si>
    <t>Dovoz stožiarov za ďalší km  ( cca 30 km BA-SC )</t>
  </si>
  <si>
    <t>128</t>
  </si>
  <si>
    <t>45.31.13 213270410P</t>
  </si>
  <si>
    <t>Kontrolné meranie na kábli el. prípoky nn</t>
  </si>
  <si>
    <t>130</t>
  </si>
  <si>
    <t>45.31.1 213290010</t>
  </si>
  <si>
    <t>Zaistenie vypnutého stavu</t>
  </si>
  <si>
    <t>hod</t>
  </si>
  <si>
    <t>132</t>
  </si>
  <si>
    <t>45.31.1 213290020</t>
  </si>
  <si>
    <t>Manipulácia v sieti NN</t>
  </si>
  <si>
    <t>134</t>
  </si>
  <si>
    <t>M22</t>
  </si>
  <si>
    <t>156 Montáž oznam. signal. a zab. zariadení</t>
  </si>
  <si>
    <t>45.21.46 220060006P</t>
  </si>
  <si>
    <t>Demontáž konštrukcia pre zaistenie závesného kábla</t>
  </si>
  <si>
    <t>136</t>
  </si>
  <si>
    <t>45.21.46 220060071P</t>
  </si>
  <si>
    <t>Demontáž lano oceľové pozinkované</t>
  </si>
  <si>
    <t>138</t>
  </si>
  <si>
    <t>45.21.46 220060526R</t>
  </si>
  <si>
    <t>Demontáž -  záves. kábla z nosného lana</t>
  </si>
  <si>
    <t>140</t>
  </si>
  <si>
    <t>45.21.46 220060761P</t>
  </si>
  <si>
    <t>Demontáž-Kábel závlačný ručné zaťahovanie 1P TCEKFY, RCBKEY 1,3</t>
  </si>
  <si>
    <t>142</t>
  </si>
  <si>
    <t>45.21.46 220061171P</t>
  </si>
  <si>
    <t>Demontáž - kábel uložený voľne 1P RCBKEY 1,3</t>
  </si>
  <si>
    <t>144</t>
  </si>
  <si>
    <t>45.21.46 220061552P</t>
  </si>
  <si>
    <t>Demontáž-Kábel návestný z tvárnic NCEY, NCYY, CYAY, do 12x2,5</t>
  </si>
  <si>
    <t>146</t>
  </si>
  <si>
    <t>45.21.46 220061553P</t>
  </si>
  <si>
    <t>Demontáž-Kábel návestný z tvárnic NCEY, NCYY, CYAY, do 19x2,5</t>
  </si>
  <si>
    <t>148</t>
  </si>
  <si>
    <t>45.21.46 220061554P</t>
  </si>
  <si>
    <t>Demontáž-Kábel návestný z tvárnic NCEY, NCYY, CYAY, do 30x2,5</t>
  </si>
  <si>
    <t>150</t>
  </si>
  <si>
    <t>45.21.46 220061701</t>
  </si>
  <si>
    <t>Zatiahnutie kábla do objektu do 9kg/m</t>
  </si>
  <si>
    <t>152</t>
  </si>
  <si>
    <t>45.21.46 220061701P</t>
  </si>
  <si>
    <t>Demontáž - Zatiahnutie kábla z objektu do 9kg/m</t>
  </si>
  <si>
    <t>154</t>
  </si>
  <si>
    <t>45.21.46 220080801R</t>
  </si>
  <si>
    <t>Demontáž-Spojka T pre 1P RCBKEY 1,3 rovná do šrotu</t>
  </si>
  <si>
    <t>156</t>
  </si>
  <si>
    <t>45.21.46 220110341</t>
  </si>
  <si>
    <t>Objímka káblová značkovacia</t>
  </si>
  <si>
    <t>158</t>
  </si>
  <si>
    <t>45.21.46 220110346</t>
  </si>
  <si>
    <t>Štítok káblový</t>
  </si>
  <si>
    <t>160</t>
  </si>
  <si>
    <t>25.24.26 562890010</t>
  </si>
  <si>
    <t>Štítok na označ. kábel. vývodu z PVC</t>
  </si>
  <si>
    <t>162</t>
  </si>
  <si>
    <t>.  .   920AM38569</t>
  </si>
  <si>
    <t>Popisovacia fixa</t>
  </si>
  <si>
    <t>164</t>
  </si>
  <si>
    <t>45.21.46 220110346P</t>
  </si>
  <si>
    <t>Demontáž - Štítok káblový</t>
  </si>
  <si>
    <t>166</t>
  </si>
  <si>
    <t>45.21.46 220111431</t>
  </si>
  <si>
    <t>Jednosmerné meranie na miestnom kábli</t>
  </si>
  <si>
    <t>pár</t>
  </si>
  <si>
    <t>168</t>
  </si>
  <si>
    <t>45.21.46 220111436</t>
  </si>
  <si>
    <t>Kontrolné meranie na kábli pre rozvod signalizácie</t>
  </si>
  <si>
    <t>170</t>
  </si>
  <si>
    <t>45.21.46 220111765</t>
  </si>
  <si>
    <t>Zmeranie zemného odporu</t>
  </si>
  <si>
    <t>172</t>
  </si>
  <si>
    <t>45.21.46 220111771</t>
  </si>
  <si>
    <t>Vedenie uzemňovacie na povrchu FeZn do 120</t>
  </si>
  <si>
    <t>174</t>
  </si>
  <si>
    <t>45.21.46 220111881P</t>
  </si>
  <si>
    <t>Uzemnenie radiča, KS,  RS-CDS,ORS,TU pospájanie vnútorného vybavenia</t>
  </si>
  <si>
    <t>176</t>
  </si>
  <si>
    <t>89</t>
  </si>
  <si>
    <t>45.21.46 220111881R</t>
  </si>
  <si>
    <t>Demontáž - Uzemnenie radiča, pospájanie vnútorného vybavenia</t>
  </si>
  <si>
    <t>178</t>
  </si>
  <si>
    <t>45.21.46 22017P052</t>
  </si>
  <si>
    <t>Montáž technologickej stanice - kamerového dohľadu TS-KD</t>
  </si>
  <si>
    <t>180</t>
  </si>
  <si>
    <t>91</t>
  </si>
  <si>
    <t>31.20.31 357193P01</t>
  </si>
  <si>
    <t>Technologická stanica - kamerového dohľadu TS-KD s výbavou komplet</t>
  </si>
  <si>
    <t>182</t>
  </si>
  <si>
    <t>45.21.46 22017P055</t>
  </si>
  <si>
    <t>Regulácia TU, TS-KD</t>
  </si>
  <si>
    <t>184</t>
  </si>
  <si>
    <t>93</t>
  </si>
  <si>
    <t>45.21.46 22017P060</t>
  </si>
  <si>
    <t>Centrála - doplnenie kamery do systému - montáž</t>
  </si>
  <si>
    <t>186</t>
  </si>
  <si>
    <t>31.20.31 357193P11</t>
  </si>
  <si>
    <t>Centrála - doplnenie technológie pre KD</t>
  </si>
  <si>
    <t>188</t>
  </si>
  <si>
    <t>95</t>
  </si>
  <si>
    <t>45.21.46 22017P061</t>
  </si>
  <si>
    <t>Centrála - doplnenie kamery do systému - software</t>
  </si>
  <si>
    <t>190</t>
  </si>
  <si>
    <t>45.21.46 22017P062</t>
  </si>
  <si>
    <t>Príprava ku komplexnému preskúšaniu systému</t>
  </si>
  <si>
    <t>192</t>
  </si>
  <si>
    <t>97</t>
  </si>
  <si>
    <t>45.21.46 22017P063</t>
  </si>
  <si>
    <t>Komplexné vyskúšanie systému</t>
  </si>
  <si>
    <t>194</t>
  </si>
  <si>
    <t>45.31.41 220280206</t>
  </si>
  <si>
    <t>Montáž, kábel uložený v rúrkach SEKU, SYKY do D 10mm</t>
  </si>
  <si>
    <t>196</t>
  </si>
  <si>
    <t>99</t>
  </si>
  <si>
    <t>31.30.13 341810I402</t>
  </si>
  <si>
    <t>Kábel dátový F/UTP - CAT 5E, tienený : 1633PE, 4X2XAWG24 (PE) čierny</t>
  </si>
  <si>
    <t>198</t>
  </si>
  <si>
    <t>45.31.41 220281302</t>
  </si>
  <si>
    <t>Montáž, kábel uložený v rúrkach CYKY do 2,5 do 3 žíl</t>
  </si>
  <si>
    <t>200</t>
  </si>
  <si>
    <t>31.30.13 341445M032</t>
  </si>
  <si>
    <t>Kábel ohybný Cu 500V : CMSM 3X1,50</t>
  </si>
  <si>
    <t>202</t>
  </si>
  <si>
    <t>45.31.41 220281302P</t>
  </si>
  <si>
    <t>Demontáž - CMSM 3x1 zo stožiara, výložníka, portálu</t>
  </si>
  <si>
    <t>204</t>
  </si>
  <si>
    <t>45.31.41 220281304</t>
  </si>
  <si>
    <t>Montáž, kábel uložený v rúrkach CYKY do 2,5 do 5 žíl</t>
  </si>
  <si>
    <t>206</t>
  </si>
  <si>
    <t>31.30.13 341445M072</t>
  </si>
  <si>
    <t>Kábel ohybný Cu 500V : CMSM 5X1,50</t>
  </si>
  <si>
    <t>208</t>
  </si>
  <si>
    <t>45.31.41 220281304P</t>
  </si>
  <si>
    <t>Demontáž - CMSM 5x1 zo stožiara, výložníka, portálu</t>
  </si>
  <si>
    <t>210</t>
  </si>
  <si>
    <t>45.31.41 220281306</t>
  </si>
  <si>
    <t>Montáž, kábel uložený v rúrkach CYKY do 2,5 do 10 žíl</t>
  </si>
  <si>
    <t>212</t>
  </si>
  <si>
    <t>31.30.13 341445M105</t>
  </si>
  <si>
    <t>Kábel ohybný Cu 500V : CMSM 10G1,50</t>
  </si>
  <si>
    <t>214</t>
  </si>
  <si>
    <t>45.31.41 220281502</t>
  </si>
  <si>
    <t>Montáž, kábel uložený v žľabe CYKY do 2,5 do 3 žíl</t>
  </si>
  <si>
    <t>216</t>
  </si>
  <si>
    <t>31.30.13 341203M110</t>
  </si>
  <si>
    <t>Kábel Cu 750V : CYKY-J 3x2,5</t>
  </si>
  <si>
    <t>218</t>
  </si>
  <si>
    <t>45.31.41 220281507</t>
  </si>
  <si>
    <t>Montáž, kábel uložený v žľabe CYKY do 2,5 do 12 žíl</t>
  </si>
  <si>
    <t>220</t>
  </si>
  <si>
    <t>31.30.13 341203M500</t>
  </si>
  <si>
    <t>Kábel Cu 750V : CYKY-J 12x1,5</t>
  </si>
  <si>
    <t>222</t>
  </si>
  <si>
    <t>45.31.41 220281510</t>
  </si>
  <si>
    <t>Montáž, kábel uložený v žľabe CYKY do 2,5 do 19 žíl</t>
  </si>
  <si>
    <t>224</t>
  </si>
  <si>
    <t>113</t>
  </si>
  <si>
    <t>31.30.13 341203M650</t>
  </si>
  <si>
    <t>Kábel Cu 750V : CYKY-J 19x1,5</t>
  </si>
  <si>
    <t>226</t>
  </si>
  <si>
    <t>45.31.41 220281511</t>
  </si>
  <si>
    <t>Montáž, kábel uložený v žľabe CYKY do 2,5 do 24 žíl</t>
  </si>
  <si>
    <t>228</t>
  </si>
  <si>
    <t>115</t>
  </si>
  <si>
    <t>31.30.13 341203M700</t>
  </si>
  <si>
    <t>Kábel Cu 750V : CYKY-J 24x1,5</t>
  </si>
  <si>
    <t>230</t>
  </si>
  <si>
    <t>45.31.41 220300601</t>
  </si>
  <si>
    <t>Ukončenie návestných káblov do 5x1,5</t>
  </si>
  <si>
    <t>232</t>
  </si>
  <si>
    <t>117</t>
  </si>
  <si>
    <t>45.31.41 220300601P</t>
  </si>
  <si>
    <t>Demontáž - Ukončenie návestných káblov do 5x1,5, RCEpKEY</t>
  </si>
  <si>
    <t>234</t>
  </si>
  <si>
    <t>45.31.41 220300602P</t>
  </si>
  <si>
    <t>Demontáž - ukončenie návestných káblov do 7x1,5</t>
  </si>
  <si>
    <t>236</t>
  </si>
  <si>
    <t>119</t>
  </si>
  <si>
    <t>45.31.41 220300603</t>
  </si>
  <si>
    <t>Ukončenie návestných káblov do 12x1,5</t>
  </si>
  <si>
    <t>238</t>
  </si>
  <si>
    <t>45.31.41 220300603P</t>
  </si>
  <si>
    <t>Demontáž - Ukončenie návestných káblov do 12x1,5</t>
  </si>
  <si>
    <t>240</t>
  </si>
  <si>
    <t>121</t>
  </si>
  <si>
    <t>45.31.41 220300604</t>
  </si>
  <si>
    <t>Ukončenie návestných káblov do 19x1,5</t>
  </si>
  <si>
    <t>242</t>
  </si>
  <si>
    <t>45.31.41 220300604P</t>
  </si>
  <si>
    <t>Demontáž - ukončenie návestných káblov do 19x1,5</t>
  </si>
  <si>
    <t>244</t>
  </si>
  <si>
    <t>123</t>
  </si>
  <si>
    <t>45.31.41 220300605</t>
  </si>
  <si>
    <t>Ukončenie návestných káblov do 24x1,5</t>
  </si>
  <si>
    <t>246</t>
  </si>
  <si>
    <t>45.31.41 220300605P</t>
  </si>
  <si>
    <t>Demontáž - Ukončenie návestných káblov do 24x1,5</t>
  </si>
  <si>
    <t>248</t>
  </si>
  <si>
    <t>125</t>
  </si>
  <si>
    <t>45.31.41 220301310</t>
  </si>
  <si>
    <t>Ukončenie dátového kábla konektorom RJ45 krimpovaním</t>
  </si>
  <si>
    <t>250</t>
  </si>
  <si>
    <t>33.20.44 37490L0254</t>
  </si>
  <si>
    <t>Konektor 51704 RJ45, 9 kontaktov, FTP</t>
  </si>
  <si>
    <t>252</t>
  </si>
  <si>
    <t>127</t>
  </si>
  <si>
    <t>33.20.44 37490L0256</t>
  </si>
  <si>
    <t>Krytka 51706 konektora RJ45, čierna</t>
  </si>
  <si>
    <t>254</t>
  </si>
  <si>
    <t>45.31.41 220731012</t>
  </si>
  <si>
    <t>Montáž konzoly na konštrukciu nad 3m/10kg</t>
  </si>
  <si>
    <t>256</t>
  </si>
  <si>
    <t>129</t>
  </si>
  <si>
    <t>26.61.11 316790E020G</t>
  </si>
  <si>
    <t>Konzola kamery teleskopická na betónový stožiar</t>
  </si>
  <si>
    <t>258</t>
  </si>
  <si>
    <t>45.31.41 220731022</t>
  </si>
  <si>
    <t>Montáž kamery v kryte</t>
  </si>
  <si>
    <t>260</t>
  </si>
  <si>
    <t>131</t>
  </si>
  <si>
    <t>.  .   384P00001</t>
  </si>
  <si>
    <t>Kamera exteriérová, farebná, otočná typ DOME</t>
  </si>
  <si>
    <t>262</t>
  </si>
  <si>
    <t>.  .   384P00101</t>
  </si>
  <si>
    <t>Kryt kamery DOME</t>
  </si>
  <si>
    <t>264</t>
  </si>
  <si>
    <t>133</t>
  </si>
  <si>
    <t>45.31.41 220731023P</t>
  </si>
  <si>
    <t>Montáž - Accespoint, Repeater ....(externý detektor)</t>
  </si>
  <si>
    <t>266</t>
  </si>
  <si>
    <t>31.50.33 348750620</t>
  </si>
  <si>
    <t>Access point (platter set+basic set - bezdrôtový vozidlový detekčný systém/VDS)</t>
  </si>
  <si>
    <t>súbor</t>
  </si>
  <si>
    <t>268</t>
  </si>
  <si>
    <t>135</t>
  </si>
  <si>
    <t>31.50.33 348750623</t>
  </si>
  <si>
    <t>Repeater (Set Flex RP-B +Anténa; rozšírený záber - bezdrôtový vozidlový detekčný systém/VDS)</t>
  </si>
  <si>
    <t>270</t>
  </si>
  <si>
    <t>45.31.41 220731041P</t>
  </si>
  <si>
    <t>Nastavenie Accespoint, Repeater ..... (externého detektora)</t>
  </si>
  <si>
    <t>272</t>
  </si>
  <si>
    <t>137</t>
  </si>
  <si>
    <t>45.31.41 220731042</t>
  </si>
  <si>
    <t>Nastavenie kamery otočné</t>
  </si>
  <si>
    <t>274</t>
  </si>
  <si>
    <t>45.31.41 220731062P</t>
  </si>
  <si>
    <t>Sprevádzkovanie Accespoint, Repeater ..... (externého detektora)</t>
  </si>
  <si>
    <t>276</t>
  </si>
  <si>
    <t>139</t>
  </si>
  <si>
    <t>45.31.41 220731063</t>
  </si>
  <si>
    <t>Sprevádzkovanie kamery diaľkovo ovládanej</t>
  </si>
  <si>
    <t>278</t>
  </si>
  <si>
    <t>45.23.13 220890021</t>
  </si>
  <si>
    <t>Regulovanie svetelných návestidiel</t>
  </si>
  <si>
    <t>280</t>
  </si>
  <si>
    <t>141</t>
  </si>
  <si>
    <t>45.23.13 220960002</t>
  </si>
  <si>
    <t>Montáž stožiara priameho na základovom ráme</t>
  </si>
  <si>
    <t>282</t>
  </si>
  <si>
    <t>28.11.22 316770E102</t>
  </si>
  <si>
    <t>Stožiar signalizačný, oceľový kužeľový s prírubou : SKS 33P, výška 3,4m, vrchol D104, zinkovaný</t>
  </si>
  <si>
    <t>284</t>
  </si>
  <si>
    <t>143</t>
  </si>
  <si>
    <t>45.23.13 220960002P</t>
  </si>
  <si>
    <t>Demontáž stožiara priameho na základovom ráme</t>
  </si>
  <si>
    <t>286</t>
  </si>
  <si>
    <t>45.23.13 220960003P</t>
  </si>
  <si>
    <t>Montáž stožiara výložníkového na základovom ráme</t>
  </si>
  <si>
    <t>288</t>
  </si>
  <si>
    <t>145</t>
  </si>
  <si>
    <t>28.11.22 316770E425</t>
  </si>
  <si>
    <t>Stožiar signalizačný, oceľový kužeľový s prírubou : SKV-II P, pre výložníky VSK-3,5÷10, výška 6m, vrchol D160, zinkovaný</t>
  </si>
  <si>
    <t>290</t>
  </si>
  <si>
    <t>45.23.13 220960003R</t>
  </si>
  <si>
    <t>Demontáž - stožiara výložníkového na základovom ráme</t>
  </si>
  <si>
    <t>292</t>
  </si>
  <si>
    <t>147</t>
  </si>
  <si>
    <t>45.23.13 220960003S</t>
  </si>
  <si>
    <t>Montáž stožiara pre kamerový dohľad KD</t>
  </si>
  <si>
    <t>294</t>
  </si>
  <si>
    <t>28.11.22 316712E104</t>
  </si>
  <si>
    <t>Stožiar oceľový pre kamerový dohľad s prírubou, výška nad zemou 8m, zinkovaný</t>
  </si>
  <si>
    <t>296</t>
  </si>
  <si>
    <t>149</t>
  </si>
  <si>
    <t>45.23.13 220960005</t>
  </si>
  <si>
    <t>Montáž výložníka na stožiar</t>
  </si>
  <si>
    <t>298</t>
  </si>
  <si>
    <t>28.11.22 316770E925</t>
  </si>
  <si>
    <t>Výložník pre signalizačný kužeľový (SKV-II P) oceľový stožiar : VSK-5 - dĺžka 5m, zinkovaný</t>
  </si>
  <si>
    <t>300</t>
  </si>
  <si>
    <t>151</t>
  </si>
  <si>
    <t>28.11.22 316770E926</t>
  </si>
  <si>
    <t>Výložník pre signalizačný kužeľový (SKV-II P) oceľový stožiar : VSK-6 - dĺžka 6m, zinkovaný</t>
  </si>
  <si>
    <t>302</t>
  </si>
  <si>
    <t>28.11.23 316788E001</t>
  </si>
  <si>
    <t>Základový rošt, oceľový : ZR 1-5, pre stožiare, zinkovaný</t>
  </si>
  <si>
    <t>304</t>
  </si>
  <si>
    <t>153</t>
  </si>
  <si>
    <t>28.11.23 316788E002</t>
  </si>
  <si>
    <t>Základový rošt, oceľový : ZR 2-12, pre stožiare, zinkovaný</t>
  </si>
  <si>
    <t>306</t>
  </si>
  <si>
    <t>45.23.13 220960006P</t>
  </si>
  <si>
    <t>Úprava základového rámu stož., majáčika pre plytké založenie</t>
  </si>
  <si>
    <t>308</t>
  </si>
  <si>
    <t>155</t>
  </si>
  <si>
    <t>45.23.13 220960019</t>
  </si>
  <si>
    <t>Situovanie stožiara CDS, VDM, portála CDS, šachtičky IS, AP, R, Magnetometra, sv. gomb.(6+0+0+0+1+2+10+0)</t>
  </si>
  <si>
    <t>310</t>
  </si>
  <si>
    <t>45.23.13 220960019P</t>
  </si>
  <si>
    <t>Situovanie stožiara pre kamerový dohľad KD</t>
  </si>
  <si>
    <t>312</t>
  </si>
  <si>
    <t>157</t>
  </si>
  <si>
    <t>45.23.13 220960021</t>
  </si>
  <si>
    <t>Montáž svorkovnice stožiarovej</t>
  </si>
  <si>
    <t>314</t>
  </si>
  <si>
    <t>31.20.27 345630050</t>
  </si>
  <si>
    <t>Svorkovnica stožiarová WAGO 24 (typ 261-331)</t>
  </si>
  <si>
    <t>316</t>
  </si>
  <si>
    <t>159</t>
  </si>
  <si>
    <t>31.20.27 345630062</t>
  </si>
  <si>
    <t>Svorkovnica stožiarová WAGO 36 (typ 261-331)</t>
  </si>
  <si>
    <t>318</t>
  </si>
  <si>
    <t>45.23.13 220960021P</t>
  </si>
  <si>
    <t>Demontáž - svorkovnice stožiarovej</t>
  </si>
  <si>
    <t>320</t>
  </si>
  <si>
    <t>161</t>
  </si>
  <si>
    <t>45.23.13 220960031</t>
  </si>
  <si>
    <t>Montáž zostaveného návestidla 1 svetlového na stožiar</t>
  </si>
  <si>
    <t>322</t>
  </si>
  <si>
    <t>45.23.13 220960031P</t>
  </si>
  <si>
    <t>Demontáž - zostaveného návestidla 1 svetlového zo stožiara</t>
  </si>
  <si>
    <t>324</t>
  </si>
  <si>
    <t>163</t>
  </si>
  <si>
    <t>45.23.13 220960036</t>
  </si>
  <si>
    <t>Montáž zostaveného návestidla 2 svetlového D 200 mm na stožiar</t>
  </si>
  <si>
    <t>326</t>
  </si>
  <si>
    <t>45.23.13 220960036P</t>
  </si>
  <si>
    <t>Demontáž - zostaveného návestidla 2 svetlového D 200 mm zo stožiara</t>
  </si>
  <si>
    <t>328</t>
  </si>
  <si>
    <t>165</t>
  </si>
  <si>
    <t>45.23.13 220960041</t>
  </si>
  <si>
    <t>Montáž zostaveného návestidla 3 svetlového D 200 mm na stožiar</t>
  </si>
  <si>
    <t>330</t>
  </si>
  <si>
    <t>45.23.13 220960041P</t>
  </si>
  <si>
    <t>Demontáž - zostaveného návestidla 3 svetlového D 200 mm zo stožiara</t>
  </si>
  <si>
    <t>332</t>
  </si>
  <si>
    <t>167</t>
  </si>
  <si>
    <t>45.23.13 220960044</t>
  </si>
  <si>
    <t>Montáž zostaveného návestidla 3 svetlového D 300 mm na výložník, portál</t>
  </si>
  <si>
    <t>334</t>
  </si>
  <si>
    <t>45.23.13 220960044P</t>
  </si>
  <si>
    <t>Demontáž - zostaveného návestidla 3 svetelového D 300 mm z výložníka, portálu</t>
  </si>
  <si>
    <t>336</t>
  </si>
  <si>
    <t>169</t>
  </si>
  <si>
    <t>45.23.13 220960091</t>
  </si>
  <si>
    <t>Zmontovanie návestidla, zostavenie vr. el. prepojenia 1 svetlového na stožiar</t>
  </si>
  <si>
    <t>338</t>
  </si>
  <si>
    <t>31.50.33 348750051</t>
  </si>
  <si>
    <t>Návestidlo 1 svetlové 200 GE(RT) na stožiar LED 1.24</t>
  </si>
  <si>
    <t>340</t>
  </si>
  <si>
    <t>171</t>
  </si>
  <si>
    <t>45.23.13 220960096</t>
  </si>
  <si>
    <t>Zmontovanie návestidla, zostavenie vr. el. prepojenia 2 svetlového na stožiar</t>
  </si>
  <si>
    <t>342</t>
  </si>
  <si>
    <t>31.50.33 348750073</t>
  </si>
  <si>
    <t>Návestidlo 2 svetlové 200 RT/GN na stožiar LED 1.24</t>
  </si>
  <si>
    <t>344</t>
  </si>
  <si>
    <t>173</t>
  </si>
  <si>
    <t>45.23.13 220960101</t>
  </si>
  <si>
    <t>Zmontovanie návestidla, zostavenie vr. el. prepojenia 3 svetlového na stožiar</t>
  </si>
  <si>
    <t>346</t>
  </si>
  <si>
    <t>31.50.33 348750077</t>
  </si>
  <si>
    <t>Návestidlo 3 svetlové 200 RT/GE/GN na stožiar LED 1.24</t>
  </si>
  <si>
    <t>348</t>
  </si>
  <si>
    <t>175</t>
  </si>
  <si>
    <t>45.23.13 220960102</t>
  </si>
  <si>
    <t>Zmontovanie návestidla, zostavenie vr. el. prepojenia 3 svetlového na výložník, portál</t>
  </si>
  <si>
    <t>350</t>
  </si>
  <si>
    <t>31.50.33 348750083</t>
  </si>
  <si>
    <t>Návestidlo 3 svetlové 300 RT/GE/GN na výložník, portál LED 1.24</t>
  </si>
  <si>
    <t>352</t>
  </si>
  <si>
    <t>177</t>
  </si>
  <si>
    <t>31.50.33 348750089</t>
  </si>
  <si>
    <t>Upevňovacia súprava 3 svetl. náv. na výložník, portál</t>
  </si>
  <si>
    <t>354</t>
  </si>
  <si>
    <t>45.23.13 220960126</t>
  </si>
  <si>
    <t>Montáž tlačítka pre chodcov a cyklistov</t>
  </si>
  <si>
    <t>356</t>
  </si>
  <si>
    <t>179</t>
  </si>
  <si>
    <t>32.20.20 382310101</t>
  </si>
  <si>
    <t>Tlačidlo pre chodcov DAPS - 24VDC</t>
  </si>
  <si>
    <t>358</t>
  </si>
  <si>
    <t>45.23.13 220960163</t>
  </si>
  <si>
    <t>Montáž magnetometra do vozovky vrátane zálievky</t>
  </si>
  <si>
    <t>360</t>
  </si>
  <si>
    <t>181</t>
  </si>
  <si>
    <t>31.50.33 348750626</t>
  </si>
  <si>
    <t>Detektor Magnetometer dosah 35-40m 74mm x 74mm x 49mm - bezdrôtový vozidlový detekčný systém/VDS</t>
  </si>
  <si>
    <t>362</t>
  </si>
  <si>
    <t>45.23.13 220960181</t>
  </si>
  <si>
    <t>Montáž radiča CDS</t>
  </si>
  <si>
    <t>364</t>
  </si>
  <si>
    <t>183</t>
  </si>
  <si>
    <t>31.20.31 357193200</t>
  </si>
  <si>
    <t>Radič CDS LED 24VDC, do 8sign.sk., 10MGM., 2Tl.,SM, prip. do centrály cez OS + GSM</t>
  </si>
  <si>
    <t>366</t>
  </si>
  <si>
    <t>45.23.13 220960181P</t>
  </si>
  <si>
    <t>Montáž základového rámu radiča CDS, RS CDS</t>
  </si>
  <si>
    <t>368</t>
  </si>
  <si>
    <t>185</t>
  </si>
  <si>
    <t>31.20.31 357193100</t>
  </si>
  <si>
    <t>Základ pre skriňu 2L</t>
  </si>
  <si>
    <t>370</t>
  </si>
  <si>
    <t>45.23.13 220960181R</t>
  </si>
  <si>
    <t>Demontáž radiča CDS</t>
  </si>
  <si>
    <t>372</t>
  </si>
  <si>
    <t>187</t>
  </si>
  <si>
    <t>45.23.13 220960185R</t>
  </si>
  <si>
    <t>Systém TETRA do radiča CDS montáž, dodávka, programovanie</t>
  </si>
  <si>
    <t>374</t>
  </si>
  <si>
    <t>45.23.13 220960191</t>
  </si>
  <si>
    <t>Regulácia radiča s použitím montáž. plošiny 1 skupina</t>
  </si>
  <si>
    <t>376</t>
  </si>
  <si>
    <t>189</t>
  </si>
  <si>
    <t>45.23.13 220960196</t>
  </si>
  <si>
    <t>Regulácia radiča s použitím montáž. plošiny ďalšia skupina</t>
  </si>
  <si>
    <t>378</t>
  </si>
  <si>
    <t>45.23.13 220960197</t>
  </si>
  <si>
    <t>Regulácia radiča bez použitia montáž. plošiny ďalšia skupina</t>
  </si>
  <si>
    <t>380</t>
  </si>
  <si>
    <t>191</t>
  </si>
  <si>
    <t>45.23.13 220960301</t>
  </si>
  <si>
    <t>Príprava ku komplexnému vyskúšaniu SSZ do 5 signálnych skupin</t>
  </si>
  <si>
    <t>382</t>
  </si>
  <si>
    <t>45.23.13 220960311</t>
  </si>
  <si>
    <t>Komplexné vyskúšanie SSZ do 5 signálnych skupín</t>
  </si>
  <si>
    <t>384</t>
  </si>
  <si>
    <t>193</t>
  </si>
  <si>
    <t>45.23.13 220960401</t>
  </si>
  <si>
    <t>Meranie izoloačného kábla SSZ 12 žíl</t>
  </si>
  <si>
    <t>386</t>
  </si>
  <si>
    <t>45.23.13 220960403</t>
  </si>
  <si>
    <t>Meranie izoloačného kábla SSZ 19 žíl</t>
  </si>
  <si>
    <t>388</t>
  </si>
  <si>
    <t>195</t>
  </si>
  <si>
    <t>45.23.13 220960404</t>
  </si>
  <si>
    <t>Meranie izoloačného kábla SSZ 24 žíl</t>
  </si>
  <si>
    <t>390</t>
  </si>
  <si>
    <t>45.23.13 220960442</t>
  </si>
  <si>
    <t>Uvedenie CDS do prevádzky</t>
  </si>
  <si>
    <t>392</t>
  </si>
  <si>
    <t>197</t>
  </si>
  <si>
    <t>45.23.13 220960443</t>
  </si>
  <si>
    <t>Prepojenie CDS do koordinovanej skupiny</t>
  </si>
  <si>
    <t>394</t>
  </si>
  <si>
    <t>45.23.13 220960444</t>
  </si>
  <si>
    <t>Kontorla CDS v koordinovanom, podriadenom režime</t>
  </si>
  <si>
    <t>396</t>
  </si>
  <si>
    <t>199</t>
  </si>
  <si>
    <t>45.23.13 220960446</t>
  </si>
  <si>
    <t>Pripojenie radiča CDS do centrály KDI cez GPRS ( vrátane softw. a hardw. úpravy )</t>
  </si>
  <si>
    <t>398</t>
  </si>
  <si>
    <t>45.23.13 220960501</t>
  </si>
  <si>
    <t>Montáž symbolu smerových šipiek ....</t>
  </si>
  <si>
    <t>400</t>
  </si>
  <si>
    <t>201</t>
  </si>
  <si>
    <t>45.23.13 220990101P</t>
  </si>
  <si>
    <t>Odvoz demontovaného materiálu do 1km</t>
  </si>
  <si>
    <t>402</t>
  </si>
  <si>
    <t>45.23.13 220990102P</t>
  </si>
  <si>
    <t>Odvoz demontovaného materiálu za ďalší km  ( 10 km )</t>
  </si>
  <si>
    <t>404</t>
  </si>
  <si>
    <t>M46</t>
  </si>
  <si>
    <t>202 Zemné práce pri ext. montážach</t>
  </si>
  <si>
    <t>203</t>
  </si>
  <si>
    <t>45.11.21 460010024</t>
  </si>
  <si>
    <t>Vytýčenie trasy M21 kábel vedenia v zastavanom priestore</t>
  </si>
  <si>
    <t>km</t>
  </si>
  <si>
    <t>406</t>
  </si>
  <si>
    <t>45.11.21 460030061</t>
  </si>
  <si>
    <t>Búranie betónovej vrstvy do 15 cm</t>
  </si>
  <si>
    <t>408</t>
  </si>
  <si>
    <t>205</t>
  </si>
  <si>
    <t>45.11.21 460030082</t>
  </si>
  <si>
    <t>Rezanie drážky v betóne</t>
  </si>
  <si>
    <t>410</t>
  </si>
  <si>
    <t>45.11.24 460600001</t>
  </si>
  <si>
    <t>Odvoz zeminy a sute do 1km</t>
  </si>
  <si>
    <t>412</t>
  </si>
  <si>
    <t>207</t>
  </si>
  <si>
    <t>45.11.24 460600002</t>
  </si>
  <si>
    <t>Odvoz zeminy a sute za ďalší km ( 35 km )</t>
  </si>
  <si>
    <t>414</t>
  </si>
  <si>
    <t>45.11.24 460600092</t>
  </si>
  <si>
    <t>Skladné za suť - betón (17 01 01)</t>
  </si>
  <si>
    <t>416</t>
  </si>
  <si>
    <t>209</t>
  </si>
  <si>
    <t>45.21.44 460650022</t>
  </si>
  <si>
    <t>Vozovka z betónu, jedna vrstva 10cm</t>
  </si>
  <si>
    <t>418</t>
  </si>
  <si>
    <t>D3</t>
  </si>
  <si>
    <t>OSTATNÉ</t>
  </si>
  <si>
    <t>45.23.13 220999020</t>
  </si>
  <si>
    <t>Spracovanie východiskovej revfzie a vypracovanie správy</t>
  </si>
  <si>
    <t>420</t>
  </si>
  <si>
    <t>211</t>
  </si>
  <si>
    <t>45.23.13 220999034</t>
  </si>
  <si>
    <t>DOPRAVNÝ PRIESKUM + VYHODNOTENIE pre A-LPR</t>
  </si>
  <si>
    <t>422</t>
  </si>
  <si>
    <t>45.23.13 220999036P</t>
  </si>
  <si>
    <t>Dodávateľská dokumentácia vykonania prác  ( D-DVP )</t>
  </si>
  <si>
    <t>424</t>
  </si>
  <si>
    <t>213</t>
  </si>
  <si>
    <t>45.23.13 220999037</t>
  </si>
  <si>
    <t>LOGICKÉ PODMIENKY RIADENIA ( LPR )</t>
  </si>
  <si>
    <t>426</t>
  </si>
  <si>
    <t>45.23.13 220999038</t>
  </si>
  <si>
    <t>A-LPR / 1. dolaďovanie - do 3. mesiacov od uvedenia do prevádzky</t>
  </si>
  <si>
    <t>428</t>
  </si>
  <si>
    <t>215</t>
  </si>
  <si>
    <t>45.23.13 220999038P</t>
  </si>
  <si>
    <t>A-LPR / 2. dolaďovanie - do 6. mesiacov od uvedenia do prevádzky</t>
  </si>
  <si>
    <t>430</t>
  </si>
  <si>
    <t>45.23.13 220999039</t>
  </si>
  <si>
    <t>Aktualizácia progr. v radiči  CDS / 1. dolaďovanie - do 3. mesiacov od uvedenia do prevádzky</t>
  </si>
  <si>
    <t>432</t>
  </si>
  <si>
    <t>217</t>
  </si>
  <si>
    <t>45.23.13 220999039P</t>
  </si>
  <si>
    <t>Aktualizácia progr. v radiči  CDS / 2. dolaďovanie - do 6. mesiacov od uvedenia do prevádzky</t>
  </si>
  <si>
    <t>434</t>
  </si>
  <si>
    <t>45.23.13 220999040</t>
  </si>
  <si>
    <t>Vypracovanie DOKUMENTÁCIE SKUTOČNÉHO REALIZOVANIA ( PSR )</t>
  </si>
  <si>
    <t>436</t>
  </si>
  <si>
    <t>219</t>
  </si>
  <si>
    <t>45.23.13 220999042</t>
  </si>
  <si>
    <t>Vypracovanie ELABORÁTU KVALITY ( EK )</t>
  </si>
  <si>
    <t>438</t>
  </si>
  <si>
    <t>45.23.13 220999044</t>
  </si>
  <si>
    <t>Vypracovanie ELABORÁTU - STATICKÝ VÝPOČET  ( SV )</t>
  </si>
  <si>
    <t>440</t>
  </si>
  <si>
    <t>221</t>
  </si>
  <si>
    <t>45.23.13 220999045</t>
  </si>
  <si>
    <t>GEODETICKÉ ZAMERANIE POREALIZAČNÉ</t>
  </si>
  <si>
    <t>442</t>
  </si>
  <si>
    <t>45.23.13 220999101</t>
  </si>
  <si>
    <t>Použitie montážnej plošiny neizolovanej</t>
  </si>
  <si>
    <t>444</t>
  </si>
  <si>
    <t>223</t>
  </si>
  <si>
    <t>45.23.13 220999101P</t>
  </si>
  <si>
    <t>Obsluha montážnej plošiny neizolovanej</t>
  </si>
  <si>
    <t>446</t>
  </si>
  <si>
    <t>45.23.13 220999101R</t>
  </si>
  <si>
    <t>Presun montážnej plošiny neizolovanej  ( cca 15km x 2 x 11 )</t>
  </si>
  <si>
    <t>448</t>
  </si>
  <si>
    <t>225</t>
  </si>
  <si>
    <t>45.23.13 220999103</t>
  </si>
  <si>
    <t>Autožeriav 10t</t>
  </si>
  <si>
    <t>450</t>
  </si>
  <si>
    <t>45.23.13 220999103P</t>
  </si>
  <si>
    <t>Obsluha autožerriavu 10t</t>
  </si>
  <si>
    <t>452</t>
  </si>
  <si>
    <t>227</t>
  </si>
  <si>
    <t>45.23.13 220999103R</t>
  </si>
  <si>
    <t>Presun autožerriavu 10t  ( cca 15km x 2 )</t>
  </si>
  <si>
    <t>454</t>
  </si>
  <si>
    <t xml:space="preserve">    1 - ZEMNE PRÁCE</t>
  </si>
  <si>
    <t xml:space="preserve">    5 - KOMUNIKÁCIE</t>
  </si>
  <si>
    <t>ZEMNE PRÁCE</t>
  </si>
  <si>
    <t>45.11.21 141802133</t>
  </si>
  <si>
    <t>Riadené mikrotunelovanie, priemer do 160 mm, tr. 3,4</t>
  </si>
  <si>
    <t>31.20.27 345658P063</t>
  </si>
  <si>
    <t>Chránička kábelová HDPE, tuhá, hladká : KSX-PE 160x9,1 bezhalogénová, čierna</t>
  </si>
  <si>
    <t>45.11.21 141802143</t>
  </si>
  <si>
    <t>Riadené mikrotunelovanie, priemer do 225 mm, tr. 3,4</t>
  </si>
  <si>
    <t>31.20.27 345658P066</t>
  </si>
  <si>
    <t>Chránička kábelová HDPE, tuhá, hladká : KSX-PE 225x12,8 bezhalogénová, čierna</t>
  </si>
  <si>
    <t>.  .   388764141</t>
  </si>
  <si>
    <t>Zaťahovanie kábelovodu, miestna sieť 1x HDPE nad 12 mm do obsadenej trasy</t>
  </si>
  <si>
    <t>25.21.22 286360000P</t>
  </si>
  <si>
    <t>PE - rúra HDPE 40/33 - RAL 5015 s jedným pásikom + (4x1 po obvode pásiky RAL 3020), s textáciou podľa PD</t>
  </si>
  <si>
    <t>.  .   388764221</t>
  </si>
  <si>
    <t>Ukladanie rúrky kábelovodu, miestna sieť 1x HDPE priemeru nad 12 mm miestna sieť</t>
  </si>
  <si>
    <t>.  .   388764633</t>
  </si>
  <si>
    <t>Montáž spojky rúrky HDPE nad 12 mm</t>
  </si>
  <si>
    <t>25.21.22 286360001P</t>
  </si>
  <si>
    <t>Spojka na HDPE rúru 40</t>
  </si>
  <si>
    <t>.  .   388764663</t>
  </si>
  <si>
    <t>Kalibrovanie HDPE rúrky do 40 mm</t>
  </si>
  <si>
    <t>KOMUNIKÁCIE</t>
  </si>
  <si>
    <t>45.23.12 573211111</t>
  </si>
  <si>
    <t>Postrek živičný spojovací z cestného asfaltu 0,5-0,7 kg/m2</t>
  </si>
  <si>
    <t>45.23.12 577133211</t>
  </si>
  <si>
    <t>Asfaltový betón AC 8 (ABJ II) hr. 40 mm, š. do 3 m</t>
  </si>
  <si>
    <t>45.23.12 919734105</t>
  </si>
  <si>
    <t>Rezanie stávajúceho živičného krytu alebo podkladu hr. nad 4 do 5 cm</t>
  </si>
  <si>
    <t>45.31.1 210010125P</t>
  </si>
  <si>
    <t>Montáž - rúrka PE do základu stožiara  CDS DN 100 mm</t>
  </si>
  <si>
    <t>31.20.27 345658I004</t>
  </si>
  <si>
    <t>Chránička HD-PE kábelová ohybná 041344 : FXKVR 110, čierna</t>
  </si>
  <si>
    <t>31.20.10 3549040O11</t>
  </si>
  <si>
    <t>Svorka pre tyčový zemnič D25 (St-FT) : 5001226, typ 2710 25, pre vodič D8-10 (3x skrutka)</t>
  </si>
  <si>
    <t>31.20.10 3549050A03</t>
  </si>
  <si>
    <t>Tyč zemniaca kruhová (FeZn) : ZT 2 (D25x2m)</t>
  </si>
  <si>
    <t>Číslovanie stožiarov, VDM, AP, R, MGM a IS (15+0+1+4+18+0)</t>
  </si>
  <si>
    <t>Číslovanie návestných signálnych skupín, TL,  SS, Prvkov BPPCH a L-PDZ (31+12+0+0+0)</t>
  </si>
  <si>
    <t>45.31.1 210120402</t>
  </si>
  <si>
    <t>Montáž, istič modulový 1-pól. do 25A, s krytom do ORS (543)</t>
  </si>
  <si>
    <t>Istič 1-pólový 33873 - 10kA (1MD) LPN-16B-1 ( KD 543)</t>
  </si>
  <si>
    <t>Montáž istič modulový 1-pól. do 25A, s krytom - do radiča CDS (543)</t>
  </si>
  <si>
    <t>31.20.23 3585101O1.1</t>
  </si>
  <si>
    <t>Istič 1-pólový 33873 - 10kA (1MD) LPN-16B-1 ( ORS 543)</t>
  </si>
  <si>
    <t>31.20.27 3549090K03</t>
  </si>
  <si>
    <t>Svorkovnica ekvipotenciálna EPS 2 X1, bez krytu, pripojenie (2,5÷95)mm2 + páska 30x4</t>
  </si>
  <si>
    <t>45.31.1 210220361</t>
  </si>
  <si>
    <t>Montáž zemniacej tyče (ZT) do 2m, zarazenie do zeme, pripojenie vedenia</t>
  </si>
  <si>
    <t>45.21.46 220060301</t>
  </si>
  <si>
    <t>Príprava káblového bubna, úprava kábla do 100 žíl</t>
  </si>
  <si>
    <t>45.21.46 220060402</t>
  </si>
  <si>
    <t>Utesnenie káblovodu zátkou, páskou beztlakové</t>
  </si>
  <si>
    <t>45.21.46 220060402P</t>
  </si>
  <si>
    <t>Demontáž - utesnenie káblovodu zátkou</t>
  </si>
  <si>
    <t>45.21.46 220061551</t>
  </si>
  <si>
    <t>Montáž, kábel návestný do tvárnic NCEY, NCYY, CYAY do 5x2,5 (3, 5 žíl)</t>
  </si>
  <si>
    <t>45.21.46 220061552</t>
  </si>
  <si>
    <t>Montáž, kábel návestný do tvárnic NCEY, NCYY, CYAY do 12x2,5 (7, 12 žíl)</t>
  </si>
  <si>
    <t>45.21.46 220061553</t>
  </si>
  <si>
    <t>Montáž, kábel návestný do tvárnic NCEY, NCYY, CYAY do 19x2,5</t>
  </si>
  <si>
    <t>45.21.46 220061554</t>
  </si>
  <si>
    <t>Montáž, kábel návestný do tvárnic NCEY, NCYY, CYAY do 30x2,5 (24, 30 žíl)</t>
  </si>
  <si>
    <t>45.21.46 220061575P</t>
  </si>
  <si>
    <t>Demontáž kábel návestný z výkopu NCEY, NCYY, CYAY, do 7x2,5</t>
  </si>
  <si>
    <t>45.21.46 220061577P</t>
  </si>
  <si>
    <t>Demontáž kábel návestný z výkopu NCEY, NCYY, CYAY do 12x2,5</t>
  </si>
  <si>
    <t>45.21.46 220061580P</t>
  </si>
  <si>
    <t>Demontáž kábel návestný z výkopu NCEY, NCYY, CYAY do 19x2,5</t>
  </si>
  <si>
    <t>45.21.46 220061581P</t>
  </si>
  <si>
    <t>Demontáž, kábel návestný z výkopu NCEY, NCYY, CYAY do 24x2,5</t>
  </si>
  <si>
    <t>45.21.46 220111776</t>
  </si>
  <si>
    <t>Vedenie uzemňovacie v zemi FeZn do 120</t>
  </si>
  <si>
    <t>45.21.46 22017P007</t>
  </si>
  <si>
    <t>Zafúknutie optického kábla do rúrky HDPE</t>
  </si>
  <si>
    <t>31.30.15 341860M000</t>
  </si>
  <si>
    <t>Kábel optický vonkajší : A-D(ZN)2Y E9/125 1x4</t>
  </si>
  <si>
    <t>31.30.15 341860M510</t>
  </si>
  <si>
    <t>Kábel optický vonkajší : A-DF(ZN)2Y E9/125 4x6</t>
  </si>
  <si>
    <t>45.21.46 22017P013</t>
  </si>
  <si>
    <t>Montáž opt.spojky pre 24 vlákien vrátane kontroly zvarov reflektometrom pri oboch vln. dĺžkach</t>
  </si>
  <si>
    <t>31.30.15 341905P23</t>
  </si>
  <si>
    <t>Spojka optická pre optický kábel 24 vláknový</t>
  </si>
  <si>
    <t>45.21.46 22017P013P</t>
  </si>
  <si>
    <t>Demontáž optickej spojky pre optický kábel 24 vláknový</t>
  </si>
  <si>
    <t>45.21.46 22017P022</t>
  </si>
  <si>
    <t>Montáž ukončenia opt. káb. v opt. rozv. pre 4 vlákna vrátane kontroly zvarov reflektometrom</t>
  </si>
  <si>
    <t>45.21.46 22017P025</t>
  </si>
  <si>
    <t>Montáž ukončenia opt. káb. v opt. rozv. pre 24 vlákien vrátane kontroly zvarov reflektometrom</t>
  </si>
  <si>
    <t>45.21.46 22017P031</t>
  </si>
  <si>
    <t>Meranie optického kábla preberacie na bubne</t>
  </si>
  <si>
    <t>vlákno</t>
  </si>
  <si>
    <t>45.21.46 22017P032</t>
  </si>
  <si>
    <t>Meranie optického kábla počas montáže</t>
  </si>
  <si>
    <t>45.21.46 22017P034</t>
  </si>
  <si>
    <t>Záverečné reflektrometrické mer. (OTDR) OK  z oboch strán na dvoch vl.dlžkách (1310a1550nm)</t>
  </si>
  <si>
    <t>45.21.46 22017P035</t>
  </si>
  <si>
    <t>Záverečné meranie optických vedení, protokoly</t>
  </si>
  <si>
    <t>45.21.46 22017P051</t>
  </si>
  <si>
    <t>Montáž telekomunikačného uzla TU (ORS 543)</t>
  </si>
  <si>
    <t>.  .   920AN59150P</t>
  </si>
  <si>
    <t>TH.ÚPLNE ZATV.IP 54 HLAD.DV.1000X750X420 : NSYPLA1074 -  vrátane vnútorného vybavenia komplet</t>
  </si>
  <si>
    <t>45.21.46 22017P053</t>
  </si>
  <si>
    <t>Montáž základového rámu - telekomunikačného uzla TU / - optickej rozpojovacej skrine (ORS 543)</t>
  </si>
  <si>
    <t>31.20.31 357193P31</t>
  </si>
  <si>
    <t>Základový rám telekomunikačného uzla TU / - optickej rozpojovacej skrine (ORS 543)</t>
  </si>
  <si>
    <t>45.31.41 220260515</t>
  </si>
  <si>
    <t>Rúrka pancierová oceľ upevnená na povrchu D 42mm</t>
  </si>
  <si>
    <t>31.20.27 345655K505</t>
  </si>
  <si>
    <t>Rúrka el-inšt Fe tuhá 6042 ZNM S, so závitom P42, obojstranne zinkovaná (3m)</t>
  </si>
  <si>
    <t>31.30.13 341203M100</t>
  </si>
  <si>
    <t>Kábel Cu 750V : CYKY-J 3x1,5</t>
  </si>
  <si>
    <t>45.31.41 220281306P</t>
  </si>
  <si>
    <t>Demontáž - CMSM 10x1 zo stožiara, výložníka, portálu</t>
  </si>
  <si>
    <t>45.31.41 220300454</t>
  </si>
  <si>
    <t>Forma káblová pre kábel TCEKE a pod do 7xN1,0</t>
  </si>
  <si>
    <t>45.31.41 220300454P</t>
  </si>
  <si>
    <t>Demontáž - forma káblová pre kábel TCEKE,... do 7xN1,0</t>
  </si>
  <si>
    <t>45.23.13 220960001P</t>
  </si>
  <si>
    <t>Demontáž - stožiara priamo zapusteného</t>
  </si>
  <si>
    <t>45.23.13 220960003O</t>
  </si>
  <si>
    <t>Demontáž - stožiara výložníkového zapusteného</t>
  </si>
  <si>
    <t>26.60.00 316790E162</t>
  </si>
  <si>
    <t>Stožiar predpätý betónový EPV/PBS 13,5/6, výška nad zemou 11,6m, vrcholová sila 6kN</t>
  </si>
  <si>
    <t>28.11.22 316770E921</t>
  </si>
  <si>
    <t>Výložník pre signalizačný kužeľový (SKV-II P) oceľový stožiar : VSK-10 - dĺžka 10m, zinkovaný</t>
  </si>
  <si>
    <t>28.11.22 316770E927</t>
  </si>
  <si>
    <t>Výložník pre signalizačný kužeľový (SKV-II P) oceľový stožiar : VSK-7 - dĺžka 7m, zinkovaný</t>
  </si>
  <si>
    <t>45.23.13 220960005P</t>
  </si>
  <si>
    <t>Demontáž - výložníka zo stožiara</t>
  </si>
  <si>
    <t>45.23.13 220960006</t>
  </si>
  <si>
    <t>Montáž základového rámu stožiara, výstražného dopravného majáčika (VDM)</t>
  </si>
  <si>
    <t>45.23.13 220960006R</t>
  </si>
  <si>
    <t>Demontáž základového rámu stožiara, výstražného dopravného majáčika</t>
  </si>
  <si>
    <t>Situovanie stožiara CDS, VDM, portála CDS, šachtičky IS, AP, R, Magnetometra, sv. gomb.(15+0+0+0+1+4+18+0)</t>
  </si>
  <si>
    <t>45.23.13 220960032</t>
  </si>
  <si>
    <t>Montáž zostaveného návestidla 1 svetlového na výložník, portál</t>
  </si>
  <si>
    <t>45.23.13 220960053</t>
  </si>
  <si>
    <t>Montáž zostaveného návestidla 3(4) svetlového  D 110 mm cyklist. na stožiar</t>
  </si>
  <si>
    <t>45.23.13 220960053P</t>
  </si>
  <si>
    <t>Demontáž zostaveného návestidla 3(4) svetlového  D 110 mm cyklist. zo stožiara</t>
  </si>
  <si>
    <t>31.50.33 348750053</t>
  </si>
  <si>
    <t>Návestidlo 1 svetlové 200 GN na stožiar LED 1.24</t>
  </si>
  <si>
    <t>45.23.13 220960092</t>
  </si>
  <si>
    <t>Zmontovanie návestidla, zostavenie vr. el. prepojenia 1 svetlového na výložník, portál</t>
  </si>
  <si>
    <t>31.50.33 348750061</t>
  </si>
  <si>
    <t>Návestidlo 1 svetlové 300 GN na výložník, portál LED 1.24</t>
  </si>
  <si>
    <t>31.50.33 348750070</t>
  </si>
  <si>
    <t>Upevňovacia súprava 1svetl. náv. na výložník, portál</t>
  </si>
  <si>
    <t>45.23.13 220960103</t>
  </si>
  <si>
    <t>Zmontovanie návestidla, zostavenie vr..el. prepojenia 4 svetlového na stožiar</t>
  </si>
  <si>
    <t>31.50.33 348750092</t>
  </si>
  <si>
    <t>Návestidlo 4 svetlové cyklistické 100 RT/RT/GE/GN na stožiar LED 1.24</t>
  </si>
  <si>
    <t>32.20.20 382310150</t>
  </si>
  <si>
    <t>Tlačidlo pre cyklistov LIC - 24VDC</t>
  </si>
  <si>
    <t>45.23.13 220960126P</t>
  </si>
  <si>
    <t>Demontáž tlačítka pre chodcov</t>
  </si>
  <si>
    <t>31.20.31 357193250</t>
  </si>
  <si>
    <t>Radič CDS LED 24VDC, do 16sign.sk., 18MGM, 12Tl.,SM, prip. do centrály cez OS + GSM</t>
  </si>
  <si>
    <t>45.23.13 220960183</t>
  </si>
  <si>
    <t>Montáž šachtičky IS</t>
  </si>
  <si>
    <t>45.23.13 220960302</t>
  </si>
  <si>
    <t>Príprava ku komplexnému vyskúšaniu SSZ za ďalších 5 signálnych skupín</t>
  </si>
  <si>
    <t>45.23.13 220960312</t>
  </si>
  <si>
    <t>Komplexné vyskúšanie SSZ za ďalších 5 signálnych skupín</t>
  </si>
  <si>
    <t>456</t>
  </si>
  <si>
    <t>229</t>
  </si>
  <si>
    <t>458</t>
  </si>
  <si>
    <t>45.23.13 220960445</t>
  </si>
  <si>
    <t>Pripojenie radiča CDS do centrály KDI po opt. káb. ( vrátane softw. a hardw. úpravy )</t>
  </si>
  <si>
    <t>460</t>
  </si>
  <si>
    <t>231</t>
  </si>
  <si>
    <t>462</t>
  </si>
  <si>
    <t>464</t>
  </si>
  <si>
    <t>233</t>
  </si>
  <si>
    <t>466</t>
  </si>
  <si>
    <t>468</t>
  </si>
  <si>
    <t>235</t>
  </si>
  <si>
    <t>45.11.21 460030011</t>
  </si>
  <si>
    <t>Odobratie mačiny</t>
  </si>
  <si>
    <t>470</t>
  </si>
  <si>
    <t>472</t>
  </si>
  <si>
    <t>237</t>
  </si>
  <si>
    <t>45.11.21 460030071</t>
  </si>
  <si>
    <t>Búranie živičných povrchov do 5 cm</t>
  </si>
  <si>
    <t>474</t>
  </si>
  <si>
    <t>45.11.21 460050602J</t>
  </si>
  <si>
    <t>Výkop jamy pre demontáž kábla , ručne, zemina tr 3-4</t>
  </si>
  <si>
    <t>476</t>
  </si>
  <si>
    <t>239</t>
  </si>
  <si>
    <t>45.11.21 460050602O</t>
  </si>
  <si>
    <t>Výkop jamy sondovacej ručne, zemina tr 3-4</t>
  </si>
  <si>
    <t>478</t>
  </si>
  <si>
    <t>45.11.21 460050602P</t>
  </si>
  <si>
    <t>Výkop jamy štartovacej , ručne, zemina tr 3-4</t>
  </si>
  <si>
    <t>480</t>
  </si>
  <si>
    <t>241</t>
  </si>
  <si>
    <t>45.11.21 460050602R</t>
  </si>
  <si>
    <t>Výkop jamy pre vyhľadanie chráničiek , ručne, zemina tr 3-4</t>
  </si>
  <si>
    <t>482</t>
  </si>
  <si>
    <t>45.25.32 460070544O</t>
  </si>
  <si>
    <t>Jama pre stožiar SKV-II P, SOV P s VSK-7-10, zemina tr 3,4</t>
  </si>
  <si>
    <t>484</t>
  </si>
  <si>
    <t>243</t>
  </si>
  <si>
    <t>45.25.32 460070544P</t>
  </si>
  <si>
    <t>Jama pre stožiar kamerového dohľadu EVP 13,5/6 , zemina tr 3,4</t>
  </si>
  <si>
    <t>486</t>
  </si>
  <si>
    <t>45.25.32 460070554</t>
  </si>
  <si>
    <t>Jama pre stožiar signal. zariadenia križ., pätkovaný, zemina tr.3,4</t>
  </si>
  <si>
    <t>488</t>
  </si>
  <si>
    <t>245</t>
  </si>
  <si>
    <t>45.25.32 460070563</t>
  </si>
  <si>
    <t>Jama pre základ radiča CDS, RS, RE.P, RN ..... zemina tr.3</t>
  </si>
  <si>
    <t>490</t>
  </si>
  <si>
    <t>45.25.32 460080001</t>
  </si>
  <si>
    <t>Betónový základ z prostého betónu do zeminy</t>
  </si>
  <si>
    <t>492</t>
  </si>
  <si>
    <t>247</t>
  </si>
  <si>
    <t>45.25.32 460080002</t>
  </si>
  <si>
    <t>Betónový základ z prostého betónu do debnenia</t>
  </si>
  <si>
    <t>494</t>
  </si>
  <si>
    <t>45.25.32 460080101</t>
  </si>
  <si>
    <t>Betónový základ, rozbúranie</t>
  </si>
  <si>
    <t>496</t>
  </si>
  <si>
    <t>249</t>
  </si>
  <si>
    <t>45.21.43 460100026P</t>
  </si>
  <si>
    <t>Stožiarové púzdro pre stožiar EVP 13,5/6</t>
  </si>
  <si>
    <t>498</t>
  </si>
  <si>
    <t>45.11.21 460120002J</t>
  </si>
  <si>
    <t>Zásyp jamy pre demontáž kábla, zemina tr 3,4</t>
  </si>
  <si>
    <t>500</t>
  </si>
  <si>
    <t>251</t>
  </si>
  <si>
    <t>45.11.21 460120002O</t>
  </si>
  <si>
    <t>Zásyp jamy sondovacej, zemina tr 3,4</t>
  </si>
  <si>
    <t>502</t>
  </si>
  <si>
    <t>45.11.21 460120002P</t>
  </si>
  <si>
    <t>Zásyp jamy štartovacej, zemina tr 3,4</t>
  </si>
  <si>
    <t>504</t>
  </si>
  <si>
    <t>253</t>
  </si>
  <si>
    <t>45.11.21 460120002R</t>
  </si>
  <si>
    <t>Zásyp jamy pre vyhľadanie chráničky, zemina tr 3,4</t>
  </si>
  <si>
    <t>506</t>
  </si>
  <si>
    <t>45.11.21 460200114</t>
  </si>
  <si>
    <t>Káblové ryhy šírky 35, hĺbky 30 [cm], zemina tr.3,4</t>
  </si>
  <si>
    <t>508</t>
  </si>
  <si>
    <t>255</t>
  </si>
  <si>
    <t>45.11.21 460200164</t>
  </si>
  <si>
    <t>Káblové ryhy šírky 35, hĺbky 80 [cm], zemina tr.3,4</t>
  </si>
  <si>
    <t>510</t>
  </si>
  <si>
    <t>45.11.21 460200264</t>
  </si>
  <si>
    <t>Káblové ryhy šírky 50, hĺbky 80 [cm], zemina tr.3,4</t>
  </si>
  <si>
    <t>512</t>
  </si>
  <si>
    <t>257</t>
  </si>
  <si>
    <t>45.11.21 460300006</t>
  </si>
  <si>
    <t>Zhutnenie zeminy po vrstvách zeminy 20 cm</t>
  </si>
  <si>
    <t>514</t>
  </si>
  <si>
    <t>45.11.21 460300007</t>
  </si>
  <si>
    <t>Zhutnenie štrkopiesku po vrstvách</t>
  </si>
  <si>
    <t>516</t>
  </si>
  <si>
    <t>259</t>
  </si>
  <si>
    <t>45.21.44 460420301P</t>
  </si>
  <si>
    <t>Zriadenie kábl lôžka š.35cm, zemina PE dosky 100x30x0,4cm</t>
  </si>
  <si>
    <t>518</t>
  </si>
  <si>
    <t>45.21.44 460420303P</t>
  </si>
  <si>
    <t>Zriadenie kábl lôžka š.45cm, zemina, PE dosky 100x20x0,4cm+100x25x0,4</t>
  </si>
  <si>
    <t>520</t>
  </si>
  <si>
    <t>261</t>
  </si>
  <si>
    <t>45.21.44 460420501</t>
  </si>
  <si>
    <t>Križovatka so silovým káblom, betónovým žľabom, bez záhozu</t>
  </si>
  <si>
    <t>522</t>
  </si>
  <si>
    <t>45.11.21 460440012</t>
  </si>
  <si>
    <t>Provizórne zaistenie káblov vo výkope</t>
  </si>
  <si>
    <t>524</t>
  </si>
  <si>
    <t>263</t>
  </si>
  <si>
    <t>45.11.21 460440021</t>
  </si>
  <si>
    <t>Zriadenie a odstránenie provizórnej lávky alebo zakrytia</t>
  </si>
  <si>
    <t>526</t>
  </si>
  <si>
    <t>45.11.21 460440023</t>
  </si>
  <si>
    <t>Zriadenie a odstránenie fyzických zábran (.....páska výstražná č/b....)</t>
  </si>
  <si>
    <t>528</t>
  </si>
  <si>
    <t>265</t>
  </si>
  <si>
    <t>45.21.44 460490011</t>
  </si>
  <si>
    <t>Zakrytie káblov výstražnou fóliou PVC šírky 22cm</t>
  </si>
  <si>
    <t>530</t>
  </si>
  <si>
    <t>45.21.44 460490012</t>
  </si>
  <si>
    <t>Zakrytie káblov výstražnou fóliou PVC šírky 33cm</t>
  </si>
  <si>
    <t>532</t>
  </si>
  <si>
    <t>267</t>
  </si>
  <si>
    <t>45.21.44 460490012P</t>
  </si>
  <si>
    <t>Demontáž zakrytia káblov výstražnou fóliou PVC šírky 33cm</t>
  </si>
  <si>
    <t>534</t>
  </si>
  <si>
    <t>45.21.44 460510021P</t>
  </si>
  <si>
    <t>Priestup káblový z PVC rúr D 10,5 cm bez materiálu</t>
  </si>
  <si>
    <t>536</t>
  </si>
  <si>
    <t>269</t>
  </si>
  <si>
    <t>538</t>
  </si>
  <si>
    <t>31.20.27 345658K300</t>
  </si>
  <si>
    <t>Chránička kábelová delená HDPE, tuhá polorúrka : KOPOHALF® : 06110/2 BA, červená, D110mm</t>
  </si>
  <si>
    <t>540</t>
  </si>
  <si>
    <t>271</t>
  </si>
  <si>
    <t>45.11.21 460560113</t>
  </si>
  <si>
    <t>Zásyp ryhy šírky 35, hĺbky 30 [cm], zemina tr.3</t>
  </si>
  <si>
    <t>542</t>
  </si>
  <si>
    <t>45.11.21 460560163</t>
  </si>
  <si>
    <t>Zásyp ryhy šírky 35, hĺbky 80 [cm], zemina tr.3</t>
  </si>
  <si>
    <t>544</t>
  </si>
  <si>
    <t>273</t>
  </si>
  <si>
    <t>45.11.21 460560263</t>
  </si>
  <si>
    <t>Zásyp ryhy šírky 50, hĺbky 80 [cm], zemina tr.3</t>
  </si>
  <si>
    <t>546</t>
  </si>
  <si>
    <t>548</t>
  </si>
  <si>
    <t>275</t>
  </si>
  <si>
    <t>550</t>
  </si>
  <si>
    <t>45.11.24 460600011</t>
  </si>
  <si>
    <t>Dovoz štrku do 1km</t>
  </si>
  <si>
    <t>552</t>
  </si>
  <si>
    <t>277</t>
  </si>
  <si>
    <t>14.21.11 583371010</t>
  </si>
  <si>
    <t>Štrkopiesok - dodávka</t>
  </si>
  <si>
    <t>554</t>
  </si>
  <si>
    <t>45.11.24 460600012</t>
  </si>
  <si>
    <t>Dovoz štrku za ďalší km ( 10 km )</t>
  </si>
  <si>
    <t>556</t>
  </si>
  <si>
    <t>279</t>
  </si>
  <si>
    <t>45.11.24 460600090</t>
  </si>
  <si>
    <t>Skladné za suť - výkopová zemina (17 05 06)</t>
  </si>
  <si>
    <t>558</t>
  </si>
  <si>
    <t>45.11.24 460600091</t>
  </si>
  <si>
    <t>Skladné za suť - bitúmenové zmesi (17 03 02)</t>
  </si>
  <si>
    <t>560</t>
  </si>
  <si>
    <t>281</t>
  </si>
  <si>
    <t>562</t>
  </si>
  <si>
    <t>45.11.21 460620001</t>
  </si>
  <si>
    <t>Položenie mačiny</t>
  </si>
  <si>
    <t>564</t>
  </si>
  <si>
    <t>283</t>
  </si>
  <si>
    <t>45.11.21 460620013</t>
  </si>
  <si>
    <t>Provizórna úprava terénu, zemina tr.3</t>
  </si>
  <si>
    <t>566</t>
  </si>
  <si>
    <t>45.21.44 460650013</t>
  </si>
  <si>
    <t>Podkladová vrstva cesty, štrk, vrstva 10cm</t>
  </si>
  <si>
    <t>568</t>
  </si>
  <si>
    <t>285</t>
  </si>
  <si>
    <t>570</t>
  </si>
  <si>
    <t>572</t>
  </si>
  <si>
    <t>287</t>
  </si>
  <si>
    <t>574</t>
  </si>
  <si>
    <t>576</t>
  </si>
  <si>
    <t>289</t>
  </si>
  <si>
    <t>578</t>
  </si>
  <si>
    <t>580</t>
  </si>
  <si>
    <t>291</t>
  </si>
  <si>
    <t>582</t>
  </si>
  <si>
    <t>584</t>
  </si>
  <si>
    <t>293</t>
  </si>
  <si>
    <t>586</t>
  </si>
  <si>
    <t>588</t>
  </si>
  <si>
    <t>295</t>
  </si>
  <si>
    <t>590</t>
  </si>
  <si>
    <t>592</t>
  </si>
  <si>
    <t>297</t>
  </si>
  <si>
    <t>594</t>
  </si>
  <si>
    <t>596</t>
  </si>
  <si>
    <t>299</t>
  </si>
  <si>
    <t>Presun montážnej plošiny neizolovanej  ( cca 15km x 2 )</t>
  </si>
  <si>
    <t>598</t>
  </si>
  <si>
    <t>600</t>
  </si>
  <si>
    <t>301</t>
  </si>
  <si>
    <t>602</t>
  </si>
  <si>
    <t>604</t>
  </si>
  <si>
    <t>45.11.21 141720015</t>
  </si>
  <si>
    <t>Pretláčanie otvorov DN 110 mm strojne neriadený zemný pretlak v horn. 3 a 4</t>
  </si>
  <si>
    <t>31.20.27 345658P057</t>
  </si>
  <si>
    <t>Chránička kábelová HDPE, tuhá, hladká : KSX-PE 110x6,3 bezhalogénová, čierna</t>
  </si>
  <si>
    <t>45.11.21 141802123</t>
  </si>
  <si>
    <t>Riadené mikrotunelovanie, priemer do 110 mm, tr. 3,4</t>
  </si>
  <si>
    <t>.  .   388764142</t>
  </si>
  <si>
    <t>Zaťahovanie kábelovodu, miestna sieť 2x HDPE nad 12 mm do obsadenej trasy</t>
  </si>
  <si>
    <t>.  .   388764653</t>
  </si>
  <si>
    <t>Montáž koncovky na rúrku HDPE nad 12 mm</t>
  </si>
  <si>
    <t>25.21.22 286360002P</t>
  </si>
  <si>
    <t>Koncové viečko na HDPE  40 s ventilom</t>
  </si>
  <si>
    <t>Číslovanie stožiarov, VDM, AP, R, MGM a IS (3+0+1+2+4+0)</t>
  </si>
  <si>
    <t>Číslovanie návestných signálnych skupín, TL,  SS, Prvkov BPPCH a L-PDZ (6+2+0+0+0)</t>
  </si>
  <si>
    <t>45.31.1 210100251</t>
  </si>
  <si>
    <t>Ukončenie celoplastových káblov zmršťovacou záklopkou do 4x10 mm2</t>
  </si>
  <si>
    <t>Montáž istič modulový 1-pól. do 25A, s krytom - do radiča CDS (543.1)</t>
  </si>
  <si>
    <t>Istič 1-pólový 33873 - 10kA (1MD) LPN-16B-1 ( KD 543.1)</t>
  </si>
  <si>
    <t>45.31.1 210810013</t>
  </si>
  <si>
    <t>Montáž, kábel Cu 750V voľne uložený CYKY 4x10</t>
  </si>
  <si>
    <t>31.30.13 341203M240</t>
  </si>
  <si>
    <t>Kábel Cu 750V : CYKY-J 4x10</t>
  </si>
  <si>
    <t>45.21.46 210950201</t>
  </si>
  <si>
    <t>Príplatok na zaťahovanie kábla do tvárnic, komôr, kolektorov, váha kábla do 0,75kg</t>
  </si>
  <si>
    <t>45.31.1 213290120</t>
  </si>
  <si>
    <t>Úprava rozvádzača</t>
  </si>
  <si>
    <t>45.21.46 220060071</t>
  </si>
  <si>
    <t>Lano oceľové pozinkované 3x2,5mm</t>
  </si>
  <si>
    <t>31.30.15 341860M010</t>
  </si>
  <si>
    <t>Kábel optický vonkajší : A-D(ZN)2Y E9/125 1x8</t>
  </si>
  <si>
    <t>45.21.46 22017P010</t>
  </si>
  <si>
    <t>Montáž opt.spojky pre 8 vlákien vrátane kontroly zvarov reflektometrom pri oboch vln. dĺžkach</t>
  </si>
  <si>
    <t>31.30.15 341905P20</t>
  </si>
  <si>
    <t>Spojka optická pre optický kábel 8 vláknový</t>
  </si>
  <si>
    <t>45.21.46 22017P022P</t>
  </si>
  <si>
    <t>Montáž ukončenia opt. káb. v opt. rozv. pre 8 vlákien vrátane kontroly zvarov reflektometrom</t>
  </si>
  <si>
    <t>45.31.41 220281354P</t>
  </si>
  <si>
    <t>Demontáž - kábel uložený na nos. lane CYKY do 2,5 do 5 žíl</t>
  </si>
  <si>
    <t>45.31.41 220281357</t>
  </si>
  <si>
    <t>Montáž, kábel uložený na nos. lane CYKY do 2,5 do 12 žíl</t>
  </si>
  <si>
    <t>45.31.41 220281360</t>
  </si>
  <si>
    <t>Montáž, kábel uložený na nos. lane CYKY do 2,5 do 19 žíl</t>
  </si>
  <si>
    <t>45.31.41 220281360P</t>
  </si>
  <si>
    <t>Demontáž - kábel uložený na nos. lane CYKY do 2,5 do 19 žíl</t>
  </si>
  <si>
    <t>28.11.22 316770E928</t>
  </si>
  <si>
    <t>Výložník pre signalizačný kužeľový (SKV-II P) oceľový stožiar : VSK-8 - dĺžka 8m, zinkovaný</t>
  </si>
  <si>
    <t>Situovanie stožiara CDS, VDM, portála CDS, šachtičky IS, AP, R, Magnetometra, sv. gomb.(2+0+0+0+1+2+4+0)</t>
  </si>
  <si>
    <t>Radič CDS LED 24VDC, do 8sign.sk., 4MGM, 2Tl.,SM, prip. do centrály cez OS</t>
  </si>
  <si>
    <t>45.23.13 220960182P</t>
  </si>
  <si>
    <t>Demontáž RS, KS - CDS</t>
  </si>
  <si>
    <t>45.21.44 460260011</t>
  </si>
  <si>
    <t>Pevné spojenie páskových zemničov</t>
  </si>
  <si>
    <t>.  .   388764143</t>
  </si>
  <si>
    <t>Zaťahovanie kábelovodu, miestna sieť 3x HDPE nad 12 mm do obsadenej trasy</t>
  </si>
  <si>
    <t>.  .   388764222</t>
  </si>
  <si>
    <t>Ukladanie rúrky kábelovodu, miestna sieť 2x HDPE priemeru nad 12 mm miesrna sieť</t>
  </si>
  <si>
    <t>Číslovanie stožiarov, VDM, AP, R, MGM a IS (17+0+2+6+23+0)</t>
  </si>
  <si>
    <t>Číslovanie návestných signálnych skupín, TL,  SS, Prvkov BPPCH a L-PDZ (38+14+0+0+0)</t>
  </si>
  <si>
    <t>Montáž istič modulový 1-pól. do 25A, s krytom - do radiča CDS (544)</t>
  </si>
  <si>
    <t>Istič 1-pólový 33873 - 10kA (1MD) LPN-16B-1 ( ORS 544)</t>
  </si>
  <si>
    <t>45.31.1 213290060</t>
  </si>
  <si>
    <t>Úprava vnútorného zapojenia rozvádzača</t>
  </si>
  <si>
    <t>45.21.46 220061581</t>
  </si>
  <si>
    <t>Montáž, kábel návestný do výkopu NCEY, NCYY, CYAY do 24x2,5</t>
  </si>
  <si>
    <t>45.31.41 220281305</t>
  </si>
  <si>
    <t>Montáž, kábel uložený v rúrkach CYKY do 2,5 do 7 žíl</t>
  </si>
  <si>
    <t>31.30.13 341445M092</t>
  </si>
  <si>
    <t>Kábel ohybný Cu 500V : CMSM 7X1,50</t>
  </si>
  <si>
    <t>45.31.41 220281305P</t>
  </si>
  <si>
    <t>Demontáž - CMSM 7x1 zo stožiara, výložníka, portálu</t>
  </si>
  <si>
    <t>45.31.41 220300602</t>
  </si>
  <si>
    <t>Ukončenie návestných káblov do 7x1,5</t>
  </si>
  <si>
    <t>Situovanie stožiara CDS, VDM, portála CDS, šachtičky IS, AP, R, Magnetometra, sv. gomb.(17+0+0+0+2+6+23+0)</t>
  </si>
  <si>
    <t>45.23.13 220960071</t>
  </si>
  <si>
    <t>Montáž zostaveného návestidla električkového na stožiar</t>
  </si>
  <si>
    <t>45.23.13 220960071P</t>
  </si>
  <si>
    <t>Demontáž - zostaveného návestidla električkového zo stožiara</t>
  </si>
  <si>
    <t>45.23.13 220960105</t>
  </si>
  <si>
    <t>Zmontovanie návestidla, zostavenie vr. el. prepojenia pre električku na stožiar</t>
  </si>
  <si>
    <t>31.50.33 348750063</t>
  </si>
  <si>
    <t>Návestidlo 1 svetlové električkové na stožiar LED 1.24</t>
  </si>
  <si>
    <t>45.23.13 220960173R</t>
  </si>
  <si>
    <t>Demontáž skrinky, vytiahnutie kábla, zo stožiara, portálu</t>
  </si>
  <si>
    <t>31.20.31 357193260</t>
  </si>
  <si>
    <t>Radič CDS LED 24VDC, do 24sign.sk., 23MGM., 14Tl.,SM,KK, prip. do centrály cez OS + GSM</t>
  </si>
  <si>
    <t>45.23.13 220960183P</t>
  </si>
  <si>
    <t>Demontáž šachtičky IS</t>
  </si>
  <si>
    <t>45.11.21 460200224</t>
  </si>
  <si>
    <t>Káblové ryhy šírky 50, hĺbky 40 [cm], zemina tr.3,4</t>
  </si>
  <si>
    <t>45.11.21 460560223</t>
  </si>
  <si>
    <t>Zásyp ryhy šírky 50, hĺbky 40 [cm], zemina tr.3</t>
  </si>
  <si>
    <t>Číslovanie stožiarov, VDM, AP, R, MGM a IS (11+0+1+4+12+0)</t>
  </si>
  <si>
    <t>Číslovanie návestných signálnych skupín, TL,  SS, Prvkov BPPCH a L-PDZ (26+10+0+0+0)</t>
  </si>
  <si>
    <t>45.31.1 210100251P</t>
  </si>
  <si>
    <t>Demontáž - ukončenia káblov celoplastových smršť. záklopkou do 4x10</t>
  </si>
  <si>
    <t>Montáž, istič modulový 1-pól. do 25A, s krytom do ORS (545)</t>
  </si>
  <si>
    <t>Istič 1-pólový 33873 - 10kA (1MD) LPN-16B-1 (KD 545)</t>
  </si>
  <si>
    <t>Montáž istič modulový 1-pól. do 25A, s krytom - do radiča CDS (545)</t>
  </si>
  <si>
    <t>Istič 1-pólový 33873 - 10kA (1MD) LPN-16B-1 (ORS 545)</t>
  </si>
  <si>
    <t>Montáž telekomunikačného uzla TU (ORS 545)</t>
  </si>
  <si>
    <t>.  .   920AN59150R</t>
  </si>
  <si>
    <t>TH.ÚPLNE ZATV.IP 54 HLAD.DV.1000X750X420 : NSYPLA1074+vložka do zámku+otv. dno+sokel</t>
  </si>
  <si>
    <t>Montáž základového rámu telekomunikačného uzla TU (ORS 545)</t>
  </si>
  <si>
    <t>Základový rám telekomunikačného uzla TU (ORS 545)</t>
  </si>
  <si>
    <t>45.31.41 220260515P</t>
  </si>
  <si>
    <t>Demontáž rúrka pancierová oceľ upevnená na povrchu D 42 mm</t>
  </si>
  <si>
    <t>Kábel dátový F/UTP - CAT 5E, tienený : Belden 1633PE, 4X2XAWG24 (PE) čierny</t>
  </si>
  <si>
    <t>Situovanie stožiara CDS, VDM, portála CDS, šachtičky IS, AP, R, Magnetometra, sv. gomb.(11+0+0+0+1+4+12+0)</t>
  </si>
  <si>
    <t>31.50.33 348750059</t>
  </si>
  <si>
    <t>Návestidlo 1 svetlové 300 GE(RT) na výložník, portál LED 1.24</t>
  </si>
  <si>
    <t>31.50.33 348750093</t>
  </si>
  <si>
    <t>Atypická konzola uchytenia dopravných náv. na stožiar</t>
  </si>
  <si>
    <t>kompl.</t>
  </si>
  <si>
    <t>Radič CDS LED 24VDC, do 16sign.sk., 12MGM., 10Tl.,SM, prip. do centrály cez OS + GSM</t>
  </si>
  <si>
    <t>45.25.32 460070563R</t>
  </si>
  <si>
    <t>Jama pre základ telekomunikačného uzla, ORS zemina tr 3,4</t>
  </si>
  <si>
    <t>45.11.21 460200134</t>
  </si>
  <si>
    <t>Káblové ryhy šírky 35, hĺbky 50 [cm], zemina tr.3,4</t>
  </si>
  <si>
    <t xml:space="preserve">    4 - VODOROVNÉ KONŠTRUKCIE</t>
  </si>
  <si>
    <t>45.11.11 113106600</t>
  </si>
  <si>
    <t>Rozobratie zámkovej dlažby vrátane uloženia na paletu</t>
  </si>
  <si>
    <t>45.11.11 113107111</t>
  </si>
  <si>
    <t>Odstránenie podkladov alebo krytov z kameniva ťaž. hr. do 100 mm, do 200 m2</t>
  </si>
  <si>
    <t>VODOROVNÉ KONŠTRUKCIE</t>
  </si>
  <si>
    <t>45.23.11 451577777</t>
  </si>
  <si>
    <t>Podklad pod dlažbu z kameniva ťaženého hr. 30-100 mm</t>
  </si>
  <si>
    <t>45.23.12 596211120</t>
  </si>
  <si>
    <t>Kladenie zámkovej dlažby pre chodcov hr. 60 mm sk. B do 50 m2</t>
  </si>
  <si>
    <t>26.61.11 592451800</t>
  </si>
  <si>
    <t>Dlažba zámková 22,5x11,2x6 UNI šedá</t>
  </si>
  <si>
    <t>Číslovanie stožiarov, VDM, AP, R, MGM a IS (12+0+1+4+20+0)</t>
  </si>
  <si>
    <t>Číslovanie návestných signálnych skupín, TL,  SS, Prvkov BPPCH a L-PDZ (29+12+0+0+0)</t>
  </si>
  <si>
    <t>Montáž istič modulový 1-pól. do 25A, s krytom - do radiča CDS (552)</t>
  </si>
  <si>
    <t>Istič 1-pólový 33873 - 10kA (1MD) LPN-16B-1 ( KD 552)</t>
  </si>
  <si>
    <t>31.30.13 341203M510</t>
  </si>
  <si>
    <t>Kábel Cu 750V : CYKY-J 12x2,5</t>
  </si>
  <si>
    <t>31.30.13 341203M710</t>
  </si>
  <si>
    <t>Kábel Cu 750V : CYKY-J 24x2,5</t>
  </si>
  <si>
    <t>Situovanie stožiara CDS, VDM, portála CDS, šachtičky IS, AP, R, Magnetometra, sv. gomb.(12+0+0+0+1+4+20+0)</t>
  </si>
  <si>
    <t>Radič CDS LED 24VDC, do 16sign.sk., 20MGM., 12Tl.,SM, prip. do centrály cez OS + GSM</t>
  </si>
  <si>
    <t>45.11.21 460030081</t>
  </si>
  <si>
    <t>Rezanie drážky v asfalte</t>
  </si>
  <si>
    <t>45.11.21 460200234</t>
  </si>
  <si>
    <t>Káblové ryhy šírky 50, hĺbky 50 [cm], zemina tr.3,4</t>
  </si>
  <si>
    <t>45.11.21 460560133</t>
  </si>
  <si>
    <t>Zásyp ryhy šírky 35, hĺbky 50 [cm], zemina tr.3</t>
  </si>
  <si>
    <t>45.11.21 460560233</t>
  </si>
  <si>
    <t>Zásyp ryhy šírky 50, hĺbky 50 [cm], zemina tr.3</t>
  </si>
  <si>
    <t>Číslovanie stožiarov, VDM, AP, R, MGM a IS (4+0+1+2+4+0)</t>
  </si>
  <si>
    <t>Číslovanie návestných signálnych skupín, TL,  SS, Prvkov BPPCH a L-PDZ (10+4+0+0+0)</t>
  </si>
  <si>
    <t>Montáž istič modulový 1-pól. do 25A, s krytom - do radiča CDS (552.1)</t>
  </si>
  <si>
    <t>Istič 1-pólový 33873 - 10kA (1MD) LPN-16B-1 ( KD 552.1)</t>
  </si>
  <si>
    <t>45.31.1 210810054</t>
  </si>
  <si>
    <t>Montáž, kábel Cu 750V uložený pevne CYKY 4x16</t>
  </si>
  <si>
    <t>31.30.13 341203M250</t>
  </si>
  <si>
    <t>Kábel Cu 750V : CYKY-J 4x16</t>
  </si>
  <si>
    <t>45.21.46 210950202</t>
  </si>
  <si>
    <t>Príplatok na zaťahovanie kábla do tvárnic, komôr, kolektorov, váha kábla do 2kg</t>
  </si>
  <si>
    <t>Situovanie stožiara CDS, VDM, portála CDS, šachtičky IS, AP, R, Magnetometra, sv. gomb.(4+0+0+0+1+2+4+0)</t>
  </si>
  <si>
    <t>Radič CDS LED 24VDC, do 8sign.sk., 4MGM., 4Tl.,SM, prip. do centrály cez OS + GSM</t>
  </si>
  <si>
    <t>45.11.21 460200263</t>
  </si>
  <si>
    <t>Káblové ryhy šírky 50, hĺbky 80 [cm], zemina tr.3</t>
  </si>
  <si>
    <t>.  .   388764121</t>
  </si>
  <si>
    <t>Zaťahovanie kábelovodu, miestna sieť 1x HDPE nad 12 mm</t>
  </si>
  <si>
    <t>Číslovanie stožiarov, VDM, AP, R, MGM a IS (10+0+1+4+12+0)</t>
  </si>
  <si>
    <t>Číslovanie návestných signálnych skupín, TL,  SS, Prvkov BPPCH a L-PDZ (22+6+0+0+0)</t>
  </si>
  <si>
    <t>45.31.1 210100003</t>
  </si>
  <si>
    <t>Ukončenie vodiča v rozvádzači, zapojenie 10-16 mm2</t>
  </si>
  <si>
    <t>45.31.1 210100003P</t>
  </si>
  <si>
    <t>Demontáž ukončenie vodiča v rozvádzači a zapojenia 10-16</t>
  </si>
  <si>
    <t>Montáž istič modulový 1-pól. do 25A, s krytom - do radiča CDS (555)</t>
  </si>
  <si>
    <t>Istič 1-pólový 33873 - 10kA (1MD) LPN-16B-1 (KD 555)</t>
  </si>
  <si>
    <t>45.31.13 213270411P</t>
  </si>
  <si>
    <t>45.21.46 220061551P</t>
  </si>
  <si>
    <t>Demontáž-Kábel návestný z tvárnic NCEY, NCYY, CYAY, do 5x2,5</t>
  </si>
  <si>
    <t>31.30.13 341203M410</t>
  </si>
  <si>
    <t>Kábel Cu 750V : CYKY-J 7x2,5</t>
  </si>
  <si>
    <t>45.21.46 220061574P</t>
  </si>
  <si>
    <t>Demontáž kábel návestný z výkopu NCEY, NCYY, CYAY do 5x2,5</t>
  </si>
  <si>
    <t>28.11.22 316782253</t>
  </si>
  <si>
    <t>Stožiar pre tlačídlo, STO 12/89P-Z - žiarové zinkovanie</t>
  </si>
  <si>
    <t>28.11.22 316770E924</t>
  </si>
  <si>
    <t>Výložník pre signalizačný kužeľový (SKV-II P) oceľový stožiar : VSK-4 - dĺžka 4m, zinkovaný</t>
  </si>
  <si>
    <t>Situovanie stožiara CDS, VDM, portála CDS, šachtičky IS, AP, R, Magnetometra, sv. gomb.(10+0+0+0+1+4+12+0)</t>
  </si>
  <si>
    <t>31.20.27 345630042</t>
  </si>
  <si>
    <t>Svorkovnica stožiarová WAGO 12 (typ 261-331)</t>
  </si>
  <si>
    <t>45.23.13 220960032P</t>
  </si>
  <si>
    <t>Demontáž - zostaveného návestidla 1 svetelového z výložníka, portálu</t>
  </si>
  <si>
    <t>Radič CDS LED 24VDC, do 16sign.sk., 12MGM., 6Tl.,SM, prip. do centrály cez OS + GSM</t>
  </si>
  <si>
    <t>45.11.21 460620006</t>
  </si>
  <si>
    <t>Osiatie povrchu trávou</t>
  </si>
  <si>
    <t>Číslovanie stožiarov, VDM, AP, R, MGM a IS (8+0+1+2+11+0)</t>
  </si>
  <si>
    <t>Číslovanie návestných signálnych skupín, TL,  SS, Prvkov BPPCH a L-PDZ (16+6+0+0+0)</t>
  </si>
  <si>
    <t>Montáž, istič modulový 1-pól. do 25A, s krytom do ORS</t>
  </si>
  <si>
    <t>Istič 1-pólový 33873 - 10kA (1MD) LPN-16B-1 (ORS 582)</t>
  </si>
  <si>
    <t>Montáž istič modulový 1-pól. do 25A, s krytom - do radiča CDS (582)</t>
  </si>
  <si>
    <t>45.21.46 220060741P</t>
  </si>
  <si>
    <t>Demontáž, kábel závlačný ručné zaťahovanie TCEKE do 100xN0,4</t>
  </si>
  <si>
    <t>45.21.46 220060774P</t>
  </si>
  <si>
    <t>Demontáž, kábel voľne uložený TCEKE, TCEK-FE, -FY a pod 48 P1,0</t>
  </si>
  <si>
    <t>Demontáž-Kábel návestný do tvárnic NCEY, NCYY, CYAY, do 5x2,5</t>
  </si>
  <si>
    <t>Montáž - telekomunikačného uzla TU / - optickej rozpojovacej skrine (ORS 582)</t>
  </si>
  <si>
    <t>Montáž základového rámu - telekomunikačného uzla TU / - optickej rozpojovacej skrine (ORS 582)</t>
  </si>
  <si>
    <t>Základový rám - telekomunikačného uzla TU  / - optickej rozpojovacej skrine (ORS 582)</t>
  </si>
  <si>
    <t>.  .   384P00110</t>
  </si>
  <si>
    <t>Držiak spojky OK</t>
  </si>
  <si>
    <t>Situovanie stožiara CDS, VDM, portála CDS, šachtičky IS, AP, R, Magnetometra, sv. gomb.(7+0+0+0+1+2+11+0)</t>
  </si>
  <si>
    <t>31.20.27 345630057</t>
  </si>
  <si>
    <t>Svorkovnica stožiarová WAGO 31 (typ 261-331)</t>
  </si>
  <si>
    <t>45.23.13 220960173P</t>
  </si>
  <si>
    <t>Montáž skrinky, zatiahnutie kábla, vyskúšanie na stož. CDS,KD,  V.O., portál</t>
  </si>
  <si>
    <t>31.20.31 357193501</t>
  </si>
  <si>
    <t>Skrinka na stožiar ZTC typ "I" s upevňovacou súpravou</t>
  </si>
  <si>
    <t>Radič CDS LED 24VDC, do 16sign.sk., 11MGM., 6Tl.,SM, prip. do centrály cez OS + GSM</t>
  </si>
  <si>
    <t>45.11.21 460200163</t>
  </si>
  <si>
    <t>Káblové ryhy šírky 35, hĺbky 80 [cm], zemina tr.3</t>
  </si>
  <si>
    <t xml:space="preserve">    8 - RÚROVÉ VEDENIA</t>
  </si>
  <si>
    <t>RÚROVÉ VEDENIA</t>
  </si>
  <si>
    <t>.  .   898171212</t>
  </si>
  <si>
    <t>Osadenie káblovej komory Romold typ KS 100xx s PE poklopom</t>
  </si>
  <si>
    <t>31.30.15 341905P30</t>
  </si>
  <si>
    <t>Komora ROMOLD pre optickú spojku</t>
  </si>
  <si>
    <t>Číslovanie stožiarov, VDM, AP, R, MGM a IS (4+0+1+1+6+0)</t>
  </si>
  <si>
    <t>45.31.1 210102001</t>
  </si>
  <si>
    <t>Montáž káblovej spojky (epoxid) pre 1kV celoplastové káble do 4x25 mm2</t>
  </si>
  <si>
    <t>.  .   920AM02241</t>
  </si>
  <si>
    <t>Spojka 1-SVCZ 4x16 S Cu (SVCZ 16-S Cu)</t>
  </si>
  <si>
    <t>Montáž istič modulový 1-pól. do 25A, s krytom - do radiča CDS (581)</t>
  </si>
  <si>
    <t>Istič 1-pólový 33873 - 10kA (1MD) LPN-16B-1 (KD 581)</t>
  </si>
  <si>
    <t>45.31.41 220281307P</t>
  </si>
  <si>
    <t>Demontáž - CMSM 12x1 zo stožiara, výložníka, portálu</t>
  </si>
  <si>
    <t>45.31.41 220300471P</t>
  </si>
  <si>
    <t>Demontáž - forma káblová pre kábel TCEKE,... do 12xN1,0</t>
  </si>
  <si>
    <t>Situovanie stožiara CDS, VDM, portála CDS, šachtičky IS, AP, R, Magnetometra, sv. gomb.(4+0+0+0+1+1+6+0)</t>
  </si>
  <si>
    <t>Radič CDS LED 24VDC, do 8sign.sk., 6MGM., 4Tl.,SM, prip. do centrály cez OS + GSM</t>
  </si>
  <si>
    <t>45.25.32 460070563P</t>
  </si>
  <si>
    <t>Jama pre komoru ROMOLD, zemina tr 3,4</t>
  </si>
  <si>
    <t>45.21.44 460490051P</t>
  </si>
  <si>
    <t>Vypodloženie, oddelenie a krytie spojky pre kábel do 6kV s dod. piesku a tehál</t>
  </si>
  <si>
    <t>Číslovanie stožiarov, VDM, AP, R, MGM a IS (6+0+1+1+7+0)</t>
  </si>
  <si>
    <t>Číslovanie návestných signálnych skupín, TL,  SS, Prvkov BPPCH a L-PDZ (12+4+0+0+0)</t>
  </si>
  <si>
    <t>Montáž istič modulový 1-pól. do 25A, s krytom - do radiča CDS (583)</t>
  </si>
  <si>
    <t>Istič 1-pólový 33873 - 10kA (1MD) LPN-16B-1 (KD 583)</t>
  </si>
  <si>
    <t>Situovanie stožiara CDS, VDM, portála CDS, šachtičky IS, AP, R, Magnetometra, sv. gomb.(6+0+0+0+1+1+7+0)</t>
  </si>
  <si>
    <t>45.23.13 220960043</t>
  </si>
  <si>
    <t>Montáž zostaveného návestidla 3 svetlového D 300 mm na stožiar</t>
  </si>
  <si>
    <t>45.23.13 220960043P</t>
  </si>
  <si>
    <t>Demontáž - zostaveného návestidla 3 svetelového D 300 mm zo stožiara</t>
  </si>
  <si>
    <t>31.50.33 348750079</t>
  </si>
  <si>
    <t>Návestidlo 3 svetlové 300 RT/GE/GN na stožiar LED 1.24</t>
  </si>
  <si>
    <t>Radič CDS LED 24VDC, do 8sign.sk., 7MGM., 4Tl.,SM, prip. do centrály cez OS + GSM</t>
  </si>
  <si>
    <t>45.21.44 460260011P</t>
  </si>
  <si>
    <t>Demontáž pevné spojenie páskových zemničov</t>
  </si>
  <si>
    <t>45.21.44 460420392P</t>
  </si>
  <si>
    <t>Demontáž  PE dosky 100x30x0,4cm z pieskového lôžka</t>
  </si>
  <si>
    <t xml:space="preserve"> -</t>
  </si>
  <si>
    <t>P. č.</t>
  </si>
  <si>
    <t>Popis položky</t>
  </si>
  <si>
    <t>Merná jednotka</t>
  </si>
  <si>
    <t>Sadzba/JC</t>
  </si>
  <si>
    <t>Cena celkom</t>
  </si>
  <si>
    <t>Poistenie Diela</t>
  </si>
  <si>
    <t>ps</t>
  </si>
  <si>
    <t>sub</t>
  </si>
  <si>
    <t>Zariadenie staveniska - prevádzka</t>
  </si>
  <si>
    <t>mesiac</t>
  </si>
  <si>
    <t>Vypracovanie PD pre dočasné komunikácie</t>
  </si>
  <si>
    <t>Dočasné dopravné značenie</t>
  </si>
  <si>
    <t>Fotodokumentácia, video</t>
  </si>
  <si>
    <t>Cena celkom Všeobecné položky - realizácia</t>
  </si>
  <si>
    <t>Legenda:</t>
  </si>
  <si>
    <t>paušálna suma</t>
  </si>
  <si>
    <t>ucelený súbor činnosti vyžadovaných Zmluvou hradený paušálnou sumou</t>
  </si>
  <si>
    <t>VPO</t>
  </si>
  <si>
    <t>Všeobecné požiadavky Objednávateľa</t>
  </si>
  <si>
    <t>Rekapitulácia</t>
  </si>
  <si>
    <t>SÚPIS</t>
  </si>
  <si>
    <t>NÁZOV</t>
  </si>
  <si>
    <t>Cena bez DPH v EUR</t>
  </si>
  <si>
    <t>Sadzba
DPH %</t>
  </si>
  <si>
    <t>Cena DPH v EUR</t>
  </si>
  <si>
    <t>Cena celkom
v EUR</t>
  </si>
  <si>
    <t>A</t>
  </si>
  <si>
    <t xml:space="preserve">Prevádzkové súbory (PS) 
a
Stavebné objekty (SO) </t>
  </si>
  <si>
    <t>B</t>
  </si>
  <si>
    <t>Všeobecné položky - realizácia</t>
  </si>
  <si>
    <t>Akceptovaná zmluvná hodnota celkom</t>
  </si>
  <si>
    <t>Podpis:</t>
  </si>
  <si>
    <t>(osoba alebo osoby oprávnené podpisovať v mene uchádzača)</t>
  </si>
  <si>
    <t>Uchádzač:</t>
  </si>
  <si>
    <t xml:space="preserve">
................................................................................</t>
  </si>
  <si>
    <t>781-00 Modernizácia CSD križovatky 513</t>
  </si>
  <si>
    <t>782-00 Modernizácia CSD križovatky 543</t>
  </si>
  <si>
    <t>783-00 Modernizácia CSD križovatky 543.1</t>
  </si>
  <si>
    <t>784-00 Modernizácia CSD križovatky 544</t>
  </si>
  <si>
    <t>785-00 Modernizácia CSD križovatky 545</t>
  </si>
  <si>
    <t>786-00 Modernizácia CSD križovatky 552 (552a)</t>
  </si>
  <si>
    <t>787-00 Modernizácia CSD križovatky 552.1 (552b)</t>
  </si>
  <si>
    <t>788-00 Modernizácia CSD križovatky 555</t>
  </si>
  <si>
    <t>789-00 Modernizácia CSD križovatky 582 (582a)</t>
  </si>
  <si>
    <t>790-00 Modernizácia CSD križovatky 581 (582b)</t>
  </si>
  <si>
    <t>791-00 Modernizácia CSD križovatky 583</t>
  </si>
  <si>
    <t>781 - 781-00 Modernizácia CSD križovatky 513</t>
  </si>
  <si>
    <t>782 - 782-00 Modernizácia CSD križovatky 543</t>
  </si>
  <si>
    <t>783 - 783-00 Modernizácia CSD križovatky 543.1</t>
  </si>
  <si>
    <t>784 - 784-00 Modernizácia CSD križovatky 544</t>
  </si>
  <si>
    <t>785 - 785-00 Modernizácia CSD križovatky 545</t>
  </si>
  <si>
    <t>786 - 786-00 Modernizácia CSD križovatky 552 (552a)</t>
  </si>
  <si>
    <t>787 - 787-00 Modernizácia CSD križovatky 552.1 (552b)</t>
  </si>
  <si>
    <t>788 - 788-00 Modernizácia CSD križovatky 555</t>
  </si>
  <si>
    <t>789 - 789-00 Modernizácia CSD križovatky 582 (582a)</t>
  </si>
  <si>
    <t>790 - 790-00 Modernizácia CSD križovatky 581 (582b)</t>
  </si>
  <si>
    <t>791 - 791-00 Modernizácia CSD križovatky 583</t>
  </si>
  <si>
    <r>
      <t xml:space="preserve">Dokumentácia skutočného stavu (pasport) </t>
    </r>
    <r>
      <rPr>
        <sz val="10"/>
        <color rgb="FFFF0000"/>
        <rFont val="Trebuchet MS"/>
        <family val="2"/>
        <charset val="238"/>
      </rPr>
      <t>-</t>
    </r>
    <r>
      <rPr>
        <sz val="10"/>
        <rFont val="Trebuchet MS"/>
        <family val="2"/>
        <charset val="238"/>
      </rPr>
      <t xml:space="preserve"> </t>
    </r>
    <r>
      <rPr>
        <sz val="10"/>
        <color rgb="FFFF0000"/>
        <rFont val="Trebuchet MS"/>
        <family val="2"/>
        <charset val="238"/>
      </rPr>
      <t>čl. 3.3.1 VPO</t>
    </r>
  </si>
  <si>
    <r>
      <t xml:space="preserve">Zabezpečenie informovanosti a komunikácie s verejnosťou </t>
    </r>
    <r>
      <rPr>
        <sz val="10"/>
        <color rgb="FFFF0000"/>
        <rFont val="Trebuchet MS"/>
        <family val="2"/>
        <charset val="238"/>
      </rPr>
      <t>- čl. 11 VPO</t>
    </r>
  </si>
  <si>
    <r>
      <t xml:space="preserve">Prevádzkové poriadky a príručky pre prevádzku a údržbu </t>
    </r>
    <r>
      <rPr>
        <sz val="10"/>
        <color rgb="FFFF0000"/>
        <rFont val="Trebuchet MS"/>
        <family val="2"/>
        <charset val="238"/>
      </rPr>
      <t>- čl. 5.3 VPO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</si>
</sst>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%"/>
    <numFmt numFmtId="165" formatCode="dd\.mm\.yyyy"/>
    <numFmt numFmtId="166" formatCode="#,##0.00000"/>
  </numFmts>
  <fonts count="50">
    <font>
      <sz val="8"/>
      <name val="Arial CE"/>
      <family val="2"/>
    </font>
    <font>
      <sz val="11"/>
      <color theme="1"/>
      <name val="Calibri"/>
      <family val="2"/>
      <charset val="238"/>
      <scheme val="minor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  <font>
      <sz val="10"/>
      <name val="Arial CE"/>
      <family val="2"/>
      <charset val="238"/>
    </font>
    <font>
      <b/>
      <sz val="13"/>
      <name val="Trebuchet MS"/>
      <family val="2"/>
      <charset val="238"/>
    </font>
    <font>
      <sz val="10"/>
      <name val="Trebuchet MS"/>
      <family val="2"/>
      <charset val="238"/>
    </font>
    <font>
      <b/>
      <sz val="9"/>
      <name val="Trebuchet MS"/>
      <family val="2"/>
      <charset val="238"/>
    </font>
    <font>
      <b/>
      <sz val="11"/>
      <name val="Trebuchet MS"/>
      <family val="2"/>
      <charset val="238"/>
    </font>
    <font>
      <b/>
      <sz val="11"/>
      <color indexed="8"/>
      <name val="Trebuchet MS"/>
      <family val="2"/>
      <charset val="238"/>
    </font>
    <font>
      <b/>
      <sz val="9"/>
      <color indexed="8"/>
      <name val="Ariel"/>
      <charset val="238"/>
    </font>
    <font>
      <b/>
      <sz val="10"/>
      <name val="Trebuchet MS"/>
      <family val="2"/>
      <charset val="238"/>
    </font>
    <font>
      <sz val="9"/>
      <name val="Trebuchet MS"/>
      <family val="2"/>
      <charset val="238"/>
    </font>
    <font>
      <sz val="10"/>
      <color theme="1"/>
      <name val="Trebuchet MS"/>
      <family val="2"/>
      <charset val="238"/>
    </font>
    <font>
      <u/>
      <sz val="11"/>
      <name val="Trebuchet MS"/>
      <family val="2"/>
      <charset val="238"/>
    </font>
    <font>
      <sz val="11"/>
      <name val="Trebuchet MS"/>
      <family val="2"/>
      <charset val="238"/>
    </font>
    <font>
      <sz val="8"/>
      <name val="Trebuchet MS"/>
      <family val="2"/>
      <charset val="238"/>
    </font>
    <font>
      <sz val="8"/>
      <color rgb="FF0070C0"/>
      <name val="Trebuchet MS"/>
      <family val="2"/>
      <charset val="238"/>
    </font>
    <font>
      <sz val="10"/>
      <color rgb="FFFF0000"/>
      <name val="Trebuchet MS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indexed="2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5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 diagonalUp="1" diagonalDown="1">
      <left style="thick">
        <color indexed="64"/>
      </left>
      <right/>
      <top style="medium">
        <color indexed="64"/>
      </top>
      <bottom style="medium">
        <color indexed="64"/>
      </bottom>
      <diagonal style="thin">
        <color indexed="64"/>
      </diagonal>
    </border>
  </borders>
  <cellStyleXfs count="4">
    <xf numFmtId="0" fontId="0" fillId="0" borderId="0"/>
    <xf numFmtId="0" fontId="34" fillId="0" borderId="0" applyNumberFormat="0" applyFill="0" applyBorder="0" applyAlignment="0" applyProtection="0"/>
    <xf numFmtId="0" fontId="1" fillId="0" borderId="0"/>
    <xf numFmtId="0" fontId="41" fillId="5" borderId="0"/>
  </cellStyleXfs>
  <cellXfs count="346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Alignment="1"/>
    <xf numFmtId="0" fontId="10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1" fillId="0" borderId="0" xfId="0" applyFont="1" applyAlignment="1" applyProtection="1">
      <alignment horizontal="lef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2" borderId="0" xfId="0" applyFont="1" applyFill="1" applyAlignment="1" applyProtection="1">
      <alignment horizontal="left" vertical="center"/>
      <protection locked="0"/>
    </xf>
    <xf numFmtId="49" fontId="3" fillId="2" borderId="0" xfId="0" applyNumberFormat="1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5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5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5" fillId="3" borderId="7" xfId="0" applyFont="1" applyFill="1" applyBorder="1" applyAlignment="1" applyProtection="1">
      <alignment horizontal="center"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17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2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" fillId="0" borderId="3" xfId="0" applyFont="1" applyBorder="1" applyAlignment="1">
      <alignment vertical="center"/>
    </xf>
    <xf numFmtId="0" fontId="4" fillId="0" borderId="3" xfId="0" applyFont="1" applyBorder="1" applyAlignment="1" applyProtection="1">
      <alignment vertical="center"/>
    </xf>
    <xf numFmtId="0" fontId="4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3" xfId="0" applyFont="1" applyBorder="1" applyAlignment="1">
      <alignment vertical="center"/>
    </xf>
    <xf numFmtId="0" fontId="15" fillId="0" borderId="0" xfId="0" applyFont="1" applyAlignment="1" applyProtection="1">
      <alignment vertical="center"/>
    </xf>
    <xf numFmtId="165" fontId="3" fillId="0" borderId="0" xfId="0" applyNumberFormat="1" applyFont="1" applyAlignment="1" applyProtection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0" fillId="4" borderId="7" xfId="0" applyFont="1" applyFill="1" applyBorder="1" applyAlignment="1" applyProtection="1">
      <alignment vertical="center"/>
    </xf>
    <xf numFmtId="0" fontId="20" fillId="4" borderId="0" xfId="0" applyFont="1" applyFill="1" applyAlignment="1" applyProtection="1">
      <alignment horizontal="center" vertical="center"/>
    </xf>
    <xf numFmtId="0" fontId="21" fillId="0" borderId="16" xfId="0" applyFont="1" applyBorder="1" applyAlignment="1" applyProtection="1">
      <alignment horizontal="center" vertical="center" wrapText="1"/>
    </xf>
    <xf numFmtId="0" fontId="21" fillId="0" borderId="17" xfId="0" applyFont="1" applyBorder="1" applyAlignment="1" applyProtection="1">
      <alignment horizontal="center" vertical="center" wrapText="1"/>
    </xf>
    <xf numFmtId="0" fontId="21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5" fillId="0" borderId="3" xfId="0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22" fillId="0" borderId="0" xfId="0" applyFont="1" applyAlignment="1" applyProtection="1">
      <alignment vertical="center"/>
    </xf>
    <xf numFmtId="4" fontId="22" fillId="0" borderId="0" xfId="0" applyNumberFormat="1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18" fillId="0" borderId="14" xfId="0" applyNumberFormat="1" applyFont="1" applyBorder="1" applyAlignment="1" applyProtection="1">
      <alignment vertical="center"/>
    </xf>
    <xf numFmtId="4" fontId="18" fillId="0" borderId="0" xfId="0" applyNumberFormat="1" applyFont="1" applyBorder="1" applyAlignment="1" applyProtection="1">
      <alignment vertical="center"/>
    </xf>
    <xf numFmtId="166" fontId="18" fillId="0" borderId="0" xfId="0" applyNumberFormat="1" applyFont="1" applyBorder="1" applyAlignment="1" applyProtection="1">
      <alignment vertical="center"/>
    </xf>
    <xf numFmtId="4" fontId="18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0" borderId="0" xfId="1" applyFont="1" applyAlignment="1">
      <alignment horizontal="center" vertical="center"/>
    </xf>
    <xf numFmtId="0" fontId="6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6" fillId="0" borderId="3" xfId="0" applyFont="1" applyBorder="1" applyAlignment="1">
      <alignment vertical="center"/>
    </xf>
    <xf numFmtId="4" fontId="27" fillId="0" borderId="14" xfId="0" applyNumberFormat="1" applyFont="1" applyBorder="1" applyAlignment="1" applyProtection="1">
      <alignment vertical="center"/>
    </xf>
    <xf numFmtId="4" fontId="27" fillId="0" borderId="0" xfId="0" applyNumberFormat="1" applyFont="1" applyBorder="1" applyAlignment="1" applyProtection="1">
      <alignment vertical="center"/>
    </xf>
    <xf numFmtId="166" fontId="27" fillId="0" borderId="0" xfId="0" applyNumberFormat="1" applyFont="1" applyBorder="1" applyAlignment="1" applyProtection="1">
      <alignment vertical="center"/>
    </xf>
    <xf numFmtId="4" fontId="27" fillId="0" borderId="15" xfId="0" applyNumberFormat="1" applyFont="1" applyBorder="1" applyAlignment="1" applyProtection="1">
      <alignment vertical="center"/>
    </xf>
    <xf numFmtId="0" fontId="6" fillId="0" borderId="0" xfId="0" applyFont="1" applyAlignment="1">
      <alignment horizontal="left" vertical="center"/>
    </xf>
    <xf numFmtId="4" fontId="27" fillId="0" borderId="19" xfId="0" applyNumberFormat="1" applyFont="1" applyBorder="1" applyAlignment="1" applyProtection="1">
      <alignment vertical="center"/>
    </xf>
    <xf numFmtId="4" fontId="27" fillId="0" borderId="20" xfId="0" applyNumberFormat="1" applyFont="1" applyBorder="1" applyAlignment="1" applyProtection="1">
      <alignment vertical="center"/>
    </xf>
    <xf numFmtId="166" fontId="27" fillId="0" borderId="20" xfId="0" applyNumberFormat="1" applyFont="1" applyBorder="1" applyAlignment="1" applyProtection="1">
      <alignment vertical="center"/>
    </xf>
    <xf numFmtId="4" fontId="27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65" fontId="3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4" fontId="2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0" fontId="19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164" fontId="2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5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5" fillId="4" borderId="7" xfId="0" applyFont="1" applyFill="1" applyBorder="1" applyAlignment="1">
      <alignment horizontal="right" vertical="center"/>
    </xf>
    <xf numFmtId="0" fontId="5" fillId="4" borderId="7" xfId="0" applyFont="1" applyFill="1" applyBorder="1" applyAlignment="1">
      <alignment horizontal="center" vertical="center"/>
    </xf>
    <xf numFmtId="4" fontId="5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17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2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0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0" fillId="4" borderId="0" xfId="0" applyFont="1" applyFill="1" applyAlignment="1" applyProtection="1">
      <alignment horizontal="right" vertical="center"/>
    </xf>
    <xf numFmtId="0" fontId="29" fillId="0" borderId="0" xfId="0" applyFont="1" applyAlignment="1" applyProtection="1">
      <alignment horizontal="left" vertical="center"/>
    </xf>
    <xf numFmtId="0" fontId="7" fillId="0" borderId="3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8" fillId="0" borderId="3" xfId="0" applyFont="1" applyBorder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8" fillId="0" borderId="20" xfId="0" applyFont="1" applyBorder="1" applyAlignment="1" applyProtection="1">
      <alignment horizontal="left" vertical="center"/>
    </xf>
    <xf numFmtId="0" fontId="8" fillId="0" borderId="20" xfId="0" applyFont="1" applyBorder="1" applyAlignment="1" applyProtection="1">
      <alignment vertical="center"/>
    </xf>
    <xf numFmtId="4" fontId="8" fillId="0" borderId="20" xfId="0" applyNumberFormat="1" applyFont="1" applyBorder="1" applyAlignment="1" applyProtection="1">
      <alignment vertical="center"/>
    </xf>
    <xf numFmtId="0" fontId="8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0" fillId="4" borderId="16" xfId="0" applyFont="1" applyFill="1" applyBorder="1" applyAlignment="1" applyProtection="1">
      <alignment horizontal="center" vertical="center" wrapText="1"/>
    </xf>
    <xf numFmtId="0" fontId="20" fillId="4" borderId="17" xfId="0" applyFont="1" applyFill="1" applyBorder="1" applyAlignment="1" applyProtection="1">
      <alignment horizontal="center" vertical="center" wrapText="1"/>
    </xf>
    <xf numFmtId="0" fontId="20" fillId="4" borderId="18" xfId="0" applyFont="1" applyFill="1" applyBorder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2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0" fillId="0" borderId="12" xfId="0" applyNumberFormat="1" applyFont="1" applyBorder="1" applyAlignment="1" applyProtection="1"/>
    <xf numFmtId="166" fontId="30" fillId="0" borderId="13" xfId="0" applyNumberFormat="1" applyFont="1" applyBorder="1" applyAlignment="1" applyProtection="1"/>
    <xf numFmtId="4" fontId="31" fillId="0" borderId="0" xfId="0" applyNumberFormat="1" applyFont="1" applyAlignment="1">
      <alignment vertical="center"/>
    </xf>
    <xf numFmtId="0" fontId="9" fillId="0" borderId="3" xfId="0" applyFont="1" applyBorder="1" applyAlignment="1" applyProtection="1"/>
    <xf numFmtId="0" fontId="9" fillId="0" borderId="0" xfId="0" applyFont="1" applyAlignment="1" applyProtection="1"/>
    <xf numFmtId="0" fontId="9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left"/>
    </xf>
    <xf numFmtId="0" fontId="9" fillId="0" borderId="0" xfId="0" applyFont="1" applyAlignment="1" applyProtection="1">
      <protection locked="0"/>
    </xf>
    <xf numFmtId="4" fontId="7" fillId="0" borderId="0" xfId="0" applyNumberFormat="1" applyFont="1" applyAlignment="1" applyProtection="1"/>
    <xf numFmtId="0" fontId="9" fillId="0" borderId="3" xfId="0" applyFont="1" applyBorder="1" applyAlignment="1"/>
    <xf numFmtId="0" fontId="9" fillId="0" borderId="14" xfId="0" applyFont="1" applyBorder="1" applyAlignment="1" applyProtection="1"/>
    <xf numFmtId="0" fontId="9" fillId="0" borderId="0" xfId="0" applyFont="1" applyBorder="1" applyAlignment="1" applyProtection="1"/>
    <xf numFmtId="166" fontId="9" fillId="0" borderId="0" xfId="0" applyNumberFormat="1" applyFont="1" applyBorder="1" applyAlignment="1" applyProtection="1"/>
    <xf numFmtId="166" fontId="9" fillId="0" borderId="15" xfId="0" applyNumberFormat="1" applyFont="1" applyBorder="1" applyAlignment="1" applyProtection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vertical="center"/>
    </xf>
    <xf numFmtId="0" fontId="8" fillId="0" borderId="0" xfId="0" applyFont="1" applyAlignment="1" applyProtection="1">
      <alignment horizontal="left"/>
    </xf>
    <xf numFmtId="4" fontId="8" fillId="0" borderId="0" xfId="0" applyNumberFormat="1" applyFont="1" applyAlignment="1" applyProtection="1"/>
    <xf numFmtId="0" fontId="20" fillId="0" borderId="22" xfId="0" applyFont="1" applyBorder="1" applyAlignment="1" applyProtection="1">
      <alignment horizontal="center" vertical="center"/>
    </xf>
    <xf numFmtId="49" fontId="20" fillId="0" borderId="22" xfId="0" applyNumberFormat="1" applyFont="1" applyBorder="1" applyAlignment="1" applyProtection="1">
      <alignment horizontal="left" vertical="center" wrapText="1"/>
    </xf>
    <xf numFmtId="0" fontId="20" fillId="0" borderId="22" xfId="0" applyFont="1" applyBorder="1" applyAlignment="1" applyProtection="1">
      <alignment horizontal="left" vertical="center" wrapText="1"/>
    </xf>
    <xf numFmtId="0" fontId="20" fillId="0" borderId="22" xfId="0" applyFont="1" applyBorder="1" applyAlignment="1" applyProtection="1">
      <alignment horizontal="center" vertical="center" wrapText="1"/>
    </xf>
    <xf numFmtId="4" fontId="20" fillId="0" borderId="22" xfId="0" applyNumberFormat="1" applyFont="1" applyBorder="1" applyAlignment="1" applyProtection="1">
      <alignment vertical="center"/>
    </xf>
    <xf numFmtId="4" fontId="20" fillId="2" borderId="22" xfId="0" applyNumberFormat="1" applyFont="1" applyFill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</xf>
    <xf numFmtId="0" fontId="21" fillId="2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center" vertical="center"/>
    </xf>
    <xf numFmtId="166" fontId="21" fillId="0" borderId="0" xfId="0" applyNumberFormat="1" applyFont="1" applyBorder="1" applyAlignment="1" applyProtection="1">
      <alignment vertical="center"/>
    </xf>
    <xf numFmtId="166" fontId="21" fillId="0" borderId="15" xfId="0" applyNumberFormat="1" applyFont="1" applyBorder="1" applyAlignment="1" applyProtection="1">
      <alignment vertical="center"/>
    </xf>
    <xf numFmtId="0" fontId="20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2" fillId="0" borderId="22" xfId="0" applyFont="1" applyBorder="1" applyAlignment="1" applyProtection="1">
      <alignment horizontal="center" vertical="center"/>
    </xf>
    <xf numFmtId="49" fontId="32" fillId="0" borderId="22" xfId="0" applyNumberFormat="1" applyFont="1" applyBorder="1" applyAlignment="1" applyProtection="1">
      <alignment horizontal="left" vertical="center" wrapText="1"/>
    </xf>
    <xf numFmtId="0" fontId="32" fillId="0" borderId="22" xfId="0" applyFont="1" applyBorder="1" applyAlignment="1" applyProtection="1">
      <alignment horizontal="left" vertical="center" wrapText="1"/>
    </xf>
    <xf numFmtId="0" fontId="32" fillId="0" borderId="22" xfId="0" applyFont="1" applyBorder="1" applyAlignment="1" applyProtection="1">
      <alignment horizontal="center" vertical="center" wrapText="1"/>
    </xf>
    <xf numFmtId="4" fontId="32" fillId="0" borderId="22" xfId="0" applyNumberFormat="1" applyFont="1" applyBorder="1" applyAlignment="1" applyProtection="1">
      <alignment vertical="center"/>
    </xf>
    <xf numFmtId="4" fontId="32" fillId="2" borderId="22" xfId="0" applyNumberFormat="1" applyFont="1" applyFill="1" applyBorder="1" applyAlignment="1" applyProtection="1">
      <alignment vertical="center"/>
      <protection locked="0"/>
    </xf>
    <xf numFmtId="0" fontId="33" fillId="0" borderId="22" xfId="0" applyFont="1" applyBorder="1" applyAlignment="1" applyProtection="1">
      <alignment vertical="center"/>
    </xf>
    <xf numFmtId="0" fontId="33" fillId="0" borderId="3" xfId="0" applyFont="1" applyBorder="1" applyAlignment="1">
      <alignment vertical="center"/>
    </xf>
    <xf numFmtId="0" fontId="32" fillId="2" borderId="14" xfId="0" applyFont="1" applyFill="1" applyBorder="1" applyAlignment="1" applyProtection="1">
      <alignment horizontal="left" vertical="center"/>
      <protection locked="0"/>
    </xf>
    <xf numFmtId="0" fontId="32" fillId="0" borderId="0" xfId="0" applyFont="1" applyBorder="1" applyAlignment="1" applyProtection="1">
      <alignment horizontal="center" vertical="center"/>
    </xf>
    <xf numFmtId="0" fontId="21" fillId="2" borderId="19" xfId="0" applyFont="1" applyFill="1" applyBorder="1" applyAlignment="1" applyProtection="1">
      <alignment horizontal="left" vertical="center"/>
      <protection locked="0"/>
    </xf>
    <xf numFmtId="0" fontId="21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1" fillId="0" borderId="20" xfId="0" applyNumberFormat="1" applyFont="1" applyBorder="1" applyAlignment="1" applyProtection="1">
      <alignment vertical="center"/>
    </xf>
    <xf numFmtId="166" fontId="21" fillId="0" borderId="21" xfId="0" applyNumberFormat="1" applyFont="1" applyBorder="1" applyAlignment="1" applyProtection="1">
      <alignment vertical="center"/>
    </xf>
    <xf numFmtId="0" fontId="32" fillId="2" borderId="19" xfId="0" applyFont="1" applyFill="1" applyBorder="1" applyAlignment="1" applyProtection="1">
      <alignment horizontal="left" vertical="center"/>
      <protection locked="0"/>
    </xf>
    <xf numFmtId="0" fontId="32" fillId="0" borderId="20" xfId="0" applyFont="1" applyBorder="1" applyAlignment="1" applyProtection="1">
      <alignment horizontal="center" vertical="center"/>
    </xf>
    <xf numFmtId="0" fontId="37" fillId="0" borderId="0" xfId="2" applyFont="1" applyAlignment="1">
      <alignment vertical="top"/>
    </xf>
    <xf numFmtId="0" fontId="1" fillId="0" borderId="0" xfId="2"/>
    <xf numFmtId="49" fontId="38" fillId="0" borderId="0" xfId="2" applyNumberFormat="1" applyFont="1" applyAlignment="1">
      <alignment horizontal="left" vertical="top"/>
    </xf>
    <xf numFmtId="0" fontId="39" fillId="0" borderId="23" xfId="2" applyFont="1" applyBorder="1" applyAlignment="1">
      <alignment horizontal="center" vertical="center" shrinkToFit="1"/>
    </xf>
    <xf numFmtId="0" fontId="40" fillId="0" borderId="24" xfId="2" applyFont="1" applyBorder="1" applyAlignment="1">
      <alignment horizontal="center" vertical="center" wrapText="1"/>
    </xf>
    <xf numFmtId="0" fontId="42" fillId="0" borderId="24" xfId="3" applyFont="1" applyFill="1" applyBorder="1" applyAlignment="1">
      <alignment horizontal="center" vertical="center" wrapText="1"/>
    </xf>
    <xf numFmtId="0" fontId="42" fillId="0" borderId="25" xfId="3" applyFont="1" applyFill="1" applyBorder="1" applyAlignment="1">
      <alignment horizontal="center" vertical="center" wrapText="1"/>
    </xf>
    <xf numFmtId="0" fontId="42" fillId="0" borderId="26" xfId="3" applyFont="1" applyFill="1" applyBorder="1" applyAlignment="1">
      <alignment horizontal="center" vertical="center" wrapText="1"/>
    </xf>
    <xf numFmtId="0" fontId="43" fillId="0" borderId="27" xfId="2" applyFont="1" applyBorder="1" applyAlignment="1">
      <alignment horizontal="center" vertical="center"/>
    </xf>
    <xf numFmtId="49" fontId="37" fillId="0" borderId="28" xfId="2" applyNumberFormat="1" applyFont="1" applyBorder="1" applyAlignment="1">
      <alignment horizontal="left" vertical="center" wrapText="1"/>
    </xf>
    <xf numFmtId="49" fontId="37" fillId="0" borderId="29" xfId="2" applyNumberFormat="1" applyFont="1" applyBorder="1" applyAlignment="1">
      <alignment horizontal="center" vertical="center"/>
    </xf>
    <xf numFmtId="1" fontId="37" fillId="0" borderId="30" xfId="2" applyNumberFormat="1" applyFont="1" applyBorder="1" applyAlignment="1">
      <alignment horizontal="center" vertical="center"/>
    </xf>
    <xf numFmtId="4" fontId="37" fillId="6" borderId="31" xfId="2" applyNumberFormat="1" applyFont="1" applyFill="1" applyBorder="1" applyAlignment="1" applyProtection="1">
      <alignment horizontal="right" vertical="center"/>
      <protection locked="0"/>
    </xf>
    <xf numFmtId="4" fontId="37" fillId="0" borderId="32" xfId="2" applyNumberFormat="1" applyFont="1" applyBorder="1" applyAlignment="1">
      <alignment horizontal="right" vertical="center"/>
    </xf>
    <xf numFmtId="0" fontId="37" fillId="0" borderId="30" xfId="2" applyFont="1" applyBorder="1" applyAlignment="1">
      <alignment horizontal="center" vertical="center"/>
    </xf>
    <xf numFmtId="4" fontId="37" fillId="0" borderId="33" xfId="2" applyNumberFormat="1" applyFont="1" applyBorder="1" applyAlignment="1">
      <alignment horizontal="right" vertical="center"/>
    </xf>
    <xf numFmtId="49" fontId="43" fillId="0" borderId="27" xfId="2" applyNumberFormat="1" applyFont="1" applyBorder="1" applyAlignment="1">
      <alignment horizontal="center" vertical="center"/>
    </xf>
    <xf numFmtId="49" fontId="37" fillId="0" borderId="34" xfId="2" applyNumberFormat="1" applyFont="1" applyBorder="1" applyAlignment="1">
      <alignment horizontal="left" vertical="center" wrapText="1"/>
    </xf>
    <xf numFmtId="49" fontId="37" fillId="0" borderId="35" xfId="2" applyNumberFormat="1" applyFont="1" applyBorder="1" applyAlignment="1">
      <alignment horizontal="center" vertical="center"/>
    </xf>
    <xf numFmtId="1" fontId="37" fillId="0" borderId="36" xfId="2" applyNumberFormat="1" applyFont="1" applyBorder="1" applyAlignment="1">
      <alignment horizontal="center" vertical="center"/>
    </xf>
    <xf numFmtId="4" fontId="37" fillId="6" borderId="37" xfId="2" applyNumberFormat="1" applyFont="1" applyFill="1" applyBorder="1" applyAlignment="1" applyProtection="1">
      <alignment horizontal="right" vertical="center"/>
      <protection locked="0"/>
    </xf>
    <xf numFmtId="0" fontId="44" fillId="0" borderId="35" xfId="2" applyFont="1" applyBorder="1" applyAlignment="1">
      <alignment vertical="center" wrapText="1"/>
    </xf>
    <xf numFmtId="0" fontId="44" fillId="0" borderId="38" xfId="2" applyFont="1" applyBorder="1" applyAlignment="1">
      <alignment vertical="center" wrapText="1"/>
    </xf>
    <xf numFmtId="49" fontId="43" fillId="0" borderId="39" xfId="2" applyNumberFormat="1" applyFont="1" applyBorder="1" applyAlignment="1">
      <alignment horizontal="center" vertical="center"/>
    </xf>
    <xf numFmtId="49" fontId="37" fillId="0" borderId="38" xfId="2" applyNumberFormat="1" applyFont="1" applyBorder="1" applyAlignment="1">
      <alignment horizontal="center" vertical="center"/>
    </xf>
    <xf numFmtId="1" fontId="37" fillId="0" borderId="38" xfId="2" applyNumberFormat="1" applyFont="1" applyBorder="1" applyAlignment="1">
      <alignment horizontal="center" vertical="center"/>
    </xf>
    <xf numFmtId="0" fontId="43" fillId="0" borderId="40" xfId="2" applyFont="1" applyBorder="1" applyAlignment="1">
      <alignment horizontal="center" vertical="center"/>
    </xf>
    <xf numFmtId="0" fontId="44" fillId="0" borderId="41" xfId="2" applyFont="1" applyBorder="1" applyAlignment="1">
      <alignment vertical="center" wrapText="1"/>
    </xf>
    <xf numFmtId="49" fontId="37" fillId="0" borderId="41" xfId="2" applyNumberFormat="1" applyFont="1" applyBorder="1" applyAlignment="1">
      <alignment horizontal="center" vertical="center"/>
    </xf>
    <xf numFmtId="1" fontId="37" fillId="0" borderId="41" xfId="2" applyNumberFormat="1" applyFont="1" applyBorder="1" applyAlignment="1">
      <alignment horizontal="center" vertical="center"/>
    </xf>
    <xf numFmtId="4" fontId="37" fillId="6" borderId="42" xfId="2" applyNumberFormat="1" applyFont="1" applyFill="1" applyBorder="1" applyAlignment="1" applyProtection="1">
      <alignment horizontal="right" vertical="center"/>
      <protection locked="0"/>
    </xf>
    <xf numFmtId="4" fontId="37" fillId="0" borderId="43" xfId="2" applyNumberFormat="1" applyFont="1" applyBorder="1" applyAlignment="1">
      <alignment horizontal="right" vertical="center"/>
    </xf>
    <xf numFmtId="0" fontId="43" fillId="0" borderId="44" xfId="2" applyFont="1" applyBorder="1" applyAlignment="1">
      <alignment horizontal="center" vertical="center"/>
    </xf>
    <xf numFmtId="0" fontId="44" fillId="0" borderId="45" xfId="2" applyFont="1" applyBorder="1" applyAlignment="1">
      <alignment vertical="center" wrapText="1"/>
    </xf>
    <xf numFmtId="49" fontId="37" fillId="0" borderId="46" xfId="2" applyNumberFormat="1" applyFont="1" applyBorder="1" applyAlignment="1">
      <alignment horizontal="center" vertical="center"/>
    </xf>
    <xf numFmtId="1" fontId="37" fillId="0" borderId="46" xfId="2" applyNumberFormat="1" applyFont="1" applyBorder="1" applyAlignment="1">
      <alignment horizontal="center" vertical="center"/>
    </xf>
    <xf numFmtId="4" fontId="37" fillId="7" borderId="47" xfId="2" applyNumberFormat="1" applyFont="1" applyFill="1" applyBorder="1" applyAlignment="1" applyProtection="1">
      <alignment horizontal="right" vertical="center"/>
    </xf>
    <xf numFmtId="4" fontId="37" fillId="0" borderId="48" xfId="2" applyNumberFormat="1" applyFont="1" applyBorder="1" applyAlignment="1">
      <alignment horizontal="right" vertical="center"/>
    </xf>
    <xf numFmtId="49" fontId="37" fillId="0" borderId="23" xfId="2" applyNumberFormat="1" applyFont="1" applyBorder="1" applyAlignment="1">
      <alignment horizontal="left" vertical="center"/>
    </xf>
    <xf numFmtId="0" fontId="42" fillId="0" borderId="45" xfId="2" applyFont="1" applyBorder="1" applyAlignment="1">
      <alignment vertical="center" wrapText="1"/>
    </xf>
    <xf numFmtId="0" fontId="42" fillId="0" borderId="49" xfId="2" applyFont="1" applyBorder="1" applyAlignment="1">
      <alignment vertical="center" wrapText="1"/>
    </xf>
    <xf numFmtId="0" fontId="42" fillId="0" borderId="46" xfId="2" applyFont="1" applyBorder="1" applyAlignment="1">
      <alignment vertical="center" wrapText="1"/>
    </xf>
    <xf numFmtId="4" fontId="42" fillId="0" borderId="26" xfId="2" applyNumberFormat="1" applyFont="1" applyBorder="1" applyAlignment="1">
      <alignment horizontal="right" vertical="center"/>
    </xf>
    <xf numFmtId="49" fontId="37" fillId="0" borderId="0" xfId="2" applyNumberFormat="1" applyFont="1" applyAlignment="1">
      <alignment horizontal="left" vertical="top"/>
    </xf>
    <xf numFmtId="0" fontId="45" fillId="0" borderId="0" xfId="2" applyFont="1" applyAlignment="1">
      <alignment vertical="top"/>
    </xf>
    <xf numFmtId="0" fontId="46" fillId="0" borderId="0" xfId="2" applyFont="1" applyAlignment="1">
      <alignment vertical="top"/>
    </xf>
    <xf numFmtId="0" fontId="46" fillId="0" borderId="0" xfId="2" applyFont="1" applyAlignment="1">
      <alignment horizontal="center" vertical="top"/>
    </xf>
    <xf numFmtId="0" fontId="46" fillId="0" borderId="0" xfId="2" applyFont="1" applyAlignment="1">
      <alignment horizontal="left" vertical="top"/>
    </xf>
    <xf numFmtId="0" fontId="36" fillId="0" borderId="0" xfId="2" applyFont="1" applyAlignment="1">
      <alignment horizontal="left" vertical="center"/>
    </xf>
    <xf numFmtId="0" fontId="36" fillId="0" borderId="0" xfId="2" applyFont="1" applyAlignment="1">
      <alignment horizontal="left" vertical="center" wrapText="1"/>
    </xf>
    <xf numFmtId="4" fontId="37" fillId="0" borderId="0" xfId="2" applyNumberFormat="1" applyFont="1" applyAlignment="1">
      <alignment vertical="center"/>
    </xf>
    <xf numFmtId="0" fontId="37" fillId="0" borderId="0" xfId="2" applyFont="1" applyAlignment="1">
      <alignment vertical="center"/>
    </xf>
    <xf numFmtId="0" fontId="47" fillId="0" borderId="0" xfId="2" applyFont="1"/>
    <xf numFmtId="0" fontId="42" fillId="8" borderId="23" xfId="2" applyFont="1" applyFill="1" applyBorder="1" applyAlignment="1">
      <alignment horizontal="center" vertical="center" wrapText="1"/>
    </xf>
    <xf numFmtId="0" fontId="42" fillId="8" borderId="24" xfId="2" applyFont="1" applyFill="1" applyBorder="1" applyAlignment="1">
      <alignment horizontal="center" vertical="center" wrapText="1"/>
    </xf>
    <xf numFmtId="4" fontId="42" fillId="8" borderId="47" xfId="2" applyNumberFormat="1" applyFont="1" applyFill="1" applyBorder="1" applyAlignment="1">
      <alignment horizontal="center" vertical="center" wrapText="1"/>
    </xf>
    <xf numFmtId="0" fontId="37" fillId="0" borderId="39" xfId="2" applyFont="1" applyBorder="1" applyAlignment="1">
      <alignment horizontal="center" vertical="center"/>
    </xf>
    <xf numFmtId="0" fontId="37" fillId="0" borderId="35" xfId="2" applyFont="1" applyBorder="1" applyAlignment="1">
      <alignment horizontal="left" vertical="center" wrapText="1"/>
    </xf>
    <xf numFmtId="4" fontId="37" fillId="0" borderId="35" xfId="2" applyNumberFormat="1" applyFont="1" applyBorder="1" applyAlignment="1">
      <alignment horizontal="right" vertical="center"/>
    </xf>
    <xf numFmtId="4" fontId="37" fillId="0" borderId="36" xfId="2" applyNumberFormat="1" applyFont="1" applyBorder="1" applyAlignment="1">
      <alignment vertical="center"/>
    </xf>
    <xf numFmtId="4" fontId="37" fillId="0" borderId="35" xfId="2" applyNumberFormat="1" applyFont="1" applyBorder="1" applyAlignment="1">
      <alignment vertical="center"/>
    </xf>
    <xf numFmtId="4" fontId="37" fillId="0" borderId="50" xfId="2" applyNumberFormat="1" applyFont="1" applyBorder="1" applyAlignment="1">
      <alignment vertical="center"/>
    </xf>
    <xf numFmtId="0" fontId="48" fillId="0" borderId="0" xfId="2" applyFont="1"/>
    <xf numFmtId="49" fontId="37" fillId="0" borderId="51" xfId="2" applyNumberFormat="1" applyFont="1" applyBorder="1" applyAlignment="1">
      <alignment horizontal="center" vertical="center"/>
    </xf>
    <xf numFmtId="0" fontId="37" fillId="0" borderId="38" xfId="2" applyFont="1" applyBorder="1" applyAlignment="1">
      <alignment horizontal="left" vertical="center" wrapText="1"/>
    </xf>
    <xf numFmtId="4" fontId="37" fillId="0" borderId="38" xfId="2" applyNumberFormat="1" applyFont="1" applyBorder="1" applyAlignment="1">
      <alignment horizontal="right" vertical="center"/>
    </xf>
    <xf numFmtId="4" fontId="37" fillId="0" borderId="52" xfId="2" applyNumberFormat="1" applyFont="1" applyBorder="1" applyAlignment="1">
      <alignment vertical="center"/>
    </xf>
    <xf numFmtId="4" fontId="37" fillId="0" borderId="54" xfId="2" applyNumberFormat="1" applyFont="1" applyBorder="1" applyAlignment="1">
      <alignment horizontal="right" vertical="center"/>
    </xf>
    <xf numFmtId="4" fontId="37" fillId="0" borderId="55" xfId="2" applyNumberFormat="1" applyFont="1" applyBorder="1" applyAlignment="1">
      <alignment vertical="center"/>
    </xf>
    <xf numFmtId="0" fontId="42" fillId="0" borderId="0" xfId="2" applyFont="1" applyAlignment="1">
      <alignment horizontal="left" vertical="center" wrapText="1"/>
    </xf>
    <xf numFmtId="4" fontId="37" fillId="0" borderId="0" xfId="2" applyNumberFormat="1" applyFont="1" applyAlignment="1">
      <alignment horizontal="right" vertical="center"/>
    </xf>
    <xf numFmtId="0" fontId="37" fillId="0" borderId="0" xfId="2" applyFont="1" applyAlignment="1">
      <alignment vertical="center" wrapText="1"/>
    </xf>
    <xf numFmtId="0" fontId="37" fillId="0" borderId="0" xfId="2" applyFont="1"/>
    <xf numFmtId="0" fontId="47" fillId="0" borderId="0" xfId="2" applyFont="1" applyAlignment="1">
      <alignment vertical="top"/>
    </xf>
    <xf numFmtId="0" fontId="46" fillId="0" borderId="0" xfId="2" applyFont="1"/>
    <xf numFmtId="0" fontId="42" fillId="0" borderId="53" xfId="2" applyFont="1" applyBorder="1" applyAlignment="1">
      <alignment horizontal="left" vertical="center" wrapText="1"/>
    </xf>
    <xf numFmtId="0" fontId="42" fillId="0" borderId="49" xfId="2" applyFont="1" applyBorder="1" applyAlignment="1">
      <alignment horizontal="left" vertical="center" wrapText="1"/>
    </xf>
    <xf numFmtId="0" fontId="46" fillId="0" borderId="0" xfId="2" applyFont="1" applyAlignment="1">
      <alignment horizontal="center" wrapText="1"/>
    </xf>
    <xf numFmtId="0" fontId="43" fillId="0" borderId="0" xfId="2" applyFont="1" applyAlignment="1">
      <alignment horizontal="center" vertical="top" wrapText="1"/>
    </xf>
    <xf numFmtId="0" fontId="37" fillId="0" borderId="0" xfId="2" applyFont="1" applyAlignment="1">
      <alignment horizontal="right" vertical="center" wrapText="1"/>
    </xf>
    <xf numFmtId="49" fontId="36" fillId="0" borderId="0" xfId="2" applyNumberFormat="1" applyFont="1" applyAlignment="1">
      <alignment horizontal="left" vertical="top" readingOrder="1"/>
    </xf>
    <xf numFmtId="0" fontId="20" fillId="4" borderId="6" xfId="0" applyFont="1" applyFill="1" applyBorder="1" applyAlignment="1" applyProtection="1">
      <alignment horizontal="center" vertical="center"/>
    </xf>
    <xf numFmtId="0" fontId="20" fillId="4" borderId="7" xfId="0" applyFont="1" applyFill="1" applyBorder="1" applyAlignment="1" applyProtection="1">
      <alignment horizontal="left" vertical="center"/>
    </xf>
    <xf numFmtId="0" fontId="25" fillId="0" borderId="0" xfId="0" applyFont="1" applyAlignment="1" applyProtection="1">
      <alignment horizontal="left" vertical="center" wrapText="1"/>
    </xf>
    <xf numFmtId="4" fontId="16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vertical="center"/>
    </xf>
    <xf numFmtId="164" fontId="2" fillId="0" borderId="0" xfId="0" applyNumberFormat="1" applyFont="1" applyAlignment="1" applyProtection="1">
      <alignment horizontal="left" vertical="center"/>
    </xf>
    <xf numFmtId="4" fontId="5" fillId="3" borderId="7" xfId="0" applyNumberFormat="1" applyFont="1" applyFill="1" applyBorder="1" applyAlignment="1" applyProtection="1">
      <alignment vertical="center"/>
    </xf>
    <xf numFmtId="0" fontId="0" fillId="3" borderId="7" xfId="0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5" fillId="3" borderId="7" xfId="0" applyFont="1" applyFill="1" applyBorder="1" applyAlignment="1" applyProtection="1">
      <alignment horizontal="left" vertical="center"/>
    </xf>
    <xf numFmtId="4" fontId="26" fillId="0" borderId="0" xfId="0" applyNumberFormat="1" applyFont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3" fillId="0" borderId="0" xfId="0" applyFont="1" applyAlignment="1" applyProtection="1">
      <alignment vertical="center"/>
    </xf>
    <xf numFmtId="165" fontId="3" fillId="0" borderId="0" xfId="0" applyNumberFormat="1" applyFont="1" applyAlignment="1" applyProtection="1">
      <alignment horizontal="left" vertical="center"/>
    </xf>
    <xf numFmtId="0" fontId="0" fillId="0" borderId="0" xfId="0"/>
    <xf numFmtId="0" fontId="14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35" fillId="0" borderId="0" xfId="0" applyFont="1" applyAlignment="1" applyProtection="1">
      <alignment horizontal="left" vertical="center"/>
    </xf>
    <xf numFmtId="0" fontId="0" fillId="0" borderId="0" xfId="0" applyProtection="1"/>
    <xf numFmtId="0" fontId="4" fillId="0" borderId="0" xfId="0" applyFont="1" applyAlignment="1" applyProtection="1">
      <alignment horizontal="left" vertical="top" wrapText="1"/>
    </xf>
    <xf numFmtId="49" fontId="3" fillId="2" borderId="0" xfId="0" applyNumberFormat="1" applyFont="1" applyFill="1" applyAlignment="1" applyProtection="1">
      <alignment horizontal="left" vertical="center"/>
      <protection locked="0"/>
    </xf>
    <xf numFmtId="49" fontId="3" fillId="0" borderId="0" xfId="0" applyNumberFormat="1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 wrapText="1"/>
    </xf>
    <xf numFmtId="4" fontId="15" fillId="0" borderId="5" xfId="0" applyNumberFormat="1" applyFont="1" applyBorder="1" applyAlignment="1" applyProtection="1">
      <alignment vertical="center"/>
    </xf>
    <xf numFmtId="0" fontId="0" fillId="0" borderId="5" xfId="0" applyFont="1" applyBorder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0" fontId="20" fillId="4" borderId="7" xfId="0" applyFont="1" applyFill="1" applyBorder="1" applyAlignment="1" applyProtection="1">
      <alignment horizontal="center" vertical="center"/>
    </xf>
    <xf numFmtId="4" fontId="22" fillId="0" borderId="0" xfId="0" applyNumberFormat="1" applyFont="1" applyAlignment="1" applyProtection="1">
      <alignment horizontal="right" vertical="center"/>
    </xf>
    <xf numFmtId="4" fontId="22" fillId="0" borderId="0" xfId="0" applyNumberFormat="1" applyFont="1" applyAlignment="1" applyProtection="1">
      <alignment vertical="center"/>
    </xf>
    <xf numFmtId="0" fontId="18" fillId="0" borderId="11" xfId="0" applyFont="1" applyBorder="1" applyAlignment="1">
      <alignment horizontal="center" vertical="center"/>
    </xf>
    <xf numFmtId="0" fontId="18" fillId="0" borderId="12" xfId="0" applyFont="1" applyBorder="1" applyAlignment="1">
      <alignment horizontal="left" vertical="center"/>
    </xf>
    <xf numFmtId="0" fontId="19" fillId="0" borderId="14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14" xfId="0" applyFont="1" applyBorder="1" applyAlignment="1" applyProtection="1">
      <alignment horizontal="left" vertical="center"/>
    </xf>
    <xf numFmtId="0" fontId="19" fillId="0" borderId="0" xfId="0" applyFont="1" applyBorder="1" applyAlignment="1" applyProtection="1">
      <alignment horizontal="left" vertical="center"/>
    </xf>
    <xf numFmtId="0" fontId="20" fillId="4" borderId="8" xfId="0" applyFont="1" applyFill="1" applyBorder="1" applyAlignment="1" applyProtection="1">
      <alignment horizontal="left" vertical="center"/>
    </xf>
    <xf numFmtId="0" fontId="20" fillId="4" borderId="7" xfId="0" applyFont="1" applyFill="1" applyBorder="1" applyAlignment="1" applyProtection="1">
      <alignment horizontal="right" vertical="center"/>
    </xf>
    <xf numFmtId="0" fontId="0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left" vertical="center" wrapText="1"/>
    </xf>
    <xf numFmtId="0" fontId="2" fillId="0" borderId="0" xfId="0" applyFont="1" applyAlignment="1" applyProtection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/>
    </xf>
    <xf numFmtId="0" fontId="3" fillId="2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</cellXfs>
  <cellStyles count="4">
    <cellStyle name="Font_Ariel_Normal_Bold_BG_Gray" xfId="3" xr:uid="{00000000-0005-0000-0000-000000000000}"/>
    <cellStyle name="Hypertextové prepojenie" xfId="1" builtinId="8"/>
    <cellStyle name="Normálna" xfId="0" builtinId="0" customBuiltin="1"/>
    <cellStyle name="Normálna 2" xfId="2" xr:uid="{00000000-0005-0000-0000-000002000000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7"/>
  <sheetViews>
    <sheetView workbookViewId="0">
      <selection activeCell="B16" sqref="B16"/>
    </sheetView>
  </sheetViews>
  <sheetFormatPr defaultColWidth="9.33203125" defaultRowHeight="15"/>
  <cols>
    <col min="1" max="1" width="13.83203125" style="215" customWidth="1"/>
    <col min="2" max="2" width="28.83203125" style="215" customWidth="1"/>
    <col min="3" max="6" width="20.83203125" style="215" customWidth="1"/>
    <col min="7" max="16384" width="9.33203125" style="215"/>
  </cols>
  <sheetData>
    <row r="1" spans="1:7" ht="18.75" thickBot="1">
      <c r="A1" s="262" t="s">
        <v>2399</v>
      </c>
      <c r="B1" s="263"/>
      <c r="C1" s="264"/>
      <c r="D1" s="265"/>
      <c r="E1" s="265"/>
      <c r="F1" s="265"/>
      <c r="G1" s="266"/>
    </row>
    <row r="2" spans="1:7" ht="30.75" thickBot="1">
      <c r="A2" s="267" t="s">
        <v>2400</v>
      </c>
      <c r="B2" s="268" t="s">
        <v>2401</v>
      </c>
      <c r="C2" s="269" t="s">
        <v>2402</v>
      </c>
      <c r="D2" s="269" t="s">
        <v>2403</v>
      </c>
      <c r="E2" s="269" t="s">
        <v>2404</v>
      </c>
      <c r="F2" s="269" t="s">
        <v>2405</v>
      </c>
      <c r="G2" s="266"/>
    </row>
    <row r="3" spans="1:7" ht="45">
      <c r="A3" s="270" t="s">
        <v>2406</v>
      </c>
      <c r="B3" s="271" t="s">
        <v>2407</v>
      </c>
      <c r="C3" s="272">
        <f>'Rekapitulácia stavby'!AK26</f>
        <v>0</v>
      </c>
      <c r="D3" s="273">
        <v>20</v>
      </c>
      <c r="E3" s="274">
        <f>ROUND(C3*D3/100,2)</f>
        <v>0</v>
      </c>
      <c r="F3" s="275">
        <f t="shared" ref="F3:F4" si="0">C3+E3</f>
        <v>0</v>
      </c>
      <c r="G3" s="276"/>
    </row>
    <row r="4" spans="1:7" ht="30.75" thickBot="1">
      <c r="A4" s="277" t="s">
        <v>2408</v>
      </c>
      <c r="B4" s="278" t="s">
        <v>2409</v>
      </c>
      <c r="C4" s="279">
        <f>'Všeobecné položky - realizácia'!F13</f>
        <v>0</v>
      </c>
      <c r="D4" s="280">
        <v>20</v>
      </c>
      <c r="E4" s="274">
        <f>ROUND(C4*D4/100,2)</f>
        <v>0</v>
      </c>
      <c r="F4" s="275">
        <f t="shared" si="0"/>
        <v>0</v>
      </c>
      <c r="G4" s="266"/>
    </row>
    <row r="5" spans="1:7" ht="30" customHeight="1" thickTop="1" thickBot="1">
      <c r="A5" s="289" t="s">
        <v>2410</v>
      </c>
      <c r="B5" s="290"/>
      <c r="C5" s="281">
        <f>SUM(C3:C4)</f>
        <v>0</v>
      </c>
      <c r="D5" s="282"/>
      <c r="E5" s="281">
        <f>SUM(E3:E4)</f>
        <v>0</v>
      </c>
      <c r="F5" s="281">
        <f>SUM(F3:F4)</f>
        <v>0</v>
      </c>
      <c r="G5" s="266"/>
    </row>
    <row r="6" spans="1:7" ht="15.75">
      <c r="A6" s="283"/>
      <c r="B6" s="283"/>
      <c r="C6" s="284"/>
      <c r="D6" s="265"/>
      <c r="E6" s="265"/>
      <c r="F6" s="265"/>
      <c r="G6" s="266"/>
    </row>
    <row r="7" spans="1:7" ht="15.75">
      <c r="A7" s="265"/>
      <c r="B7" s="285"/>
      <c r="C7" s="264"/>
      <c r="D7" s="265"/>
      <c r="E7" s="265"/>
      <c r="F7" s="265"/>
      <c r="G7" s="266"/>
    </row>
    <row r="8" spans="1:7" ht="16.5">
      <c r="A8" s="286" t="s">
        <v>2411</v>
      </c>
      <c r="B8" s="291"/>
      <c r="C8" s="291"/>
      <c r="D8" s="291"/>
      <c r="E8" s="265"/>
      <c r="F8" s="265"/>
      <c r="G8" s="266"/>
    </row>
    <row r="9" spans="1:7">
      <c r="A9" s="214"/>
      <c r="B9" s="292" t="s">
        <v>2412</v>
      </c>
      <c r="C9" s="292"/>
      <c r="D9" s="292"/>
      <c r="E9" s="214"/>
      <c r="F9" s="214"/>
      <c r="G9" s="287"/>
    </row>
    <row r="10" spans="1:7" ht="15.75">
      <c r="A10" s="265"/>
      <c r="B10" s="293"/>
      <c r="C10" s="293"/>
      <c r="D10" s="293"/>
      <c r="E10" s="265"/>
      <c r="F10" s="265"/>
      <c r="G10" s="266"/>
    </row>
    <row r="11" spans="1:7" ht="16.5">
      <c r="A11" s="288" t="s">
        <v>2413</v>
      </c>
      <c r="B11" s="291" t="s">
        <v>2414</v>
      </c>
      <c r="C11" s="291"/>
      <c r="D11" s="291"/>
      <c r="E11" s="265"/>
      <c r="F11" s="265"/>
      <c r="G11" s="266"/>
    </row>
    <row r="12" spans="1:7" ht="15.75">
      <c r="A12" s="266"/>
      <c r="B12" s="266"/>
      <c r="C12" s="266"/>
      <c r="D12" s="266"/>
      <c r="E12" s="266"/>
      <c r="F12" s="266"/>
      <c r="G12" s="266"/>
    </row>
    <row r="13" spans="1:7" ht="15.75">
      <c r="A13" s="266"/>
      <c r="B13" s="266"/>
      <c r="C13" s="266"/>
      <c r="D13" s="266"/>
      <c r="E13" s="266"/>
      <c r="F13" s="266"/>
      <c r="G13" s="266"/>
    </row>
    <row r="14" spans="1:7" ht="15.75">
      <c r="A14" s="266"/>
      <c r="B14" s="266"/>
      <c r="C14" s="266"/>
      <c r="D14" s="266"/>
      <c r="E14" s="266"/>
      <c r="F14" s="266"/>
      <c r="G14" s="266"/>
    </row>
    <row r="15" spans="1:7" ht="15.75">
      <c r="A15" s="266"/>
      <c r="B15" s="266"/>
      <c r="C15" s="266"/>
      <c r="D15" s="266"/>
      <c r="E15" s="266"/>
      <c r="F15" s="266"/>
      <c r="G15" s="266"/>
    </row>
    <row r="16" spans="1:7" ht="15.75">
      <c r="A16" s="266"/>
      <c r="B16" s="266"/>
      <c r="C16" s="266"/>
      <c r="D16" s="266"/>
      <c r="E16" s="266"/>
      <c r="F16" s="266"/>
      <c r="G16" s="266"/>
    </row>
    <row r="17" spans="1:7" ht="15.75">
      <c r="A17" s="266"/>
      <c r="B17" s="266"/>
      <c r="C17" s="266"/>
      <c r="D17" s="266"/>
      <c r="E17" s="266"/>
      <c r="F17" s="266"/>
      <c r="G17" s="266"/>
    </row>
  </sheetData>
  <sheetProtection algorithmName="SHA-512" hashValue="JptOh8Mxxv6NjJ7Y3RZ1TPhVeJ3IQ7aRNzTVRCb+rKTOlTmRslCCbhc0iVslfkXuEqG/0YoIqUrBfEUZ7H941g==" saltValue="Hodonq4jkOGaQJPIGhPlVQ==" spinCount="100000" sheet="1" objects="1" scenarios="1"/>
  <mergeCells count="5">
    <mergeCell ref="A5:B5"/>
    <mergeCell ref="B8:D8"/>
    <mergeCell ref="B9:D9"/>
    <mergeCell ref="B10:D10"/>
    <mergeCell ref="B11:D1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&amp;LVypracovanie proj.dokum.modernizácie riadenia križovatiek cestnou dopravnou signalizáciou s preferenciou MHD Petržalka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255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99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16.5" customHeight="1">
      <c r="A9" s="31"/>
      <c r="B9" s="36"/>
      <c r="C9" s="31"/>
      <c r="D9" s="31"/>
      <c r="E9" s="341" t="s">
        <v>875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19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24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tr">
        <f>IF('Rekapitulácia stavby'!AN16="","",'Rekapitulácia stavby'!AN16)</f>
        <v/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tr">
        <f>IF('Rekapitulácia stavby'!E17="","",'Rekapitulácia stavby'!E17)</f>
        <v xml:space="preserve"> </v>
      </c>
      <c r="F21" s="31"/>
      <c r="G21" s="31"/>
      <c r="H21" s="31"/>
      <c r="I21" s="109" t="s">
        <v>25</v>
      </c>
      <c r="J21" s="110" t="str">
        <f>IF('Rekapitulácia stavby'!AN17="","",'Rekapitulácia stavby'!AN17)</f>
        <v/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ROUND(J159,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ROUND((SUM(BE159:BE254)),  2)</f>
        <v>0</v>
      </c>
      <c r="G33" s="31"/>
      <c r="H33" s="31"/>
      <c r="I33" s="121">
        <v>0.2</v>
      </c>
      <c r="J33" s="120">
        <f>ROUND(((SUM(BE159:BE254))*I33),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ROUND((SUM(BF159:BF254)),  2)</f>
        <v>0</v>
      </c>
      <c r="G34" s="31"/>
      <c r="H34" s="31"/>
      <c r="I34" s="121">
        <v>0.2</v>
      </c>
      <c r="J34" s="120">
        <f>ROUND(((SUM(BF159:BF254))*I34),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ROUND((SUM(BG159:BG254)),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ROUND((SUM(BH159:BH254)),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ROUND((SUM(BI159:BI254)),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16.5" customHeight="1">
      <c r="A87" s="31"/>
      <c r="B87" s="32"/>
      <c r="C87" s="33"/>
      <c r="D87" s="33"/>
      <c r="E87" s="307" t="str">
        <f>E9</f>
        <v>107 - 107-00 Debarierizačné úpravy križovatky 552.1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>Bratislava V.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>Hlavné mesto Slovenskej republiky BRATISLAVA</v>
      </c>
      <c r="G91" s="33"/>
      <c r="H91" s="33"/>
      <c r="I91" s="26" t="s">
        <v>28</v>
      </c>
      <c r="J91" s="29" t="str">
        <f>E21</f>
        <v xml:space="preserve">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J159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2:12" s="9" customFormat="1" ht="24.95" customHeight="1">
      <c r="B97" s="144"/>
      <c r="C97" s="145"/>
      <c r="D97" s="146" t="s">
        <v>142</v>
      </c>
      <c r="E97" s="147"/>
      <c r="F97" s="147"/>
      <c r="G97" s="147"/>
      <c r="H97" s="147"/>
      <c r="I97" s="147"/>
      <c r="J97" s="148">
        <f>J160</f>
        <v>0</v>
      </c>
      <c r="K97" s="145"/>
      <c r="L97" s="149"/>
    </row>
    <row r="98" spans="2:12" s="10" customFormat="1" ht="19.899999999999999" customHeight="1">
      <c r="B98" s="150"/>
      <c r="C98" s="151"/>
      <c r="D98" s="152" t="s">
        <v>143</v>
      </c>
      <c r="E98" s="153"/>
      <c r="F98" s="153"/>
      <c r="G98" s="153"/>
      <c r="H98" s="153"/>
      <c r="I98" s="153"/>
      <c r="J98" s="154">
        <f>J161</f>
        <v>0</v>
      </c>
      <c r="K98" s="151"/>
      <c r="L98" s="155"/>
    </row>
    <row r="99" spans="2:12" s="10" customFormat="1" ht="19.899999999999999" customHeight="1">
      <c r="B99" s="150"/>
      <c r="C99" s="151"/>
      <c r="D99" s="152" t="s">
        <v>144</v>
      </c>
      <c r="E99" s="153"/>
      <c r="F99" s="153"/>
      <c r="G99" s="153"/>
      <c r="H99" s="153"/>
      <c r="I99" s="153"/>
      <c r="J99" s="154">
        <f>J163</f>
        <v>0</v>
      </c>
      <c r="K99" s="151"/>
      <c r="L99" s="155"/>
    </row>
    <row r="100" spans="2:12" s="10" customFormat="1" ht="19.899999999999999" customHeight="1">
      <c r="B100" s="150"/>
      <c r="C100" s="151"/>
      <c r="D100" s="152" t="s">
        <v>145</v>
      </c>
      <c r="E100" s="153"/>
      <c r="F100" s="153"/>
      <c r="G100" s="153"/>
      <c r="H100" s="153"/>
      <c r="I100" s="153"/>
      <c r="J100" s="154">
        <f>J165</f>
        <v>0</v>
      </c>
      <c r="K100" s="151"/>
      <c r="L100" s="155"/>
    </row>
    <row r="101" spans="2:12" s="10" customFormat="1" ht="19.899999999999999" customHeight="1">
      <c r="B101" s="150"/>
      <c r="C101" s="151"/>
      <c r="D101" s="152" t="s">
        <v>146</v>
      </c>
      <c r="E101" s="153"/>
      <c r="F101" s="153"/>
      <c r="G101" s="153"/>
      <c r="H101" s="153"/>
      <c r="I101" s="153"/>
      <c r="J101" s="154">
        <f>J167</f>
        <v>0</v>
      </c>
      <c r="K101" s="151"/>
      <c r="L101" s="155"/>
    </row>
    <row r="102" spans="2:12" s="10" customFormat="1" ht="19.899999999999999" customHeight="1">
      <c r="B102" s="150"/>
      <c r="C102" s="151"/>
      <c r="D102" s="152" t="s">
        <v>147</v>
      </c>
      <c r="E102" s="153"/>
      <c r="F102" s="153"/>
      <c r="G102" s="153"/>
      <c r="H102" s="153"/>
      <c r="I102" s="153"/>
      <c r="J102" s="154">
        <f>J169</f>
        <v>0</v>
      </c>
      <c r="K102" s="151"/>
      <c r="L102" s="155"/>
    </row>
    <row r="103" spans="2:12" s="9" customFormat="1" ht="24.95" customHeight="1">
      <c r="B103" s="144"/>
      <c r="C103" s="145"/>
      <c r="D103" s="146" t="s">
        <v>148</v>
      </c>
      <c r="E103" s="147"/>
      <c r="F103" s="147"/>
      <c r="G103" s="147"/>
      <c r="H103" s="147"/>
      <c r="I103" s="147"/>
      <c r="J103" s="148">
        <f>J171</f>
        <v>0</v>
      </c>
      <c r="K103" s="145"/>
      <c r="L103" s="149"/>
    </row>
    <row r="104" spans="2:12" s="10" customFormat="1" ht="19.899999999999999" customHeight="1">
      <c r="B104" s="150"/>
      <c r="C104" s="151"/>
      <c r="D104" s="152" t="s">
        <v>279</v>
      </c>
      <c r="E104" s="153"/>
      <c r="F104" s="153"/>
      <c r="G104" s="153"/>
      <c r="H104" s="153"/>
      <c r="I104" s="153"/>
      <c r="J104" s="154">
        <f>J172</f>
        <v>0</v>
      </c>
      <c r="K104" s="151"/>
      <c r="L104" s="155"/>
    </row>
    <row r="105" spans="2:12" s="10" customFormat="1" ht="19.899999999999999" customHeight="1">
      <c r="B105" s="150"/>
      <c r="C105" s="151"/>
      <c r="D105" s="152" t="s">
        <v>280</v>
      </c>
      <c r="E105" s="153"/>
      <c r="F105" s="153"/>
      <c r="G105" s="153"/>
      <c r="H105" s="153"/>
      <c r="I105" s="153"/>
      <c r="J105" s="154">
        <f>J174</f>
        <v>0</v>
      </c>
      <c r="K105" s="151"/>
      <c r="L105" s="155"/>
    </row>
    <row r="106" spans="2:12" s="10" customFormat="1" ht="19.899999999999999" customHeight="1">
      <c r="B106" s="150"/>
      <c r="C106" s="151"/>
      <c r="D106" s="152" t="s">
        <v>281</v>
      </c>
      <c r="E106" s="153"/>
      <c r="F106" s="153"/>
      <c r="G106" s="153"/>
      <c r="H106" s="153"/>
      <c r="I106" s="153"/>
      <c r="J106" s="154">
        <f>J177</f>
        <v>0</v>
      </c>
      <c r="K106" s="151"/>
      <c r="L106" s="155"/>
    </row>
    <row r="107" spans="2:12" s="10" customFormat="1" ht="19.899999999999999" customHeight="1">
      <c r="B107" s="150"/>
      <c r="C107" s="151"/>
      <c r="D107" s="152" t="s">
        <v>283</v>
      </c>
      <c r="E107" s="153"/>
      <c r="F107" s="153"/>
      <c r="G107" s="153"/>
      <c r="H107" s="153"/>
      <c r="I107" s="153"/>
      <c r="J107" s="154">
        <f>J179</f>
        <v>0</v>
      </c>
      <c r="K107" s="151"/>
      <c r="L107" s="155"/>
    </row>
    <row r="108" spans="2:12" s="10" customFormat="1" ht="19.899999999999999" customHeight="1">
      <c r="B108" s="150"/>
      <c r="C108" s="151"/>
      <c r="D108" s="152" t="s">
        <v>149</v>
      </c>
      <c r="E108" s="153"/>
      <c r="F108" s="153"/>
      <c r="G108" s="153"/>
      <c r="H108" s="153"/>
      <c r="I108" s="153"/>
      <c r="J108" s="154">
        <f>J182</f>
        <v>0</v>
      </c>
      <c r="K108" s="151"/>
      <c r="L108" s="155"/>
    </row>
    <row r="109" spans="2:12" s="10" customFormat="1" ht="19.899999999999999" customHeight="1">
      <c r="B109" s="150"/>
      <c r="C109" s="151"/>
      <c r="D109" s="152" t="s">
        <v>150</v>
      </c>
      <c r="E109" s="153"/>
      <c r="F109" s="153"/>
      <c r="G109" s="153"/>
      <c r="H109" s="153"/>
      <c r="I109" s="153"/>
      <c r="J109" s="154">
        <f>J184</f>
        <v>0</v>
      </c>
      <c r="K109" s="151"/>
      <c r="L109" s="155"/>
    </row>
    <row r="110" spans="2:12" s="10" customFormat="1" ht="19.899999999999999" customHeight="1">
      <c r="B110" s="150"/>
      <c r="C110" s="151"/>
      <c r="D110" s="152" t="s">
        <v>151</v>
      </c>
      <c r="E110" s="153"/>
      <c r="F110" s="153"/>
      <c r="G110" s="153"/>
      <c r="H110" s="153"/>
      <c r="I110" s="153"/>
      <c r="J110" s="154">
        <f>J187</f>
        <v>0</v>
      </c>
      <c r="K110" s="151"/>
      <c r="L110" s="155"/>
    </row>
    <row r="111" spans="2:12" s="10" customFormat="1" ht="19.899999999999999" customHeight="1">
      <c r="B111" s="150"/>
      <c r="C111" s="151"/>
      <c r="D111" s="152" t="s">
        <v>152</v>
      </c>
      <c r="E111" s="153"/>
      <c r="F111" s="153"/>
      <c r="G111" s="153"/>
      <c r="H111" s="153"/>
      <c r="I111" s="153"/>
      <c r="J111" s="154">
        <f>J189</f>
        <v>0</v>
      </c>
      <c r="K111" s="151"/>
      <c r="L111" s="155"/>
    </row>
    <row r="112" spans="2:12" s="10" customFormat="1" ht="19.899999999999999" customHeight="1">
      <c r="B112" s="150"/>
      <c r="C112" s="151"/>
      <c r="D112" s="152" t="s">
        <v>647</v>
      </c>
      <c r="E112" s="153"/>
      <c r="F112" s="153"/>
      <c r="G112" s="153"/>
      <c r="H112" s="153"/>
      <c r="I112" s="153"/>
      <c r="J112" s="154">
        <f>J191</f>
        <v>0</v>
      </c>
      <c r="K112" s="151"/>
      <c r="L112" s="155"/>
    </row>
    <row r="113" spans="2:12" s="9" customFormat="1" ht="24.95" customHeight="1">
      <c r="B113" s="144"/>
      <c r="C113" s="145"/>
      <c r="D113" s="146" t="s">
        <v>284</v>
      </c>
      <c r="E113" s="147"/>
      <c r="F113" s="147"/>
      <c r="G113" s="147"/>
      <c r="H113" s="147"/>
      <c r="I113" s="147"/>
      <c r="J113" s="148">
        <f>J193</f>
        <v>0</v>
      </c>
      <c r="K113" s="145"/>
      <c r="L113" s="149"/>
    </row>
    <row r="114" spans="2:12" s="10" customFormat="1" ht="19.899999999999999" customHeight="1">
      <c r="B114" s="150"/>
      <c r="C114" s="151"/>
      <c r="D114" s="152" t="s">
        <v>716</v>
      </c>
      <c r="E114" s="153"/>
      <c r="F114" s="153"/>
      <c r="G114" s="153"/>
      <c r="H114" s="153"/>
      <c r="I114" s="153"/>
      <c r="J114" s="154">
        <f>J194</f>
        <v>0</v>
      </c>
      <c r="K114" s="151"/>
      <c r="L114" s="155"/>
    </row>
    <row r="115" spans="2:12" s="10" customFormat="1" ht="19.899999999999999" customHeight="1">
      <c r="B115" s="150"/>
      <c r="C115" s="151"/>
      <c r="D115" s="152" t="s">
        <v>285</v>
      </c>
      <c r="E115" s="153"/>
      <c r="F115" s="153"/>
      <c r="G115" s="153"/>
      <c r="H115" s="153"/>
      <c r="I115" s="153"/>
      <c r="J115" s="154">
        <f>J196</f>
        <v>0</v>
      </c>
      <c r="K115" s="151"/>
      <c r="L115" s="155"/>
    </row>
    <row r="116" spans="2:12" s="10" customFormat="1" ht="19.899999999999999" customHeight="1">
      <c r="B116" s="150"/>
      <c r="C116" s="151"/>
      <c r="D116" s="152" t="s">
        <v>717</v>
      </c>
      <c r="E116" s="153"/>
      <c r="F116" s="153"/>
      <c r="G116" s="153"/>
      <c r="H116" s="153"/>
      <c r="I116" s="153"/>
      <c r="J116" s="154">
        <f>J198</f>
        <v>0</v>
      </c>
      <c r="K116" s="151"/>
      <c r="L116" s="155"/>
    </row>
    <row r="117" spans="2:12" s="9" customFormat="1" ht="24.95" customHeight="1">
      <c r="B117" s="144"/>
      <c r="C117" s="145"/>
      <c r="D117" s="146" t="s">
        <v>284</v>
      </c>
      <c r="E117" s="147"/>
      <c r="F117" s="147"/>
      <c r="G117" s="147"/>
      <c r="H117" s="147"/>
      <c r="I117" s="147"/>
      <c r="J117" s="148">
        <f>J200</f>
        <v>0</v>
      </c>
      <c r="K117" s="145"/>
      <c r="L117" s="149"/>
    </row>
    <row r="118" spans="2:12" s="10" customFormat="1" ht="19.899999999999999" customHeight="1">
      <c r="B118" s="150"/>
      <c r="C118" s="151"/>
      <c r="D118" s="152" t="s">
        <v>286</v>
      </c>
      <c r="E118" s="153"/>
      <c r="F118" s="153"/>
      <c r="G118" s="153"/>
      <c r="H118" s="153"/>
      <c r="I118" s="153"/>
      <c r="J118" s="154">
        <f>J201</f>
        <v>0</v>
      </c>
      <c r="K118" s="151"/>
      <c r="L118" s="155"/>
    </row>
    <row r="119" spans="2:12" s="10" customFormat="1" ht="19.899999999999999" customHeight="1">
      <c r="B119" s="150"/>
      <c r="C119" s="151"/>
      <c r="D119" s="152" t="s">
        <v>285</v>
      </c>
      <c r="E119" s="153"/>
      <c r="F119" s="153"/>
      <c r="G119" s="153"/>
      <c r="H119" s="153"/>
      <c r="I119" s="153"/>
      <c r="J119" s="154">
        <f>J204</f>
        <v>0</v>
      </c>
      <c r="K119" s="151"/>
      <c r="L119" s="155"/>
    </row>
    <row r="120" spans="2:12" s="9" customFormat="1" ht="24.95" customHeight="1">
      <c r="B120" s="144"/>
      <c r="C120" s="145"/>
      <c r="D120" s="146" t="s">
        <v>284</v>
      </c>
      <c r="E120" s="147"/>
      <c r="F120" s="147"/>
      <c r="G120" s="147"/>
      <c r="H120" s="147"/>
      <c r="I120" s="147"/>
      <c r="J120" s="148">
        <f>J207</f>
        <v>0</v>
      </c>
      <c r="K120" s="145"/>
      <c r="L120" s="149"/>
    </row>
    <row r="121" spans="2:12" s="10" customFormat="1" ht="19.899999999999999" customHeight="1">
      <c r="B121" s="150"/>
      <c r="C121" s="151"/>
      <c r="D121" s="152" t="s">
        <v>287</v>
      </c>
      <c r="E121" s="153"/>
      <c r="F121" s="153"/>
      <c r="G121" s="153"/>
      <c r="H121" s="153"/>
      <c r="I121" s="153"/>
      <c r="J121" s="154">
        <f>J208</f>
        <v>0</v>
      </c>
      <c r="K121" s="151"/>
      <c r="L121" s="155"/>
    </row>
    <row r="122" spans="2:12" s="10" customFormat="1" ht="19.899999999999999" customHeight="1">
      <c r="B122" s="150"/>
      <c r="C122" s="151"/>
      <c r="D122" s="152" t="s">
        <v>288</v>
      </c>
      <c r="E122" s="153"/>
      <c r="F122" s="153"/>
      <c r="G122" s="153"/>
      <c r="H122" s="153"/>
      <c r="I122" s="153"/>
      <c r="J122" s="154">
        <f>J211</f>
        <v>0</v>
      </c>
      <c r="K122" s="151"/>
      <c r="L122" s="155"/>
    </row>
    <row r="123" spans="2:12" s="10" customFormat="1" ht="19.899999999999999" customHeight="1">
      <c r="B123" s="150"/>
      <c r="C123" s="151"/>
      <c r="D123" s="152" t="s">
        <v>289</v>
      </c>
      <c r="E123" s="153"/>
      <c r="F123" s="153"/>
      <c r="G123" s="153"/>
      <c r="H123" s="153"/>
      <c r="I123" s="153"/>
      <c r="J123" s="154">
        <f>J214</f>
        <v>0</v>
      </c>
      <c r="K123" s="151"/>
      <c r="L123" s="155"/>
    </row>
    <row r="124" spans="2:12" s="9" customFormat="1" ht="24.95" customHeight="1">
      <c r="B124" s="144"/>
      <c r="C124" s="145"/>
      <c r="D124" s="146" t="s">
        <v>284</v>
      </c>
      <c r="E124" s="147"/>
      <c r="F124" s="147"/>
      <c r="G124" s="147"/>
      <c r="H124" s="147"/>
      <c r="I124" s="147"/>
      <c r="J124" s="148">
        <f>J216</f>
        <v>0</v>
      </c>
      <c r="K124" s="145"/>
      <c r="L124" s="149"/>
    </row>
    <row r="125" spans="2:12" s="10" customFormat="1" ht="19.899999999999999" customHeight="1">
      <c r="B125" s="150"/>
      <c r="C125" s="151"/>
      <c r="D125" s="152" t="s">
        <v>291</v>
      </c>
      <c r="E125" s="153"/>
      <c r="F125" s="153"/>
      <c r="G125" s="153"/>
      <c r="H125" s="153"/>
      <c r="I125" s="153"/>
      <c r="J125" s="154">
        <f>J217</f>
        <v>0</v>
      </c>
      <c r="K125" s="151"/>
      <c r="L125" s="155"/>
    </row>
    <row r="126" spans="2:12" s="10" customFormat="1" ht="19.899999999999999" customHeight="1">
      <c r="B126" s="150"/>
      <c r="C126" s="151"/>
      <c r="D126" s="152" t="s">
        <v>292</v>
      </c>
      <c r="E126" s="153"/>
      <c r="F126" s="153"/>
      <c r="G126" s="153"/>
      <c r="H126" s="153"/>
      <c r="I126" s="153"/>
      <c r="J126" s="154">
        <f>J219</f>
        <v>0</v>
      </c>
      <c r="K126" s="151"/>
      <c r="L126" s="155"/>
    </row>
    <row r="127" spans="2:12" s="9" customFormat="1" ht="24.95" customHeight="1">
      <c r="B127" s="144"/>
      <c r="C127" s="145"/>
      <c r="D127" s="146" t="s">
        <v>153</v>
      </c>
      <c r="E127" s="147"/>
      <c r="F127" s="147"/>
      <c r="G127" s="147"/>
      <c r="H127" s="147"/>
      <c r="I127" s="147"/>
      <c r="J127" s="148">
        <f>J222</f>
        <v>0</v>
      </c>
      <c r="K127" s="145"/>
      <c r="L127" s="149"/>
    </row>
    <row r="128" spans="2:12" s="10" customFormat="1" ht="19.899999999999999" customHeight="1">
      <c r="B128" s="150"/>
      <c r="C128" s="151"/>
      <c r="D128" s="152" t="s">
        <v>298</v>
      </c>
      <c r="E128" s="153"/>
      <c r="F128" s="153"/>
      <c r="G128" s="153"/>
      <c r="H128" s="153"/>
      <c r="I128" s="153"/>
      <c r="J128" s="154">
        <f>J223</f>
        <v>0</v>
      </c>
      <c r="K128" s="151"/>
      <c r="L128" s="155"/>
    </row>
    <row r="129" spans="1:31" s="10" customFormat="1" ht="19.899999999999999" customHeight="1">
      <c r="B129" s="150"/>
      <c r="C129" s="151"/>
      <c r="D129" s="152" t="s">
        <v>299</v>
      </c>
      <c r="E129" s="153"/>
      <c r="F129" s="153"/>
      <c r="G129" s="153"/>
      <c r="H129" s="153"/>
      <c r="I129" s="153"/>
      <c r="J129" s="154">
        <f>J225</f>
        <v>0</v>
      </c>
      <c r="K129" s="151"/>
      <c r="L129" s="155"/>
    </row>
    <row r="130" spans="1:31" s="10" customFormat="1" ht="19.899999999999999" customHeight="1">
      <c r="B130" s="150"/>
      <c r="C130" s="151"/>
      <c r="D130" s="152" t="s">
        <v>154</v>
      </c>
      <c r="E130" s="153"/>
      <c r="F130" s="153"/>
      <c r="G130" s="153"/>
      <c r="H130" s="153"/>
      <c r="I130" s="153"/>
      <c r="J130" s="154">
        <f>J227</f>
        <v>0</v>
      </c>
      <c r="K130" s="151"/>
      <c r="L130" s="155"/>
    </row>
    <row r="131" spans="1:31" s="10" customFormat="1" ht="19.899999999999999" customHeight="1">
      <c r="B131" s="150"/>
      <c r="C131" s="151"/>
      <c r="D131" s="152" t="s">
        <v>304</v>
      </c>
      <c r="E131" s="153"/>
      <c r="F131" s="153"/>
      <c r="G131" s="153"/>
      <c r="H131" s="153"/>
      <c r="I131" s="153"/>
      <c r="J131" s="154">
        <f>J229</f>
        <v>0</v>
      </c>
      <c r="K131" s="151"/>
      <c r="L131" s="155"/>
    </row>
    <row r="132" spans="1:31" s="10" customFormat="1" ht="19.899999999999999" customHeight="1">
      <c r="B132" s="150"/>
      <c r="C132" s="151"/>
      <c r="D132" s="152" t="s">
        <v>305</v>
      </c>
      <c r="E132" s="153"/>
      <c r="F132" s="153"/>
      <c r="G132" s="153"/>
      <c r="H132" s="153"/>
      <c r="I132" s="153"/>
      <c r="J132" s="154">
        <f>J232</f>
        <v>0</v>
      </c>
      <c r="K132" s="151"/>
      <c r="L132" s="155"/>
    </row>
    <row r="133" spans="1:31" s="10" customFormat="1" ht="19.899999999999999" customHeight="1">
      <c r="B133" s="150"/>
      <c r="C133" s="151"/>
      <c r="D133" s="152" t="s">
        <v>718</v>
      </c>
      <c r="E133" s="153"/>
      <c r="F133" s="153"/>
      <c r="G133" s="153"/>
      <c r="H133" s="153"/>
      <c r="I133" s="153"/>
      <c r="J133" s="154">
        <f>J235</f>
        <v>0</v>
      </c>
      <c r="K133" s="151"/>
      <c r="L133" s="155"/>
    </row>
    <row r="134" spans="1:31" s="10" customFormat="1" ht="19.899999999999999" customHeight="1">
      <c r="B134" s="150"/>
      <c r="C134" s="151"/>
      <c r="D134" s="152" t="s">
        <v>155</v>
      </c>
      <c r="E134" s="153"/>
      <c r="F134" s="153"/>
      <c r="G134" s="153"/>
      <c r="H134" s="153"/>
      <c r="I134" s="153"/>
      <c r="J134" s="154">
        <f>J238</f>
        <v>0</v>
      </c>
      <c r="K134" s="151"/>
      <c r="L134" s="155"/>
    </row>
    <row r="135" spans="1:31" s="10" customFormat="1" ht="19.899999999999999" customHeight="1">
      <c r="B135" s="150"/>
      <c r="C135" s="151"/>
      <c r="D135" s="152" t="s">
        <v>156</v>
      </c>
      <c r="E135" s="153"/>
      <c r="F135" s="153"/>
      <c r="G135" s="153"/>
      <c r="H135" s="153"/>
      <c r="I135" s="153"/>
      <c r="J135" s="154">
        <f>J242</f>
        <v>0</v>
      </c>
      <c r="K135" s="151"/>
      <c r="L135" s="155"/>
    </row>
    <row r="136" spans="1:31" s="10" customFormat="1" ht="19.899999999999999" customHeight="1">
      <c r="B136" s="150"/>
      <c r="C136" s="151"/>
      <c r="D136" s="152" t="s">
        <v>307</v>
      </c>
      <c r="E136" s="153"/>
      <c r="F136" s="153"/>
      <c r="G136" s="153"/>
      <c r="H136" s="153"/>
      <c r="I136" s="153"/>
      <c r="J136" s="154">
        <f>J244</f>
        <v>0</v>
      </c>
      <c r="K136" s="151"/>
      <c r="L136" s="155"/>
    </row>
    <row r="137" spans="1:31" s="10" customFormat="1" ht="19.899999999999999" customHeight="1">
      <c r="B137" s="150"/>
      <c r="C137" s="151"/>
      <c r="D137" s="152" t="s">
        <v>308</v>
      </c>
      <c r="E137" s="153"/>
      <c r="F137" s="153"/>
      <c r="G137" s="153"/>
      <c r="H137" s="153"/>
      <c r="I137" s="153"/>
      <c r="J137" s="154">
        <f>J248</f>
        <v>0</v>
      </c>
      <c r="K137" s="151"/>
      <c r="L137" s="155"/>
    </row>
    <row r="138" spans="1:31" s="10" customFormat="1" ht="19.899999999999999" customHeight="1">
      <c r="B138" s="150"/>
      <c r="C138" s="151"/>
      <c r="D138" s="152" t="s">
        <v>309</v>
      </c>
      <c r="E138" s="153"/>
      <c r="F138" s="153"/>
      <c r="G138" s="153"/>
      <c r="H138" s="153"/>
      <c r="I138" s="153"/>
      <c r="J138" s="154">
        <f>J251</f>
        <v>0</v>
      </c>
      <c r="K138" s="151"/>
      <c r="L138" s="155"/>
    </row>
    <row r="139" spans="1:31" s="10" customFormat="1" ht="19.899999999999999" customHeight="1">
      <c r="B139" s="150"/>
      <c r="C139" s="151"/>
      <c r="D139" s="152" t="s">
        <v>157</v>
      </c>
      <c r="E139" s="153"/>
      <c r="F139" s="153"/>
      <c r="G139" s="153"/>
      <c r="H139" s="153"/>
      <c r="I139" s="153"/>
      <c r="J139" s="154">
        <f>J253</f>
        <v>0</v>
      </c>
      <c r="K139" s="151"/>
      <c r="L139" s="155"/>
    </row>
    <row r="140" spans="1:31" s="2" customFormat="1" ht="21.75" customHeight="1">
      <c r="A140" s="31"/>
      <c r="B140" s="32"/>
      <c r="C140" s="33"/>
      <c r="D140" s="33"/>
      <c r="E140" s="33"/>
      <c r="F140" s="33"/>
      <c r="G140" s="33"/>
      <c r="H140" s="33"/>
      <c r="I140" s="33"/>
      <c r="J140" s="33"/>
      <c r="K140" s="33"/>
      <c r="L140" s="48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1" spans="1:31" s="2" customFormat="1" ht="6.95" customHeight="1">
      <c r="A141" s="31"/>
      <c r="B141" s="51"/>
      <c r="C141" s="52"/>
      <c r="D141" s="52"/>
      <c r="E141" s="52"/>
      <c r="F141" s="52"/>
      <c r="G141" s="52"/>
      <c r="H141" s="52"/>
      <c r="I141" s="52"/>
      <c r="J141" s="52"/>
      <c r="K141" s="52"/>
      <c r="L141" s="48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5" spans="1:63" s="2" customFormat="1" ht="6.95" customHeight="1">
      <c r="A145" s="31"/>
      <c r="B145" s="53"/>
      <c r="C145" s="54"/>
      <c r="D145" s="54"/>
      <c r="E145" s="54"/>
      <c r="F145" s="54"/>
      <c r="G145" s="54"/>
      <c r="H145" s="54"/>
      <c r="I145" s="54"/>
      <c r="J145" s="54"/>
      <c r="K145" s="54"/>
      <c r="L145" s="48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spans="1:63" s="2" customFormat="1" ht="24.95" customHeight="1">
      <c r="A146" s="31"/>
      <c r="B146" s="32"/>
      <c r="C146" s="20" t="s">
        <v>158</v>
      </c>
      <c r="D146" s="33"/>
      <c r="E146" s="33"/>
      <c r="F146" s="33"/>
      <c r="G146" s="33"/>
      <c r="H146" s="33"/>
      <c r="I146" s="33"/>
      <c r="J146" s="33"/>
      <c r="K146" s="33"/>
      <c r="L146" s="48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spans="1:63" s="2" customFormat="1" ht="6.95" customHeight="1">
      <c r="A147" s="31"/>
      <c r="B147" s="32"/>
      <c r="C147" s="33"/>
      <c r="D147" s="33"/>
      <c r="E147" s="33"/>
      <c r="F147" s="33"/>
      <c r="G147" s="33"/>
      <c r="H147" s="33"/>
      <c r="I147" s="33"/>
      <c r="J147" s="33"/>
      <c r="K147" s="33"/>
      <c r="L147" s="48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spans="1:63" s="2" customFormat="1" ht="12" customHeight="1">
      <c r="A148" s="31"/>
      <c r="B148" s="32"/>
      <c r="C148" s="26" t="s">
        <v>14</v>
      </c>
      <c r="D148" s="33"/>
      <c r="E148" s="33"/>
      <c r="F148" s="33"/>
      <c r="G148" s="33"/>
      <c r="H148" s="33"/>
      <c r="I148" s="33"/>
      <c r="J148" s="33"/>
      <c r="K148" s="33"/>
      <c r="L148" s="48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spans="1:63" s="2" customFormat="1" ht="23.25" customHeight="1">
      <c r="A149" s="31"/>
      <c r="B149" s="32"/>
      <c r="C149" s="33"/>
      <c r="D149" s="33"/>
      <c r="E149" s="337" t="str">
        <f>E7</f>
        <v>Vypracovanie proj.dokum.modernizácie riadenia križovatiek cestnou dopravnou signalizáciou s preferenciou MHD-Petržalka</v>
      </c>
      <c r="F149" s="338"/>
      <c r="G149" s="338"/>
      <c r="H149" s="338"/>
      <c r="I149" s="33"/>
      <c r="J149" s="33"/>
      <c r="K149" s="33"/>
      <c r="L149" s="48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spans="1:63" s="2" customFormat="1" ht="12" customHeight="1">
      <c r="A150" s="31"/>
      <c r="B150" s="32"/>
      <c r="C150" s="26" t="s">
        <v>135</v>
      </c>
      <c r="D150" s="33"/>
      <c r="E150" s="33"/>
      <c r="F150" s="33"/>
      <c r="G150" s="33"/>
      <c r="H150" s="33"/>
      <c r="I150" s="33"/>
      <c r="J150" s="33"/>
      <c r="K150" s="33"/>
      <c r="L150" s="48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spans="1:63" s="2" customFormat="1" ht="16.5" customHeight="1">
      <c r="A151" s="31"/>
      <c r="B151" s="32"/>
      <c r="C151" s="33"/>
      <c r="D151" s="33"/>
      <c r="E151" s="307" t="str">
        <f>E9</f>
        <v>107 - 107-00 Debarierizačné úpravy križovatky 552.1</v>
      </c>
      <c r="F151" s="336"/>
      <c r="G151" s="336"/>
      <c r="H151" s="336"/>
      <c r="I151" s="33"/>
      <c r="J151" s="33"/>
      <c r="K151" s="33"/>
      <c r="L151" s="48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spans="1:63" s="2" customFormat="1" ht="6.95" customHeight="1">
      <c r="A152" s="31"/>
      <c r="B152" s="32"/>
      <c r="C152" s="33"/>
      <c r="D152" s="33"/>
      <c r="E152" s="33"/>
      <c r="F152" s="33"/>
      <c r="G152" s="33"/>
      <c r="H152" s="33"/>
      <c r="I152" s="33"/>
      <c r="J152" s="33"/>
      <c r="K152" s="33"/>
      <c r="L152" s="48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spans="1:63" s="2" customFormat="1" ht="12" customHeight="1">
      <c r="A153" s="31"/>
      <c r="B153" s="32"/>
      <c r="C153" s="26" t="s">
        <v>18</v>
      </c>
      <c r="D153" s="33"/>
      <c r="E153" s="33"/>
      <c r="F153" s="24" t="str">
        <f>F12</f>
        <v>Bratislava V.</v>
      </c>
      <c r="G153" s="33"/>
      <c r="H153" s="33"/>
      <c r="I153" s="26" t="s">
        <v>20</v>
      </c>
      <c r="J153" s="63" t="str">
        <f>IF(J12="","",J12)</f>
        <v>19. 11. 2020</v>
      </c>
      <c r="K153" s="33"/>
      <c r="L153" s="48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spans="1:63" s="2" customFormat="1" ht="6.95" customHeight="1">
      <c r="A154" s="31"/>
      <c r="B154" s="32"/>
      <c r="C154" s="33"/>
      <c r="D154" s="33"/>
      <c r="E154" s="33"/>
      <c r="F154" s="33"/>
      <c r="G154" s="33"/>
      <c r="H154" s="33"/>
      <c r="I154" s="33"/>
      <c r="J154" s="33"/>
      <c r="K154" s="33"/>
      <c r="L154" s="48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spans="1:63" s="2" customFormat="1" ht="15.2" customHeight="1">
      <c r="A155" s="31"/>
      <c r="B155" s="32"/>
      <c r="C155" s="26" t="s">
        <v>22</v>
      </c>
      <c r="D155" s="33"/>
      <c r="E155" s="33"/>
      <c r="F155" s="24" t="str">
        <f>E15</f>
        <v>Hlavné mesto Slovenskej republiky BRATISLAVA</v>
      </c>
      <c r="G155" s="33"/>
      <c r="H155" s="33"/>
      <c r="I155" s="26" t="s">
        <v>28</v>
      </c>
      <c r="J155" s="29" t="str">
        <f>E21</f>
        <v xml:space="preserve"> </v>
      </c>
      <c r="K155" s="33"/>
      <c r="L155" s="48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spans="1:63" s="2" customFormat="1" ht="15.2" customHeight="1">
      <c r="A156" s="31"/>
      <c r="B156" s="32"/>
      <c r="C156" s="26" t="s">
        <v>26</v>
      </c>
      <c r="D156" s="33"/>
      <c r="E156" s="33"/>
      <c r="F156" s="24" t="str">
        <f>IF(E18="","",E18)</f>
        <v>Vyplň údaj</v>
      </c>
      <c r="G156" s="33"/>
      <c r="H156" s="33"/>
      <c r="I156" s="26" t="s">
        <v>30</v>
      </c>
      <c r="J156" s="29" t="str">
        <f>E24</f>
        <v xml:space="preserve"> </v>
      </c>
      <c r="K156" s="33"/>
      <c r="L156" s="48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spans="1:63" s="2" customFormat="1" ht="10.35" customHeight="1">
      <c r="A157" s="31"/>
      <c r="B157" s="32"/>
      <c r="C157" s="33"/>
      <c r="D157" s="33"/>
      <c r="E157" s="33"/>
      <c r="F157" s="33"/>
      <c r="G157" s="33"/>
      <c r="H157" s="33"/>
      <c r="I157" s="33"/>
      <c r="J157" s="33"/>
      <c r="K157" s="33"/>
      <c r="L157" s="48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spans="1:63" s="11" customFormat="1" ht="29.25" customHeight="1">
      <c r="A158" s="156"/>
      <c r="B158" s="157"/>
      <c r="C158" s="158" t="s">
        <v>159</v>
      </c>
      <c r="D158" s="159" t="s">
        <v>57</v>
      </c>
      <c r="E158" s="159" t="s">
        <v>53</v>
      </c>
      <c r="F158" s="159" t="s">
        <v>54</v>
      </c>
      <c r="G158" s="159" t="s">
        <v>160</v>
      </c>
      <c r="H158" s="159" t="s">
        <v>161</v>
      </c>
      <c r="I158" s="159" t="s">
        <v>162</v>
      </c>
      <c r="J158" s="160" t="s">
        <v>139</v>
      </c>
      <c r="K158" s="161" t="s">
        <v>163</v>
      </c>
      <c r="L158" s="162"/>
      <c r="M158" s="72" t="s">
        <v>1</v>
      </c>
      <c r="N158" s="73" t="s">
        <v>36</v>
      </c>
      <c r="O158" s="73" t="s">
        <v>164</v>
      </c>
      <c r="P158" s="73" t="s">
        <v>165</v>
      </c>
      <c r="Q158" s="73" t="s">
        <v>166</v>
      </c>
      <c r="R158" s="73" t="s">
        <v>167</v>
      </c>
      <c r="S158" s="73" t="s">
        <v>168</v>
      </c>
      <c r="T158" s="74" t="s">
        <v>169</v>
      </c>
      <c r="U158" s="156"/>
      <c r="V158" s="156"/>
      <c r="W158" s="156"/>
      <c r="X158" s="156"/>
      <c r="Y158" s="156"/>
      <c r="Z158" s="156"/>
      <c r="AA158" s="156"/>
      <c r="AB158" s="156"/>
      <c r="AC158" s="156"/>
      <c r="AD158" s="156"/>
      <c r="AE158" s="156"/>
    </row>
    <row r="159" spans="1:63" s="2" customFormat="1" ht="22.9" customHeight="1">
      <c r="A159" s="31"/>
      <c r="B159" s="32"/>
      <c r="C159" s="79" t="s">
        <v>140</v>
      </c>
      <c r="D159" s="33"/>
      <c r="E159" s="33"/>
      <c r="F159" s="33"/>
      <c r="G159" s="33"/>
      <c r="H159" s="33"/>
      <c r="I159" s="33"/>
      <c r="J159" s="163">
        <f>BK159</f>
        <v>0</v>
      </c>
      <c r="K159" s="33"/>
      <c r="L159" s="36"/>
      <c r="M159" s="75"/>
      <c r="N159" s="164"/>
      <c r="O159" s="76"/>
      <c r="P159" s="165">
        <f>P160+P171+P193+P200+P207+P216+P222</f>
        <v>0</v>
      </c>
      <c r="Q159" s="76"/>
      <c r="R159" s="165">
        <f>R160+R171+R193+R200+R207+R216+R222</f>
        <v>192.62064499999997</v>
      </c>
      <c r="S159" s="76"/>
      <c r="T159" s="166">
        <f>T160+T171+T193+T200+T207+T216+T222</f>
        <v>110.99299999999998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T159" s="14" t="s">
        <v>71</v>
      </c>
      <c r="AU159" s="14" t="s">
        <v>141</v>
      </c>
      <c r="BK159" s="167">
        <f>BK160+BK171+BK193+BK200+BK207+BK216+BK222</f>
        <v>0</v>
      </c>
    </row>
    <row r="160" spans="1:63" s="12" customFormat="1" ht="25.9" customHeight="1">
      <c r="B160" s="168"/>
      <c r="C160" s="169"/>
      <c r="D160" s="170" t="s">
        <v>71</v>
      </c>
      <c r="E160" s="171" t="s">
        <v>170</v>
      </c>
      <c r="F160" s="171" t="s">
        <v>171</v>
      </c>
      <c r="G160" s="169"/>
      <c r="H160" s="169"/>
      <c r="I160" s="172"/>
      <c r="J160" s="173">
        <f>BK160</f>
        <v>0</v>
      </c>
      <c r="K160" s="169"/>
      <c r="L160" s="174"/>
      <c r="M160" s="175"/>
      <c r="N160" s="176"/>
      <c r="O160" s="176"/>
      <c r="P160" s="177">
        <f>P161+P163+P165+P167+P169</f>
        <v>0</v>
      </c>
      <c r="Q160" s="176"/>
      <c r="R160" s="177">
        <f>R161+R163+R165+R167+R169</f>
        <v>0</v>
      </c>
      <c r="S160" s="176"/>
      <c r="T160" s="178">
        <f>T161+T163+T165+T167+T169</f>
        <v>0</v>
      </c>
      <c r="AR160" s="179" t="s">
        <v>80</v>
      </c>
      <c r="AT160" s="180" t="s">
        <v>71</v>
      </c>
      <c r="AU160" s="180" t="s">
        <v>72</v>
      </c>
      <c r="AY160" s="179" t="s">
        <v>172</v>
      </c>
      <c r="BK160" s="181">
        <f>BK161+BK163+BK165+BK167+BK169</f>
        <v>0</v>
      </c>
    </row>
    <row r="161" spans="1:65" s="12" customFormat="1" ht="22.9" customHeight="1">
      <c r="B161" s="168"/>
      <c r="C161" s="169"/>
      <c r="D161" s="170" t="s">
        <v>71</v>
      </c>
      <c r="E161" s="182" t="s">
        <v>173</v>
      </c>
      <c r="F161" s="182" t="s">
        <v>174</v>
      </c>
      <c r="G161" s="169"/>
      <c r="H161" s="169"/>
      <c r="I161" s="172"/>
      <c r="J161" s="183">
        <f>BK161</f>
        <v>0</v>
      </c>
      <c r="K161" s="169"/>
      <c r="L161" s="174"/>
      <c r="M161" s="175"/>
      <c r="N161" s="176"/>
      <c r="O161" s="176"/>
      <c r="P161" s="177">
        <f>P162</f>
        <v>0</v>
      </c>
      <c r="Q161" s="176"/>
      <c r="R161" s="177">
        <f>R162</f>
        <v>0</v>
      </c>
      <c r="S161" s="176"/>
      <c r="T161" s="178">
        <f>T162</f>
        <v>0</v>
      </c>
      <c r="AR161" s="179" t="s">
        <v>80</v>
      </c>
      <c r="AT161" s="180" t="s">
        <v>71</v>
      </c>
      <c r="AU161" s="180" t="s">
        <v>80</v>
      </c>
      <c r="AY161" s="179" t="s">
        <v>172</v>
      </c>
      <c r="BK161" s="181">
        <f>BK162</f>
        <v>0</v>
      </c>
    </row>
    <row r="162" spans="1:65" s="2" customFormat="1" ht="24.2" customHeight="1">
      <c r="A162" s="31"/>
      <c r="B162" s="32"/>
      <c r="C162" s="184" t="s">
        <v>80</v>
      </c>
      <c r="D162" s="184" t="s">
        <v>175</v>
      </c>
      <c r="E162" s="185" t="s">
        <v>876</v>
      </c>
      <c r="F162" s="186" t="s">
        <v>877</v>
      </c>
      <c r="G162" s="187" t="s">
        <v>178</v>
      </c>
      <c r="H162" s="188">
        <v>1</v>
      </c>
      <c r="I162" s="189"/>
      <c r="J162" s="188">
        <f>ROUND(I162*H162,2)</f>
        <v>0</v>
      </c>
      <c r="K162" s="190"/>
      <c r="L162" s="36"/>
      <c r="M162" s="191" t="s">
        <v>1</v>
      </c>
      <c r="N162" s="192" t="s">
        <v>38</v>
      </c>
      <c r="O162" s="68"/>
      <c r="P162" s="193">
        <f>O162*H162</f>
        <v>0</v>
      </c>
      <c r="Q162" s="193">
        <v>0</v>
      </c>
      <c r="R162" s="193">
        <f>Q162*H162</f>
        <v>0</v>
      </c>
      <c r="S162" s="193">
        <v>0</v>
      </c>
      <c r="T162" s="194">
        <f>S162*H162</f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95" t="s">
        <v>179</v>
      </c>
      <c r="AT162" s="195" t="s">
        <v>175</v>
      </c>
      <c r="AU162" s="195" t="s">
        <v>180</v>
      </c>
      <c r="AY162" s="14" t="s">
        <v>172</v>
      </c>
      <c r="BE162" s="196">
        <f>IF(N162="základná",J162,0)</f>
        <v>0</v>
      </c>
      <c r="BF162" s="196">
        <f>IF(N162="znížená",J162,0)</f>
        <v>0</v>
      </c>
      <c r="BG162" s="196">
        <f>IF(N162="zákl. prenesená",J162,0)</f>
        <v>0</v>
      </c>
      <c r="BH162" s="196">
        <f>IF(N162="zníž. prenesená",J162,0)</f>
        <v>0</v>
      </c>
      <c r="BI162" s="196">
        <f>IF(N162="nulová",J162,0)</f>
        <v>0</v>
      </c>
      <c r="BJ162" s="14" t="s">
        <v>180</v>
      </c>
      <c r="BK162" s="196">
        <f>ROUND(I162*H162,2)</f>
        <v>0</v>
      </c>
      <c r="BL162" s="14" t="s">
        <v>179</v>
      </c>
      <c r="BM162" s="195" t="s">
        <v>878</v>
      </c>
    </row>
    <row r="163" spans="1:65" s="12" customFormat="1" ht="22.9" customHeight="1">
      <c r="B163" s="168"/>
      <c r="C163" s="169"/>
      <c r="D163" s="170" t="s">
        <v>71</v>
      </c>
      <c r="E163" s="182" t="s">
        <v>182</v>
      </c>
      <c r="F163" s="182" t="s">
        <v>183</v>
      </c>
      <c r="G163" s="169"/>
      <c r="H163" s="169"/>
      <c r="I163" s="172"/>
      <c r="J163" s="183">
        <f>BK163</f>
        <v>0</v>
      </c>
      <c r="K163" s="169"/>
      <c r="L163" s="174"/>
      <c r="M163" s="175"/>
      <c r="N163" s="176"/>
      <c r="O163" s="176"/>
      <c r="P163" s="177">
        <f>P164</f>
        <v>0</v>
      </c>
      <c r="Q163" s="176"/>
      <c r="R163" s="177">
        <f>R164</f>
        <v>0</v>
      </c>
      <c r="S163" s="176"/>
      <c r="T163" s="178">
        <f>T164</f>
        <v>0</v>
      </c>
      <c r="AR163" s="179" t="s">
        <v>80</v>
      </c>
      <c r="AT163" s="180" t="s">
        <v>71</v>
      </c>
      <c r="AU163" s="180" t="s">
        <v>80</v>
      </c>
      <c r="AY163" s="179" t="s">
        <v>172</v>
      </c>
      <c r="BK163" s="181">
        <f>BK164</f>
        <v>0</v>
      </c>
    </row>
    <row r="164" spans="1:65" s="2" customFormat="1" ht="37.9" customHeight="1">
      <c r="A164" s="31"/>
      <c r="B164" s="32"/>
      <c r="C164" s="184" t="s">
        <v>180</v>
      </c>
      <c r="D164" s="184" t="s">
        <v>175</v>
      </c>
      <c r="E164" s="185" t="s">
        <v>879</v>
      </c>
      <c r="F164" s="186" t="s">
        <v>880</v>
      </c>
      <c r="G164" s="187" t="s">
        <v>178</v>
      </c>
      <c r="H164" s="188">
        <v>1</v>
      </c>
      <c r="I164" s="189"/>
      <c r="J164" s="188">
        <f>ROUND(I164*H164,2)</f>
        <v>0</v>
      </c>
      <c r="K164" s="190"/>
      <c r="L164" s="36"/>
      <c r="M164" s="191" t="s">
        <v>1</v>
      </c>
      <c r="N164" s="192" t="s">
        <v>38</v>
      </c>
      <c r="O164" s="68"/>
      <c r="P164" s="193">
        <f>O164*H164</f>
        <v>0</v>
      </c>
      <c r="Q164" s="193">
        <v>0</v>
      </c>
      <c r="R164" s="193">
        <f>Q164*H164</f>
        <v>0</v>
      </c>
      <c r="S164" s="193">
        <v>0</v>
      </c>
      <c r="T164" s="194">
        <f>S164*H164</f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95" t="s">
        <v>179</v>
      </c>
      <c r="AT164" s="195" t="s">
        <v>175</v>
      </c>
      <c r="AU164" s="195" t="s">
        <v>180</v>
      </c>
      <c r="AY164" s="14" t="s">
        <v>172</v>
      </c>
      <c r="BE164" s="196">
        <f>IF(N164="základná",J164,0)</f>
        <v>0</v>
      </c>
      <c r="BF164" s="196">
        <f>IF(N164="znížená",J164,0)</f>
        <v>0</v>
      </c>
      <c r="BG164" s="196">
        <f>IF(N164="zákl. prenesená",J164,0)</f>
        <v>0</v>
      </c>
      <c r="BH164" s="196">
        <f>IF(N164="zníž. prenesená",J164,0)</f>
        <v>0</v>
      </c>
      <c r="BI164" s="196">
        <f>IF(N164="nulová",J164,0)</f>
        <v>0</v>
      </c>
      <c r="BJ164" s="14" t="s">
        <v>180</v>
      </c>
      <c r="BK164" s="196">
        <f>ROUND(I164*H164,2)</f>
        <v>0</v>
      </c>
      <c r="BL164" s="14" t="s">
        <v>179</v>
      </c>
      <c r="BM164" s="195" t="s">
        <v>881</v>
      </c>
    </row>
    <row r="165" spans="1:65" s="12" customFormat="1" ht="22.9" customHeight="1">
      <c r="B165" s="168"/>
      <c r="C165" s="169"/>
      <c r="D165" s="170" t="s">
        <v>71</v>
      </c>
      <c r="E165" s="182" t="s">
        <v>187</v>
      </c>
      <c r="F165" s="182" t="s">
        <v>188</v>
      </c>
      <c r="G165" s="169"/>
      <c r="H165" s="169"/>
      <c r="I165" s="172"/>
      <c r="J165" s="183">
        <f>BK165</f>
        <v>0</v>
      </c>
      <c r="K165" s="169"/>
      <c r="L165" s="174"/>
      <c r="M165" s="175"/>
      <c r="N165" s="176"/>
      <c r="O165" s="176"/>
      <c r="P165" s="177">
        <f>P166</f>
        <v>0</v>
      </c>
      <c r="Q165" s="176"/>
      <c r="R165" s="177">
        <f>R166</f>
        <v>0</v>
      </c>
      <c r="S165" s="176"/>
      <c r="T165" s="178">
        <f>T166</f>
        <v>0</v>
      </c>
      <c r="AR165" s="179" t="s">
        <v>80</v>
      </c>
      <c r="AT165" s="180" t="s">
        <v>71</v>
      </c>
      <c r="AU165" s="180" t="s">
        <v>80</v>
      </c>
      <c r="AY165" s="179" t="s">
        <v>172</v>
      </c>
      <c r="BK165" s="181">
        <f>BK166</f>
        <v>0</v>
      </c>
    </row>
    <row r="166" spans="1:65" s="2" customFormat="1" ht="37.9" customHeight="1">
      <c r="A166" s="31"/>
      <c r="B166" s="32"/>
      <c r="C166" s="184" t="s">
        <v>189</v>
      </c>
      <c r="D166" s="184" t="s">
        <v>175</v>
      </c>
      <c r="E166" s="185" t="s">
        <v>882</v>
      </c>
      <c r="F166" s="186" t="s">
        <v>883</v>
      </c>
      <c r="G166" s="187" t="s">
        <v>178</v>
      </c>
      <c r="H166" s="188">
        <v>1</v>
      </c>
      <c r="I166" s="189"/>
      <c r="J166" s="188">
        <f>ROUND(I166*H166,2)</f>
        <v>0</v>
      </c>
      <c r="K166" s="190"/>
      <c r="L166" s="36"/>
      <c r="M166" s="191" t="s">
        <v>1</v>
      </c>
      <c r="N166" s="192" t="s">
        <v>38</v>
      </c>
      <c r="O166" s="68"/>
      <c r="P166" s="193">
        <f>O166*H166</f>
        <v>0</v>
      </c>
      <c r="Q166" s="193">
        <v>0</v>
      </c>
      <c r="R166" s="193">
        <f>Q166*H166</f>
        <v>0</v>
      </c>
      <c r="S166" s="193">
        <v>0</v>
      </c>
      <c r="T166" s="194">
        <f>S166*H166</f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95" t="s">
        <v>179</v>
      </c>
      <c r="AT166" s="195" t="s">
        <v>175</v>
      </c>
      <c r="AU166" s="195" t="s">
        <v>180</v>
      </c>
      <c r="AY166" s="14" t="s">
        <v>172</v>
      </c>
      <c r="BE166" s="196">
        <f>IF(N166="základná",J166,0)</f>
        <v>0</v>
      </c>
      <c r="BF166" s="196">
        <f>IF(N166="znížená",J166,0)</f>
        <v>0</v>
      </c>
      <c r="BG166" s="196">
        <f>IF(N166="zákl. prenesená",J166,0)</f>
        <v>0</v>
      </c>
      <c r="BH166" s="196">
        <f>IF(N166="zníž. prenesená",J166,0)</f>
        <v>0</v>
      </c>
      <c r="BI166" s="196">
        <f>IF(N166="nulová",J166,0)</f>
        <v>0</v>
      </c>
      <c r="BJ166" s="14" t="s">
        <v>180</v>
      </c>
      <c r="BK166" s="196">
        <f>ROUND(I166*H166,2)</f>
        <v>0</v>
      </c>
      <c r="BL166" s="14" t="s">
        <v>179</v>
      </c>
      <c r="BM166" s="195" t="s">
        <v>884</v>
      </c>
    </row>
    <row r="167" spans="1:65" s="12" customFormat="1" ht="22.9" customHeight="1">
      <c r="B167" s="168"/>
      <c r="C167" s="169"/>
      <c r="D167" s="170" t="s">
        <v>71</v>
      </c>
      <c r="E167" s="182" t="s">
        <v>193</v>
      </c>
      <c r="F167" s="182" t="s">
        <v>194</v>
      </c>
      <c r="G167" s="169"/>
      <c r="H167" s="169"/>
      <c r="I167" s="172"/>
      <c r="J167" s="183">
        <f>BK167</f>
        <v>0</v>
      </c>
      <c r="K167" s="169"/>
      <c r="L167" s="174"/>
      <c r="M167" s="175"/>
      <c r="N167" s="176"/>
      <c r="O167" s="176"/>
      <c r="P167" s="177">
        <f>P168</f>
        <v>0</v>
      </c>
      <c r="Q167" s="176"/>
      <c r="R167" s="177">
        <f>R168</f>
        <v>0</v>
      </c>
      <c r="S167" s="176"/>
      <c r="T167" s="178">
        <f>T168</f>
        <v>0</v>
      </c>
      <c r="AR167" s="179" t="s">
        <v>80</v>
      </c>
      <c r="AT167" s="180" t="s">
        <v>71</v>
      </c>
      <c r="AU167" s="180" t="s">
        <v>80</v>
      </c>
      <c r="AY167" s="179" t="s">
        <v>172</v>
      </c>
      <c r="BK167" s="181">
        <f>BK168</f>
        <v>0</v>
      </c>
    </row>
    <row r="168" spans="1:65" s="2" customFormat="1" ht="24.2" customHeight="1">
      <c r="A168" s="31"/>
      <c r="B168" s="32"/>
      <c r="C168" s="184" t="s">
        <v>179</v>
      </c>
      <c r="D168" s="184" t="s">
        <v>175</v>
      </c>
      <c r="E168" s="185" t="s">
        <v>885</v>
      </c>
      <c r="F168" s="186" t="s">
        <v>886</v>
      </c>
      <c r="G168" s="187" t="s">
        <v>178</v>
      </c>
      <c r="H168" s="188">
        <v>1</v>
      </c>
      <c r="I168" s="189"/>
      <c r="J168" s="188">
        <f>ROUND(I168*H168,2)</f>
        <v>0</v>
      </c>
      <c r="K168" s="190"/>
      <c r="L168" s="36"/>
      <c r="M168" s="191" t="s">
        <v>1</v>
      </c>
      <c r="N168" s="192" t="s">
        <v>38</v>
      </c>
      <c r="O168" s="68"/>
      <c r="P168" s="193">
        <f>O168*H168</f>
        <v>0</v>
      </c>
      <c r="Q168" s="193">
        <v>0</v>
      </c>
      <c r="R168" s="193">
        <f>Q168*H168</f>
        <v>0</v>
      </c>
      <c r="S168" s="193">
        <v>0</v>
      </c>
      <c r="T168" s="194">
        <f>S168*H168</f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95" t="s">
        <v>179</v>
      </c>
      <c r="AT168" s="195" t="s">
        <v>175</v>
      </c>
      <c r="AU168" s="195" t="s">
        <v>180</v>
      </c>
      <c r="AY168" s="14" t="s">
        <v>172</v>
      </c>
      <c r="BE168" s="196">
        <f>IF(N168="základná",J168,0)</f>
        <v>0</v>
      </c>
      <c r="BF168" s="196">
        <f>IF(N168="znížená",J168,0)</f>
        <v>0</v>
      </c>
      <c r="BG168" s="196">
        <f>IF(N168="zákl. prenesená",J168,0)</f>
        <v>0</v>
      </c>
      <c r="BH168" s="196">
        <f>IF(N168="zníž. prenesená",J168,0)</f>
        <v>0</v>
      </c>
      <c r="BI168" s="196">
        <f>IF(N168="nulová",J168,0)</f>
        <v>0</v>
      </c>
      <c r="BJ168" s="14" t="s">
        <v>180</v>
      </c>
      <c r="BK168" s="196">
        <f>ROUND(I168*H168,2)</f>
        <v>0</v>
      </c>
      <c r="BL168" s="14" t="s">
        <v>179</v>
      </c>
      <c r="BM168" s="195" t="s">
        <v>887</v>
      </c>
    </row>
    <row r="169" spans="1:65" s="12" customFormat="1" ht="22.9" customHeight="1">
      <c r="B169" s="168"/>
      <c r="C169" s="169"/>
      <c r="D169" s="170" t="s">
        <v>71</v>
      </c>
      <c r="E169" s="182" t="s">
        <v>198</v>
      </c>
      <c r="F169" s="182" t="s">
        <v>199</v>
      </c>
      <c r="G169" s="169"/>
      <c r="H169" s="169"/>
      <c r="I169" s="172"/>
      <c r="J169" s="183">
        <f>BK169</f>
        <v>0</v>
      </c>
      <c r="K169" s="169"/>
      <c r="L169" s="174"/>
      <c r="M169" s="175"/>
      <c r="N169" s="176"/>
      <c r="O169" s="176"/>
      <c r="P169" s="177">
        <f>P170</f>
        <v>0</v>
      </c>
      <c r="Q169" s="176"/>
      <c r="R169" s="177">
        <f>R170</f>
        <v>0</v>
      </c>
      <c r="S169" s="176"/>
      <c r="T169" s="178">
        <f>T170</f>
        <v>0</v>
      </c>
      <c r="AR169" s="179" t="s">
        <v>80</v>
      </c>
      <c r="AT169" s="180" t="s">
        <v>71</v>
      </c>
      <c r="AU169" s="180" t="s">
        <v>80</v>
      </c>
      <c r="AY169" s="179" t="s">
        <v>172</v>
      </c>
      <c r="BK169" s="181">
        <f>BK170</f>
        <v>0</v>
      </c>
    </row>
    <row r="170" spans="1:65" s="2" customFormat="1" ht="24.2" customHeight="1">
      <c r="A170" s="31"/>
      <c r="B170" s="32"/>
      <c r="C170" s="184" t="s">
        <v>200</v>
      </c>
      <c r="D170" s="184" t="s">
        <v>175</v>
      </c>
      <c r="E170" s="185" t="s">
        <v>888</v>
      </c>
      <c r="F170" s="186" t="s">
        <v>889</v>
      </c>
      <c r="G170" s="187" t="s">
        <v>178</v>
      </c>
      <c r="H170" s="188">
        <v>1</v>
      </c>
      <c r="I170" s="189"/>
      <c r="J170" s="188">
        <f>ROUND(I170*H170,2)</f>
        <v>0</v>
      </c>
      <c r="K170" s="190"/>
      <c r="L170" s="36"/>
      <c r="M170" s="191" t="s">
        <v>1</v>
      </c>
      <c r="N170" s="192" t="s">
        <v>38</v>
      </c>
      <c r="O170" s="68"/>
      <c r="P170" s="193">
        <f>O170*H170</f>
        <v>0</v>
      </c>
      <c r="Q170" s="193">
        <v>0</v>
      </c>
      <c r="R170" s="193">
        <f>Q170*H170</f>
        <v>0</v>
      </c>
      <c r="S170" s="193">
        <v>0</v>
      </c>
      <c r="T170" s="194">
        <f>S170*H170</f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95" t="s">
        <v>179</v>
      </c>
      <c r="AT170" s="195" t="s">
        <v>175</v>
      </c>
      <c r="AU170" s="195" t="s">
        <v>180</v>
      </c>
      <c r="AY170" s="14" t="s">
        <v>172</v>
      </c>
      <c r="BE170" s="196">
        <f>IF(N170="základná",J170,0)</f>
        <v>0</v>
      </c>
      <c r="BF170" s="196">
        <f>IF(N170="znížená",J170,0)</f>
        <v>0</v>
      </c>
      <c r="BG170" s="196">
        <f>IF(N170="zákl. prenesená",J170,0)</f>
        <v>0</v>
      </c>
      <c r="BH170" s="196">
        <f>IF(N170="zníž. prenesená",J170,0)</f>
        <v>0</v>
      </c>
      <c r="BI170" s="196">
        <f>IF(N170="nulová",J170,0)</f>
        <v>0</v>
      </c>
      <c r="BJ170" s="14" t="s">
        <v>180</v>
      </c>
      <c r="BK170" s="196">
        <f>ROUND(I170*H170,2)</f>
        <v>0</v>
      </c>
      <c r="BL170" s="14" t="s">
        <v>179</v>
      </c>
      <c r="BM170" s="195" t="s">
        <v>890</v>
      </c>
    </row>
    <row r="171" spans="1:65" s="12" customFormat="1" ht="25.9" customHeight="1">
      <c r="B171" s="168"/>
      <c r="C171" s="169"/>
      <c r="D171" s="170" t="s">
        <v>71</v>
      </c>
      <c r="E171" s="171" t="s">
        <v>204</v>
      </c>
      <c r="F171" s="171" t="s">
        <v>205</v>
      </c>
      <c r="G171" s="169"/>
      <c r="H171" s="169"/>
      <c r="I171" s="172"/>
      <c r="J171" s="173">
        <f>BK171</f>
        <v>0</v>
      </c>
      <c r="K171" s="169"/>
      <c r="L171" s="174"/>
      <c r="M171" s="175"/>
      <c r="N171" s="176"/>
      <c r="O171" s="176"/>
      <c r="P171" s="177">
        <f>P172+P174+P177+P179+P182+P184+P187+P189+P191</f>
        <v>0</v>
      </c>
      <c r="Q171" s="176"/>
      <c r="R171" s="177">
        <f>R172+R174+R177+R179+R182+R184+R187+R189+R191</f>
        <v>5.8763850000000009</v>
      </c>
      <c r="S171" s="176"/>
      <c r="T171" s="178">
        <f>T172+T174+T177+T179+T182+T184+T187+T189+T191</f>
        <v>110.99299999999998</v>
      </c>
      <c r="AR171" s="179" t="s">
        <v>80</v>
      </c>
      <c r="AT171" s="180" t="s">
        <v>71</v>
      </c>
      <c r="AU171" s="180" t="s">
        <v>72</v>
      </c>
      <c r="AY171" s="179" t="s">
        <v>172</v>
      </c>
      <c r="BK171" s="181">
        <f>BK172+BK174+BK177+BK179+BK182+BK184+BK187+BK189+BK191</f>
        <v>0</v>
      </c>
    </row>
    <row r="172" spans="1:65" s="12" customFormat="1" ht="22.9" customHeight="1">
      <c r="B172" s="168"/>
      <c r="C172" s="169"/>
      <c r="D172" s="170" t="s">
        <v>71</v>
      </c>
      <c r="E172" s="182" t="s">
        <v>339</v>
      </c>
      <c r="F172" s="182" t="s">
        <v>340</v>
      </c>
      <c r="G172" s="169"/>
      <c r="H172" s="169"/>
      <c r="I172" s="172"/>
      <c r="J172" s="183">
        <f>BK172</f>
        <v>0</v>
      </c>
      <c r="K172" s="169"/>
      <c r="L172" s="174"/>
      <c r="M172" s="175"/>
      <c r="N172" s="176"/>
      <c r="O172" s="176"/>
      <c r="P172" s="177">
        <f>P173</f>
        <v>0</v>
      </c>
      <c r="Q172" s="176"/>
      <c r="R172" s="177">
        <f>R173</f>
        <v>0</v>
      </c>
      <c r="S172" s="176"/>
      <c r="T172" s="178">
        <f>T173</f>
        <v>12.446</v>
      </c>
      <c r="AR172" s="179" t="s">
        <v>80</v>
      </c>
      <c r="AT172" s="180" t="s">
        <v>71</v>
      </c>
      <c r="AU172" s="180" t="s">
        <v>80</v>
      </c>
      <c r="AY172" s="179" t="s">
        <v>172</v>
      </c>
      <c r="BK172" s="181">
        <f>BK173</f>
        <v>0</v>
      </c>
    </row>
    <row r="173" spans="1:65" s="2" customFormat="1" ht="24.2" customHeight="1">
      <c r="A173" s="31"/>
      <c r="B173" s="32"/>
      <c r="C173" s="184" t="s">
        <v>208</v>
      </c>
      <c r="D173" s="184" t="s">
        <v>175</v>
      </c>
      <c r="E173" s="185" t="s">
        <v>341</v>
      </c>
      <c r="F173" s="186" t="s">
        <v>342</v>
      </c>
      <c r="G173" s="187" t="s">
        <v>235</v>
      </c>
      <c r="H173" s="188">
        <v>127</v>
      </c>
      <c r="I173" s="189"/>
      <c r="J173" s="188">
        <f>ROUND(I173*H173,2)</f>
        <v>0</v>
      </c>
      <c r="K173" s="190"/>
      <c r="L173" s="36"/>
      <c r="M173" s="191" t="s">
        <v>1</v>
      </c>
      <c r="N173" s="192" t="s">
        <v>38</v>
      </c>
      <c r="O173" s="68"/>
      <c r="P173" s="193">
        <f>O173*H173</f>
        <v>0</v>
      </c>
      <c r="Q173" s="193">
        <v>0</v>
      </c>
      <c r="R173" s="193">
        <f>Q173*H173</f>
        <v>0</v>
      </c>
      <c r="S173" s="193">
        <v>9.8000000000000004E-2</v>
      </c>
      <c r="T173" s="194">
        <f>S173*H173</f>
        <v>12.446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179</v>
      </c>
      <c r="AT173" s="195" t="s">
        <v>175</v>
      </c>
      <c r="AU173" s="195" t="s">
        <v>180</v>
      </c>
      <c r="AY173" s="14" t="s">
        <v>172</v>
      </c>
      <c r="BE173" s="196">
        <f>IF(N173="základná",J173,0)</f>
        <v>0</v>
      </c>
      <c r="BF173" s="196">
        <f>IF(N173="znížená",J173,0)</f>
        <v>0</v>
      </c>
      <c r="BG173" s="196">
        <f>IF(N173="zákl. prenesená",J173,0)</f>
        <v>0</v>
      </c>
      <c r="BH173" s="196">
        <f>IF(N173="zníž. prenesená",J173,0)</f>
        <v>0</v>
      </c>
      <c r="BI173" s="196">
        <f>IF(N173="nulová",J173,0)</f>
        <v>0</v>
      </c>
      <c r="BJ173" s="14" t="s">
        <v>180</v>
      </c>
      <c r="BK173" s="196">
        <f>ROUND(I173*H173,2)</f>
        <v>0</v>
      </c>
      <c r="BL173" s="14" t="s">
        <v>179</v>
      </c>
      <c r="BM173" s="195" t="s">
        <v>343</v>
      </c>
    </row>
    <row r="174" spans="1:65" s="12" customFormat="1" ht="22.9" customHeight="1">
      <c r="B174" s="168"/>
      <c r="C174" s="169"/>
      <c r="D174" s="170" t="s">
        <v>71</v>
      </c>
      <c r="E174" s="182" t="s">
        <v>347</v>
      </c>
      <c r="F174" s="182" t="s">
        <v>348</v>
      </c>
      <c r="G174" s="169"/>
      <c r="H174" s="169"/>
      <c r="I174" s="172"/>
      <c r="J174" s="183">
        <f>BK174</f>
        <v>0</v>
      </c>
      <c r="K174" s="169"/>
      <c r="L174" s="174"/>
      <c r="M174" s="175"/>
      <c r="N174" s="176"/>
      <c r="O174" s="176"/>
      <c r="P174" s="177">
        <f>SUM(P175:P176)</f>
        <v>0</v>
      </c>
      <c r="Q174" s="176"/>
      <c r="R174" s="177">
        <f>SUM(R175:R176)</f>
        <v>5.8100000000000005</v>
      </c>
      <c r="S174" s="176"/>
      <c r="T174" s="178">
        <f>SUM(T175:T176)</f>
        <v>15.475</v>
      </c>
      <c r="AR174" s="179" t="s">
        <v>80</v>
      </c>
      <c r="AT174" s="180" t="s">
        <v>71</v>
      </c>
      <c r="AU174" s="180" t="s">
        <v>80</v>
      </c>
      <c r="AY174" s="179" t="s">
        <v>172</v>
      </c>
      <c r="BK174" s="181">
        <f>SUM(BK175:BK176)</f>
        <v>0</v>
      </c>
    </row>
    <row r="175" spans="1:65" s="2" customFormat="1" ht="24.2" customHeight="1">
      <c r="A175" s="31"/>
      <c r="B175" s="32"/>
      <c r="C175" s="184" t="s">
        <v>215</v>
      </c>
      <c r="D175" s="184" t="s">
        <v>175</v>
      </c>
      <c r="E175" s="185" t="s">
        <v>352</v>
      </c>
      <c r="F175" s="186" t="s">
        <v>353</v>
      </c>
      <c r="G175" s="187" t="s">
        <v>235</v>
      </c>
      <c r="H175" s="188">
        <v>18.5</v>
      </c>
      <c r="I175" s="189"/>
      <c r="J175" s="188">
        <f>ROUND(I175*H175,2)</f>
        <v>0</v>
      </c>
      <c r="K175" s="190"/>
      <c r="L175" s="36"/>
      <c r="M175" s="191" t="s">
        <v>1</v>
      </c>
      <c r="N175" s="192" t="s">
        <v>38</v>
      </c>
      <c r="O175" s="68"/>
      <c r="P175" s="193">
        <f>O175*H175</f>
        <v>0</v>
      </c>
      <c r="Q175" s="193">
        <v>0</v>
      </c>
      <c r="R175" s="193">
        <f>Q175*H175</f>
        <v>0</v>
      </c>
      <c r="S175" s="193">
        <v>0.5</v>
      </c>
      <c r="T175" s="194">
        <f>S175*H175</f>
        <v>9.25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179</v>
      </c>
      <c r="AT175" s="195" t="s">
        <v>175</v>
      </c>
      <c r="AU175" s="195" t="s">
        <v>180</v>
      </c>
      <c r="AY175" s="14" t="s">
        <v>172</v>
      </c>
      <c r="BE175" s="196">
        <f>IF(N175="základná",J175,0)</f>
        <v>0</v>
      </c>
      <c r="BF175" s="196">
        <f>IF(N175="znížená",J175,0)</f>
        <v>0</v>
      </c>
      <c r="BG175" s="196">
        <f>IF(N175="zákl. prenesená",J175,0)</f>
        <v>0</v>
      </c>
      <c r="BH175" s="196">
        <f>IF(N175="zníž. prenesená",J175,0)</f>
        <v>0</v>
      </c>
      <c r="BI175" s="196">
        <f>IF(N175="nulová",J175,0)</f>
        <v>0</v>
      </c>
      <c r="BJ175" s="14" t="s">
        <v>180</v>
      </c>
      <c r="BK175" s="196">
        <f>ROUND(I175*H175,2)</f>
        <v>0</v>
      </c>
      <c r="BL175" s="14" t="s">
        <v>179</v>
      </c>
      <c r="BM175" s="195" t="s">
        <v>354</v>
      </c>
    </row>
    <row r="176" spans="1:65" s="2" customFormat="1" ht="24.2" customHeight="1">
      <c r="A176" s="31"/>
      <c r="B176" s="32"/>
      <c r="C176" s="184" t="s">
        <v>220</v>
      </c>
      <c r="D176" s="184" t="s">
        <v>175</v>
      </c>
      <c r="E176" s="185" t="s">
        <v>355</v>
      </c>
      <c r="F176" s="186" t="s">
        <v>356</v>
      </c>
      <c r="G176" s="187" t="s">
        <v>235</v>
      </c>
      <c r="H176" s="188">
        <v>41.5</v>
      </c>
      <c r="I176" s="189"/>
      <c r="J176" s="188">
        <f>ROUND(I176*H176,2)</f>
        <v>0</v>
      </c>
      <c r="K176" s="190"/>
      <c r="L176" s="36"/>
      <c r="M176" s="191" t="s">
        <v>1</v>
      </c>
      <c r="N176" s="192" t="s">
        <v>38</v>
      </c>
      <c r="O176" s="68"/>
      <c r="P176" s="193">
        <f>O176*H176</f>
        <v>0</v>
      </c>
      <c r="Q176" s="193">
        <v>0.14000000000000001</v>
      </c>
      <c r="R176" s="193">
        <f>Q176*H176</f>
        <v>5.8100000000000005</v>
      </c>
      <c r="S176" s="193">
        <v>0.15</v>
      </c>
      <c r="T176" s="194">
        <f>S176*H176</f>
        <v>6.2249999999999996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95" t="s">
        <v>179</v>
      </c>
      <c r="AT176" s="195" t="s">
        <v>175</v>
      </c>
      <c r="AU176" s="195" t="s">
        <v>180</v>
      </c>
      <c r="AY176" s="14" t="s">
        <v>172</v>
      </c>
      <c r="BE176" s="196">
        <f>IF(N176="základná",J176,0)</f>
        <v>0</v>
      </c>
      <c r="BF176" s="196">
        <f>IF(N176="znížená",J176,0)</f>
        <v>0</v>
      </c>
      <c r="BG176" s="196">
        <f>IF(N176="zákl. prenesená",J176,0)</f>
        <v>0</v>
      </c>
      <c r="BH176" s="196">
        <f>IF(N176="zníž. prenesená",J176,0)</f>
        <v>0</v>
      </c>
      <c r="BI176" s="196">
        <f>IF(N176="nulová",J176,0)</f>
        <v>0</v>
      </c>
      <c r="BJ176" s="14" t="s">
        <v>180</v>
      </c>
      <c r="BK176" s="196">
        <f>ROUND(I176*H176,2)</f>
        <v>0</v>
      </c>
      <c r="BL176" s="14" t="s">
        <v>179</v>
      </c>
      <c r="BM176" s="195" t="s">
        <v>357</v>
      </c>
    </row>
    <row r="177" spans="1:65" s="12" customFormat="1" ht="22.9" customHeight="1">
      <c r="B177" s="168"/>
      <c r="C177" s="169"/>
      <c r="D177" s="170" t="s">
        <v>71</v>
      </c>
      <c r="E177" s="182" t="s">
        <v>361</v>
      </c>
      <c r="F177" s="182" t="s">
        <v>362</v>
      </c>
      <c r="G177" s="169"/>
      <c r="H177" s="169"/>
      <c r="I177" s="172"/>
      <c r="J177" s="183">
        <f>BK177</f>
        <v>0</v>
      </c>
      <c r="K177" s="169"/>
      <c r="L177" s="174"/>
      <c r="M177" s="175"/>
      <c r="N177" s="176"/>
      <c r="O177" s="176"/>
      <c r="P177" s="177">
        <f>P178</f>
        <v>0</v>
      </c>
      <c r="Q177" s="176"/>
      <c r="R177" s="177">
        <f>R178</f>
        <v>0</v>
      </c>
      <c r="S177" s="176"/>
      <c r="T177" s="178">
        <f>T178</f>
        <v>75</v>
      </c>
      <c r="AR177" s="179" t="s">
        <v>80</v>
      </c>
      <c r="AT177" s="180" t="s">
        <v>71</v>
      </c>
      <c r="AU177" s="180" t="s">
        <v>80</v>
      </c>
      <c r="AY177" s="179" t="s">
        <v>172</v>
      </c>
      <c r="BK177" s="181">
        <f>BK178</f>
        <v>0</v>
      </c>
    </row>
    <row r="178" spans="1:65" s="2" customFormat="1" ht="24.2" customHeight="1">
      <c r="A178" s="31"/>
      <c r="B178" s="32"/>
      <c r="C178" s="184" t="s">
        <v>226</v>
      </c>
      <c r="D178" s="184" t="s">
        <v>175</v>
      </c>
      <c r="E178" s="185" t="s">
        <v>363</v>
      </c>
      <c r="F178" s="186" t="s">
        <v>364</v>
      </c>
      <c r="G178" s="187" t="s">
        <v>235</v>
      </c>
      <c r="H178" s="188">
        <v>150</v>
      </c>
      <c r="I178" s="189"/>
      <c r="J178" s="188">
        <f>ROUND(I178*H178,2)</f>
        <v>0</v>
      </c>
      <c r="K178" s="190"/>
      <c r="L178" s="36"/>
      <c r="M178" s="191" t="s">
        <v>1</v>
      </c>
      <c r="N178" s="192" t="s">
        <v>38</v>
      </c>
      <c r="O178" s="68"/>
      <c r="P178" s="193">
        <f>O178*H178</f>
        <v>0</v>
      </c>
      <c r="Q178" s="193">
        <v>0</v>
      </c>
      <c r="R178" s="193">
        <f>Q178*H178</f>
        <v>0</v>
      </c>
      <c r="S178" s="193">
        <v>0.5</v>
      </c>
      <c r="T178" s="194">
        <f>S178*H178</f>
        <v>75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95" t="s">
        <v>179</v>
      </c>
      <c r="AT178" s="195" t="s">
        <v>175</v>
      </c>
      <c r="AU178" s="195" t="s">
        <v>180</v>
      </c>
      <c r="AY178" s="14" t="s">
        <v>172</v>
      </c>
      <c r="BE178" s="196">
        <f>IF(N178="základná",J178,0)</f>
        <v>0</v>
      </c>
      <c r="BF178" s="196">
        <f>IF(N178="znížená",J178,0)</f>
        <v>0</v>
      </c>
      <c r="BG178" s="196">
        <f>IF(N178="zákl. prenesená",J178,0)</f>
        <v>0</v>
      </c>
      <c r="BH178" s="196">
        <f>IF(N178="zníž. prenesená",J178,0)</f>
        <v>0</v>
      </c>
      <c r="BI178" s="196">
        <f>IF(N178="nulová",J178,0)</f>
        <v>0</v>
      </c>
      <c r="BJ178" s="14" t="s">
        <v>180</v>
      </c>
      <c r="BK178" s="196">
        <f>ROUND(I178*H178,2)</f>
        <v>0</v>
      </c>
      <c r="BL178" s="14" t="s">
        <v>179</v>
      </c>
      <c r="BM178" s="195" t="s">
        <v>365</v>
      </c>
    </row>
    <row r="179" spans="1:65" s="12" customFormat="1" ht="22.9" customHeight="1">
      <c r="B179" s="168"/>
      <c r="C179" s="169"/>
      <c r="D179" s="170" t="s">
        <v>71</v>
      </c>
      <c r="E179" s="182" t="s">
        <v>371</v>
      </c>
      <c r="F179" s="182" t="s">
        <v>372</v>
      </c>
      <c r="G179" s="169"/>
      <c r="H179" s="169"/>
      <c r="I179" s="172"/>
      <c r="J179" s="183">
        <f>BK179</f>
        <v>0</v>
      </c>
      <c r="K179" s="169"/>
      <c r="L179" s="174"/>
      <c r="M179" s="175"/>
      <c r="N179" s="176"/>
      <c r="O179" s="176"/>
      <c r="P179" s="177">
        <f>SUM(P180:P181)</f>
        <v>0</v>
      </c>
      <c r="Q179" s="176"/>
      <c r="R179" s="177">
        <f>SUM(R180:R181)</f>
        <v>0</v>
      </c>
      <c r="S179" s="176"/>
      <c r="T179" s="178">
        <f>SUM(T180:T181)</f>
        <v>8.0399999999999991</v>
      </c>
      <c r="AR179" s="179" t="s">
        <v>80</v>
      </c>
      <c r="AT179" s="180" t="s">
        <v>71</v>
      </c>
      <c r="AU179" s="180" t="s">
        <v>80</v>
      </c>
      <c r="AY179" s="179" t="s">
        <v>172</v>
      </c>
      <c r="BK179" s="181">
        <f>SUM(BK180:BK181)</f>
        <v>0</v>
      </c>
    </row>
    <row r="180" spans="1:65" s="2" customFormat="1" ht="24.2" customHeight="1">
      <c r="A180" s="31"/>
      <c r="B180" s="32"/>
      <c r="C180" s="184" t="s">
        <v>232</v>
      </c>
      <c r="D180" s="184" t="s">
        <v>175</v>
      </c>
      <c r="E180" s="185" t="s">
        <v>373</v>
      </c>
      <c r="F180" s="186" t="s">
        <v>374</v>
      </c>
      <c r="G180" s="187" t="s">
        <v>337</v>
      </c>
      <c r="H180" s="188">
        <v>48</v>
      </c>
      <c r="I180" s="189"/>
      <c r="J180" s="188">
        <f>ROUND(I180*H180,2)</f>
        <v>0</v>
      </c>
      <c r="K180" s="190"/>
      <c r="L180" s="36"/>
      <c r="M180" s="191" t="s">
        <v>1</v>
      </c>
      <c r="N180" s="192" t="s">
        <v>38</v>
      </c>
      <c r="O180" s="68"/>
      <c r="P180" s="193">
        <f>O180*H180</f>
        <v>0</v>
      </c>
      <c r="Q180" s="193">
        <v>0</v>
      </c>
      <c r="R180" s="193">
        <f>Q180*H180</f>
        <v>0</v>
      </c>
      <c r="S180" s="193">
        <v>0.14499999999999999</v>
      </c>
      <c r="T180" s="194">
        <f>S180*H180</f>
        <v>6.9599999999999991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95" t="s">
        <v>179</v>
      </c>
      <c r="AT180" s="195" t="s">
        <v>175</v>
      </c>
      <c r="AU180" s="195" t="s">
        <v>180</v>
      </c>
      <c r="AY180" s="14" t="s">
        <v>172</v>
      </c>
      <c r="BE180" s="196">
        <f>IF(N180="základná",J180,0)</f>
        <v>0</v>
      </c>
      <c r="BF180" s="196">
        <f>IF(N180="znížená",J180,0)</f>
        <v>0</v>
      </c>
      <c r="BG180" s="196">
        <f>IF(N180="zákl. prenesená",J180,0)</f>
        <v>0</v>
      </c>
      <c r="BH180" s="196">
        <f>IF(N180="zníž. prenesená",J180,0)</f>
        <v>0</v>
      </c>
      <c r="BI180" s="196">
        <f>IF(N180="nulová",J180,0)</f>
        <v>0</v>
      </c>
      <c r="BJ180" s="14" t="s">
        <v>180</v>
      </c>
      <c r="BK180" s="196">
        <f>ROUND(I180*H180,2)</f>
        <v>0</v>
      </c>
      <c r="BL180" s="14" t="s">
        <v>179</v>
      </c>
      <c r="BM180" s="195" t="s">
        <v>375</v>
      </c>
    </row>
    <row r="181" spans="1:65" s="2" customFormat="1" ht="24.2" customHeight="1">
      <c r="A181" s="31"/>
      <c r="B181" s="32"/>
      <c r="C181" s="184" t="s">
        <v>237</v>
      </c>
      <c r="D181" s="184" t="s">
        <v>175</v>
      </c>
      <c r="E181" s="185" t="s">
        <v>377</v>
      </c>
      <c r="F181" s="186" t="s">
        <v>378</v>
      </c>
      <c r="G181" s="187" t="s">
        <v>337</v>
      </c>
      <c r="H181" s="188">
        <v>27</v>
      </c>
      <c r="I181" s="189"/>
      <c r="J181" s="188">
        <f>ROUND(I181*H181,2)</f>
        <v>0</v>
      </c>
      <c r="K181" s="190"/>
      <c r="L181" s="36"/>
      <c r="M181" s="191" t="s">
        <v>1</v>
      </c>
      <c r="N181" s="192" t="s">
        <v>38</v>
      </c>
      <c r="O181" s="68"/>
      <c r="P181" s="193">
        <f>O181*H181</f>
        <v>0</v>
      </c>
      <c r="Q181" s="193">
        <v>0</v>
      </c>
      <c r="R181" s="193">
        <f>Q181*H181</f>
        <v>0</v>
      </c>
      <c r="S181" s="193">
        <v>0.04</v>
      </c>
      <c r="T181" s="194">
        <f>S181*H181</f>
        <v>1.08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>IF(N181="základná",J181,0)</f>
        <v>0</v>
      </c>
      <c r="BF181" s="196">
        <f>IF(N181="znížená",J181,0)</f>
        <v>0</v>
      </c>
      <c r="BG181" s="196">
        <f>IF(N181="zákl. prenesená",J181,0)</f>
        <v>0</v>
      </c>
      <c r="BH181" s="196">
        <f>IF(N181="zníž. prenesená",J181,0)</f>
        <v>0</v>
      </c>
      <c r="BI181" s="196">
        <f>IF(N181="nulová",J181,0)</f>
        <v>0</v>
      </c>
      <c r="BJ181" s="14" t="s">
        <v>180</v>
      </c>
      <c r="BK181" s="196">
        <f>ROUND(I181*H181,2)</f>
        <v>0</v>
      </c>
      <c r="BL181" s="14" t="s">
        <v>179</v>
      </c>
      <c r="BM181" s="195" t="s">
        <v>379</v>
      </c>
    </row>
    <row r="182" spans="1:65" s="12" customFormat="1" ht="22.9" customHeight="1">
      <c r="B182" s="168"/>
      <c r="C182" s="169"/>
      <c r="D182" s="170" t="s">
        <v>71</v>
      </c>
      <c r="E182" s="182" t="s">
        <v>206</v>
      </c>
      <c r="F182" s="182" t="s">
        <v>207</v>
      </c>
      <c r="G182" s="169"/>
      <c r="H182" s="169"/>
      <c r="I182" s="172"/>
      <c r="J182" s="183">
        <f>BK182</f>
        <v>0</v>
      </c>
      <c r="K182" s="169"/>
      <c r="L182" s="174"/>
      <c r="M182" s="175"/>
      <c r="N182" s="176"/>
      <c r="O182" s="176"/>
      <c r="P182" s="177">
        <f>P183</f>
        <v>0</v>
      </c>
      <c r="Q182" s="176"/>
      <c r="R182" s="177">
        <f>R183</f>
        <v>0</v>
      </c>
      <c r="S182" s="176"/>
      <c r="T182" s="178">
        <f>T183</f>
        <v>3.2000000000000001E-2</v>
      </c>
      <c r="AR182" s="179" t="s">
        <v>80</v>
      </c>
      <c r="AT182" s="180" t="s">
        <v>71</v>
      </c>
      <c r="AU182" s="180" t="s">
        <v>80</v>
      </c>
      <c r="AY182" s="179" t="s">
        <v>172</v>
      </c>
      <c r="BK182" s="181">
        <f>BK183</f>
        <v>0</v>
      </c>
    </row>
    <row r="183" spans="1:65" s="2" customFormat="1" ht="24.2" customHeight="1">
      <c r="A183" s="31"/>
      <c r="B183" s="32"/>
      <c r="C183" s="184" t="s">
        <v>245</v>
      </c>
      <c r="D183" s="184" t="s">
        <v>175</v>
      </c>
      <c r="E183" s="185" t="s">
        <v>209</v>
      </c>
      <c r="F183" s="186" t="s">
        <v>210</v>
      </c>
      <c r="G183" s="187" t="s">
        <v>211</v>
      </c>
      <c r="H183" s="188">
        <v>4</v>
      </c>
      <c r="I183" s="189"/>
      <c r="J183" s="188">
        <f>ROUND(I183*H183,2)</f>
        <v>0</v>
      </c>
      <c r="K183" s="190"/>
      <c r="L183" s="36"/>
      <c r="M183" s="191" t="s">
        <v>1</v>
      </c>
      <c r="N183" s="192" t="s">
        <v>38</v>
      </c>
      <c r="O183" s="68"/>
      <c r="P183" s="193">
        <f>O183*H183</f>
        <v>0</v>
      </c>
      <c r="Q183" s="193">
        <v>0</v>
      </c>
      <c r="R183" s="193">
        <f>Q183*H183</f>
        <v>0</v>
      </c>
      <c r="S183" s="193">
        <v>8.0000000000000002E-3</v>
      </c>
      <c r="T183" s="194">
        <f>S183*H183</f>
        <v>3.2000000000000001E-2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95" t="s">
        <v>179</v>
      </c>
      <c r="AT183" s="195" t="s">
        <v>175</v>
      </c>
      <c r="AU183" s="195" t="s">
        <v>180</v>
      </c>
      <c r="AY183" s="14" t="s">
        <v>172</v>
      </c>
      <c r="BE183" s="196">
        <f>IF(N183="základná",J183,0)</f>
        <v>0</v>
      </c>
      <c r="BF183" s="196">
        <f>IF(N183="znížená",J183,0)</f>
        <v>0</v>
      </c>
      <c r="BG183" s="196">
        <f>IF(N183="zákl. prenesená",J183,0)</f>
        <v>0</v>
      </c>
      <c r="BH183" s="196">
        <f>IF(N183="zníž. prenesená",J183,0)</f>
        <v>0</v>
      </c>
      <c r="BI183" s="196">
        <f>IF(N183="nulová",J183,0)</f>
        <v>0</v>
      </c>
      <c r="BJ183" s="14" t="s">
        <v>180</v>
      </c>
      <c r="BK183" s="196">
        <f>ROUND(I183*H183,2)</f>
        <v>0</v>
      </c>
      <c r="BL183" s="14" t="s">
        <v>179</v>
      </c>
      <c r="BM183" s="195" t="s">
        <v>741</v>
      </c>
    </row>
    <row r="184" spans="1:65" s="12" customFormat="1" ht="22.9" customHeight="1">
      <c r="B184" s="168"/>
      <c r="C184" s="169"/>
      <c r="D184" s="170" t="s">
        <v>71</v>
      </c>
      <c r="E184" s="182" t="s">
        <v>213</v>
      </c>
      <c r="F184" s="182" t="s">
        <v>214</v>
      </c>
      <c r="G184" s="169"/>
      <c r="H184" s="169"/>
      <c r="I184" s="172"/>
      <c r="J184" s="183">
        <f>BK184</f>
        <v>0</v>
      </c>
      <c r="K184" s="169"/>
      <c r="L184" s="174"/>
      <c r="M184" s="175"/>
      <c r="N184" s="176"/>
      <c r="O184" s="176"/>
      <c r="P184" s="177">
        <f>SUM(P185:P186)</f>
        <v>0</v>
      </c>
      <c r="Q184" s="176"/>
      <c r="R184" s="177">
        <f>SUM(R185:R186)</f>
        <v>0</v>
      </c>
      <c r="S184" s="176"/>
      <c r="T184" s="178">
        <f>SUM(T185:T186)</f>
        <v>0</v>
      </c>
      <c r="AR184" s="179" t="s">
        <v>80</v>
      </c>
      <c r="AT184" s="180" t="s">
        <v>71</v>
      </c>
      <c r="AU184" s="180" t="s">
        <v>80</v>
      </c>
      <c r="AY184" s="179" t="s">
        <v>172</v>
      </c>
      <c r="BK184" s="181">
        <f>SUM(BK185:BK186)</f>
        <v>0</v>
      </c>
    </row>
    <row r="185" spans="1:65" s="2" customFormat="1" ht="24.2" customHeight="1">
      <c r="A185" s="31"/>
      <c r="B185" s="32"/>
      <c r="C185" s="184" t="s">
        <v>251</v>
      </c>
      <c r="D185" s="184" t="s">
        <v>175</v>
      </c>
      <c r="E185" s="185" t="s">
        <v>216</v>
      </c>
      <c r="F185" s="186" t="s">
        <v>217</v>
      </c>
      <c r="G185" s="187" t="s">
        <v>218</v>
      </c>
      <c r="H185" s="188">
        <v>110.99</v>
      </c>
      <c r="I185" s="189"/>
      <c r="J185" s="188">
        <f>ROUND(I185*H185,2)</f>
        <v>0</v>
      </c>
      <c r="K185" s="190"/>
      <c r="L185" s="36"/>
      <c r="M185" s="191" t="s">
        <v>1</v>
      </c>
      <c r="N185" s="192" t="s">
        <v>38</v>
      </c>
      <c r="O185" s="68"/>
      <c r="P185" s="193">
        <f>O185*H185</f>
        <v>0</v>
      </c>
      <c r="Q185" s="193">
        <v>0</v>
      </c>
      <c r="R185" s="193">
        <f>Q185*H185</f>
        <v>0</v>
      </c>
      <c r="S185" s="193">
        <v>0</v>
      </c>
      <c r="T185" s="194">
        <f>S185*H185</f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95" t="s">
        <v>179</v>
      </c>
      <c r="AT185" s="195" t="s">
        <v>175</v>
      </c>
      <c r="AU185" s="195" t="s">
        <v>180</v>
      </c>
      <c r="AY185" s="14" t="s">
        <v>172</v>
      </c>
      <c r="BE185" s="196">
        <f>IF(N185="základná",J185,0)</f>
        <v>0</v>
      </c>
      <c r="BF185" s="196">
        <f>IF(N185="znížená",J185,0)</f>
        <v>0</v>
      </c>
      <c r="BG185" s="196">
        <f>IF(N185="zákl. prenesená",J185,0)</f>
        <v>0</v>
      </c>
      <c r="BH185" s="196">
        <f>IF(N185="zníž. prenesená",J185,0)</f>
        <v>0</v>
      </c>
      <c r="BI185" s="196">
        <f>IF(N185="nulová",J185,0)</f>
        <v>0</v>
      </c>
      <c r="BJ185" s="14" t="s">
        <v>180</v>
      </c>
      <c r="BK185" s="196">
        <f>ROUND(I185*H185,2)</f>
        <v>0</v>
      </c>
      <c r="BL185" s="14" t="s">
        <v>179</v>
      </c>
      <c r="BM185" s="195" t="s">
        <v>219</v>
      </c>
    </row>
    <row r="186" spans="1:65" s="2" customFormat="1" ht="24.2" customHeight="1">
      <c r="A186" s="31"/>
      <c r="B186" s="32"/>
      <c r="C186" s="184" t="s">
        <v>255</v>
      </c>
      <c r="D186" s="184" t="s">
        <v>175</v>
      </c>
      <c r="E186" s="185" t="s">
        <v>221</v>
      </c>
      <c r="F186" s="186" t="s">
        <v>222</v>
      </c>
      <c r="G186" s="187" t="s">
        <v>218</v>
      </c>
      <c r="H186" s="188">
        <v>3551.68</v>
      </c>
      <c r="I186" s="189"/>
      <c r="J186" s="188">
        <f>ROUND(I186*H186,2)</f>
        <v>0</v>
      </c>
      <c r="K186" s="190"/>
      <c r="L186" s="36"/>
      <c r="M186" s="191" t="s">
        <v>1</v>
      </c>
      <c r="N186" s="192" t="s">
        <v>38</v>
      </c>
      <c r="O186" s="68"/>
      <c r="P186" s="193">
        <f>O186*H186</f>
        <v>0</v>
      </c>
      <c r="Q186" s="193">
        <v>0</v>
      </c>
      <c r="R186" s="193">
        <f>Q186*H186</f>
        <v>0</v>
      </c>
      <c r="S186" s="193">
        <v>0</v>
      </c>
      <c r="T186" s="194">
        <f>S186*H186</f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179</v>
      </c>
      <c r="AT186" s="195" t="s">
        <v>175</v>
      </c>
      <c r="AU186" s="195" t="s">
        <v>180</v>
      </c>
      <c r="AY186" s="14" t="s">
        <v>172</v>
      </c>
      <c r="BE186" s="196">
        <f>IF(N186="základná",J186,0)</f>
        <v>0</v>
      </c>
      <c r="BF186" s="196">
        <f>IF(N186="znížená",J186,0)</f>
        <v>0</v>
      </c>
      <c r="BG186" s="196">
        <f>IF(N186="zákl. prenesená",J186,0)</f>
        <v>0</v>
      </c>
      <c r="BH186" s="196">
        <f>IF(N186="zníž. prenesená",J186,0)</f>
        <v>0</v>
      </c>
      <c r="BI186" s="196">
        <f>IF(N186="nulová",J186,0)</f>
        <v>0</v>
      </c>
      <c r="BJ186" s="14" t="s">
        <v>180</v>
      </c>
      <c r="BK186" s="196">
        <f>ROUND(I186*H186,2)</f>
        <v>0</v>
      </c>
      <c r="BL186" s="14" t="s">
        <v>179</v>
      </c>
      <c r="BM186" s="195" t="s">
        <v>223</v>
      </c>
    </row>
    <row r="187" spans="1:65" s="12" customFormat="1" ht="22.9" customHeight="1">
      <c r="B187" s="168"/>
      <c r="C187" s="169"/>
      <c r="D187" s="170" t="s">
        <v>71</v>
      </c>
      <c r="E187" s="182" t="s">
        <v>224</v>
      </c>
      <c r="F187" s="182" t="s">
        <v>225</v>
      </c>
      <c r="G187" s="169"/>
      <c r="H187" s="169"/>
      <c r="I187" s="172"/>
      <c r="J187" s="183">
        <f>BK187</f>
        <v>0</v>
      </c>
      <c r="K187" s="169"/>
      <c r="L187" s="174"/>
      <c r="M187" s="175"/>
      <c r="N187" s="176"/>
      <c r="O187" s="176"/>
      <c r="P187" s="177">
        <f>P188</f>
        <v>0</v>
      </c>
      <c r="Q187" s="176"/>
      <c r="R187" s="177">
        <f>R188</f>
        <v>0</v>
      </c>
      <c r="S187" s="176"/>
      <c r="T187" s="178">
        <f>T188</f>
        <v>0</v>
      </c>
      <c r="AR187" s="179" t="s">
        <v>80</v>
      </c>
      <c r="AT187" s="180" t="s">
        <v>71</v>
      </c>
      <c r="AU187" s="180" t="s">
        <v>80</v>
      </c>
      <c r="AY187" s="179" t="s">
        <v>172</v>
      </c>
      <c r="BK187" s="181">
        <f>BK188</f>
        <v>0</v>
      </c>
    </row>
    <row r="188" spans="1:65" s="2" customFormat="1" ht="24.2" customHeight="1">
      <c r="A188" s="31"/>
      <c r="B188" s="32"/>
      <c r="C188" s="184" t="s">
        <v>260</v>
      </c>
      <c r="D188" s="184" t="s">
        <v>175</v>
      </c>
      <c r="E188" s="185" t="s">
        <v>227</v>
      </c>
      <c r="F188" s="186" t="s">
        <v>228</v>
      </c>
      <c r="G188" s="187" t="s">
        <v>218</v>
      </c>
      <c r="H188" s="188">
        <v>110.99</v>
      </c>
      <c r="I188" s="189"/>
      <c r="J188" s="188">
        <f>ROUND(I188*H188,2)</f>
        <v>0</v>
      </c>
      <c r="K188" s="190"/>
      <c r="L188" s="36"/>
      <c r="M188" s="191" t="s">
        <v>1</v>
      </c>
      <c r="N188" s="192" t="s">
        <v>38</v>
      </c>
      <c r="O188" s="68"/>
      <c r="P188" s="193">
        <f>O188*H188</f>
        <v>0</v>
      </c>
      <c r="Q188" s="193">
        <v>0</v>
      </c>
      <c r="R188" s="193">
        <f>Q188*H188</f>
        <v>0</v>
      </c>
      <c r="S188" s="193">
        <v>0</v>
      </c>
      <c r="T188" s="194">
        <f>S188*H188</f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95" t="s">
        <v>179</v>
      </c>
      <c r="AT188" s="195" t="s">
        <v>175</v>
      </c>
      <c r="AU188" s="195" t="s">
        <v>180</v>
      </c>
      <c r="AY188" s="14" t="s">
        <v>172</v>
      </c>
      <c r="BE188" s="196">
        <f>IF(N188="základná",J188,0)</f>
        <v>0</v>
      </c>
      <c r="BF188" s="196">
        <f>IF(N188="znížená",J188,0)</f>
        <v>0</v>
      </c>
      <c r="BG188" s="196">
        <f>IF(N188="zákl. prenesená",J188,0)</f>
        <v>0</v>
      </c>
      <c r="BH188" s="196">
        <f>IF(N188="zníž. prenesená",J188,0)</f>
        <v>0</v>
      </c>
      <c r="BI188" s="196">
        <f>IF(N188="nulová",J188,0)</f>
        <v>0</v>
      </c>
      <c r="BJ188" s="14" t="s">
        <v>180</v>
      </c>
      <c r="BK188" s="196">
        <f>ROUND(I188*H188,2)</f>
        <v>0</v>
      </c>
      <c r="BL188" s="14" t="s">
        <v>179</v>
      </c>
      <c r="BM188" s="195" t="s">
        <v>229</v>
      </c>
    </row>
    <row r="189" spans="1:65" s="12" customFormat="1" ht="22.9" customHeight="1">
      <c r="B189" s="168"/>
      <c r="C189" s="169"/>
      <c r="D189" s="170" t="s">
        <v>71</v>
      </c>
      <c r="E189" s="182" t="s">
        <v>230</v>
      </c>
      <c r="F189" s="182" t="s">
        <v>231</v>
      </c>
      <c r="G189" s="169"/>
      <c r="H189" s="169"/>
      <c r="I189" s="172"/>
      <c r="J189" s="183">
        <f>BK189</f>
        <v>0</v>
      </c>
      <c r="K189" s="169"/>
      <c r="L189" s="174"/>
      <c r="M189" s="175"/>
      <c r="N189" s="176"/>
      <c r="O189" s="176"/>
      <c r="P189" s="177">
        <f>P190</f>
        <v>0</v>
      </c>
      <c r="Q189" s="176"/>
      <c r="R189" s="177">
        <f>R190</f>
        <v>6.6385E-2</v>
      </c>
      <c r="S189" s="176"/>
      <c r="T189" s="178">
        <f>T190</f>
        <v>0</v>
      </c>
      <c r="AR189" s="179" t="s">
        <v>80</v>
      </c>
      <c r="AT189" s="180" t="s">
        <v>71</v>
      </c>
      <c r="AU189" s="180" t="s">
        <v>80</v>
      </c>
      <c r="AY189" s="179" t="s">
        <v>172</v>
      </c>
      <c r="BK189" s="181">
        <f>BK190</f>
        <v>0</v>
      </c>
    </row>
    <row r="190" spans="1:65" s="2" customFormat="1" ht="24.2" customHeight="1">
      <c r="A190" s="31"/>
      <c r="B190" s="32"/>
      <c r="C190" s="184" t="s">
        <v>266</v>
      </c>
      <c r="D190" s="184" t="s">
        <v>175</v>
      </c>
      <c r="E190" s="185" t="s">
        <v>233</v>
      </c>
      <c r="F190" s="186" t="s">
        <v>234</v>
      </c>
      <c r="G190" s="187" t="s">
        <v>235</v>
      </c>
      <c r="H190" s="188">
        <v>120.7</v>
      </c>
      <c r="I190" s="189"/>
      <c r="J190" s="188">
        <f>ROUND(I190*H190,2)</f>
        <v>0</v>
      </c>
      <c r="K190" s="190"/>
      <c r="L190" s="36"/>
      <c r="M190" s="191" t="s">
        <v>1</v>
      </c>
      <c r="N190" s="192" t="s">
        <v>38</v>
      </c>
      <c r="O190" s="68"/>
      <c r="P190" s="193">
        <f>O190*H190</f>
        <v>0</v>
      </c>
      <c r="Q190" s="193">
        <v>5.5000000000000003E-4</v>
      </c>
      <c r="R190" s="193">
        <f>Q190*H190</f>
        <v>6.6385E-2</v>
      </c>
      <c r="S190" s="193">
        <v>0</v>
      </c>
      <c r="T190" s="194">
        <f>S190*H190</f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179</v>
      </c>
      <c r="AT190" s="195" t="s">
        <v>175</v>
      </c>
      <c r="AU190" s="195" t="s">
        <v>180</v>
      </c>
      <c r="AY190" s="14" t="s">
        <v>172</v>
      </c>
      <c r="BE190" s="196">
        <f>IF(N190="základná",J190,0)</f>
        <v>0</v>
      </c>
      <c r="BF190" s="196">
        <f>IF(N190="znížená",J190,0)</f>
        <v>0</v>
      </c>
      <c r="BG190" s="196">
        <f>IF(N190="zákl. prenesená",J190,0)</f>
        <v>0</v>
      </c>
      <c r="BH190" s="196">
        <f>IF(N190="zníž. prenesená",J190,0)</f>
        <v>0</v>
      </c>
      <c r="BI190" s="196">
        <f>IF(N190="nulová",J190,0)</f>
        <v>0</v>
      </c>
      <c r="BJ190" s="14" t="s">
        <v>180</v>
      </c>
      <c r="BK190" s="196">
        <f>ROUND(I190*H190,2)</f>
        <v>0</v>
      </c>
      <c r="BL190" s="14" t="s">
        <v>179</v>
      </c>
      <c r="BM190" s="195" t="s">
        <v>236</v>
      </c>
    </row>
    <row r="191" spans="1:65" s="12" customFormat="1" ht="22.9" customHeight="1">
      <c r="B191" s="168"/>
      <c r="C191" s="169"/>
      <c r="D191" s="170" t="s">
        <v>71</v>
      </c>
      <c r="E191" s="182" t="s">
        <v>669</v>
      </c>
      <c r="F191" s="182" t="s">
        <v>670</v>
      </c>
      <c r="G191" s="169"/>
      <c r="H191" s="169"/>
      <c r="I191" s="172"/>
      <c r="J191" s="183">
        <f>BK191</f>
        <v>0</v>
      </c>
      <c r="K191" s="169"/>
      <c r="L191" s="174"/>
      <c r="M191" s="175"/>
      <c r="N191" s="176"/>
      <c r="O191" s="176"/>
      <c r="P191" s="177">
        <f>P192</f>
        <v>0</v>
      </c>
      <c r="Q191" s="176"/>
      <c r="R191" s="177">
        <f>R192</f>
        <v>0</v>
      </c>
      <c r="S191" s="176"/>
      <c r="T191" s="178">
        <f>T192</f>
        <v>0</v>
      </c>
      <c r="AR191" s="179" t="s">
        <v>80</v>
      </c>
      <c r="AT191" s="180" t="s">
        <v>71</v>
      </c>
      <c r="AU191" s="180" t="s">
        <v>80</v>
      </c>
      <c r="AY191" s="179" t="s">
        <v>172</v>
      </c>
      <c r="BK191" s="181">
        <f>BK192</f>
        <v>0</v>
      </c>
    </row>
    <row r="192" spans="1:65" s="2" customFormat="1" ht="24.2" customHeight="1">
      <c r="A192" s="31"/>
      <c r="B192" s="32"/>
      <c r="C192" s="184" t="s">
        <v>272</v>
      </c>
      <c r="D192" s="184" t="s">
        <v>175</v>
      </c>
      <c r="E192" s="185" t="s">
        <v>742</v>
      </c>
      <c r="F192" s="186" t="s">
        <v>743</v>
      </c>
      <c r="G192" s="187" t="s">
        <v>337</v>
      </c>
      <c r="H192" s="188">
        <v>60</v>
      </c>
      <c r="I192" s="189"/>
      <c r="J192" s="188">
        <f>ROUND(I192*H192,2)</f>
        <v>0</v>
      </c>
      <c r="K192" s="190"/>
      <c r="L192" s="36"/>
      <c r="M192" s="191" t="s">
        <v>1</v>
      </c>
      <c r="N192" s="192" t="s">
        <v>38</v>
      </c>
      <c r="O192" s="68"/>
      <c r="P192" s="193">
        <f>O192*H192</f>
        <v>0</v>
      </c>
      <c r="Q192" s="193">
        <v>0</v>
      </c>
      <c r="R192" s="193">
        <f>Q192*H192</f>
        <v>0</v>
      </c>
      <c r="S192" s="193">
        <v>0</v>
      </c>
      <c r="T192" s="194">
        <f>S192*H192</f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95" t="s">
        <v>179</v>
      </c>
      <c r="AT192" s="195" t="s">
        <v>175</v>
      </c>
      <c r="AU192" s="195" t="s">
        <v>180</v>
      </c>
      <c r="AY192" s="14" t="s">
        <v>172</v>
      </c>
      <c r="BE192" s="196">
        <f>IF(N192="základná",J192,0)</f>
        <v>0</v>
      </c>
      <c r="BF192" s="196">
        <f>IF(N192="znížená",J192,0)</f>
        <v>0</v>
      </c>
      <c r="BG192" s="196">
        <f>IF(N192="zákl. prenesená",J192,0)</f>
        <v>0</v>
      </c>
      <c r="BH192" s="196">
        <f>IF(N192="zníž. prenesená",J192,0)</f>
        <v>0</v>
      </c>
      <c r="BI192" s="196">
        <f>IF(N192="nulová",J192,0)</f>
        <v>0</v>
      </c>
      <c r="BJ192" s="14" t="s">
        <v>180</v>
      </c>
      <c r="BK192" s="196">
        <f>ROUND(I192*H192,2)</f>
        <v>0</v>
      </c>
      <c r="BL192" s="14" t="s">
        <v>179</v>
      </c>
      <c r="BM192" s="195" t="s">
        <v>744</v>
      </c>
    </row>
    <row r="193" spans="1:65" s="12" customFormat="1" ht="25.9" customHeight="1">
      <c r="B193" s="168"/>
      <c r="C193" s="169"/>
      <c r="D193" s="170" t="s">
        <v>71</v>
      </c>
      <c r="E193" s="171" t="s">
        <v>387</v>
      </c>
      <c r="F193" s="171" t="s">
        <v>388</v>
      </c>
      <c r="G193" s="169"/>
      <c r="H193" s="169"/>
      <c r="I193" s="172"/>
      <c r="J193" s="173">
        <f>BK193</f>
        <v>0</v>
      </c>
      <c r="K193" s="169"/>
      <c r="L193" s="174"/>
      <c r="M193" s="175"/>
      <c r="N193" s="176"/>
      <c r="O193" s="176"/>
      <c r="P193" s="177">
        <f>P194+P196+P198</f>
        <v>0</v>
      </c>
      <c r="Q193" s="176"/>
      <c r="R193" s="177">
        <f>R194+R196+R198</f>
        <v>0</v>
      </c>
      <c r="S193" s="176"/>
      <c r="T193" s="178">
        <f>T194+T196+T198</f>
        <v>0</v>
      </c>
      <c r="AR193" s="179" t="s">
        <v>80</v>
      </c>
      <c r="AT193" s="180" t="s">
        <v>71</v>
      </c>
      <c r="AU193" s="180" t="s">
        <v>72</v>
      </c>
      <c r="AY193" s="179" t="s">
        <v>172</v>
      </c>
      <c r="BK193" s="181">
        <f>BK194+BK196+BK198</f>
        <v>0</v>
      </c>
    </row>
    <row r="194" spans="1:65" s="12" customFormat="1" ht="22.9" customHeight="1">
      <c r="B194" s="168"/>
      <c r="C194" s="169"/>
      <c r="D194" s="170" t="s">
        <v>71</v>
      </c>
      <c r="E194" s="182" t="s">
        <v>745</v>
      </c>
      <c r="F194" s="182" t="s">
        <v>746</v>
      </c>
      <c r="G194" s="169"/>
      <c r="H194" s="169"/>
      <c r="I194" s="172"/>
      <c r="J194" s="183">
        <f>BK194</f>
        <v>0</v>
      </c>
      <c r="K194" s="169"/>
      <c r="L194" s="174"/>
      <c r="M194" s="175"/>
      <c r="N194" s="176"/>
      <c r="O194" s="176"/>
      <c r="P194" s="177">
        <f>P195</f>
        <v>0</v>
      </c>
      <c r="Q194" s="176"/>
      <c r="R194" s="177">
        <f>R195</f>
        <v>0</v>
      </c>
      <c r="S194" s="176"/>
      <c r="T194" s="178">
        <f>T195</f>
        <v>0</v>
      </c>
      <c r="AR194" s="179" t="s">
        <v>80</v>
      </c>
      <c r="AT194" s="180" t="s">
        <v>71</v>
      </c>
      <c r="AU194" s="180" t="s">
        <v>80</v>
      </c>
      <c r="AY194" s="179" t="s">
        <v>172</v>
      </c>
      <c r="BK194" s="181">
        <f>BK195</f>
        <v>0</v>
      </c>
    </row>
    <row r="195" spans="1:65" s="2" customFormat="1" ht="24.2" customHeight="1">
      <c r="A195" s="31"/>
      <c r="B195" s="32"/>
      <c r="C195" s="184" t="s">
        <v>376</v>
      </c>
      <c r="D195" s="184" t="s">
        <v>175</v>
      </c>
      <c r="E195" s="185" t="s">
        <v>747</v>
      </c>
      <c r="F195" s="186" t="s">
        <v>748</v>
      </c>
      <c r="G195" s="187" t="s">
        <v>235</v>
      </c>
      <c r="H195" s="188">
        <v>32.67</v>
      </c>
      <c r="I195" s="189"/>
      <c r="J195" s="188">
        <f>ROUND(I195*H195,2)</f>
        <v>0</v>
      </c>
      <c r="K195" s="190"/>
      <c r="L195" s="36"/>
      <c r="M195" s="191" t="s">
        <v>1</v>
      </c>
      <c r="N195" s="192" t="s">
        <v>38</v>
      </c>
      <c r="O195" s="68"/>
      <c r="P195" s="193">
        <f>O195*H195</f>
        <v>0</v>
      </c>
      <c r="Q195" s="193">
        <v>0</v>
      </c>
      <c r="R195" s="193">
        <f>Q195*H195</f>
        <v>0</v>
      </c>
      <c r="S195" s="193">
        <v>0</v>
      </c>
      <c r="T195" s="194">
        <f>S195*H195</f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179</v>
      </c>
      <c r="AT195" s="195" t="s">
        <v>175</v>
      </c>
      <c r="AU195" s="195" t="s">
        <v>180</v>
      </c>
      <c r="AY195" s="14" t="s">
        <v>172</v>
      </c>
      <c r="BE195" s="196">
        <f>IF(N195="základná",J195,0)</f>
        <v>0</v>
      </c>
      <c r="BF195" s="196">
        <f>IF(N195="znížená",J195,0)</f>
        <v>0</v>
      </c>
      <c r="BG195" s="196">
        <f>IF(N195="zákl. prenesená",J195,0)</f>
        <v>0</v>
      </c>
      <c r="BH195" s="196">
        <f>IF(N195="zníž. prenesená",J195,0)</f>
        <v>0</v>
      </c>
      <c r="BI195" s="196">
        <f>IF(N195="nulová",J195,0)</f>
        <v>0</v>
      </c>
      <c r="BJ195" s="14" t="s">
        <v>180</v>
      </c>
      <c r="BK195" s="196">
        <f>ROUND(I195*H195,2)</f>
        <v>0</v>
      </c>
      <c r="BL195" s="14" t="s">
        <v>179</v>
      </c>
      <c r="BM195" s="195" t="s">
        <v>749</v>
      </c>
    </row>
    <row r="196" spans="1:65" s="12" customFormat="1" ht="22.9" customHeight="1">
      <c r="B196" s="168"/>
      <c r="C196" s="169"/>
      <c r="D196" s="170" t="s">
        <v>71</v>
      </c>
      <c r="E196" s="182" t="s">
        <v>389</v>
      </c>
      <c r="F196" s="182" t="s">
        <v>390</v>
      </c>
      <c r="G196" s="169"/>
      <c r="H196" s="169"/>
      <c r="I196" s="172"/>
      <c r="J196" s="183">
        <f>BK196</f>
        <v>0</v>
      </c>
      <c r="K196" s="169"/>
      <c r="L196" s="174"/>
      <c r="M196" s="175"/>
      <c r="N196" s="176"/>
      <c r="O196" s="176"/>
      <c r="P196" s="177">
        <f>P197</f>
        <v>0</v>
      </c>
      <c r="Q196" s="176"/>
      <c r="R196" s="177">
        <f>R197</f>
        <v>0</v>
      </c>
      <c r="S196" s="176"/>
      <c r="T196" s="178">
        <f>T197</f>
        <v>0</v>
      </c>
      <c r="AR196" s="179" t="s">
        <v>80</v>
      </c>
      <c r="AT196" s="180" t="s">
        <v>71</v>
      </c>
      <c r="AU196" s="180" t="s">
        <v>80</v>
      </c>
      <c r="AY196" s="179" t="s">
        <v>172</v>
      </c>
      <c r="BK196" s="181">
        <f>BK197</f>
        <v>0</v>
      </c>
    </row>
    <row r="197" spans="1:65" s="2" customFormat="1" ht="24.2" customHeight="1">
      <c r="A197" s="31"/>
      <c r="B197" s="32"/>
      <c r="C197" s="184" t="s">
        <v>380</v>
      </c>
      <c r="D197" s="184" t="s">
        <v>175</v>
      </c>
      <c r="E197" s="185" t="s">
        <v>751</v>
      </c>
      <c r="F197" s="186" t="s">
        <v>752</v>
      </c>
      <c r="G197" s="187" t="s">
        <v>235</v>
      </c>
      <c r="H197" s="188">
        <v>32.700000000000003</v>
      </c>
      <c r="I197" s="189"/>
      <c r="J197" s="188">
        <f>ROUND(I197*H197,2)</f>
        <v>0</v>
      </c>
      <c r="K197" s="190"/>
      <c r="L197" s="36"/>
      <c r="M197" s="191" t="s">
        <v>1</v>
      </c>
      <c r="N197" s="192" t="s">
        <v>38</v>
      </c>
      <c r="O197" s="68"/>
      <c r="P197" s="193">
        <f>O197*H197</f>
        <v>0</v>
      </c>
      <c r="Q197" s="193">
        <v>0</v>
      </c>
      <c r="R197" s="193">
        <f>Q197*H197</f>
        <v>0</v>
      </c>
      <c r="S197" s="193">
        <v>0</v>
      </c>
      <c r="T197" s="194">
        <f>S197*H197</f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179</v>
      </c>
      <c r="AT197" s="195" t="s">
        <v>175</v>
      </c>
      <c r="AU197" s="195" t="s">
        <v>180</v>
      </c>
      <c r="AY197" s="14" t="s">
        <v>172</v>
      </c>
      <c r="BE197" s="196">
        <f>IF(N197="základná",J197,0)</f>
        <v>0</v>
      </c>
      <c r="BF197" s="196">
        <f>IF(N197="znížená",J197,0)</f>
        <v>0</v>
      </c>
      <c r="BG197" s="196">
        <f>IF(N197="zákl. prenesená",J197,0)</f>
        <v>0</v>
      </c>
      <c r="BH197" s="196">
        <f>IF(N197="zníž. prenesená",J197,0)</f>
        <v>0</v>
      </c>
      <c r="BI197" s="196">
        <f>IF(N197="nulová",J197,0)</f>
        <v>0</v>
      </c>
      <c r="BJ197" s="14" t="s">
        <v>180</v>
      </c>
      <c r="BK197" s="196">
        <f>ROUND(I197*H197,2)</f>
        <v>0</v>
      </c>
      <c r="BL197" s="14" t="s">
        <v>179</v>
      </c>
      <c r="BM197" s="195" t="s">
        <v>753</v>
      </c>
    </row>
    <row r="198" spans="1:65" s="12" customFormat="1" ht="22.9" customHeight="1">
      <c r="B198" s="168"/>
      <c r="C198" s="169"/>
      <c r="D198" s="170" t="s">
        <v>71</v>
      </c>
      <c r="E198" s="182" t="s">
        <v>754</v>
      </c>
      <c r="F198" s="182" t="s">
        <v>755</v>
      </c>
      <c r="G198" s="169"/>
      <c r="H198" s="169"/>
      <c r="I198" s="172"/>
      <c r="J198" s="183">
        <f>BK198</f>
        <v>0</v>
      </c>
      <c r="K198" s="169"/>
      <c r="L198" s="174"/>
      <c r="M198" s="175"/>
      <c r="N198" s="176"/>
      <c r="O198" s="176"/>
      <c r="P198" s="177">
        <f>P199</f>
        <v>0</v>
      </c>
      <c r="Q198" s="176"/>
      <c r="R198" s="177">
        <f>R199</f>
        <v>0</v>
      </c>
      <c r="S198" s="176"/>
      <c r="T198" s="178">
        <f>T199</f>
        <v>0</v>
      </c>
      <c r="AR198" s="179" t="s">
        <v>80</v>
      </c>
      <c r="AT198" s="180" t="s">
        <v>71</v>
      </c>
      <c r="AU198" s="180" t="s">
        <v>80</v>
      </c>
      <c r="AY198" s="179" t="s">
        <v>172</v>
      </c>
      <c r="BK198" s="181">
        <f>BK199</f>
        <v>0</v>
      </c>
    </row>
    <row r="199" spans="1:65" s="2" customFormat="1" ht="24.2" customHeight="1">
      <c r="A199" s="31"/>
      <c r="B199" s="32"/>
      <c r="C199" s="184" t="s">
        <v>8</v>
      </c>
      <c r="D199" s="184" t="s">
        <v>175</v>
      </c>
      <c r="E199" s="185" t="s">
        <v>756</v>
      </c>
      <c r="F199" s="186" t="s">
        <v>757</v>
      </c>
      <c r="G199" s="187" t="s">
        <v>235</v>
      </c>
      <c r="H199" s="188">
        <v>32.700000000000003</v>
      </c>
      <c r="I199" s="189"/>
      <c r="J199" s="188">
        <f>ROUND(I199*H199,2)</f>
        <v>0</v>
      </c>
      <c r="K199" s="190"/>
      <c r="L199" s="36"/>
      <c r="M199" s="191" t="s">
        <v>1</v>
      </c>
      <c r="N199" s="192" t="s">
        <v>38</v>
      </c>
      <c r="O199" s="68"/>
      <c r="P199" s="193">
        <f>O199*H199</f>
        <v>0</v>
      </c>
      <c r="Q199" s="193">
        <v>0</v>
      </c>
      <c r="R199" s="193">
        <f>Q199*H199</f>
        <v>0</v>
      </c>
      <c r="S199" s="193">
        <v>0</v>
      </c>
      <c r="T199" s="194">
        <f>S199*H199</f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179</v>
      </c>
      <c r="AT199" s="195" t="s">
        <v>175</v>
      </c>
      <c r="AU199" s="195" t="s">
        <v>180</v>
      </c>
      <c r="AY199" s="14" t="s">
        <v>172</v>
      </c>
      <c r="BE199" s="196">
        <f>IF(N199="základná",J199,0)</f>
        <v>0</v>
      </c>
      <c r="BF199" s="196">
        <f>IF(N199="znížená",J199,0)</f>
        <v>0</v>
      </c>
      <c r="BG199" s="196">
        <f>IF(N199="zákl. prenesená",J199,0)</f>
        <v>0</v>
      </c>
      <c r="BH199" s="196">
        <f>IF(N199="zníž. prenesená",J199,0)</f>
        <v>0</v>
      </c>
      <c r="BI199" s="196">
        <f>IF(N199="nulová",J199,0)</f>
        <v>0</v>
      </c>
      <c r="BJ199" s="14" t="s">
        <v>180</v>
      </c>
      <c r="BK199" s="196">
        <f>ROUND(I199*H199,2)</f>
        <v>0</v>
      </c>
      <c r="BL199" s="14" t="s">
        <v>179</v>
      </c>
      <c r="BM199" s="195" t="s">
        <v>758</v>
      </c>
    </row>
    <row r="200" spans="1:65" s="12" customFormat="1" ht="25.9" customHeight="1">
      <c r="B200" s="168"/>
      <c r="C200" s="169"/>
      <c r="D200" s="170" t="s">
        <v>71</v>
      </c>
      <c r="E200" s="171" t="s">
        <v>387</v>
      </c>
      <c r="F200" s="171" t="s">
        <v>388</v>
      </c>
      <c r="G200" s="169"/>
      <c r="H200" s="169"/>
      <c r="I200" s="172"/>
      <c r="J200" s="173">
        <f>BK200</f>
        <v>0</v>
      </c>
      <c r="K200" s="169"/>
      <c r="L200" s="174"/>
      <c r="M200" s="175"/>
      <c r="N200" s="176"/>
      <c r="O200" s="176"/>
      <c r="P200" s="177">
        <f>P201+P204</f>
        <v>0</v>
      </c>
      <c r="Q200" s="176"/>
      <c r="R200" s="177">
        <f>R201+R204</f>
        <v>0</v>
      </c>
      <c r="S200" s="176"/>
      <c r="T200" s="178">
        <f>T201+T204</f>
        <v>0</v>
      </c>
      <c r="AR200" s="179" t="s">
        <v>80</v>
      </c>
      <c r="AT200" s="180" t="s">
        <v>71</v>
      </c>
      <c r="AU200" s="180" t="s">
        <v>72</v>
      </c>
      <c r="AY200" s="179" t="s">
        <v>172</v>
      </c>
      <c r="BK200" s="181">
        <f>BK201+BK204</f>
        <v>0</v>
      </c>
    </row>
    <row r="201" spans="1:65" s="12" customFormat="1" ht="22.9" customHeight="1">
      <c r="B201" s="168"/>
      <c r="C201" s="169"/>
      <c r="D201" s="170" t="s">
        <v>71</v>
      </c>
      <c r="E201" s="182" t="s">
        <v>396</v>
      </c>
      <c r="F201" s="182" t="s">
        <v>397</v>
      </c>
      <c r="G201" s="169"/>
      <c r="H201" s="169"/>
      <c r="I201" s="172"/>
      <c r="J201" s="183">
        <f>BK201</f>
        <v>0</v>
      </c>
      <c r="K201" s="169"/>
      <c r="L201" s="174"/>
      <c r="M201" s="175"/>
      <c r="N201" s="176"/>
      <c r="O201" s="176"/>
      <c r="P201" s="177">
        <f>SUM(P202:P203)</f>
        <v>0</v>
      </c>
      <c r="Q201" s="176"/>
      <c r="R201" s="177">
        <f>SUM(R202:R203)</f>
        <v>0</v>
      </c>
      <c r="S201" s="176"/>
      <c r="T201" s="178">
        <f>SUM(T202:T203)</f>
        <v>0</v>
      </c>
      <c r="AR201" s="179" t="s">
        <v>80</v>
      </c>
      <c r="AT201" s="180" t="s">
        <v>71</v>
      </c>
      <c r="AU201" s="180" t="s">
        <v>80</v>
      </c>
      <c r="AY201" s="179" t="s">
        <v>172</v>
      </c>
      <c r="BK201" s="181">
        <f>SUM(BK202:BK203)</f>
        <v>0</v>
      </c>
    </row>
    <row r="202" spans="1:65" s="2" customFormat="1" ht="24.2" customHeight="1">
      <c r="A202" s="31"/>
      <c r="B202" s="32"/>
      <c r="C202" s="184" t="s">
        <v>384</v>
      </c>
      <c r="D202" s="184" t="s">
        <v>175</v>
      </c>
      <c r="E202" s="185" t="s">
        <v>399</v>
      </c>
      <c r="F202" s="186" t="s">
        <v>400</v>
      </c>
      <c r="G202" s="187" t="s">
        <v>394</v>
      </c>
      <c r="H202" s="188">
        <v>9</v>
      </c>
      <c r="I202" s="189"/>
      <c r="J202" s="188">
        <f>ROUND(I202*H202,2)</f>
        <v>0</v>
      </c>
      <c r="K202" s="190"/>
      <c r="L202" s="36"/>
      <c r="M202" s="191" t="s">
        <v>1</v>
      </c>
      <c r="N202" s="192" t="s">
        <v>38</v>
      </c>
      <c r="O202" s="68"/>
      <c r="P202" s="193">
        <f>O202*H202</f>
        <v>0</v>
      </c>
      <c r="Q202" s="193">
        <v>0</v>
      </c>
      <c r="R202" s="193">
        <f>Q202*H202</f>
        <v>0</v>
      </c>
      <c r="S202" s="193">
        <v>0</v>
      </c>
      <c r="T202" s="194">
        <f>S202*H202</f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179</v>
      </c>
      <c r="AT202" s="195" t="s">
        <v>175</v>
      </c>
      <c r="AU202" s="195" t="s">
        <v>180</v>
      </c>
      <c r="AY202" s="14" t="s">
        <v>172</v>
      </c>
      <c r="BE202" s="196">
        <f>IF(N202="základná",J202,0)</f>
        <v>0</v>
      </c>
      <c r="BF202" s="196">
        <f>IF(N202="znížená",J202,0)</f>
        <v>0</v>
      </c>
      <c r="BG202" s="196">
        <f>IF(N202="zákl. prenesená",J202,0)</f>
        <v>0</v>
      </c>
      <c r="BH202" s="196">
        <f>IF(N202="zníž. prenesená",J202,0)</f>
        <v>0</v>
      </c>
      <c r="BI202" s="196">
        <f>IF(N202="nulová",J202,0)</f>
        <v>0</v>
      </c>
      <c r="BJ202" s="14" t="s">
        <v>180</v>
      </c>
      <c r="BK202" s="196">
        <f>ROUND(I202*H202,2)</f>
        <v>0</v>
      </c>
      <c r="BL202" s="14" t="s">
        <v>179</v>
      </c>
      <c r="BM202" s="195" t="s">
        <v>401</v>
      </c>
    </row>
    <row r="203" spans="1:65" s="2" customFormat="1" ht="24.2" customHeight="1">
      <c r="A203" s="31"/>
      <c r="B203" s="32"/>
      <c r="C203" s="184" t="s">
        <v>241</v>
      </c>
      <c r="D203" s="184" t="s">
        <v>175</v>
      </c>
      <c r="E203" s="185" t="s">
        <v>403</v>
      </c>
      <c r="F203" s="186" t="s">
        <v>404</v>
      </c>
      <c r="G203" s="187" t="s">
        <v>394</v>
      </c>
      <c r="H203" s="188">
        <v>9</v>
      </c>
      <c r="I203" s="189"/>
      <c r="J203" s="188">
        <f>ROUND(I203*H203,2)</f>
        <v>0</v>
      </c>
      <c r="K203" s="190"/>
      <c r="L203" s="36"/>
      <c r="M203" s="191" t="s">
        <v>1</v>
      </c>
      <c r="N203" s="192" t="s">
        <v>38</v>
      </c>
      <c r="O203" s="68"/>
      <c r="P203" s="193">
        <f>O203*H203</f>
        <v>0</v>
      </c>
      <c r="Q203" s="193">
        <v>0</v>
      </c>
      <c r="R203" s="193">
        <f>Q203*H203</f>
        <v>0</v>
      </c>
      <c r="S203" s="193">
        <v>0</v>
      </c>
      <c r="T203" s="194">
        <f>S203*H203</f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95" t="s">
        <v>179</v>
      </c>
      <c r="AT203" s="195" t="s">
        <v>175</v>
      </c>
      <c r="AU203" s="195" t="s">
        <v>180</v>
      </c>
      <c r="AY203" s="14" t="s">
        <v>172</v>
      </c>
      <c r="BE203" s="196">
        <f>IF(N203="základná",J203,0)</f>
        <v>0</v>
      </c>
      <c r="BF203" s="196">
        <f>IF(N203="znížená",J203,0)</f>
        <v>0</v>
      </c>
      <c r="BG203" s="196">
        <f>IF(N203="zákl. prenesená",J203,0)</f>
        <v>0</v>
      </c>
      <c r="BH203" s="196">
        <f>IF(N203="zníž. prenesená",J203,0)</f>
        <v>0</v>
      </c>
      <c r="BI203" s="196">
        <f>IF(N203="nulová",J203,0)</f>
        <v>0</v>
      </c>
      <c r="BJ203" s="14" t="s">
        <v>180</v>
      </c>
      <c r="BK203" s="196">
        <f>ROUND(I203*H203,2)</f>
        <v>0</v>
      </c>
      <c r="BL203" s="14" t="s">
        <v>179</v>
      </c>
      <c r="BM203" s="195" t="s">
        <v>405</v>
      </c>
    </row>
    <row r="204" spans="1:65" s="12" customFormat="1" ht="22.9" customHeight="1">
      <c r="B204" s="168"/>
      <c r="C204" s="169"/>
      <c r="D204" s="170" t="s">
        <v>71</v>
      </c>
      <c r="E204" s="182" t="s">
        <v>389</v>
      </c>
      <c r="F204" s="182" t="s">
        <v>390</v>
      </c>
      <c r="G204" s="169"/>
      <c r="H204" s="169"/>
      <c r="I204" s="172"/>
      <c r="J204" s="183">
        <f>BK204</f>
        <v>0</v>
      </c>
      <c r="K204" s="169"/>
      <c r="L204" s="174"/>
      <c r="M204" s="175"/>
      <c r="N204" s="176"/>
      <c r="O204" s="176"/>
      <c r="P204" s="177">
        <f>SUM(P205:P206)</f>
        <v>0</v>
      </c>
      <c r="Q204" s="176"/>
      <c r="R204" s="177">
        <f>SUM(R205:R206)</f>
        <v>0</v>
      </c>
      <c r="S204" s="176"/>
      <c r="T204" s="178">
        <f>SUM(T205:T206)</f>
        <v>0</v>
      </c>
      <c r="AR204" s="179" t="s">
        <v>80</v>
      </c>
      <c r="AT204" s="180" t="s">
        <v>71</v>
      </c>
      <c r="AU204" s="180" t="s">
        <v>80</v>
      </c>
      <c r="AY204" s="179" t="s">
        <v>172</v>
      </c>
      <c r="BK204" s="181">
        <f>SUM(BK205:BK206)</f>
        <v>0</v>
      </c>
    </row>
    <row r="205" spans="1:65" s="2" customFormat="1" ht="24.2" customHeight="1">
      <c r="A205" s="31"/>
      <c r="B205" s="32"/>
      <c r="C205" s="184" t="s">
        <v>385</v>
      </c>
      <c r="D205" s="184" t="s">
        <v>175</v>
      </c>
      <c r="E205" s="185" t="s">
        <v>407</v>
      </c>
      <c r="F205" s="186" t="s">
        <v>408</v>
      </c>
      <c r="G205" s="187" t="s">
        <v>394</v>
      </c>
      <c r="H205" s="188">
        <v>9</v>
      </c>
      <c r="I205" s="189"/>
      <c r="J205" s="188">
        <f>ROUND(I205*H205,2)</f>
        <v>0</v>
      </c>
      <c r="K205" s="190"/>
      <c r="L205" s="36"/>
      <c r="M205" s="191" t="s">
        <v>1</v>
      </c>
      <c r="N205" s="192" t="s">
        <v>38</v>
      </c>
      <c r="O205" s="68"/>
      <c r="P205" s="193">
        <f>O205*H205</f>
        <v>0</v>
      </c>
      <c r="Q205" s="193">
        <v>0</v>
      </c>
      <c r="R205" s="193">
        <f>Q205*H205</f>
        <v>0</v>
      </c>
      <c r="S205" s="193">
        <v>0</v>
      </c>
      <c r="T205" s="194">
        <f>S205*H205</f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95" t="s">
        <v>179</v>
      </c>
      <c r="AT205" s="195" t="s">
        <v>175</v>
      </c>
      <c r="AU205" s="195" t="s">
        <v>180</v>
      </c>
      <c r="AY205" s="14" t="s">
        <v>172</v>
      </c>
      <c r="BE205" s="196">
        <f>IF(N205="základná",J205,0)</f>
        <v>0</v>
      </c>
      <c r="BF205" s="196">
        <f>IF(N205="znížená",J205,0)</f>
        <v>0</v>
      </c>
      <c r="BG205" s="196">
        <f>IF(N205="zákl. prenesená",J205,0)</f>
        <v>0</v>
      </c>
      <c r="BH205" s="196">
        <f>IF(N205="zníž. prenesená",J205,0)</f>
        <v>0</v>
      </c>
      <c r="BI205" s="196">
        <f>IF(N205="nulová",J205,0)</f>
        <v>0</v>
      </c>
      <c r="BJ205" s="14" t="s">
        <v>180</v>
      </c>
      <c r="BK205" s="196">
        <f>ROUND(I205*H205,2)</f>
        <v>0</v>
      </c>
      <c r="BL205" s="14" t="s">
        <v>179</v>
      </c>
      <c r="BM205" s="195" t="s">
        <v>891</v>
      </c>
    </row>
    <row r="206" spans="1:65" s="2" customFormat="1" ht="37.9" customHeight="1">
      <c r="A206" s="31"/>
      <c r="B206" s="32"/>
      <c r="C206" s="184" t="s">
        <v>386</v>
      </c>
      <c r="D206" s="184" t="s">
        <v>175</v>
      </c>
      <c r="E206" s="185" t="s">
        <v>392</v>
      </c>
      <c r="F206" s="186" t="s">
        <v>393</v>
      </c>
      <c r="G206" s="187" t="s">
        <v>394</v>
      </c>
      <c r="H206" s="188">
        <v>288</v>
      </c>
      <c r="I206" s="189"/>
      <c r="J206" s="188">
        <f>ROUND(I206*H206,2)</f>
        <v>0</v>
      </c>
      <c r="K206" s="190"/>
      <c r="L206" s="36"/>
      <c r="M206" s="191" t="s">
        <v>1</v>
      </c>
      <c r="N206" s="192" t="s">
        <v>38</v>
      </c>
      <c r="O206" s="68"/>
      <c r="P206" s="193">
        <f>O206*H206</f>
        <v>0</v>
      </c>
      <c r="Q206" s="193">
        <v>0</v>
      </c>
      <c r="R206" s="193">
        <f>Q206*H206</f>
        <v>0</v>
      </c>
      <c r="S206" s="193">
        <v>0</v>
      </c>
      <c r="T206" s="194">
        <f>S206*H206</f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179</v>
      </c>
      <c r="AT206" s="195" t="s">
        <v>175</v>
      </c>
      <c r="AU206" s="195" t="s">
        <v>180</v>
      </c>
      <c r="AY206" s="14" t="s">
        <v>172</v>
      </c>
      <c r="BE206" s="196">
        <f>IF(N206="základná",J206,0)</f>
        <v>0</v>
      </c>
      <c r="BF206" s="196">
        <f>IF(N206="znížená",J206,0)</f>
        <v>0</v>
      </c>
      <c r="BG206" s="196">
        <f>IF(N206="zákl. prenesená",J206,0)</f>
        <v>0</v>
      </c>
      <c r="BH206" s="196">
        <f>IF(N206="zníž. prenesená",J206,0)</f>
        <v>0</v>
      </c>
      <c r="BI206" s="196">
        <f>IF(N206="nulová",J206,0)</f>
        <v>0</v>
      </c>
      <c r="BJ206" s="14" t="s">
        <v>180</v>
      </c>
      <c r="BK206" s="196">
        <f>ROUND(I206*H206,2)</f>
        <v>0</v>
      </c>
      <c r="BL206" s="14" t="s">
        <v>179</v>
      </c>
      <c r="BM206" s="195" t="s">
        <v>892</v>
      </c>
    </row>
    <row r="207" spans="1:65" s="12" customFormat="1" ht="25.9" customHeight="1">
      <c r="B207" s="168"/>
      <c r="C207" s="169"/>
      <c r="D207" s="170" t="s">
        <v>71</v>
      </c>
      <c r="E207" s="171" t="s">
        <v>387</v>
      </c>
      <c r="F207" s="171" t="s">
        <v>388</v>
      </c>
      <c r="G207" s="169"/>
      <c r="H207" s="169"/>
      <c r="I207" s="172"/>
      <c r="J207" s="173">
        <f>BK207</f>
        <v>0</v>
      </c>
      <c r="K207" s="169"/>
      <c r="L207" s="174"/>
      <c r="M207" s="175"/>
      <c r="N207" s="176"/>
      <c r="O207" s="176"/>
      <c r="P207" s="177">
        <f>P208+P211+P214</f>
        <v>0</v>
      </c>
      <c r="Q207" s="176"/>
      <c r="R207" s="177">
        <f>R208+R211+R214</f>
        <v>35.781269999999999</v>
      </c>
      <c r="S207" s="176"/>
      <c r="T207" s="178">
        <f>T208+T211+T214</f>
        <v>0</v>
      </c>
      <c r="AR207" s="179" t="s">
        <v>80</v>
      </c>
      <c r="AT207" s="180" t="s">
        <v>71</v>
      </c>
      <c r="AU207" s="180" t="s">
        <v>72</v>
      </c>
      <c r="AY207" s="179" t="s">
        <v>172</v>
      </c>
      <c r="BK207" s="181">
        <f>BK208+BK211+BK214</f>
        <v>0</v>
      </c>
    </row>
    <row r="208" spans="1:65" s="12" customFormat="1" ht="22.9" customHeight="1">
      <c r="B208" s="168"/>
      <c r="C208" s="169"/>
      <c r="D208" s="170" t="s">
        <v>71</v>
      </c>
      <c r="E208" s="182" t="s">
        <v>410</v>
      </c>
      <c r="F208" s="182" t="s">
        <v>411</v>
      </c>
      <c r="G208" s="169"/>
      <c r="H208" s="169"/>
      <c r="I208" s="172"/>
      <c r="J208" s="183">
        <f>BK208</f>
        <v>0</v>
      </c>
      <c r="K208" s="169"/>
      <c r="L208" s="174"/>
      <c r="M208" s="175"/>
      <c r="N208" s="176"/>
      <c r="O208" s="176"/>
      <c r="P208" s="177">
        <f>SUM(P209:P210)</f>
        <v>0</v>
      </c>
      <c r="Q208" s="176"/>
      <c r="R208" s="177">
        <f>SUM(R209:R210)</f>
        <v>0</v>
      </c>
      <c r="S208" s="176"/>
      <c r="T208" s="178">
        <f>SUM(T209:T210)</f>
        <v>0</v>
      </c>
      <c r="AR208" s="179" t="s">
        <v>80</v>
      </c>
      <c r="AT208" s="180" t="s">
        <v>71</v>
      </c>
      <c r="AU208" s="180" t="s">
        <v>80</v>
      </c>
      <c r="AY208" s="179" t="s">
        <v>172</v>
      </c>
      <c r="BK208" s="181">
        <f>SUM(BK209:BK210)</f>
        <v>0</v>
      </c>
    </row>
    <row r="209" spans="1:65" s="2" customFormat="1" ht="24.2" customHeight="1">
      <c r="A209" s="31"/>
      <c r="B209" s="32"/>
      <c r="C209" s="184" t="s">
        <v>391</v>
      </c>
      <c r="D209" s="184" t="s">
        <v>175</v>
      </c>
      <c r="E209" s="185" t="s">
        <v>413</v>
      </c>
      <c r="F209" s="186" t="s">
        <v>414</v>
      </c>
      <c r="G209" s="187" t="s">
        <v>394</v>
      </c>
      <c r="H209" s="188">
        <v>9</v>
      </c>
      <c r="I209" s="189"/>
      <c r="J209" s="188">
        <f>ROUND(I209*H209,2)</f>
        <v>0</v>
      </c>
      <c r="K209" s="190"/>
      <c r="L209" s="36"/>
      <c r="M209" s="191" t="s">
        <v>1</v>
      </c>
      <c r="N209" s="192" t="s">
        <v>38</v>
      </c>
      <c r="O209" s="68"/>
      <c r="P209" s="193">
        <f>O209*H209</f>
        <v>0</v>
      </c>
      <c r="Q209" s="193">
        <v>0</v>
      </c>
      <c r="R209" s="193">
        <f>Q209*H209</f>
        <v>0</v>
      </c>
      <c r="S209" s="193">
        <v>0</v>
      </c>
      <c r="T209" s="194">
        <f>S209*H209</f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179</v>
      </c>
      <c r="AT209" s="195" t="s">
        <v>175</v>
      </c>
      <c r="AU209" s="195" t="s">
        <v>180</v>
      </c>
      <c r="AY209" s="14" t="s">
        <v>172</v>
      </c>
      <c r="BE209" s="196">
        <f>IF(N209="základná",J209,0)</f>
        <v>0</v>
      </c>
      <c r="BF209" s="196">
        <f>IF(N209="znížená",J209,0)</f>
        <v>0</v>
      </c>
      <c r="BG209" s="196">
        <f>IF(N209="zákl. prenesená",J209,0)</f>
        <v>0</v>
      </c>
      <c r="BH209" s="196">
        <f>IF(N209="zníž. prenesená",J209,0)</f>
        <v>0</v>
      </c>
      <c r="BI209" s="196">
        <f>IF(N209="nulová",J209,0)</f>
        <v>0</v>
      </c>
      <c r="BJ209" s="14" t="s">
        <v>180</v>
      </c>
      <c r="BK209" s="196">
        <f>ROUND(I209*H209,2)</f>
        <v>0</v>
      </c>
      <c r="BL209" s="14" t="s">
        <v>179</v>
      </c>
      <c r="BM209" s="195" t="s">
        <v>415</v>
      </c>
    </row>
    <row r="210" spans="1:65" s="2" customFormat="1" ht="24.2" customHeight="1">
      <c r="A210" s="31"/>
      <c r="B210" s="32"/>
      <c r="C210" s="184" t="s">
        <v>398</v>
      </c>
      <c r="D210" s="184" t="s">
        <v>175</v>
      </c>
      <c r="E210" s="185" t="s">
        <v>760</v>
      </c>
      <c r="F210" s="186" t="s">
        <v>761</v>
      </c>
      <c r="G210" s="187" t="s">
        <v>394</v>
      </c>
      <c r="H210" s="188">
        <v>2.7</v>
      </c>
      <c r="I210" s="189"/>
      <c r="J210" s="188">
        <f>ROUND(I210*H210,2)</f>
        <v>0</v>
      </c>
      <c r="K210" s="190"/>
      <c r="L210" s="36"/>
      <c r="M210" s="191" t="s">
        <v>1</v>
      </c>
      <c r="N210" s="192" t="s">
        <v>38</v>
      </c>
      <c r="O210" s="68"/>
      <c r="P210" s="193">
        <f>O210*H210</f>
        <v>0</v>
      </c>
      <c r="Q210" s="193">
        <v>0</v>
      </c>
      <c r="R210" s="193">
        <f>Q210*H210</f>
        <v>0</v>
      </c>
      <c r="S210" s="193">
        <v>0</v>
      </c>
      <c r="T210" s="194">
        <f>S210*H210</f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95" t="s">
        <v>179</v>
      </c>
      <c r="AT210" s="195" t="s">
        <v>175</v>
      </c>
      <c r="AU210" s="195" t="s">
        <v>180</v>
      </c>
      <c r="AY210" s="14" t="s">
        <v>172</v>
      </c>
      <c r="BE210" s="196">
        <f>IF(N210="základná",J210,0)</f>
        <v>0</v>
      </c>
      <c r="BF210" s="196">
        <f>IF(N210="znížená",J210,0)</f>
        <v>0</v>
      </c>
      <c r="BG210" s="196">
        <f>IF(N210="zákl. prenesená",J210,0)</f>
        <v>0</v>
      </c>
      <c r="BH210" s="196">
        <f>IF(N210="zníž. prenesená",J210,0)</f>
        <v>0</v>
      </c>
      <c r="BI210" s="196">
        <f>IF(N210="nulová",J210,0)</f>
        <v>0</v>
      </c>
      <c r="BJ210" s="14" t="s">
        <v>180</v>
      </c>
      <c r="BK210" s="196">
        <f>ROUND(I210*H210,2)</f>
        <v>0</v>
      </c>
      <c r="BL210" s="14" t="s">
        <v>179</v>
      </c>
      <c r="BM210" s="195" t="s">
        <v>762</v>
      </c>
    </row>
    <row r="211" spans="1:65" s="12" customFormat="1" ht="22.9" customHeight="1">
      <c r="B211" s="168"/>
      <c r="C211" s="169"/>
      <c r="D211" s="170" t="s">
        <v>71</v>
      </c>
      <c r="E211" s="182" t="s">
        <v>420</v>
      </c>
      <c r="F211" s="182" t="s">
        <v>421</v>
      </c>
      <c r="G211" s="169"/>
      <c r="H211" s="169"/>
      <c r="I211" s="172"/>
      <c r="J211" s="183">
        <f>BK211</f>
        <v>0</v>
      </c>
      <c r="K211" s="169"/>
      <c r="L211" s="174"/>
      <c r="M211" s="175"/>
      <c r="N211" s="176"/>
      <c r="O211" s="176"/>
      <c r="P211" s="177">
        <f>SUM(P212:P213)</f>
        <v>0</v>
      </c>
      <c r="Q211" s="176"/>
      <c r="R211" s="177">
        <f>SUM(R212:R213)</f>
        <v>35.781269999999999</v>
      </c>
      <c r="S211" s="176"/>
      <c r="T211" s="178">
        <f>SUM(T212:T213)</f>
        <v>0</v>
      </c>
      <c r="AR211" s="179" t="s">
        <v>80</v>
      </c>
      <c r="AT211" s="180" t="s">
        <v>71</v>
      </c>
      <c r="AU211" s="180" t="s">
        <v>80</v>
      </c>
      <c r="AY211" s="179" t="s">
        <v>172</v>
      </c>
      <c r="BK211" s="181">
        <f>SUM(BK212:BK213)</f>
        <v>0</v>
      </c>
    </row>
    <row r="212" spans="1:65" s="2" customFormat="1" ht="24.2" customHeight="1">
      <c r="A212" s="31"/>
      <c r="B212" s="32"/>
      <c r="C212" s="184" t="s">
        <v>402</v>
      </c>
      <c r="D212" s="184" t="s">
        <v>175</v>
      </c>
      <c r="E212" s="185" t="s">
        <v>423</v>
      </c>
      <c r="F212" s="186" t="s">
        <v>424</v>
      </c>
      <c r="G212" s="187" t="s">
        <v>394</v>
      </c>
      <c r="H212" s="188">
        <v>17.5</v>
      </c>
      <c r="I212" s="189"/>
      <c r="J212" s="188">
        <f>ROUND(I212*H212,2)</f>
        <v>0</v>
      </c>
      <c r="K212" s="190"/>
      <c r="L212" s="36"/>
      <c r="M212" s="191" t="s">
        <v>1</v>
      </c>
      <c r="N212" s="192" t="s">
        <v>38</v>
      </c>
      <c r="O212" s="68"/>
      <c r="P212" s="193">
        <f>O212*H212</f>
        <v>0</v>
      </c>
      <c r="Q212" s="193">
        <v>0</v>
      </c>
      <c r="R212" s="193">
        <f>Q212*H212</f>
        <v>0</v>
      </c>
      <c r="S212" s="193">
        <v>0</v>
      </c>
      <c r="T212" s="194">
        <f>S212*H212</f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179</v>
      </c>
      <c r="AT212" s="195" t="s">
        <v>175</v>
      </c>
      <c r="AU212" s="195" t="s">
        <v>180</v>
      </c>
      <c r="AY212" s="14" t="s">
        <v>172</v>
      </c>
      <c r="BE212" s="196">
        <f>IF(N212="základná",J212,0)</f>
        <v>0</v>
      </c>
      <c r="BF212" s="196">
        <f>IF(N212="znížená",J212,0)</f>
        <v>0</v>
      </c>
      <c r="BG212" s="196">
        <f>IF(N212="zákl. prenesená",J212,0)</f>
        <v>0</v>
      </c>
      <c r="BH212" s="196">
        <f>IF(N212="zníž. prenesená",J212,0)</f>
        <v>0</v>
      </c>
      <c r="BI212" s="196">
        <f>IF(N212="nulová",J212,0)</f>
        <v>0</v>
      </c>
      <c r="BJ212" s="14" t="s">
        <v>180</v>
      </c>
      <c r="BK212" s="196">
        <f>ROUND(I212*H212,2)</f>
        <v>0</v>
      </c>
      <c r="BL212" s="14" t="s">
        <v>179</v>
      </c>
      <c r="BM212" s="195" t="s">
        <v>425</v>
      </c>
    </row>
    <row r="213" spans="1:65" s="2" customFormat="1" ht="14.45" customHeight="1">
      <c r="A213" s="31"/>
      <c r="B213" s="32"/>
      <c r="C213" s="197" t="s">
        <v>406</v>
      </c>
      <c r="D213" s="197" t="s">
        <v>256</v>
      </c>
      <c r="E213" s="198" t="s">
        <v>427</v>
      </c>
      <c r="F213" s="199" t="s">
        <v>428</v>
      </c>
      <c r="G213" s="200" t="s">
        <v>394</v>
      </c>
      <c r="H213" s="201">
        <v>21.21</v>
      </c>
      <c r="I213" s="202"/>
      <c r="J213" s="201">
        <f>ROUND(I213*H213,2)</f>
        <v>0</v>
      </c>
      <c r="K213" s="203"/>
      <c r="L213" s="204"/>
      <c r="M213" s="205" t="s">
        <v>1</v>
      </c>
      <c r="N213" s="206" t="s">
        <v>38</v>
      </c>
      <c r="O213" s="68"/>
      <c r="P213" s="193">
        <f>O213*H213</f>
        <v>0</v>
      </c>
      <c r="Q213" s="193">
        <v>1.6870000000000001</v>
      </c>
      <c r="R213" s="193">
        <f>Q213*H213</f>
        <v>35.781269999999999</v>
      </c>
      <c r="S213" s="193">
        <v>0</v>
      </c>
      <c r="T213" s="194">
        <f>S213*H213</f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95" t="s">
        <v>220</v>
      </c>
      <c r="AT213" s="195" t="s">
        <v>256</v>
      </c>
      <c r="AU213" s="195" t="s">
        <v>180</v>
      </c>
      <c r="AY213" s="14" t="s">
        <v>172</v>
      </c>
      <c r="BE213" s="196">
        <f>IF(N213="základná",J213,0)</f>
        <v>0</v>
      </c>
      <c r="BF213" s="196">
        <f>IF(N213="znížená",J213,0)</f>
        <v>0</v>
      </c>
      <c r="BG213" s="196">
        <f>IF(N213="zákl. prenesená",J213,0)</f>
        <v>0</v>
      </c>
      <c r="BH213" s="196">
        <f>IF(N213="zníž. prenesená",J213,0)</f>
        <v>0</v>
      </c>
      <c r="BI213" s="196">
        <f>IF(N213="nulová",J213,0)</f>
        <v>0</v>
      </c>
      <c r="BJ213" s="14" t="s">
        <v>180</v>
      </c>
      <c r="BK213" s="196">
        <f>ROUND(I213*H213,2)</f>
        <v>0</v>
      </c>
      <c r="BL213" s="14" t="s">
        <v>179</v>
      </c>
      <c r="BM213" s="195" t="s">
        <v>429</v>
      </c>
    </row>
    <row r="214" spans="1:65" s="12" customFormat="1" ht="22.9" customHeight="1">
      <c r="B214" s="168"/>
      <c r="C214" s="169"/>
      <c r="D214" s="170" t="s">
        <v>71</v>
      </c>
      <c r="E214" s="182" t="s">
        <v>430</v>
      </c>
      <c r="F214" s="182" t="s">
        <v>431</v>
      </c>
      <c r="G214" s="169"/>
      <c r="H214" s="169"/>
      <c r="I214" s="172"/>
      <c r="J214" s="183">
        <f>BK214</f>
        <v>0</v>
      </c>
      <c r="K214" s="169"/>
      <c r="L214" s="174"/>
      <c r="M214" s="175"/>
      <c r="N214" s="176"/>
      <c r="O214" s="176"/>
      <c r="P214" s="177">
        <f>P215</f>
        <v>0</v>
      </c>
      <c r="Q214" s="176"/>
      <c r="R214" s="177">
        <f>R215</f>
        <v>0</v>
      </c>
      <c r="S214" s="176"/>
      <c r="T214" s="178">
        <f>T215</f>
        <v>0</v>
      </c>
      <c r="AR214" s="179" t="s">
        <v>80</v>
      </c>
      <c r="AT214" s="180" t="s">
        <v>71</v>
      </c>
      <c r="AU214" s="180" t="s">
        <v>80</v>
      </c>
      <c r="AY214" s="179" t="s">
        <v>172</v>
      </c>
      <c r="BK214" s="181">
        <f>BK215</f>
        <v>0</v>
      </c>
    </row>
    <row r="215" spans="1:65" s="2" customFormat="1" ht="24.2" customHeight="1">
      <c r="A215" s="31"/>
      <c r="B215" s="32"/>
      <c r="C215" s="184" t="s">
        <v>412</v>
      </c>
      <c r="D215" s="184" t="s">
        <v>175</v>
      </c>
      <c r="E215" s="185" t="s">
        <v>433</v>
      </c>
      <c r="F215" s="186" t="s">
        <v>434</v>
      </c>
      <c r="G215" s="187" t="s">
        <v>235</v>
      </c>
      <c r="H215" s="188">
        <v>132.9</v>
      </c>
      <c r="I215" s="189"/>
      <c r="J215" s="188">
        <f>ROUND(I215*H215,2)</f>
        <v>0</v>
      </c>
      <c r="K215" s="190"/>
      <c r="L215" s="36"/>
      <c r="M215" s="191" t="s">
        <v>1</v>
      </c>
      <c r="N215" s="192" t="s">
        <v>38</v>
      </c>
      <c r="O215" s="68"/>
      <c r="P215" s="193">
        <f>O215*H215</f>
        <v>0</v>
      </c>
      <c r="Q215" s="193">
        <v>0</v>
      </c>
      <c r="R215" s="193">
        <f>Q215*H215</f>
        <v>0</v>
      </c>
      <c r="S215" s="193">
        <v>0</v>
      </c>
      <c r="T215" s="194">
        <f>S215*H215</f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179</v>
      </c>
      <c r="AT215" s="195" t="s">
        <v>175</v>
      </c>
      <c r="AU215" s="195" t="s">
        <v>180</v>
      </c>
      <c r="AY215" s="14" t="s">
        <v>172</v>
      </c>
      <c r="BE215" s="196">
        <f>IF(N215="základná",J215,0)</f>
        <v>0</v>
      </c>
      <c r="BF215" s="196">
        <f>IF(N215="znížená",J215,0)</f>
        <v>0</v>
      </c>
      <c r="BG215" s="196">
        <f>IF(N215="zákl. prenesená",J215,0)</f>
        <v>0</v>
      </c>
      <c r="BH215" s="196">
        <f>IF(N215="zníž. prenesená",J215,0)</f>
        <v>0</v>
      </c>
      <c r="BI215" s="196">
        <f>IF(N215="nulová",J215,0)</f>
        <v>0</v>
      </c>
      <c r="BJ215" s="14" t="s">
        <v>180</v>
      </c>
      <c r="BK215" s="196">
        <f>ROUND(I215*H215,2)</f>
        <v>0</v>
      </c>
      <c r="BL215" s="14" t="s">
        <v>179</v>
      </c>
      <c r="BM215" s="195" t="s">
        <v>435</v>
      </c>
    </row>
    <row r="216" spans="1:65" s="12" customFormat="1" ht="25.9" customHeight="1">
      <c r="B216" s="168"/>
      <c r="C216" s="169"/>
      <c r="D216" s="170" t="s">
        <v>71</v>
      </c>
      <c r="E216" s="171" t="s">
        <v>387</v>
      </c>
      <c r="F216" s="171" t="s">
        <v>388</v>
      </c>
      <c r="G216" s="169"/>
      <c r="H216" s="169"/>
      <c r="I216" s="172"/>
      <c r="J216" s="173">
        <f>BK216</f>
        <v>0</v>
      </c>
      <c r="K216" s="169"/>
      <c r="L216" s="174"/>
      <c r="M216" s="175"/>
      <c r="N216" s="176"/>
      <c r="O216" s="176"/>
      <c r="P216" s="177">
        <f>P217+P219</f>
        <v>0</v>
      </c>
      <c r="Q216" s="176"/>
      <c r="R216" s="177">
        <f>R217+R219</f>
        <v>1.4499999999999999E-3</v>
      </c>
      <c r="S216" s="176"/>
      <c r="T216" s="178">
        <f>T217+T219</f>
        <v>0</v>
      </c>
      <c r="AR216" s="179" t="s">
        <v>80</v>
      </c>
      <c r="AT216" s="180" t="s">
        <v>71</v>
      </c>
      <c r="AU216" s="180" t="s">
        <v>72</v>
      </c>
      <c r="AY216" s="179" t="s">
        <v>172</v>
      </c>
      <c r="BK216" s="181">
        <f>BK217+BK219</f>
        <v>0</v>
      </c>
    </row>
    <row r="217" spans="1:65" s="12" customFormat="1" ht="22.9" customHeight="1">
      <c r="B217" s="168"/>
      <c r="C217" s="169"/>
      <c r="D217" s="170" t="s">
        <v>71</v>
      </c>
      <c r="E217" s="182" t="s">
        <v>442</v>
      </c>
      <c r="F217" s="182" t="s">
        <v>443</v>
      </c>
      <c r="G217" s="169"/>
      <c r="H217" s="169"/>
      <c r="I217" s="172"/>
      <c r="J217" s="183">
        <f>BK217</f>
        <v>0</v>
      </c>
      <c r="K217" s="169"/>
      <c r="L217" s="174"/>
      <c r="M217" s="175"/>
      <c r="N217" s="176"/>
      <c r="O217" s="176"/>
      <c r="P217" s="177">
        <f>P218</f>
        <v>0</v>
      </c>
      <c r="Q217" s="176"/>
      <c r="R217" s="177">
        <f>R218</f>
        <v>0</v>
      </c>
      <c r="S217" s="176"/>
      <c r="T217" s="178">
        <f>T218</f>
        <v>0</v>
      </c>
      <c r="AR217" s="179" t="s">
        <v>80</v>
      </c>
      <c r="AT217" s="180" t="s">
        <v>71</v>
      </c>
      <c r="AU217" s="180" t="s">
        <v>80</v>
      </c>
      <c r="AY217" s="179" t="s">
        <v>172</v>
      </c>
      <c r="BK217" s="181">
        <f>BK218</f>
        <v>0</v>
      </c>
    </row>
    <row r="218" spans="1:65" s="2" customFormat="1" ht="24.2" customHeight="1">
      <c r="A218" s="31"/>
      <c r="B218" s="32"/>
      <c r="C218" s="184" t="s">
        <v>416</v>
      </c>
      <c r="D218" s="184" t="s">
        <v>175</v>
      </c>
      <c r="E218" s="185" t="s">
        <v>445</v>
      </c>
      <c r="F218" s="186" t="s">
        <v>446</v>
      </c>
      <c r="G218" s="187" t="s">
        <v>235</v>
      </c>
      <c r="H218" s="188">
        <v>47</v>
      </c>
      <c r="I218" s="189"/>
      <c r="J218" s="188">
        <f>ROUND(I218*H218,2)</f>
        <v>0</v>
      </c>
      <c r="K218" s="190"/>
      <c r="L218" s="36"/>
      <c r="M218" s="191" t="s">
        <v>1</v>
      </c>
      <c r="N218" s="192" t="s">
        <v>38</v>
      </c>
      <c r="O218" s="68"/>
      <c r="P218" s="193">
        <f>O218*H218</f>
        <v>0</v>
      </c>
      <c r="Q218" s="193">
        <v>0</v>
      </c>
      <c r="R218" s="193">
        <f>Q218*H218</f>
        <v>0</v>
      </c>
      <c r="S218" s="193">
        <v>0</v>
      </c>
      <c r="T218" s="194">
        <f>S218*H218</f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179</v>
      </c>
      <c r="AT218" s="195" t="s">
        <v>175</v>
      </c>
      <c r="AU218" s="195" t="s">
        <v>180</v>
      </c>
      <c r="AY218" s="14" t="s">
        <v>172</v>
      </c>
      <c r="BE218" s="196">
        <f>IF(N218="základná",J218,0)</f>
        <v>0</v>
      </c>
      <c r="BF218" s="196">
        <f>IF(N218="znížená",J218,0)</f>
        <v>0</v>
      </c>
      <c r="BG218" s="196">
        <f>IF(N218="zákl. prenesená",J218,0)</f>
        <v>0</v>
      </c>
      <c r="BH218" s="196">
        <f>IF(N218="zníž. prenesená",J218,0)</f>
        <v>0</v>
      </c>
      <c r="BI218" s="196">
        <f>IF(N218="nulová",J218,0)</f>
        <v>0</v>
      </c>
      <c r="BJ218" s="14" t="s">
        <v>180</v>
      </c>
      <c r="BK218" s="196">
        <f>ROUND(I218*H218,2)</f>
        <v>0</v>
      </c>
      <c r="BL218" s="14" t="s">
        <v>179</v>
      </c>
      <c r="BM218" s="195" t="s">
        <v>893</v>
      </c>
    </row>
    <row r="219" spans="1:65" s="12" customFormat="1" ht="22.9" customHeight="1">
      <c r="B219" s="168"/>
      <c r="C219" s="169"/>
      <c r="D219" s="170" t="s">
        <v>71</v>
      </c>
      <c r="E219" s="182" t="s">
        <v>448</v>
      </c>
      <c r="F219" s="182" t="s">
        <v>449</v>
      </c>
      <c r="G219" s="169"/>
      <c r="H219" s="169"/>
      <c r="I219" s="172"/>
      <c r="J219" s="183">
        <f>BK219</f>
        <v>0</v>
      </c>
      <c r="K219" s="169"/>
      <c r="L219" s="174"/>
      <c r="M219" s="175"/>
      <c r="N219" s="176"/>
      <c r="O219" s="176"/>
      <c r="P219" s="177">
        <f>SUM(P220:P221)</f>
        <v>0</v>
      </c>
      <c r="Q219" s="176"/>
      <c r="R219" s="177">
        <f>SUM(R220:R221)</f>
        <v>1.4499999999999999E-3</v>
      </c>
      <c r="S219" s="176"/>
      <c r="T219" s="178">
        <f>SUM(T220:T221)</f>
        <v>0</v>
      </c>
      <c r="AR219" s="179" t="s">
        <v>80</v>
      </c>
      <c r="AT219" s="180" t="s">
        <v>71</v>
      </c>
      <c r="AU219" s="180" t="s">
        <v>80</v>
      </c>
      <c r="AY219" s="179" t="s">
        <v>172</v>
      </c>
      <c r="BK219" s="181">
        <f>SUM(BK220:BK221)</f>
        <v>0</v>
      </c>
    </row>
    <row r="220" spans="1:65" s="2" customFormat="1" ht="24.2" customHeight="1">
      <c r="A220" s="31"/>
      <c r="B220" s="32"/>
      <c r="C220" s="184" t="s">
        <v>422</v>
      </c>
      <c r="D220" s="184" t="s">
        <v>175</v>
      </c>
      <c r="E220" s="185" t="s">
        <v>451</v>
      </c>
      <c r="F220" s="186" t="s">
        <v>452</v>
      </c>
      <c r="G220" s="187" t="s">
        <v>235</v>
      </c>
      <c r="H220" s="188">
        <v>47</v>
      </c>
      <c r="I220" s="189"/>
      <c r="J220" s="188">
        <f>ROUND(I220*H220,2)</f>
        <v>0</v>
      </c>
      <c r="K220" s="190"/>
      <c r="L220" s="36"/>
      <c r="M220" s="191" t="s">
        <v>1</v>
      </c>
      <c r="N220" s="192" t="s">
        <v>38</v>
      </c>
      <c r="O220" s="68"/>
      <c r="P220" s="193">
        <f>O220*H220</f>
        <v>0</v>
      </c>
      <c r="Q220" s="193">
        <v>0</v>
      </c>
      <c r="R220" s="193">
        <f>Q220*H220</f>
        <v>0</v>
      </c>
      <c r="S220" s="193">
        <v>0</v>
      </c>
      <c r="T220" s="194">
        <f>S220*H220</f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95" t="s">
        <v>179</v>
      </c>
      <c r="AT220" s="195" t="s">
        <v>175</v>
      </c>
      <c r="AU220" s="195" t="s">
        <v>180</v>
      </c>
      <c r="AY220" s="14" t="s">
        <v>172</v>
      </c>
      <c r="BE220" s="196">
        <f>IF(N220="základná",J220,0)</f>
        <v>0</v>
      </c>
      <c r="BF220" s="196">
        <f>IF(N220="znížená",J220,0)</f>
        <v>0</v>
      </c>
      <c r="BG220" s="196">
        <f>IF(N220="zákl. prenesená",J220,0)</f>
        <v>0</v>
      </c>
      <c r="BH220" s="196">
        <f>IF(N220="zníž. prenesená",J220,0)</f>
        <v>0</v>
      </c>
      <c r="BI220" s="196">
        <f>IF(N220="nulová",J220,0)</f>
        <v>0</v>
      </c>
      <c r="BJ220" s="14" t="s">
        <v>180</v>
      </c>
      <c r="BK220" s="196">
        <f>ROUND(I220*H220,2)</f>
        <v>0</v>
      </c>
      <c r="BL220" s="14" t="s">
        <v>179</v>
      </c>
      <c r="BM220" s="195" t="s">
        <v>894</v>
      </c>
    </row>
    <row r="221" spans="1:65" s="2" customFormat="1" ht="14.45" customHeight="1">
      <c r="A221" s="31"/>
      <c r="B221" s="32"/>
      <c r="C221" s="197" t="s">
        <v>426</v>
      </c>
      <c r="D221" s="197" t="s">
        <v>256</v>
      </c>
      <c r="E221" s="198" t="s">
        <v>455</v>
      </c>
      <c r="F221" s="199" t="s">
        <v>456</v>
      </c>
      <c r="G221" s="200" t="s">
        <v>457</v>
      </c>
      <c r="H221" s="201">
        <v>1.45</v>
      </c>
      <c r="I221" s="202"/>
      <c r="J221" s="201">
        <f>ROUND(I221*H221,2)</f>
        <v>0</v>
      </c>
      <c r="K221" s="203"/>
      <c r="L221" s="204"/>
      <c r="M221" s="205" t="s">
        <v>1</v>
      </c>
      <c r="N221" s="206" t="s">
        <v>38</v>
      </c>
      <c r="O221" s="68"/>
      <c r="P221" s="193">
        <f>O221*H221</f>
        <v>0</v>
      </c>
      <c r="Q221" s="193">
        <v>1E-3</v>
      </c>
      <c r="R221" s="193">
        <f>Q221*H221</f>
        <v>1.4499999999999999E-3</v>
      </c>
      <c r="S221" s="193">
        <v>0</v>
      </c>
      <c r="T221" s="194">
        <f>S221*H221</f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220</v>
      </c>
      <c r="AT221" s="195" t="s">
        <v>256</v>
      </c>
      <c r="AU221" s="195" t="s">
        <v>180</v>
      </c>
      <c r="AY221" s="14" t="s">
        <v>172</v>
      </c>
      <c r="BE221" s="196">
        <f>IF(N221="základná",J221,0)</f>
        <v>0</v>
      </c>
      <c r="BF221" s="196">
        <f>IF(N221="znížená",J221,0)</f>
        <v>0</v>
      </c>
      <c r="BG221" s="196">
        <f>IF(N221="zákl. prenesená",J221,0)</f>
        <v>0</v>
      </c>
      <c r="BH221" s="196">
        <f>IF(N221="zníž. prenesená",J221,0)</f>
        <v>0</v>
      </c>
      <c r="BI221" s="196">
        <f>IF(N221="nulová",J221,0)</f>
        <v>0</v>
      </c>
      <c r="BJ221" s="14" t="s">
        <v>180</v>
      </c>
      <c r="BK221" s="196">
        <f>ROUND(I221*H221,2)</f>
        <v>0</v>
      </c>
      <c r="BL221" s="14" t="s">
        <v>179</v>
      </c>
      <c r="BM221" s="195" t="s">
        <v>895</v>
      </c>
    </row>
    <row r="222" spans="1:65" s="12" customFormat="1" ht="25.9" customHeight="1">
      <c r="B222" s="168"/>
      <c r="C222" s="169"/>
      <c r="D222" s="170" t="s">
        <v>71</v>
      </c>
      <c r="E222" s="171" t="s">
        <v>241</v>
      </c>
      <c r="F222" s="171" t="s">
        <v>242</v>
      </c>
      <c r="G222" s="169"/>
      <c r="H222" s="169"/>
      <c r="I222" s="172"/>
      <c r="J222" s="173">
        <f>BK222</f>
        <v>0</v>
      </c>
      <c r="K222" s="169"/>
      <c r="L222" s="174"/>
      <c r="M222" s="175"/>
      <c r="N222" s="176"/>
      <c r="O222" s="176"/>
      <c r="P222" s="177">
        <f>P223+P225+P227+P229+P232+P235+P238+P242+P244+P248+P251+P253</f>
        <v>0</v>
      </c>
      <c r="Q222" s="176"/>
      <c r="R222" s="177">
        <f>R223+R225+R227+R229+R232+R235+R238+R242+R244+R248+R251+R253</f>
        <v>150.96153999999999</v>
      </c>
      <c r="S222" s="176"/>
      <c r="T222" s="178">
        <f>T223+T225+T227+T229+T232+T235+T238+T242+T244+T248+T251+T253</f>
        <v>0</v>
      </c>
      <c r="AR222" s="179" t="s">
        <v>80</v>
      </c>
      <c r="AT222" s="180" t="s">
        <v>71</v>
      </c>
      <c r="AU222" s="180" t="s">
        <v>72</v>
      </c>
      <c r="AY222" s="179" t="s">
        <v>172</v>
      </c>
      <c r="BK222" s="181">
        <f>BK223+BK225+BK227+BK229+BK232+BK235+BK238+BK242+BK244+BK248+BK251+BK253</f>
        <v>0</v>
      </c>
    </row>
    <row r="223" spans="1:65" s="12" customFormat="1" ht="22.9" customHeight="1">
      <c r="B223" s="168"/>
      <c r="C223" s="169"/>
      <c r="D223" s="170" t="s">
        <v>71</v>
      </c>
      <c r="E223" s="182" t="s">
        <v>512</v>
      </c>
      <c r="F223" s="182" t="s">
        <v>513</v>
      </c>
      <c r="G223" s="169"/>
      <c r="H223" s="169"/>
      <c r="I223" s="172"/>
      <c r="J223" s="183">
        <f>BK223</f>
        <v>0</v>
      </c>
      <c r="K223" s="169"/>
      <c r="L223" s="174"/>
      <c r="M223" s="175"/>
      <c r="N223" s="176"/>
      <c r="O223" s="176"/>
      <c r="P223" s="177">
        <f>P224</f>
        <v>0</v>
      </c>
      <c r="Q223" s="176"/>
      <c r="R223" s="177">
        <f>R224</f>
        <v>31.157322000000001</v>
      </c>
      <c r="S223" s="176"/>
      <c r="T223" s="178">
        <f>T224</f>
        <v>0</v>
      </c>
      <c r="AR223" s="179" t="s">
        <v>80</v>
      </c>
      <c r="AT223" s="180" t="s">
        <v>71</v>
      </c>
      <c r="AU223" s="180" t="s">
        <v>80</v>
      </c>
      <c r="AY223" s="179" t="s">
        <v>172</v>
      </c>
      <c r="BK223" s="181">
        <f>BK224</f>
        <v>0</v>
      </c>
    </row>
    <row r="224" spans="1:65" s="2" customFormat="1" ht="24.2" customHeight="1">
      <c r="A224" s="31"/>
      <c r="B224" s="32"/>
      <c r="C224" s="184" t="s">
        <v>432</v>
      </c>
      <c r="D224" s="184" t="s">
        <v>175</v>
      </c>
      <c r="E224" s="185" t="s">
        <v>515</v>
      </c>
      <c r="F224" s="186" t="s">
        <v>516</v>
      </c>
      <c r="G224" s="187" t="s">
        <v>235</v>
      </c>
      <c r="H224" s="188">
        <v>111.3</v>
      </c>
      <c r="I224" s="189"/>
      <c r="J224" s="188">
        <f>ROUND(I224*H224,2)</f>
        <v>0</v>
      </c>
      <c r="K224" s="190"/>
      <c r="L224" s="36"/>
      <c r="M224" s="191" t="s">
        <v>1</v>
      </c>
      <c r="N224" s="192" t="s">
        <v>38</v>
      </c>
      <c r="O224" s="68"/>
      <c r="P224" s="193">
        <f>O224*H224</f>
        <v>0</v>
      </c>
      <c r="Q224" s="193">
        <v>0.27994000000000002</v>
      </c>
      <c r="R224" s="193">
        <f>Q224*H224</f>
        <v>31.157322000000001</v>
      </c>
      <c r="S224" s="193">
        <v>0</v>
      </c>
      <c r="T224" s="194">
        <f>S224*H224</f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179</v>
      </c>
      <c r="AT224" s="195" t="s">
        <v>175</v>
      </c>
      <c r="AU224" s="195" t="s">
        <v>180</v>
      </c>
      <c r="AY224" s="14" t="s">
        <v>172</v>
      </c>
      <c r="BE224" s="196">
        <f>IF(N224="základná",J224,0)</f>
        <v>0</v>
      </c>
      <c r="BF224" s="196">
        <f>IF(N224="znížená",J224,0)</f>
        <v>0</v>
      </c>
      <c r="BG224" s="196">
        <f>IF(N224="zákl. prenesená",J224,0)</f>
        <v>0</v>
      </c>
      <c r="BH224" s="196">
        <f>IF(N224="zníž. prenesená",J224,0)</f>
        <v>0</v>
      </c>
      <c r="BI224" s="196">
        <f>IF(N224="nulová",J224,0)</f>
        <v>0</v>
      </c>
      <c r="BJ224" s="14" t="s">
        <v>180</v>
      </c>
      <c r="BK224" s="196">
        <f>ROUND(I224*H224,2)</f>
        <v>0</v>
      </c>
      <c r="BL224" s="14" t="s">
        <v>179</v>
      </c>
      <c r="BM224" s="195" t="s">
        <v>764</v>
      </c>
    </row>
    <row r="225" spans="1:65" s="12" customFormat="1" ht="22.9" customHeight="1">
      <c r="B225" s="168"/>
      <c r="C225" s="169"/>
      <c r="D225" s="170" t="s">
        <v>71</v>
      </c>
      <c r="E225" s="182" t="s">
        <v>518</v>
      </c>
      <c r="F225" s="182" t="s">
        <v>519</v>
      </c>
      <c r="G225" s="169"/>
      <c r="H225" s="169"/>
      <c r="I225" s="172"/>
      <c r="J225" s="183">
        <f>BK225</f>
        <v>0</v>
      </c>
      <c r="K225" s="169"/>
      <c r="L225" s="174"/>
      <c r="M225" s="175"/>
      <c r="N225" s="176"/>
      <c r="O225" s="176"/>
      <c r="P225" s="177">
        <f>P226</f>
        <v>0</v>
      </c>
      <c r="Q225" s="176"/>
      <c r="R225" s="177">
        <f>R226</f>
        <v>39.524856</v>
      </c>
      <c r="S225" s="176"/>
      <c r="T225" s="178">
        <f>T226</f>
        <v>0</v>
      </c>
      <c r="AR225" s="179" t="s">
        <v>80</v>
      </c>
      <c r="AT225" s="180" t="s">
        <v>71</v>
      </c>
      <c r="AU225" s="180" t="s">
        <v>80</v>
      </c>
      <c r="AY225" s="179" t="s">
        <v>172</v>
      </c>
      <c r="BK225" s="181">
        <f>BK226</f>
        <v>0</v>
      </c>
    </row>
    <row r="226" spans="1:65" s="2" customFormat="1" ht="24.2" customHeight="1">
      <c r="A226" s="31"/>
      <c r="B226" s="32"/>
      <c r="C226" s="184" t="s">
        <v>438</v>
      </c>
      <c r="D226" s="184" t="s">
        <v>175</v>
      </c>
      <c r="E226" s="185" t="s">
        <v>521</v>
      </c>
      <c r="F226" s="186" t="s">
        <v>522</v>
      </c>
      <c r="G226" s="187" t="s">
        <v>235</v>
      </c>
      <c r="H226" s="188">
        <v>111.3</v>
      </c>
      <c r="I226" s="189"/>
      <c r="J226" s="188">
        <f>ROUND(I226*H226,2)</f>
        <v>0</v>
      </c>
      <c r="K226" s="190"/>
      <c r="L226" s="36"/>
      <c r="M226" s="191" t="s">
        <v>1</v>
      </c>
      <c r="N226" s="192" t="s">
        <v>38</v>
      </c>
      <c r="O226" s="68"/>
      <c r="P226" s="193">
        <f>O226*H226</f>
        <v>0</v>
      </c>
      <c r="Q226" s="193">
        <v>0.35511999999999999</v>
      </c>
      <c r="R226" s="193">
        <f>Q226*H226</f>
        <v>39.524856</v>
      </c>
      <c r="S226" s="193">
        <v>0</v>
      </c>
      <c r="T226" s="194">
        <f>S226*H226</f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179</v>
      </c>
      <c r="AT226" s="195" t="s">
        <v>175</v>
      </c>
      <c r="AU226" s="195" t="s">
        <v>180</v>
      </c>
      <c r="AY226" s="14" t="s">
        <v>172</v>
      </c>
      <c r="BE226" s="196">
        <f>IF(N226="základná",J226,0)</f>
        <v>0</v>
      </c>
      <c r="BF226" s="196">
        <f>IF(N226="znížená",J226,0)</f>
        <v>0</v>
      </c>
      <c r="BG226" s="196">
        <f>IF(N226="zákl. prenesená",J226,0)</f>
        <v>0</v>
      </c>
      <c r="BH226" s="196">
        <f>IF(N226="zníž. prenesená",J226,0)</f>
        <v>0</v>
      </c>
      <c r="BI226" s="196">
        <f>IF(N226="nulová",J226,0)</f>
        <v>0</v>
      </c>
      <c r="BJ226" s="14" t="s">
        <v>180</v>
      </c>
      <c r="BK226" s="196">
        <f>ROUND(I226*H226,2)</f>
        <v>0</v>
      </c>
      <c r="BL226" s="14" t="s">
        <v>179</v>
      </c>
      <c r="BM226" s="195" t="s">
        <v>523</v>
      </c>
    </row>
    <row r="227" spans="1:65" s="12" customFormat="1" ht="22.9" customHeight="1">
      <c r="B227" s="168"/>
      <c r="C227" s="169"/>
      <c r="D227" s="170" t="s">
        <v>71</v>
      </c>
      <c r="E227" s="182" t="s">
        <v>243</v>
      </c>
      <c r="F227" s="182" t="s">
        <v>244</v>
      </c>
      <c r="G227" s="169"/>
      <c r="H227" s="169"/>
      <c r="I227" s="172"/>
      <c r="J227" s="183">
        <f>BK227</f>
        <v>0</v>
      </c>
      <c r="K227" s="169"/>
      <c r="L227" s="174"/>
      <c r="M227" s="175"/>
      <c r="N227" s="176"/>
      <c r="O227" s="176"/>
      <c r="P227" s="177">
        <f>P228</f>
        <v>0</v>
      </c>
      <c r="Q227" s="176"/>
      <c r="R227" s="177">
        <f>R228</f>
        <v>14.431158</v>
      </c>
      <c r="S227" s="176"/>
      <c r="T227" s="178">
        <f>T228</f>
        <v>0</v>
      </c>
      <c r="AR227" s="179" t="s">
        <v>80</v>
      </c>
      <c r="AT227" s="180" t="s">
        <v>71</v>
      </c>
      <c r="AU227" s="180" t="s">
        <v>80</v>
      </c>
      <c r="AY227" s="179" t="s">
        <v>172</v>
      </c>
      <c r="BK227" s="181">
        <f>BK228</f>
        <v>0</v>
      </c>
    </row>
    <row r="228" spans="1:65" s="2" customFormat="1" ht="24.2" customHeight="1">
      <c r="A228" s="31"/>
      <c r="B228" s="32"/>
      <c r="C228" s="184" t="s">
        <v>444</v>
      </c>
      <c r="D228" s="184" t="s">
        <v>175</v>
      </c>
      <c r="E228" s="185" t="s">
        <v>246</v>
      </c>
      <c r="F228" s="186" t="s">
        <v>247</v>
      </c>
      <c r="G228" s="187" t="s">
        <v>235</v>
      </c>
      <c r="H228" s="188">
        <v>111.3</v>
      </c>
      <c r="I228" s="189"/>
      <c r="J228" s="188">
        <f>ROUND(I228*H228,2)</f>
        <v>0</v>
      </c>
      <c r="K228" s="190"/>
      <c r="L228" s="36"/>
      <c r="M228" s="191" t="s">
        <v>1</v>
      </c>
      <c r="N228" s="192" t="s">
        <v>38</v>
      </c>
      <c r="O228" s="68"/>
      <c r="P228" s="193">
        <f>O228*H228</f>
        <v>0</v>
      </c>
      <c r="Q228" s="193">
        <v>0.12966</v>
      </c>
      <c r="R228" s="193">
        <f>Q228*H228</f>
        <v>14.431158</v>
      </c>
      <c r="S228" s="193">
        <v>0</v>
      </c>
      <c r="T228" s="194">
        <f>S228*H228</f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95" t="s">
        <v>179</v>
      </c>
      <c r="AT228" s="195" t="s">
        <v>175</v>
      </c>
      <c r="AU228" s="195" t="s">
        <v>180</v>
      </c>
      <c r="AY228" s="14" t="s">
        <v>172</v>
      </c>
      <c r="BE228" s="196">
        <f>IF(N228="základná",J228,0)</f>
        <v>0</v>
      </c>
      <c r="BF228" s="196">
        <f>IF(N228="znížená",J228,0)</f>
        <v>0</v>
      </c>
      <c r="BG228" s="196">
        <f>IF(N228="zákl. prenesená",J228,0)</f>
        <v>0</v>
      </c>
      <c r="BH228" s="196">
        <f>IF(N228="zníž. prenesená",J228,0)</f>
        <v>0</v>
      </c>
      <c r="BI228" s="196">
        <f>IF(N228="nulová",J228,0)</f>
        <v>0</v>
      </c>
      <c r="BJ228" s="14" t="s">
        <v>180</v>
      </c>
      <c r="BK228" s="196">
        <f>ROUND(I228*H228,2)</f>
        <v>0</v>
      </c>
      <c r="BL228" s="14" t="s">
        <v>179</v>
      </c>
      <c r="BM228" s="195" t="s">
        <v>248</v>
      </c>
    </row>
    <row r="229" spans="1:65" s="12" customFormat="1" ht="22.9" customHeight="1">
      <c r="B229" s="168"/>
      <c r="C229" s="169"/>
      <c r="D229" s="170" t="s">
        <v>71</v>
      </c>
      <c r="E229" s="182" t="s">
        <v>561</v>
      </c>
      <c r="F229" s="182" t="s">
        <v>562</v>
      </c>
      <c r="G229" s="169"/>
      <c r="H229" s="169"/>
      <c r="I229" s="172"/>
      <c r="J229" s="183">
        <f>BK229</f>
        <v>0</v>
      </c>
      <c r="K229" s="169"/>
      <c r="L229" s="174"/>
      <c r="M229" s="175"/>
      <c r="N229" s="176"/>
      <c r="O229" s="176"/>
      <c r="P229" s="177">
        <f>SUM(P230:P231)</f>
        <v>0</v>
      </c>
      <c r="Q229" s="176"/>
      <c r="R229" s="177">
        <f>SUM(R230:R231)</f>
        <v>6.3846000000000007</v>
      </c>
      <c r="S229" s="176"/>
      <c r="T229" s="178">
        <f>SUM(T230:T231)</f>
        <v>0</v>
      </c>
      <c r="AR229" s="179" t="s">
        <v>80</v>
      </c>
      <c r="AT229" s="180" t="s">
        <v>71</v>
      </c>
      <c r="AU229" s="180" t="s">
        <v>80</v>
      </c>
      <c r="AY229" s="179" t="s">
        <v>172</v>
      </c>
      <c r="BK229" s="181">
        <f>SUM(BK230:BK231)</f>
        <v>0</v>
      </c>
    </row>
    <row r="230" spans="1:65" s="2" customFormat="1" ht="24.2" customHeight="1">
      <c r="A230" s="31"/>
      <c r="B230" s="32"/>
      <c r="C230" s="184" t="s">
        <v>450</v>
      </c>
      <c r="D230" s="184" t="s">
        <v>175</v>
      </c>
      <c r="E230" s="185" t="s">
        <v>564</v>
      </c>
      <c r="F230" s="186" t="s">
        <v>565</v>
      </c>
      <c r="G230" s="187" t="s">
        <v>235</v>
      </c>
      <c r="H230" s="188">
        <v>21.6</v>
      </c>
      <c r="I230" s="189"/>
      <c r="J230" s="188">
        <f>ROUND(I230*H230,2)</f>
        <v>0</v>
      </c>
      <c r="K230" s="190"/>
      <c r="L230" s="36"/>
      <c r="M230" s="191" t="s">
        <v>1</v>
      </c>
      <c r="N230" s="192" t="s">
        <v>38</v>
      </c>
      <c r="O230" s="68"/>
      <c r="P230" s="193">
        <f>O230*H230</f>
        <v>0</v>
      </c>
      <c r="Q230" s="193">
        <v>0.112</v>
      </c>
      <c r="R230" s="193">
        <f>Q230*H230</f>
        <v>2.4192</v>
      </c>
      <c r="S230" s="193">
        <v>0</v>
      </c>
      <c r="T230" s="194">
        <f>S230*H230</f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179</v>
      </c>
      <c r="AT230" s="195" t="s">
        <v>175</v>
      </c>
      <c r="AU230" s="195" t="s">
        <v>180</v>
      </c>
      <c r="AY230" s="14" t="s">
        <v>172</v>
      </c>
      <c r="BE230" s="196">
        <f>IF(N230="základná",J230,0)</f>
        <v>0</v>
      </c>
      <c r="BF230" s="196">
        <f>IF(N230="znížená",J230,0)</f>
        <v>0</v>
      </c>
      <c r="BG230" s="196">
        <f>IF(N230="zákl. prenesená",J230,0)</f>
        <v>0</v>
      </c>
      <c r="BH230" s="196">
        <f>IF(N230="zníž. prenesená",J230,0)</f>
        <v>0</v>
      </c>
      <c r="BI230" s="196">
        <f>IF(N230="nulová",J230,0)</f>
        <v>0</v>
      </c>
      <c r="BJ230" s="14" t="s">
        <v>180</v>
      </c>
      <c r="BK230" s="196">
        <f>ROUND(I230*H230,2)</f>
        <v>0</v>
      </c>
      <c r="BL230" s="14" t="s">
        <v>179</v>
      </c>
      <c r="BM230" s="195" t="s">
        <v>566</v>
      </c>
    </row>
    <row r="231" spans="1:65" s="2" customFormat="1" ht="14.45" customHeight="1">
      <c r="A231" s="31"/>
      <c r="B231" s="32"/>
      <c r="C231" s="197" t="s">
        <v>454</v>
      </c>
      <c r="D231" s="197" t="s">
        <v>256</v>
      </c>
      <c r="E231" s="198" t="s">
        <v>568</v>
      </c>
      <c r="F231" s="199" t="s">
        <v>569</v>
      </c>
      <c r="G231" s="200" t="s">
        <v>235</v>
      </c>
      <c r="H231" s="201">
        <v>22.03</v>
      </c>
      <c r="I231" s="202"/>
      <c r="J231" s="201">
        <f>ROUND(I231*H231,2)</f>
        <v>0</v>
      </c>
      <c r="K231" s="203"/>
      <c r="L231" s="204"/>
      <c r="M231" s="205" t="s">
        <v>1</v>
      </c>
      <c r="N231" s="206" t="s">
        <v>38</v>
      </c>
      <c r="O231" s="68"/>
      <c r="P231" s="193">
        <f>O231*H231</f>
        <v>0</v>
      </c>
      <c r="Q231" s="193">
        <v>0.18</v>
      </c>
      <c r="R231" s="193">
        <f>Q231*H231</f>
        <v>3.9654000000000003</v>
      </c>
      <c r="S231" s="193">
        <v>0</v>
      </c>
      <c r="T231" s="194">
        <f>S231*H231</f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95" t="s">
        <v>220</v>
      </c>
      <c r="AT231" s="195" t="s">
        <v>256</v>
      </c>
      <c r="AU231" s="195" t="s">
        <v>180</v>
      </c>
      <c r="AY231" s="14" t="s">
        <v>172</v>
      </c>
      <c r="BE231" s="196">
        <f>IF(N231="základná",J231,0)</f>
        <v>0</v>
      </c>
      <c r="BF231" s="196">
        <f>IF(N231="znížená",J231,0)</f>
        <v>0</v>
      </c>
      <c r="BG231" s="196">
        <f>IF(N231="zákl. prenesená",J231,0)</f>
        <v>0</v>
      </c>
      <c r="BH231" s="196">
        <f>IF(N231="zníž. prenesená",J231,0)</f>
        <v>0</v>
      </c>
      <c r="BI231" s="196">
        <f>IF(N231="nulová",J231,0)</f>
        <v>0</v>
      </c>
      <c r="BJ231" s="14" t="s">
        <v>180</v>
      </c>
      <c r="BK231" s="196">
        <f>ROUND(I231*H231,2)</f>
        <v>0</v>
      </c>
      <c r="BL231" s="14" t="s">
        <v>179</v>
      </c>
      <c r="BM231" s="195" t="s">
        <v>570</v>
      </c>
    </row>
    <row r="232" spans="1:65" s="12" customFormat="1" ht="22.9" customHeight="1">
      <c r="B232" s="168"/>
      <c r="C232" s="169"/>
      <c r="D232" s="170" t="s">
        <v>71</v>
      </c>
      <c r="E232" s="182" t="s">
        <v>571</v>
      </c>
      <c r="F232" s="182" t="s">
        <v>572</v>
      </c>
      <c r="G232" s="169"/>
      <c r="H232" s="169"/>
      <c r="I232" s="172"/>
      <c r="J232" s="183">
        <f>BK232</f>
        <v>0</v>
      </c>
      <c r="K232" s="169"/>
      <c r="L232" s="174"/>
      <c r="M232" s="175"/>
      <c r="N232" s="176"/>
      <c r="O232" s="176"/>
      <c r="P232" s="177">
        <f>SUM(P233:P234)</f>
        <v>0</v>
      </c>
      <c r="Q232" s="176"/>
      <c r="R232" s="177">
        <f>SUM(R233:R234)</f>
        <v>11.938604999999999</v>
      </c>
      <c r="S232" s="176"/>
      <c r="T232" s="178">
        <f>SUM(T233:T234)</f>
        <v>0</v>
      </c>
      <c r="AR232" s="179" t="s">
        <v>80</v>
      </c>
      <c r="AT232" s="180" t="s">
        <v>71</v>
      </c>
      <c r="AU232" s="180" t="s">
        <v>80</v>
      </c>
      <c r="AY232" s="179" t="s">
        <v>172</v>
      </c>
      <c r="BK232" s="181">
        <f>SUM(BK233:BK234)</f>
        <v>0</v>
      </c>
    </row>
    <row r="233" spans="1:65" s="2" customFormat="1" ht="24.2" customHeight="1">
      <c r="A233" s="31"/>
      <c r="B233" s="32"/>
      <c r="C233" s="184" t="s">
        <v>462</v>
      </c>
      <c r="D233" s="184" t="s">
        <v>175</v>
      </c>
      <c r="E233" s="185" t="s">
        <v>574</v>
      </c>
      <c r="F233" s="186" t="s">
        <v>575</v>
      </c>
      <c r="G233" s="187" t="s">
        <v>235</v>
      </c>
      <c r="H233" s="188">
        <v>18.5</v>
      </c>
      <c r="I233" s="189"/>
      <c r="J233" s="188">
        <f>ROUND(I233*H233,2)</f>
        <v>0</v>
      </c>
      <c r="K233" s="190"/>
      <c r="L233" s="36"/>
      <c r="M233" s="191" t="s">
        <v>1</v>
      </c>
      <c r="N233" s="192" t="s">
        <v>38</v>
      </c>
      <c r="O233" s="68"/>
      <c r="P233" s="193">
        <f>O233*H233</f>
        <v>0</v>
      </c>
      <c r="Q233" s="193">
        <v>0.46172999999999997</v>
      </c>
      <c r="R233" s="193">
        <f>Q233*H233</f>
        <v>8.5420049999999996</v>
      </c>
      <c r="S233" s="193">
        <v>0</v>
      </c>
      <c r="T233" s="194">
        <f>S233*H233</f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95" t="s">
        <v>179</v>
      </c>
      <c r="AT233" s="195" t="s">
        <v>175</v>
      </c>
      <c r="AU233" s="195" t="s">
        <v>180</v>
      </c>
      <c r="AY233" s="14" t="s">
        <v>172</v>
      </c>
      <c r="BE233" s="196">
        <f>IF(N233="základná",J233,0)</f>
        <v>0</v>
      </c>
      <c r="BF233" s="196">
        <f>IF(N233="znížená",J233,0)</f>
        <v>0</v>
      </c>
      <c r="BG233" s="196">
        <f>IF(N233="zákl. prenesená",J233,0)</f>
        <v>0</v>
      </c>
      <c r="BH233" s="196">
        <f>IF(N233="zníž. prenesená",J233,0)</f>
        <v>0</v>
      </c>
      <c r="BI233" s="196">
        <f>IF(N233="nulová",J233,0)</f>
        <v>0</v>
      </c>
      <c r="BJ233" s="14" t="s">
        <v>180</v>
      </c>
      <c r="BK233" s="196">
        <f>ROUND(I233*H233,2)</f>
        <v>0</v>
      </c>
      <c r="BL233" s="14" t="s">
        <v>179</v>
      </c>
      <c r="BM233" s="195" t="s">
        <v>576</v>
      </c>
    </row>
    <row r="234" spans="1:65" s="2" customFormat="1" ht="24.2" customHeight="1">
      <c r="A234" s="31"/>
      <c r="B234" s="32"/>
      <c r="C234" s="197" t="s">
        <v>466</v>
      </c>
      <c r="D234" s="197" t="s">
        <v>256</v>
      </c>
      <c r="E234" s="198" t="s">
        <v>578</v>
      </c>
      <c r="F234" s="199" t="s">
        <v>579</v>
      </c>
      <c r="G234" s="200" t="s">
        <v>235</v>
      </c>
      <c r="H234" s="201">
        <v>18.87</v>
      </c>
      <c r="I234" s="202"/>
      <c r="J234" s="201">
        <f>ROUND(I234*H234,2)</f>
        <v>0</v>
      </c>
      <c r="K234" s="203"/>
      <c r="L234" s="204"/>
      <c r="M234" s="205" t="s">
        <v>1</v>
      </c>
      <c r="N234" s="206" t="s">
        <v>38</v>
      </c>
      <c r="O234" s="68"/>
      <c r="P234" s="193">
        <f>O234*H234</f>
        <v>0</v>
      </c>
      <c r="Q234" s="193">
        <v>0.18</v>
      </c>
      <c r="R234" s="193">
        <f>Q234*H234</f>
        <v>3.3965999999999998</v>
      </c>
      <c r="S234" s="193">
        <v>0</v>
      </c>
      <c r="T234" s="194">
        <f>S234*H234</f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95" t="s">
        <v>220</v>
      </c>
      <c r="AT234" s="195" t="s">
        <v>256</v>
      </c>
      <c r="AU234" s="195" t="s">
        <v>180</v>
      </c>
      <c r="AY234" s="14" t="s">
        <v>172</v>
      </c>
      <c r="BE234" s="196">
        <f>IF(N234="základná",J234,0)</f>
        <v>0</v>
      </c>
      <c r="BF234" s="196">
        <f>IF(N234="znížená",J234,0)</f>
        <v>0</v>
      </c>
      <c r="BG234" s="196">
        <f>IF(N234="zákl. prenesená",J234,0)</f>
        <v>0</v>
      </c>
      <c r="BH234" s="196">
        <f>IF(N234="zníž. prenesená",J234,0)</f>
        <v>0</v>
      </c>
      <c r="BI234" s="196">
        <f>IF(N234="nulová",J234,0)</f>
        <v>0</v>
      </c>
      <c r="BJ234" s="14" t="s">
        <v>180</v>
      </c>
      <c r="BK234" s="196">
        <f>ROUND(I234*H234,2)</f>
        <v>0</v>
      </c>
      <c r="BL234" s="14" t="s">
        <v>179</v>
      </c>
      <c r="BM234" s="195" t="s">
        <v>580</v>
      </c>
    </row>
    <row r="235" spans="1:65" s="12" customFormat="1" ht="22.9" customHeight="1">
      <c r="B235" s="168"/>
      <c r="C235" s="169"/>
      <c r="D235" s="170" t="s">
        <v>71</v>
      </c>
      <c r="E235" s="182" t="s">
        <v>765</v>
      </c>
      <c r="F235" s="182" t="s">
        <v>766</v>
      </c>
      <c r="G235" s="169"/>
      <c r="H235" s="169"/>
      <c r="I235" s="172"/>
      <c r="J235" s="183">
        <f>BK235</f>
        <v>0</v>
      </c>
      <c r="K235" s="169"/>
      <c r="L235" s="174"/>
      <c r="M235" s="175"/>
      <c r="N235" s="176"/>
      <c r="O235" s="176"/>
      <c r="P235" s="177">
        <f>SUM(P236:P237)</f>
        <v>0</v>
      </c>
      <c r="Q235" s="176"/>
      <c r="R235" s="177">
        <f>SUM(R236:R237)</f>
        <v>0.51015999999999995</v>
      </c>
      <c r="S235" s="176"/>
      <c r="T235" s="178">
        <f>SUM(T236:T237)</f>
        <v>0</v>
      </c>
      <c r="AR235" s="179" t="s">
        <v>80</v>
      </c>
      <c r="AT235" s="180" t="s">
        <v>71</v>
      </c>
      <c r="AU235" s="180" t="s">
        <v>80</v>
      </c>
      <c r="AY235" s="179" t="s">
        <v>172</v>
      </c>
      <c r="BK235" s="181">
        <f>SUM(BK236:BK237)</f>
        <v>0</v>
      </c>
    </row>
    <row r="236" spans="1:65" s="2" customFormat="1" ht="24.2" customHeight="1">
      <c r="A236" s="31"/>
      <c r="B236" s="32"/>
      <c r="C236" s="184" t="s">
        <v>472</v>
      </c>
      <c r="D236" s="184" t="s">
        <v>175</v>
      </c>
      <c r="E236" s="185" t="s">
        <v>767</v>
      </c>
      <c r="F236" s="186" t="s">
        <v>768</v>
      </c>
      <c r="G236" s="187" t="s">
        <v>337</v>
      </c>
      <c r="H236" s="188">
        <v>4</v>
      </c>
      <c r="I236" s="189"/>
      <c r="J236" s="188">
        <f>ROUND(I236*H236,2)</f>
        <v>0</v>
      </c>
      <c r="K236" s="190"/>
      <c r="L236" s="36"/>
      <c r="M236" s="191" t="s">
        <v>1</v>
      </c>
      <c r="N236" s="192" t="s">
        <v>38</v>
      </c>
      <c r="O236" s="68"/>
      <c r="P236" s="193">
        <f>O236*H236</f>
        <v>0</v>
      </c>
      <c r="Q236" s="193">
        <v>0.11254</v>
      </c>
      <c r="R236" s="193">
        <f>Q236*H236</f>
        <v>0.45016</v>
      </c>
      <c r="S236" s="193">
        <v>0</v>
      </c>
      <c r="T236" s="194">
        <f>S236*H236</f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179</v>
      </c>
      <c r="AT236" s="195" t="s">
        <v>175</v>
      </c>
      <c r="AU236" s="195" t="s">
        <v>180</v>
      </c>
      <c r="AY236" s="14" t="s">
        <v>172</v>
      </c>
      <c r="BE236" s="196">
        <f>IF(N236="základná",J236,0)</f>
        <v>0</v>
      </c>
      <c r="BF236" s="196">
        <f>IF(N236="znížená",J236,0)</f>
        <v>0</v>
      </c>
      <c r="BG236" s="196">
        <f>IF(N236="zákl. prenesená",J236,0)</f>
        <v>0</v>
      </c>
      <c r="BH236" s="196">
        <f>IF(N236="zníž. prenesená",J236,0)</f>
        <v>0</v>
      </c>
      <c r="BI236" s="196">
        <f>IF(N236="nulová",J236,0)</f>
        <v>0</v>
      </c>
      <c r="BJ236" s="14" t="s">
        <v>180</v>
      </c>
      <c r="BK236" s="196">
        <f>ROUND(I236*H236,2)</f>
        <v>0</v>
      </c>
      <c r="BL236" s="14" t="s">
        <v>179</v>
      </c>
      <c r="BM236" s="195" t="s">
        <v>769</v>
      </c>
    </row>
    <row r="237" spans="1:65" s="2" customFormat="1" ht="24.2" customHeight="1">
      <c r="A237" s="31"/>
      <c r="B237" s="32"/>
      <c r="C237" s="197" t="s">
        <v>476</v>
      </c>
      <c r="D237" s="197" t="s">
        <v>256</v>
      </c>
      <c r="E237" s="198" t="s">
        <v>770</v>
      </c>
      <c r="F237" s="199" t="s">
        <v>771</v>
      </c>
      <c r="G237" s="200" t="s">
        <v>337</v>
      </c>
      <c r="H237" s="201">
        <v>4</v>
      </c>
      <c r="I237" s="202"/>
      <c r="J237" s="201">
        <f>ROUND(I237*H237,2)</f>
        <v>0</v>
      </c>
      <c r="K237" s="203"/>
      <c r="L237" s="204"/>
      <c r="M237" s="205" t="s">
        <v>1</v>
      </c>
      <c r="N237" s="206" t="s">
        <v>38</v>
      </c>
      <c r="O237" s="68"/>
      <c r="P237" s="193">
        <f>O237*H237</f>
        <v>0</v>
      </c>
      <c r="Q237" s="193">
        <v>1.4999999999999999E-2</v>
      </c>
      <c r="R237" s="193">
        <f>Q237*H237</f>
        <v>0.06</v>
      </c>
      <c r="S237" s="193">
        <v>0</v>
      </c>
      <c r="T237" s="194">
        <f>S237*H237</f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220</v>
      </c>
      <c r="AT237" s="195" t="s">
        <v>256</v>
      </c>
      <c r="AU237" s="195" t="s">
        <v>180</v>
      </c>
      <c r="AY237" s="14" t="s">
        <v>172</v>
      </c>
      <c r="BE237" s="196">
        <f>IF(N237="základná",J237,0)</f>
        <v>0</v>
      </c>
      <c r="BF237" s="196">
        <f>IF(N237="znížená",J237,0)</f>
        <v>0</v>
      </c>
      <c r="BG237" s="196">
        <f>IF(N237="zákl. prenesená",J237,0)</f>
        <v>0</v>
      </c>
      <c r="BH237" s="196">
        <f>IF(N237="zníž. prenesená",J237,0)</f>
        <v>0</v>
      </c>
      <c r="BI237" s="196">
        <f>IF(N237="nulová",J237,0)</f>
        <v>0</v>
      </c>
      <c r="BJ237" s="14" t="s">
        <v>180</v>
      </c>
      <c r="BK237" s="196">
        <f>ROUND(I237*H237,2)</f>
        <v>0</v>
      </c>
      <c r="BL237" s="14" t="s">
        <v>179</v>
      </c>
      <c r="BM237" s="195" t="s">
        <v>772</v>
      </c>
    </row>
    <row r="238" spans="1:65" s="12" customFormat="1" ht="22.9" customHeight="1">
      <c r="B238" s="168"/>
      <c r="C238" s="169"/>
      <c r="D238" s="170" t="s">
        <v>71</v>
      </c>
      <c r="E238" s="182" t="s">
        <v>249</v>
      </c>
      <c r="F238" s="182" t="s">
        <v>250</v>
      </c>
      <c r="G238" s="169"/>
      <c r="H238" s="169"/>
      <c r="I238" s="172"/>
      <c r="J238" s="183">
        <f>BK238</f>
        <v>0</v>
      </c>
      <c r="K238" s="169"/>
      <c r="L238" s="174"/>
      <c r="M238" s="175"/>
      <c r="N238" s="176"/>
      <c r="O238" s="176"/>
      <c r="P238" s="177">
        <f>SUM(P239:P241)</f>
        <v>0</v>
      </c>
      <c r="Q238" s="176"/>
      <c r="R238" s="177">
        <f>SUM(R239:R241)</f>
        <v>1.9714400000000001</v>
      </c>
      <c r="S238" s="176"/>
      <c r="T238" s="178">
        <f>SUM(T239:T241)</f>
        <v>0</v>
      </c>
      <c r="AR238" s="179" t="s">
        <v>80</v>
      </c>
      <c r="AT238" s="180" t="s">
        <v>71</v>
      </c>
      <c r="AU238" s="180" t="s">
        <v>80</v>
      </c>
      <c r="AY238" s="179" t="s">
        <v>172</v>
      </c>
      <c r="BK238" s="181">
        <f>SUM(BK239:BK241)</f>
        <v>0</v>
      </c>
    </row>
    <row r="239" spans="1:65" s="2" customFormat="1" ht="24.2" customHeight="1">
      <c r="A239" s="31"/>
      <c r="B239" s="32"/>
      <c r="C239" s="184" t="s">
        <v>482</v>
      </c>
      <c r="D239" s="184" t="s">
        <v>175</v>
      </c>
      <c r="E239" s="185" t="s">
        <v>252</v>
      </c>
      <c r="F239" s="186" t="s">
        <v>253</v>
      </c>
      <c r="G239" s="187" t="s">
        <v>211</v>
      </c>
      <c r="H239" s="188">
        <v>4</v>
      </c>
      <c r="I239" s="189"/>
      <c r="J239" s="188">
        <f>ROUND(I239*H239,2)</f>
        <v>0</v>
      </c>
      <c r="K239" s="190"/>
      <c r="L239" s="36"/>
      <c r="M239" s="191" t="s">
        <v>1</v>
      </c>
      <c r="N239" s="192" t="s">
        <v>38</v>
      </c>
      <c r="O239" s="68"/>
      <c r="P239" s="193">
        <f>O239*H239</f>
        <v>0</v>
      </c>
      <c r="Q239" s="193">
        <v>0.44266</v>
      </c>
      <c r="R239" s="193">
        <f>Q239*H239</f>
        <v>1.77064</v>
      </c>
      <c r="S239" s="193">
        <v>0</v>
      </c>
      <c r="T239" s="194">
        <f>S239*H239</f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95" t="s">
        <v>179</v>
      </c>
      <c r="AT239" s="195" t="s">
        <v>175</v>
      </c>
      <c r="AU239" s="195" t="s">
        <v>180</v>
      </c>
      <c r="AY239" s="14" t="s">
        <v>172</v>
      </c>
      <c r="BE239" s="196">
        <f>IF(N239="základná",J239,0)</f>
        <v>0</v>
      </c>
      <c r="BF239" s="196">
        <f>IF(N239="znížená",J239,0)</f>
        <v>0</v>
      </c>
      <c r="BG239" s="196">
        <f>IF(N239="zákl. prenesená",J239,0)</f>
        <v>0</v>
      </c>
      <c r="BH239" s="196">
        <f>IF(N239="zníž. prenesená",J239,0)</f>
        <v>0</v>
      </c>
      <c r="BI239" s="196">
        <f>IF(N239="nulová",J239,0)</f>
        <v>0</v>
      </c>
      <c r="BJ239" s="14" t="s">
        <v>180</v>
      </c>
      <c r="BK239" s="196">
        <f>ROUND(I239*H239,2)</f>
        <v>0</v>
      </c>
      <c r="BL239" s="14" t="s">
        <v>179</v>
      </c>
      <c r="BM239" s="195" t="s">
        <v>254</v>
      </c>
    </row>
    <row r="240" spans="1:65" s="2" customFormat="1" ht="24.2" customHeight="1">
      <c r="A240" s="31"/>
      <c r="B240" s="32"/>
      <c r="C240" s="197" t="s">
        <v>486</v>
      </c>
      <c r="D240" s="197" t="s">
        <v>256</v>
      </c>
      <c r="E240" s="198" t="s">
        <v>257</v>
      </c>
      <c r="F240" s="199" t="s">
        <v>258</v>
      </c>
      <c r="G240" s="200" t="s">
        <v>211</v>
      </c>
      <c r="H240" s="201">
        <v>4</v>
      </c>
      <c r="I240" s="202"/>
      <c r="J240" s="201">
        <f>ROUND(I240*H240,2)</f>
        <v>0</v>
      </c>
      <c r="K240" s="203"/>
      <c r="L240" s="204"/>
      <c r="M240" s="205" t="s">
        <v>1</v>
      </c>
      <c r="N240" s="206" t="s">
        <v>38</v>
      </c>
      <c r="O240" s="68"/>
      <c r="P240" s="193">
        <f>O240*H240</f>
        <v>0</v>
      </c>
      <c r="Q240" s="193">
        <v>4.3799999999999999E-2</v>
      </c>
      <c r="R240" s="193">
        <f>Q240*H240</f>
        <v>0.17519999999999999</v>
      </c>
      <c r="S240" s="193">
        <v>0</v>
      </c>
      <c r="T240" s="194">
        <f>S240*H240</f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220</v>
      </c>
      <c r="AT240" s="195" t="s">
        <v>256</v>
      </c>
      <c r="AU240" s="195" t="s">
        <v>180</v>
      </c>
      <c r="AY240" s="14" t="s">
        <v>172</v>
      </c>
      <c r="BE240" s="196">
        <f>IF(N240="základná",J240,0)</f>
        <v>0</v>
      </c>
      <c r="BF240" s="196">
        <f>IF(N240="znížená",J240,0)</f>
        <v>0</v>
      </c>
      <c r="BG240" s="196">
        <f>IF(N240="zákl. prenesená",J240,0)</f>
        <v>0</v>
      </c>
      <c r="BH240" s="196">
        <f>IF(N240="zníž. prenesená",J240,0)</f>
        <v>0</v>
      </c>
      <c r="BI240" s="196">
        <f>IF(N240="nulová",J240,0)</f>
        <v>0</v>
      </c>
      <c r="BJ240" s="14" t="s">
        <v>180</v>
      </c>
      <c r="BK240" s="196">
        <f>ROUND(I240*H240,2)</f>
        <v>0</v>
      </c>
      <c r="BL240" s="14" t="s">
        <v>179</v>
      </c>
      <c r="BM240" s="195" t="s">
        <v>259</v>
      </c>
    </row>
    <row r="241" spans="1:65" s="2" customFormat="1" ht="24.2" customHeight="1">
      <c r="A241" s="31"/>
      <c r="B241" s="32"/>
      <c r="C241" s="197" t="s">
        <v>490</v>
      </c>
      <c r="D241" s="197" t="s">
        <v>256</v>
      </c>
      <c r="E241" s="198" t="s">
        <v>261</v>
      </c>
      <c r="F241" s="199" t="s">
        <v>262</v>
      </c>
      <c r="G241" s="200" t="s">
        <v>211</v>
      </c>
      <c r="H241" s="201">
        <v>4</v>
      </c>
      <c r="I241" s="202"/>
      <c r="J241" s="201">
        <f>ROUND(I241*H241,2)</f>
        <v>0</v>
      </c>
      <c r="K241" s="203"/>
      <c r="L241" s="204"/>
      <c r="M241" s="205" t="s">
        <v>1</v>
      </c>
      <c r="N241" s="206" t="s">
        <v>38</v>
      </c>
      <c r="O241" s="68"/>
      <c r="P241" s="193">
        <f>O241*H241</f>
        <v>0</v>
      </c>
      <c r="Q241" s="193">
        <v>6.4000000000000003E-3</v>
      </c>
      <c r="R241" s="193">
        <f>Q241*H241</f>
        <v>2.5600000000000001E-2</v>
      </c>
      <c r="S241" s="193">
        <v>0</v>
      </c>
      <c r="T241" s="194">
        <f>S241*H241</f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95" t="s">
        <v>220</v>
      </c>
      <c r="AT241" s="195" t="s">
        <v>256</v>
      </c>
      <c r="AU241" s="195" t="s">
        <v>180</v>
      </c>
      <c r="AY241" s="14" t="s">
        <v>172</v>
      </c>
      <c r="BE241" s="196">
        <f>IF(N241="základná",J241,0)</f>
        <v>0</v>
      </c>
      <c r="BF241" s="196">
        <f>IF(N241="znížená",J241,0)</f>
        <v>0</v>
      </c>
      <c r="BG241" s="196">
        <f>IF(N241="zákl. prenesená",J241,0)</f>
        <v>0</v>
      </c>
      <c r="BH241" s="196">
        <f>IF(N241="zníž. prenesená",J241,0)</f>
        <v>0</v>
      </c>
      <c r="BI241" s="196">
        <f>IF(N241="nulová",J241,0)</f>
        <v>0</v>
      </c>
      <c r="BJ241" s="14" t="s">
        <v>180</v>
      </c>
      <c r="BK241" s="196">
        <f>ROUND(I241*H241,2)</f>
        <v>0</v>
      </c>
      <c r="BL241" s="14" t="s">
        <v>179</v>
      </c>
      <c r="BM241" s="195" t="s">
        <v>263</v>
      </c>
    </row>
    <row r="242" spans="1:65" s="12" customFormat="1" ht="22.9" customHeight="1">
      <c r="B242" s="168"/>
      <c r="C242" s="169"/>
      <c r="D242" s="170" t="s">
        <v>71</v>
      </c>
      <c r="E242" s="182" t="s">
        <v>264</v>
      </c>
      <c r="F242" s="182" t="s">
        <v>265</v>
      </c>
      <c r="G242" s="169"/>
      <c r="H242" s="169"/>
      <c r="I242" s="172"/>
      <c r="J242" s="183">
        <f>BK242</f>
        <v>0</v>
      </c>
      <c r="K242" s="169"/>
      <c r="L242" s="174"/>
      <c r="M242" s="175"/>
      <c r="N242" s="176"/>
      <c r="O242" s="176"/>
      <c r="P242" s="177">
        <f>P243</f>
        <v>0</v>
      </c>
      <c r="Q242" s="176"/>
      <c r="R242" s="177">
        <f>R243</f>
        <v>0.37841999999999998</v>
      </c>
      <c r="S242" s="176"/>
      <c r="T242" s="178">
        <f>T243</f>
        <v>0</v>
      </c>
      <c r="AR242" s="179" t="s">
        <v>80</v>
      </c>
      <c r="AT242" s="180" t="s">
        <v>71</v>
      </c>
      <c r="AU242" s="180" t="s">
        <v>80</v>
      </c>
      <c r="AY242" s="179" t="s">
        <v>172</v>
      </c>
      <c r="BK242" s="181">
        <f>BK243</f>
        <v>0</v>
      </c>
    </row>
    <row r="243" spans="1:65" s="2" customFormat="1" ht="37.9" customHeight="1">
      <c r="A243" s="31"/>
      <c r="B243" s="32"/>
      <c r="C243" s="184" t="s">
        <v>494</v>
      </c>
      <c r="D243" s="184" t="s">
        <v>175</v>
      </c>
      <c r="E243" s="185" t="s">
        <v>267</v>
      </c>
      <c r="F243" s="186" t="s">
        <v>268</v>
      </c>
      <c r="G243" s="187" t="s">
        <v>235</v>
      </c>
      <c r="H243" s="188">
        <v>111.3</v>
      </c>
      <c r="I243" s="189"/>
      <c r="J243" s="188">
        <f>ROUND(I243*H243,2)</f>
        <v>0</v>
      </c>
      <c r="K243" s="190"/>
      <c r="L243" s="36"/>
      <c r="M243" s="191" t="s">
        <v>1</v>
      </c>
      <c r="N243" s="192" t="s">
        <v>38</v>
      </c>
      <c r="O243" s="68"/>
      <c r="P243" s="193">
        <f>O243*H243</f>
        <v>0</v>
      </c>
      <c r="Q243" s="193">
        <v>3.3999999999999998E-3</v>
      </c>
      <c r="R243" s="193">
        <f>Q243*H243</f>
        <v>0.37841999999999998</v>
      </c>
      <c r="S243" s="193">
        <v>0</v>
      </c>
      <c r="T243" s="194">
        <f>S243*H243</f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95" t="s">
        <v>179</v>
      </c>
      <c r="AT243" s="195" t="s">
        <v>175</v>
      </c>
      <c r="AU243" s="195" t="s">
        <v>180</v>
      </c>
      <c r="AY243" s="14" t="s">
        <v>172</v>
      </c>
      <c r="BE243" s="196">
        <f>IF(N243="základná",J243,0)</f>
        <v>0</v>
      </c>
      <c r="BF243" s="196">
        <f>IF(N243="znížená",J243,0)</f>
        <v>0</v>
      </c>
      <c r="BG243" s="196">
        <f>IF(N243="zákl. prenesená",J243,0)</f>
        <v>0</v>
      </c>
      <c r="BH243" s="196">
        <f>IF(N243="zníž. prenesená",J243,0)</f>
        <v>0</v>
      </c>
      <c r="BI243" s="196">
        <f>IF(N243="nulová",J243,0)</f>
        <v>0</v>
      </c>
      <c r="BJ243" s="14" t="s">
        <v>180</v>
      </c>
      <c r="BK243" s="196">
        <f>ROUND(I243*H243,2)</f>
        <v>0</v>
      </c>
      <c r="BL243" s="14" t="s">
        <v>179</v>
      </c>
      <c r="BM243" s="195" t="s">
        <v>269</v>
      </c>
    </row>
    <row r="244" spans="1:65" s="12" customFormat="1" ht="22.9" customHeight="1">
      <c r="B244" s="168"/>
      <c r="C244" s="169"/>
      <c r="D244" s="170" t="s">
        <v>71</v>
      </c>
      <c r="E244" s="182" t="s">
        <v>599</v>
      </c>
      <c r="F244" s="182" t="s">
        <v>600</v>
      </c>
      <c r="G244" s="169"/>
      <c r="H244" s="169"/>
      <c r="I244" s="172"/>
      <c r="J244" s="183">
        <f>BK244</f>
        <v>0</v>
      </c>
      <c r="K244" s="169"/>
      <c r="L244" s="174"/>
      <c r="M244" s="175"/>
      <c r="N244" s="176"/>
      <c r="O244" s="176"/>
      <c r="P244" s="177">
        <f>SUM(P245:P247)</f>
        <v>0</v>
      </c>
      <c r="Q244" s="176"/>
      <c r="R244" s="177">
        <f>SUM(R245:R247)</f>
        <v>40.738878999999997</v>
      </c>
      <c r="S244" s="176"/>
      <c r="T244" s="178">
        <f>SUM(T245:T247)</f>
        <v>0</v>
      </c>
      <c r="AR244" s="179" t="s">
        <v>80</v>
      </c>
      <c r="AT244" s="180" t="s">
        <v>71</v>
      </c>
      <c r="AU244" s="180" t="s">
        <v>80</v>
      </c>
      <c r="AY244" s="179" t="s">
        <v>172</v>
      </c>
      <c r="BK244" s="181">
        <f>SUM(BK245:BK247)</f>
        <v>0</v>
      </c>
    </row>
    <row r="245" spans="1:65" s="2" customFormat="1" ht="24.2" customHeight="1">
      <c r="A245" s="31"/>
      <c r="B245" s="32"/>
      <c r="C245" s="184" t="s">
        <v>498</v>
      </c>
      <c r="D245" s="184" t="s">
        <v>175</v>
      </c>
      <c r="E245" s="185" t="s">
        <v>602</v>
      </c>
      <c r="F245" s="186" t="s">
        <v>603</v>
      </c>
      <c r="G245" s="187" t="s">
        <v>394</v>
      </c>
      <c r="H245" s="188">
        <v>13.3</v>
      </c>
      <c r="I245" s="189"/>
      <c r="J245" s="188">
        <f>ROUND(I245*H245,2)</f>
        <v>0</v>
      </c>
      <c r="K245" s="190"/>
      <c r="L245" s="36"/>
      <c r="M245" s="191" t="s">
        <v>1</v>
      </c>
      <c r="N245" s="192" t="s">
        <v>38</v>
      </c>
      <c r="O245" s="68"/>
      <c r="P245" s="193">
        <f>O245*H245</f>
        <v>0</v>
      </c>
      <c r="Q245" s="193">
        <v>2.2151299999999998</v>
      </c>
      <c r="R245" s="193">
        <f>Q245*H245</f>
        <v>29.461228999999999</v>
      </c>
      <c r="S245" s="193">
        <v>0</v>
      </c>
      <c r="T245" s="194">
        <f>S245*H245</f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179</v>
      </c>
      <c r="AT245" s="195" t="s">
        <v>175</v>
      </c>
      <c r="AU245" s="195" t="s">
        <v>180</v>
      </c>
      <c r="AY245" s="14" t="s">
        <v>172</v>
      </c>
      <c r="BE245" s="196">
        <f>IF(N245="základná",J245,0)</f>
        <v>0</v>
      </c>
      <c r="BF245" s="196">
        <f>IF(N245="znížená",J245,0)</f>
        <v>0</v>
      </c>
      <c r="BG245" s="196">
        <f>IF(N245="zákl. prenesená",J245,0)</f>
        <v>0</v>
      </c>
      <c r="BH245" s="196">
        <f>IF(N245="zníž. prenesená",J245,0)</f>
        <v>0</v>
      </c>
      <c r="BI245" s="196">
        <f>IF(N245="nulová",J245,0)</f>
        <v>0</v>
      </c>
      <c r="BJ245" s="14" t="s">
        <v>180</v>
      </c>
      <c r="BK245" s="196">
        <f>ROUND(I245*H245,2)</f>
        <v>0</v>
      </c>
      <c r="BL245" s="14" t="s">
        <v>179</v>
      </c>
      <c r="BM245" s="195" t="s">
        <v>604</v>
      </c>
    </row>
    <row r="246" spans="1:65" s="2" customFormat="1" ht="24.2" customHeight="1">
      <c r="A246" s="31"/>
      <c r="B246" s="32"/>
      <c r="C246" s="184" t="s">
        <v>504</v>
      </c>
      <c r="D246" s="184" t="s">
        <v>175</v>
      </c>
      <c r="E246" s="185" t="s">
        <v>610</v>
      </c>
      <c r="F246" s="186" t="s">
        <v>611</v>
      </c>
      <c r="G246" s="187" t="s">
        <v>337</v>
      </c>
      <c r="H246" s="188">
        <v>47</v>
      </c>
      <c r="I246" s="189"/>
      <c r="J246" s="188">
        <f>ROUND(I246*H246,2)</f>
        <v>0</v>
      </c>
      <c r="K246" s="190"/>
      <c r="L246" s="36"/>
      <c r="M246" s="191" t="s">
        <v>1</v>
      </c>
      <c r="N246" s="192" t="s">
        <v>38</v>
      </c>
      <c r="O246" s="68"/>
      <c r="P246" s="193">
        <f>O246*H246</f>
        <v>0</v>
      </c>
      <c r="Q246" s="193">
        <v>0.15814</v>
      </c>
      <c r="R246" s="193">
        <f>Q246*H246</f>
        <v>7.4325799999999997</v>
      </c>
      <c r="S246" s="193">
        <v>0</v>
      </c>
      <c r="T246" s="194">
        <f>S246*H246</f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95" t="s">
        <v>179</v>
      </c>
      <c r="AT246" s="195" t="s">
        <v>175</v>
      </c>
      <c r="AU246" s="195" t="s">
        <v>180</v>
      </c>
      <c r="AY246" s="14" t="s">
        <v>172</v>
      </c>
      <c r="BE246" s="196">
        <f>IF(N246="základná",J246,0)</f>
        <v>0</v>
      </c>
      <c r="BF246" s="196">
        <f>IF(N246="znížená",J246,0)</f>
        <v>0</v>
      </c>
      <c r="BG246" s="196">
        <f>IF(N246="zákl. prenesená",J246,0)</f>
        <v>0</v>
      </c>
      <c r="BH246" s="196">
        <f>IF(N246="zníž. prenesená",J246,0)</f>
        <v>0</v>
      </c>
      <c r="BI246" s="196">
        <f>IF(N246="nulová",J246,0)</f>
        <v>0</v>
      </c>
      <c r="BJ246" s="14" t="s">
        <v>180</v>
      </c>
      <c r="BK246" s="196">
        <f>ROUND(I246*H246,2)</f>
        <v>0</v>
      </c>
      <c r="BL246" s="14" t="s">
        <v>179</v>
      </c>
      <c r="BM246" s="195" t="s">
        <v>612</v>
      </c>
    </row>
    <row r="247" spans="1:65" s="2" customFormat="1" ht="14.45" customHeight="1">
      <c r="A247" s="31"/>
      <c r="B247" s="32"/>
      <c r="C247" s="197" t="s">
        <v>508</v>
      </c>
      <c r="D247" s="197" t="s">
        <v>256</v>
      </c>
      <c r="E247" s="198" t="s">
        <v>614</v>
      </c>
      <c r="F247" s="199" t="s">
        <v>615</v>
      </c>
      <c r="G247" s="200" t="s">
        <v>211</v>
      </c>
      <c r="H247" s="201">
        <v>47.47</v>
      </c>
      <c r="I247" s="202"/>
      <c r="J247" s="201">
        <f>ROUND(I247*H247,2)</f>
        <v>0</v>
      </c>
      <c r="K247" s="203"/>
      <c r="L247" s="204"/>
      <c r="M247" s="205" t="s">
        <v>1</v>
      </c>
      <c r="N247" s="206" t="s">
        <v>38</v>
      </c>
      <c r="O247" s="68"/>
      <c r="P247" s="193">
        <f>O247*H247</f>
        <v>0</v>
      </c>
      <c r="Q247" s="193">
        <v>8.1000000000000003E-2</v>
      </c>
      <c r="R247" s="193">
        <f>Q247*H247</f>
        <v>3.8450700000000002</v>
      </c>
      <c r="S247" s="193">
        <v>0</v>
      </c>
      <c r="T247" s="194">
        <f>S247*H247</f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220</v>
      </c>
      <c r="AT247" s="195" t="s">
        <v>256</v>
      </c>
      <c r="AU247" s="195" t="s">
        <v>180</v>
      </c>
      <c r="AY247" s="14" t="s">
        <v>172</v>
      </c>
      <c r="BE247" s="196">
        <f>IF(N247="základná",J247,0)</f>
        <v>0</v>
      </c>
      <c r="BF247" s="196">
        <f>IF(N247="znížená",J247,0)</f>
        <v>0</v>
      </c>
      <c r="BG247" s="196">
        <f>IF(N247="zákl. prenesená",J247,0)</f>
        <v>0</v>
      </c>
      <c r="BH247" s="196">
        <f>IF(N247="zníž. prenesená",J247,0)</f>
        <v>0</v>
      </c>
      <c r="BI247" s="196">
        <f>IF(N247="nulová",J247,0)</f>
        <v>0</v>
      </c>
      <c r="BJ247" s="14" t="s">
        <v>180</v>
      </c>
      <c r="BK247" s="196">
        <f>ROUND(I247*H247,2)</f>
        <v>0</v>
      </c>
      <c r="BL247" s="14" t="s">
        <v>179</v>
      </c>
      <c r="BM247" s="195" t="s">
        <v>616</v>
      </c>
    </row>
    <row r="248" spans="1:65" s="12" customFormat="1" ht="22.9" customHeight="1">
      <c r="B248" s="168"/>
      <c r="C248" s="169"/>
      <c r="D248" s="170" t="s">
        <v>71</v>
      </c>
      <c r="E248" s="182" t="s">
        <v>625</v>
      </c>
      <c r="F248" s="182" t="s">
        <v>626</v>
      </c>
      <c r="G248" s="169"/>
      <c r="H248" s="169"/>
      <c r="I248" s="172"/>
      <c r="J248" s="183">
        <f>BK248</f>
        <v>0</v>
      </c>
      <c r="K248" s="169"/>
      <c r="L248" s="174"/>
      <c r="M248" s="175"/>
      <c r="N248" s="176"/>
      <c r="O248" s="176"/>
      <c r="P248" s="177">
        <f>SUM(P249:P250)</f>
        <v>0</v>
      </c>
      <c r="Q248" s="176"/>
      <c r="R248" s="177">
        <f>SUM(R249:R250)</f>
        <v>3.9255000000000004</v>
      </c>
      <c r="S248" s="176"/>
      <c r="T248" s="178">
        <f>SUM(T249:T250)</f>
        <v>0</v>
      </c>
      <c r="AR248" s="179" t="s">
        <v>80</v>
      </c>
      <c r="AT248" s="180" t="s">
        <v>71</v>
      </c>
      <c r="AU248" s="180" t="s">
        <v>80</v>
      </c>
      <c r="AY248" s="179" t="s">
        <v>172</v>
      </c>
      <c r="BK248" s="181">
        <f>SUM(BK249:BK250)</f>
        <v>0</v>
      </c>
    </row>
    <row r="249" spans="1:65" s="2" customFormat="1" ht="37.9" customHeight="1">
      <c r="A249" s="31"/>
      <c r="B249" s="32"/>
      <c r="C249" s="184" t="s">
        <v>514</v>
      </c>
      <c r="D249" s="184" t="s">
        <v>175</v>
      </c>
      <c r="E249" s="185" t="s">
        <v>628</v>
      </c>
      <c r="F249" s="186" t="s">
        <v>629</v>
      </c>
      <c r="G249" s="187" t="s">
        <v>337</v>
      </c>
      <c r="H249" s="188">
        <v>30</v>
      </c>
      <c r="I249" s="189"/>
      <c r="J249" s="188">
        <f>ROUND(I249*H249,2)</f>
        <v>0</v>
      </c>
      <c r="K249" s="190"/>
      <c r="L249" s="36"/>
      <c r="M249" s="191" t="s">
        <v>1</v>
      </c>
      <c r="N249" s="192" t="s">
        <v>38</v>
      </c>
      <c r="O249" s="68"/>
      <c r="P249" s="193">
        <f>O249*H249</f>
        <v>0</v>
      </c>
      <c r="Q249" s="193">
        <v>9.8530000000000006E-2</v>
      </c>
      <c r="R249" s="193">
        <f>Q249*H249</f>
        <v>2.9559000000000002</v>
      </c>
      <c r="S249" s="193">
        <v>0</v>
      </c>
      <c r="T249" s="194">
        <f>S249*H249</f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179</v>
      </c>
      <c r="AT249" s="195" t="s">
        <v>175</v>
      </c>
      <c r="AU249" s="195" t="s">
        <v>180</v>
      </c>
      <c r="AY249" s="14" t="s">
        <v>172</v>
      </c>
      <c r="BE249" s="196">
        <f>IF(N249="základná",J249,0)</f>
        <v>0</v>
      </c>
      <c r="BF249" s="196">
        <f>IF(N249="znížená",J249,0)</f>
        <v>0</v>
      </c>
      <c r="BG249" s="196">
        <f>IF(N249="zákl. prenesená",J249,0)</f>
        <v>0</v>
      </c>
      <c r="BH249" s="196">
        <f>IF(N249="zníž. prenesená",J249,0)</f>
        <v>0</v>
      </c>
      <c r="BI249" s="196">
        <f>IF(N249="nulová",J249,0)</f>
        <v>0</v>
      </c>
      <c r="BJ249" s="14" t="s">
        <v>180</v>
      </c>
      <c r="BK249" s="196">
        <f>ROUND(I249*H249,2)</f>
        <v>0</v>
      </c>
      <c r="BL249" s="14" t="s">
        <v>179</v>
      </c>
      <c r="BM249" s="195" t="s">
        <v>630</v>
      </c>
    </row>
    <row r="250" spans="1:65" s="2" customFormat="1" ht="14.45" customHeight="1">
      <c r="A250" s="31"/>
      <c r="B250" s="32"/>
      <c r="C250" s="197" t="s">
        <v>520</v>
      </c>
      <c r="D250" s="197" t="s">
        <v>256</v>
      </c>
      <c r="E250" s="198" t="s">
        <v>632</v>
      </c>
      <c r="F250" s="199" t="s">
        <v>633</v>
      </c>
      <c r="G250" s="200" t="s">
        <v>211</v>
      </c>
      <c r="H250" s="201">
        <v>30.3</v>
      </c>
      <c r="I250" s="202"/>
      <c r="J250" s="201">
        <f>ROUND(I250*H250,2)</f>
        <v>0</v>
      </c>
      <c r="K250" s="203"/>
      <c r="L250" s="204"/>
      <c r="M250" s="205" t="s">
        <v>1</v>
      </c>
      <c r="N250" s="206" t="s">
        <v>38</v>
      </c>
      <c r="O250" s="68"/>
      <c r="P250" s="193">
        <f>O250*H250</f>
        <v>0</v>
      </c>
      <c r="Q250" s="193">
        <v>3.2000000000000001E-2</v>
      </c>
      <c r="R250" s="193">
        <f>Q250*H250</f>
        <v>0.96960000000000002</v>
      </c>
      <c r="S250" s="193">
        <v>0</v>
      </c>
      <c r="T250" s="194">
        <f>S250*H250</f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95" t="s">
        <v>220</v>
      </c>
      <c r="AT250" s="195" t="s">
        <v>256</v>
      </c>
      <c r="AU250" s="195" t="s">
        <v>180</v>
      </c>
      <c r="AY250" s="14" t="s">
        <v>172</v>
      </c>
      <c r="BE250" s="196">
        <f>IF(N250="základná",J250,0)</f>
        <v>0</v>
      </c>
      <c r="BF250" s="196">
        <f>IF(N250="znížená",J250,0)</f>
        <v>0</v>
      </c>
      <c r="BG250" s="196">
        <f>IF(N250="zákl. prenesená",J250,0)</f>
        <v>0</v>
      </c>
      <c r="BH250" s="196">
        <f>IF(N250="zníž. prenesená",J250,0)</f>
        <v>0</v>
      </c>
      <c r="BI250" s="196">
        <f>IF(N250="nulová",J250,0)</f>
        <v>0</v>
      </c>
      <c r="BJ250" s="14" t="s">
        <v>180</v>
      </c>
      <c r="BK250" s="196">
        <f>ROUND(I250*H250,2)</f>
        <v>0</v>
      </c>
      <c r="BL250" s="14" t="s">
        <v>179</v>
      </c>
      <c r="BM250" s="195" t="s">
        <v>634</v>
      </c>
    </row>
    <row r="251" spans="1:65" s="12" customFormat="1" ht="22.9" customHeight="1">
      <c r="B251" s="168"/>
      <c r="C251" s="169"/>
      <c r="D251" s="170" t="s">
        <v>71</v>
      </c>
      <c r="E251" s="182" t="s">
        <v>635</v>
      </c>
      <c r="F251" s="182" t="s">
        <v>636</v>
      </c>
      <c r="G251" s="169"/>
      <c r="H251" s="169"/>
      <c r="I251" s="172"/>
      <c r="J251" s="183">
        <f>BK251</f>
        <v>0</v>
      </c>
      <c r="K251" s="169"/>
      <c r="L251" s="174"/>
      <c r="M251" s="175"/>
      <c r="N251" s="176"/>
      <c r="O251" s="176"/>
      <c r="P251" s="177">
        <f>P252</f>
        <v>0</v>
      </c>
      <c r="Q251" s="176"/>
      <c r="R251" s="177">
        <f>R252</f>
        <v>6.0000000000000006E-4</v>
      </c>
      <c r="S251" s="176"/>
      <c r="T251" s="178">
        <f>T252</f>
        <v>0</v>
      </c>
      <c r="AR251" s="179" t="s">
        <v>80</v>
      </c>
      <c r="AT251" s="180" t="s">
        <v>71</v>
      </c>
      <c r="AU251" s="180" t="s">
        <v>80</v>
      </c>
      <c r="AY251" s="179" t="s">
        <v>172</v>
      </c>
      <c r="BK251" s="181">
        <f>BK252</f>
        <v>0</v>
      </c>
    </row>
    <row r="252" spans="1:65" s="2" customFormat="1" ht="37.9" customHeight="1">
      <c r="A252" s="31"/>
      <c r="B252" s="32"/>
      <c r="C252" s="184" t="s">
        <v>526</v>
      </c>
      <c r="D252" s="184" t="s">
        <v>175</v>
      </c>
      <c r="E252" s="185" t="s">
        <v>696</v>
      </c>
      <c r="F252" s="186" t="s">
        <v>697</v>
      </c>
      <c r="G252" s="187" t="s">
        <v>337</v>
      </c>
      <c r="H252" s="188">
        <v>60</v>
      </c>
      <c r="I252" s="189"/>
      <c r="J252" s="188">
        <f>ROUND(I252*H252,2)</f>
        <v>0</v>
      </c>
      <c r="K252" s="190"/>
      <c r="L252" s="36"/>
      <c r="M252" s="191" t="s">
        <v>1</v>
      </c>
      <c r="N252" s="192" t="s">
        <v>38</v>
      </c>
      <c r="O252" s="68"/>
      <c r="P252" s="193">
        <f>O252*H252</f>
        <v>0</v>
      </c>
      <c r="Q252" s="193">
        <v>1.0000000000000001E-5</v>
      </c>
      <c r="R252" s="193">
        <f>Q252*H252</f>
        <v>6.0000000000000006E-4</v>
      </c>
      <c r="S252" s="193">
        <v>0</v>
      </c>
      <c r="T252" s="194">
        <f>S252*H252</f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179</v>
      </c>
      <c r="AT252" s="195" t="s">
        <v>175</v>
      </c>
      <c r="AU252" s="195" t="s">
        <v>180</v>
      </c>
      <c r="AY252" s="14" t="s">
        <v>172</v>
      </c>
      <c r="BE252" s="196">
        <f>IF(N252="základná",J252,0)</f>
        <v>0</v>
      </c>
      <c r="BF252" s="196">
        <f>IF(N252="znížená",J252,0)</f>
        <v>0</v>
      </c>
      <c r="BG252" s="196">
        <f>IF(N252="zákl. prenesená",J252,0)</f>
        <v>0</v>
      </c>
      <c r="BH252" s="196">
        <f>IF(N252="zníž. prenesená",J252,0)</f>
        <v>0</v>
      </c>
      <c r="BI252" s="196">
        <f>IF(N252="nulová",J252,0)</f>
        <v>0</v>
      </c>
      <c r="BJ252" s="14" t="s">
        <v>180</v>
      </c>
      <c r="BK252" s="196">
        <f>ROUND(I252*H252,2)</f>
        <v>0</v>
      </c>
      <c r="BL252" s="14" t="s">
        <v>179</v>
      </c>
      <c r="BM252" s="195" t="s">
        <v>781</v>
      </c>
    </row>
    <row r="253" spans="1:65" s="12" customFormat="1" ht="22.9" customHeight="1">
      <c r="B253" s="168"/>
      <c r="C253" s="169"/>
      <c r="D253" s="170" t="s">
        <v>71</v>
      </c>
      <c r="E253" s="182" t="s">
        <v>270</v>
      </c>
      <c r="F253" s="182" t="s">
        <v>271</v>
      </c>
      <c r="G253" s="169"/>
      <c r="H253" s="169"/>
      <c r="I253" s="172"/>
      <c r="J253" s="183">
        <f>BK253</f>
        <v>0</v>
      </c>
      <c r="K253" s="169"/>
      <c r="L253" s="174"/>
      <c r="M253" s="175"/>
      <c r="N253" s="176"/>
      <c r="O253" s="176"/>
      <c r="P253" s="177">
        <f>P254</f>
        <v>0</v>
      </c>
      <c r="Q253" s="176"/>
      <c r="R253" s="177">
        <f>R254</f>
        <v>0</v>
      </c>
      <c r="S253" s="176"/>
      <c r="T253" s="178">
        <f>T254</f>
        <v>0</v>
      </c>
      <c r="AR253" s="179" t="s">
        <v>80</v>
      </c>
      <c r="AT253" s="180" t="s">
        <v>71</v>
      </c>
      <c r="AU253" s="180" t="s">
        <v>80</v>
      </c>
      <c r="AY253" s="179" t="s">
        <v>172</v>
      </c>
      <c r="BK253" s="181">
        <f>BK254</f>
        <v>0</v>
      </c>
    </row>
    <row r="254" spans="1:65" s="2" customFormat="1" ht="24.2" customHeight="1">
      <c r="A254" s="31"/>
      <c r="B254" s="32"/>
      <c r="C254" s="184" t="s">
        <v>532</v>
      </c>
      <c r="D254" s="184" t="s">
        <v>175</v>
      </c>
      <c r="E254" s="185" t="s">
        <v>273</v>
      </c>
      <c r="F254" s="186" t="s">
        <v>274</v>
      </c>
      <c r="G254" s="187" t="s">
        <v>218</v>
      </c>
      <c r="H254" s="188">
        <v>186.74</v>
      </c>
      <c r="I254" s="189"/>
      <c r="J254" s="188">
        <f>ROUND(I254*H254,2)</f>
        <v>0</v>
      </c>
      <c r="K254" s="190"/>
      <c r="L254" s="36"/>
      <c r="M254" s="207" t="s">
        <v>1</v>
      </c>
      <c r="N254" s="208" t="s">
        <v>38</v>
      </c>
      <c r="O254" s="209"/>
      <c r="P254" s="210">
        <f>O254*H254</f>
        <v>0</v>
      </c>
      <c r="Q254" s="210">
        <v>0</v>
      </c>
      <c r="R254" s="210">
        <f>Q254*H254</f>
        <v>0</v>
      </c>
      <c r="S254" s="210">
        <v>0</v>
      </c>
      <c r="T254" s="211">
        <f>S254*H254</f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179</v>
      </c>
      <c r="AT254" s="195" t="s">
        <v>175</v>
      </c>
      <c r="AU254" s="195" t="s">
        <v>180</v>
      </c>
      <c r="AY254" s="14" t="s">
        <v>172</v>
      </c>
      <c r="BE254" s="196">
        <f>IF(N254="základná",J254,0)</f>
        <v>0</v>
      </c>
      <c r="BF254" s="196">
        <f>IF(N254="znížená",J254,0)</f>
        <v>0</v>
      </c>
      <c r="BG254" s="196">
        <f>IF(N254="zákl. prenesená",J254,0)</f>
        <v>0</v>
      </c>
      <c r="BH254" s="196">
        <f>IF(N254="zníž. prenesená",J254,0)</f>
        <v>0</v>
      </c>
      <c r="BI254" s="196">
        <f>IF(N254="nulová",J254,0)</f>
        <v>0</v>
      </c>
      <c r="BJ254" s="14" t="s">
        <v>180</v>
      </c>
      <c r="BK254" s="196">
        <f>ROUND(I254*H254,2)</f>
        <v>0</v>
      </c>
      <c r="BL254" s="14" t="s">
        <v>179</v>
      </c>
      <c r="BM254" s="195" t="s">
        <v>896</v>
      </c>
    </row>
    <row r="255" spans="1:65" s="2" customFormat="1" ht="6.95" customHeight="1">
      <c r="A255" s="31"/>
      <c r="B255" s="51"/>
      <c r="C255" s="52"/>
      <c r="D255" s="52"/>
      <c r="E255" s="52"/>
      <c r="F255" s="52"/>
      <c r="G255" s="52"/>
      <c r="H255" s="52"/>
      <c r="I255" s="52"/>
      <c r="J255" s="52"/>
      <c r="K255" s="52"/>
      <c r="L255" s="36"/>
      <c r="M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</row>
  </sheetData>
  <sheetProtection algorithmName="SHA-512" hashValue="clvRhzGFZ0klCTQVjCl1Aas3MWFWt9q9DMyEx4dyeHzu5P7+3B3RX3uuw62c9NTLv1zI9Cw4J+ol7QhYzPkMPg==" saltValue="Yzo+4IRJR3iw4bfr0PqDeHIixuae+qEDdZzGyJ+6+hZUt2CQ8BRDsttM6kiLubbKqVo7k7CCQz0OhLaFpPawrg==" spinCount="100000" sheet="1" objects="1" scenarios="1" formatColumns="0" formatRows="0" autoFilter="0"/>
  <autoFilter ref="C158:K254" xr:uid="{00000000-0009-0000-0000-000009000000}"/>
  <mergeCells count="9">
    <mergeCell ref="E87:H87"/>
    <mergeCell ref="E149:H149"/>
    <mergeCell ref="E151:H15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25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102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16.5" customHeight="1">
      <c r="A9" s="31"/>
      <c r="B9" s="36"/>
      <c r="C9" s="31"/>
      <c r="D9" s="31"/>
      <c r="E9" s="341" t="s">
        <v>897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19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24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tr">
        <f>IF('Rekapitulácia stavby'!AN16="","",'Rekapitulácia stavby'!AN16)</f>
        <v/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tr">
        <f>IF('Rekapitulácia stavby'!E17="","",'Rekapitulácia stavby'!E17)</f>
        <v xml:space="preserve"> </v>
      </c>
      <c r="F21" s="31"/>
      <c r="G21" s="31"/>
      <c r="H21" s="31"/>
      <c r="I21" s="109" t="s">
        <v>25</v>
      </c>
      <c r="J21" s="110" t="str">
        <f>IF('Rekapitulácia stavby'!AN17="","",'Rekapitulácia stavby'!AN17)</f>
        <v/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ROUND(J158,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ROUND((SUM(BE158:BE255)),  2)</f>
        <v>0</v>
      </c>
      <c r="G33" s="31"/>
      <c r="H33" s="31"/>
      <c r="I33" s="121">
        <v>0.2</v>
      </c>
      <c r="J33" s="120">
        <f>ROUND(((SUM(BE158:BE255))*I33),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ROUND((SUM(BF158:BF255)),  2)</f>
        <v>0</v>
      </c>
      <c r="G34" s="31"/>
      <c r="H34" s="31"/>
      <c r="I34" s="121">
        <v>0.2</v>
      </c>
      <c r="J34" s="120">
        <f>ROUND(((SUM(BF158:BF255))*I34),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ROUND((SUM(BG158:BG255)),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ROUND((SUM(BH158:BH255)),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ROUND((SUM(BI158:BI255)),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16.5" customHeight="1">
      <c r="A87" s="31"/>
      <c r="B87" s="32"/>
      <c r="C87" s="33"/>
      <c r="D87" s="33"/>
      <c r="E87" s="307" t="str">
        <f>E9</f>
        <v>108 - 108-00 Debarierizačné úpravy križovatky 555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>Bratislava V.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>Hlavné mesto Slovenskej republiky BRATISLAVA</v>
      </c>
      <c r="G91" s="33"/>
      <c r="H91" s="33"/>
      <c r="I91" s="26" t="s">
        <v>28</v>
      </c>
      <c r="J91" s="29" t="str">
        <f>E21</f>
        <v xml:space="preserve">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J158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2:12" s="9" customFormat="1" ht="24.95" customHeight="1">
      <c r="B97" s="144"/>
      <c r="C97" s="145"/>
      <c r="D97" s="146" t="s">
        <v>142</v>
      </c>
      <c r="E97" s="147"/>
      <c r="F97" s="147"/>
      <c r="G97" s="147"/>
      <c r="H97" s="147"/>
      <c r="I97" s="147"/>
      <c r="J97" s="148">
        <f>J159</f>
        <v>0</v>
      </c>
      <c r="K97" s="145"/>
      <c r="L97" s="149"/>
    </row>
    <row r="98" spans="2:12" s="10" customFormat="1" ht="19.899999999999999" customHeight="1">
      <c r="B98" s="150"/>
      <c r="C98" s="151"/>
      <c r="D98" s="152" t="s">
        <v>143</v>
      </c>
      <c r="E98" s="153"/>
      <c r="F98" s="153"/>
      <c r="G98" s="153"/>
      <c r="H98" s="153"/>
      <c r="I98" s="153"/>
      <c r="J98" s="154">
        <f>J160</f>
        <v>0</v>
      </c>
      <c r="K98" s="151"/>
      <c r="L98" s="155"/>
    </row>
    <row r="99" spans="2:12" s="10" customFormat="1" ht="19.899999999999999" customHeight="1">
      <c r="B99" s="150"/>
      <c r="C99" s="151"/>
      <c r="D99" s="152" t="s">
        <v>144</v>
      </c>
      <c r="E99" s="153"/>
      <c r="F99" s="153"/>
      <c r="G99" s="153"/>
      <c r="H99" s="153"/>
      <c r="I99" s="153"/>
      <c r="J99" s="154">
        <f>J162</f>
        <v>0</v>
      </c>
      <c r="K99" s="151"/>
      <c r="L99" s="155"/>
    </row>
    <row r="100" spans="2:12" s="10" customFormat="1" ht="19.899999999999999" customHeight="1">
      <c r="B100" s="150"/>
      <c r="C100" s="151"/>
      <c r="D100" s="152" t="s">
        <v>145</v>
      </c>
      <c r="E100" s="153"/>
      <c r="F100" s="153"/>
      <c r="G100" s="153"/>
      <c r="H100" s="153"/>
      <c r="I100" s="153"/>
      <c r="J100" s="154">
        <f>J164</f>
        <v>0</v>
      </c>
      <c r="K100" s="151"/>
      <c r="L100" s="155"/>
    </row>
    <row r="101" spans="2:12" s="10" customFormat="1" ht="19.899999999999999" customHeight="1">
      <c r="B101" s="150"/>
      <c r="C101" s="151"/>
      <c r="D101" s="152" t="s">
        <v>146</v>
      </c>
      <c r="E101" s="153"/>
      <c r="F101" s="153"/>
      <c r="G101" s="153"/>
      <c r="H101" s="153"/>
      <c r="I101" s="153"/>
      <c r="J101" s="154">
        <f>J166</f>
        <v>0</v>
      </c>
      <c r="K101" s="151"/>
      <c r="L101" s="155"/>
    </row>
    <row r="102" spans="2:12" s="10" customFormat="1" ht="19.899999999999999" customHeight="1">
      <c r="B102" s="150"/>
      <c r="C102" s="151"/>
      <c r="D102" s="152" t="s">
        <v>147</v>
      </c>
      <c r="E102" s="153"/>
      <c r="F102" s="153"/>
      <c r="G102" s="153"/>
      <c r="H102" s="153"/>
      <c r="I102" s="153"/>
      <c r="J102" s="154">
        <f>J168</f>
        <v>0</v>
      </c>
      <c r="K102" s="151"/>
      <c r="L102" s="155"/>
    </row>
    <row r="103" spans="2:12" s="9" customFormat="1" ht="24.95" customHeight="1">
      <c r="B103" s="144"/>
      <c r="C103" s="145"/>
      <c r="D103" s="146" t="s">
        <v>148</v>
      </c>
      <c r="E103" s="147"/>
      <c r="F103" s="147"/>
      <c r="G103" s="147"/>
      <c r="H103" s="147"/>
      <c r="I103" s="147"/>
      <c r="J103" s="148">
        <f>J170</f>
        <v>0</v>
      </c>
      <c r="K103" s="145"/>
      <c r="L103" s="149"/>
    </row>
    <row r="104" spans="2:12" s="10" customFormat="1" ht="19.899999999999999" customHeight="1">
      <c r="B104" s="150"/>
      <c r="C104" s="151"/>
      <c r="D104" s="152" t="s">
        <v>279</v>
      </c>
      <c r="E104" s="153"/>
      <c r="F104" s="153"/>
      <c r="G104" s="153"/>
      <c r="H104" s="153"/>
      <c r="I104" s="153"/>
      <c r="J104" s="154">
        <f>J171</f>
        <v>0</v>
      </c>
      <c r="K104" s="151"/>
      <c r="L104" s="155"/>
    </row>
    <row r="105" spans="2:12" s="10" customFormat="1" ht="19.899999999999999" customHeight="1">
      <c r="B105" s="150"/>
      <c r="C105" s="151"/>
      <c r="D105" s="152" t="s">
        <v>280</v>
      </c>
      <c r="E105" s="153"/>
      <c r="F105" s="153"/>
      <c r="G105" s="153"/>
      <c r="H105" s="153"/>
      <c r="I105" s="153"/>
      <c r="J105" s="154">
        <f>J174</f>
        <v>0</v>
      </c>
      <c r="K105" s="151"/>
      <c r="L105" s="155"/>
    </row>
    <row r="106" spans="2:12" s="10" customFormat="1" ht="19.899999999999999" customHeight="1">
      <c r="B106" s="150"/>
      <c r="C106" s="151"/>
      <c r="D106" s="152" t="s">
        <v>281</v>
      </c>
      <c r="E106" s="153"/>
      <c r="F106" s="153"/>
      <c r="G106" s="153"/>
      <c r="H106" s="153"/>
      <c r="I106" s="153"/>
      <c r="J106" s="154">
        <f>J177</f>
        <v>0</v>
      </c>
      <c r="K106" s="151"/>
      <c r="L106" s="155"/>
    </row>
    <row r="107" spans="2:12" s="10" customFormat="1" ht="19.899999999999999" customHeight="1">
      <c r="B107" s="150"/>
      <c r="C107" s="151"/>
      <c r="D107" s="152" t="s">
        <v>283</v>
      </c>
      <c r="E107" s="153"/>
      <c r="F107" s="153"/>
      <c r="G107" s="153"/>
      <c r="H107" s="153"/>
      <c r="I107" s="153"/>
      <c r="J107" s="154">
        <f>J180</f>
        <v>0</v>
      </c>
      <c r="K107" s="151"/>
      <c r="L107" s="155"/>
    </row>
    <row r="108" spans="2:12" s="10" customFormat="1" ht="19.899999999999999" customHeight="1">
      <c r="B108" s="150"/>
      <c r="C108" s="151"/>
      <c r="D108" s="152" t="s">
        <v>149</v>
      </c>
      <c r="E108" s="153"/>
      <c r="F108" s="153"/>
      <c r="G108" s="153"/>
      <c r="H108" s="153"/>
      <c r="I108" s="153"/>
      <c r="J108" s="154">
        <f>J183</f>
        <v>0</v>
      </c>
      <c r="K108" s="151"/>
      <c r="L108" s="155"/>
    </row>
    <row r="109" spans="2:12" s="10" customFormat="1" ht="19.899999999999999" customHeight="1">
      <c r="B109" s="150"/>
      <c r="C109" s="151"/>
      <c r="D109" s="152" t="s">
        <v>150</v>
      </c>
      <c r="E109" s="153"/>
      <c r="F109" s="153"/>
      <c r="G109" s="153"/>
      <c r="H109" s="153"/>
      <c r="I109" s="153"/>
      <c r="J109" s="154">
        <f>J185</f>
        <v>0</v>
      </c>
      <c r="K109" s="151"/>
      <c r="L109" s="155"/>
    </row>
    <row r="110" spans="2:12" s="10" customFormat="1" ht="19.899999999999999" customHeight="1">
      <c r="B110" s="150"/>
      <c r="C110" s="151"/>
      <c r="D110" s="152" t="s">
        <v>151</v>
      </c>
      <c r="E110" s="153"/>
      <c r="F110" s="153"/>
      <c r="G110" s="153"/>
      <c r="H110" s="153"/>
      <c r="I110" s="153"/>
      <c r="J110" s="154">
        <f>J188</f>
        <v>0</v>
      </c>
      <c r="K110" s="151"/>
      <c r="L110" s="155"/>
    </row>
    <row r="111" spans="2:12" s="10" customFormat="1" ht="19.899999999999999" customHeight="1">
      <c r="B111" s="150"/>
      <c r="C111" s="151"/>
      <c r="D111" s="152" t="s">
        <v>152</v>
      </c>
      <c r="E111" s="153"/>
      <c r="F111" s="153"/>
      <c r="G111" s="153"/>
      <c r="H111" s="153"/>
      <c r="I111" s="153"/>
      <c r="J111" s="154">
        <f>J190</f>
        <v>0</v>
      </c>
      <c r="K111" s="151"/>
      <c r="L111" s="155"/>
    </row>
    <row r="112" spans="2:12" s="9" customFormat="1" ht="24.95" customHeight="1">
      <c r="B112" s="144"/>
      <c r="C112" s="145"/>
      <c r="D112" s="146" t="s">
        <v>284</v>
      </c>
      <c r="E112" s="147"/>
      <c r="F112" s="147"/>
      <c r="G112" s="147"/>
      <c r="H112" s="147"/>
      <c r="I112" s="147"/>
      <c r="J112" s="148">
        <f>J192</f>
        <v>0</v>
      </c>
      <c r="K112" s="145"/>
      <c r="L112" s="149"/>
    </row>
    <row r="113" spans="2:12" s="10" customFormat="1" ht="19.899999999999999" customHeight="1">
      <c r="B113" s="150"/>
      <c r="C113" s="151"/>
      <c r="D113" s="152" t="s">
        <v>716</v>
      </c>
      <c r="E113" s="153"/>
      <c r="F113" s="153"/>
      <c r="G113" s="153"/>
      <c r="H113" s="153"/>
      <c r="I113" s="153"/>
      <c r="J113" s="154">
        <f>J193</f>
        <v>0</v>
      </c>
      <c r="K113" s="151"/>
      <c r="L113" s="155"/>
    </row>
    <row r="114" spans="2:12" s="10" customFormat="1" ht="19.899999999999999" customHeight="1">
      <c r="B114" s="150"/>
      <c r="C114" s="151"/>
      <c r="D114" s="152" t="s">
        <v>285</v>
      </c>
      <c r="E114" s="153"/>
      <c r="F114" s="153"/>
      <c r="G114" s="153"/>
      <c r="H114" s="153"/>
      <c r="I114" s="153"/>
      <c r="J114" s="154">
        <f>J195</f>
        <v>0</v>
      </c>
      <c r="K114" s="151"/>
      <c r="L114" s="155"/>
    </row>
    <row r="115" spans="2:12" s="10" customFormat="1" ht="19.899999999999999" customHeight="1">
      <c r="B115" s="150"/>
      <c r="C115" s="151"/>
      <c r="D115" s="152" t="s">
        <v>717</v>
      </c>
      <c r="E115" s="153"/>
      <c r="F115" s="153"/>
      <c r="G115" s="153"/>
      <c r="H115" s="153"/>
      <c r="I115" s="153"/>
      <c r="J115" s="154">
        <f>J197</f>
        <v>0</v>
      </c>
      <c r="K115" s="151"/>
      <c r="L115" s="155"/>
    </row>
    <row r="116" spans="2:12" s="9" customFormat="1" ht="24.95" customHeight="1">
      <c r="B116" s="144"/>
      <c r="C116" s="145"/>
      <c r="D116" s="146" t="s">
        <v>284</v>
      </c>
      <c r="E116" s="147"/>
      <c r="F116" s="147"/>
      <c r="G116" s="147"/>
      <c r="H116" s="147"/>
      <c r="I116" s="147"/>
      <c r="J116" s="148">
        <f>J199</f>
        <v>0</v>
      </c>
      <c r="K116" s="145"/>
      <c r="L116" s="149"/>
    </row>
    <row r="117" spans="2:12" s="10" customFormat="1" ht="19.899999999999999" customHeight="1">
      <c r="B117" s="150"/>
      <c r="C117" s="151"/>
      <c r="D117" s="152" t="s">
        <v>286</v>
      </c>
      <c r="E117" s="153"/>
      <c r="F117" s="153"/>
      <c r="G117" s="153"/>
      <c r="H117" s="153"/>
      <c r="I117" s="153"/>
      <c r="J117" s="154">
        <f>J200</f>
        <v>0</v>
      </c>
      <c r="K117" s="151"/>
      <c r="L117" s="155"/>
    </row>
    <row r="118" spans="2:12" s="10" customFormat="1" ht="19.899999999999999" customHeight="1">
      <c r="B118" s="150"/>
      <c r="C118" s="151"/>
      <c r="D118" s="152" t="s">
        <v>285</v>
      </c>
      <c r="E118" s="153"/>
      <c r="F118" s="153"/>
      <c r="G118" s="153"/>
      <c r="H118" s="153"/>
      <c r="I118" s="153"/>
      <c r="J118" s="154">
        <f>J203</f>
        <v>0</v>
      </c>
      <c r="K118" s="151"/>
      <c r="L118" s="155"/>
    </row>
    <row r="119" spans="2:12" s="9" customFormat="1" ht="24.95" customHeight="1">
      <c r="B119" s="144"/>
      <c r="C119" s="145"/>
      <c r="D119" s="146" t="s">
        <v>284</v>
      </c>
      <c r="E119" s="147"/>
      <c r="F119" s="147"/>
      <c r="G119" s="147"/>
      <c r="H119" s="147"/>
      <c r="I119" s="147"/>
      <c r="J119" s="148">
        <f>J206</f>
        <v>0</v>
      </c>
      <c r="K119" s="145"/>
      <c r="L119" s="149"/>
    </row>
    <row r="120" spans="2:12" s="10" customFormat="1" ht="19.899999999999999" customHeight="1">
      <c r="B120" s="150"/>
      <c r="C120" s="151"/>
      <c r="D120" s="152" t="s">
        <v>287</v>
      </c>
      <c r="E120" s="153"/>
      <c r="F120" s="153"/>
      <c r="G120" s="153"/>
      <c r="H120" s="153"/>
      <c r="I120" s="153"/>
      <c r="J120" s="154">
        <f>J207</f>
        <v>0</v>
      </c>
      <c r="K120" s="151"/>
      <c r="L120" s="155"/>
    </row>
    <row r="121" spans="2:12" s="10" customFormat="1" ht="19.899999999999999" customHeight="1">
      <c r="B121" s="150"/>
      <c r="C121" s="151"/>
      <c r="D121" s="152" t="s">
        <v>289</v>
      </c>
      <c r="E121" s="153"/>
      <c r="F121" s="153"/>
      <c r="G121" s="153"/>
      <c r="H121" s="153"/>
      <c r="I121" s="153"/>
      <c r="J121" s="154">
        <f>J210</f>
        <v>0</v>
      </c>
      <c r="K121" s="151"/>
      <c r="L121" s="155"/>
    </row>
    <row r="122" spans="2:12" s="9" customFormat="1" ht="24.95" customHeight="1">
      <c r="B122" s="144"/>
      <c r="C122" s="145"/>
      <c r="D122" s="146" t="s">
        <v>153</v>
      </c>
      <c r="E122" s="147"/>
      <c r="F122" s="147"/>
      <c r="G122" s="147"/>
      <c r="H122" s="147"/>
      <c r="I122" s="147"/>
      <c r="J122" s="148">
        <f>J212</f>
        <v>0</v>
      </c>
      <c r="K122" s="145"/>
      <c r="L122" s="149"/>
    </row>
    <row r="123" spans="2:12" s="10" customFormat="1" ht="19.899999999999999" customHeight="1">
      <c r="B123" s="150"/>
      <c r="C123" s="151"/>
      <c r="D123" s="152" t="s">
        <v>298</v>
      </c>
      <c r="E123" s="153"/>
      <c r="F123" s="153"/>
      <c r="G123" s="153"/>
      <c r="H123" s="153"/>
      <c r="I123" s="153"/>
      <c r="J123" s="154">
        <f>J213</f>
        <v>0</v>
      </c>
      <c r="K123" s="151"/>
      <c r="L123" s="155"/>
    </row>
    <row r="124" spans="2:12" s="10" customFormat="1" ht="19.899999999999999" customHeight="1">
      <c r="B124" s="150"/>
      <c r="C124" s="151"/>
      <c r="D124" s="152" t="s">
        <v>299</v>
      </c>
      <c r="E124" s="153"/>
      <c r="F124" s="153"/>
      <c r="G124" s="153"/>
      <c r="H124" s="153"/>
      <c r="I124" s="153"/>
      <c r="J124" s="154">
        <f>J216</f>
        <v>0</v>
      </c>
      <c r="K124" s="151"/>
      <c r="L124" s="155"/>
    </row>
    <row r="125" spans="2:12" s="10" customFormat="1" ht="19.899999999999999" customHeight="1">
      <c r="B125" s="150"/>
      <c r="C125" s="151"/>
      <c r="D125" s="152" t="s">
        <v>300</v>
      </c>
      <c r="E125" s="153"/>
      <c r="F125" s="153"/>
      <c r="G125" s="153"/>
      <c r="H125" s="153"/>
      <c r="I125" s="153"/>
      <c r="J125" s="154">
        <f>J218</f>
        <v>0</v>
      </c>
      <c r="K125" s="151"/>
      <c r="L125" s="155"/>
    </row>
    <row r="126" spans="2:12" s="10" customFormat="1" ht="19.899999999999999" customHeight="1">
      <c r="B126" s="150"/>
      <c r="C126" s="151"/>
      <c r="D126" s="152" t="s">
        <v>301</v>
      </c>
      <c r="E126" s="153"/>
      <c r="F126" s="153"/>
      <c r="G126" s="153"/>
      <c r="H126" s="153"/>
      <c r="I126" s="153"/>
      <c r="J126" s="154">
        <f>J220</f>
        <v>0</v>
      </c>
      <c r="K126" s="151"/>
      <c r="L126" s="155"/>
    </row>
    <row r="127" spans="2:12" s="10" customFormat="1" ht="19.899999999999999" customHeight="1">
      <c r="B127" s="150"/>
      <c r="C127" s="151"/>
      <c r="D127" s="152" t="s">
        <v>154</v>
      </c>
      <c r="E127" s="153"/>
      <c r="F127" s="153"/>
      <c r="G127" s="153"/>
      <c r="H127" s="153"/>
      <c r="I127" s="153"/>
      <c r="J127" s="154">
        <f>J222</f>
        <v>0</v>
      </c>
      <c r="K127" s="151"/>
      <c r="L127" s="155"/>
    </row>
    <row r="128" spans="2:12" s="10" customFormat="1" ht="19.899999999999999" customHeight="1">
      <c r="B128" s="150"/>
      <c r="C128" s="151"/>
      <c r="D128" s="152" t="s">
        <v>304</v>
      </c>
      <c r="E128" s="153"/>
      <c r="F128" s="153"/>
      <c r="G128" s="153"/>
      <c r="H128" s="153"/>
      <c r="I128" s="153"/>
      <c r="J128" s="154">
        <f>J224</f>
        <v>0</v>
      </c>
      <c r="K128" s="151"/>
      <c r="L128" s="155"/>
    </row>
    <row r="129" spans="1:31" s="10" customFormat="1" ht="19.899999999999999" customHeight="1">
      <c r="B129" s="150"/>
      <c r="C129" s="151"/>
      <c r="D129" s="152" t="s">
        <v>305</v>
      </c>
      <c r="E129" s="153"/>
      <c r="F129" s="153"/>
      <c r="G129" s="153"/>
      <c r="H129" s="153"/>
      <c r="I129" s="153"/>
      <c r="J129" s="154">
        <f>J229</f>
        <v>0</v>
      </c>
      <c r="K129" s="151"/>
      <c r="L129" s="155"/>
    </row>
    <row r="130" spans="1:31" s="10" customFormat="1" ht="19.899999999999999" customHeight="1">
      <c r="B130" s="150"/>
      <c r="C130" s="151"/>
      <c r="D130" s="152" t="s">
        <v>719</v>
      </c>
      <c r="E130" s="153"/>
      <c r="F130" s="153"/>
      <c r="G130" s="153"/>
      <c r="H130" s="153"/>
      <c r="I130" s="153"/>
      <c r="J130" s="154">
        <f>J232</f>
        <v>0</v>
      </c>
      <c r="K130" s="151"/>
      <c r="L130" s="155"/>
    </row>
    <row r="131" spans="1:31" s="10" customFormat="1" ht="19.899999999999999" customHeight="1">
      <c r="B131" s="150"/>
      <c r="C131" s="151"/>
      <c r="D131" s="152" t="s">
        <v>155</v>
      </c>
      <c r="E131" s="153"/>
      <c r="F131" s="153"/>
      <c r="G131" s="153"/>
      <c r="H131" s="153"/>
      <c r="I131" s="153"/>
      <c r="J131" s="154">
        <f>J235</f>
        <v>0</v>
      </c>
      <c r="K131" s="151"/>
      <c r="L131" s="155"/>
    </row>
    <row r="132" spans="1:31" s="10" customFormat="1" ht="19.899999999999999" customHeight="1">
      <c r="B132" s="150"/>
      <c r="C132" s="151"/>
      <c r="D132" s="152" t="s">
        <v>156</v>
      </c>
      <c r="E132" s="153"/>
      <c r="F132" s="153"/>
      <c r="G132" s="153"/>
      <c r="H132" s="153"/>
      <c r="I132" s="153"/>
      <c r="J132" s="154">
        <f>J239</f>
        <v>0</v>
      </c>
      <c r="K132" s="151"/>
      <c r="L132" s="155"/>
    </row>
    <row r="133" spans="1:31" s="10" customFormat="1" ht="19.899999999999999" customHeight="1">
      <c r="B133" s="150"/>
      <c r="C133" s="151"/>
      <c r="D133" s="152" t="s">
        <v>307</v>
      </c>
      <c r="E133" s="153"/>
      <c r="F133" s="153"/>
      <c r="G133" s="153"/>
      <c r="H133" s="153"/>
      <c r="I133" s="153"/>
      <c r="J133" s="154">
        <f>J241</f>
        <v>0</v>
      </c>
      <c r="K133" s="151"/>
      <c r="L133" s="155"/>
    </row>
    <row r="134" spans="1:31" s="10" customFormat="1" ht="19.899999999999999" customHeight="1">
      <c r="B134" s="150"/>
      <c r="C134" s="151"/>
      <c r="D134" s="152" t="s">
        <v>308</v>
      </c>
      <c r="E134" s="153"/>
      <c r="F134" s="153"/>
      <c r="G134" s="153"/>
      <c r="H134" s="153"/>
      <c r="I134" s="153"/>
      <c r="J134" s="154">
        <f>J245</f>
        <v>0</v>
      </c>
      <c r="K134" s="151"/>
      <c r="L134" s="155"/>
    </row>
    <row r="135" spans="1:31" s="10" customFormat="1" ht="19.899999999999999" customHeight="1">
      <c r="B135" s="150"/>
      <c r="C135" s="151"/>
      <c r="D135" s="152" t="s">
        <v>309</v>
      </c>
      <c r="E135" s="153"/>
      <c r="F135" s="153"/>
      <c r="G135" s="153"/>
      <c r="H135" s="153"/>
      <c r="I135" s="153"/>
      <c r="J135" s="154">
        <f>J248</f>
        <v>0</v>
      </c>
      <c r="K135" s="151"/>
      <c r="L135" s="155"/>
    </row>
    <row r="136" spans="1:31" s="10" customFormat="1" ht="19.899999999999999" customHeight="1">
      <c r="B136" s="150"/>
      <c r="C136" s="151"/>
      <c r="D136" s="152" t="s">
        <v>157</v>
      </c>
      <c r="E136" s="153"/>
      <c r="F136" s="153"/>
      <c r="G136" s="153"/>
      <c r="H136" s="153"/>
      <c r="I136" s="153"/>
      <c r="J136" s="154">
        <f>J250</f>
        <v>0</v>
      </c>
      <c r="K136" s="151"/>
      <c r="L136" s="155"/>
    </row>
    <row r="137" spans="1:31" s="9" customFormat="1" ht="24.95" customHeight="1">
      <c r="B137" s="144"/>
      <c r="C137" s="145"/>
      <c r="D137" s="146" t="s">
        <v>650</v>
      </c>
      <c r="E137" s="147"/>
      <c r="F137" s="147"/>
      <c r="G137" s="147"/>
      <c r="H137" s="147"/>
      <c r="I137" s="147"/>
      <c r="J137" s="148">
        <f>J252</f>
        <v>0</v>
      </c>
      <c r="K137" s="145"/>
      <c r="L137" s="149"/>
    </row>
    <row r="138" spans="1:31" s="10" customFormat="1" ht="19.899999999999999" customHeight="1">
      <c r="B138" s="150"/>
      <c r="C138" s="151"/>
      <c r="D138" s="152" t="s">
        <v>651</v>
      </c>
      <c r="E138" s="153"/>
      <c r="F138" s="153"/>
      <c r="G138" s="153"/>
      <c r="H138" s="153"/>
      <c r="I138" s="153"/>
      <c r="J138" s="154">
        <f>J253</f>
        <v>0</v>
      </c>
      <c r="K138" s="151"/>
      <c r="L138" s="155"/>
    </row>
    <row r="139" spans="1:31" s="2" customFormat="1" ht="21.75" customHeight="1">
      <c r="A139" s="31"/>
      <c r="B139" s="32"/>
      <c r="C139" s="33"/>
      <c r="D139" s="33"/>
      <c r="E139" s="33"/>
      <c r="F139" s="33"/>
      <c r="G139" s="33"/>
      <c r="H139" s="33"/>
      <c r="I139" s="33"/>
      <c r="J139" s="33"/>
      <c r="K139" s="33"/>
      <c r="L139" s="48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0" spans="1:31" s="2" customFormat="1" ht="6.95" customHeight="1">
      <c r="A140" s="31"/>
      <c r="B140" s="51"/>
      <c r="C140" s="52"/>
      <c r="D140" s="52"/>
      <c r="E140" s="52"/>
      <c r="F140" s="52"/>
      <c r="G140" s="52"/>
      <c r="H140" s="52"/>
      <c r="I140" s="52"/>
      <c r="J140" s="52"/>
      <c r="K140" s="52"/>
      <c r="L140" s="48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</row>
    <row r="144" spans="1:31" s="2" customFormat="1" ht="6.95" customHeight="1">
      <c r="A144" s="31"/>
      <c r="B144" s="53"/>
      <c r="C144" s="54"/>
      <c r="D144" s="54"/>
      <c r="E144" s="54"/>
      <c r="F144" s="54"/>
      <c r="G144" s="54"/>
      <c r="H144" s="54"/>
      <c r="I144" s="54"/>
      <c r="J144" s="54"/>
      <c r="K144" s="54"/>
      <c r="L144" s="48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spans="1:63" s="2" customFormat="1" ht="24.95" customHeight="1">
      <c r="A145" s="31"/>
      <c r="B145" s="32"/>
      <c r="C145" s="20" t="s">
        <v>158</v>
      </c>
      <c r="D145" s="33"/>
      <c r="E145" s="33"/>
      <c r="F145" s="33"/>
      <c r="G145" s="33"/>
      <c r="H145" s="33"/>
      <c r="I145" s="33"/>
      <c r="J145" s="33"/>
      <c r="K145" s="33"/>
      <c r="L145" s="48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spans="1:63" s="2" customFormat="1" ht="6.95" customHeight="1">
      <c r="A146" s="31"/>
      <c r="B146" s="32"/>
      <c r="C146" s="33"/>
      <c r="D146" s="33"/>
      <c r="E146" s="33"/>
      <c r="F146" s="33"/>
      <c r="G146" s="33"/>
      <c r="H146" s="33"/>
      <c r="I146" s="33"/>
      <c r="J146" s="33"/>
      <c r="K146" s="33"/>
      <c r="L146" s="48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spans="1:63" s="2" customFormat="1" ht="12" customHeight="1">
      <c r="A147" s="31"/>
      <c r="B147" s="32"/>
      <c r="C147" s="26" t="s">
        <v>14</v>
      </c>
      <c r="D147" s="33"/>
      <c r="E147" s="33"/>
      <c r="F147" s="33"/>
      <c r="G147" s="33"/>
      <c r="H147" s="33"/>
      <c r="I147" s="33"/>
      <c r="J147" s="33"/>
      <c r="K147" s="33"/>
      <c r="L147" s="48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spans="1:63" s="2" customFormat="1" ht="23.25" customHeight="1">
      <c r="A148" s="31"/>
      <c r="B148" s="32"/>
      <c r="C148" s="33"/>
      <c r="D148" s="33"/>
      <c r="E148" s="337" t="str">
        <f>E7</f>
        <v>Vypracovanie proj.dokum.modernizácie riadenia križovatiek cestnou dopravnou signalizáciou s preferenciou MHD-Petržalka</v>
      </c>
      <c r="F148" s="338"/>
      <c r="G148" s="338"/>
      <c r="H148" s="338"/>
      <c r="I148" s="33"/>
      <c r="J148" s="33"/>
      <c r="K148" s="33"/>
      <c r="L148" s="48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spans="1:63" s="2" customFormat="1" ht="12" customHeight="1">
      <c r="A149" s="31"/>
      <c r="B149" s="32"/>
      <c r="C149" s="26" t="s">
        <v>135</v>
      </c>
      <c r="D149" s="33"/>
      <c r="E149" s="33"/>
      <c r="F149" s="33"/>
      <c r="G149" s="33"/>
      <c r="H149" s="33"/>
      <c r="I149" s="33"/>
      <c r="J149" s="33"/>
      <c r="K149" s="33"/>
      <c r="L149" s="48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spans="1:63" s="2" customFormat="1" ht="16.5" customHeight="1">
      <c r="A150" s="31"/>
      <c r="B150" s="32"/>
      <c r="C150" s="33"/>
      <c r="D150" s="33"/>
      <c r="E150" s="307" t="str">
        <f>E9</f>
        <v>108 - 108-00 Debarierizačné úpravy križovatky 555</v>
      </c>
      <c r="F150" s="336"/>
      <c r="G150" s="336"/>
      <c r="H150" s="336"/>
      <c r="I150" s="33"/>
      <c r="J150" s="33"/>
      <c r="K150" s="33"/>
      <c r="L150" s="48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spans="1:63" s="2" customFormat="1" ht="6.95" customHeight="1">
      <c r="A151" s="31"/>
      <c r="B151" s="32"/>
      <c r="C151" s="33"/>
      <c r="D151" s="33"/>
      <c r="E151" s="33"/>
      <c r="F151" s="33"/>
      <c r="G151" s="33"/>
      <c r="H151" s="33"/>
      <c r="I151" s="33"/>
      <c r="J151" s="33"/>
      <c r="K151" s="33"/>
      <c r="L151" s="48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spans="1:63" s="2" customFormat="1" ht="12" customHeight="1">
      <c r="A152" s="31"/>
      <c r="B152" s="32"/>
      <c r="C152" s="26" t="s">
        <v>18</v>
      </c>
      <c r="D152" s="33"/>
      <c r="E152" s="33"/>
      <c r="F152" s="24" t="str">
        <f>F12</f>
        <v>Bratislava V.</v>
      </c>
      <c r="G152" s="33"/>
      <c r="H152" s="33"/>
      <c r="I152" s="26" t="s">
        <v>20</v>
      </c>
      <c r="J152" s="63" t="str">
        <f>IF(J12="","",J12)</f>
        <v>19. 11. 2020</v>
      </c>
      <c r="K152" s="33"/>
      <c r="L152" s="48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spans="1:63" s="2" customFormat="1" ht="6.95" customHeight="1">
      <c r="A153" s="31"/>
      <c r="B153" s="32"/>
      <c r="C153" s="33"/>
      <c r="D153" s="33"/>
      <c r="E153" s="33"/>
      <c r="F153" s="33"/>
      <c r="G153" s="33"/>
      <c r="H153" s="33"/>
      <c r="I153" s="33"/>
      <c r="J153" s="33"/>
      <c r="K153" s="33"/>
      <c r="L153" s="48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spans="1:63" s="2" customFormat="1" ht="15.2" customHeight="1">
      <c r="A154" s="31"/>
      <c r="B154" s="32"/>
      <c r="C154" s="26" t="s">
        <v>22</v>
      </c>
      <c r="D154" s="33"/>
      <c r="E154" s="33"/>
      <c r="F154" s="24" t="str">
        <f>E15</f>
        <v>Hlavné mesto Slovenskej republiky BRATISLAVA</v>
      </c>
      <c r="G154" s="33"/>
      <c r="H154" s="33"/>
      <c r="I154" s="26" t="s">
        <v>28</v>
      </c>
      <c r="J154" s="29" t="str">
        <f>E21</f>
        <v xml:space="preserve"> </v>
      </c>
      <c r="K154" s="33"/>
      <c r="L154" s="48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spans="1:63" s="2" customFormat="1" ht="15.2" customHeight="1">
      <c r="A155" s="31"/>
      <c r="B155" s="32"/>
      <c r="C155" s="26" t="s">
        <v>26</v>
      </c>
      <c r="D155" s="33"/>
      <c r="E155" s="33"/>
      <c r="F155" s="24" t="str">
        <f>IF(E18="","",E18)</f>
        <v>Vyplň údaj</v>
      </c>
      <c r="G155" s="33"/>
      <c r="H155" s="33"/>
      <c r="I155" s="26" t="s">
        <v>30</v>
      </c>
      <c r="J155" s="29" t="str">
        <f>E24</f>
        <v xml:space="preserve"> </v>
      </c>
      <c r="K155" s="33"/>
      <c r="L155" s="48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spans="1:63" s="2" customFormat="1" ht="10.35" customHeight="1">
      <c r="A156" s="31"/>
      <c r="B156" s="32"/>
      <c r="C156" s="33"/>
      <c r="D156" s="33"/>
      <c r="E156" s="33"/>
      <c r="F156" s="33"/>
      <c r="G156" s="33"/>
      <c r="H156" s="33"/>
      <c r="I156" s="33"/>
      <c r="J156" s="33"/>
      <c r="K156" s="33"/>
      <c r="L156" s="48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spans="1:63" s="11" customFormat="1" ht="29.25" customHeight="1">
      <c r="A157" s="156"/>
      <c r="B157" s="157"/>
      <c r="C157" s="158" t="s">
        <v>159</v>
      </c>
      <c r="D157" s="159" t="s">
        <v>57</v>
      </c>
      <c r="E157" s="159" t="s">
        <v>53</v>
      </c>
      <c r="F157" s="159" t="s">
        <v>54</v>
      </c>
      <c r="G157" s="159" t="s">
        <v>160</v>
      </c>
      <c r="H157" s="159" t="s">
        <v>161</v>
      </c>
      <c r="I157" s="159" t="s">
        <v>162</v>
      </c>
      <c r="J157" s="160" t="s">
        <v>139</v>
      </c>
      <c r="K157" s="161" t="s">
        <v>163</v>
      </c>
      <c r="L157" s="162"/>
      <c r="M157" s="72" t="s">
        <v>1</v>
      </c>
      <c r="N157" s="73" t="s">
        <v>36</v>
      </c>
      <c r="O157" s="73" t="s">
        <v>164</v>
      </c>
      <c r="P157" s="73" t="s">
        <v>165</v>
      </c>
      <c r="Q157" s="73" t="s">
        <v>166</v>
      </c>
      <c r="R157" s="73" t="s">
        <v>167</v>
      </c>
      <c r="S157" s="73" t="s">
        <v>168</v>
      </c>
      <c r="T157" s="74" t="s">
        <v>169</v>
      </c>
      <c r="U157" s="156"/>
      <c r="V157" s="156"/>
      <c r="W157" s="156"/>
      <c r="X157" s="156"/>
      <c r="Y157" s="156"/>
      <c r="Z157" s="156"/>
      <c r="AA157" s="156"/>
      <c r="AB157" s="156"/>
      <c r="AC157" s="156"/>
      <c r="AD157" s="156"/>
      <c r="AE157" s="156"/>
    </row>
    <row r="158" spans="1:63" s="2" customFormat="1" ht="22.9" customHeight="1">
      <c r="A158" s="31"/>
      <c r="B158" s="32"/>
      <c r="C158" s="79" t="s">
        <v>140</v>
      </c>
      <c r="D158" s="33"/>
      <c r="E158" s="33"/>
      <c r="F158" s="33"/>
      <c r="G158" s="33"/>
      <c r="H158" s="33"/>
      <c r="I158" s="33"/>
      <c r="J158" s="163">
        <f>BK158</f>
        <v>0</v>
      </c>
      <c r="K158" s="33"/>
      <c r="L158" s="36"/>
      <c r="M158" s="75"/>
      <c r="N158" s="164"/>
      <c r="O158" s="76"/>
      <c r="P158" s="165">
        <f>P159+P170+P192+P199+P206+P212+P252</f>
        <v>0</v>
      </c>
      <c r="Q158" s="76"/>
      <c r="R158" s="165">
        <f>R159+R170+R192+R199+R206+R212+R252</f>
        <v>234.03566300000003</v>
      </c>
      <c r="S158" s="76"/>
      <c r="T158" s="166">
        <f>T159+T170+T192+T199+T206+T212+T252</f>
        <v>165.31890000000001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T158" s="14" t="s">
        <v>71</v>
      </c>
      <c r="AU158" s="14" t="s">
        <v>141</v>
      </c>
      <c r="BK158" s="167">
        <f>BK159+BK170+BK192+BK199+BK206+BK212+BK252</f>
        <v>0</v>
      </c>
    </row>
    <row r="159" spans="1:63" s="12" customFormat="1" ht="25.9" customHeight="1">
      <c r="B159" s="168"/>
      <c r="C159" s="169"/>
      <c r="D159" s="170" t="s">
        <v>71</v>
      </c>
      <c r="E159" s="171" t="s">
        <v>170</v>
      </c>
      <c r="F159" s="171" t="s">
        <v>171</v>
      </c>
      <c r="G159" s="169"/>
      <c r="H159" s="169"/>
      <c r="I159" s="172"/>
      <c r="J159" s="173">
        <f>BK159</f>
        <v>0</v>
      </c>
      <c r="K159" s="169"/>
      <c r="L159" s="174"/>
      <c r="M159" s="175"/>
      <c r="N159" s="176"/>
      <c r="O159" s="176"/>
      <c r="P159" s="177">
        <f>P160+P162+P164+P166+P168</f>
        <v>0</v>
      </c>
      <c r="Q159" s="176"/>
      <c r="R159" s="177">
        <f>R160+R162+R164+R166+R168</f>
        <v>0</v>
      </c>
      <c r="S159" s="176"/>
      <c r="T159" s="178">
        <f>T160+T162+T164+T166+T168</f>
        <v>0</v>
      </c>
      <c r="AR159" s="179" t="s">
        <v>80</v>
      </c>
      <c r="AT159" s="180" t="s">
        <v>71</v>
      </c>
      <c r="AU159" s="180" t="s">
        <v>72</v>
      </c>
      <c r="AY159" s="179" t="s">
        <v>172</v>
      </c>
      <c r="BK159" s="181">
        <f>BK160+BK162+BK164+BK166+BK168</f>
        <v>0</v>
      </c>
    </row>
    <row r="160" spans="1:63" s="12" customFormat="1" ht="22.9" customHeight="1">
      <c r="B160" s="168"/>
      <c r="C160" s="169"/>
      <c r="D160" s="170" t="s">
        <v>71</v>
      </c>
      <c r="E160" s="182" t="s">
        <v>173</v>
      </c>
      <c r="F160" s="182" t="s">
        <v>174</v>
      </c>
      <c r="G160" s="169"/>
      <c r="H160" s="169"/>
      <c r="I160" s="172"/>
      <c r="J160" s="183">
        <f>BK160</f>
        <v>0</v>
      </c>
      <c r="K160" s="169"/>
      <c r="L160" s="174"/>
      <c r="M160" s="175"/>
      <c r="N160" s="176"/>
      <c r="O160" s="176"/>
      <c r="P160" s="177">
        <f>P161</f>
        <v>0</v>
      </c>
      <c r="Q160" s="176"/>
      <c r="R160" s="177">
        <f>R161</f>
        <v>0</v>
      </c>
      <c r="S160" s="176"/>
      <c r="T160" s="178">
        <f>T161</f>
        <v>0</v>
      </c>
      <c r="AR160" s="179" t="s">
        <v>80</v>
      </c>
      <c r="AT160" s="180" t="s">
        <v>71</v>
      </c>
      <c r="AU160" s="180" t="s">
        <v>80</v>
      </c>
      <c r="AY160" s="179" t="s">
        <v>172</v>
      </c>
      <c r="BK160" s="181">
        <f>BK161</f>
        <v>0</v>
      </c>
    </row>
    <row r="161" spans="1:65" s="2" customFormat="1" ht="24.2" customHeight="1">
      <c r="A161" s="31"/>
      <c r="B161" s="32"/>
      <c r="C161" s="184" t="s">
        <v>80</v>
      </c>
      <c r="D161" s="184" t="s">
        <v>175</v>
      </c>
      <c r="E161" s="185" t="s">
        <v>898</v>
      </c>
      <c r="F161" s="186" t="s">
        <v>899</v>
      </c>
      <c r="G161" s="187" t="s">
        <v>178</v>
      </c>
      <c r="H161" s="188">
        <v>1</v>
      </c>
      <c r="I161" s="189"/>
      <c r="J161" s="188">
        <f>ROUND(I161*H161,2)</f>
        <v>0</v>
      </c>
      <c r="K161" s="190"/>
      <c r="L161" s="36"/>
      <c r="M161" s="191" t="s">
        <v>1</v>
      </c>
      <c r="N161" s="192" t="s">
        <v>38</v>
      </c>
      <c r="O161" s="68"/>
      <c r="P161" s="193">
        <f>O161*H161</f>
        <v>0</v>
      </c>
      <c r="Q161" s="193">
        <v>0</v>
      </c>
      <c r="R161" s="193">
        <f>Q161*H161</f>
        <v>0</v>
      </c>
      <c r="S161" s="193">
        <v>0</v>
      </c>
      <c r="T161" s="194">
        <f>S161*H161</f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95" t="s">
        <v>179</v>
      </c>
      <c r="AT161" s="195" t="s">
        <v>175</v>
      </c>
      <c r="AU161" s="195" t="s">
        <v>180</v>
      </c>
      <c r="AY161" s="14" t="s">
        <v>172</v>
      </c>
      <c r="BE161" s="196">
        <f>IF(N161="základná",J161,0)</f>
        <v>0</v>
      </c>
      <c r="BF161" s="196">
        <f>IF(N161="znížená",J161,0)</f>
        <v>0</v>
      </c>
      <c r="BG161" s="196">
        <f>IF(N161="zákl. prenesená",J161,0)</f>
        <v>0</v>
      </c>
      <c r="BH161" s="196">
        <f>IF(N161="zníž. prenesená",J161,0)</f>
        <v>0</v>
      </c>
      <c r="BI161" s="196">
        <f>IF(N161="nulová",J161,0)</f>
        <v>0</v>
      </c>
      <c r="BJ161" s="14" t="s">
        <v>180</v>
      </c>
      <c r="BK161" s="196">
        <f>ROUND(I161*H161,2)</f>
        <v>0</v>
      </c>
      <c r="BL161" s="14" t="s">
        <v>179</v>
      </c>
      <c r="BM161" s="195" t="s">
        <v>900</v>
      </c>
    </row>
    <row r="162" spans="1:65" s="12" customFormat="1" ht="22.9" customHeight="1">
      <c r="B162" s="168"/>
      <c r="C162" s="169"/>
      <c r="D162" s="170" t="s">
        <v>71</v>
      </c>
      <c r="E162" s="182" t="s">
        <v>182</v>
      </c>
      <c r="F162" s="182" t="s">
        <v>183</v>
      </c>
      <c r="G162" s="169"/>
      <c r="H162" s="169"/>
      <c r="I162" s="172"/>
      <c r="J162" s="183">
        <f>BK162</f>
        <v>0</v>
      </c>
      <c r="K162" s="169"/>
      <c r="L162" s="174"/>
      <c r="M162" s="175"/>
      <c r="N162" s="176"/>
      <c r="O162" s="176"/>
      <c r="P162" s="177">
        <f>P163</f>
        <v>0</v>
      </c>
      <c r="Q162" s="176"/>
      <c r="R162" s="177">
        <f>R163</f>
        <v>0</v>
      </c>
      <c r="S162" s="176"/>
      <c r="T162" s="178">
        <f>T163</f>
        <v>0</v>
      </c>
      <c r="AR162" s="179" t="s">
        <v>80</v>
      </c>
      <c r="AT162" s="180" t="s">
        <v>71</v>
      </c>
      <c r="AU162" s="180" t="s">
        <v>80</v>
      </c>
      <c r="AY162" s="179" t="s">
        <v>172</v>
      </c>
      <c r="BK162" s="181">
        <f>BK163</f>
        <v>0</v>
      </c>
    </row>
    <row r="163" spans="1:65" s="2" customFormat="1" ht="37.9" customHeight="1">
      <c r="A163" s="31"/>
      <c r="B163" s="32"/>
      <c r="C163" s="184" t="s">
        <v>180</v>
      </c>
      <c r="D163" s="184" t="s">
        <v>175</v>
      </c>
      <c r="E163" s="185" t="s">
        <v>901</v>
      </c>
      <c r="F163" s="186" t="s">
        <v>902</v>
      </c>
      <c r="G163" s="187" t="s">
        <v>178</v>
      </c>
      <c r="H163" s="188">
        <v>1</v>
      </c>
      <c r="I163" s="189"/>
      <c r="J163" s="188">
        <f>ROUND(I163*H163,2)</f>
        <v>0</v>
      </c>
      <c r="K163" s="190"/>
      <c r="L163" s="36"/>
      <c r="M163" s="191" t="s">
        <v>1</v>
      </c>
      <c r="N163" s="192" t="s">
        <v>38</v>
      </c>
      <c r="O163" s="68"/>
      <c r="P163" s="193">
        <f>O163*H163</f>
        <v>0</v>
      </c>
      <c r="Q163" s="193">
        <v>0</v>
      </c>
      <c r="R163" s="193">
        <f>Q163*H163</f>
        <v>0</v>
      </c>
      <c r="S163" s="193">
        <v>0</v>
      </c>
      <c r="T163" s="194">
        <f>S163*H163</f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95" t="s">
        <v>179</v>
      </c>
      <c r="AT163" s="195" t="s">
        <v>175</v>
      </c>
      <c r="AU163" s="195" t="s">
        <v>180</v>
      </c>
      <c r="AY163" s="14" t="s">
        <v>172</v>
      </c>
      <c r="BE163" s="196">
        <f>IF(N163="základná",J163,0)</f>
        <v>0</v>
      </c>
      <c r="BF163" s="196">
        <f>IF(N163="znížená",J163,0)</f>
        <v>0</v>
      </c>
      <c r="BG163" s="196">
        <f>IF(N163="zákl. prenesená",J163,0)</f>
        <v>0</v>
      </c>
      <c r="BH163" s="196">
        <f>IF(N163="zníž. prenesená",J163,0)</f>
        <v>0</v>
      </c>
      <c r="BI163" s="196">
        <f>IF(N163="nulová",J163,0)</f>
        <v>0</v>
      </c>
      <c r="BJ163" s="14" t="s">
        <v>180</v>
      </c>
      <c r="BK163" s="196">
        <f>ROUND(I163*H163,2)</f>
        <v>0</v>
      </c>
      <c r="BL163" s="14" t="s">
        <v>179</v>
      </c>
      <c r="BM163" s="195" t="s">
        <v>903</v>
      </c>
    </row>
    <row r="164" spans="1:65" s="12" customFormat="1" ht="22.9" customHeight="1">
      <c r="B164" s="168"/>
      <c r="C164" s="169"/>
      <c r="D164" s="170" t="s">
        <v>71</v>
      </c>
      <c r="E164" s="182" t="s">
        <v>187</v>
      </c>
      <c r="F164" s="182" t="s">
        <v>188</v>
      </c>
      <c r="G164" s="169"/>
      <c r="H164" s="169"/>
      <c r="I164" s="172"/>
      <c r="J164" s="183">
        <f>BK164</f>
        <v>0</v>
      </c>
      <c r="K164" s="169"/>
      <c r="L164" s="174"/>
      <c r="M164" s="175"/>
      <c r="N164" s="176"/>
      <c r="O164" s="176"/>
      <c r="P164" s="177">
        <f>P165</f>
        <v>0</v>
      </c>
      <c r="Q164" s="176"/>
      <c r="R164" s="177">
        <f>R165</f>
        <v>0</v>
      </c>
      <c r="S164" s="176"/>
      <c r="T164" s="178">
        <f>T165</f>
        <v>0</v>
      </c>
      <c r="AR164" s="179" t="s">
        <v>80</v>
      </c>
      <c r="AT164" s="180" t="s">
        <v>71</v>
      </c>
      <c r="AU164" s="180" t="s">
        <v>80</v>
      </c>
      <c r="AY164" s="179" t="s">
        <v>172</v>
      </c>
      <c r="BK164" s="181">
        <f>BK165</f>
        <v>0</v>
      </c>
    </row>
    <row r="165" spans="1:65" s="2" customFormat="1" ht="37.9" customHeight="1">
      <c r="A165" s="31"/>
      <c r="B165" s="32"/>
      <c r="C165" s="184" t="s">
        <v>189</v>
      </c>
      <c r="D165" s="184" t="s">
        <v>175</v>
      </c>
      <c r="E165" s="185" t="s">
        <v>904</v>
      </c>
      <c r="F165" s="186" t="s">
        <v>905</v>
      </c>
      <c r="G165" s="187" t="s">
        <v>178</v>
      </c>
      <c r="H165" s="188">
        <v>1</v>
      </c>
      <c r="I165" s="189"/>
      <c r="J165" s="188">
        <f>ROUND(I165*H165,2)</f>
        <v>0</v>
      </c>
      <c r="K165" s="190"/>
      <c r="L165" s="36"/>
      <c r="M165" s="191" t="s">
        <v>1</v>
      </c>
      <c r="N165" s="192" t="s">
        <v>38</v>
      </c>
      <c r="O165" s="68"/>
      <c r="P165" s="193">
        <f>O165*H165</f>
        <v>0</v>
      </c>
      <c r="Q165" s="193">
        <v>0</v>
      </c>
      <c r="R165" s="193">
        <f>Q165*H165</f>
        <v>0</v>
      </c>
      <c r="S165" s="193">
        <v>0</v>
      </c>
      <c r="T165" s="194">
        <f>S165*H165</f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95" t="s">
        <v>179</v>
      </c>
      <c r="AT165" s="195" t="s">
        <v>175</v>
      </c>
      <c r="AU165" s="195" t="s">
        <v>180</v>
      </c>
      <c r="AY165" s="14" t="s">
        <v>172</v>
      </c>
      <c r="BE165" s="196">
        <f>IF(N165="základná",J165,0)</f>
        <v>0</v>
      </c>
      <c r="BF165" s="196">
        <f>IF(N165="znížená",J165,0)</f>
        <v>0</v>
      </c>
      <c r="BG165" s="196">
        <f>IF(N165="zákl. prenesená",J165,0)</f>
        <v>0</v>
      </c>
      <c r="BH165" s="196">
        <f>IF(N165="zníž. prenesená",J165,0)</f>
        <v>0</v>
      </c>
      <c r="BI165" s="196">
        <f>IF(N165="nulová",J165,0)</f>
        <v>0</v>
      </c>
      <c r="BJ165" s="14" t="s">
        <v>180</v>
      </c>
      <c r="BK165" s="196">
        <f>ROUND(I165*H165,2)</f>
        <v>0</v>
      </c>
      <c r="BL165" s="14" t="s">
        <v>179</v>
      </c>
      <c r="BM165" s="195" t="s">
        <v>906</v>
      </c>
    </row>
    <row r="166" spans="1:65" s="12" customFormat="1" ht="22.9" customHeight="1">
      <c r="B166" s="168"/>
      <c r="C166" s="169"/>
      <c r="D166" s="170" t="s">
        <v>71</v>
      </c>
      <c r="E166" s="182" t="s">
        <v>193</v>
      </c>
      <c r="F166" s="182" t="s">
        <v>194</v>
      </c>
      <c r="G166" s="169"/>
      <c r="H166" s="169"/>
      <c r="I166" s="172"/>
      <c r="J166" s="183">
        <f>BK166</f>
        <v>0</v>
      </c>
      <c r="K166" s="169"/>
      <c r="L166" s="174"/>
      <c r="M166" s="175"/>
      <c r="N166" s="176"/>
      <c r="O166" s="176"/>
      <c r="P166" s="177">
        <f>P167</f>
        <v>0</v>
      </c>
      <c r="Q166" s="176"/>
      <c r="R166" s="177">
        <f>R167</f>
        <v>0</v>
      </c>
      <c r="S166" s="176"/>
      <c r="T166" s="178">
        <f>T167</f>
        <v>0</v>
      </c>
      <c r="AR166" s="179" t="s">
        <v>80</v>
      </c>
      <c r="AT166" s="180" t="s">
        <v>71</v>
      </c>
      <c r="AU166" s="180" t="s">
        <v>80</v>
      </c>
      <c r="AY166" s="179" t="s">
        <v>172</v>
      </c>
      <c r="BK166" s="181">
        <f>BK167</f>
        <v>0</v>
      </c>
    </row>
    <row r="167" spans="1:65" s="2" customFormat="1" ht="24.2" customHeight="1">
      <c r="A167" s="31"/>
      <c r="B167" s="32"/>
      <c r="C167" s="184" t="s">
        <v>179</v>
      </c>
      <c r="D167" s="184" t="s">
        <v>175</v>
      </c>
      <c r="E167" s="185" t="s">
        <v>907</v>
      </c>
      <c r="F167" s="186" t="s">
        <v>908</v>
      </c>
      <c r="G167" s="187" t="s">
        <v>178</v>
      </c>
      <c r="H167" s="188">
        <v>1</v>
      </c>
      <c r="I167" s="189"/>
      <c r="J167" s="188">
        <f>ROUND(I167*H167,2)</f>
        <v>0</v>
      </c>
      <c r="K167" s="190"/>
      <c r="L167" s="36"/>
      <c r="M167" s="191" t="s">
        <v>1</v>
      </c>
      <c r="N167" s="192" t="s">
        <v>38</v>
      </c>
      <c r="O167" s="68"/>
      <c r="P167" s="193">
        <f>O167*H167</f>
        <v>0</v>
      </c>
      <c r="Q167" s="193">
        <v>0</v>
      </c>
      <c r="R167" s="193">
        <f>Q167*H167</f>
        <v>0</v>
      </c>
      <c r="S167" s="193">
        <v>0</v>
      </c>
      <c r="T167" s="194">
        <f>S167*H167</f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95" t="s">
        <v>179</v>
      </c>
      <c r="AT167" s="195" t="s">
        <v>175</v>
      </c>
      <c r="AU167" s="195" t="s">
        <v>180</v>
      </c>
      <c r="AY167" s="14" t="s">
        <v>172</v>
      </c>
      <c r="BE167" s="196">
        <f>IF(N167="základná",J167,0)</f>
        <v>0</v>
      </c>
      <c r="BF167" s="196">
        <f>IF(N167="znížená",J167,0)</f>
        <v>0</v>
      </c>
      <c r="BG167" s="196">
        <f>IF(N167="zákl. prenesená",J167,0)</f>
        <v>0</v>
      </c>
      <c r="BH167" s="196">
        <f>IF(N167="zníž. prenesená",J167,0)</f>
        <v>0</v>
      </c>
      <c r="BI167" s="196">
        <f>IF(N167="nulová",J167,0)</f>
        <v>0</v>
      </c>
      <c r="BJ167" s="14" t="s">
        <v>180</v>
      </c>
      <c r="BK167" s="196">
        <f>ROUND(I167*H167,2)</f>
        <v>0</v>
      </c>
      <c r="BL167" s="14" t="s">
        <v>179</v>
      </c>
      <c r="BM167" s="195" t="s">
        <v>909</v>
      </c>
    </row>
    <row r="168" spans="1:65" s="12" customFormat="1" ht="22.9" customHeight="1">
      <c r="B168" s="168"/>
      <c r="C168" s="169"/>
      <c r="D168" s="170" t="s">
        <v>71</v>
      </c>
      <c r="E168" s="182" t="s">
        <v>198</v>
      </c>
      <c r="F168" s="182" t="s">
        <v>199</v>
      </c>
      <c r="G168" s="169"/>
      <c r="H168" s="169"/>
      <c r="I168" s="172"/>
      <c r="J168" s="183">
        <f>BK168</f>
        <v>0</v>
      </c>
      <c r="K168" s="169"/>
      <c r="L168" s="174"/>
      <c r="M168" s="175"/>
      <c r="N168" s="176"/>
      <c r="O168" s="176"/>
      <c r="P168" s="177">
        <f>P169</f>
        <v>0</v>
      </c>
      <c r="Q168" s="176"/>
      <c r="R168" s="177">
        <f>R169</f>
        <v>0</v>
      </c>
      <c r="S168" s="176"/>
      <c r="T168" s="178">
        <f>T169</f>
        <v>0</v>
      </c>
      <c r="AR168" s="179" t="s">
        <v>80</v>
      </c>
      <c r="AT168" s="180" t="s">
        <v>71</v>
      </c>
      <c r="AU168" s="180" t="s">
        <v>80</v>
      </c>
      <c r="AY168" s="179" t="s">
        <v>172</v>
      </c>
      <c r="BK168" s="181">
        <f>BK169</f>
        <v>0</v>
      </c>
    </row>
    <row r="169" spans="1:65" s="2" customFormat="1" ht="24.2" customHeight="1">
      <c r="A169" s="31"/>
      <c r="B169" s="32"/>
      <c r="C169" s="184" t="s">
        <v>200</v>
      </c>
      <c r="D169" s="184" t="s">
        <v>175</v>
      </c>
      <c r="E169" s="185" t="s">
        <v>910</v>
      </c>
      <c r="F169" s="186" t="s">
        <v>911</v>
      </c>
      <c r="G169" s="187" t="s">
        <v>178</v>
      </c>
      <c r="H169" s="188">
        <v>1</v>
      </c>
      <c r="I169" s="189"/>
      <c r="J169" s="188">
        <f>ROUND(I169*H169,2)</f>
        <v>0</v>
      </c>
      <c r="K169" s="190"/>
      <c r="L169" s="36"/>
      <c r="M169" s="191" t="s">
        <v>1</v>
      </c>
      <c r="N169" s="192" t="s">
        <v>38</v>
      </c>
      <c r="O169" s="68"/>
      <c r="P169" s="193">
        <f>O169*H169</f>
        <v>0</v>
      </c>
      <c r="Q169" s="193">
        <v>0</v>
      </c>
      <c r="R169" s="193">
        <f>Q169*H169</f>
        <v>0</v>
      </c>
      <c r="S169" s="193">
        <v>0</v>
      </c>
      <c r="T169" s="194">
        <f>S169*H169</f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95" t="s">
        <v>179</v>
      </c>
      <c r="AT169" s="195" t="s">
        <v>175</v>
      </c>
      <c r="AU169" s="195" t="s">
        <v>180</v>
      </c>
      <c r="AY169" s="14" t="s">
        <v>172</v>
      </c>
      <c r="BE169" s="196">
        <f>IF(N169="základná",J169,0)</f>
        <v>0</v>
      </c>
      <c r="BF169" s="196">
        <f>IF(N169="znížená",J169,0)</f>
        <v>0</v>
      </c>
      <c r="BG169" s="196">
        <f>IF(N169="zákl. prenesená",J169,0)</f>
        <v>0</v>
      </c>
      <c r="BH169" s="196">
        <f>IF(N169="zníž. prenesená",J169,0)</f>
        <v>0</v>
      </c>
      <c r="BI169" s="196">
        <f>IF(N169="nulová",J169,0)</f>
        <v>0</v>
      </c>
      <c r="BJ169" s="14" t="s">
        <v>180</v>
      </c>
      <c r="BK169" s="196">
        <f>ROUND(I169*H169,2)</f>
        <v>0</v>
      </c>
      <c r="BL169" s="14" t="s">
        <v>179</v>
      </c>
      <c r="BM169" s="195" t="s">
        <v>912</v>
      </c>
    </row>
    <row r="170" spans="1:65" s="12" customFormat="1" ht="25.9" customHeight="1">
      <c r="B170" s="168"/>
      <c r="C170" s="169"/>
      <c r="D170" s="170" t="s">
        <v>71</v>
      </c>
      <c r="E170" s="171" t="s">
        <v>204</v>
      </c>
      <c r="F170" s="171" t="s">
        <v>205</v>
      </c>
      <c r="G170" s="169"/>
      <c r="H170" s="169"/>
      <c r="I170" s="172"/>
      <c r="J170" s="173">
        <f>BK170</f>
        <v>0</v>
      </c>
      <c r="K170" s="169"/>
      <c r="L170" s="174"/>
      <c r="M170" s="175"/>
      <c r="N170" s="176"/>
      <c r="O170" s="176"/>
      <c r="P170" s="177">
        <f>P171+P174+P177+P180+P183+P185+P188+P190</f>
        <v>0</v>
      </c>
      <c r="Q170" s="176"/>
      <c r="R170" s="177">
        <f>R171+R174+R177+R180+R183+R185+R188+R190</f>
        <v>10.981215000000002</v>
      </c>
      <c r="S170" s="176"/>
      <c r="T170" s="178">
        <f>T171+T174+T177+T180+T183+T185+T188+T190</f>
        <v>165.31890000000001</v>
      </c>
      <c r="AR170" s="179" t="s">
        <v>80</v>
      </c>
      <c r="AT170" s="180" t="s">
        <v>71</v>
      </c>
      <c r="AU170" s="180" t="s">
        <v>72</v>
      </c>
      <c r="AY170" s="179" t="s">
        <v>172</v>
      </c>
      <c r="BK170" s="181">
        <f>BK171+BK174+BK177+BK180+BK183+BK185+BK188+BK190</f>
        <v>0</v>
      </c>
    </row>
    <row r="171" spans="1:65" s="12" customFormat="1" ht="22.9" customHeight="1">
      <c r="B171" s="168"/>
      <c r="C171" s="169"/>
      <c r="D171" s="170" t="s">
        <v>71</v>
      </c>
      <c r="E171" s="182" t="s">
        <v>339</v>
      </c>
      <c r="F171" s="182" t="s">
        <v>340</v>
      </c>
      <c r="G171" s="169"/>
      <c r="H171" s="169"/>
      <c r="I171" s="172"/>
      <c r="J171" s="183">
        <f>BK171</f>
        <v>0</v>
      </c>
      <c r="K171" s="169"/>
      <c r="L171" s="174"/>
      <c r="M171" s="175"/>
      <c r="N171" s="176"/>
      <c r="O171" s="176"/>
      <c r="P171" s="177">
        <f>SUM(P172:P173)</f>
        <v>0</v>
      </c>
      <c r="Q171" s="176"/>
      <c r="R171" s="177">
        <f>SUM(R172:R173)</f>
        <v>0</v>
      </c>
      <c r="S171" s="176"/>
      <c r="T171" s="178">
        <f>SUM(T172:T173)</f>
        <v>22.785400000000003</v>
      </c>
      <c r="AR171" s="179" t="s">
        <v>80</v>
      </c>
      <c r="AT171" s="180" t="s">
        <v>71</v>
      </c>
      <c r="AU171" s="180" t="s">
        <v>80</v>
      </c>
      <c r="AY171" s="179" t="s">
        <v>172</v>
      </c>
      <c r="BK171" s="181">
        <f>SUM(BK172:BK173)</f>
        <v>0</v>
      </c>
    </row>
    <row r="172" spans="1:65" s="2" customFormat="1" ht="24.2" customHeight="1">
      <c r="A172" s="31"/>
      <c r="B172" s="32"/>
      <c r="C172" s="184" t="s">
        <v>208</v>
      </c>
      <c r="D172" s="184" t="s">
        <v>175</v>
      </c>
      <c r="E172" s="185" t="s">
        <v>341</v>
      </c>
      <c r="F172" s="186" t="s">
        <v>342</v>
      </c>
      <c r="G172" s="187" t="s">
        <v>235</v>
      </c>
      <c r="H172" s="188">
        <v>144.80000000000001</v>
      </c>
      <c r="I172" s="189"/>
      <c r="J172" s="188">
        <f>ROUND(I172*H172,2)</f>
        <v>0</v>
      </c>
      <c r="K172" s="190"/>
      <c r="L172" s="36"/>
      <c r="M172" s="191" t="s">
        <v>1</v>
      </c>
      <c r="N172" s="192" t="s">
        <v>38</v>
      </c>
      <c r="O172" s="68"/>
      <c r="P172" s="193">
        <f>O172*H172</f>
        <v>0</v>
      </c>
      <c r="Q172" s="193">
        <v>0</v>
      </c>
      <c r="R172" s="193">
        <f>Q172*H172</f>
        <v>0</v>
      </c>
      <c r="S172" s="193">
        <v>9.8000000000000004E-2</v>
      </c>
      <c r="T172" s="194">
        <f>S172*H172</f>
        <v>14.190400000000002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95" t="s">
        <v>179</v>
      </c>
      <c r="AT172" s="195" t="s">
        <v>175</v>
      </c>
      <c r="AU172" s="195" t="s">
        <v>180</v>
      </c>
      <c r="AY172" s="14" t="s">
        <v>172</v>
      </c>
      <c r="BE172" s="196">
        <f>IF(N172="základná",J172,0)</f>
        <v>0</v>
      </c>
      <c r="BF172" s="196">
        <f>IF(N172="znížená",J172,0)</f>
        <v>0</v>
      </c>
      <c r="BG172" s="196">
        <f>IF(N172="zákl. prenesená",J172,0)</f>
        <v>0</v>
      </c>
      <c r="BH172" s="196">
        <f>IF(N172="zníž. prenesená",J172,0)</f>
        <v>0</v>
      </c>
      <c r="BI172" s="196">
        <f>IF(N172="nulová",J172,0)</f>
        <v>0</v>
      </c>
      <c r="BJ172" s="14" t="s">
        <v>180</v>
      </c>
      <c r="BK172" s="196">
        <f>ROUND(I172*H172,2)</f>
        <v>0</v>
      </c>
      <c r="BL172" s="14" t="s">
        <v>179</v>
      </c>
      <c r="BM172" s="195" t="s">
        <v>343</v>
      </c>
    </row>
    <row r="173" spans="1:65" s="2" customFormat="1" ht="24.2" customHeight="1">
      <c r="A173" s="31"/>
      <c r="B173" s="32"/>
      <c r="C173" s="184" t="s">
        <v>215</v>
      </c>
      <c r="D173" s="184" t="s">
        <v>175</v>
      </c>
      <c r="E173" s="185" t="s">
        <v>344</v>
      </c>
      <c r="F173" s="186" t="s">
        <v>345</v>
      </c>
      <c r="G173" s="187" t="s">
        <v>235</v>
      </c>
      <c r="H173" s="188">
        <v>19.100000000000001</v>
      </c>
      <c r="I173" s="189"/>
      <c r="J173" s="188">
        <f>ROUND(I173*H173,2)</f>
        <v>0</v>
      </c>
      <c r="K173" s="190"/>
      <c r="L173" s="36"/>
      <c r="M173" s="191" t="s">
        <v>1</v>
      </c>
      <c r="N173" s="192" t="s">
        <v>38</v>
      </c>
      <c r="O173" s="68"/>
      <c r="P173" s="193">
        <f>O173*H173</f>
        <v>0</v>
      </c>
      <c r="Q173" s="193">
        <v>0</v>
      </c>
      <c r="R173" s="193">
        <f>Q173*H173</f>
        <v>0</v>
      </c>
      <c r="S173" s="193">
        <v>0.45</v>
      </c>
      <c r="T173" s="194">
        <f>S173*H173</f>
        <v>8.5950000000000006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179</v>
      </c>
      <c r="AT173" s="195" t="s">
        <v>175</v>
      </c>
      <c r="AU173" s="195" t="s">
        <v>180</v>
      </c>
      <c r="AY173" s="14" t="s">
        <v>172</v>
      </c>
      <c r="BE173" s="196">
        <f>IF(N173="základná",J173,0)</f>
        <v>0</v>
      </c>
      <c r="BF173" s="196">
        <f>IF(N173="znížená",J173,0)</f>
        <v>0</v>
      </c>
      <c r="BG173" s="196">
        <f>IF(N173="zákl. prenesená",J173,0)</f>
        <v>0</v>
      </c>
      <c r="BH173" s="196">
        <f>IF(N173="zníž. prenesená",J173,0)</f>
        <v>0</v>
      </c>
      <c r="BI173" s="196">
        <f>IF(N173="nulová",J173,0)</f>
        <v>0</v>
      </c>
      <c r="BJ173" s="14" t="s">
        <v>180</v>
      </c>
      <c r="BK173" s="196">
        <f>ROUND(I173*H173,2)</f>
        <v>0</v>
      </c>
      <c r="BL173" s="14" t="s">
        <v>179</v>
      </c>
      <c r="BM173" s="195" t="s">
        <v>913</v>
      </c>
    </row>
    <row r="174" spans="1:65" s="12" customFormat="1" ht="22.9" customHeight="1">
      <c r="B174" s="168"/>
      <c r="C174" s="169"/>
      <c r="D174" s="170" t="s">
        <v>71</v>
      </c>
      <c r="E174" s="182" t="s">
        <v>347</v>
      </c>
      <c r="F174" s="182" t="s">
        <v>348</v>
      </c>
      <c r="G174" s="169"/>
      <c r="H174" s="169"/>
      <c r="I174" s="172"/>
      <c r="J174" s="183">
        <f>BK174</f>
        <v>0</v>
      </c>
      <c r="K174" s="169"/>
      <c r="L174" s="174"/>
      <c r="M174" s="175"/>
      <c r="N174" s="176"/>
      <c r="O174" s="176"/>
      <c r="P174" s="177">
        <f>SUM(P175:P176)</f>
        <v>0</v>
      </c>
      <c r="Q174" s="176"/>
      <c r="R174" s="177">
        <f>SUM(R175:R176)</f>
        <v>10.843000000000002</v>
      </c>
      <c r="S174" s="176"/>
      <c r="T174" s="178">
        <f>SUM(T175:T176)</f>
        <v>15.942499999999999</v>
      </c>
      <c r="AR174" s="179" t="s">
        <v>80</v>
      </c>
      <c r="AT174" s="180" t="s">
        <v>71</v>
      </c>
      <c r="AU174" s="180" t="s">
        <v>80</v>
      </c>
      <c r="AY174" s="179" t="s">
        <v>172</v>
      </c>
      <c r="BK174" s="181">
        <f>SUM(BK175:BK176)</f>
        <v>0</v>
      </c>
    </row>
    <row r="175" spans="1:65" s="2" customFormat="1" ht="24.2" customHeight="1">
      <c r="A175" s="31"/>
      <c r="B175" s="32"/>
      <c r="C175" s="184" t="s">
        <v>220</v>
      </c>
      <c r="D175" s="184" t="s">
        <v>175</v>
      </c>
      <c r="E175" s="185" t="s">
        <v>352</v>
      </c>
      <c r="F175" s="186" t="s">
        <v>353</v>
      </c>
      <c r="G175" s="187" t="s">
        <v>235</v>
      </c>
      <c r="H175" s="188">
        <v>8.65</v>
      </c>
      <c r="I175" s="189"/>
      <c r="J175" s="188">
        <f>ROUND(I175*H175,2)</f>
        <v>0</v>
      </c>
      <c r="K175" s="190"/>
      <c r="L175" s="36"/>
      <c r="M175" s="191" t="s">
        <v>1</v>
      </c>
      <c r="N175" s="192" t="s">
        <v>38</v>
      </c>
      <c r="O175" s="68"/>
      <c r="P175" s="193">
        <f>O175*H175</f>
        <v>0</v>
      </c>
      <c r="Q175" s="193">
        <v>0</v>
      </c>
      <c r="R175" s="193">
        <f>Q175*H175</f>
        <v>0</v>
      </c>
      <c r="S175" s="193">
        <v>0.5</v>
      </c>
      <c r="T175" s="194">
        <f>S175*H175</f>
        <v>4.3250000000000002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179</v>
      </c>
      <c r="AT175" s="195" t="s">
        <v>175</v>
      </c>
      <c r="AU175" s="195" t="s">
        <v>180</v>
      </c>
      <c r="AY175" s="14" t="s">
        <v>172</v>
      </c>
      <c r="BE175" s="196">
        <f>IF(N175="základná",J175,0)</f>
        <v>0</v>
      </c>
      <c r="BF175" s="196">
        <f>IF(N175="znížená",J175,0)</f>
        <v>0</v>
      </c>
      <c r="BG175" s="196">
        <f>IF(N175="zákl. prenesená",J175,0)</f>
        <v>0</v>
      </c>
      <c r="BH175" s="196">
        <f>IF(N175="zníž. prenesená",J175,0)</f>
        <v>0</v>
      </c>
      <c r="BI175" s="196">
        <f>IF(N175="nulová",J175,0)</f>
        <v>0</v>
      </c>
      <c r="BJ175" s="14" t="s">
        <v>180</v>
      </c>
      <c r="BK175" s="196">
        <f>ROUND(I175*H175,2)</f>
        <v>0</v>
      </c>
      <c r="BL175" s="14" t="s">
        <v>179</v>
      </c>
      <c r="BM175" s="195" t="s">
        <v>354</v>
      </c>
    </row>
    <row r="176" spans="1:65" s="2" customFormat="1" ht="24.2" customHeight="1">
      <c r="A176" s="31"/>
      <c r="B176" s="32"/>
      <c r="C176" s="184" t="s">
        <v>226</v>
      </c>
      <c r="D176" s="184" t="s">
        <v>175</v>
      </c>
      <c r="E176" s="185" t="s">
        <v>355</v>
      </c>
      <c r="F176" s="186" t="s">
        <v>356</v>
      </c>
      <c r="G176" s="187" t="s">
        <v>235</v>
      </c>
      <c r="H176" s="188">
        <v>77.45</v>
      </c>
      <c r="I176" s="189"/>
      <c r="J176" s="188">
        <f>ROUND(I176*H176,2)</f>
        <v>0</v>
      </c>
      <c r="K176" s="190"/>
      <c r="L176" s="36"/>
      <c r="M176" s="191" t="s">
        <v>1</v>
      </c>
      <c r="N176" s="192" t="s">
        <v>38</v>
      </c>
      <c r="O176" s="68"/>
      <c r="P176" s="193">
        <f>O176*H176</f>
        <v>0</v>
      </c>
      <c r="Q176" s="193">
        <v>0.14000000000000001</v>
      </c>
      <c r="R176" s="193">
        <f>Q176*H176</f>
        <v>10.843000000000002</v>
      </c>
      <c r="S176" s="193">
        <v>0.15</v>
      </c>
      <c r="T176" s="194">
        <f>S176*H176</f>
        <v>11.6175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95" t="s">
        <v>179</v>
      </c>
      <c r="AT176" s="195" t="s">
        <v>175</v>
      </c>
      <c r="AU176" s="195" t="s">
        <v>180</v>
      </c>
      <c r="AY176" s="14" t="s">
        <v>172</v>
      </c>
      <c r="BE176" s="196">
        <f>IF(N176="základná",J176,0)</f>
        <v>0</v>
      </c>
      <c r="BF176" s="196">
        <f>IF(N176="znížená",J176,0)</f>
        <v>0</v>
      </c>
      <c r="BG176" s="196">
        <f>IF(N176="zákl. prenesená",J176,0)</f>
        <v>0</v>
      </c>
      <c r="BH176" s="196">
        <f>IF(N176="zníž. prenesená",J176,0)</f>
        <v>0</v>
      </c>
      <c r="BI176" s="196">
        <f>IF(N176="nulová",J176,0)</f>
        <v>0</v>
      </c>
      <c r="BJ176" s="14" t="s">
        <v>180</v>
      </c>
      <c r="BK176" s="196">
        <f>ROUND(I176*H176,2)</f>
        <v>0</v>
      </c>
      <c r="BL176" s="14" t="s">
        <v>179</v>
      </c>
      <c r="BM176" s="195" t="s">
        <v>357</v>
      </c>
    </row>
    <row r="177" spans="1:65" s="12" customFormat="1" ht="22.9" customHeight="1">
      <c r="B177" s="168"/>
      <c r="C177" s="169"/>
      <c r="D177" s="170" t="s">
        <v>71</v>
      </c>
      <c r="E177" s="182" t="s">
        <v>361</v>
      </c>
      <c r="F177" s="182" t="s">
        <v>362</v>
      </c>
      <c r="G177" s="169"/>
      <c r="H177" s="169"/>
      <c r="I177" s="172"/>
      <c r="J177" s="183">
        <f>BK177</f>
        <v>0</v>
      </c>
      <c r="K177" s="169"/>
      <c r="L177" s="174"/>
      <c r="M177" s="175"/>
      <c r="N177" s="176"/>
      <c r="O177" s="176"/>
      <c r="P177" s="177">
        <f>SUM(P178:P179)</f>
        <v>0</v>
      </c>
      <c r="Q177" s="176"/>
      <c r="R177" s="177">
        <f>SUM(R178:R179)</f>
        <v>0</v>
      </c>
      <c r="S177" s="176"/>
      <c r="T177" s="178">
        <f>SUM(T178:T179)</f>
        <v>111.384</v>
      </c>
      <c r="AR177" s="179" t="s">
        <v>80</v>
      </c>
      <c r="AT177" s="180" t="s">
        <v>71</v>
      </c>
      <c r="AU177" s="180" t="s">
        <v>80</v>
      </c>
      <c r="AY177" s="179" t="s">
        <v>172</v>
      </c>
      <c r="BK177" s="181">
        <f>SUM(BK178:BK179)</f>
        <v>0</v>
      </c>
    </row>
    <row r="178" spans="1:65" s="2" customFormat="1" ht="37.9" customHeight="1">
      <c r="A178" s="31"/>
      <c r="B178" s="32"/>
      <c r="C178" s="184" t="s">
        <v>232</v>
      </c>
      <c r="D178" s="184" t="s">
        <v>175</v>
      </c>
      <c r="E178" s="185" t="s">
        <v>801</v>
      </c>
      <c r="F178" s="186" t="s">
        <v>802</v>
      </c>
      <c r="G178" s="187" t="s">
        <v>235</v>
      </c>
      <c r="H178" s="188">
        <v>19.100000000000001</v>
      </c>
      <c r="I178" s="189"/>
      <c r="J178" s="188">
        <f>ROUND(I178*H178,2)</f>
        <v>0</v>
      </c>
      <c r="K178" s="190"/>
      <c r="L178" s="36"/>
      <c r="M178" s="191" t="s">
        <v>1</v>
      </c>
      <c r="N178" s="192" t="s">
        <v>38</v>
      </c>
      <c r="O178" s="68"/>
      <c r="P178" s="193">
        <f>O178*H178</f>
        <v>0</v>
      </c>
      <c r="Q178" s="193">
        <v>0</v>
      </c>
      <c r="R178" s="193">
        <f>Q178*H178</f>
        <v>0</v>
      </c>
      <c r="S178" s="193">
        <v>0.24</v>
      </c>
      <c r="T178" s="194">
        <f>S178*H178</f>
        <v>4.5840000000000005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95" t="s">
        <v>179</v>
      </c>
      <c r="AT178" s="195" t="s">
        <v>175</v>
      </c>
      <c r="AU178" s="195" t="s">
        <v>180</v>
      </c>
      <c r="AY178" s="14" t="s">
        <v>172</v>
      </c>
      <c r="BE178" s="196">
        <f>IF(N178="základná",J178,0)</f>
        <v>0</v>
      </c>
      <c r="BF178" s="196">
        <f>IF(N178="znížená",J178,0)</f>
        <v>0</v>
      </c>
      <c r="BG178" s="196">
        <f>IF(N178="zákl. prenesená",J178,0)</f>
        <v>0</v>
      </c>
      <c r="BH178" s="196">
        <f>IF(N178="zníž. prenesená",J178,0)</f>
        <v>0</v>
      </c>
      <c r="BI178" s="196">
        <f>IF(N178="nulová",J178,0)</f>
        <v>0</v>
      </c>
      <c r="BJ178" s="14" t="s">
        <v>180</v>
      </c>
      <c r="BK178" s="196">
        <f>ROUND(I178*H178,2)</f>
        <v>0</v>
      </c>
      <c r="BL178" s="14" t="s">
        <v>179</v>
      </c>
      <c r="BM178" s="195" t="s">
        <v>914</v>
      </c>
    </row>
    <row r="179" spans="1:65" s="2" customFormat="1" ht="24.2" customHeight="1">
      <c r="A179" s="31"/>
      <c r="B179" s="32"/>
      <c r="C179" s="184" t="s">
        <v>237</v>
      </c>
      <c r="D179" s="184" t="s">
        <v>175</v>
      </c>
      <c r="E179" s="185" t="s">
        <v>363</v>
      </c>
      <c r="F179" s="186" t="s">
        <v>364</v>
      </c>
      <c r="G179" s="187" t="s">
        <v>235</v>
      </c>
      <c r="H179" s="188">
        <v>213.6</v>
      </c>
      <c r="I179" s="189"/>
      <c r="J179" s="188">
        <f>ROUND(I179*H179,2)</f>
        <v>0</v>
      </c>
      <c r="K179" s="190"/>
      <c r="L179" s="36"/>
      <c r="M179" s="191" t="s">
        <v>1</v>
      </c>
      <c r="N179" s="192" t="s">
        <v>38</v>
      </c>
      <c r="O179" s="68"/>
      <c r="P179" s="193">
        <f>O179*H179</f>
        <v>0</v>
      </c>
      <c r="Q179" s="193">
        <v>0</v>
      </c>
      <c r="R179" s="193">
        <f>Q179*H179</f>
        <v>0</v>
      </c>
      <c r="S179" s="193">
        <v>0.5</v>
      </c>
      <c r="T179" s="194">
        <f>S179*H179</f>
        <v>106.8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95" t="s">
        <v>179</v>
      </c>
      <c r="AT179" s="195" t="s">
        <v>175</v>
      </c>
      <c r="AU179" s="195" t="s">
        <v>180</v>
      </c>
      <c r="AY179" s="14" t="s">
        <v>172</v>
      </c>
      <c r="BE179" s="196">
        <f>IF(N179="základná",J179,0)</f>
        <v>0</v>
      </c>
      <c r="BF179" s="196">
        <f>IF(N179="znížená",J179,0)</f>
        <v>0</v>
      </c>
      <c r="BG179" s="196">
        <f>IF(N179="zákl. prenesená",J179,0)</f>
        <v>0</v>
      </c>
      <c r="BH179" s="196">
        <f>IF(N179="zníž. prenesená",J179,0)</f>
        <v>0</v>
      </c>
      <c r="BI179" s="196">
        <f>IF(N179="nulová",J179,0)</f>
        <v>0</v>
      </c>
      <c r="BJ179" s="14" t="s">
        <v>180</v>
      </c>
      <c r="BK179" s="196">
        <f>ROUND(I179*H179,2)</f>
        <v>0</v>
      </c>
      <c r="BL179" s="14" t="s">
        <v>179</v>
      </c>
      <c r="BM179" s="195" t="s">
        <v>365</v>
      </c>
    </row>
    <row r="180" spans="1:65" s="12" customFormat="1" ht="22.9" customHeight="1">
      <c r="B180" s="168"/>
      <c r="C180" s="169"/>
      <c r="D180" s="170" t="s">
        <v>71</v>
      </c>
      <c r="E180" s="182" t="s">
        <v>371</v>
      </c>
      <c r="F180" s="182" t="s">
        <v>372</v>
      </c>
      <c r="G180" s="169"/>
      <c r="H180" s="169"/>
      <c r="I180" s="172"/>
      <c r="J180" s="183">
        <f>BK180</f>
        <v>0</v>
      </c>
      <c r="K180" s="169"/>
      <c r="L180" s="174"/>
      <c r="M180" s="175"/>
      <c r="N180" s="176"/>
      <c r="O180" s="176"/>
      <c r="P180" s="177">
        <f>SUM(P181:P182)</f>
        <v>0</v>
      </c>
      <c r="Q180" s="176"/>
      <c r="R180" s="177">
        <f>SUM(R181:R182)</f>
        <v>0</v>
      </c>
      <c r="S180" s="176"/>
      <c r="T180" s="178">
        <f>SUM(T181:T182)</f>
        <v>15.103</v>
      </c>
      <c r="AR180" s="179" t="s">
        <v>80</v>
      </c>
      <c r="AT180" s="180" t="s">
        <v>71</v>
      </c>
      <c r="AU180" s="180" t="s">
        <v>80</v>
      </c>
      <c r="AY180" s="179" t="s">
        <v>172</v>
      </c>
      <c r="BK180" s="181">
        <f>SUM(BK181:BK182)</f>
        <v>0</v>
      </c>
    </row>
    <row r="181" spans="1:65" s="2" customFormat="1" ht="24.2" customHeight="1">
      <c r="A181" s="31"/>
      <c r="B181" s="32"/>
      <c r="C181" s="184" t="s">
        <v>245</v>
      </c>
      <c r="D181" s="184" t="s">
        <v>175</v>
      </c>
      <c r="E181" s="185" t="s">
        <v>373</v>
      </c>
      <c r="F181" s="186" t="s">
        <v>374</v>
      </c>
      <c r="G181" s="187" t="s">
        <v>337</v>
      </c>
      <c r="H181" s="188">
        <v>89.4</v>
      </c>
      <c r="I181" s="189"/>
      <c r="J181" s="188">
        <f>ROUND(I181*H181,2)</f>
        <v>0</v>
      </c>
      <c r="K181" s="190"/>
      <c r="L181" s="36"/>
      <c r="M181" s="191" t="s">
        <v>1</v>
      </c>
      <c r="N181" s="192" t="s">
        <v>38</v>
      </c>
      <c r="O181" s="68"/>
      <c r="P181" s="193">
        <f>O181*H181</f>
        <v>0</v>
      </c>
      <c r="Q181" s="193">
        <v>0</v>
      </c>
      <c r="R181" s="193">
        <f>Q181*H181</f>
        <v>0</v>
      </c>
      <c r="S181" s="193">
        <v>0.14499999999999999</v>
      </c>
      <c r="T181" s="194">
        <f>S181*H181</f>
        <v>12.962999999999999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>IF(N181="základná",J181,0)</f>
        <v>0</v>
      </c>
      <c r="BF181" s="196">
        <f>IF(N181="znížená",J181,0)</f>
        <v>0</v>
      </c>
      <c r="BG181" s="196">
        <f>IF(N181="zákl. prenesená",J181,0)</f>
        <v>0</v>
      </c>
      <c r="BH181" s="196">
        <f>IF(N181="zníž. prenesená",J181,0)</f>
        <v>0</v>
      </c>
      <c r="BI181" s="196">
        <f>IF(N181="nulová",J181,0)</f>
        <v>0</v>
      </c>
      <c r="BJ181" s="14" t="s">
        <v>180</v>
      </c>
      <c r="BK181" s="196">
        <f>ROUND(I181*H181,2)</f>
        <v>0</v>
      </c>
      <c r="BL181" s="14" t="s">
        <v>179</v>
      </c>
      <c r="BM181" s="195" t="s">
        <v>375</v>
      </c>
    </row>
    <row r="182" spans="1:65" s="2" customFormat="1" ht="24.2" customHeight="1">
      <c r="A182" s="31"/>
      <c r="B182" s="32"/>
      <c r="C182" s="184" t="s">
        <v>251</v>
      </c>
      <c r="D182" s="184" t="s">
        <v>175</v>
      </c>
      <c r="E182" s="185" t="s">
        <v>377</v>
      </c>
      <c r="F182" s="186" t="s">
        <v>378</v>
      </c>
      <c r="G182" s="187" t="s">
        <v>337</v>
      </c>
      <c r="H182" s="188">
        <v>53.5</v>
      </c>
      <c r="I182" s="189"/>
      <c r="J182" s="188">
        <f>ROUND(I182*H182,2)</f>
        <v>0</v>
      </c>
      <c r="K182" s="190"/>
      <c r="L182" s="36"/>
      <c r="M182" s="191" t="s">
        <v>1</v>
      </c>
      <c r="N182" s="192" t="s">
        <v>38</v>
      </c>
      <c r="O182" s="68"/>
      <c r="P182" s="193">
        <f>O182*H182</f>
        <v>0</v>
      </c>
      <c r="Q182" s="193">
        <v>0</v>
      </c>
      <c r="R182" s="193">
        <f>Q182*H182</f>
        <v>0</v>
      </c>
      <c r="S182" s="193">
        <v>0.04</v>
      </c>
      <c r="T182" s="194">
        <f>S182*H182</f>
        <v>2.14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95" t="s">
        <v>179</v>
      </c>
      <c r="AT182" s="195" t="s">
        <v>175</v>
      </c>
      <c r="AU182" s="195" t="s">
        <v>180</v>
      </c>
      <c r="AY182" s="14" t="s">
        <v>172</v>
      </c>
      <c r="BE182" s="196">
        <f>IF(N182="základná",J182,0)</f>
        <v>0</v>
      </c>
      <c r="BF182" s="196">
        <f>IF(N182="znížená",J182,0)</f>
        <v>0</v>
      </c>
      <c r="BG182" s="196">
        <f>IF(N182="zákl. prenesená",J182,0)</f>
        <v>0</v>
      </c>
      <c r="BH182" s="196">
        <f>IF(N182="zníž. prenesená",J182,0)</f>
        <v>0</v>
      </c>
      <c r="BI182" s="196">
        <f>IF(N182="nulová",J182,0)</f>
        <v>0</v>
      </c>
      <c r="BJ182" s="14" t="s">
        <v>180</v>
      </c>
      <c r="BK182" s="196">
        <f>ROUND(I182*H182,2)</f>
        <v>0</v>
      </c>
      <c r="BL182" s="14" t="s">
        <v>179</v>
      </c>
      <c r="BM182" s="195" t="s">
        <v>379</v>
      </c>
    </row>
    <row r="183" spans="1:65" s="12" customFormat="1" ht="22.9" customHeight="1">
      <c r="B183" s="168"/>
      <c r="C183" s="169"/>
      <c r="D183" s="170" t="s">
        <v>71</v>
      </c>
      <c r="E183" s="182" t="s">
        <v>206</v>
      </c>
      <c r="F183" s="182" t="s">
        <v>207</v>
      </c>
      <c r="G183" s="169"/>
      <c r="H183" s="169"/>
      <c r="I183" s="172"/>
      <c r="J183" s="183">
        <f>BK183</f>
        <v>0</v>
      </c>
      <c r="K183" s="169"/>
      <c r="L183" s="174"/>
      <c r="M183" s="175"/>
      <c r="N183" s="176"/>
      <c r="O183" s="176"/>
      <c r="P183" s="177">
        <f>P184</f>
        <v>0</v>
      </c>
      <c r="Q183" s="176"/>
      <c r="R183" s="177">
        <f>R184</f>
        <v>0</v>
      </c>
      <c r="S183" s="176"/>
      <c r="T183" s="178">
        <f>T184</f>
        <v>0.10400000000000001</v>
      </c>
      <c r="AR183" s="179" t="s">
        <v>80</v>
      </c>
      <c r="AT183" s="180" t="s">
        <v>71</v>
      </c>
      <c r="AU183" s="180" t="s">
        <v>80</v>
      </c>
      <c r="AY183" s="179" t="s">
        <v>172</v>
      </c>
      <c r="BK183" s="181">
        <f>BK184</f>
        <v>0</v>
      </c>
    </row>
    <row r="184" spans="1:65" s="2" customFormat="1" ht="24.2" customHeight="1">
      <c r="A184" s="31"/>
      <c r="B184" s="32"/>
      <c r="C184" s="184" t="s">
        <v>255</v>
      </c>
      <c r="D184" s="184" t="s">
        <v>175</v>
      </c>
      <c r="E184" s="185" t="s">
        <v>209</v>
      </c>
      <c r="F184" s="186" t="s">
        <v>210</v>
      </c>
      <c r="G184" s="187" t="s">
        <v>211</v>
      </c>
      <c r="H184" s="188">
        <v>13</v>
      </c>
      <c r="I184" s="189"/>
      <c r="J184" s="188">
        <f>ROUND(I184*H184,2)</f>
        <v>0</v>
      </c>
      <c r="K184" s="190"/>
      <c r="L184" s="36"/>
      <c r="M184" s="191" t="s">
        <v>1</v>
      </c>
      <c r="N184" s="192" t="s">
        <v>38</v>
      </c>
      <c r="O184" s="68"/>
      <c r="P184" s="193">
        <f>O184*H184</f>
        <v>0</v>
      </c>
      <c r="Q184" s="193">
        <v>0</v>
      </c>
      <c r="R184" s="193">
        <f>Q184*H184</f>
        <v>0</v>
      </c>
      <c r="S184" s="193">
        <v>8.0000000000000002E-3</v>
      </c>
      <c r="T184" s="194">
        <f>S184*H184</f>
        <v>0.10400000000000001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>IF(N184="základná",J184,0)</f>
        <v>0</v>
      </c>
      <c r="BF184" s="196">
        <f>IF(N184="znížená",J184,0)</f>
        <v>0</v>
      </c>
      <c r="BG184" s="196">
        <f>IF(N184="zákl. prenesená",J184,0)</f>
        <v>0</v>
      </c>
      <c r="BH184" s="196">
        <f>IF(N184="zníž. prenesená",J184,0)</f>
        <v>0</v>
      </c>
      <c r="BI184" s="196">
        <f>IF(N184="nulová",J184,0)</f>
        <v>0</v>
      </c>
      <c r="BJ184" s="14" t="s">
        <v>180</v>
      </c>
      <c r="BK184" s="196">
        <f>ROUND(I184*H184,2)</f>
        <v>0</v>
      </c>
      <c r="BL184" s="14" t="s">
        <v>179</v>
      </c>
      <c r="BM184" s="195" t="s">
        <v>741</v>
      </c>
    </row>
    <row r="185" spans="1:65" s="12" customFormat="1" ht="22.9" customHeight="1">
      <c r="B185" s="168"/>
      <c r="C185" s="169"/>
      <c r="D185" s="170" t="s">
        <v>71</v>
      </c>
      <c r="E185" s="182" t="s">
        <v>213</v>
      </c>
      <c r="F185" s="182" t="s">
        <v>214</v>
      </c>
      <c r="G185" s="169"/>
      <c r="H185" s="169"/>
      <c r="I185" s="172"/>
      <c r="J185" s="183">
        <f>BK185</f>
        <v>0</v>
      </c>
      <c r="K185" s="169"/>
      <c r="L185" s="174"/>
      <c r="M185" s="175"/>
      <c r="N185" s="176"/>
      <c r="O185" s="176"/>
      <c r="P185" s="177">
        <f>SUM(P186:P187)</f>
        <v>0</v>
      </c>
      <c r="Q185" s="176"/>
      <c r="R185" s="177">
        <f>SUM(R186:R187)</f>
        <v>0</v>
      </c>
      <c r="S185" s="176"/>
      <c r="T185" s="178">
        <f>SUM(T186:T187)</f>
        <v>0</v>
      </c>
      <c r="AR185" s="179" t="s">
        <v>80</v>
      </c>
      <c r="AT185" s="180" t="s">
        <v>71</v>
      </c>
      <c r="AU185" s="180" t="s">
        <v>80</v>
      </c>
      <c r="AY185" s="179" t="s">
        <v>172</v>
      </c>
      <c r="BK185" s="181">
        <f>SUM(BK186:BK187)</f>
        <v>0</v>
      </c>
    </row>
    <row r="186" spans="1:65" s="2" customFormat="1" ht="24.2" customHeight="1">
      <c r="A186" s="31"/>
      <c r="B186" s="32"/>
      <c r="C186" s="184" t="s">
        <v>260</v>
      </c>
      <c r="D186" s="184" t="s">
        <v>175</v>
      </c>
      <c r="E186" s="185" t="s">
        <v>216</v>
      </c>
      <c r="F186" s="186" t="s">
        <v>217</v>
      </c>
      <c r="G186" s="187" t="s">
        <v>218</v>
      </c>
      <c r="H186" s="188">
        <v>165.32</v>
      </c>
      <c r="I186" s="189"/>
      <c r="J186" s="188">
        <f>ROUND(I186*H186,2)</f>
        <v>0</v>
      </c>
      <c r="K186" s="190"/>
      <c r="L186" s="36"/>
      <c r="M186" s="191" t="s">
        <v>1</v>
      </c>
      <c r="N186" s="192" t="s">
        <v>38</v>
      </c>
      <c r="O186" s="68"/>
      <c r="P186" s="193">
        <f>O186*H186</f>
        <v>0</v>
      </c>
      <c r="Q186" s="193">
        <v>0</v>
      </c>
      <c r="R186" s="193">
        <f>Q186*H186</f>
        <v>0</v>
      </c>
      <c r="S186" s="193">
        <v>0</v>
      </c>
      <c r="T186" s="194">
        <f>S186*H186</f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179</v>
      </c>
      <c r="AT186" s="195" t="s">
        <v>175</v>
      </c>
      <c r="AU186" s="195" t="s">
        <v>180</v>
      </c>
      <c r="AY186" s="14" t="s">
        <v>172</v>
      </c>
      <c r="BE186" s="196">
        <f>IF(N186="základná",J186,0)</f>
        <v>0</v>
      </c>
      <c r="BF186" s="196">
        <f>IF(N186="znížená",J186,0)</f>
        <v>0</v>
      </c>
      <c r="BG186" s="196">
        <f>IF(N186="zákl. prenesená",J186,0)</f>
        <v>0</v>
      </c>
      <c r="BH186" s="196">
        <f>IF(N186="zníž. prenesená",J186,0)</f>
        <v>0</v>
      </c>
      <c r="BI186" s="196">
        <f>IF(N186="nulová",J186,0)</f>
        <v>0</v>
      </c>
      <c r="BJ186" s="14" t="s">
        <v>180</v>
      </c>
      <c r="BK186" s="196">
        <f>ROUND(I186*H186,2)</f>
        <v>0</v>
      </c>
      <c r="BL186" s="14" t="s">
        <v>179</v>
      </c>
      <c r="BM186" s="195" t="s">
        <v>219</v>
      </c>
    </row>
    <row r="187" spans="1:65" s="2" customFormat="1" ht="24.2" customHeight="1">
      <c r="A187" s="31"/>
      <c r="B187" s="32"/>
      <c r="C187" s="184" t="s">
        <v>266</v>
      </c>
      <c r="D187" s="184" t="s">
        <v>175</v>
      </c>
      <c r="E187" s="185" t="s">
        <v>221</v>
      </c>
      <c r="F187" s="186" t="s">
        <v>222</v>
      </c>
      <c r="G187" s="187" t="s">
        <v>218</v>
      </c>
      <c r="H187" s="188">
        <v>5290.24</v>
      </c>
      <c r="I187" s="189"/>
      <c r="J187" s="188">
        <f>ROUND(I187*H187,2)</f>
        <v>0</v>
      </c>
      <c r="K187" s="190"/>
      <c r="L187" s="36"/>
      <c r="M187" s="191" t="s">
        <v>1</v>
      </c>
      <c r="N187" s="192" t="s">
        <v>38</v>
      </c>
      <c r="O187" s="68"/>
      <c r="P187" s="193">
        <f>O187*H187</f>
        <v>0</v>
      </c>
      <c r="Q187" s="193">
        <v>0</v>
      </c>
      <c r="R187" s="193">
        <f>Q187*H187</f>
        <v>0</v>
      </c>
      <c r="S187" s="193">
        <v>0</v>
      </c>
      <c r="T187" s="194">
        <f>S187*H187</f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95" t="s">
        <v>179</v>
      </c>
      <c r="AT187" s="195" t="s">
        <v>175</v>
      </c>
      <c r="AU187" s="195" t="s">
        <v>180</v>
      </c>
      <c r="AY187" s="14" t="s">
        <v>172</v>
      </c>
      <c r="BE187" s="196">
        <f>IF(N187="základná",J187,0)</f>
        <v>0</v>
      </c>
      <c r="BF187" s="196">
        <f>IF(N187="znížená",J187,0)</f>
        <v>0</v>
      </c>
      <c r="BG187" s="196">
        <f>IF(N187="zákl. prenesená",J187,0)</f>
        <v>0</v>
      </c>
      <c r="BH187" s="196">
        <f>IF(N187="zníž. prenesená",J187,0)</f>
        <v>0</v>
      </c>
      <c r="BI187" s="196">
        <f>IF(N187="nulová",J187,0)</f>
        <v>0</v>
      </c>
      <c r="BJ187" s="14" t="s">
        <v>180</v>
      </c>
      <c r="BK187" s="196">
        <f>ROUND(I187*H187,2)</f>
        <v>0</v>
      </c>
      <c r="BL187" s="14" t="s">
        <v>179</v>
      </c>
      <c r="BM187" s="195" t="s">
        <v>223</v>
      </c>
    </row>
    <row r="188" spans="1:65" s="12" customFormat="1" ht="22.9" customHeight="1">
      <c r="B188" s="168"/>
      <c r="C188" s="169"/>
      <c r="D188" s="170" t="s">
        <v>71</v>
      </c>
      <c r="E188" s="182" t="s">
        <v>224</v>
      </c>
      <c r="F188" s="182" t="s">
        <v>225</v>
      </c>
      <c r="G188" s="169"/>
      <c r="H188" s="169"/>
      <c r="I188" s="172"/>
      <c r="J188" s="183">
        <f>BK188</f>
        <v>0</v>
      </c>
      <c r="K188" s="169"/>
      <c r="L188" s="174"/>
      <c r="M188" s="175"/>
      <c r="N188" s="176"/>
      <c r="O188" s="176"/>
      <c r="P188" s="177">
        <f>P189</f>
        <v>0</v>
      </c>
      <c r="Q188" s="176"/>
      <c r="R188" s="177">
        <f>R189</f>
        <v>0</v>
      </c>
      <c r="S188" s="176"/>
      <c r="T188" s="178">
        <f>T189</f>
        <v>0</v>
      </c>
      <c r="AR188" s="179" t="s">
        <v>80</v>
      </c>
      <c r="AT188" s="180" t="s">
        <v>71</v>
      </c>
      <c r="AU188" s="180" t="s">
        <v>80</v>
      </c>
      <c r="AY188" s="179" t="s">
        <v>172</v>
      </c>
      <c r="BK188" s="181">
        <f>BK189</f>
        <v>0</v>
      </c>
    </row>
    <row r="189" spans="1:65" s="2" customFormat="1" ht="24.2" customHeight="1">
      <c r="A189" s="31"/>
      <c r="B189" s="32"/>
      <c r="C189" s="184" t="s">
        <v>272</v>
      </c>
      <c r="D189" s="184" t="s">
        <v>175</v>
      </c>
      <c r="E189" s="185" t="s">
        <v>227</v>
      </c>
      <c r="F189" s="186" t="s">
        <v>228</v>
      </c>
      <c r="G189" s="187" t="s">
        <v>218</v>
      </c>
      <c r="H189" s="188">
        <v>165.32</v>
      </c>
      <c r="I189" s="189"/>
      <c r="J189" s="188">
        <f>ROUND(I189*H189,2)</f>
        <v>0</v>
      </c>
      <c r="K189" s="190"/>
      <c r="L189" s="36"/>
      <c r="M189" s="191" t="s">
        <v>1</v>
      </c>
      <c r="N189" s="192" t="s">
        <v>38</v>
      </c>
      <c r="O189" s="68"/>
      <c r="P189" s="193">
        <f>O189*H189</f>
        <v>0</v>
      </c>
      <c r="Q189" s="193">
        <v>0</v>
      </c>
      <c r="R189" s="193">
        <f>Q189*H189</f>
        <v>0</v>
      </c>
      <c r="S189" s="193">
        <v>0</v>
      </c>
      <c r="T189" s="194">
        <f>S189*H189</f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95" t="s">
        <v>179</v>
      </c>
      <c r="AT189" s="195" t="s">
        <v>175</v>
      </c>
      <c r="AU189" s="195" t="s">
        <v>180</v>
      </c>
      <c r="AY189" s="14" t="s">
        <v>172</v>
      </c>
      <c r="BE189" s="196">
        <f>IF(N189="základná",J189,0)</f>
        <v>0</v>
      </c>
      <c r="BF189" s="196">
        <f>IF(N189="znížená",J189,0)</f>
        <v>0</v>
      </c>
      <c r="BG189" s="196">
        <f>IF(N189="zákl. prenesená",J189,0)</f>
        <v>0</v>
      </c>
      <c r="BH189" s="196">
        <f>IF(N189="zníž. prenesená",J189,0)</f>
        <v>0</v>
      </c>
      <c r="BI189" s="196">
        <f>IF(N189="nulová",J189,0)</f>
        <v>0</v>
      </c>
      <c r="BJ189" s="14" t="s">
        <v>180</v>
      </c>
      <c r="BK189" s="196">
        <f>ROUND(I189*H189,2)</f>
        <v>0</v>
      </c>
      <c r="BL189" s="14" t="s">
        <v>179</v>
      </c>
      <c r="BM189" s="195" t="s">
        <v>229</v>
      </c>
    </row>
    <row r="190" spans="1:65" s="12" customFormat="1" ht="22.9" customHeight="1">
      <c r="B190" s="168"/>
      <c r="C190" s="169"/>
      <c r="D190" s="170" t="s">
        <v>71</v>
      </c>
      <c r="E190" s="182" t="s">
        <v>230</v>
      </c>
      <c r="F190" s="182" t="s">
        <v>231</v>
      </c>
      <c r="G190" s="169"/>
      <c r="H190" s="169"/>
      <c r="I190" s="172"/>
      <c r="J190" s="183">
        <f>BK190</f>
        <v>0</v>
      </c>
      <c r="K190" s="169"/>
      <c r="L190" s="174"/>
      <c r="M190" s="175"/>
      <c r="N190" s="176"/>
      <c r="O190" s="176"/>
      <c r="P190" s="177">
        <f>P191</f>
        <v>0</v>
      </c>
      <c r="Q190" s="176"/>
      <c r="R190" s="177">
        <f>R191</f>
        <v>0.138215</v>
      </c>
      <c r="S190" s="176"/>
      <c r="T190" s="178">
        <f>T191</f>
        <v>0</v>
      </c>
      <c r="AR190" s="179" t="s">
        <v>80</v>
      </c>
      <c r="AT190" s="180" t="s">
        <v>71</v>
      </c>
      <c r="AU190" s="180" t="s">
        <v>80</v>
      </c>
      <c r="AY190" s="179" t="s">
        <v>172</v>
      </c>
      <c r="BK190" s="181">
        <f>BK191</f>
        <v>0</v>
      </c>
    </row>
    <row r="191" spans="1:65" s="2" customFormat="1" ht="24.2" customHeight="1">
      <c r="A191" s="31"/>
      <c r="B191" s="32"/>
      <c r="C191" s="184" t="s">
        <v>376</v>
      </c>
      <c r="D191" s="184" t="s">
        <v>175</v>
      </c>
      <c r="E191" s="185" t="s">
        <v>233</v>
      </c>
      <c r="F191" s="186" t="s">
        <v>234</v>
      </c>
      <c r="G191" s="187" t="s">
        <v>235</v>
      </c>
      <c r="H191" s="188">
        <v>251.3</v>
      </c>
      <c r="I191" s="189"/>
      <c r="J191" s="188">
        <f>ROUND(I191*H191,2)</f>
        <v>0</v>
      </c>
      <c r="K191" s="190"/>
      <c r="L191" s="36"/>
      <c r="M191" s="191" t="s">
        <v>1</v>
      </c>
      <c r="N191" s="192" t="s">
        <v>38</v>
      </c>
      <c r="O191" s="68"/>
      <c r="P191" s="193">
        <f>O191*H191</f>
        <v>0</v>
      </c>
      <c r="Q191" s="193">
        <v>5.5000000000000003E-4</v>
      </c>
      <c r="R191" s="193">
        <f>Q191*H191</f>
        <v>0.138215</v>
      </c>
      <c r="S191" s="193">
        <v>0</v>
      </c>
      <c r="T191" s="194">
        <f>S191*H191</f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95" t="s">
        <v>179</v>
      </c>
      <c r="AT191" s="195" t="s">
        <v>175</v>
      </c>
      <c r="AU191" s="195" t="s">
        <v>180</v>
      </c>
      <c r="AY191" s="14" t="s">
        <v>172</v>
      </c>
      <c r="BE191" s="196">
        <f>IF(N191="základná",J191,0)</f>
        <v>0</v>
      </c>
      <c r="BF191" s="196">
        <f>IF(N191="znížená",J191,0)</f>
        <v>0</v>
      </c>
      <c r="BG191" s="196">
        <f>IF(N191="zákl. prenesená",J191,0)</f>
        <v>0</v>
      </c>
      <c r="BH191" s="196">
        <f>IF(N191="zníž. prenesená",J191,0)</f>
        <v>0</v>
      </c>
      <c r="BI191" s="196">
        <f>IF(N191="nulová",J191,0)</f>
        <v>0</v>
      </c>
      <c r="BJ191" s="14" t="s">
        <v>180</v>
      </c>
      <c r="BK191" s="196">
        <f>ROUND(I191*H191,2)</f>
        <v>0</v>
      </c>
      <c r="BL191" s="14" t="s">
        <v>179</v>
      </c>
      <c r="BM191" s="195" t="s">
        <v>236</v>
      </c>
    </row>
    <row r="192" spans="1:65" s="12" customFormat="1" ht="25.9" customHeight="1">
      <c r="B192" s="168"/>
      <c r="C192" s="169"/>
      <c r="D192" s="170" t="s">
        <v>71</v>
      </c>
      <c r="E192" s="171" t="s">
        <v>387</v>
      </c>
      <c r="F192" s="171" t="s">
        <v>388</v>
      </c>
      <c r="G192" s="169"/>
      <c r="H192" s="169"/>
      <c r="I192" s="172"/>
      <c r="J192" s="173">
        <f>BK192</f>
        <v>0</v>
      </c>
      <c r="K192" s="169"/>
      <c r="L192" s="174"/>
      <c r="M192" s="175"/>
      <c r="N192" s="176"/>
      <c r="O192" s="176"/>
      <c r="P192" s="177">
        <f>P193+P195+P197</f>
        <v>0</v>
      </c>
      <c r="Q192" s="176"/>
      <c r="R192" s="177">
        <f>R193+R195+R197</f>
        <v>0</v>
      </c>
      <c r="S192" s="176"/>
      <c r="T192" s="178">
        <f>T193+T195+T197</f>
        <v>0</v>
      </c>
      <c r="AR192" s="179" t="s">
        <v>80</v>
      </c>
      <c r="AT192" s="180" t="s">
        <v>71</v>
      </c>
      <c r="AU192" s="180" t="s">
        <v>72</v>
      </c>
      <c r="AY192" s="179" t="s">
        <v>172</v>
      </c>
      <c r="BK192" s="181">
        <f>BK193+BK195+BK197</f>
        <v>0</v>
      </c>
    </row>
    <row r="193" spans="1:65" s="12" customFormat="1" ht="22.9" customHeight="1">
      <c r="B193" s="168"/>
      <c r="C193" s="169"/>
      <c r="D193" s="170" t="s">
        <v>71</v>
      </c>
      <c r="E193" s="182" t="s">
        <v>745</v>
      </c>
      <c r="F193" s="182" t="s">
        <v>746</v>
      </c>
      <c r="G193" s="169"/>
      <c r="H193" s="169"/>
      <c r="I193" s="172"/>
      <c r="J193" s="183">
        <f>BK193</f>
        <v>0</v>
      </c>
      <c r="K193" s="169"/>
      <c r="L193" s="174"/>
      <c r="M193" s="175"/>
      <c r="N193" s="176"/>
      <c r="O193" s="176"/>
      <c r="P193" s="177">
        <f>P194</f>
        <v>0</v>
      </c>
      <c r="Q193" s="176"/>
      <c r="R193" s="177">
        <f>R194</f>
        <v>0</v>
      </c>
      <c r="S193" s="176"/>
      <c r="T193" s="178">
        <f>T194</f>
        <v>0</v>
      </c>
      <c r="AR193" s="179" t="s">
        <v>80</v>
      </c>
      <c r="AT193" s="180" t="s">
        <v>71</v>
      </c>
      <c r="AU193" s="180" t="s">
        <v>80</v>
      </c>
      <c r="AY193" s="179" t="s">
        <v>172</v>
      </c>
      <c r="BK193" s="181">
        <f>BK194</f>
        <v>0</v>
      </c>
    </row>
    <row r="194" spans="1:65" s="2" customFormat="1" ht="24.2" customHeight="1">
      <c r="A194" s="31"/>
      <c r="B194" s="32"/>
      <c r="C194" s="184" t="s">
        <v>380</v>
      </c>
      <c r="D194" s="184" t="s">
        <v>175</v>
      </c>
      <c r="E194" s="185" t="s">
        <v>747</v>
      </c>
      <c r="F194" s="186" t="s">
        <v>748</v>
      </c>
      <c r="G194" s="187" t="s">
        <v>235</v>
      </c>
      <c r="H194" s="188">
        <v>36.5</v>
      </c>
      <c r="I194" s="189"/>
      <c r="J194" s="188">
        <f>ROUND(I194*H194,2)</f>
        <v>0</v>
      </c>
      <c r="K194" s="190"/>
      <c r="L194" s="36"/>
      <c r="M194" s="191" t="s">
        <v>1</v>
      </c>
      <c r="N194" s="192" t="s">
        <v>38</v>
      </c>
      <c r="O194" s="68"/>
      <c r="P194" s="193">
        <f>O194*H194</f>
        <v>0</v>
      </c>
      <c r="Q194" s="193">
        <v>0</v>
      </c>
      <c r="R194" s="193">
        <f>Q194*H194</f>
        <v>0</v>
      </c>
      <c r="S194" s="193">
        <v>0</v>
      </c>
      <c r="T194" s="194">
        <f>S194*H194</f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95" t="s">
        <v>179</v>
      </c>
      <c r="AT194" s="195" t="s">
        <v>175</v>
      </c>
      <c r="AU194" s="195" t="s">
        <v>180</v>
      </c>
      <c r="AY194" s="14" t="s">
        <v>172</v>
      </c>
      <c r="BE194" s="196">
        <f>IF(N194="základná",J194,0)</f>
        <v>0</v>
      </c>
      <c r="BF194" s="196">
        <f>IF(N194="znížená",J194,0)</f>
        <v>0</v>
      </c>
      <c r="BG194" s="196">
        <f>IF(N194="zákl. prenesená",J194,0)</f>
        <v>0</v>
      </c>
      <c r="BH194" s="196">
        <f>IF(N194="zníž. prenesená",J194,0)</f>
        <v>0</v>
      </c>
      <c r="BI194" s="196">
        <f>IF(N194="nulová",J194,0)</f>
        <v>0</v>
      </c>
      <c r="BJ194" s="14" t="s">
        <v>180</v>
      </c>
      <c r="BK194" s="196">
        <f>ROUND(I194*H194,2)</f>
        <v>0</v>
      </c>
      <c r="BL194" s="14" t="s">
        <v>179</v>
      </c>
      <c r="BM194" s="195" t="s">
        <v>749</v>
      </c>
    </row>
    <row r="195" spans="1:65" s="12" customFormat="1" ht="22.9" customHeight="1">
      <c r="B195" s="168"/>
      <c r="C195" s="169"/>
      <c r="D195" s="170" t="s">
        <v>71</v>
      </c>
      <c r="E195" s="182" t="s">
        <v>389</v>
      </c>
      <c r="F195" s="182" t="s">
        <v>390</v>
      </c>
      <c r="G195" s="169"/>
      <c r="H195" s="169"/>
      <c r="I195" s="172"/>
      <c r="J195" s="183">
        <f>BK195</f>
        <v>0</v>
      </c>
      <c r="K195" s="169"/>
      <c r="L195" s="174"/>
      <c r="M195" s="175"/>
      <c r="N195" s="176"/>
      <c r="O195" s="176"/>
      <c r="P195" s="177">
        <f>P196</f>
        <v>0</v>
      </c>
      <c r="Q195" s="176"/>
      <c r="R195" s="177">
        <f>R196</f>
        <v>0</v>
      </c>
      <c r="S195" s="176"/>
      <c r="T195" s="178">
        <f>T196</f>
        <v>0</v>
      </c>
      <c r="AR195" s="179" t="s">
        <v>80</v>
      </c>
      <c r="AT195" s="180" t="s">
        <v>71</v>
      </c>
      <c r="AU195" s="180" t="s">
        <v>80</v>
      </c>
      <c r="AY195" s="179" t="s">
        <v>172</v>
      </c>
      <c r="BK195" s="181">
        <f>BK196</f>
        <v>0</v>
      </c>
    </row>
    <row r="196" spans="1:65" s="2" customFormat="1" ht="24.2" customHeight="1">
      <c r="A196" s="31"/>
      <c r="B196" s="32"/>
      <c r="C196" s="184" t="s">
        <v>8</v>
      </c>
      <c r="D196" s="184" t="s">
        <v>175</v>
      </c>
      <c r="E196" s="185" t="s">
        <v>751</v>
      </c>
      <c r="F196" s="186" t="s">
        <v>752</v>
      </c>
      <c r="G196" s="187" t="s">
        <v>235</v>
      </c>
      <c r="H196" s="188">
        <v>36.5</v>
      </c>
      <c r="I196" s="189"/>
      <c r="J196" s="188">
        <f>ROUND(I196*H196,2)</f>
        <v>0</v>
      </c>
      <c r="K196" s="190"/>
      <c r="L196" s="36"/>
      <c r="M196" s="191" t="s">
        <v>1</v>
      </c>
      <c r="N196" s="192" t="s">
        <v>38</v>
      </c>
      <c r="O196" s="68"/>
      <c r="P196" s="193">
        <f>O196*H196</f>
        <v>0</v>
      </c>
      <c r="Q196" s="193">
        <v>0</v>
      </c>
      <c r="R196" s="193">
        <f>Q196*H196</f>
        <v>0</v>
      </c>
      <c r="S196" s="193">
        <v>0</v>
      </c>
      <c r="T196" s="194">
        <f>S196*H196</f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95" t="s">
        <v>179</v>
      </c>
      <c r="AT196" s="195" t="s">
        <v>175</v>
      </c>
      <c r="AU196" s="195" t="s">
        <v>180</v>
      </c>
      <c r="AY196" s="14" t="s">
        <v>172</v>
      </c>
      <c r="BE196" s="196">
        <f>IF(N196="základná",J196,0)</f>
        <v>0</v>
      </c>
      <c r="BF196" s="196">
        <f>IF(N196="znížená",J196,0)</f>
        <v>0</v>
      </c>
      <c r="BG196" s="196">
        <f>IF(N196="zákl. prenesená",J196,0)</f>
        <v>0</v>
      </c>
      <c r="BH196" s="196">
        <f>IF(N196="zníž. prenesená",J196,0)</f>
        <v>0</v>
      </c>
      <c r="BI196" s="196">
        <f>IF(N196="nulová",J196,0)</f>
        <v>0</v>
      </c>
      <c r="BJ196" s="14" t="s">
        <v>180</v>
      </c>
      <c r="BK196" s="196">
        <f>ROUND(I196*H196,2)</f>
        <v>0</v>
      </c>
      <c r="BL196" s="14" t="s">
        <v>179</v>
      </c>
      <c r="BM196" s="195" t="s">
        <v>753</v>
      </c>
    </row>
    <row r="197" spans="1:65" s="12" customFormat="1" ht="22.9" customHeight="1">
      <c r="B197" s="168"/>
      <c r="C197" s="169"/>
      <c r="D197" s="170" t="s">
        <v>71</v>
      </c>
      <c r="E197" s="182" t="s">
        <v>754</v>
      </c>
      <c r="F197" s="182" t="s">
        <v>755</v>
      </c>
      <c r="G197" s="169"/>
      <c r="H197" s="169"/>
      <c r="I197" s="172"/>
      <c r="J197" s="183">
        <f>BK197</f>
        <v>0</v>
      </c>
      <c r="K197" s="169"/>
      <c r="L197" s="174"/>
      <c r="M197" s="175"/>
      <c r="N197" s="176"/>
      <c r="O197" s="176"/>
      <c r="P197" s="177">
        <f>P198</f>
        <v>0</v>
      </c>
      <c r="Q197" s="176"/>
      <c r="R197" s="177">
        <f>R198</f>
        <v>0</v>
      </c>
      <c r="S197" s="176"/>
      <c r="T197" s="178">
        <f>T198</f>
        <v>0</v>
      </c>
      <c r="AR197" s="179" t="s">
        <v>80</v>
      </c>
      <c r="AT197" s="180" t="s">
        <v>71</v>
      </c>
      <c r="AU197" s="180" t="s">
        <v>80</v>
      </c>
      <c r="AY197" s="179" t="s">
        <v>172</v>
      </c>
      <c r="BK197" s="181">
        <f>BK198</f>
        <v>0</v>
      </c>
    </row>
    <row r="198" spans="1:65" s="2" customFormat="1" ht="24.2" customHeight="1">
      <c r="A198" s="31"/>
      <c r="B198" s="32"/>
      <c r="C198" s="184" t="s">
        <v>384</v>
      </c>
      <c r="D198" s="184" t="s">
        <v>175</v>
      </c>
      <c r="E198" s="185" t="s">
        <v>756</v>
      </c>
      <c r="F198" s="186" t="s">
        <v>757</v>
      </c>
      <c r="G198" s="187" t="s">
        <v>235</v>
      </c>
      <c r="H198" s="188">
        <v>36.5</v>
      </c>
      <c r="I198" s="189"/>
      <c r="J198" s="188">
        <f>ROUND(I198*H198,2)</f>
        <v>0</v>
      </c>
      <c r="K198" s="190"/>
      <c r="L198" s="36"/>
      <c r="M198" s="191" t="s">
        <v>1</v>
      </c>
      <c r="N198" s="192" t="s">
        <v>38</v>
      </c>
      <c r="O198" s="68"/>
      <c r="P198" s="193">
        <f>O198*H198</f>
        <v>0</v>
      </c>
      <c r="Q198" s="193">
        <v>0</v>
      </c>
      <c r="R198" s="193">
        <f>Q198*H198</f>
        <v>0</v>
      </c>
      <c r="S198" s="193">
        <v>0</v>
      </c>
      <c r="T198" s="194">
        <f>S198*H198</f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95" t="s">
        <v>179</v>
      </c>
      <c r="AT198" s="195" t="s">
        <v>175</v>
      </c>
      <c r="AU198" s="195" t="s">
        <v>180</v>
      </c>
      <c r="AY198" s="14" t="s">
        <v>172</v>
      </c>
      <c r="BE198" s="196">
        <f>IF(N198="základná",J198,0)</f>
        <v>0</v>
      </c>
      <c r="BF198" s="196">
        <f>IF(N198="znížená",J198,0)</f>
        <v>0</v>
      </c>
      <c r="BG198" s="196">
        <f>IF(N198="zákl. prenesená",J198,0)</f>
        <v>0</v>
      </c>
      <c r="BH198" s="196">
        <f>IF(N198="zníž. prenesená",J198,0)</f>
        <v>0</v>
      </c>
      <c r="BI198" s="196">
        <f>IF(N198="nulová",J198,0)</f>
        <v>0</v>
      </c>
      <c r="BJ198" s="14" t="s">
        <v>180</v>
      </c>
      <c r="BK198" s="196">
        <f>ROUND(I198*H198,2)</f>
        <v>0</v>
      </c>
      <c r="BL198" s="14" t="s">
        <v>179</v>
      </c>
      <c r="BM198" s="195" t="s">
        <v>758</v>
      </c>
    </row>
    <row r="199" spans="1:65" s="12" customFormat="1" ht="25.9" customHeight="1">
      <c r="B199" s="168"/>
      <c r="C199" s="169"/>
      <c r="D199" s="170" t="s">
        <v>71</v>
      </c>
      <c r="E199" s="171" t="s">
        <v>387</v>
      </c>
      <c r="F199" s="171" t="s">
        <v>388</v>
      </c>
      <c r="G199" s="169"/>
      <c r="H199" s="169"/>
      <c r="I199" s="172"/>
      <c r="J199" s="173">
        <f>BK199</f>
        <v>0</v>
      </c>
      <c r="K199" s="169"/>
      <c r="L199" s="174"/>
      <c r="M199" s="175"/>
      <c r="N199" s="176"/>
      <c r="O199" s="176"/>
      <c r="P199" s="177">
        <f>P200+P203</f>
        <v>0</v>
      </c>
      <c r="Q199" s="176"/>
      <c r="R199" s="177">
        <f>R200+R203</f>
        <v>0</v>
      </c>
      <c r="S199" s="176"/>
      <c r="T199" s="178">
        <f>T200+T203</f>
        <v>0</v>
      </c>
      <c r="AR199" s="179" t="s">
        <v>80</v>
      </c>
      <c r="AT199" s="180" t="s">
        <v>71</v>
      </c>
      <c r="AU199" s="180" t="s">
        <v>72</v>
      </c>
      <c r="AY199" s="179" t="s">
        <v>172</v>
      </c>
      <c r="BK199" s="181">
        <f>BK200+BK203</f>
        <v>0</v>
      </c>
    </row>
    <row r="200" spans="1:65" s="12" customFormat="1" ht="22.9" customHeight="1">
      <c r="B200" s="168"/>
      <c r="C200" s="169"/>
      <c r="D200" s="170" t="s">
        <v>71</v>
      </c>
      <c r="E200" s="182" t="s">
        <v>396</v>
      </c>
      <c r="F200" s="182" t="s">
        <v>397</v>
      </c>
      <c r="G200" s="169"/>
      <c r="H200" s="169"/>
      <c r="I200" s="172"/>
      <c r="J200" s="183">
        <f>BK200</f>
        <v>0</v>
      </c>
      <c r="K200" s="169"/>
      <c r="L200" s="174"/>
      <c r="M200" s="175"/>
      <c r="N200" s="176"/>
      <c r="O200" s="176"/>
      <c r="P200" s="177">
        <f>SUM(P201:P202)</f>
        <v>0</v>
      </c>
      <c r="Q200" s="176"/>
      <c r="R200" s="177">
        <f>SUM(R201:R202)</f>
        <v>0</v>
      </c>
      <c r="S200" s="176"/>
      <c r="T200" s="178">
        <f>SUM(T201:T202)</f>
        <v>0</v>
      </c>
      <c r="AR200" s="179" t="s">
        <v>80</v>
      </c>
      <c r="AT200" s="180" t="s">
        <v>71</v>
      </c>
      <c r="AU200" s="180" t="s">
        <v>80</v>
      </c>
      <c r="AY200" s="179" t="s">
        <v>172</v>
      </c>
      <c r="BK200" s="181">
        <f>SUM(BK201:BK202)</f>
        <v>0</v>
      </c>
    </row>
    <row r="201" spans="1:65" s="2" customFormat="1" ht="24.2" customHeight="1">
      <c r="A201" s="31"/>
      <c r="B201" s="32"/>
      <c r="C201" s="184" t="s">
        <v>241</v>
      </c>
      <c r="D201" s="184" t="s">
        <v>175</v>
      </c>
      <c r="E201" s="185" t="s">
        <v>399</v>
      </c>
      <c r="F201" s="186" t="s">
        <v>400</v>
      </c>
      <c r="G201" s="187" t="s">
        <v>394</v>
      </c>
      <c r="H201" s="188">
        <v>4.2</v>
      </c>
      <c r="I201" s="189"/>
      <c r="J201" s="188">
        <f>ROUND(I201*H201,2)</f>
        <v>0</v>
      </c>
      <c r="K201" s="190"/>
      <c r="L201" s="36"/>
      <c r="M201" s="191" t="s">
        <v>1</v>
      </c>
      <c r="N201" s="192" t="s">
        <v>38</v>
      </c>
      <c r="O201" s="68"/>
      <c r="P201" s="193">
        <f>O201*H201</f>
        <v>0</v>
      </c>
      <c r="Q201" s="193">
        <v>0</v>
      </c>
      <c r="R201" s="193">
        <f>Q201*H201</f>
        <v>0</v>
      </c>
      <c r="S201" s="193">
        <v>0</v>
      </c>
      <c r="T201" s="194">
        <f>S201*H201</f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179</v>
      </c>
      <c r="AT201" s="195" t="s">
        <v>175</v>
      </c>
      <c r="AU201" s="195" t="s">
        <v>180</v>
      </c>
      <c r="AY201" s="14" t="s">
        <v>172</v>
      </c>
      <c r="BE201" s="196">
        <f>IF(N201="základná",J201,0)</f>
        <v>0</v>
      </c>
      <c r="BF201" s="196">
        <f>IF(N201="znížená",J201,0)</f>
        <v>0</v>
      </c>
      <c r="BG201" s="196">
        <f>IF(N201="zákl. prenesená",J201,0)</f>
        <v>0</v>
      </c>
      <c r="BH201" s="196">
        <f>IF(N201="zníž. prenesená",J201,0)</f>
        <v>0</v>
      </c>
      <c r="BI201" s="196">
        <f>IF(N201="nulová",J201,0)</f>
        <v>0</v>
      </c>
      <c r="BJ201" s="14" t="s">
        <v>180</v>
      </c>
      <c r="BK201" s="196">
        <f>ROUND(I201*H201,2)</f>
        <v>0</v>
      </c>
      <c r="BL201" s="14" t="s">
        <v>179</v>
      </c>
      <c r="BM201" s="195" t="s">
        <v>915</v>
      </c>
    </row>
    <row r="202" spans="1:65" s="2" customFormat="1" ht="24.2" customHeight="1">
      <c r="A202" s="31"/>
      <c r="B202" s="32"/>
      <c r="C202" s="184" t="s">
        <v>385</v>
      </c>
      <c r="D202" s="184" t="s">
        <v>175</v>
      </c>
      <c r="E202" s="185" t="s">
        <v>403</v>
      </c>
      <c r="F202" s="186" t="s">
        <v>404</v>
      </c>
      <c r="G202" s="187" t="s">
        <v>394</v>
      </c>
      <c r="H202" s="188">
        <v>4.2</v>
      </c>
      <c r="I202" s="189"/>
      <c r="J202" s="188">
        <f>ROUND(I202*H202,2)</f>
        <v>0</v>
      </c>
      <c r="K202" s="190"/>
      <c r="L202" s="36"/>
      <c r="M202" s="191" t="s">
        <v>1</v>
      </c>
      <c r="N202" s="192" t="s">
        <v>38</v>
      </c>
      <c r="O202" s="68"/>
      <c r="P202" s="193">
        <f>O202*H202</f>
        <v>0</v>
      </c>
      <c r="Q202" s="193">
        <v>0</v>
      </c>
      <c r="R202" s="193">
        <f>Q202*H202</f>
        <v>0</v>
      </c>
      <c r="S202" s="193">
        <v>0</v>
      </c>
      <c r="T202" s="194">
        <f>S202*H202</f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179</v>
      </c>
      <c r="AT202" s="195" t="s">
        <v>175</v>
      </c>
      <c r="AU202" s="195" t="s">
        <v>180</v>
      </c>
      <c r="AY202" s="14" t="s">
        <v>172</v>
      </c>
      <c r="BE202" s="196">
        <f>IF(N202="základná",J202,0)</f>
        <v>0</v>
      </c>
      <c r="BF202" s="196">
        <f>IF(N202="znížená",J202,0)</f>
        <v>0</v>
      </c>
      <c r="BG202" s="196">
        <f>IF(N202="zákl. prenesená",J202,0)</f>
        <v>0</v>
      </c>
      <c r="BH202" s="196">
        <f>IF(N202="zníž. prenesená",J202,0)</f>
        <v>0</v>
      </c>
      <c r="BI202" s="196">
        <f>IF(N202="nulová",J202,0)</f>
        <v>0</v>
      </c>
      <c r="BJ202" s="14" t="s">
        <v>180</v>
      </c>
      <c r="BK202" s="196">
        <f>ROUND(I202*H202,2)</f>
        <v>0</v>
      </c>
      <c r="BL202" s="14" t="s">
        <v>179</v>
      </c>
      <c r="BM202" s="195" t="s">
        <v>916</v>
      </c>
    </row>
    <row r="203" spans="1:65" s="12" customFormat="1" ht="22.9" customHeight="1">
      <c r="B203" s="168"/>
      <c r="C203" s="169"/>
      <c r="D203" s="170" t="s">
        <v>71</v>
      </c>
      <c r="E203" s="182" t="s">
        <v>389</v>
      </c>
      <c r="F203" s="182" t="s">
        <v>390</v>
      </c>
      <c r="G203" s="169"/>
      <c r="H203" s="169"/>
      <c r="I203" s="172"/>
      <c r="J203" s="183">
        <f>BK203</f>
        <v>0</v>
      </c>
      <c r="K203" s="169"/>
      <c r="L203" s="174"/>
      <c r="M203" s="175"/>
      <c r="N203" s="176"/>
      <c r="O203" s="176"/>
      <c r="P203" s="177">
        <f>SUM(P204:P205)</f>
        <v>0</v>
      </c>
      <c r="Q203" s="176"/>
      <c r="R203" s="177">
        <f>SUM(R204:R205)</f>
        <v>0</v>
      </c>
      <c r="S203" s="176"/>
      <c r="T203" s="178">
        <f>SUM(T204:T205)</f>
        <v>0</v>
      </c>
      <c r="AR203" s="179" t="s">
        <v>80</v>
      </c>
      <c r="AT203" s="180" t="s">
        <v>71</v>
      </c>
      <c r="AU203" s="180" t="s">
        <v>80</v>
      </c>
      <c r="AY203" s="179" t="s">
        <v>172</v>
      </c>
      <c r="BK203" s="181">
        <f>SUM(BK204:BK205)</f>
        <v>0</v>
      </c>
    </row>
    <row r="204" spans="1:65" s="2" customFormat="1" ht="24.2" customHeight="1">
      <c r="A204" s="31"/>
      <c r="B204" s="32"/>
      <c r="C204" s="184" t="s">
        <v>386</v>
      </c>
      <c r="D204" s="184" t="s">
        <v>175</v>
      </c>
      <c r="E204" s="185" t="s">
        <v>407</v>
      </c>
      <c r="F204" s="186" t="s">
        <v>408</v>
      </c>
      <c r="G204" s="187" t="s">
        <v>394</v>
      </c>
      <c r="H204" s="188">
        <v>4.2</v>
      </c>
      <c r="I204" s="189"/>
      <c r="J204" s="188">
        <f>ROUND(I204*H204,2)</f>
        <v>0</v>
      </c>
      <c r="K204" s="190"/>
      <c r="L204" s="36"/>
      <c r="M204" s="191" t="s">
        <v>1</v>
      </c>
      <c r="N204" s="192" t="s">
        <v>38</v>
      </c>
      <c r="O204" s="68"/>
      <c r="P204" s="193">
        <f>O204*H204</f>
        <v>0</v>
      </c>
      <c r="Q204" s="193">
        <v>0</v>
      </c>
      <c r="R204" s="193">
        <f>Q204*H204</f>
        <v>0</v>
      </c>
      <c r="S204" s="193">
        <v>0</v>
      </c>
      <c r="T204" s="194">
        <f>S204*H204</f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>IF(N204="základná",J204,0)</f>
        <v>0</v>
      </c>
      <c r="BF204" s="196">
        <f>IF(N204="znížená",J204,0)</f>
        <v>0</v>
      </c>
      <c r="BG204" s="196">
        <f>IF(N204="zákl. prenesená",J204,0)</f>
        <v>0</v>
      </c>
      <c r="BH204" s="196">
        <f>IF(N204="zníž. prenesená",J204,0)</f>
        <v>0</v>
      </c>
      <c r="BI204" s="196">
        <f>IF(N204="nulová",J204,0)</f>
        <v>0</v>
      </c>
      <c r="BJ204" s="14" t="s">
        <v>180</v>
      </c>
      <c r="BK204" s="196">
        <f>ROUND(I204*H204,2)</f>
        <v>0</v>
      </c>
      <c r="BL204" s="14" t="s">
        <v>179</v>
      </c>
      <c r="BM204" s="195" t="s">
        <v>917</v>
      </c>
    </row>
    <row r="205" spans="1:65" s="2" customFormat="1" ht="37.9" customHeight="1">
      <c r="A205" s="31"/>
      <c r="B205" s="32"/>
      <c r="C205" s="184" t="s">
        <v>391</v>
      </c>
      <c r="D205" s="184" t="s">
        <v>175</v>
      </c>
      <c r="E205" s="185" t="s">
        <v>392</v>
      </c>
      <c r="F205" s="186" t="s">
        <v>393</v>
      </c>
      <c r="G205" s="187" t="s">
        <v>394</v>
      </c>
      <c r="H205" s="188">
        <v>134.4</v>
      </c>
      <c r="I205" s="189"/>
      <c r="J205" s="188">
        <f>ROUND(I205*H205,2)</f>
        <v>0</v>
      </c>
      <c r="K205" s="190"/>
      <c r="L205" s="36"/>
      <c r="M205" s="191" t="s">
        <v>1</v>
      </c>
      <c r="N205" s="192" t="s">
        <v>38</v>
      </c>
      <c r="O205" s="68"/>
      <c r="P205" s="193">
        <f>O205*H205</f>
        <v>0</v>
      </c>
      <c r="Q205" s="193">
        <v>0</v>
      </c>
      <c r="R205" s="193">
        <f>Q205*H205</f>
        <v>0</v>
      </c>
      <c r="S205" s="193">
        <v>0</v>
      </c>
      <c r="T205" s="194">
        <f>S205*H205</f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95" t="s">
        <v>179</v>
      </c>
      <c r="AT205" s="195" t="s">
        <v>175</v>
      </c>
      <c r="AU205" s="195" t="s">
        <v>180</v>
      </c>
      <c r="AY205" s="14" t="s">
        <v>172</v>
      </c>
      <c r="BE205" s="196">
        <f>IF(N205="základná",J205,0)</f>
        <v>0</v>
      </c>
      <c r="BF205" s="196">
        <f>IF(N205="znížená",J205,0)</f>
        <v>0</v>
      </c>
      <c r="BG205" s="196">
        <f>IF(N205="zákl. prenesená",J205,0)</f>
        <v>0</v>
      </c>
      <c r="BH205" s="196">
        <f>IF(N205="zníž. prenesená",J205,0)</f>
        <v>0</v>
      </c>
      <c r="BI205" s="196">
        <f>IF(N205="nulová",J205,0)</f>
        <v>0</v>
      </c>
      <c r="BJ205" s="14" t="s">
        <v>180</v>
      </c>
      <c r="BK205" s="196">
        <f>ROUND(I205*H205,2)</f>
        <v>0</v>
      </c>
      <c r="BL205" s="14" t="s">
        <v>179</v>
      </c>
      <c r="BM205" s="195" t="s">
        <v>918</v>
      </c>
    </row>
    <row r="206" spans="1:65" s="12" customFormat="1" ht="25.9" customHeight="1">
      <c r="B206" s="168"/>
      <c r="C206" s="169"/>
      <c r="D206" s="170" t="s">
        <v>71</v>
      </c>
      <c r="E206" s="171" t="s">
        <v>387</v>
      </c>
      <c r="F206" s="171" t="s">
        <v>388</v>
      </c>
      <c r="G206" s="169"/>
      <c r="H206" s="169"/>
      <c r="I206" s="172"/>
      <c r="J206" s="173">
        <f>BK206</f>
        <v>0</v>
      </c>
      <c r="K206" s="169"/>
      <c r="L206" s="174"/>
      <c r="M206" s="175"/>
      <c r="N206" s="176"/>
      <c r="O206" s="176"/>
      <c r="P206" s="177">
        <f>P207+P210</f>
        <v>0</v>
      </c>
      <c r="Q206" s="176"/>
      <c r="R206" s="177">
        <f>R207+R210</f>
        <v>0</v>
      </c>
      <c r="S206" s="176"/>
      <c r="T206" s="178">
        <f>T207+T210</f>
        <v>0</v>
      </c>
      <c r="AR206" s="179" t="s">
        <v>80</v>
      </c>
      <c r="AT206" s="180" t="s">
        <v>71</v>
      </c>
      <c r="AU206" s="180" t="s">
        <v>72</v>
      </c>
      <c r="AY206" s="179" t="s">
        <v>172</v>
      </c>
      <c r="BK206" s="181">
        <f>BK207+BK210</f>
        <v>0</v>
      </c>
    </row>
    <row r="207" spans="1:65" s="12" customFormat="1" ht="22.9" customHeight="1">
      <c r="B207" s="168"/>
      <c r="C207" s="169"/>
      <c r="D207" s="170" t="s">
        <v>71</v>
      </c>
      <c r="E207" s="182" t="s">
        <v>410</v>
      </c>
      <c r="F207" s="182" t="s">
        <v>411</v>
      </c>
      <c r="G207" s="169"/>
      <c r="H207" s="169"/>
      <c r="I207" s="172"/>
      <c r="J207" s="183">
        <f>BK207</f>
        <v>0</v>
      </c>
      <c r="K207" s="169"/>
      <c r="L207" s="174"/>
      <c r="M207" s="175"/>
      <c r="N207" s="176"/>
      <c r="O207" s="176"/>
      <c r="P207" s="177">
        <f>SUM(P208:P209)</f>
        <v>0</v>
      </c>
      <c r="Q207" s="176"/>
      <c r="R207" s="177">
        <f>SUM(R208:R209)</f>
        <v>0</v>
      </c>
      <c r="S207" s="176"/>
      <c r="T207" s="178">
        <f>SUM(T208:T209)</f>
        <v>0</v>
      </c>
      <c r="AR207" s="179" t="s">
        <v>80</v>
      </c>
      <c r="AT207" s="180" t="s">
        <v>71</v>
      </c>
      <c r="AU207" s="180" t="s">
        <v>80</v>
      </c>
      <c r="AY207" s="179" t="s">
        <v>172</v>
      </c>
      <c r="BK207" s="181">
        <f>SUM(BK208:BK209)</f>
        <v>0</v>
      </c>
    </row>
    <row r="208" spans="1:65" s="2" customFormat="1" ht="24.2" customHeight="1">
      <c r="A208" s="31"/>
      <c r="B208" s="32"/>
      <c r="C208" s="184" t="s">
        <v>398</v>
      </c>
      <c r="D208" s="184" t="s">
        <v>175</v>
      </c>
      <c r="E208" s="185" t="s">
        <v>413</v>
      </c>
      <c r="F208" s="186" t="s">
        <v>414</v>
      </c>
      <c r="G208" s="187" t="s">
        <v>394</v>
      </c>
      <c r="H208" s="188">
        <v>4.2</v>
      </c>
      <c r="I208" s="189"/>
      <c r="J208" s="188">
        <f>ROUND(I208*H208,2)</f>
        <v>0</v>
      </c>
      <c r="K208" s="190"/>
      <c r="L208" s="36"/>
      <c r="M208" s="191" t="s">
        <v>1</v>
      </c>
      <c r="N208" s="192" t="s">
        <v>38</v>
      </c>
      <c r="O208" s="68"/>
      <c r="P208" s="193">
        <f>O208*H208</f>
        <v>0</v>
      </c>
      <c r="Q208" s="193">
        <v>0</v>
      </c>
      <c r="R208" s="193">
        <f>Q208*H208</f>
        <v>0</v>
      </c>
      <c r="S208" s="193">
        <v>0</v>
      </c>
      <c r="T208" s="194">
        <f>S208*H208</f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95" t="s">
        <v>179</v>
      </c>
      <c r="AT208" s="195" t="s">
        <v>175</v>
      </c>
      <c r="AU208" s="195" t="s">
        <v>180</v>
      </c>
      <c r="AY208" s="14" t="s">
        <v>172</v>
      </c>
      <c r="BE208" s="196">
        <f>IF(N208="základná",J208,0)</f>
        <v>0</v>
      </c>
      <c r="BF208" s="196">
        <f>IF(N208="znížená",J208,0)</f>
        <v>0</v>
      </c>
      <c r="BG208" s="196">
        <f>IF(N208="zákl. prenesená",J208,0)</f>
        <v>0</v>
      </c>
      <c r="BH208" s="196">
        <f>IF(N208="zníž. prenesená",J208,0)</f>
        <v>0</v>
      </c>
      <c r="BI208" s="196">
        <f>IF(N208="nulová",J208,0)</f>
        <v>0</v>
      </c>
      <c r="BJ208" s="14" t="s">
        <v>180</v>
      </c>
      <c r="BK208" s="196">
        <f>ROUND(I208*H208,2)</f>
        <v>0</v>
      </c>
      <c r="BL208" s="14" t="s">
        <v>179</v>
      </c>
      <c r="BM208" s="195" t="s">
        <v>415</v>
      </c>
    </row>
    <row r="209" spans="1:65" s="2" customFormat="1" ht="24.2" customHeight="1">
      <c r="A209" s="31"/>
      <c r="B209" s="32"/>
      <c r="C209" s="184" t="s">
        <v>402</v>
      </c>
      <c r="D209" s="184" t="s">
        <v>175</v>
      </c>
      <c r="E209" s="185" t="s">
        <v>760</v>
      </c>
      <c r="F209" s="186" t="s">
        <v>761</v>
      </c>
      <c r="G209" s="187" t="s">
        <v>394</v>
      </c>
      <c r="H209" s="188">
        <v>1.26</v>
      </c>
      <c r="I209" s="189"/>
      <c r="J209" s="188">
        <f>ROUND(I209*H209,2)</f>
        <v>0</v>
      </c>
      <c r="K209" s="190"/>
      <c r="L209" s="36"/>
      <c r="M209" s="191" t="s">
        <v>1</v>
      </c>
      <c r="N209" s="192" t="s">
        <v>38</v>
      </c>
      <c r="O209" s="68"/>
      <c r="P209" s="193">
        <f>O209*H209</f>
        <v>0</v>
      </c>
      <c r="Q209" s="193">
        <v>0</v>
      </c>
      <c r="R209" s="193">
        <f>Q209*H209</f>
        <v>0</v>
      </c>
      <c r="S209" s="193">
        <v>0</v>
      </c>
      <c r="T209" s="194">
        <f>S209*H209</f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179</v>
      </c>
      <c r="AT209" s="195" t="s">
        <v>175</v>
      </c>
      <c r="AU209" s="195" t="s">
        <v>180</v>
      </c>
      <c r="AY209" s="14" t="s">
        <v>172</v>
      </c>
      <c r="BE209" s="196">
        <f>IF(N209="základná",J209,0)</f>
        <v>0</v>
      </c>
      <c r="BF209" s="196">
        <f>IF(N209="znížená",J209,0)</f>
        <v>0</v>
      </c>
      <c r="BG209" s="196">
        <f>IF(N209="zákl. prenesená",J209,0)</f>
        <v>0</v>
      </c>
      <c r="BH209" s="196">
        <f>IF(N209="zníž. prenesená",J209,0)</f>
        <v>0</v>
      </c>
      <c r="BI209" s="196">
        <f>IF(N209="nulová",J209,0)</f>
        <v>0</v>
      </c>
      <c r="BJ209" s="14" t="s">
        <v>180</v>
      </c>
      <c r="BK209" s="196">
        <f>ROUND(I209*H209,2)</f>
        <v>0</v>
      </c>
      <c r="BL209" s="14" t="s">
        <v>179</v>
      </c>
      <c r="BM209" s="195" t="s">
        <v>762</v>
      </c>
    </row>
    <row r="210" spans="1:65" s="12" customFormat="1" ht="22.9" customHeight="1">
      <c r="B210" s="168"/>
      <c r="C210" s="169"/>
      <c r="D210" s="170" t="s">
        <v>71</v>
      </c>
      <c r="E210" s="182" t="s">
        <v>430</v>
      </c>
      <c r="F210" s="182" t="s">
        <v>431</v>
      </c>
      <c r="G210" s="169"/>
      <c r="H210" s="169"/>
      <c r="I210" s="172"/>
      <c r="J210" s="183">
        <f>BK210</f>
        <v>0</v>
      </c>
      <c r="K210" s="169"/>
      <c r="L210" s="174"/>
      <c r="M210" s="175"/>
      <c r="N210" s="176"/>
      <c r="O210" s="176"/>
      <c r="P210" s="177">
        <f>P211</f>
        <v>0</v>
      </c>
      <c r="Q210" s="176"/>
      <c r="R210" s="177">
        <f>R211</f>
        <v>0</v>
      </c>
      <c r="S210" s="176"/>
      <c r="T210" s="178">
        <f>T211</f>
        <v>0</v>
      </c>
      <c r="AR210" s="179" t="s">
        <v>80</v>
      </c>
      <c r="AT210" s="180" t="s">
        <v>71</v>
      </c>
      <c r="AU210" s="180" t="s">
        <v>80</v>
      </c>
      <c r="AY210" s="179" t="s">
        <v>172</v>
      </c>
      <c r="BK210" s="181">
        <f>BK211</f>
        <v>0</v>
      </c>
    </row>
    <row r="211" spans="1:65" s="2" customFormat="1" ht="24.2" customHeight="1">
      <c r="A211" s="31"/>
      <c r="B211" s="32"/>
      <c r="C211" s="184" t="s">
        <v>406</v>
      </c>
      <c r="D211" s="184" t="s">
        <v>175</v>
      </c>
      <c r="E211" s="185" t="s">
        <v>433</v>
      </c>
      <c r="F211" s="186" t="s">
        <v>434</v>
      </c>
      <c r="G211" s="187" t="s">
        <v>235</v>
      </c>
      <c r="H211" s="188">
        <v>275.7</v>
      </c>
      <c r="I211" s="189"/>
      <c r="J211" s="188">
        <f>ROUND(I211*H211,2)</f>
        <v>0</v>
      </c>
      <c r="K211" s="190"/>
      <c r="L211" s="36"/>
      <c r="M211" s="191" t="s">
        <v>1</v>
      </c>
      <c r="N211" s="192" t="s">
        <v>38</v>
      </c>
      <c r="O211" s="68"/>
      <c r="P211" s="193">
        <f>O211*H211</f>
        <v>0</v>
      </c>
      <c r="Q211" s="193">
        <v>0</v>
      </c>
      <c r="R211" s="193">
        <f>Q211*H211</f>
        <v>0</v>
      </c>
      <c r="S211" s="193">
        <v>0</v>
      </c>
      <c r="T211" s="194">
        <f>S211*H211</f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>IF(N211="základná",J211,0)</f>
        <v>0</v>
      </c>
      <c r="BF211" s="196">
        <f>IF(N211="znížená",J211,0)</f>
        <v>0</v>
      </c>
      <c r="BG211" s="196">
        <f>IF(N211="zákl. prenesená",J211,0)</f>
        <v>0</v>
      </c>
      <c r="BH211" s="196">
        <f>IF(N211="zníž. prenesená",J211,0)</f>
        <v>0</v>
      </c>
      <c r="BI211" s="196">
        <f>IF(N211="nulová",J211,0)</f>
        <v>0</v>
      </c>
      <c r="BJ211" s="14" t="s">
        <v>180</v>
      </c>
      <c r="BK211" s="196">
        <f>ROUND(I211*H211,2)</f>
        <v>0</v>
      </c>
      <c r="BL211" s="14" t="s">
        <v>179</v>
      </c>
      <c r="BM211" s="195" t="s">
        <v>435</v>
      </c>
    </row>
    <row r="212" spans="1:65" s="12" customFormat="1" ht="25.9" customHeight="1">
      <c r="B212" s="168"/>
      <c r="C212" s="169"/>
      <c r="D212" s="170" t="s">
        <v>71</v>
      </c>
      <c r="E212" s="171" t="s">
        <v>241</v>
      </c>
      <c r="F212" s="171" t="s">
        <v>242</v>
      </c>
      <c r="G212" s="169"/>
      <c r="H212" s="169"/>
      <c r="I212" s="172"/>
      <c r="J212" s="173">
        <f>BK212</f>
        <v>0</v>
      </c>
      <c r="K212" s="169"/>
      <c r="L212" s="174"/>
      <c r="M212" s="175"/>
      <c r="N212" s="176"/>
      <c r="O212" s="176"/>
      <c r="P212" s="177">
        <f>P213+P216+P218+P220+P222+P224+P229+P232+P235+P239+P241+P245+P248+P250</f>
        <v>0</v>
      </c>
      <c r="Q212" s="176"/>
      <c r="R212" s="177">
        <f>R213+R216+R218+R220+R222+R224+R229+R232+R235+R239+R241+R245+R248+R250</f>
        <v>223.04977350000004</v>
      </c>
      <c r="S212" s="176"/>
      <c r="T212" s="178">
        <f>T213+T216+T218+T220+T222+T224+T229+T232+T235+T239+T241+T245+T248+T250</f>
        <v>0</v>
      </c>
      <c r="AR212" s="179" t="s">
        <v>80</v>
      </c>
      <c r="AT212" s="180" t="s">
        <v>71</v>
      </c>
      <c r="AU212" s="180" t="s">
        <v>72</v>
      </c>
      <c r="AY212" s="179" t="s">
        <v>172</v>
      </c>
      <c r="BK212" s="181">
        <f>BK213+BK216+BK218+BK220+BK222+BK224+BK229+BK232+BK235+BK239+BK241+BK245+BK248+BK250</f>
        <v>0</v>
      </c>
    </row>
    <row r="213" spans="1:65" s="12" customFormat="1" ht="22.9" customHeight="1">
      <c r="B213" s="168"/>
      <c r="C213" s="169"/>
      <c r="D213" s="170" t="s">
        <v>71</v>
      </c>
      <c r="E213" s="182" t="s">
        <v>512</v>
      </c>
      <c r="F213" s="182" t="s">
        <v>513</v>
      </c>
      <c r="G213" s="169"/>
      <c r="H213" s="169"/>
      <c r="I213" s="172"/>
      <c r="J213" s="183">
        <f>BK213</f>
        <v>0</v>
      </c>
      <c r="K213" s="169"/>
      <c r="L213" s="174"/>
      <c r="M213" s="175"/>
      <c r="N213" s="176"/>
      <c r="O213" s="176"/>
      <c r="P213" s="177">
        <f>SUM(P214:P215)</f>
        <v>0</v>
      </c>
      <c r="Q213" s="176"/>
      <c r="R213" s="177">
        <f>SUM(R214:R215)</f>
        <v>50.785665000000009</v>
      </c>
      <c r="S213" s="176"/>
      <c r="T213" s="178">
        <f>SUM(T214:T215)</f>
        <v>0</v>
      </c>
      <c r="AR213" s="179" t="s">
        <v>80</v>
      </c>
      <c r="AT213" s="180" t="s">
        <v>71</v>
      </c>
      <c r="AU213" s="180" t="s">
        <v>80</v>
      </c>
      <c r="AY213" s="179" t="s">
        <v>172</v>
      </c>
      <c r="BK213" s="181">
        <f>SUM(BK214:BK215)</f>
        <v>0</v>
      </c>
    </row>
    <row r="214" spans="1:65" s="2" customFormat="1" ht="24.2" customHeight="1">
      <c r="A214" s="31"/>
      <c r="B214" s="32"/>
      <c r="C214" s="184" t="s">
        <v>412</v>
      </c>
      <c r="D214" s="184" t="s">
        <v>175</v>
      </c>
      <c r="E214" s="185" t="s">
        <v>919</v>
      </c>
      <c r="F214" s="186" t="s">
        <v>920</v>
      </c>
      <c r="G214" s="187" t="s">
        <v>235</v>
      </c>
      <c r="H214" s="188">
        <v>9.5</v>
      </c>
      <c r="I214" s="189"/>
      <c r="J214" s="188">
        <f>ROUND(I214*H214,2)</f>
        <v>0</v>
      </c>
      <c r="K214" s="190"/>
      <c r="L214" s="36"/>
      <c r="M214" s="191" t="s">
        <v>1</v>
      </c>
      <c r="N214" s="192" t="s">
        <v>38</v>
      </c>
      <c r="O214" s="68"/>
      <c r="P214" s="193">
        <f>O214*H214</f>
        <v>0</v>
      </c>
      <c r="Q214" s="193">
        <v>0.18906999999999999</v>
      </c>
      <c r="R214" s="193">
        <f>Q214*H214</f>
        <v>1.7961649999999998</v>
      </c>
      <c r="S214" s="193">
        <v>0</v>
      </c>
      <c r="T214" s="194">
        <f>S214*H214</f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179</v>
      </c>
      <c r="AT214" s="195" t="s">
        <v>175</v>
      </c>
      <c r="AU214" s="195" t="s">
        <v>180</v>
      </c>
      <c r="AY214" s="14" t="s">
        <v>172</v>
      </c>
      <c r="BE214" s="196">
        <f>IF(N214="základná",J214,0)</f>
        <v>0</v>
      </c>
      <c r="BF214" s="196">
        <f>IF(N214="znížená",J214,0)</f>
        <v>0</v>
      </c>
      <c r="BG214" s="196">
        <f>IF(N214="zákl. prenesená",J214,0)</f>
        <v>0</v>
      </c>
      <c r="BH214" s="196">
        <f>IF(N214="zníž. prenesená",J214,0)</f>
        <v>0</v>
      </c>
      <c r="BI214" s="196">
        <f>IF(N214="nulová",J214,0)</f>
        <v>0</v>
      </c>
      <c r="BJ214" s="14" t="s">
        <v>180</v>
      </c>
      <c r="BK214" s="196">
        <f>ROUND(I214*H214,2)</f>
        <v>0</v>
      </c>
      <c r="BL214" s="14" t="s">
        <v>179</v>
      </c>
      <c r="BM214" s="195" t="s">
        <v>921</v>
      </c>
    </row>
    <row r="215" spans="1:65" s="2" customFormat="1" ht="24.2" customHeight="1">
      <c r="A215" s="31"/>
      <c r="B215" s="32"/>
      <c r="C215" s="184" t="s">
        <v>416</v>
      </c>
      <c r="D215" s="184" t="s">
        <v>175</v>
      </c>
      <c r="E215" s="185" t="s">
        <v>515</v>
      </c>
      <c r="F215" s="186" t="s">
        <v>516</v>
      </c>
      <c r="G215" s="187" t="s">
        <v>235</v>
      </c>
      <c r="H215" s="188">
        <v>175</v>
      </c>
      <c r="I215" s="189"/>
      <c r="J215" s="188">
        <f>ROUND(I215*H215,2)</f>
        <v>0</v>
      </c>
      <c r="K215" s="190"/>
      <c r="L215" s="36"/>
      <c r="M215" s="191" t="s">
        <v>1</v>
      </c>
      <c r="N215" s="192" t="s">
        <v>38</v>
      </c>
      <c r="O215" s="68"/>
      <c r="P215" s="193">
        <f>O215*H215</f>
        <v>0</v>
      </c>
      <c r="Q215" s="193">
        <v>0.27994000000000002</v>
      </c>
      <c r="R215" s="193">
        <f>Q215*H215</f>
        <v>48.989500000000007</v>
      </c>
      <c r="S215" s="193">
        <v>0</v>
      </c>
      <c r="T215" s="194">
        <f>S215*H215</f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179</v>
      </c>
      <c r="AT215" s="195" t="s">
        <v>175</v>
      </c>
      <c r="AU215" s="195" t="s">
        <v>180</v>
      </c>
      <c r="AY215" s="14" t="s">
        <v>172</v>
      </c>
      <c r="BE215" s="196">
        <f>IF(N215="základná",J215,0)</f>
        <v>0</v>
      </c>
      <c r="BF215" s="196">
        <f>IF(N215="znížená",J215,0)</f>
        <v>0</v>
      </c>
      <c r="BG215" s="196">
        <f>IF(N215="zákl. prenesená",J215,0)</f>
        <v>0</v>
      </c>
      <c r="BH215" s="196">
        <f>IF(N215="zníž. prenesená",J215,0)</f>
        <v>0</v>
      </c>
      <c r="BI215" s="196">
        <f>IF(N215="nulová",J215,0)</f>
        <v>0</v>
      </c>
      <c r="BJ215" s="14" t="s">
        <v>180</v>
      </c>
      <c r="BK215" s="196">
        <f>ROUND(I215*H215,2)</f>
        <v>0</v>
      </c>
      <c r="BL215" s="14" t="s">
        <v>179</v>
      </c>
      <c r="BM215" s="195" t="s">
        <v>764</v>
      </c>
    </row>
    <row r="216" spans="1:65" s="12" customFormat="1" ht="22.9" customHeight="1">
      <c r="B216" s="168"/>
      <c r="C216" s="169"/>
      <c r="D216" s="170" t="s">
        <v>71</v>
      </c>
      <c r="E216" s="182" t="s">
        <v>518</v>
      </c>
      <c r="F216" s="182" t="s">
        <v>519</v>
      </c>
      <c r="G216" s="169"/>
      <c r="H216" s="169"/>
      <c r="I216" s="172"/>
      <c r="J216" s="183">
        <f>BK216</f>
        <v>0</v>
      </c>
      <c r="K216" s="169"/>
      <c r="L216" s="174"/>
      <c r="M216" s="175"/>
      <c r="N216" s="176"/>
      <c r="O216" s="176"/>
      <c r="P216" s="177">
        <f>P217</f>
        <v>0</v>
      </c>
      <c r="Q216" s="176"/>
      <c r="R216" s="177">
        <f>R217</f>
        <v>60.121816000000003</v>
      </c>
      <c r="S216" s="176"/>
      <c r="T216" s="178">
        <f>T217</f>
        <v>0</v>
      </c>
      <c r="AR216" s="179" t="s">
        <v>80</v>
      </c>
      <c r="AT216" s="180" t="s">
        <v>71</v>
      </c>
      <c r="AU216" s="180" t="s">
        <v>80</v>
      </c>
      <c r="AY216" s="179" t="s">
        <v>172</v>
      </c>
      <c r="BK216" s="181">
        <f>BK217</f>
        <v>0</v>
      </c>
    </row>
    <row r="217" spans="1:65" s="2" customFormat="1" ht="24.2" customHeight="1">
      <c r="A217" s="31"/>
      <c r="B217" s="32"/>
      <c r="C217" s="184" t="s">
        <v>422</v>
      </c>
      <c r="D217" s="184" t="s">
        <v>175</v>
      </c>
      <c r="E217" s="185" t="s">
        <v>521</v>
      </c>
      <c r="F217" s="186" t="s">
        <v>522</v>
      </c>
      <c r="G217" s="187" t="s">
        <v>235</v>
      </c>
      <c r="H217" s="188">
        <v>169.3</v>
      </c>
      <c r="I217" s="189"/>
      <c r="J217" s="188">
        <f>ROUND(I217*H217,2)</f>
        <v>0</v>
      </c>
      <c r="K217" s="190"/>
      <c r="L217" s="36"/>
      <c r="M217" s="191" t="s">
        <v>1</v>
      </c>
      <c r="N217" s="192" t="s">
        <v>38</v>
      </c>
      <c r="O217" s="68"/>
      <c r="P217" s="193">
        <f>O217*H217</f>
        <v>0</v>
      </c>
      <c r="Q217" s="193">
        <v>0.35511999999999999</v>
      </c>
      <c r="R217" s="193">
        <f>Q217*H217</f>
        <v>60.121816000000003</v>
      </c>
      <c r="S217" s="193">
        <v>0</v>
      </c>
      <c r="T217" s="194">
        <f>S217*H217</f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95" t="s">
        <v>179</v>
      </c>
      <c r="AT217" s="195" t="s">
        <v>175</v>
      </c>
      <c r="AU217" s="195" t="s">
        <v>180</v>
      </c>
      <c r="AY217" s="14" t="s">
        <v>172</v>
      </c>
      <c r="BE217" s="196">
        <f>IF(N217="základná",J217,0)</f>
        <v>0</v>
      </c>
      <c r="BF217" s="196">
        <f>IF(N217="znížená",J217,0)</f>
        <v>0</v>
      </c>
      <c r="BG217" s="196">
        <f>IF(N217="zákl. prenesená",J217,0)</f>
        <v>0</v>
      </c>
      <c r="BH217" s="196">
        <f>IF(N217="zníž. prenesená",J217,0)</f>
        <v>0</v>
      </c>
      <c r="BI217" s="196">
        <f>IF(N217="nulová",J217,0)</f>
        <v>0</v>
      </c>
      <c r="BJ217" s="14" t="s">
        <v>180</v>
      </c>
      <c r="BK217" s="196">
        <f>ROUND(I217*H217,2)</f>
        <v>0</v>
      </c>
      <c r="BL217" s="14" t="s">
        <v>179</v>
      </c>
      <c r="BM217" s="195" t="s">
        <v>523</v>
      </c>
    </row>
    <row r="218" spans="1:65" s="12" customFormat="1" ht="22.9" customHeight="1">
      <c r="B218" s="168"/>
      <c r="C218" s="169"/>
      <c r="D218" s="170" t="s">
        <v>71</v>
      </c>
      <c r="E218" s="182" t="s">
        <v>524</v>
      </c>
      <c r="F218" s="182" t="s">
        <v>525</v>
      </c>
      <c r="G218" s="169"/>
      <c r="H218" s="169"/>
      <c r="I218" s="172"/>
      <c r="J218" s="183">
        <f>BK218</f>
        <v>0</v>
      </c>
      <c r="K218" s="169"/>
      <c r="L218" s="174"/>
      <c r="M218" s="175"/>
      <c r="N218" s="176"/>
      <c r="O218" s="176"/>
      <c r="P218" s="177">
        <f>P219</f>
        <v>0</v>
      </c>
      <c r="Q218" s="176"/>
      <c r="R218" s="177">
        <f>R219</f>
        <v>1.9507680000000001</v>
      </c>
      <c r="S218" s="176"/>
      <c r="T218" s="178">
        <f>T219</f>
        <v>0</v>
      </c>
      <c r="AR218" s="179" t="s">
        <v>80</v>
      </c>
      <c r="AT218" s="180" t="s">
        <v>71</v>
      </c>
      <c r="AU218" s="180" t="s">
        <v>80</v>
      </c>
      <c r="AY218" s="179" t="s">
        <v>172</v>
      </c>
      <c r="BK218" s="181">
        <f>BK219</f>
        <v>0</v>
      </c>
    </row>
    <row r="219" spans="1:65" s="2" customFormat="1" ht="24.2" customHeight="1">
      <c r="A219" s="31"/>
      <c r="B219" s="32"/>
      <c r="C219" s="184" t="s">
        <v>426</v>
      </c>
      <c r="D219" s="184" t="s">
        <v>175</v>
      </c>
      <c r="E219" s="185" t="s">
        <v>527</v>
      </c>
      <c r="F219" s="186" t="s">
        <v>528</v>
      </c>
      <c r="G219" s="187" t="s">
        <v>235</v>
      </c>
      <c r="H219" s="188">
        <v>5.7</v>
      </c>
      <c r="I219" s="189"/>
      <c r="J219" s="188">
        <f>ROUND(I219*H219,2)</f>
        <v>0</v>
      </c>
      <c r="K219" s="190"/>
      <c r="L219" s="36"/>
      <c r="M219" s="191" t="s">
        <v>1</v>
      </c>
      <c r="N219" s="192" t="s">
        <v>38</v>
      </c>
      <c r="O219" s="68"/>
      <c r="P219" s="193">
        <f>O219*H219</f>
        <v>0</v>
      </c>
      <c r="Q219" s="193">
        <v>0.34223999999999999</v>
      </c>
      <c r="R219" s="193">
        <f>Q219*H219</f>
        <v>1.9507680000000001</v>
      </c>
      <c r="S219" s="193">
        <v>0</v>
      </c>
      <c r="T219" s="194">
        <f>S219*H219</f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95" t="s">
        <v>179</v>
      </c>
      <c r="AT219" s="195" t="s">
        <v>175</v>
      </c>
      <c r="AU219" s="195" t="s">
        <v>180</v>
      </c>
      <c r="AY219" s="14" t="s">
        <v>172</v>
      </c>
      <c r="BE219" s="196">
        <f>IF(N219="základná",J219,0)</f>
        <v>0</v>
      </c>
      <c r="BF219" s="196">
        <f>IF(N219="znížená",J219,0)</f>
        <v>0</v>
      </c>
      <c r="BG219" s="196">
        <f>IF(N219="zákl. prenesená",J219,0)</f>
        <v>0</v>
      </c>
      <c r="BH219" s="196">
        <f>IF(N219="zníž. prenesená",J219,0)</f>
        <v>0</v>
      </c>
      <c r="BI219" s="196">
        <f>IF(N219="nulová",J219,0)</f>
        <v>0</v>
      </c>
      <c r="BJ219" s="14" t="s">
        <v>180</v>
      </c>
      <c r="BK219" s="196">
        <f>ROUND(I219*H219,2)</f>
        <v>0</v>
      </c>
      <c r="BL219" s="14" t="s">
        <v>179</v>
      </c>
      <c r="BM219" s="195" t="s">
        <v>922</v>
      </c>
    </row>
    <row r="220" spans="1:65" s="12" customFormat="1" ht="22.9" customHeight="1">
      <c r="B220" s="168"/>
      <c r="C220" s="169"/>
      <c r="D220" s="170" t="s">
        <v>71</v>
      </c>
      <c r="E220" s="182" t="s">
        <v>530</v>
      </c>
      <c r="F220" s="182" t="s">
        <v>531</v>
      </c>
      <c r="G220" s="169"/>
      <c r="H220" s="169"/>
      <c r="I220" s="172"/>
      <c r="J220" s="183">
        <f>BK220</f>
        <v>0</v>
      </c>
      <c r="K220" s="169"/>
      <c r="L220" s="174"/>
      <c r="M220" s="175"/>
      <c r="N220" s="176"/>
      <c r="O220" s="176"/>
      <c r="P220" s="177">
        <f>P221</f>
        <v>0</v>
      </c>
      <c r="Q220" s="176"/>
      <c r="R220" s="177">
        <f>R221</f>
        <v>2.7294450000000001</v>
      </c>
      <c r="S220" s="176"/>
      <c r="T220" s="178">
        <f>T221</f>
        <v>0</v>
      </c>
      <c r="AR220" s="179" t="s">
        <v>80</v>
      </c>
      <c r="AT220" s="180" t="s">
        <v>71</v>
      </c>
      <c r="AU220" s="180" t="s">
        <v>80</v>
      </c>
      <c r="AY220" s="179" t="s">
        <v>172</v>
      </c>
      <c r="BK220" s="181">
        <f>BK221</f>
        <v>0</v>
      </c>
    </row>
    <row r="221" spans="1:65" s="2" customFormat="1" ht="37.9" customHeight="1">
      <c r="A221" s="31"/>
      <c r="B221" s="32"/>
      <c r="C221" s="184" t="s">
        <v>432</v>
      </c>
      <c r="D221" s="184" t="s">
        <v>175</v>
      </c>
      <c r="E221" s="185" t="s">
        <v>923</v>
      </c>
      <c r="F221" s="186" t="s">
        <v>924</v>
      </c>
      <c r="G221" s="187" t="s">
        <v>235</v>
      </c>
      <c r="H221" s="188">
        <v>9.5</v>
      </c>
      <c r="I221" s="189"/>
      <c r="J221" s="188">
        <f>ROUND(I221*H221,2)</f>
        <v>0</v>
      </c>
      <c r="K221" s="190"/>
      <c r="L221" s="36"/>
      <c r="M221" s="191" t="s">
        <v>1</v>
      </c>
      <c r="N221" s="192" t="s">
        <v>38</v>
      </c>
      <c r="O221" s="68"/>
      <c r="P221" s="193">
        <f>O221*H221</f>
        <v>0</v>
      </c>
      <c r="Q221" s="193">
        <v>0.28731000000000001</v>
      </c>
      <c r="R221" s="193">
        <f>Q221*H221</f>
        <v>2.7294450000000001</v>
      </c>
      <c r="S221" s="193">
        <v>0</v>
      </c>
      <c r="T221" s="194">
        <f>S221*H221</f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179</v>
      </c>
      <c r="AT221" s="195" t="s">
        <v>175</v>
      </c>
      <c r="AU221" s="195" t="s">
        <v>180</v>
      </c>
      <c r="AY221" s="14" t="s">
        <v>172</v>
      </c>
      <c r="BE221" s="196">
        <f>IF(N221="základná",J221,0)</f>
        <v>0</v>
      </c>
      <c r="BF221" s="196">
        <f>IF(N221="znížená",J221,0)</f>
        <v>0</v>
      </c>
      <c r="BG221" s="196">
        <f>IF(N221="zákl. prenesená",J221,0)</f>
        <v>0</v>
      </c>
      <c r="BH221" s="196">
        <f>IF(N221="zníž. prenesená",J221,0)</f>
        <v>0</v>
      </c>
      <c r="BI221" s="196">
        <f>IF(N221="nulová",J221,0)</f>
        <v>0</v>
      </c>
      <c r="BJ221" s="14" t="s">
        <v>180</v>
      </c>
      <c r="BK221" s="196">
        <f>ROUND(I221*H221,2)</f>
        <v>0</v>
      </c>
      <c r="BL221" s="14" t="s">
        <v>179</v>
      </c>
      <c r="BM221" s="195" t="s">
        <v>925</v>
      </c>
    </row>
    <row r="222" spans="1:65" s="12" customFormat="1" ht="22.9" customHeight="1">
      <c r="B222" s="168"/>
      <c r="C222" s="169"/>
      <c r="D222" s="170" t="s">
        <v>71</v>
      </c>
      <c r="E222" s="182" t="s">
        <v>243</v>
      </c>
      <c r="F222" s="182" t="s">
        <v>244</v>
      </c>
      <c r="G222" s="169"/>
      <c r="H222" s="169"/>
      <c r="I222" s="172"/>
      <c r="J222" s="183">
        <f>BK222</f>
        <v>0</v>
      </c>
      <c r="K222" s="169"/>
      <c r="L222" s="174"/>
      <c r="M222" s="175"/>
      <c r="N222" s="176"/>
      <c r="O222" s="176"/>
      <c r="P222" s="177">
        <f>P223</f>
        <v>0</v>
      </c>
      <c r="Q222" s="176"/>
      <c r="R222" s="177">
        <f>R223</f>
        <v>21.951438</v>
      </c>
      <c r="S222" s="176"/>
      <c r="T222" s="178">
        <f>T223</f>
        <v>0</v>
      </c>
      <c r="AR222" s="179" t="s">
        <v>80</v>
      </c>
      <c r="AT222" s="180" t="s">
        <v>71</v>
      </c>
      <c r="AU222" s="180" t="s">
        <v>80</v>
      </c>
      <c r="AY222" s="179" t="s">
        <v>172</v>
      </c>
      <c r="BK222" s="181">
        <f>BK223</f>
        <v>0</v>
      </c>
    </row>
    <row r="223" spans="1:65" s="2" customFormat="1" ht="24.2" customHeight="1">
      <c r="A223" s="31"/>
      <c r="B223" s="32"/>
      <c r="C223" s="184" t="s">
        <v>438</v>
      </c>
      <c r="D223" s="184" t="s">
        <v>175</v>
      </c>
      <c r="E223" s="185" t="s">
        <v>246</v>
      </c>
      <c r="F223" s="186" t="s">
        <v>247</v>
      </c>
      <c r="G223" s="187" t="s">
        <v>235</v>
      </c>
      <c r="H223" s="188">
        <v>169.3</v>
      </c>
      <c r="I223" s="189"/>
      <c r="J223" s="188">
        <f>ROUND(I223*H223,2)</f>
        <v>0</v>
      </c>
      <c r="K223" s="190"/>
      <c r="L223" s="36"/>
      <c r="M223" s="191" t="s">
        <v>1</v>
      </c>
      <c r="N223" s="192" t="s">
        <v>38</v>
      </c>
      <c r="O223" s="68"/>
      <c r="P223" s="193">
        <f>O223*H223</f>
        <v>0</v>
      </c>
      <c r="Q223" s="193">
        <v>0.12966</v>
      </c>
      <c r="R223" s="193">
        <f>Q223*H223</f>
        <v>21.951438</v>
      </c>
      <c r="S223" s="193">
        <v>0</v>
      </c>
      <c r="T223" s="194">
        <f>S223*H223</f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179</v>
      </c>
      <c r="AT223" s="195" t="s">
        <v>175</v>
      </c>
      <c r="AU223" s="195" t="s">
        <v>180</v>
      </c>
      <c r="AY223" s="14" t="s">
        <v>172</v>
      </c>
      <c r="BE223" s="196">
        <f>IF(N223="základná",J223,0)</f>
        <v>0</v>
      </c>
      <c r="BF223" s="196">
        <f>IF(N223="znížená",J223,0)</f>
        <v>0</v>
      </c>
      <c r="BG223" s="196">
        <f>IF(N223="zákl. prenesená",J223,0)</f>
        <v>0</v>
      </c>
      <c r="BH223" s="196">
        <f>IF(N223="zníž. prenesená",J223,0)</f>
        <v>0</v>
      </c>
      <c r="BI223" s="196">
        <f>IF(N223="nulová",J223,0)</f>
        <v>0</v>
      </c>
      <c r="BJ223" s="14" t="s">
        <v>180</v>
      </c>
      <c r="BK223" s="196">
        <f>ROUND(I223*H223,2)</f>
        <v>0</v>
      </c>
      <c r="BL223" s="14" t="s">
        <v>179</v>
      </c>
      <c r="BM223" s="195" t="s">
        <v>248</v>
      </c>
    </row>
    <row r="224" spans="1:65" s="12" customFormat="1" ht="22.9" customHeight="1">
      <c r="B224" s="168"/>
      <c r="C224" s="169"/>
      <c r="D224" s="170" t="s">
        <v>71</v>
      </c>
      <c r="E224" s="182" t="s">
        <v>561</v>
      </c>
      <c r="F224" s="182" t="s">
        <v>562</v>
      </c>
      <c r="G224" s="169"/>
      <c r="H224" s="169"/>
      <c r="I224" s="172"/>
      <c r="J224" s="183">
        <f>BK224</f>
        <v>0</v>
      </c>
      <c r="K224" s="169"/>
      <c r="L224" s="174"/>
      <c r="M224" s="175"/>
      <c r="N224" s="176"/>
      <c r="O224" s="176"/>
      <c r="P224" s="177">
        <f>SUM(P225:P228)</f>
        <v>0</v>
      </c>
      <c r="Q224" s="176"/>
      <c r="R224" s="177">
        <f>SUM(R225:R228)</f>
        <v>14.081077499999999</v>
      </c>
      <c r="S224" s="176"/>
      <c r="T224" s="178">
        <f>SUM(T225:T228)</f>
        <v>0</v>
      </c>
      <c r="AR224" s="179" t="s">
        <v>80</v>
      </c>
      <c r="AT224" s="180" t="s">
        <v>71</v>
      </c>
      <c r="AU224" s="180" t="s">
        <v>80</v>
      </c>
      <c r="AY224" s="179" t="s">
        <v>172</v>
      </c>
      <c r="BK224" s="181">
        <f>SUM(BK225:BK228)</f>
        <v>0</v>
      </c>
    </row>
    <row r="225" spans="1:65" s="2" customFormat="1" ht="37.9" customHeight="1">
      <c r="A225" s="31"/>
      <c r="B225" s="32"/>
      <c r="C225" s="184" t="s">
        <v>444</v>
      </c>
      <c r="D225" s="184" t="s">
        <v>175</v>
      </c>
      <c r="E225" s="185" t="s">
        <v>926</v>
      </c>
      <c r="F225" s="186" t="s">
        <v>927</v>
      </c>
      <c r="G225" s="187" t="s">
        <v>235</v>
      </c>
      <c r="H225" s="188">
        <v>9.5</v>
      </c>
      <c r="I225" s="189"/>
      <c r="J225" s="188">
        <f>ROUND(I225*H225,2)</f>
        <v>0</v>
      </c>
      <c r="K225" s="190"/>
      <c r="L225" s="36"/>
      <c r="M225" s="191" t="s">
        <v>1</v>
      </c>
      <c r="N225" s="192" t="s">
        <v>38</v>
      </c>
      <c r="O225" s="68"/>
      <c r="P225" s="193">
        <f>O225*H225</f>
        <v>0</v>
      </c>
      <c r="Q225" s="193">
        <v>9.2499999999999999E-2</v>
      </c>
      <c r="R225" s="193">
        <f>Q225*H225</f>
        <v>0.87875000000000003</v>
      </c>
      <c r="S225" s="193">
        <v>0</v>
      </c>
      <c r="T225" s="194">
        <f>S225*H225</f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95" t="s">
        <v>179</v>
      </c>
      <c r="AT225" s="195" t="s">
        <v>175</v>
      </c>
      <c r="AU225" s="195" t="s">
        <v>180</v>
      </c>
      <c r="AY225" s="14" t="s">
        <v>172</v>
      </c>
      <c r="BE225" s="196">
        <f>IF(N225="základná",J225,0)</f>
        <v>0</v>
      </c>
      <c r="BF225" s="196">
        <f>IF(N225="znížená",J225,0)</f>
        <v>0</v>
      </c>
      <c r="BG225" s="196">
        <f>IF(N225="zákl. prenesená",J225,0)</f>
        <v>0</v>
      </c>
      <c r="BH225" s="196">
        <f>IF(N225="zníž. prenesená",J225,0)</f>
        <v>0</v>
      </c>
      <c r="BI225" s="196">
        <f>IF(N225="nulová",J225,0)</f>
        <v>0</v>
      </c>
      <c r="BJ225" s="14" t="s">
        <v>180</v>
      </c>
      <c r="BK225" s="196">
        <f>ROUND(I225*H225,2)</f>
        <v>0</v>
      </c>
      <c r="BL225" s="14" t="s">
        <v>179</v>
      </c>
      <c r="BM225" s="195" t="s">
        <v>928</v>
      </c>
    </row>
    <row r="226" spans="1:65" s="2" customFormat="1" ht="14.45" customHeight="1">
      <c r="A226" s="31"/>
      <c r="B226" s="32"/>
      <c r="C226" s="197" t="s">
        <v>450</v>
      </c>
      <c r="D226" s="197" t="s">
        <v>256</v>
      </c>
      <c r="E226" s="198" t="s">
        <v>929</v>
      </c>
      <c r="F226" s="199" t="s">
        <v>930</v>
      </c>
      <c r="G226" s="200" t="s">
        <v>235</v>
      </c>
      <c r="H226" s="201">
        <v>9.69</v>
      </c>
      <c r="I226" s="202"/>
      <c r="J226" s="201">
        <f>ROUND(I226*H226,2)</f>
        <v>0</v>
      </c>
      <c r="K226" s="203"/>
      <c r="L226" s="204"/>
      <c r="M226" s="205" t="s">
        <v>1</v>
      </c>
      <c r="N226" s="206" t="s">
        <v>38</v>
      </c>
      <c r="O226" s="68"/>
      <c r="P226" s="193">
        <f>O226*H226</f>
        <v>0</v>
      </c>
      <c r="Q226" s="193">
        <v>0.11475</v>
      </c>
      <c r="R226" s="193">
        <f>Q226*H226</f>
        <v>1.1119275</v>
      </c>
      <c r="S226" s="193">
        <v>0</v>
      </c>
      <c r="T226" s="194">
        <f>S226*H226</f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220</v>
      </c>
      <c r="AT226" s="195" t="s">
        <v>256</v>
      </c>
      <c r="AU226" s="195" t="s">
        <v>180</v>
      </c>
      <c r="AY226" s="14" t="s">
        <v>172</v>
      </c>
      <c r="BE226" s="196">
        <f>IF(N226="základná",J226,0)</f>
        <v>0</v>
      </c>
      <c r="BF226" s="196">
        <f>IF(N226="znížená",J226,0)</f>
        <v>0</v>
      </c>
      <c r="BG226" s="196">
        <f>IF(N226="zákl. prenesená",J226,0)</f>
        <v>0</v>
      </c>
      <c r="BH226" s="196">
        <f>IF(N226="zníž. prenesená",J226,0)</f>
        <v>0</v>
      </c>
      <c r="BI226" s="196">
        <f>IF(N226="nulová",J226,0)</f>
        <v>0</v>
      </c>
      <c r="BJ226" s="14" t="s">
        <v>180</v>
      </c>
      <c r="BK226" s="196">
        <f>ROUND(I226*H226,2)</f>
        <v>0</v>
      </c>
      <c r="BL226" s="14" t="s">
        <v>179</v>
      </c>
      <c r="BM226" s="195" t="s">
        <v>931</v>
      </c>
    </row>
    <row r="227" spans="1:65" s="2" customFormat="1" ht="24.2" customHeight="1">
      <c r="A227" s="31"/>
      <c r="B227" s="32"/>
      <c r="C227" s="184" t="s">
        <v>454</v>
      </c>
      <c r="D227" s="184" t="s">
        <v>175</v>
      </c>
      <c r="E227" s="185" t="s">
        <v>564</v>
      </c>
      <c r="F227" s="186" t="s">
        <v>565</v>
      </c>
      <c r="G227" s="187" t="s">
        <v>235</v>
      </c>
      <c r="H227" s="188">
        <v>40.9</v>
      </c>
      <c r="I227" s="189"/>
      <c r="J227" s="188">
        <f>ROUND(I227*H227,2)</f>
        <v>0</v>
      </c>
      <c r="K227" s="190"/>
      <c r="L227" s="36"/>
      <c r="M227" s="191" t="s">
        <v>1</v>
      </c>
      <c r="N227" s="192" t="s">
        <v>38</v>
      </c>
      <c r="O227" s="68"/>
      <c r="P227" s="193">
        <f>O227*H227</f>
        <v>0</v>
      </c>
      <c r="Q227" s="193">
        <v>0.112</v>
      </c>
      <c r="R227" s="193">
        <f>Q227*H227</f>
        <v>4.5808</v>
      </c>
      <c r="S227" s="193">
        <v>0</v>
      </c>
      <c r="T227" s="194">
        <f>S227*H227</f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179</v>
      </c>
      <c r="AT227" s="195" t="s">
        <v>175</v>
      </c>
      <c r="AU227" s="195" t="s">
        <v>180</v>
      </c>
      <c r="AY227" s="14" t="s">
        <v>172</v>
      </c>
      <c r="BE227" s="196">
        <f>IF(N227="základná",J227,0)</f>
        <v>0</v>
      </c>
      <c r="BF227" s="196">
        <f>IF(N227="znížená",J227,0)</f>
        <v>0</v>
      </c>
      <c r="BG227" s="196">
        <f>IF(N227="zákl. prenesená",J227,0)</f>
        <v>0</v>
      </c>
      <c r="BH227" s="196">
        <f>IF(N227="zníž. prenesená",J227,0)</f>
        <v>0</v>
      </c>
      <c r="BI227" s="196">
        <f>IF(N227="nulová",J227,0)</f>
        <v>0</v>
      </c>
      <c r="BJ227" s="14" t="s">
        <v>180</v>
      </c>
      <c r="BK227" s="196">
        <f>ROUND(I227*H227,2)</f>
        <v>0</v>
      </c>
      <c r="BL227" s="14" t="s">
        <v>179</v>
      </c>
      <c r="BM227" s="195" t="s">
        <v>566</v>
      </c>
    </row>
    <row r="228" spans="1:65" s="2" customFormat="1" ht="14.45" customHeight="1">
      <c r="A228" s="31"/>
      <c r="B228" s="32"/>
      <c r="C228" s="197" t="s">
        <v>462</v>
      </c>
      <c r="D228" s="197" t="s">
        <v>256</v>
      </c>
      <c r="E228" s="198" t="s">
        <v>568</v>
      </c>
      <c r="F228" s="199" t="s">
        <v>569</v>
      </c>
      <c r="G228" s="200" t="s">
        <v>235</v>
      </c>
      <c r="H228" s="201">
        <v>41.72</v>
      </c>
      <c r="I228" s="202"/>
      <c r="J228" s="201">
        <f>ROUND(I228*H228,2)</f>
        <v>0</v>
      </c>
      <c r="K228" s="203"/>
      <c r="L228" s="204"/>
      <c r="M228" s="205" t="s">
        <v>1</v>
      </c>
      <c r="N228" s="206" t="s">
        <v>38</v>
      </c>
      <c r="O228" s="68"/>
      <c r="P228" s="193">
        <f>O228*H228</f>
        <v>0</v>
      </c>
      <c r="Q228" s="193">
        <v>0.18</v>
      </c>
      <c r="R228" s="193">
        <f>Q228*H228</f>
        <v>7.5095999999999998</v>
      </c>
      <c r="S228" s="193">
        <v>0</v>
      </c>
      <c r="T228" s="194">
        <f>S228*H228</f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95" t="s">
        <v>220</v>
      </c>
      <c r="AT228" s="195" t="s">
        <v>256</v>
      </c>
      <c r="AU228" s="195" t="s">
        <v>180</v>
      </c>
      <c r="AY228" s="14" t="s">
        <v>172</v>
      </c>
      <c r="BE228" s="196">
        <f>IF(N228="základná",J228,0)</f>
        <v>0</v>
      </c>
      <c r="BF228" s="196">
        <f>IF(N228="znížená",J228,0)</f>
        <v>0</v>
      </c>
      <c r="BG228" s="196">
        <f>IF(N228="zákl. prenesená",J228,0)</f>
        <v>0</v>
      </c>
      <c r="BH228" s="196">
        <f>IF(N228="zníž. prenesená",J228,0)</f>
        <v>0</v>
      </c>
      <c r="BI228" s="196">
        <f>IF(N228="nulová",J228,0)</f>
        <v>0</v>
      </c>
      <c r="BJ228" s="14" t="s">
        <v>180</v>
      </c>
      <c r="BK228" s="196">
        <f>ROUND(I228*H228,2)</f>
        <v>0</v>
      </c>
      <c r="BL228" s="14" t="s">
        <v>179</v>
      </c>
      <c r="BM228" s="195" t="s">
        <v>570</v>
      </c>
    </row>
    <row r="229" spans="1:65" s="12" customFormat="1" ht="22.9" customHeight="1">
      <c r="B229" s="168"/>
      <c r="C229" s="169"/>
      <c r="D229" s="170" t="s">
        <v>71</v>
      </c>
      <c r="E229" s="182" t="s">
        <v>571</v>
      </c>
      <c r="F229" s="182" t="s">
        <v>572</v>
      </c>
      <c r="G229" s="169"/>
      <c r="H229" s="169"/>
      <c r="I229" s="172"/>
      <c r="J229" s="183">
        <f>BK229</f>
        <v>0</v>
      </c>
      <c r="K229" s="169"/>
      <c r="L229" s="174"/>
      <c r="M229" s="175"/>
      <c r="N229" s="176"/>
      <c r="O229" s="176"/>
      <c r="P229" s="177">
        <f>SUM(P230:P231)</f>
        <v>0</v>
      </c>
      <c r="Q229" s="176"/>
      <c r="R229" s="177">
        <f>SUM(R230:R231)</f>
        <v>19.165580999999996</v>
      </c>
      <c r="S229" s="176"/>
      <c r="T229" s="178">
        <f>SUM(T230:T231)</f>
        <v>0</v>
      </c>
      <c r="AR229" s="179" t="s">
        <v>80</v>
      </c>
      <c r="AT229" s="180" t="s">
        <v>71</v>
      </c>
      <c r="AU229" s="180" t="s">
        <v>80</v>
      </c>
      <c r="AY229" s="179" t="s">
        <v>172</v>
      </c>
      <c r="BK229" s="181">
        <f>SUM(BK230:BK231)</f>
        <v>0</v>
      </c>
    </row>
    <row r="230" spans="1:65" s="2" customFormat="1" ht="24.2" customHeight="1">
      <c r="A230" s="31"/>
      <c r="B230" s="32"/>
      <c r="C230" s="184" t="s">
        <v>466</v>
      </c>
      <c r="D230" s="184" t="s">
        <v>175</v>
      </c>
      <c r="E230" s="185" t="s">
        <v>574</v>
      </c>
      <c r="F230" s="186" t="s">
        <v>575</v>
      </c>
      <c r="G230" s="187" t="s">
        <v>235</v>
      </c>
      <c r="H230" s="188">
        <v>29.7</v>
      </c>
      <c r="I230" s="189"/>
      <c r="J230" s="188">
        <f>ROUND(I230*H230,2)</f>
        <v>0</v>
      </c>
      <c r="K230" s="190"/>
      <c r="L230" s="36"/>
      <c r="M230" s="191" t="s">
        <v>1</v>
      </c>
      <c r="N230" s="192" t="s">
        <v>38</v>
      </c>
      <c r="O230" s="68"/>
      <c r="P230" s="193">
        <f>O230*H230</f>
        <v>0</v>
      </c>
      <c r="Q230" s="193">
        <v>0.46172999999999997</v>
      </c>
      <c r="R230" s="193">
        <f>Q230*H230</f>
        <v>13.713380999999998</v>
      </c>
      <c r="S230" s="193">
        <v>0</v>
      </c>
      <c r="T230" s="194">
        <f>S230*H230</f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179</v>
      </c>
      <c r="AT230" s="195" t="s">
        <v>175</v>
      </c>
      <c r="AU230" s="195" t="s">
        <v>180</v>
      </c>
      <c r="AY230" s="14" t="s">
        <v>172</v>
      </c>
      <c r="BE230" s="196">
        <f>IF(N230="základná",J230,0)</f>
        <v>0</v>
      </c>
      <c r="BF230" s="196">
        <f>IF(N230="znížená",J230,0)</f>
        <v>0</v>
      </c>
      <c r="BG230" s="196">
        <f>IF(N230="zákl. prenesená",J230,0)</f>
        <v>0</v>
      </c>
      <c r="BH230" s="196">
        <f>IF(N230="zníž. prenesená",J230,0)</f>
        <v>0</v>
      </c>
      <c r="BI230" s="196">
        <f>IF(N230="nulová",J230,0)</f>
        <v>0</v>
      </c>
      <c r="BJ230" s="14" t="s">
        <v>180</v>
      </c>
      <c r="BK230" s="196">
        <f>ROUND(I230*H230,2)</f>
        <v>0</v>
      </c>
      <c r="BL230" s="14" t="s">
        <v>179</v>
      </c>
      <c r="BM230" s="195" t="s">
        <v>576</v>
      </c>
    </row>
    <row r="231" spans="1:65" s="2" customFormat="1" ht="24.2" customHeight="1">
      <c r="A231" s="31"/>
      <c r="B231" s="32"/>
      <c r="C231" s="197" t="s">
        <v>472</v>
      </c>
      <c r="D231" s="197" t="s">
        <v>256</v>
      </c>
      <c r="E231" s="198" t="s">
        <v>578</v>
      </c>
      <c r="F231" s="199" t="s">
        <v>579</v>
      </c>
      <c r="G231" s="200" t="s">
        <v>235</v>
      </c>
      <c r="H231" s="201">
        <v>30.29</v>
      </c>
      <c r="I231" s="202"/>
      <c r="J231" s="201">
        <f>ROUND(I231*H231,2)</f>
        <v>0</v>
      </c>
      <c r="K231" s="203"/>
      <c r="L231" s="204"/>
      <c r="M231" s="205" t="s">
        <v>1</v>
      </c>
      <c r="N231" s="206" t="s">
        <v>38</v>
      </c>
      <c r="O231" s="68"/>
      <c r="P231" s="193">
        <f>O231*H231</f>
        <v>0</v>
      </c>
      <c r="Q231" s="193">
        <v>0.18</v>
      </c>
      <c r="R231" s="193">
        <f>Q231*H231</f>
        <v>5.4521999999999995</v>
      </c>
      <c r="S231" s="193">
        <v>0</v>
      </c>
      <c r="T231" s="194">
        <f>S231*H231</f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95" t="s">
        <v>220</v>
      </c>
      <c r="AT231" s="195" t="s">
        <v>256</v>
      </c>
      <c r="AU231" s="195" t="s">
        <v>180</v>
      </c>
      <c r="AY231" s="14" t="s">
        <v>172</v>
      </c>
      <c r="BE231" s="196">
        <f>IF(N231="základná",J231,0)</f>
        <v>0</v>
      </c>
      <c r="BF231" s="196">
        <f>IF(N231="znížená",J231,0)</f>
        <v>0</v>
      </c>
      <c r="BG231" s="196">
        <f>IF(N231="zákl. prenesená",J231,0)</f>
        <v>0</v>
      </c>
      <c r="BH231" s="196">
        <f>IF(N231="zníž. prenesená",J231,0)</f>
        <v>0</v>
      </c>
      <c r="BI231" s="196">
        <f>IF(N231="nulová",J231,0)</f>
        <v>0</v>
      </c>
      <c r="BJ231" s="14" t="s">
        <v>180</v>
      </c>
      <c r="BK231" s="196">
        <f>ROUND(I231*H231,2)</f>
        <v>0</v>
      </c>
      <c r="BL231" s="14" t="s">
        <v>179</v>
      </c>
      <c r="BM231" s="195" t="s">
        <v>580</v>
      </c>
    </row>
    <row r="232" spans="1:65" s="12" customFormat="1" ht="22.9" customHeight="1">
      <c r="B232" s="168"/>
      <c r="C232" s="169"/>
      <c r="D232" s="170" t="s">
        <v>71</v>
      </c>
      <c r="E232" s="182" t="s">
        <v>773</v>
      </c>
      <c r="F232" s="182" t="s">
        <v>774</v>
      </c>
      <c r="G232" s="169"/>
      <c r="H232" s="169"/>
      <c r="I232" s="172"/>
      <c r="J232" s="183">
        <f>BK232</f>
        <v>0</v>
      </c>
      <c r="K232" s="169"/>
      <c r="L232" s="174"/>
      <c r="M232" s="175"/>
      <c r="N232" s="176"/>
      <c r="O232" s="176"/>
      <c r="P232" s="177">
        <f>SUM(P233:P234)</f>
        <v>0</v>
      </c>
      <c r="Q232" s="176"/>
      <c r="R232" s="177">
        <f>SUM(R233:R234)</f>
        <v>2.8702799999999997</v>
      </c>
      <c r="S232" s="176"/>
      <c r="T232" s="178">
        <f>SUM(T233:T234)</f>
        <v>0</v>
      </c>
      <c r="AR232" s="179" t="s">
        <v>80</v>
      </c>
      <c r="AT232" s="180" t="s">
        <v>71</v>
      </c>
      <c r="AU232" s="180" t="s">
        <v>80</v>
      </c>
      <c r="AY232" s="179" t="s">
        <v>172</v>
      </c>
      <c r="BK232" s="181">
        <f>SUM(BK233:BK234)</f>
        <v>0</v>
      </c>
    </row>
    <row r="233" spans="1:65" s="2" customFormat="1" ht="24.2" customHeight="1">
      <c r="A233" s="31"/>
      <c r="B233" s="32"/>
      <c r="C233" s="184" t="s">
        <v>476</v>
      </c>
      <c r="D233" s="184" t="s">
        <v>175</v>
      </c>
      <c r="E233" s="185" t="s">
        <v>775</v>
      </c>
      <c r="F233" s="186" t="s">
        <v>776</v>
      </c>
      <c r="G233" s="187" t="s">
        <v>211</v>
      </c>
      <c r="H233" s="188">
        <v>18</v>
      </c>
      <c r="I233" s="189"/>
      <c r="J233" s="188">
        <f>ROUND(I233*H233,2)</f>
        <v>0</v>
      </c>
      <c r="K233" s="190"/>
      <c r="L233" s="36"/>
      <c r="M233" s="191" t="s">
        <v>1</v>
      </c>
      <c r="N233" s="192" t="s">
        <v>38</v>
      </c>
      <c r="O233" s="68"/>
      <c r="P233" s="193">
        <f>O233*H233</f>
        <v>0</v>
      </c>
      <c r="Q233" s="193">
        <v>0.15756000000000001</v>
      </c>
      <c r="R233" s="193">
        <f>Q233*H233</f>
        <v>2.8360799999999999</v>
      </c>
      <c r="S233" s="193">
        <v>0</v>
      </c>
      <c r="T233" s="194">
        <f>S233*H233</f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95" t="s">
        <v>179</v>
      </c>
      <c r="AT233" s="195" t="s">
        <v>175</v>
      </c>
      <c r="AU233" s="195" t="s">
        <v>180</v>
      </c>
      <c r="AY233" s="14" t="s">
        <v>172</v>
      </c>
      <c r="BE233" s="196">
        <f>IF(N233="základná",J233,0)</f>
        <v>0</v>
      </c>
      <c r="BF233" s="196">
        <f>IF(N233="znížená",J233,0)</f>
        <v>0</v>
      </c>
      <c r="BG233" s="196">
        <f>IF(N233="zákl. prenesená",J233,0)</f>
        <v>0</v>
      </c>
      <c r="BH233" s="196">
        <f>IF(N233="zníž. prenesená",J233,0)</f>
        <v>0</v>
      </c>
      <c r="BI233" s="196">
        <f>IF(N233="nulová",J233,0)</f>
        <v>0</v>
      </c>
      <c r="BJ233" s="14" t="s">
        <v>180</v>
      </c>
      <c r="BK233" s="196">
        <f>ROUND(I233*H233,2)</f>
        <v>0</v>
      </c>
      <c r="BL233" s="14" t="s">
        <v>179</v>
      </c>
      <c r="BM233" s="195" t="s">
        <v>932</v>
      </c>
    </row>
    <row r="234" spans="1:65" s="2" customFormat="1" ht="14.45" customHeight="1">
      <c r="A234" s="31"/>
      <c r="B234" s="32"/>
      <c r="C234" s="197" t="s">
        <v>482</v>
      </c>
      <c r="D234" s="197" t="s">
        <v>256</v>
      </c>
      <c r="E234" s="198" t="s">
        <v>778</v>
      </c>
      <c r="F234" s="199" t="s">
        <v>779</v>
      </c>
      <c r="G234" s="200" t="s">
        <v>211</v>
      </c>
      <c r="H234" s="201">
        <v>18</v>
      </c>
      <c r="I234" s="202"/>
      <c r="J234" s="201">
        <f>ROUND(I234*H234,2)</f>
        <v>0</v>
      </c>
      <c r="K234" s="203"/>
      <c r="L234" s="204"/>
      <c r="M234" s="205" t="s">
        <v>1</v>
      </c>
      <c r="N234" s="206" t="s">
        <v>38</v>
      </c>
      <c r="O234" s="68"/>
      <c r="P234" s="193">
        <f>O234*H234</f>
        <v>0</v>
      </c>
      <c r="Q234" s="193">
        <v>1.9E-3</v>
      </c>
      <c r="R234" s="193">
        <f>Q234*H234</f>
        <v>3.4200000000000001E-2</v>
      </c>
      <c r="S234" s="193">
        <v>0</v>
      </c>
      <c r="T234" s="194">
        <f>S234*H234</f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95" t="s">
        <v>220</v>
      </c>
      <c r="AT234" s="195" t="s">
        <v>256</v>
      </c>
      <c r="AU234" s="195" t="s">
        <v>180</v>
      </c>
      <c r="AY234" s="14" t="s">
        <v>172</v>
      </c>
      <c r="BE234" s="196">
        <f>IF(N234="základná",J234,0)</f>
        <v>0</v>
      </c>
      <c r="BF234" s="196">
        <f>IF(N234="znížená",J234,0)</f>
        <v>0</v>
      </c>
      <c r="BG234" s="196">
        <f>IF(N234="zákl. prenesená",J234,0)</f>
        <v>0</v>
      </c>
      <c r="BH234" s="196">
        <f>IF(N234="zníž. prenesená",J234,0)</f>
        <v>0</v>
      </c>
      <c r="BI234" s="196">
        <f>IF(N234="nulová",J234,0)</f>
        <v>0</v>
      </c>
      <c r="BJ234" s="14" t="s">
        <v>180</v>
      </c>
      <c r="BK234" s="196">
        <f>ROUND(I234*H234,2)</f>
        <v>0</v>
      </c>
      <c r="BL234" s="14" t="s">
        <v>179</v>
      </c>
      <c r="BM234" s="195" t="s">
        <v>933</v>
      </c>
    </row>
    <row r="235" spans="1:65" s="12" customFormat="1" ht="22.9" customHeight="1">
      <c r="B235" s="168"/>
      <c r="C235" s="169"/>
      <c r="D235" s="170" t="s">
        <v>71</v>
      </c>
      <c r="E235" s="182" t="s">
        <v>249</v>
      </c>
      <c r="F235" s="182" t="s">
        <v>250</v>
      </c>
      <c r="G235" s="169"/>
      <c r="H235" s="169"/>
      <c r="I235" s="172"/>
      <c r="J235" s="183">
        <f>BK235</f>
        <v>0</v>
      </c>
      <c r="K235" s="169"/>
      <c r="L235" s="174"/>
      <c r="M235" s="175"/>
      <c r="N235" s="176"/>
      <c r="O235" s="176"/>
      <c r="P235" s="177">
        <f>SUM(P236:P238)</f>
        <v>0</v>
      </c>
      <c r="Q235" s="176"/>
      <c r="R235" s="177">
        <f>SUM(R236:R238)</f>
        <v>8.3786199999999997</v>
      </c>
      <c r="S235" s="176"/>
      <c r="T235" s="178">
        <f>SUM(T236:T238)</f>
        <v>0</v>
      </c>
      <c r="AR235" s="179" t="s">
        <v>80</v>
      </c>
      <c r="AT235" s="180" t="s">
        <v>71</v>
      </c>
      <c r="AU235" s="180" t="s">
        <v>80</v>
      </c>
      <c r="AY235" s="179" t="s">
        <v>172</v>
      </c>
      <c r="BK235" s="181">
        <f>SUM(BK236:BK238)</f>
        <v>0</v>
      </c>
    </row>
    <row r="236" spans="1:65" s="2" customFormat="1" ht="24.2" customHeight="1">
      <c r="A236" s="31"/>
      <c r="B236" s="32"/>
      <c r="C236" s="184" t="s">
        <v>486</v>
      </c>
      <c r="D236" s="184" t="s">
        <v>175</v>
      </c>
      <c r="E236" s="185" t="s">
        <v>252</v>
      </c>
      <c r="F236" s="186" t="s">
        <v>253</v>
      </c>
      <c r="G236" s="187" t="s">
        <v>211</v>
      </c>
      <c r="H236" s="188">
        <v>17</v>
      </c>
      <c r="I236" s="189"/>
      <c r="J236" s="188">
        <f>ROUND(I236*H236,2)</f>
        <v>0</v>
      </c>
      <c r="K236" s="190"/>
      <c r="L236" s="36"/>
      <c r="M236" s="191" t="s">
        <v>1</v>
      </c>
      <c r="N236" s="192" t="s">
        <v>38</v>
      </c>
      <c r="O236" s="68"/>
      <c r="P236" s="193">
        <f>O236*H236</f>
        <v>0</v>
      </c>
      <c r="Q236" s="193">
        <v>0.44266</v>
      </c>
      <c r="R236" s="193">
        <f>Q236*H236</f>
        <v>7.52522</v>
      </c>
      <c r="S236" s="193">
        <v>0</v>
      </c>
      <c r="T236" s="194">
        <f>S236*H236</f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179</v>
      </c>
      <c r="AT236" s="195" t="s">
        <v>175</v>
      </c>
      <c r="AU236" s="195" t="s">
        <v>180</v>
      </c>
      <c r="AY236" s="14" t="s">
        <v>172</v>
      </c>
      <c r="BE236" s="196">
        <f>IF(N236="základná",J236,0)</f>
        <v>0</v>
      </c>
      <c r="BF236" s="196">
        <f>IF(N236="znížená",J236,0)</f>
        <v>0</v>
      </c>
      <c r="BG236" s="196">
        <f>IF(N236="zákl. prenesená",J236,0)</f>
        <v>0</v>
      </c>
      <c r="BH236" s="196">
        <f>IF(N236="zníž. prenesená",J236,0)</f>
        <v>0</v>
      </c>
      <c r="BI236" s="196">
        <f>IF(N236="nulová",J236,0)</f>
        <v>0</v>
      </c>
      <c r="BJ236" s="14" t="s">
        <v>180</v>
      </c>
      <c r="BK236" s="196">
        <f>ROUND(I236*H236,2)</f>
        <v>0</v>
      </c>
      <c r="BL236" s="14" t="s">
        <v>179</v>
      </c>
      <c r="BM236" s="195" t="s">
        <v>254</v>
      </c>
    </row>
    <row r="237" spans="1:65" s="2" customFormat="1" ht="24.2" customHeight="1">
      <c r="A237" s="31"/>
      <c r="B237" s="32"/>
      <c r="C237" s="197" t="s">
        <v>490</v>
      </c>
      <c r="D237" s="197" t="s">
        <v>256</v>
      </c>
      <c r="E237" s="198" t="s">
        <v>257</v>
      </c>
      <c r="F237" s="199" t="s">
        <v>258</v>
      </c>
      <c r="G237" s="200" t="s">
        <v>211</v>
      </c>
      <c r="H237" s="201">
        <v>17</v>
      </c>
      <c r="I237" s="202"/>
      <c r="J237" s="201">
        <f>ROUND(I237*H237,2)</f>
        <v>0</v>
      </c>
      <c r="K237" s="203"/>
      <c r="L237" s="204"/>
      <c r="M237" s="205" t="s">
        <v>1</v>
      </c>
      <c r="N237" s="206" t="s">
        <v>38</v>
      </c>
      <c r="O237" s="68"/>
      <c r="P237" s="193">
        <f>O237*H237</f>
        <v>0</v>
      </c>
      <c r="Q237" s="193">
        <v>4.3799999999999999E-2</v>
      </c>
      <c r="R237" s="193">
        <f>Q237*H237</f>
        <v>0.74459999999999993</v>
      </c>
      <c r="S237" s="193">
        <v>0</v>
      </c>
      <c r="T237" s="194">
        <f>S237*H237</f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220</v>
      </c>
      <c r="AT237" s="195" t="s">
        <v>256</v>
      </c>
      <c r="AU237" s="195" t="s">
        <v>180</v>
      </c>
      <c r="AY237" s="14" t="s">
        <v>172</v>
      </c>
      <c r="BE237" s="196">
        <f>IF(N237="základná",J237,0)</f>
        <v>0</v>
      </c>
      <c r="BF237" s="196">
        <f>IF(N237="znížená",J237,0)</f>
        <v>0</v>
      </c>
      <c r="BG237" s="196">
        <f>IF(N237="zákl. prenesená",J237,0)</f>
        <v>0</v>
      </c>
      <c r="BH237" s="196">
        <f>IF(N237="zníž. prenesená",J237,0)</f>
        <v>0</v>
      </c>
      <c r="BI237" s="196">
        <f>IF(N237="nulová",J237,0)</f>
        <v>0</v>
      </c>
      <c r="BJ237" s="14" t="s">
        <v>180</v>
      </c>
      <c r="BK237" s="196">
        <f>ROUND(I237*H237,2)</f>
        <v>0</v>
      </c>
      <c r="BL237" s="14" t="s">
        <v>179</v>
      </c>
      <c r="BM237" s="195" t="s">
        <v>259</v>
      </c>
    </row>
    <row r="238" spans="1:65" s="2" customFormat="1" ht="24.2" customHeight="1">
      <c r="A238" s="31"/>
      <c r="B238" s="32"/>
      <c r="C238" s="197" t="s">
        <v>494</v>
      </c>
      <c r="D238" s="197" t="s">
        <v>256</v>
      </c>
      <c r="E238" s="198" t="s">
        <v>261</v>
      </c>
      <c r="F238" s="199" t="s">
        <v>262</v>
      </c>
      <c r="G238" s="200" t="s">
        <v>211</v>
      </c>
      <c r="H238" s="201">
        <v>17</v>
      </c>
      <c r="I238" s="202"/>
      <c r="J238" s="201">
        <f>ROUND(I238*H238,2)</f>
        <v>0</v>
      </c>
      <c r="K238" s="203"/>
      <c r="L238" s="204"/>
      <c r="M238" s="205" t="s">
        <v>1</v>
      </c>
      <c r="N238" s="206" t="s">
        <v>38</v>
      </c>
      <c r="O238" s="68"/>
      <c r="P238" s="193">
        <f>O238*H238</f>
        <v>0</v>
      </c>
      <c r="Q238" s="193">
        <v>6.4000000000000003E-3</v>
      </c>
      <c r="R238" s="193">
        <f>Q238*H238</f>
        <v>0.10880000000000001</v>
      </c>
      <c r="S238" s="193">
        <v>0</v>
      </c>
      <c r="T238" s="194">
        <f>S238*H238</f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220</v>
      </c>
      <c r="AT238" s="195" t="s">
        <v>256</v>
      </c>
      <c r="AU238" s="195" t="s">
        <v>180</v>
      </c>
      <c r="AY238" s="14" t="s">
        <v>172</v>
      </c>
      <c r="BE238" s="196">
        <f>IF(N238="základná",J238,0)</f>
        <v>0</v>
      </c>
      <c r="BF238" s="196">
        <f>IF(N238="znížená",J238,0)</f>
        <v>0</v>
      </c>
      <c r="BG238" s="196">
        <f>IF(N238="zákl. prenesená",J238,0)</f>
        <v>0</v>
      </c>
      <c r="BH238" s="196">
        <f>IF(N238="zníž. prenesená",J238,0)</f>
        <v>0</v>
      </c>
      <c r="BI238" s="196">
        <f>IF(N238="nulová",J238,0)</f>
        <v>0</v>
      </c>
      <c r="BJ238" s="14" t="s">
        <v>180</v>
      </c>
      <c r="BK238" s="196">
        <f>ROUND(I238*H238,2)</f>
        <v>0</v>
      </c>
      <c r="BL238" s="14" t="s">
        <v>179</v>
      </c>
      <c r="BM238" s="195" t="s">
        <v>263</v>
      </c>
    </row>
    <row r="239" spans="1:65" s="12" customFormat="1" ht="22.9" customHeight="1">
      <c r="B239" s="168"/>
      <c r="C239" s="169"/>
      <c r="D239" s="170" t="s">
        <v>71</v>
      </c>
      <c r="E239" s="182" t="s">
        <v>264</v>
      </c>
      <c r="F239" s="182" t="s">
        <v>265</v>
      </c>
      <c r="G239" s="169"/>
      <c r="H239" s="169"/>
      <c r="I239" s="172"/>
      <c r="J239" s="183">
        <f>BK239</f>
        <v>0</v>
      </c>
      <c r="K239" s="169"/>
      <c r="L239" s="174"/>
      <c r="M239" s="175"/>
      <c r="N239" s="176"/>
      <c r="O239" s="176"/>
      <c r="P239" s="177">
        <f>P240</f>
        <v>0</v>
      </c>
      <c r="Q239" s="176"/>
      <c r="R239" s="177">
        <f>R240</f>
        <v>0.85136000000000001</v>
      </c>
      <c r="S239" s="176"/>
      <c r="T239" s="178">
        <f>T240</f>
        <v>0</v>
      </c>
      <c r="AR239" s="179" t="s">
        <v>80</v>
      </c>
      <c r="AT239" s="180" t="s">
        <v>71</v>
      </c>
      <c r="AU239" s="180" t="s">
        <v>80</v>
      </c>
      <c r="AY239" s="179" t="s">
        <v>172</v>
      </c>
      <c r="BK239" s="181">
        <f>BK240</f>
        <v>0</v>
      </c>
    </row>
    <row r="240" spans="1:65" s="2" customFormat="1" ht="37.9" customHeight="1">
      <c r="A240" s="31"/>
      <c r="B240" s="32"/>
      <c r="C240" s="184" t="s">
        <v>498</v>
      </c>
      <c r="D240" s="184" t="s">
        <v>175</v>
      </c>
      <c r="E240" s="185" t="s">
        <v>267</v>
      </c>
      <c r="F240" s="186" t="s">
        <v>268</v>
      </c>
      <c r="G240" s="187" t="s">
        <v>235</v>
      </c>
      <c r="H240" s="188">
        <v>250.4</v>
      </c>
      <c r="I240" s="189"/>
      <c r="J240" s="188">
        <f>ROUND(I240*H240,2)</f>
        <v>0</v>
      </c>
      <c r="K240" s="190"/>
      <c r="L240" s="36"/>
      <c r="M240" s="191" t="s">
        <v>1</v>
      </c>
      <c r="N240" s="192" t="s">
        <v>38</v>
      </c>
      <c r="O240" s="68"/>
      <c r="P240" s="193">
        <f>O240*H240</f>
        <v>0</v>
      </c>
      <c r="Q240" s="193">
        <v>3.3999999999999998E-3</v>
      </c>
      <c r="R240" s="193">
        <f>Q240*H240</f>
        <v>0.85136000000000001</v>
      </c>
      <c r="S240" s="193">
        <v>0</v>
      </c>
      <c r="T240" s="194">
        <f>S240*H240</f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179</v>
      </c>
      <c r="AT240" s="195" t="s">
        <v>175</v>
      </c>
      <c r="AU240" s="195" t="s">
        <v>180</v>
      </c>
      <c r="AY240" s="14" t="s">
        <v>172</v>
      </c>
      <c r="BE240" s="196">
        <f>IF(N240="základná",J240,0)</f>
        <v>0</v>
      </c>
      <c r="BF240" s="196">
        <f>IF(N240="znížená",J240,0)</f>
        <v>0</v>
      </c>
      <c r="BG240" s="196">
        <f>IF(N240="zákl. prenesená",J240,0)</f>
        <v>0</v>
      </c>
      <c r="BH240" s="196">
        <f>IF(N240="zníž. prenesená",J240,0)</f>
        <v>0</v>
      </c>
      <c r="BI240" s="196">
        <f>IF(N240="nulová",J240,0)</f>
        <v>0</v>
      </c>
      <c r="BJ240" s="14" t="s">
        <v>180</v>
      </c>
      <c r="BK240" s="196">
        <f>ROUND(I240*H240,2)</f>
        <v>0</v>
      </c>
      <c r="BL240" s="14" t="s">
        <v>179</v>
      </c>
      <c r="BM240" s="195" t="s">
        <v>269</v>
      </c>
    </row>
    <row r="241" spans="1:65" s="12" customFormat="1" ht="22.9" customHeight="1">
      <c r="B241" s="168"/>
      <c r="C241" s="169"/>
      <c r="D241" s="170" t="s">
        <v>71</v>
      </c>
      <c r="E241" s="182" t="s">
        <v>599</v>
      </c>
      <c r="F241" s="182" t="s">
        <v>600</v>
      </c>
      <c r="G241" s="169"/>
      <c r="H241" s="169"/>
      <c r="I241" s="172"/>
      <c r="J241" s="183">
        <f>BK241</f>
        <v>0</v>
      </c>
      <c r="K241" s="169"/>
      <c r="L241" s="174"/>
      <c r="M241" s="175"/>
      <c r="N241" s="176"/>
      <c r="O241" s="176"/>
      <c r="P241" s="177">
        <f>SUM(P242:P244)</f>
        <v>0</v>
      </c>
      <c r="Q241" s="176"/>
      <c r="R241" s="177">
        <f>SUM(R242:R244)</f>
        <v>33.174964000000003</v>
      </c>
      <c r="S241" s="176"/>
      <c r="T241" s="178">
        <f>SUM(T242:T244)</f>
        <v>0</v>
      </c>
      <c r="AR241" s="179" t="s">
        <v>80</v>
      </c>
      <c r="AT241" s="180" t="s">
        <v>71</v>
      </c>
      <c r="AU241" s="180" t="s">
        <v>80</v>
      </c>
      <c r="AY241" s="179" t="s">
        <v>172</v>
      </c>
      <c r="BK241" s="181">
        <f>SUM(BK242:BK244)</f>
        <v>0</v>
      </c>
    </row>
    <row r="242" spans="1:65" s="2" customFormat="1" ht="24.2" customHeight="1">
      <c r="A242" s="31"/>
      <c r="B242" s="32"/>
      <c r="C242" s="184" t="s">
        <v>504</v>
      </c>
      <c r="D242" s="184" t="s">
        <v>175</v>
      </c>
      <c r="E242" s="185" t="s">
        <v>602</v>
      </c>
      <c r="F242" s="186" t="s">
        <v>603</v>
      </c>
      <c r="G242" s="187" t="s">
        <v>394</v>
      </c>
      <c r="H242" s="188">
        <v>5</v>
      </c>
      <c r="I242" s="189"/>
      <c r="J242" s="188">
        <f>ROUND(I242*H242,2)</f>
        <v>0</v>
      </c>
      <c r="K242" s="190"/>
      <c r="L242" s="36"/>
      <c r="M242" s="191" t="s">
        <v>1</v>
      </c>
      <c r="N242" s="192" t="s">
        <v>38</v>
      </c>
      <c r="O242" s="68"/>
      <c r="P242" s="193">
        <f>O242*H242</f>
        <v>0</v>
      </c>
      <c r="Q242" s="193">
        <v>2.2151299999999998</v>
      </c>
      <c r="R242" s="193">
        <f>Q242*H242</f>
        <v>11.07565</v>
      </c>
      <c r="S242" s="193">
        <v>0</v>
      </c>
      <c r="T242" s="194">
        <f>S242*H242</f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179</v>
      </c>
      <c r="AT242" s="195" t="s">
        <v>175</v>
      </c>
      <c r="AU242" s="195" t="s">
        <v>180</v>
      </c>
      <c r="AY242" s="14" t="s">
        <v>172</v>
      </c>
      <c r="BE242" s="196">
        <f>IF(N242="základná",J242,0)</f>
        <v>0</v>
      </c>
      <c r="BF242" s="196">
        <f>IF(N242="znížená",J242,0)</f>
        <v>0</v>
      </c>
      <c r="BG242" s="196">
        <f>IF(N242="zákl. prenesená",J242,0)</f>
        <v>0</v>
      </c>
      <c r="BH242" s="196">
        <f>IF(N242="zníž. prenesená",J242,0)</f>
        <v>0</v>
      </c>
      <c r="BI242" s="196">
        <f>IF(N242="nulová",J242,0)</f>
        <v>0</v>
      </c>
      <c r="BJ242" s="14" t="s">
        <v>180</v>
      </c>
      <c r="BK242" s="196">
        <f>ROUND(I242*H242,2)</f>
        <v>0</v>
      </c>
      <c r="BL242" s="14" t="s">
        <v>179</v>
      </c>
      <c r="BM242" s="195" t="s">
        <v>604</v>
      </c>
    </row>
    <row r="243" spans="1:65" s="2" customFormat="1" ht="24.2" customHeight="1">
      <c r="A243" s="31"/>
      <c r="B243" s="32"/>
      <c r="C243" s="184" t="s">
        <v>508</v>
      </c>
      <c r="D243" s="184" t="s">
        <v>175</v>
      </c>
      <c r="E243" s="185" t="s">
        <v>610</v>
      </c>
      <c r="F243" s="186" t="s">
        <v>611</v>
      </c>
      <c r="G243" s="187" t="s">
        <v>337</v>
      </c>
      <c r="H243" s="188">
        <v>92.1</v>
      </c>
      <c r="I243" s="189"/>
      <c r="J243" s="188">
        <f>ROUND(I243*H243,2)</f>
        <v>0</v>
      </c>
      <c r="K243" s="190"/>
      <c r="L243" s="36"/>
      <c r="M243" s="191" t="s">
        <v>1</v>
      </c>
      <c r="N243" s="192" t="s">
        <v>38</v>
      </c>
      <c r="O243" s="68"/>
      <c r="P243" s="193">
        <f>O243*H243</f>
        <v>0</v>
      </c>
      <c r="Q243" s="193">
        <v>0.15814</v>
      </c>
      <c r="R243" s="193">
        <f>Q243*H243</f>
        <v>14.564693999999999</v>
      </c>
      <c r="S243" s="193">
        <v>0</v>
      </c>
      <c r="T243" s="194">
        <f>S243*H243</f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95" t="s">
        <v>179</v>
      </c>
      <c r="AT243" s="195" t="s">
        <v>175</v>
      </c>
      <c r="AU243" s="195" t="s">
        <v>180</v>
      </c>
      <c r="AY243" s="14" t="s">
        <v>172</v>
      </c>
      <c r="BE243" s="196">
        <f>IF(N243="základná",J243,0)</f>
        <v>0</v>
      </c>
      <c r="BF243" s="196">
        <f>IF(N243="znížená",J243,0)</f>
        <v>0</v>
      </c>
      <c r="BG243" s="196">
        <f>IF(N243="zákl. prenesená",J243,0)</f>
        <v>0</v>
      </c>
      <c r="BH243" s="196">
        <f>IF(N243="zníž. prenesená",J243,0)</f>
        <v>0</v>
      </c>
      <c r="BI243" s="196">
        <f>IF(N243="nulová",J243,0)</f>
        <v>0</v>
      </c>
      <c r="BJ243" s="14" t="s">
        <v>180</v>
      </c>
      <c r="BK243" s="196">
        <f>ROUND(I243*H243,2)</f>
        <v>0</v>
      </c>
      <c r="BL243" s="14" t="s">
        <v>179</v>
      </c>
      <c r="BM243" s="195" t="s">
        <v>612</v>
      </c>
    </row>
    <row r="244" spans="1:65" s="2" customFormat="1" ht="14.45" customHeight="1">
      <c r="A244" s="31"/>
      <c r="B244" s="32"/>
      <c r="C244" s="197" t="s">
        <v>514</v>
      </c>
      <c r="D244" s="197" t="s">
        <v>256</v>
      </c>
      <c r="E244" s="198" t="s">
        <v>614</v>
      </c>
      <c r="F244" s="199" t="s">
        <v>615</v>
      </c>
      <c r="G244" s="200" t="s">
        <v>211</v>
      </c>
      <c r="H244" s="201">
        <v>93.02</v>
      </c>
      <c r="I244" s="202"/>
      <c r="J244" s="201">
        <f>ROUND(I244*H244,2)</f>
        <v>0</v>
      </c>
      <c r="K244" s="203"/>
      <c r="L244" s="204"/>
      <c r="M244" s="205" t="s">
        <v>1</v>
      </c>
      <c r="N244" s="206" t="s">
        <v>38</v>
      </c>
      <c r="O244" s="68"/>
      <c r="P244" s="193">
        <f>O244*H244</f>
        <v>0</v>
      </c>
      <c r="Q244" s="193">
        <v>8.1000000000000003E-2</v>
      </c>
      <c r="R244" s="193">
        <f>Q244*H244</f>
        <v>7.5346200000000003</v>
      </c>
      <c r="S244" s="193">
        <v>0</v>
      </c>
      <c r="T244" s="194">
        <f>S244*H244</f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220</v>
      </c>
      <c r="AT244" s="195" t="s">
        <v>256</v>
      </c>
      <c r="AU244" s="195" t="s">
        <v>180</v>
      </c>
      <c r="AY244" s="14" t="s">
        <v>172</v>
      </c>
      <c r="BE244" s="196">
        <f>IF(N244="základná",J244,0)</f>
        <v>0</v>
      </c>
      <c r="BF244" s="196">
        <f>IF(N244="znížená",J244,0)</f>
        <v>0</v>
      </c>
      <c r="BG244" s="196">
        <f>IF(N244="zákl. prenesená",J244,0)</f>
        <v>0</v>
      </c>
      <c r="BH244" s="196">
        <f>IF(N244="zníž. prenesená",J244,0)</f>
        <v>0</v>
      </c>
      <c r="BI244" s="196">
        <f>IF(N244="nulová",J244,0)</f>
        <v>0</v>
      </c>
      <c r="BJ244" s="14" t="s">
        <v>180</v>
      </c>
      <c r="BK244" s="196">
        <f>ROUND(I244*H244,2)</f>
        <v>0</v>
      </c>
      <c r="BL244" s="14" t="s">
        <v>179</v>
      </c>
      <c r="BM244" s="195" t="s">
        <v>616</v>
      </c>
    </row>
    <row r="245" spans="1:65" s="12" customFormat="1" ht="22.9" customHeight="1">
      <c r="B245" s="168"/>
      <c r="C245" s="169"/>
      <c r="D245" s="170" t="s">
        <v>71</v>
      </c>
      <c r="E245" s="182" t="s">
        <v>625</v>
      </c>
      <c r="F245" s="182" t="s">
        <v>626</v>
      </c>
      <c r="G245" s="169"/>
      <c r="H245" s="169"/>
      <c r="I245" s="172"/>
      <c r="J245" s="183">
        <f>BK245</f>
        <v>0</v>
      </c>
      <c r="K245" s="169"/>
      <c r="L245" s="174"/>
      <c r="M245" s="175"/>
      <c r="N245" s="176"/>
      <c r="O245" s="176"/>
      <c r="P245" s="177">
        <f>SUM(P246:P247)</f>
        <v>0</v>
      </c>
      <c r="Q245" s="176"/>
      <c r="R245" s="177">
        <f>SUM(R246:R247)</f>
        <v>6.9872620000000003</v>
      </c>
      <c r="S245" s="176"/>
      <c r="T245" s="178">
        <f>SUM(T246:T247)</f>
        <v>0</v>
      </c>
      <c r="AR245" s="179" t="s">
        <v>80</v>
      </c>
      <c r="AT245" s="180" t="s">
        <v>71</v>
      </c>
      <c r="AU245" s="180" t="s">
        <v>80</v>
      </c>
      <c r="AY245" s="179" t="s">
        <v>172</v>
      </c>
      <c r="BK245" s="181">
        <f>SUM(BK246:BK247)</f>
        <v>0</v>
      </c>
    </row>
    <row r="246" spans="1:65" s="2" customFormat="1" ht="37.9" customHeight="1">
      <c r="A246" s="31"/>
      <c r="B246" s="32"/>
      <c r="C246" s="184" t="s">
        <v>520</v>
      </c>
      <c r="D246" s="184" t="s">
        <v>175</v>
      </c>
      <c r="E246" s="185" t="s">
        <v>628</v>
      </c>
      <c r="F246" s="186" t="s">
        <v>629</v>
      </c>
      <c r="G246" s="187" t="s">
        <v>337</v>
      </c>
      <c r="H246" s="188">
        <v>53.4</v>
      </c>
      <c r="I246" s="189"/>
      <c r="J246" s="188">
        <f>ROUND(I246*H246,2)</f>
        <v>0</v>
      </c>
      <c r="K246" s="190"/>
      <c r="L246" s="36"/>
      <c r="M246" s="191" t="s">
        <v>1</v>
      </c>
      <c r="N246" s="192" t="s">
        <v>38</v>
      </c>
      <c r="O246" s="68"/>
      <c r="P246" s="193">
        <f>O246*H246</f>
        <v>0</v>
      </c>
      <c r="Q246" s="193">
        <v>9.8530000000000006E-2</v>
      </c>
      <c r="R246" s="193">
        <f>Q246*H246</f>
        <v>5.2615020000000001</v>
      </c>
      <c r="S246" s="193">
        <v>0</v>
      </c>
      <c r="T246" s="194">
        <f>S246*H246</f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95" t="s">
        <v>179</v>
      </c>
      <c r="AT246" s="195" t="s">
        <v>175</v>
      </c>
      <c r="AU246" s="195" t="s">
        <v>180</v>
      </c>
      <c r="AY246" s="14" t="s">
        <v>172</v>
      </c>
      <c r="BE246" s="196">
        <f>IF(N246="základná",J246,0)</f>
        <v>0</v>
      </c>
      <c r="BF246" s="196">
        <f>IF(N246="znížená",J246,0)</f>
        <v>0</v>
      </c>
      <c r="BG246" s="196">
        <f>IF(N246="zákl. prenesená",J246,0)</f>
        <v>0</v>
      </c>
      <c r="BH246" s="196">
        <f>IF(N246="zníž. prenesená",J246,0)</f>
        <v>0</v>
      </c>
      <c r="BI246" s="196">
        <f>IF(N246="nulová",J246,0)</f>
        <v>0</v>
      </c>
      <c r="BJ246" s="14" t="s">
        <v>180</v>
      </c>
      <c r="BK246" s="196">
        <f>ROUND(I246*H246,2)</f>
        <v>0</v>
      </c>
      <c r="BL246" s="14" t="s">
        <v>179</v>
      </c>
      <c r="BM246" s="195" t="s">
        <v>630</v>
      </c>
    </row>
    <row r="247" spans="1:65" s="2" customFormat="1" ht="14.45" customHeight="1">
      <c r="A247" s="31"/>
      <c r="B247" s="32"/>
      <c r="C247" s="197" t="s">
        <v>526</v>
      </c>
      <c r="D247" s="197" t="s">
        <v>256</v>
      </c>
      <c r="E247" s="198" t="s">
        <v>632</v>
      </c>
      <c r="F247" s="199" t="s">
        <v>633</v>
      </c>
      <c r="G247" s="200" t="s">
        <v>211</v>
      </c>
      <c r="H247" s="201">
        <v>53.93</v>
      </c>
      <c r="I247" s="202"/>
      <c r="J247" s="201">
        <f>ROUND(I247*H247,2)</f>
        <v>0</v>
      </c>
      <c r="K247" s="203"/>
      <c r="L247" s="204"/>
      <c r="M247" s="205" t="s">
        <v>1</v>
      </c>
      <c r="N247" s="206" t="s">
        <v>38</v>
      </c>
      <c r="O247" s="68"/>
      <c r="P247" s="193">
        <f>O247*H247</f>
        <v>0</v>
      </c>
      <c r="Q247" s="193">
        <v>3.2000000000000001E-2</v>
      </c>
      <c r="R247" s="193">
        <f>Q247*H247</f>
        <v>1.72576</v>
      </c>
      <c r="S247" s="193">
        <v>0</v>
      </c>
      <c r="T247" s="194">
        <f>S247*H247</f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220</v>
      </c>
      <c r="AT247" s="195" t="s">
        <v>256</v>
      </c>
      <c r="AU247" s="195" t="s">
        <v>180</v>
      </c>
      <c r="AY247" s="14" t="s">
        <v>172</v>
      </c>
      <c r="BE247" s="196">
        <f>IF(N247="základná",J247,0)</f>
        <v>0</v>
      </c>
      <c r="BF247" s="196">
        <f>IF(N247="znížená",J247,0)</f>
        <v>0</v>
      </c>
      <c r="BG247" s="196">
        <f>IF(N247="zákl. prenesená",J247,0)</f>
        <v>0</v>
      </c>
      <c r="BH247" s="196">
        <f>IF(N247="zníž. prenesená",J247,0)</f>
        <v>0</v>
      </c>
      <c r="BI247" s="196">
        <f>IF(N247="nulová",J247,0)</f>
        <v>0</v>
      </c>
      <c r="BJ247" s="14" t="s">
        <v>180</v>
      </c>
      <c r="BK247" s="196">
        <f>ROUND(I247*H247,2)</f>
        <v>0</v>
      </c>
      <c r="BL247" s="14" t="s">
        <v>179</v>
      </c>
      <c r="BM247" s="195" t="s">
        <v>634</v>
      </c>
    </row>
    <row r="248" spans="1:65" s="12" customFormat="1" ht="22.9" customHeight="1">
      <c r="B248" s="168"/>
      <c r="C248" s="169"/>
      <c r="D248" s="170" t="s">
        <v>71</v>
      </c>
      <c r="E248" s="182" t="s">
        <v>635</v>
      </c>
      <c r="F248" s="182" t="s">
        <v>636</v>
      </c>
      <c r="G248" s="169"/>
      <c r="H248" s="169"/>
      <c r="I248" s="172"/>
      <c r="J248" s="183">
        <f>BK248</f>
        <v>0</v>
      </c>
      <c r="K248" s="169"/>
      <c r="L248" s="174"/>
      <c r="M248" s="175"/>
      <c r="N248" s="176"/>
      <c r="O248" s="176"/>
      <c r="P248" s="177">
        <f>P249</f>
        <v>0</v>
      </c>
      <c r="Q248" s="176"/>
      <c r="R248" s="177">
        <f>R249</f>
        <v>1.4970000000000001E-3</v>
      </c>
      <c r="S248" s="176"/>
      <c r="T248" s="178">
        <f>T249</f>
        <v>0</v>
      </c>
      <c r="AR248" s="179" t="s">
        <v>80</v>
      </c>
      <c r="AT248" s="180" t="s">
        <v>71</v>
      </c>
      <c r="AU248" s="180" t="s">
        <v>80</v>
      </c>
      <c r="AY248" s="179" t="s">
        <v>172</v>
      </c>
      <c r="BK248" s="181">
        <f>BK249</f>
        <v>0</v>
      </c>
    </row>
    <row r="249" spans="1:65" s="2" customFormat="1" ht="37.9" customHeight="1">
      <c r="A249" s="31"/>
      <c r="B249" s="32"/>
      <c r="C249" s="184" t="s">
        <v>532</v>
      </c>
      <c r="D249" s="184" t="s">
        <v>175</v>
      </c>
      <c r="E249" s="185" t="s">
        <v>696</v>
      </c>
      <c r="F249" s="186" t="s">
        <v>697</v>
      </c>
      <c r="G249" s="187" t="s">
        <v>337</v>
      </c>
      <c r="H249" s="188">
        <v>149.69999999999999</v>
      </c>
      <c r="I249" s="189"/>
      <c r="J249" s="188">
        <f>ROUND(I249*H249,2)</f>
        <v>0</v>
      </c>
      <c r="K249" s="190"/>
      <c r="L249" s="36"/>
      <c r="M249" s="191" t="s">
        <v>1</v>
      </c>
      <c r="N249" s="192" t="s">
        <v>38</v>
      </c>
      <c r="O249" s="68"/>
      <c r="P249" s="193">
        <f>O249*H249</f>
        <v>0</v>
      </c>
      <c r="Q249" s="193">
        <v>1.0000000000000001E-5</v>
      </c>
      <c r="R249" s="193">
        <f>Q249*H249</f>
        <v>1.4970000000000001E-3</v>
      </c>
      <c r="S249" s="193">
        <v>0</v>
      </c>
      <c r="T249" s="194">
        <f>S249*H249</f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179</v>
      </c>
      <c r="AT249" s="195" t="s">
        <v>175</v>
      </c>
      <c r="AU249" s="195" t="s">
        <v>180</v>
      </c>
      <c r="AY249" s="14" t="s">
        <v>172</v>
      </c>
      <c r="BE249" s="196">
        <f>IF(N249="základná",J249,0)</f>
        <v>0</v>
      </c>
      <c r="BF249" s="196">
        <f>IF(N249="znížená",J249,0)</f>
        <v>0</v>
      </c>
      <c r="BG249" s="196">
        <f>IF(N249="zákl. prenesená",J249,0)</f>
        <v>0</v>
      </c>
      <c r="BH249" s="196">
        <f>IF(N249="zníž. prenesená",J249,0)</f>
        <v>0</v>
      </c>
      <c r="BI249" s="196">
        <f>IF(N249="nulová",J249,0)</f>
        <v>0</v>
      </c>
      <c r="BJ249" s="14" t="s">
        <v>180</v>
      </c>
      <c r="BK249" s="196">
        <f>ROUND(I249*H249,2)</f>
        <v>0</v>
      </c>
      <c r="BL249" s="14" t="s">
        <v>179</v>
      </c>
      <c r="BM249" s="195" t="s">
        <v>781</v>
      </c>
    </row>
    <row r="250" spans="1:65" s="12" customFormat="1" ht="22.9" customHeight="1">
      <c r="B250" s="168"/>
      <c r="C250" s="169"/>
      <c r="D250" s="170" t="s">
        <v>71</v>
      </c>
      <c r="E250" s="182" t="s">
        <v>270</v>
      </c>
      <c r="F250" s="182" t="s">
        <v>271</v>
      </c>
      <c r="G250" s="169"/>
      <c r="H250" s="169"/>
      <c r="I250" s="172"/>
      <c r="J250" s="183">
        <f>BK250</f>
        <v>0</v>
      </c>
      <c r="K250" s="169"/>
      <c r="L250" s="174"/>
      <c r="M250" s="175"/>
      <c r="N250" s="176"/>
      <c r="O250" s="176"/>
      <c r="P250" s="177">
        <f>P251</f>
        <v>0</v>
      </c>
      <c r="Q250" s="176"/>
      <c r="R250" s="177">
        <f>R251</f>
        <v>0</v>
      </c>
      <c r="S250" s="176"/>
      <c r="T250" s="178">
        <f>T251</f>
        <v>0</v>
      </c>
      <c r="AR250" s="179" t="s">
        <v>80</v>
      </c>
      <c r="AT250" s="180" t="s">
        <v>71</v>
      </c>
      <c r="AU250" s="180" t="s">
        <v>80</v>
      </c>
      <c r="AY250" s="179" t="s">
        <v>172</v>
      </c>
      <c r="BK250" s="181">
        <f>BK251</f>
        <v>0</v>
      </c>
    </row>
    <row r="251" spans="1:65" s="2" customFormat="1" ht="24.2" customHeight="1">
      <c r="A251" s="31"/>
      <c r="B251" s="32"/>
      <c r="C251" s="184" t="s">
        <v>538</v>
      </c>
      <c r="D251" s="184" t="s">
        <v>175</v>
      </c>
      <c r="E251" s="185" t="s">
        <v>273</v>
      </c>
      <c r="F251" s="186" t="s">
        <v>274</v>
      </c>
      <c r="G251" s="187" t="s">
        <v>218</v>
      </c>
      <c r="H251" s="188">
        <v>223.05</v>
      </c>
      <c r="I251" s="189"/>
      <c r="J251" s="188">
        <f>ROUND(I251*H251,2)</f>
        <v>0</v>
      </c>
      <c r="K251" s="190"/>
      <c r="L251" s="36"/>
      <c r="M251" s="191" t="s">
        <v>1</v>
      </c>
      <c r="N251" s="192" t="s">
        <v>38</v>
      </c>
      <c r="O251" s="68"/>
      <c r="P251" s="193">
        <f>O251*H251</f>
        <v>0</v>
      </c>
      <c r="Q251" s="193">
        <v>0</v>
      </c>
      <c r="R251" s="193">
        <f>Q251*H251</f>
        <v>0</v>
      </c>
      <c r="S251" s="193">
        <v>0</v>
      </c>
      <c r="T251" s="194">
        <f>S251*H251</f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179</v>
      </c>
      <c r="AT251" s="195" t="s">
        <v>175</v>
      </c>
      <c r="AU251" s="195" t="s">
        <v>180</v>
      </c>
      <c r="AY251" s="14" t="s">
        <v>172</v>
      </c>
      <c r="BE251" s="196">
        <f>IF(N251="základná",J251,0)</f>
        <v>0</v>
      </c>
      <c r="BF251" s="196">
        <f>IF(N251="znížená",J251,0)</f>
        <v>0</v>
      </c>
      <c r="BG251" s="196">
        <f>IF(N251="zákl. prenesená",J251,0)</f>
        <v>0</v>
      </c>
      <c r="BH251" s="196">
        <f>IF(N251="zníž. prenesená",J251,0)</f>
        <v>0</v>
      </c>
      <c r="BI251" s="196">
        <f>IF(N251="nulová",J251,0)</f>
        <v>0</v>
      </c>
      <c r="BJ251" s="14" t="s">
        <v>180</v>
      </c>
      <c r="BK251" s="196">
        <f>ROUND(I251*H251,2)</f>
        <v>0</v>
      </c>
      <c r="BL251" s="14" t="s">
        <v>179</v>
      </c>
      <c r="BM251" s="195" t="s">
        <v>896</v>
      </c>
    </row>
    <row r="252" spans="1:65" s="12" customFormat="1" ht="25.9" customHeight="1">
      <c r="B252" s="168"/>
      <c r="C252" s="169"/>
      <c r="D252" s="170" t="s">
        <v>71</v>
      </c>
      <c r="E252" s="171" t="s">
        <v>704</v>
      </c>
      <c r="F252" s="171" t="s">
        <v>705</v>
      </c>
      <c r="G252" s="169"/>
      <c r="H252" s="169"/>
      <c r="I252" s="172"/>
      <c r="J252" s="173">
        <f>BK252</f>
        <v>0</v>
      </c>
      <c r="K252" s="169"/>
      <c r="L252" s="174"/>
      <c r="M252" s="175"/>
      <c r="N252" s="176"/>
      <c r="O252" s="176"/>
      <c r="P252" s="177">
        <f>P253</f>
        <v>0</v>
      </c>
      <c r="Q252" s="176"/>
      <c r="R252" s="177">
        <f>R253</f>
        <v>4.6745000000000007E-3</v>
      </c>
      <c r="S252" s="176"/>
      <c r="T252" s="178">
        <f>T253</f>
        <v>0</v>
      </c>
      <c r="AR252" s="179" t="s">
        <v>80</v>
      </c>
      <c r="AT252" s="180" t="s">
        <v>71</v>
      </c>
      <c r="AU252" s="180" t="s">
        <v>72</v>
      </c>
      <c r="AY252" s="179" t="s">
        <v>172</v>
      </c>
      <c r="BK252" s="181">
        <f>BK253</f>
        <v>0</v>
      </c>
    </row>
    <row r="253" spans="1:65" s="12" customFormat="1" ht="22.9" customHeight="1">
      <c r="B253" s="168"/>
      <c r="C253" s="169"/>
      <c r="D253" s="170" t="s">
        <v>71</v>
      </c>
      <c r="E253" s="182" t="s">
        <v>706</v>
      </c>
      <c r="F253" s="182" t="s">
        <v>707</v>
      </c>
      <c r="G253" s="169"/>
      <c r="H253" s="169"/>
      <c r="I253" s="172"/>
      <c r="J253" s="183">
        <f>BK253</f>
        <v>0</v>
      </c>
      <c r="K253" s="169"/>
      <c r="L253" s="174"/>
      <c r="M253" s="175"/>
      <c r="N253" s="176"/>
      <c r="O253" s="176"/>
      <c r="P253" s="177">
        <f>SUM(P254:P255)</f>
        <v>0</v>
      </c>
      <c r="Q253" s="176"/>
      <c r="R253" s="177">
        <f>SUM(R254:R255)</f>
        <v>4.6745000000000007E-3</v>
      </c>
      <c r="S253" s="176"/>
      <c r="T253" s="178">
        <f>SUM(T254:T255)</f>
        <v>0</v>
      </c>
      <c r="AR253" s="179" t="s">
        <v>80</v>
      </c>
      <c r="AT253" s="180" t="s">
        <v>71</v>
      </c>
      <c r="AU253" s="180" t="s">
        <v>80</v>
      </c>
      <c r="AY253" s="179" t="s">
        <v>172</v>
      </c>
      <c r="BK253" s="181">
        <f>SUM(BK254:BK255)</f>
        <v>0</v>
      </c>
    </row>
    <row r="254" spans="1:65" s="2" customFormat="1" ht="24.2" customHeight="1">
      <c r="A254" s="31"/>
      <c r="B254" s="32"/>
      <c r="C254" s="184" t="s">
        <v>544</v>
      </c>
      <c r="D254" s="184" t="s">
        <v>175</v>
      </c>
      <c r="E254" s="185" t="s">
        <v>708</v>
      </c>
      <c r="F254" s="186" t="s">
        <v>709</v>
      </c>
      <c r="G254" s="187" t="s">
        <v>235</v>
      </c>
      <c r="H254" s="188">
        <v>16.399999999999999</v>
      </c>
      <c r="I254" s="189"/>
      <c r="J254" s="188">
        <f>ROUND(I254*H254,2)</f>
        <v>0</v>
      </c>
      <c r="K254" s="190"/>
      <c r="L254" s="36"/>
      <c r="M254" s="191" t="s">
        <v>1</v>
      </c>
      <c r="N254" s="192" t="s">
        <v>38</v>
      </c>
      <c r="O254" s="68"/>
      <c r="P254" s="193">
        <f>O254*H254</f>
        <v>0</v>
      </c>
      <c r="Q254" s="193">
        <v>3.0000000000000001E-5</v>
      </c>
      <c r="R254" s="193">
        <f>Q254*H254</f>
        <v>4.9199999999999992E-4</v>
      </c>
      <c r="S254" s="193">
        <v>0</v>
      </c>
      <c r="T254" s="194">
        <f>S254*H254</f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179</v>
      </c>
      <c r="AT254" s="195" t="s">
        <v>175</v>
      </c>
      <c r="AU254" s="195" t="s">
        <v>180</v>
      </c>
      <c r="AY254" s="14" t="s">
        <v>172</v>
      </c>
      <c r="BE254" s="196">
        <f>IF(N254="základná",J254,0)</f>
        <v>0</v>
      </c>
      <c r="BF254" s="196">
        <f>IF(N254="znížená",J254,0)</f>
        <v>0</v>
      </c>
      <c r="BG254" s="196">
        <f>IF(N254="zákl. prenesená",J254,0)</f>
        <v>0</v>
      </c>
      <c r="BH254" s="196">
        <f>IF(N254="zníž. prenesená",J254,0)</f>
        <v>0</v>
      </c>
      <c r="BI254" s="196">
        <f>IF(N254="nulová",J254,0)</f>
        <v>0</v>
      </c>
      <c r="BJ254" s="14" t="s">
        <v>180</v>
      </c>
      <c r="BK254" s="196">
        <f>ROUND(I254*H254,2)</f>
        <v>0</v>
      </c>
      <c r="BL254" s="14" t="s">
        <v>179</v>
      </c>
      <c r="BM254" s="195" t="s">
        <v>934</v>
      </c>
    </row>
    <row r="255" spans="1:65" s="2" customFormat="1" ht="14.45" customHeight="1">
      <c r="A255" s="31"/>
      <c r="B255" s="32"/>
      <c r="C255" s="197" t="s">
        <v>548</v>
      </c>
      <c r="D255" s="197" t="s">
        <v>256</v>
      </c>
      <c r="E255" s="198" t="s">
        <v>711</v>
      </c>
      <c r="F255" s="199" t="s">
        <v>712</v>
      </c>
      <c r="G255" s="200" t="s">
        <v>235</v>
      </c>
      <c r="H255" s="201">
        <v>16.73</v>
      </c>
      <c r="I255" s="202"/>
      <c r="J255" s="201">
        <f>ROUND(I255*H255,2)</f>
        <v>0</v>
      </c>
      <c r="K255" s="203"/>
      <c r="L255" s="204"/>
      <c r="M255" s="212" t="s">
        <v>1</v>
      </c>
      <c r="N255" s="213" t="s">
        <v>38</v>
      </c>
      <c r="O255" s="209"/>
      <c r="P255" s="210">
        <f>O255*H255</f>
        <v>0</v>
      </c>
      <c r="Q255" s="210">
        <v>2.5000000000000001E-4</v>
      </c>
      <c r="R255" s="210">
        <f>Q255*H255</f>
        <v>4.1825000000000005E-3</v>
      </c>
      <c r="S255" s="210">
        <v>0</v>
      </c>
      <c r="T255" s="211">
        <f>S255*H255</f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95" t="s">
        <v>220</v>
      </c>
      <c r="AT255" s="195" t="s">
        <v>256</v>
      </c>
      <c r="AU255" s="195" t="s">
        <v>180</v>
      </c>
      <c r="AY255" s="14" t="s">
        <v>172</v>
      </c>
      <c r="BE255" s="196">
        <f>IF(N255="základná",J255,0)</f>
        <v>0</v>
      </c>
      <c r="BF255" s="196">
        <f>IF(N255="znížená",J255,0)</f>
        <v>0</v>
      </c>
      <c r="BG255" s="196">
        <f>IF(N255="zákl. prenesená",J255,0)</f>
        <v>0</v>
      </c>
      <c r="BH255" s="196">
        <f>IF(N255="zníž. prenesená",J255,0)</f>
        <v>0</v>
      </c>
      <c r="BI255" s="196">
        <f>IF(N255="nulová",J255,0)</f>
        <v>0</v>
      </c>
      <c r="BJ255" s="14" t="s">
        <v>180</v>
      </c>
      <c r="BK255" s="196">
        <f>ROUND(I255*H255,2)</f>
        <v>0</v>
      </c>
      <c r="BL255" s="14" t="s">
        <v>179</v>
      </c>
      <c r="BM255" s="195" t="s">
        <v>935</v>
      </c>
    </row>
    <row r="256" spans="1:65" s="2" customFormat="1" ht="6.95" customHeight="1">
      <c r="A256" s="31"/>
      <c r="B256" s="51"/>
      <c r="C256" s="52"/>
      <c r="D256" s="52"/>
      <c r="E256" s="52"/>
      <c r="F256" s="52"/>
      <c r="G256" s="52"/>
      <c r="H256" s="52"/>
      <c r="I256" s="52"/>
      <c r="J256" s="52"/>
      <c r="K256" s="52"/>
      <c r="L256" s="36"/>
      <c r="M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</row>
  </sheetData>
  <sheetProtection algorithmName="SHA-512" hashValue="K8v0Sgr/iYKpGKU4gEByZlHeX6kcIn6r0TYP6rEJ3zaTgLfmnYhf/EUqSGOjcyJRt2Zq4DLTll/F80O8cCXKkA==" saltValue="bYQTSGuMCmEXZcM/d0nPzq/y0bZyFjU+r4GBR/BktPq5NvKKcXXgUoguLer0wVck2n1wTUIdOLiTUgKXz1P/fg==" spinCount="100000" sheet="1" objects="1" scenarios="1" formatColumns="0" formatRows="0" autoFilter="0"/>
  <autoFilter ref="C157:K255" xr:uid="{00000000-0009-0000-0000-00000A000000}"/>
  <mergeCells count="9">
    <mergeCell ref="E87:H87"/>
    <mergeCell ref="E148:H148"/>
    <mergeCell ref="E150:H150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27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105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16.5" customHeight="1">
      <c r="A9" s="31"/>
      <c r="B9" s="36"/>
      <c r="C9" s="31"/>
      <c r="D9" s="31"/>
      <c r="E9" s="341" t="s">
        <v>936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19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24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tr">
        <f>IF('Rekapitulácia stavby'!AN16="","",'Rekapitulácia stavby'!AN16)</f>
        <v/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tr">
        <f>IF('Rekapitulácia stavby'!E17="","",'Rekapitulácia stavby'!E17)</f>
        <v xml:space="preserve"> </v>
      </c>
      <c r="F21" s="31"/>
      <c r="G21" s="31"/>
      <c r="H21" s="31"/>
      <c r="I21" s="109" t="s">
        <v>25</v>
      </c>
      <c r="J21" s="110" t="str">
        <f>IF('Rekapitulácia stavby'!AN17="","",'Rekapitulácia stavby'!AN17)</f>
        <v/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ROUND(J163,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ROUND((SUM(BE163:BE269)),  2)</f>
        <v>0</v>
      </c>
      <c r="G33" s="31"/>
      <c r="H33" s="31"/>
      <c r="I33" s="121">
        <v>0.2</v>
      </c>
      <c r="J33" s="120">
        <f>ROUND(((SUM(BE163:BE269))*I33),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ROUND((SUM(BF163:BF269)),  2)</f>
        <v>0</v>
      </c>
      <c r="G34" s="31"/>
      <c r="H34" s="31"/>
      <c r="I34" s="121">
        <v>0.2</v>
      </c>
      <c r="J34" s="120">
        <f>ROUND(((SUM(BF163:BF269))*I34),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ROUND((SUM(BG163:BG269)),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ROUND((SUM(BH163:BH269)),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ROUND((SUM(BI163:BI269)),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16.5" customHeight="1">
      <c r="A87" s="31"/>
      <c r="B87" s="32"/>
      <c r="C87" s="33"/>
      <c r="D87" s="33"/>
      <c r="E87" s="307" t="str">
        <f>E9</f>
        <v>109 - 109-00 Debarierizačné úpravy križovatky 582 (582a)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>Bratislava V.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>Hlavné mesto Slovenskej republiky BRATISLAVA</v>
      </c>
      <c r="G91" s="33"/>
      <c r="H91" s="33"/>
      <c r="I91" s="26" t="s">
        <v>28</v>
      </c>
      <c r="J91" s="29" t="str">
        <f>E21</f>
        <v xml:space="preserve">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J163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2:12" s="9" customFormat="1" ht="24.95" customHeight="1">
      <c r="B97" s="144"/>
      <c r="C97" s="145"/>
      <c r="D97" s="146" t="s">
        <v>142</v>
      </c>
      <c r="E97" s="147"/>
      <c r="F97" s="147"/>
      <c r="G97" s="147"/>
      <c r="H97" s="147"/>
      <c r="I97" s="147"/>
      <c r="J97" s="148">
        <f>J164</f>
        <v>0</v>
      </c>
      <c r="K97" s="145"/>
      <c r="L97" s="149"/>
    </row>
    <row r="98" spans="2:12" s="10" customFormat="1" ht="19.899999999999999" customHeight="1">
      <c r="B98" s="150"/>
      <c r="C98" s="151"/>
      <c r="D98" s="152" t="s">
        <v>143</v>
      </c>
      <c r="E98" s="153"/>
      <c r="F98" s="153"/>
      <c r="G98" s="153"/>
      <c r="H98" s="153"/>
      <c r="I98" s="153"/>
      <c r="J98" s="154">
        <f>J165</f>
        <v>0</v>
      </c>
      <c r="K98" s="151"/>
      <c r="L98" s="155"/>
    </row>
    <row r="99" spans="2:12" s="10" customFormat="1" ht="19.899999999999999" customHeight="1">
      <c r="B99" s="150"/>
      <c r="C99" s="151"/>
      <c r="D99" s="152" t="s">
        <v>144</v>
      </c>
      <c r="E99" s="153"/>
      <c r="F99" s="153"/>
      <c r="G99" s="153"/>
      <c r="H99" s="153"/>
      <c r="I99" s="153"/>
      <c r="J99" s="154">
        <f>J167</f>
        <v>0</v>
      </c>
      <c r="K99" s="151"/>
      <c r="L99" s="155"/>
    </row>
    <row r="100" spans="2:12" s="10" customFormat="1" ht="19.899999999999999" customHeight="1">
      <c r="B100" s="150"/>
      <c r="C100" s="151"/>
      <c r="D100" s="152" t="s">
        <v>145</v>
      </c>
      <c r="E100" s="153"/>
      <c r="F100" s="153"/>
      <c r="G100" s="153"/>
      <c r="H100" s="153"/>
      <c r="I100" s="153"/>
      <c r="J100" s="154">
        <f>J169</f>
        <v>0</v>
      </c>
      <c r="K100" s="151"/>
      <c r="L100" s="155"/>
    </row>
    <row r="101" spans="2:12" s="10" customFormat="1" ht="19.899999999999999" customHeight="1">
      <c r="B101" s="150"/>
      <c r="C101" s="151"/>
      <c r="D101" s="152" t="s">
        <v>146</v>
      </c>
      <c r="E101" s="153"/>
      <c r="F101" s="153"/>
      <c r="G101" s="153"/>
      <c r="H101" s="153"/>
      <c r="I101" s="153"/>
      <c r="J101" s="154">
        <f>J171</f>
        <v>0</v>
      </c>
      <c r="K101" s="151"/>
      <c r="L101" s="155"/>
    </row>
    <row r="102" spans="2:12" s="10" customFormat="1" ht="19.899999999999999" customHeight="1">
      <c r="B102" s="150"/>
      <c r="C102" s="151"/>
      <c r="D102" s="152" t="s">
        <v>147</v>
      </c>
      <c r="E102" s="153"/>
      <c r="F102" s="153"/>
      <c r="G102" s="153"/>
      <c r="H102" s="153"/>
      <c r="I102" s="153"/>
      <c r="J102" s="154">
        <f>J173</f>
        <v>0</v>
      </c>
      <c r="K102" s="151"/>
      <c r="L102" s="155"/>
    </row>
    <row r="103" spans="2:12" s="9" customFormat="1" ht="24.95" customHeight="1">
      <c r="B103" s="144"/>
      <c r="C103" s="145"/>
      <c r="D103" s="146" t="s">
        <v>148</v>
      </c>
      <c r="E103" s="147"/>
      <c r="F103" s="147"/>
      <c r="G103" s="147"/>
      <c r="H103" s="147"/>
      <c r="I103" s="147"/>
      <c r="J103" s="148">
        <f>J175</f>
        <v>0</v>
      </c>
      <c r="K103" s="145"/>
      <c r="L103" s="149"/>
    </row>
    <row r="104" spans="2:12" s="10" customFormat="1" ht="19.899999999999999" customHeight="1">
      <c r="B104" s="150"/>
      <c r="C104" s="151"/>
      <c r="D104" s="152" t="s">
        <v>279</v>
      </c>
      <c r="E104" s="153"/>
      <c r="F104" s="153"/>
      <c r="G104" s="153"/>
      <c r="H104" s="153"/>
      <c r="I104" s="153"/>
      <c r="J104" s="154">
        <f>J176</f>
        <v>0</v>
      </c>
      <c r="K104" s="151"/>
      <c r="L104" s="155"/>
    </row>
    <row r="105" spans="2:12" s="10" customFormat="1" ht="19.899999999999999" customHeight="1">
      <c r="B105" s="150"/>
      <c r="C105" s="151"/>
      <c r="D105" s="152" t="s">
        <v>280</v>
      </c>
      <c r="E105" s="153"/>
      <c r="F105" s="153"/>
      <c r="G105" s="153"/>
      <c r="H105" s="153"/>
      <c r="I105" s="153"/>
      <c r="J105" s="154">
        <f>J180</f>
        <v>0</v>
      </c>
      <c r="K105" s="151"/>
      <c r="L105" s="155"/>
    </row>
    <row r="106" spans="2:12" s="10" customFormat="1" ht="19.899999999999999" customHeight="1">
      <c r="B106" s="150"/>
      <c r="C106" s="151"/>
      <c r="D106" s="152" t="s">
        <v>281</v>
      </c>
      <c r="E106" s="153"/>
      <c r="F106" s="153"/>
      <c r="G106" s="153"/>
      <c r="H106" s="153"/>
      <c r="I106" s="153"/>
      <c r="J106" s="154">
        <f>J182</f>
        <v>0</v>
      </c>
      <c r="K106" s="151"/>
      <c r="L106" s="155"/>
    </row>
    <row r="107" spans="2:12" s="10" customFormat="1" ht="19.899999999999999" customHeight="1">
      <c r="B107" s="150"/>
      <c r="C107" s="151"/>
      <c r="D107" s="152" t="s">
        <v>283</v>
      </c>
      <c r="E107" s="153"/>
      <c r="F107" s="153"/>
      <c r="G107" s="153"/>
      <c r="H107" s="153"/>
      <c r="I107" s="153"/>
      <c r="J107" s="154">
        <f>J184</f>
        <v>0</v>
      </c>
      <c r="K107" s="151"/>
      <c r="L107" s="155"/>
    </row>
    <row r="108" spans="2:12" s="10" customFormat="1" ht="19.899999999999999" customHeight="1">
      <c r="B108" s="150"/>
      <c r="C108" s="151"/>
      <c r="D108" s="152" t="s">
        <v>149</v>
      </c>
      <c r="E108" s="153"/>
      <c r="F108" s="153"/>
      <c r="G108" s="153"/>
      <c r="H108" s="153"/>
      <c r="I108" s="153"/>
      <c r="J108" s="154">
        <f>J187</f>
        <v>0</v>
      </c>
      <c r="K108" s="151"/>
      <c r="L108" s="155"/>
    </row>
    <row r="109" spans="2:12" s="10" customFormat="1" ht="19.899999999999999" customHeight="1">
      <c r="B109" s="150"/>
      <c r="C109" s="151"/>
      <c r="D109" s="152" t="s">
        <v>150</v>
      </c>
      <c r="E109" s="153"/>
      <c r="F109" s="153"/>
      <c r="G109" s="153"/>
      <c r="H109" s="153"/>
      <c r="I109" s="153"/>
      <c r="J109" s="154">
        <f>J189</f>
        <v>0</v>
      </c>
      <c r="K109" s="151"/>
      <c r="L109" s="155"/>
    </row>
    <row r="110" spans="2:12" s="10" customFormat="1" ht="19.899999999999999" customHeight="1">
      <c r="B110" s="150"/>
      <c r="C110" s="151"/>
      <c r="D110" s="152" t="s">
        <v>151</v>
      </c>
      <c r="E110" s="153"/>
      <c r="F110" s="153"/>
      <c r="G110" s="153"/>
      <c r="H110" s="153"/>
      <c r="I110" s="153"/>
      <c r="J110" s="154">
        <f>J192</f>
        <v>0</v>
      </c>
      <c r="K110" s="151"/>
      <c r="L110" s="155"/>
    </row>
    <row r="111" spans="2:12" s="10" customFormat="1" ht="19.899999999999999" customHeight="1">
      <c r="B111" s="150"/>
      <c r="C111" s="151"/>
      <c r="D111" s="152" t="s">
        <v>152</v>
      </c>
      <c r="E111" s="153"/>
      <c r="F111" s="153"/>
      <c r="G111" s="153"/>
      <c r="H111" s="153"/>
      <c r="I111" s="153"/>
      <c r="J111" s="154">
        <f>J194</f>
        <v>0</v>
      </c>
      <c r="K111" s="151"/>
      <c r="L111" s="155"/>
    </row>
    <row r="112" spans="2:12" s="10" customFormat="1" ht="19.899999999999999" customHeight="1">
      <c r="B112" s="150"/>
      <c r="C112" s="151"/>
      <c r="D112" s="152" t="s">
        <v>647</v>
      </c>
      <c r="E112" s="153"/>
      <c r="F112" s="153"/>
      <c r="G112" s="153"/>
      <c r="H112" s="153"/>
      <c r="I112" s="153"/>
      <c r="J112" s="154">
        <f>J196</f>
        <v>0</v>
      </c>
      <c r="K112" s="151"/>
      <c r="L112" s="155"/>
    </row>
    <row r="113" spans="2:12" s="9" customFormat="1" ht="24.95" customHeight="1">
      <c r="B113" s="144"/>
      <c r="C113" s="145"/>
      <c r="D113" s="146" t="s">
        <v>284</v>
      </c>
      <c r="E113" s="147"/>
      <c r="F113" s="147"/>
      <c r="G113" s="147"/>
      <c r="H113" s="147"/>
      <c r="I113" s="147"/>
      <c r="J113" s="148">
        <f>J198</f>
        <v>0</v>
      </c>
      <c r="K113" s="145"/>
      <c r="L113" s="149"/>
    </row>
    <row r="114" spans="2:12" s="10" customFormat="1" ht="19.899999999999999" customHeight="1">
      <c r="B114" s="150"/>
      <c r="C114" s="151"/>
      <c r="D114" s="152" t="s">
        <v>716</v>
      </c>
      <c r="E114" s="153"/>
      <c r="F114" s="153"/>
      <c r="G114" s="153"/>
      <c r="H114" s="153"/>
      <c r="I114" s="153"/>
      <c r="J114" s="154">
        <f>J199</f>
        <v>0</v>
      </c>
      <c r="K114" s="151"/>
      <c r="L114" s="155"/>
    </row>
    <row r="115" spans="2:12" s="10" customFormat="1" ht="19.899999999999999" customHeight="1">
      <c r="B115" s="150"/>
      <c r="C115" s="151"/>
      <c r="D115" s="152" t="s">
        <v>285</v>
      </c>
      <c r="E115" s="153"/>
      <c r="F115" s="153"/>
      <c r="G115" s="153"/>
      <c r="H115" s="153"/>
      <c r="I115" s="153"/>
      <c r="J115" s="154">
        <f>J201</f>
        <v>0</v>
      </c>
      <c r="K115" s="151"/>
      <c r="L115" s="155"/>
    </row>
    <row r="116" spans="2:12" s="10" customFormat="1" ht="19.899999999999999" customHeight="1">
      <c r="B116" s="150"/>
      <c r="C116" s="151"/>
      <c r="D116" s="152" t="s">
        <v>717</v>
      </c>
      <c r="E116" s="153"/>
      <c r="F116" s="153"/>
      <c r="G116" s="153"/>
      <c r="H116" s="153"/>
      <c r="I116" s="153"/>
      <c r="J116" s="154">
        <f>J203</f>
        <v>0</v>
      </c>
      <c r="K116" s="151"/>
      <c r="L116" s="155"/>
    </row>
    <row r="117" spans="2:12" s="9" customFormat="1" ht="24.95" customHeight="1">
      <c r="B117" s="144"/>
      <c r="C117" s="145"/>
      <c r="D117" s="146" t="s">
        <v>284</v>
      </c>
      <c r="E117" s="147"/>
      <c r="F117" s="147"/>
      <c r="G117" s="147"/>
      <c r="H117" s="147"/>
      <c r="I117" s="147"/>
      <c r="J117" s="148">
        <f>J205</f>
        <v>0</v>
      </c>
      <c r="K117" s="145"/>
      <c r="L117" s="149"/>
    </row>
    <row r="118" spans="2:12" s="10" customFormat="1" ht="19.899999999999999" customHeight="1">
      <c r="B118" s="150"/>
      <c r="C118" s="151"/>
      <c r="D118" s="152" t="s">
        <v>286</v>
      </c>
      <c r="E118" s="153"/>
      <c r="F118" s="153"/>
      <c r="G118" s="153"/>
      <c r="H118" s="153"/>
      <c r="I118" s="153"/>
      <c r="J118" s="154">
        <f>J206</f>
        <v>0</v>
      </c>
      <c r="K118" s="151"/>
      <c r="L118" s="155"/>
    </row>
    <row r="119" spans="2:12" s="10" customFormat="1" ht="19.899999999999999" customHeight="1">
      <c r="B119" s="150"/>
      <c r="C119" s="151"/>
      <c r="D119" s="152" t="s">
        <v>285</v>
      </c>
      <c r="E119" s="153"/>
      <c r="F119" s="153"/>
      <c r="G119" s="153"/>
      <c r="H119" s="153"/>
      <c r="I119" s="153"/>
      <c r="J119" s="154">
        <f>J209</f>
        <v>0</v>
      </c>
      <c r="K119" s="151"/>
      <c r="L119" s="155"/>
    </row>
    <row r="120" spans="2:12" s="9" customFormat="1" ht="24.95" customHeight="1">
      <c r="B120" s="144"/>
      <c r="C120" s="145"/>
      <c r="D120" s="146" t="s">
        <v>284</v>
      </c>
      <c r="E120" s="147"/>
      <c r="F120" s="147"/>
      <c r="G120" s="147"/>
      <c r="H120" s="147"/>
      <c r="I120" s="147"/>
      <c r="J120" s="148">
        <f>J212</f>
        <v>0</v>
      </c>
      <c r="K120" s="145"/>
      <c r="L120" s="149"/>
    </row>
    <row r="121" spans="2:12" s="10" customFormat="1" ht="19.899999999999999" customHeight="1">
      <c r="B121" s="150"/>
      <c r="C121" s="151"/>
      <c r="D121" s="152" t="s">
        <v>287</v>
      </c>
      <c r="E121" s="153"/>
      <c r="F121" s="153"/>
      <c r="G121" s="153"/>
      <c r="H121" s="153"/>
      <c r="I121" s="153"/>
      <c r="J121" s="154">
        <f>J213</f>
        <v>0</v>
      </c>
      <c r="K121" s="151"/>
      <c r="L121" s="155"/>
    </row>
    <row r="122" spans="2:12" s="10" customFormat="1" ht="19.899999999999999" customHeight="1">
      <c r="B122" s="150"/>
      <c r="C122" s="151"/>
      <c r="D122" s="152" t="s">
        <v>288</v>
      </c>
      <c r="E122" s="153"/>
      <c r="F122" s="153"/>
      <c r="G122" s="153"/>
      <c r="H122" s="153"/>
      <c r="I122" s="153"/>
      <c r="J122" s="154">
        <f>J216</f>
        <v>0</v>
      </c>
      <c r="K122" s="151"/>
      <c r="L122" s="155"/>
    </row>
    <row r="123" spans="2:12" s="10" customFormat="1" ht="19.899999999999999" customHeight="1">
      <c r="B123" s="150"/>
      <c r="C123" s="151"/>
      <c r="D123" s="152" t="s">
        <v>289</v>
      </c>
      <c r="E123" s="153"/>
      <c r="F123" s="153"/>
      <c r="G123" s="153"/>
      <c r="H123" s="153"/>
      <c r="I123" s="153"/>
      <c r="J123" s="154">
        <f>J219</f>
        <v>0</v>
      </c>
      <c r="K123" s="151"/>
      <c r="L123" s="155"/>
    </row>
    <row r="124" spans="2:12" s="9" customFormat="1" ht="24.95" customHeight="1">
      <c r="B124" s="144"/>
      <c r="C124" s="145"/>
      <c r="D124" s="146" t="s">
        <v>284</v>
      </c>
      <c r="E124" s="147"/>
      <c r="F124" s="147"/>
      <c r="G124" s="147"/>
      <c r="H124" s="147"/>
      <c r="I124" s="147"/>
      <c r="J124" s="148">
        <f>J221</f>
        <v>0</v>
      </c>
      <c r="K124" s="145"/>
      <c r="L124" s="149"/>
    </row>
    <row r="125" spans="2:12" s="10" customFormat="1" ht="19.899999999999999" customHeight="1">
      <c r="B125" s="150"/>
      <c r="C125" s="151"/>
      <c r="D125" s="152" t="s">
        <v>291</v>
      </c>
      <c r="E125" s="153"/>
      <c r="F125" s="153"/>
      <c r="G125" s="153"/>
      <c r="H125" s="153"/>
      <c r="I125" s="153"/>
      <c r="J125" s="154">
        <f>J222</f>
        <v>0</v>
      </c>
      <c r="K125" s="151"/>
      <c r="L125" s="155"/>
    </row>
    <row r="126" spans="2:12" s="10" customFormat="1" ht="19.899999999999999" customHeight="1">
      <c r="B126" s="150"/>
      <c r="C126" s="151"/>
      <c r="D126" s="152" t="s">
        <v>292</v>
      </c>
      <c r="E126" s="153"/>
      <c r="F126" s="153"/>
      <c r="G126" s="153"/>
      <c r="H126" s="153"/>
      <c r="I126" s="153"/>
      <c r="J126" s="154">
        <f>J224</f>
        <v>0</v>
      </c>
      <c r="K126" s="151"/>
      <c r="L126" s="155"/>
    </row>
    <row r="127" spans="2:12" s="9" customFormat="1" ht="24.95" customHeight="1">
      <c r="B127" s="144"/>
      <c r="C127" s="145"/>
      <c r="D127" s="146" t="s">
        <v>153</v>
      </c>
      <c r="E127" s="147"/>
      <c r="F127" s="147"/>
      <c r="G127" s="147"/>
      <c r="H127" s="147"/>
      <c r="I127" s="147"/>
      <c r="J127" s="148">
        <f>J227</f>
        <v>0</v>
      </c>
      <c r="K127" s="145"/>
      <c r="L127" s="149"/>
    </row>
    <row r="128" spans="2:12" s="10" customFormat="1" ht="19.899999999999999" customHeight="1">
      <c r="B128" s="150"/>
      <c r="C128" s="151"/>
      <c r="D128" s="152" t="s">
        <v>298</v>
      </c>
      <c r="E128" s="153"/>
      <c r="F128" s="153"/>
      <c r="G128" s="153"/>
      <c r="H128" s="153"/>
      <c r="I128" s="153"/>
      <c r="J128" s="154">
        <f>J228</f>
        <v>0</v>
      </c>
      <c r="K128" s="151"/>
      <c r="L128" s="155"/>
    </row>
    <row r="129" spans="1:31" s="10" customFormat="1" ht="19.899999999999999" customHeight="1">
      <c r="B129" s="150"/>
      <c r="C129" s="151"/>
      <c r="D129" s="152" t="s">
        <v>299</v>
      </c>
      <c r="E129" s="153"/>
      <c r="F129" s="153"/>
      <c r="G129" s="153"/>
      <c r="H129" s="153"/>
      <c r="I129" s="153"/>
      <c r="J129" s="154">
        <f>J231</f>
        <v>0</v>
      </c>
      <c r="K129" s="151"/>
      <c r="L129" s="155"/>
    </row>
    <row r="130" spans="1:31" s="10" customFormat="1" ht="19.899999999999999" customHeight="1">
      <c r="B130" s="150"/>
      <c r="C130" s="151"/>
      <c r="D130" s="152" t="s">
        <v>785</v>
      </c>
      <c r="E130" s="153"/>
      <c r="F130" s="153"/>
      <c r="G130" s="153"/>
      <c r="H130" s="153"/>
      <c r="I130" s="153"/>
      <c r="J130" s="154">
        <f>J233</f>
        <v>0</v>
      </c>
      <c r="K130" s="151"/>
      <c r="L130" s="155"/>
    </row>
    <row r="131" spans="1:31" s="10" customFormat="1" ht="19.899999999999999" customHeight="1">
      <c r="B131" s="150"/>
      <c r="C131" s="151"/>
      <c r="D131" s="152" t="s">
        <v>300</v>
      </c>
      <c r="E131" s="153"/>
      <c r="F131" s="153"/>
      <c r="G131" s="153"/>
      <c r="H131" s="153"/>
      <c r="I131" s="153"/>
      <c r="J131" s="154">
        <f>J235</f>
        <v>0</v>
      </c>
      <c r="K131" s="151"/>
      <c r="L131" s="155"/>
    </row>
    <row r="132" spans="1:31" s="10" customFormat="1" ht="19.899999999999999" customHeight="1">
      <c r="B132" s="150"/>
      <c r="C132" s="151"/>
      <c r="D132" s="152" t="s">
        <v>301</v>
      </c>
      <c r="E132" s="153"/>
      <c r="F132" s="153"/>
      <c r="G132" s="153"/>
      <c r="H132" s="153"/>
      <c r="I132" s="153"/>
      <c r="J132" s="154">
        <f>J237</f>
        <v>0</v>
      </c>
      <c r="K132" s="151"/>
      <c r="L132" s="155"/>
    </row>
    <row r="133" spans="1:31" s="10" customFormat="1" ht="19.899999999999999" customHeight="1">
      <c r="B133" s="150"/>
      <c r="C133" s="151"/>
      <c r="D133" s="152" t="s">
        <v>154</v>
      </c>
      <c r="E133" s="153"/>
      <c r="F133" s="153"/>
      <c r="G133" s="153"/>
      <c r="H133" s="153"/>
      <c r="I133" s="153"/>
      <c r="J133" s="154">
        <f>J239</f>
        <v>0</v>
      </c>
      <c r="K133" s="151"/>
      <c r="L133" s="155"/>
    </row>
    <row r="134" spans="1:31" s="10" customFormat="1" ht="19.899999999999999" customHeight="1">
      <c r="B134" s="150"/>
      <c r="C134" s="151"/>
      <c r="D134" s="152" t="s">
        <v>304</v>
      </c>
      <c r="E134" s="153"/>
      <c r="F134" s="153"/>
      <c r="G134" s="153"/>
      <c r="H134" s="153"/>
      <c r="I134" s="153"/>
      <c r="J134" s="154">
        <f>J241</f>
        <v>0</v>
      </c>
      <c r="K134" s="151"/>
      <c r="L134" s="155"/>
    </row>
    <row r="135" spans="1:31" s="10" customFormat="1" ht="19.899999999999999" customHeight="1">
      <c r="B135" s="150"/>
      <c r="C135" s="151"/>
      <c r="D135" s="152" t="s">
        <v>305</v>
      </c>
      <c r="E135" s="153"/>
      <c r="F135" s="153"/>
      <c r="G135" s="153"/>
      <c r="H135" s="153"/>
      <c r="I135" s="153"/>
      <c r="J135" s="154">
        <f>J246</f>
        <v>0</v>
      </c>
      <c r="K135" s="151"/>
      <c r="L135" s="155"/>
    </row>
    <row r="136" spans="1:31" s="10" customFormat="1" ht="19.899999999999999" customHeight="1">
      <c r="B136" s="150"/>
      <c r="C136" s="151"/>
      <c r="D136" s="152" t="s">
        <v>155</v>
      </c>
      <c r="E136" s="153"/>
      <c r="F136" s="153"/>
      <c r="G136" s="153"/>
      <c r="H136" s="153"/>
      <c r="I136" s="153"/>
      <c r="J136" s="154">
        <f>J249</f>
        <v>0</v>
      </c>
      <c r="K136" s="151"/>
      <c r="L136" s="155"/>
    </row>
    <row r="137" spans="1:31" s="10" customFormat="1" ht="19.899999999999999" customHeight="1">
      <c r="B137" s="150"/>
      <c r="C137" s="151"/>
      <c r="D137" s="152" t="s">
        <v>156</v>
      </c>
      <c r="E137" s="153"/>
      <c r="F137" s="153"/>
      <c r="G137" s="153"/>
      <c r="H137" s="153"/>
      <c r="I137" s="153"/>
      <c r="J137" s="154">
        <f>J253</f>
        <v>0</v>
      </c>
      <c r="K137" s="151"/>
      <c r="L137" s="155"/>
    </row>
    <row r="138" spans="1:31" s="10" customFormat="1" ht="19.899999999999999" customHeight="1">
      <c r="B138" s="150"/>
      <c r="C138" s="151"/>
      <c r="D138" s="152" t="s">
        <v>307</v>
      </c>
      <c r="E138" s="153"/>
      <c r="F138" s="153"/>
      <c r="G138" s="153"/>
      <c r="H138" s="153"/>
      <c r="I138" s="153"/>
      <c r="J138" s="154">
        <f>J255</f>
        <v>0</v>
      </c>
      <c r="K138" s="151"/>
      <c r="L138" s="155"/>
    </row>
    <row r="139" spans="1:31" s="10" customFormat="1" ht="19.899999999999999" customHeight="1">
      <c r="B139" s="150"/>
      <c r="C139" s="151"/>
      <c r="D139" s="152" t="s">
        <v>308</v>
      </c>
      <c r="E139" s="153"/>
      <c r="F139" s="153"/>
      <c r="G139" s="153"/>
      <c r="H139" s="153"/>
      <c r="I139" s="153"/>
      <c r="J139" s="154">
        <f>J259</f>
        <v>0</v>
      </c>
      <c r="K139" s="151"/>
      <c r="L139" s="155"/>
    </row>
    <row r="140" spans="1:31" s="10" customFormat="1" ht="19.899999999999999" customHeight="1">
      <c r="B140" s="150"/>
      <c r="C140" s="151"/>
      <c r="D140" s="152" t="s">
        <v>309</v>
      </c>
      <c r="E140" s="153"/>
      <c r="F140" s="153"/>
      <c r="G140" s="153"/>
      <c r="H140" s="153"/>
      <c r="I140" s="153"/>
      <c r="J140" s="154">
        <f>J262</f>
        <v>0</v>
      </c>
      <c r="K140" s="151"/>
      <c r="L140" s="155"/>
    </row>
    <row r="141" spans="1:31" s="10" customFormat="1" ht="19.899999999999999" customHeight="1">
      <c r="B141" s="150"/>
      <c r="C141" s="151"/>
      <c r="D141" s="152" t="s">
        <v>157</v>
      </c>
      <c r="E141" s="153"/>
      <c r="F141" s="153"/>
      <c r="G141" s="153"/>
      <c r="H141" s="153"/>
      <c r="I141" s="153"/>
      <c r="J141" s="154">
        <f>J264</f>
        <v>0</v>
      </c>
      <c r="K141" s="151"/>
      <c r="L141" s="155"/>
    </row>
    <row r="142" spans="1:31" s="9" customFormat="1" ht="24.95" customHeight="1">
      <c r="B142" s="144"/>
      <c r="C142" s="145"/>
      <c r="D142" s="146" t="s">
        <v>650</v>
      </c>
      <c r="E142" s="147"/>
      <c r="F142" s="147"/>
      <c r="G142" s="147"/>
      <c r="H142" s="147"/>
      <c r="I142" s="147"/>
      <c r="J142" s="148">
        <f>J266</f>
        <v>0</v>
      </c>
      <c r="K142" s="145"/>
      <c r="L142" s="149"/>
    </row>
    <row r="143" spans="1:31" s="10" customFormat="1" ht="19.899999999999999" customHeight="1">
      <c r="B143" s="150"/>
      <c r="C143" s="151"/>
      <c r="D143" s="152" t="s">
        <v>651</v>
      </c>
      <c r="E143" s="153"/>
      <c r="F143" s="153"/>
      <c r="G143" s="153"/>
      <c r="H143" s="153"/>
      <c r="I143" s="153"/>
      <c r="J143" s="154">
        <f>J267</f>
        <v>0</v>
      </c>
      <c r="K143" s="151"/>
      <c r="L143" s="155"/>
    </row>
    <row r="144" spans="1:31" s="2" customFormat="1" ht="21.75" customHeight="1">
      <c r="A144" s="31"/>
      <c r="B144" s="32"/>
      <c r="C144" s="33"/>
      <c r="D144" s="33"/>
      <c r="E144" s="33"/>
      <c r="F144" s="33"/>
      <c r="G144" s="33"/>
      <c r="H144" s="33"/>
      <c r="I144" s="33"/>
      <c r="J144" s="33"/>
      <c r="K144" s="33"/>
      <c r="L144" s="48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spans="1:31" s="2" customFormat="1" ht="6.95" customHeight="1">
      <c r="A145" s="31"/>
      <c r="B145" s="51"/>
      <c r="C145" s="52"/>
      <c r="D145" s="52"/>
      <c r="E145" s="52"/>
      <c r="F145" s="52"/>
      <c r="G145" s="52"/>
      <c r="H145" s="52"/>
      <c r="I145" s="52"/>
      <c r="J145" s="52"/>
      <c r="K145" s="52"/>
      <c r="L145" s="48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9" spans="1:31" s="2" customFormat="1" ht="6.95" customHeight="1">
      <c r="A149" s="31"/>
      <c r="B149" s="53"/>
      <c r="C149" s="54"/>
      <c r="D149" s="54"/>
      <c r="E149" s="54"/>
      <c r="F149" s="54"/>
      <c r="G149" s="54"/>
      <c r="H149" s="54"/>
      <c r="I149" s="54"/>
      <c r="J149" s="54"/>
      <c r="K149" s="54"/>
      <c r="L149" s="48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spans="1:31" s="2" customFormat="1" ht="24.95" customHeight="1">
      <c r="A150" s="31"/>
      <c r="B150" s="32"/>
      <c r="C150" s="20" t="s">
        <v>158</v>
      </c>
      <c r="D150" s="33"/>
      <c r="E150" s="33"/>
      <c r="F150" s="33"/>
      <c r="G150" s="33"/>
      <c r="H150" s="33"/>
      <c r="I150" s="33"/>
      <c r="J150" s="33"/>
      <c r="K150" s="33"/>
      <c r="L150" s="48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spans="1:31" s="2" customFormat="1" ht="6.95" customHeight="1">
      <c r="A151" s="31"/>
      <c r="B151" s="32"/>
      <c r="C151" s="33"/>
      <c r="D151" s="33"/>
      <c r="E151" s="33"/>
      <c r="F151" s="33"/>
      <c r="G151" s="33"/>
      <c r="H151" s="33"/>
      <c r="I151" s="33"/>
      <c r="J151" s="33"/>
      <c r="K151" s="33"/>
      <c r="L151" s="48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spans="1:31" s="2" customFormat="1" ht="12" customHeight="1">
      <c r="A152" s="31"/>
      <c r="B152" s="32"/>
      <c r="C152" s="26" t="s">
        <v>14</v>
      </c>
      <c r="D152" s="33"/>
      <c r="E152" s="33"/>
      <c r="F152" s="33"/>
      <c r="G152" s="33"/>
      <c r="H152" s="33"/>
      <c r="I152" s="33"/>
      <c r="J152" s="33"/>
      <c r="K152" s="33"/>
      <c r="L152" s="48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spans="1:31" s="2" customFormat="1" ht="23.25" customHeight="1">
      <c r="A153" s="31"/>
      <c r="B153" s="32"/>
      <c r="C153" s="33"/>
      <c r="D153" s="33"/>
      <c r="E153" s="337" t="str">
        <f>E7</f>
        <v>Vypracovanie proj.dokum.modernizácie riadenia križovatiek cestnou dopravnou signalizáciou s preferenciou MHD-Petržalka</v>
      </c>
      <c r="F153" s="338"/>
      <c r="G153" s="338"/>
      <c r="H153" s="338"/>
      <c r="I153" s="33"/>
      <c r="J153" s="33"/>
      <c r="K153" s="33"/>
      <c r="L153" s="48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spans="1:31" s="2" customFormat="1" ht="12" customHeight="1">
      <c r="A154" s="31"/>
      <c r="B154" s="32"/>
      <c r="C154" s="26" t="s">
        <v>135</v>
      </c>
      <c r="D154" s="33"/>
      <c r="E154" s="33"/>
      <c r="F154" s="33"/>
      <c r="G154" s="33"/>
      <c r="H154" s="33"/>
      <c r="I154" s="33"/>
      <c r="J154" s="33"/>
      <c r="K154" s="33"/>
      <c r="L154" s="48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spans="1:31" s="2" customFormat="1" ht="16.5" customHeight="1">
      <c r="A155" s="31"/>
      <c r="B155" s="32"/>
      <c r="C155" s="33"/>
      <c r="D155" s="33"/>
      <c r="E155" s="307" t="str">
        <f>E9</f>
        <v>109 - 109-00 Debarierizačné úpravy križovatky 582 (582a)</v>
      </c>
      <c r="F155" s="336"/>
      <c r="G155" s="336"/>
      <c r="H155" s="336"/>
      <c r="I155" s="33"/>
      <c r="J155" s="33"/>
      <c r="K155" s="33"/>
      <c r="L155" s="48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spans="1:31" s="2" customFormat="1" ht="6.95" customHeight="1">
      <c r="A156" s="31"/>
      <c r="B156" s="32"/>
      <c r="C156" s="33"/>
      <c r="D156" s="33"/>
      <c r="E156" s="33"/>
      <c r="F156" s="33"/>
      <c r="G156" s="33"/>
      <c r="H156" s="33"/>
      <c r="I156" s="33"/>
      <c r="J156" s="33"/>
      <c r="K156" s="33"/>
      <c r="L156" s="48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spans="1:31" s="2" customFormat="1" ht="12" customHeight="1">
      <c r="A157" s="31"/>
      <c r="B157" s="32"/>
      <c r="C157" s="26" t="s">
        <v>18</v>
      </c>
      <c r="D157" s="33"/>
      <c r="E157" s="33"/>
      <c r="F157" s="24" t="str">
        <f>F12</f>
        <v>Bratislava V.</v>
      </c>
      <c r="G157" s="33"/>
      <c r="H157" s="33"/>
      <c r="I157" s="26" t="s">
        <v>20</v>
      </c>
      <c r="J157" s="63" t="str">
        <f>IF(J12="","",J12)</f>
        <v>19. 11. 2020</v>
      </c>
      <c r="K157" s="33"/>
      <c r="L157" s="48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spans="1:31" s="2" customFormat="1" ht="6.95" customHeight="1">
      <c r="A158" s="31"/>
      <c r="B158" s="32"/>
      <c r="C158" s="33"/>
      <c r="D158" s="33"/>
      <c r="E158" s="33"/>
      <c r="F158" s="33"/>
      <c r="G158" s="33"/>
      <c r="H158" s="33"/>
      <c r="I158" s="33"/>
      <c r="J158" s="33"/>
      <c r="K158" s="33"/>
      <c r="L158" s="48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spans="1:31" s="2" customFormat="1" ht="15.2" customHeight="1">
      <c r="A159" s="31"/>
      <c r="B159" s="32"/>
      <c r="C159" s="26" t="s">
        <v>22</v>
      </c>
      <c r="D159" s="33"/>
      <c r="E159" s="33"/>
      <c r="F159" s="24" t="str">
        <f>E15</f>
        <v>Hlavné mesto Slovenskej republiky BRATISLAVA</v>
      </c>
      <c r="G159" s="33"/>
      <c r="H159" s="33"/>
      <c r="I159" s="26" t="s">
        <v>28</v>
      </c>
      <c r="J159" s="29" t="str">
        <f>E21</f>
        <v xml:space="preserve"> </v>
      </c>
      <c r="K159" s="33"/>
      <c r="L159" s="48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spans="1:31" s="2" customFormat="1" ht="15.2" customHeight="1">
      <c r="A160" s="31"/>
      <c r="B160" s="32"/>
      <c r="C160" s="26" t="s">
        <v>26</v>
      </c>
      <c r="D160" s="33"/>
      <c r="E160" s="33"/>
      <c r="F160" s="24" t="str">
        <f>IF(E18="","",E18)</f>
        <v>Vyplň údaj</v>
      </c>
      <c r="G160" s="33"/>
      <c r="H160" s="33"/>
      <c r="I160" s="26" t="s">
        <v>30</v>
      </c>
      <c r="J160" s="29" t="str">
        <f>E24</f>
        <v xml:space="preserve"> </v>
      </c>
      <c r="K160" s="33"/>
      <c r="L160" s="48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spans="1:65" s="2" customFormat="1" ht="10.35" customHeight="1">
      <c r="A161" s="31"/>
      <c r="B161" s="32"/>
      <c r="C161" s="33"/>
      <c r="D161" s="33"/>
      <c r="E161" s="33"/>
      <c r="F161" s="33"/>
      <c r="G161" s="33"/>
      <c r="H161" s="33"/>
      <c r="I161" s="33"/>
      <c r="J161" s="33"/>
      <c r="K161" s="33"/>
      <c r="L161" s="48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spans="1:65" s="11" customFormat="1" ht="29.25" customHeight="1">
      <c r="A162" s="156"/>
      <c r="B162" s="157"/>
      <c r="C162" s="158" t="s">
        <v>159</v>
      </c>
      <c r="D162" s="159" t="s">
        <v>57</v>
      </c>
      <c r="E162" s="159" t="s">
        <v>53</v>
      </c>
      <c r="F162" s="159" t="s">
        <v>54</v>
      </c>
      <c r="G162" s="159" t="s">
        <v>160</v>
      </c>
      <c r="H162" s="159" t="s">
        <v>161</v>
      </c>
      <c r="I162" s="159" t="s">
        <v>162</v>
      </c>
      <c r="J162" s="160" t="s">
        <v>139</v>
      </c>
      <c r="K162" s="161" t="s">
        <v>163</v>
      </c>
      <c r="L162" s="162"/>
      <c r="M162" s="72" t="s">
        <v>1</v>
      </c>
      <c r="N162" s="73" t="s">
        <v>36</v>
      </c>
      <c r="O162" s="73" t="s">
        <v>164</v>
      </c>
      <c r="P162" s="73" t="s">
        <v>165</v>
      </c>
      <c r="Q162" s="73" t="s">
        <v>166</v>
      </c>
      <c r="R162" s="73" t="s">
        <v>167</v>
      </c>
      <c r="S162" s="73" t="s">
        <v>168</v>
      </c>
      <c r="T162" s="74" t="s">
        <v>169</v>
      </c>
      <c r="U162" s="156"/>
      <c r="V162" s="156"/>
      <c r="W162" s="156"/>
      <c r="X162" s="156"/>
      <c r="Y162" s="156"/>
      <c r="Z162" s="156"/>
      <c r="AA162" s="156"/>
      <c r="AB162" s="156"/>
      <c r="AC162" s="156"/>
      <c r="AD162" s="156"/>
      <c r="AE162" s="156"/>
    </row>
    <row r="163" spans="1:65" s="2" customFormat="1" ht="22.9" customHeight="1">
      <c r="A163" s="31"/>
      <c r="B163" s="32"/>
      <c r="C163" s="79" t="s">
        <v>140</v>
      </c>
      <c r="D163" s="33"/>
      <c r="E163" s="33"/>
      <c r="F163" s="33"/>
      <c r="G163" s="33"/>
      <c r="H163" s="33"/>
      <c r="I163" s="33"/>
      <c r="J163" s="163">
        <f>BK163</f>
        <v>0</v>
      </c>
      <c r="K163" s="33"/>
      <c r="L163" s="36"/>
      <c r="M163" s="75"/>
      <c r="N163" s="164"/>
      <c r="O163" s="76"/>
      <c r="P163" s="165">
        <f>P164+P175+P198+P205+P212+P221+P227+P266</f>
        <v>0</v>
      </c>
      <c r="Q163" s="76"/>
      <c r="R163" s="165">
        <f>R164+R175+R198+R205+R212+R221+R227+R266</f>
        <v>304.81685539999995</v>
      </c>
      <c r="S163" s="76"/>
      <c r="T163" s="166">
        <f>T164+T175+T198+T205+T212+T221+T227+T266</f>
        <v>182.34100000000001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T163" s="14" t="s">
        <v>71</v>
      </c>
      <c r="AU163" s="14" t="s">
        <v>141</v>
      </c>
      <c r="BK163" s="167">
        <f>BK164+BK175+BK198+BK205+BK212+BK221+BK227+BK266</f>
        <v>0</v>
      </c>
    </row>
    <row r="164" spans="1:65" s="12" customFormat="1" ht="25.9" customHeight="1">
      <c r="B164" s="168"/>
      <c r="C164" s="169"/>
      <c r="D164" s="170" t="s">
        <v>71</v>
      </c>
      <c r="E164" s="171" t="s">
        <v>170</v>
      </c>
      <c r="F164" s="171" t="s">
        <v>171</v>
      </c>
      <c r="G164" s="169"/>
      <c r="H164" s="169"/>
      <c r="I164" s="172"/>
      <c r="J164" s="173">
        <f>BK164</f>
        <v>0</v>
      </c>
      <c r="K164" s="169"/>
      <c r="L164" s="174"/>
      <c r="M164" s="175"/>
      <c r="N164" s="176"/>
      <c r="O164" s="176"/>
      <c r="P164" s="177">
        <f>P165+P167+P169+P171+P173</f>
        <v>0</v>
      </c>
      <c r="Q164" s="176"/>
      <c r="R164" s="177">
        <f>R165+R167+R169+R171+R173</f>
        <v>0</v>
      </c>
      <c r="S164" s="176"/>
      <c r="T164" s="178">
        <f>T165+T167+T169+T171+T173</f>
        <v>0</v>
      </c>
      <c r="AR164" s="179" t="s">
        <v>80</v>
      </c>
      <c r="AT164" s="180" t="s">
        <v>71</v>
      </c>
      <c r="AU164" s="180" t="s">
        <v>72</v>
      </c>
      <c r="AY164" s="179" t="s">
        <v>172</v>
      </c>
      <c r="BK164" s="181">
        <f>BK165+BK167+BK169+BK171+BK173</f>
        <v>0</v>
      </c>
    </row>
    <row r="165" spans="1:65" s="12" customFormat="1" ht="22.9" customHeight="1">
      <c r="B165" s="168"/>
      <c r="C165" s="169"/>
      <c r="D165" s="170" t="s">
        <v>71</v>
      </c>
      <c r="E165" s="182" t="s">
        <v>173</v>
      </c>
      <c r="F165" s="182" t="s">
        <v>174</v>
      </c>
      <c r="G165" s="169"/>
      <c r="H165" s="169"/>
      <c r="I165" s="172"/>
      <c r="J165" s="183">
        <f>BK165</f>
        <v>0</v>
      </c>
      <c r="K165" s="169"/>
      <c r="L165" s="174"/>
      <c r="M165" s="175"/>
      <c r="N165" s="176"/>
      <c r="O165" s="176"/>
      <c r="P165" s="177">
        <f>P166</f>
        <v>0</v>
      </c>
      <c r="Q165" s="176"/>
      <c r="R165" s="177">
        <f>R166</f>
        <v>0</v>
      </c>
      <c r="S165" s="176"/>
      <c r="T165" s="178">
        <f>T166</f>
        <v>0</v>
      </c>
      <c r="AR165" s="179" t="s">
        <v>80</v>
      </c>
      <c r="AT165" s="180" t="s">
        <v>71</v>
      </c>
      <c r="AU165" s="180" t="s">
        <v>80</v>
      </c>
      <c r="AY165" s="179" t="s">
        <v>172</v>
      </c>
      <c r="BK165" s="181">
        <f>BK166</f>
        <v>0</v>
      </c>
    </row>
    <row r="166" spans="1:65" s="2" customFormat="1" ht="24.2" customHeight="1">
      <c r="A166" s="31"/>
      <c r="B166" s="32"/>
      <c r="C166" s="184" t="s">
        <v>80</v>
      </c>
      <c r="D166" s="184" t="s">
        <v>175</v>
      </c>
      <c r="E166" s="185" t="s">
        <v>937</v>
      </c>
      <c r="F166" s="186" t="s">
        <v>938</v>
      </c>
      <c r="G166" s="187" t="s">
        <v>178</v>
      </c>
      <c r="H166" s="188">
        <v>1</v>
      </c>
      <c r="I166" s="189"/>
      <c r="J166" s="188">
        <f>ROUND(I166*H166,2)</f>
        <v>0</v>
      </c>
      <c r="K166" s="190"/>
      <c r="L166" s="36"/>
      <c r="M166" s="191" t="s">
        <v>1</v>
      </c>
      <c r="N166" s="192" t="s">
        <v>38</v>
      </c>
      <c r="O166" s="68"/>
      <c r="P166" s="193">
        <f>O166*H166</f>
        <v>0</v>
      </c>
      <c r="Q166" s="193">
        <v>0</v>
      </c>
      <c r="R166" s="193">
        <f>Q166*H166</f>
        <v>0</v>
      </c>
      <c r="S166" s="193">
        <v>0</v>
      </c>
      <c r="T166" s="194">
        <f>S166*H166</f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95" t="s">
        <v>179</v>
      </c>
      <c r="AT166" s="195" t="s">
        <v>175</v>
      </c>
      <c r="AU166" s="195" t="s">
        <v>180</v>
      </c>
      <c r="AY166" s="14" t="s">
        <v>172</v>
      </c>
      <c r="BE166" s="196">
        <f>IF(N166="základná",J166,0)</f>
        <v>0</v>
      </c>
      <c r="BF166" s="196">
        <f>IF(N166="znížená",J166,0)</f>
        <v>0</v>
      </c>
      <c r="BG166" s="196">
        <f>IF(N166="zákl. prenesená",J166,0)</f>
        <v>0</v>
      </c>
      <c r="BH166" s="196">
        <f>IF(N166="zníž. prenesená",J166,0)</f>
        <v>0</v>
      </c>
      <c r="BI166" s="196">
        <f>IF(N166="nulová",J166,0)</f>
        <v>0</v>
      </c>
      <c r="BJ166" s="14" t="s">
        <v>180</v>
      </c>
      <c r="BK166" s="196">
        <f>ROUND(I166*H166,2)</f>
        <v>0</v>
      </c>
      <c r="BL166" s="14" t="s">
        <v>179</v>
      </c>
      <c r="BM166" s="195" t="s">
        <v>939</v>
      </c>
    </row>
    <row r="167" spans="1:65" s="12" customFormat="1" ht="22.9" customHeight="1">
      <c r="B167" s="168"/>
      <c r="C167" s="169"/>
      <c r="D167" s="170" t="s">
        <v>71</v>
      </c>
      <c r="E167" s="182" t="s">
        <v>182</v>
      </c>
      <c r="F167" s="182" t="s">
        <v>183</v>
      </c>
      <c r="G167" s="169"/>
      <c r="H167" s="169"/>
      <c r="I167" s="172"/>
      <c r="J167" s="183">
        <f>BK167</f>
        <v>0</v>
      </c>
      <c r="K167" s="169"/>
      <c r="L167" s="174"/>
      <c r="M167" s="175"/>
      <c r="N167" s="176"/>
      <c r="O167" s="176"/>
      <c r="P167" s="177">
        <f>P168</f>
        <v>0</v>
      </c>
      <c r="Q167" s="176"/>
      <c r="R167" s="177">
        <f>R168</f>
        <v>0</v>
      </c>
      <c r="S167" s="176"/>
      <c r="T167" s="178">
        <f>T168</f>
        <v>0</v>
      </c>
      <c r="AR167" s="179" t="s">
        <v>80</v>
      </c>
      <c r="AT167" s="180" t="s">
        <v>71</v>
      </c>
      <c r="AU167" s="180" t="s">
        <v>80</v>
      </c>
      <c r="AY167" s="179" t="s">
        <v>172</v>
      </c>
      <c r="BK167" s="181">
        <f>BK168</f>
        <v>0</v>
      </c>
    </row>
    <row r="168" spans="1:65" s="2" customFormat="1" ht="37.9" customHeight="1">
      <c r="A168" s="31"/>
      <c r="B168" s="32"/>
      <c r="C168" s="184" t="s">
        <v>180</v>
      </c>
      <c r="D168" s="184" t="s">
        <v>175</v>
      </c>
      <c r="E168" s="185" t="s">
        <v>940</v>
      </c>
      <c r="F168" s="186" t="s">
        <v>941</v>
      </c>
      <c r="G168" s="187" t="s">
        <v>178</v>
      </c>
      <c r="H168" s="188">
        <v>1</v>
      </c>
      <c r="I168" s="189"/>
      <c r="J168" s="188">
        <f>ROUND(I168*H168,2)</f>
        <v>0</v>
      </c>
      <c r="K168" s="190"/>
      <c r="L168" s="36"/>
      <c r="M168" s="191" t="s">
        <v>1</v>
      </c>
      <c r="N168" s="192" t="s">
        <v>38</v>
      </c>
      <c r="O168" s="68"/>
      <c r="P168" s="193">
        <f>O168*H168</f>
        <v>0</v>
      </c>
      <c r="Q168" s="193">
        <v>0</v>
      </c>
      <c r="R168" s="193">
        <f>Q168*H168</f>
        <v>0</v>
      </c>
      <c r="S168" s="193">
        <v>0</v>
      </c>
      <c r="T168" s="194">
        <f>S168*H168</f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95" t="s">
        <v>179</v>
      </c>
      <c r="AT168" s="195" t="s">
        <v>175</v>
      </c>
      <c r="AU168" s="195" t="s">
        <v>180</v>
      </c>
      <c r="AY168" s="14" t="s">
        <v>172</v>
      </c>
      <c r="BE168" s="196">
        <f>IF(N168="základná",J168,0)</f>
        <v>0</v>
      </c>
      <c r="BF168" s="196">
        <f>IF(N168="znížená",J168,0)</f>
        <v>0</v>
      </c>
      <c r="BG168" s="196">
        <f>IF(N168="zákl. prenesená",J168,0)</f>
        <v>0</v>
      </c>
      <c r="BH168" s="196">
        <f>IF(N168="zníž. prenesená",J168,0)</f>
        <v>0</v>
      </c>
      <c r="BI168" s="196">
        <f>IF(N168="nulová",J168,0)</f>
        <v>0</v>
      </c>
      <c r="BJ168" s="14" t="s">
        <v>180</v>
      </c>
      <c r="BK168" s="196">
        <f>ROUND(I168*H168,2)</f>
        <v>0</v>
      </c>
      <c r="BL168" s="14" t="s">
        <v>179</v>
      </c>
      <c r="BM168" s="195" t="s">
        <v>942</v>
      </c>
    </row>
    <row r="169" spans="1:65" s="12" customFormat="1" ht="22.9" customHeight="1">
      <c r="B169" s="168"/>
      <c r="C169" s="169"/>
      <c r="D169" s="170" t="s">
        <v>71</v>
      </c>
      <c r="E169" s="182" t="s">
        <v>187</v>
      </c>
      <c r="F169" s="182" t="s">
        <v>188</v>
      </c>
      <c r="G169" s="169"/>
      <c r="H169" s="169"/>
      <c r="I169" s="172"/>
      <c r="J169" s="183">
        <f>BK169</f>
        <v>0</v>
      </c>
      <c r="K169" s="169"/>
      <c r="L169" s="174"/>
      <c r="M169" s="175"/>
      <c r="N169" s="176"/>
      <c r="O169" s="176"/>
      <c r="P169" s="177">
        <f>P170</f>
        <v>0</v>
      </c>
      <c r="Q169" s="176"/>
      <c r="R169" s="177">
        <f>R170</f>
        <v>0</v>
      </c>
      <c r="S169" s="176"/>
      <c r="T169" s="178">
        <f>T170</f>
        <v>0</v>
      </c>
      <c r="AR169" s="179" t="s">
        <v>80</v>
      </c>
      <c r="AT169" s="180" t="s">
        <v>71</v>
      </c>
      <c r="AU169" s="180" t="s">
        <v>80</v>
      </c>
      <c r="AY169" s="179" t="s">
        <v>172</v>
      </c>
      <c r="BK169" s="181">
        <f>BK170</f>
        <v>0</v>
      </c>
    </row>
    <row r="170" spans="1:65" s="2" customFormat="1" ht="37.9" customHeight="1">
      <c r="A170" s="31"/>
      <c r="B170" s="32"/>
      <c r="C170" s="184" t="s">
        <v>189</v>
      </c>
      <c r="D170" s="184" t="s">
        <v>175</v>
      </c>
      <c r="E170" s="185" t="s">
        <v>943</v>
      </c>
      <c r="F170" s="186" t="s">
        <v>944</v>
      </c>
      <c r="G170" s="187" t="s">
        <v>178</v>
      </c>
      <c r="H170" s="188">
        <v>1</v>
      </c>
      <c r="I170" s="189"/>
      <c r="J170" s="188">
        <f>ROUND(I170*H170,2)</f>
        <v>0</v>
      </c>
      <c r="K170" s="190"/>
      <c r="L170" s="36"/>
      <c r="M170" s="191" t="s">
        <v>1</v>
      </c>
      <c r="N170" s="192" t="s">
        <v>38</v>
      </c>
      <c r="O170" s="68"/>
      <c r="P170" s="193">
        <f>O170*H170</f>
        <v>0</v>
      </c>
      <c r="Q170" s="193">
        <v>0</v>
      </c>
      <c r="R170" s="193">
        <f>Q170*H170</f>
        <v>0</v>
      </c>
      <c r="S170" s="193">
        <v>0</v>
      </c>
      <c r="T170" s="194">
        <f>S170*H170</f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95" t="s">
        <v>179</v>
      </c>
      <c r="AT170" s="195" t="s">
        <v>175</v>
      </c>
      <c r="AU170" s="195" t="s">
        <v>180</v>
      </c>
      <c r="AY170" s="14" t="s">
        <v>172</v>
      </c>
      <c r="BE170" s="196">
        <f>IF(N170="základná",J170,0)</f>
        <v>0</v>
      </c>
      <c r="BF170" s="196">
        <f>IF(N170="znížená",J170,0)</f>
        <v>0</v>
      </c>
      <c r="BG170" s="196">
        <f>IF(N170="zákl. prenesená",J170,0)</f>
        <v>0</v>
      </c>
      <c r="BH170" s="196">
        <f>IF(N170="zníž. prenesená",J170,0)</f>
        <v>0</v>
      </c>
      <c r="BI170" s="196">
        <f>IF(N170="nulová",J170,0)</f>
        <v>0</v>
      </c>
      <c r="BJ170" s="14" t="s">
        <v>180</v>
      </c>
      <c r="BK170" s="196">
        <f>ROUND(I170*H170,2)</f>
        <v>0</v>
      </c>
      <c r="BL170" s="14" t="s">
        <v>179</v>
      </c>
      <c r="BM170" s="195" t="s">
        <v>945</v>
      </c>
    </row>
    <row r="171" spans="1:65" s="12" customFormat="1" ht="22.9" customHeight="1">
      <c r="B171" s="168"/>
      <c r="C171" s="169"/>
      <c r="D171" s="170" t="s">
        <v>71</v>
      </c>
      <c r="E171" s="182" t="s">
        <v>193</v>
      </c>
      <c r="F171" s="182" t="s">
        <v>194</v>
      </c>
      <c r="G171" s="169"/>
      <c r="H171" s="169"/>
      <c r="I171" s="172"/>
      <c r="J171" s="183">
        <f>BK171</f>
        <v>0</v>
      </c>
      <c r="K171" s="169"/>
      <c r="L171" s="174"/>
      <c r="M171" s="175"/>
      <c r="N171" s="176"/>
      <c r="O171" s="176"/>
      <c r="P171" s="177">
        <f>P172</f>
        <v>0</v>
      </c>
      <c r="Q171" s="176"/>
      <c r="R171" s="177">
        <f>R172</f>
        <v>0</v>
      </c>
      <c r="S171" s="176"/>
      <c r="T171" s="178">
        <f>T172</f>
        <v>0</v>
      </c>
      <c r="AR171" s="179" t="s">
        <v>80</v>
      </c>
      <c r="AT171" s="180" t="s">
        <v>71</v>
      </c>
      <c r="AU171" s="180" t="s">
        <v>80</v>
      </c>
      <c r="AY171" s="179" t="s">
        <v>172</v>
      </c>
      <c r="BK171" s="181">
        <f>BK172</f>
        <v>0</v>
      </c>
    </row>
    <row r="172" spans="1:65" s="2" customFormat="1" ht="24.2" customHeight="1">
      <c r="A172" s="31"/>
      <c r="B172" s="32"/>
      <c r="C172" s="184" t="s">
        <v>179</v>
      </c>
      <c r="D172" s="184" t="s">
        <v>175</v>
      </c>
      <c r="E172" s="185" t="s">
        <v>946</v>
      </c>
      <c r="F172" s="186" t="s">
        <v>947</v>
      </c>
      <c r="G172" s="187" t="s">
        <v>178</v>
      </c>
      <c r="H172" s="188">
        <v>1</v>
      </c>
      <c r="I172" s="189"/>
      <c r="J172" s="188">
        <f>ROUND(I172*H172,2)</f>
        <v>0</v>
      </c>
      <c r="K172" s="190"/>
      <c r="L172" s="36"/>
      <c r="M172" s="191" t="s">
        <v>1</v>
      </c>
      <c r="N172" s="192" t="s">
        <v>38</v>
      </c>
      <c r="O172" s="68"/>
      <c r="P172" s="193">
        <f>O172*H172</f>
        <v>0</v>
      </c>
      <c r="Q172" s="193">
        <v>0</v>
      </c>
      <c r="R172" s="193">
        <f>Q172*H172</f>
        <v>0</v>
      </c>
      <c r="S172" s="193">
        <v>0</v>
      </c>
      <c r="T172" s="194">
        <f>S172*H172</f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95" t="s">
        <v>179</v>
      </c>
      <c r="AT172" s="195" t="s">
        <v>175</v>
      </c>
      <c r="AU172" s="195" t="s">
        <v>180</v>
      </c>
      <c r="AY172" s="14" t="s">
        <v>172</v>
      </c>
      <c r="BE172" s="196">
        <f>IF(N172="základná",J172,0)</f>
        <v>0</v>
      </c>
      <c r="BF172" s="196">
        <f>IF(N172="znížená",J172,0)</f>
        <v>0</v>
      </c>
      <c r="BG172" s="196">
        <f>IF(N172="zákl. prenesená",J172,0)</f>
        <v>0</v>
      </c>
      <c r="BH172" s="196">
        <f>IF(N172="zníž. prenesená",J172,0)</f>
        <v>0</v>
      </c>
      <c r="BI172" s="196">
        <f>IF(N172="nulová",J172,0)</f>
        <v>0</v>
      </c>
      <c r="BJ172" s="14" t="s">
        <v>180</v>
      </c>
      <c r="BK172" s="196">
        <f>ROUND(I172*H172,2)</f>
        <v>0</v>
      </c>
      <c r="BL172" s="14" t="s">
        <v>179</v>
      </c>
      <c r="BM172" s="195" t="s">
        <v>948</v>
      </c>
    </row>
    <row r="173" spans="1:65" s="12" customFormat="1" ht="22.9" customHeight="1">
      <c r="B173" s="168"/>
      <c r="C173" s="169"/>
      <c r="D173" s="170" t="s">
        <v>71</v>
      </c>
      <c r="E173" s="182" t="s">
        <v>198</v>
      </c>
      <c r="F173" s="182" t="s">
        <v>199</v>
      </c>
      <c r="G173" s="169"/>
      <c r="H173" s="169"/>
      <c r="I173" s="172"/>
      <c r="J173" s="183">
        <f>BK173</f>
        <v>0</v>
      </c>
      <c r="K173" s="169"/>
      <c r="L173" s="174"/>
      <c r="M173" s="175"/>
      <c r="N173" s="176"/>
      <c r="O173" s="176"/>
      <c r="P173" s="177">
        <f>P174</f>
        <v>0</v>
      </c>
      <c r="Q173" s="176"/>
      <c r="R173" s="177">
        <f>R174</f>
        <v>0</v>
      </c>
      <c r="S173" s="176"/>
      <c r="T173" s="178">
        <f>T174</f>
        <v>0</v>
      </c>
      <c r="AR173" s="179" t="s">
        <v>80</v>
      </c>
      <c r="AT173" s="180" t="s">
        <v>71</v>
      </c>
      <c r="AU173" s="180" t="s">
        <v>80</v>
      </c>
      <c r="AY173" s="179" t="s">
        <v>172</v>
      </c>
      <c r="BK173" s="181">
        <f>BK174</f>
        <v>0</v>
      </c>
    </row>
    <row r="174" spans="1:65" s="2" customFormat="1" ht="24.2" customHeight="1">
      <c r="A174" s="31"/>
      <c r="B174" s="32"/>
      <c r="C174" s="184" t="s">
        <v>200</v>
      </c>
      <c r="D174" s="184" t="s">
        <v>175</v>
      </c>
      <c r="E174" s="185" t="s">
        <v>949</v>
      </c>
      <c r="F174" s="186" t="s">
        <v>950</v>
      </c>
      <c r="G174" s="187" t="s">
        <v>178</v>
      </c>
      <c r="H174" s="188">
        <v>1</v>
      </c>
      <c r="I174" s="189"/>
      <c r="J174" s="188">
        <f>ROUND(I174*H174,2)</f>
        <v>0</v>
      </c>
      <c r="K174" s="190"/>
      <c r="L174" s="36"/>
      <c r="M174" s="191" t="s">
        <v>1</v>
      </c>
      <c r="N174" s="192" t="s">
        <v>38</v>
      </c>
      <c r="O174" s="68"/>
      <c r="P174" s="193">
        <f>O174*H174</f>
        <v>0</v>
      </c>
      <c r="Q174" s="193">
        <v>0</v>
      </c>
      <c r="R174" s="193">
        <f>Q174*H174</f>
        <v>0</v>
      </c>
      <c r="S174" s="193">
        <v>0</v>
      </c>
      <c r="T174" s="194">
        <f>S174*H174</f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95" t="s">
        <v>179</v>
      </c>
      <c r="AT174" s="195" t="s">
        <v>175</v>
      </c>
      <c r="AU174" s="195" t="s">
        <v>180</v>
      </c>
      <c r="AY174" s="14" t="s">
        <v>172</v>
      </c>
      <c r="BE174" s="196">
        <f>IF(N174="základná",J174,0)</f>
        <v>0</v>
      </c>
      <c r="BF174" s="196">
        <f>IF(N174="znížená",J174,0)</f>
        <v>0</v>
      </c>
      <c r="BG174" s="196">
        <f>IF(N174="zákl. prenesená",J174,0)</f>
        <v>0</v>
      </c>
      <c r="BH174" s="196">
        <f>IF(N174="zníž. prenesená",J174,0)</f>
        <v>0</v>
      </c>
      <c r="BI174" s="196">
        <f>IF(N174="nulová",J174,0)</f>
        <v>0</v>
      </c>
      <c r="BJ174" s="14" t="s">
        <v>180</v>
      </c>
      <c r="BK174" s="196">
        <f>ROUND(I174*H174,2)</f>
        <v>0</v>
      </c>
      <c r="BL174" s="14" t="s">
        <v>179</v>
      </c>
      <c r="BM174" s="195" t="s">
        <v>951</v>
      </c>
    </row>
    <row r="175" spans="1:65" s="12" customFormat="1" ht="25.9" customHeight="1">
      <c r="B175" s="168"/>
      <c r="C175" s="169"/>
      <c r="D175" s="170" t="s">
        <v>71</v>
      </c>
      <c r="E175" s="171" t="s">
        <v>204</v>
      </c>
      <c r="F175" s="171" t="s">
        <v>205</v>
      </c>
      <c r="G175" s="169"/>
      <c r="H175" s="169"/>
      <c r="I175" s="172"/>
      <c r="J175" s="173">
        <f>BK175</f>
        <v>0</v>
      </c>
      <c r="K175" s="169"/>
      <c r="L175" s="174"/>
      <c r="M175" s="175"/>
      <c r="N175" s="176"/>
      <c r="O175" s="176"/>
      <c r="P175" s="177">
        <f>P176+P180+P182+P184+P187+P189+P192+P194+P196</f>
        <v>0</v>
      </c>
      <c r="Q175" s="176"/>
      <c r="R175" s="177">
        <f>R176+R180+R182+R184+R187+R189+R192+R194+R196</f>
        <v>14.163000000000002</v>
      </c>
      <c r="S175" s="176"/>
      <c r="T175" s="178">
        <f>T176+T180+T182+T184+T187+T189+T192+T194+T196</f>
        <v>182.34100000000001</v>
      </c>
      <c r="AR175" s="179" t="s">
        <v>80</v>
      </c>
      <c r="AT175" s="180" t="s">
        <v>71</v>
      </c>
      <c r="AU175" s="180" t="s">
        <v>72</v>
      </c>
      <c r="AY175" s="179" t="s">
        <v>172</v>
      </c>
      <c r="BK175" s="181">
        <f>BK176+BK180+BK182+BK184+BK187+BK189+BK192+BK194+BK196</f>
        <v>0</v>
      </c>
    </row>
    <row r="176" spans="1:65" s="12" customFormat="1" ht="22.9" customHeight="1">
      <c r="B176" s="168"/>
      <c r="C176" s="169"/>
      <c r="D176" s="170" t="s">
        <v>71</v>
      </c>
      <c r="E176" s="182" t="s">
        <v>339</v>
      </c>
      <c r="F176" s="182" t="s">
        <v>340</v>
      </c>
      <c r="G176" s="169"/>
      <c r="H176" s="169"/>
      <c r="I176" s="172"/>
      <c r="J176" s="183">
        <f>BK176</f>
        <v>0</v>
      </c>
      <c r="K176" s="169"/>
      <c r="L176" s="174"/>
      <c r="M176" s="175"/>
      <c r="N176" s="176"/>
      <c r="O176" s="176"/>
      <c r="P176" s="177">
        <f>SUM(P177:P179)</f>
        <v>0</v>
      </c>
      <c r="Q176" s="176"/>
      <c r="R176" s="177">
        <f>SUM(R177:R179)</f>
        <v>0</v>
      </c>
      <c r="S176" s="176"/>
      <c r="T176" s="178">
        <f>SUM(T177:T179)</f>
        <v>35.728000000000009</v>
      </c>
      <c r="AR176" s="179" t="s">
        <v>80</v>
      </c>
      <c r="AT176" s="180" t="s">
        <v>71</v>
      </c>
      <c r="AU176" s="180" t="s">
        <v>80</v>
      </c>
      <c r="AY176" s="179" t="s">
        <v>172</v>
      </c>
      <c r="BK176" s="181">
        <f>SUM(BK177:BK179)</f>
        <v>0</v>
      </c>
    </row>
    <row r="177" spans="1:65" s="2" customFormat="1" ht="24.2" customHeight="1">
      <c r="A177" s="31"/>
      <c r="B177" s="32"/>
      <c r="C177" s="184" t="s">
        <v>208</v>
      </c>
      <c r="D177" s="184" t="s">
        <v>175</v>
      </c>
      <c r="E177" s="185" t="s">
        <v>341</v>
      </c>
      <c r="F177" s="186" t="s">
        <v>342</v>
      </c>
      <c r="G177" s="187" t="s">
        <v>235</v>
      </c>
      <c r="H177" s="188">
        <v>129.30000000000001</v>
      </c>
      <c r="I177" s="189"/>
      <c r="J177" s="188">
        <f>ROUND(I177*H177,2)</f>
        <v>0</v>
      </c>
      <c r="K177" s="190"/>
      <c r="L177" s="36"/>
      <c r="M177" s="191" t="s">
        <v>1</v>
      </c>
      <c r="N177" s="192" t="s">
        <v>38</v>
      </c>
      <c r="O177" s="68"/>
      <c r="P177" s="193">
        <f>O177*H177</f>
        <v>0</v>
      </c>
      <c r="Q177" s="193">
        <v>0</v>
      </c>
      <c r="R177" s="193">
        <f>Q177*H177</f>
        <v>0</v>
      </c>
      <c r="S177" s="193">
        <v>9.8000000000000004E-2</v>
      </c>
      <c r="T177" s="194">
        <f>S177*H177</f>
        <v>12.671400000000002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95" t="s">
        <v>179</v>
      </c>
      <c r="AT177" s="195" t="s">
        <v>175</v>
      </c>
      <c r="AU177" s="195" t="s">
        <v>180</v>
      </c>
      <c r="AY177" s="14" t="s">
        <v>172</v>
      </c>
      <c r="BE177" s="196">
        <f>IF(N177="základná",J177,0)</f>
        <v>0</v>
      </c>
      <c r="BF177" s="196">
        <f>IF(N177="znížená",J177,0)</f>
        <v>0</v>
      </c>
      <c r="BG177" s="196">
        <f>IF(N177="zákl. prenesená",J177,0)</f>
        <v>0</v>
      </c>
      <c r="BH177" s="196">
        <f>IF(N177="zníž. prenesená",J177,0)</f>
        <v>0</v>
      </c>
      <c r="BI177" s="196">
        <f>IF(N177="nulová",J177,0)</f>
        <v>0</v>
      </c>
      <c r="BJ177" s="14" t="s">
        <v>180</v>
      </c>
      <c r="BK177" s="196">
        <f>ROUND(I177*H177,2)</f>
        <v>0</v>
      </c>
      <c r="BL177" s="14" t="s">
        <v>179</v>
      </c>
      <c r="BM177" s="195" t="s">
        <v>343</v>
      </c>
    </row>
    <row r="178" spans="1:65" s="2" customFormat="1" ht="24.2" customHeight="1">
      <c r="A178" s="31"/>
      <c r="B178" s="32"/>
      <c r="C178" s="184" t="s">
        <v>215</v>
      </c>
      <c r="D178" s="184" t="s">
        <v>175</v>
      </c>
      <c r="E178" s="185" t="s">
        <v>952</v>
      </c>
      <c r="F178" s="186" t="s">
        <v>953</v>
      </c>
      <c r="G178" s="187" t="s">
        <v>235</v>
      </c>
      <c r="H178" s="188">
        <v>30.1</v>
      </c>
      <c r="I178" s="189"/>
      <c r="J178" s="188">
        <f>ROUND(I178*H178,2)</f>
        <v>0</v>
      </c>
      <c r="K178" s="190"/>
      <c r="L178" s="36"/>
      <c r="M178" s="191" t="s">
        <v>1</v>
      </c>
      <c r="N178" s="192" t="s">
        <v>38</v>
      </c>
      <c r="O178" s="68"/>
      <c r="P178" s="193">
        <f>O178*H178</f>
        <v>0</v>
      </c>
      <c r="Q178" s="193">
        <v>0</v>
      </c>
      <c r="R178" s="193">
        <f>Q178*H178</f>
        <v>0</v>
      </c>
      <c r="S178" s="193">
        <v>0.316</v>
      </c>
      <c r="T178" s="194">
        <f>S178*H178</f>
        <v>9.5116000000000014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95" t="s">
        <v>179</v>
      </c>
      <c r="AT178" s="195" t="s">
        <v>175</v>
      </c>
      <c r="AU178" s="195" t="s">
        <v>180</v>
      </c>
      <c r="AY178" s="14" t="s">
        <v>172</v>
      </c>
      <c r="BE178" s="196">
        <f>IF(N178="základná",J178,0)</f>
        <v>0</v>
      </c>
      <c r="BF178" s="196">
        <f>IF(N178="znížená",J178,0)</f>
        <v>0</v>
      </c>
      <c r="BG178" s="196">
        <f>IF(N178="zákl. prenesená",J178,0)</f>
        <v>0</v>
      </c>
      <c r="BH178" s="196">
        <f>IF(N178="zníž. prenesená",J178,0)</f>
        <v>0</v>
      </c>
      <c r="BI178" s="196">
        <f>IF(N178="nulová",J178,0)</f>
        <v>0</v>
      </c>
      <c r="BJ178" s="14" t="s">
        <v>180</v>
      </c>
      <c r="BK178" s="196">
        <f>ROUND(I178*H178,2)</f>
        <v>0</v>
      </c>
      <c r="BL178" s="14" t="s">
        <v>179</v>
      </c>
      <c r="BM178" s="195" t="s">
        <v>954</v>
      </c>
    </row>
    <row r="179" spans="1:65" s="2" customFormat="1" ht="24.2" customHeight="1">
      <c r="A179" s="31"/>
      <c r="B179" s="32"/>
      <c r="C179" s="184" t="s">
        <v>220</v>
      </c>
      <c r="D179" s="184" t="s">
        <v>175</v>
      </c>
      <c r="E179" s="185" t="s">
        <v>344</v>
      </c>
      <c r="F179" s="186" t="s">
        <v>345</v>
      </c>
      <c r="G179" s="187" t="s">
        <v>235</v>
      </c>
      <c r="H179" s="188">
        <v>30.1</v>
      </c>
      <c r="I179" s="189"/>
      <c r="J179" s="188">
        <f>ROUND(I179*H179,2)</f>
        <v>0</v>
      </c>
      <c r="K179" s="190"/>
      <c r="L179" s="36"/>
      <c r="M179" s="191" t="s">
        <v>1</v>
      </c>
      <c r="N179" s="192" t="s">
        <v>38</v>
      </c>
      <c r="O179" s="68"/>
      <c r="P179" s="193">
        <f>O179*H179</f>
        <v>0</v>
      </c>
      <c r="Q179" s="193">
        <v>0</v>
      </c>
      <c r="R179" s="193">
        <f>Q179*H179</f>
        <v>0</v>
      </c>
      <c r="S179" s="193">
        <v>0.45</v>
      </c>
      <c r="T179" s="194">
        <f>S179*H179</f>
        <v>13.545000000000002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95" t="s">
        <v>179</v>
      </c>
      <c r="AT179" s="195" t="s">
        <v>175</v>
      </c>
      <c r="AU179" s="195" t="s">
        <v>180</v>
      </c>
      <c r="AY179" s="14" t="s">
        <v>172</v>
      </c>
      <c r="BE179" s="196">
        <f>IF(N179="základná",J179,0)</f>
        <v>0</v>
      </c>
      <c r="BF179" s="196">
        <f>IF(N179="znížená",J179,0)</f>
        <v>0</v>
      </c>
      <c r="BG179" s="196">
        <f>IF(N179="zákl. prenesená",J179,0)</f>
        <v>0</v>
      </c>
      <c r="BH179" s="196">
        <f>IF(N179="zníž. prenesená",J179,0)</f>
        <v>0</v>
      </c>
      <c r="BI179" s="196">
        <f>IF(N179="nulová",J179,0)</f>
        <v>0</v>
      </c>
      <c r="BJ179" s="14" t="s">
        <v>180</v>
      </c>
      <c r="BK179" s="196">
        <f>ROUND(I179*H179,2)</f>
        <v>0</v>
      </c>
      <c r="BL179" s="14" t="s">
        <v>179</v>
      </c>
      <c r="BM179" s="195" t="s">
        <v>913</v>
      </c>
    </row>
    <row r="180" spans="1:65" s="12" customFormat="1" ht="22.9" customHeight="1">
      <c r="B180" s="168"/>
      <c r="C180" s="169"/>
      <c r="D180" s="170" t="s">
        <v>71</v>
      </c>
      <c r="E180" s="182" t="s">
        <v>347</v>
      </c>
      <c r="F180" s="182" t="s">
        <v>348</v>
      </c>
      <c r="G180" s="169"/>
      <c r="H180" s="169"/>
      <c r="I180" s="172"/>
      <c r="J180" s="183">
        <f>BK180</f>
        <v>0</v>
      </c>
      <c r="K180" s="169"/>
      <c r="L180" s="174"/>
      <c r="M180" s="175"/>
      <c r="N180" s="176"/>
      <c r="O180" s="176"/>
      <c r="P180" s="177">
        <f>P181</f>
        <v>0</v>
      </c>
      <c r="Q180" s="176"/>
      <c r="R180" s="177">
        <f>R181</f>
        <v>14.042000000000002</v>
      </c>
      <c r="S180" s="176"/>
      <c r="T180" s="178">
        <f>T181</f>
        <v>15.044999999999998</v>
      </c>
      <c r="AR180" s="179" t="s">
        <v>80</v>
      </c>
      <c r="AT180" s="180" t="s">
        <v>71</v>
      </c>
      <c r="AU180" s="180" t="s">
        <v>80</v>
      </c>
      <c r="AY180" s="179" t="s">
        <v>172</v>
      </c>
      <c r="BK180" s="181">
        <f>BK181</f>
        <v>0</v>
      </c>
    </row>
    <row r="181" spans="1:65" s="2" customFormat="1" ht="24.2" customHeight="1">
      <c r="A181" s="31"/>
      <c r="B181" s="32"/>
      <c r="C181" s="184" t="s">
        <v>226</v>
      </c>
      <c r="D181" s="184" t="s">
        <v>175</v>
      </c>
      <c r="E181" s="185" t="s">
        <v>355</v>
      </c>
      <c r="F181" s="186" t="s">
        <v>356</v>
      </c>
      <c r="G181" s="187" t="s">
        <v>235</v>
      </c>
      <c r="H181" s="188">
        <v>100.3</v>
      </c>
      <c r="I181" s="189"/>
      <c r="J181" s="188">
        <f>ROUND(I181*H181,2)</f>
        <v>0</v>
      </c>
      <c r="K181" s="190"/>
      <c r="L181" s="36"/>
      <c r="M181" s="191" t="s">
        <v>1</v>
      </c>
      <c r="N181" s="192" t="s">
        <v>38</v>
      </c>
      <c r="O181" s="68"/>
      <c r="P181" s="193">
        <f>O181*H181</f>
        <v>0</v>
      </c>
      <c r="Q181" s="193">
        <v>0.14000000000000001</v>
      </c>
      <c r="R181" s="193">
        <f>Q181*H181</f>
        <v>14.042000000000002</v>
      </c>
      <c r="S181" s="193">
        <v>0.15</v>
      </c>
      <c r="T181" s="194">
        <f>S181*H181</f>
        <v>15.044999999999998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>IF(N181="základná",J181,0)</f>
        <v>0</v>
      </c>
      <c r="BF181" s="196">
        <f>IF(N181="znížená",J181,0)</f>
        <v>0</v>
      </c>
      <c r="BG181" s="196">
        <f>IF(N181="zákl. prenesená",J181,0)</f>
        <v>0</v>
      </c>
      <c r="BH181" s="196">
        <f>IF(N181="zníž. prenesená",J181,0)</f>
        <v>0</v>
      </c>
      <c r="BI181" s="196">
        <f>IF(N181="nulová",J181,0)</f>
        <v>0</v>
      </c>
      <c r="BJ181" s="14" t="s">
        <v>180</v>
      </c>
      <c r="BK181" s="196">
        <f>ROUND(I181*H181,2)</f>
        <v>0</v>
      </c>
      <c r="BL181" s="14" t="s">
        <v>179</v>
      </c>
      <c r="BM181" s="195" t="s">
        <v>357</v>
      </c>
    </row>
    <row r="182" spans="1:65" s="12" customFormat="1" ht="22.9" customHeight="1">
      <c r="B182" s="168"/>
      <c r="C182" s="169"/>
      <c r="D182" s="170" t="s">
        <v>71</v>
      </c>
      <c r="E182" s="182" t="s">
        <v>361</v>
      </c>
      <c r="F182" s="182" t="s">
        <v>362</v>
      </c>
      <c r="G182" s="169"/>
      <c r="H182" s="169"/>
      <c r="I182" s="172"/>
      <c r="J182" s="183">
        <f>BK182</f>
        <v>0</v>
      </c>
      <c r="K182" s="169"/>
      <c r="L182" s="174"/>
      <c r="M182" s="175"/>
      <c r="N182" s="176"/>
      <c r="O182" s="176"/>
      <c r="P182" s="177">
        <f>P183</f>
        <v>0</v>
      </c>
      <c r="Q182" s="176"/>
      <c r="R182" s="177">
        <f>R183</f>
        <v>0</v>
      </c>
      <c r="S182" s="176"/>
      <c r="T182" s="178">
        <f>T183</f>
        <v>114.8</v>
      </c>
      <c r="AR182" s="179" t="s">
        <v>80</v>
      </c>
      <c r="AT182" s="180" t="s">
        <v>71</v>
      </c>
      <c r="AU182" s="180" t="s">
        <v>80</v>
      </c>
      <c r="AY182" s="179" t="s">
        <v>172</v>
      </c>
      <c r="BK182" s="181">
        <f>BK183</f>
        <v>0</v>
      </c>
    </row>
    <row r="183" spans="1:65" s="2" customFormat="1" ht="24.2" customHeight="1">
      <c r="A183" s="31"/>
      <c r="B183" s="32"/>
      <c r="C183" s="184" t="s">
        <v>232</v>
      </c>
      <c r="D183" s="184" t="s">
        <v>175</v>
      </c>
      <c r="E183" s="185" t="s">
        <v>363</v>
      </c>
      <c r="F183" s="186" t="s">
        <v>364</v>
      </c>
      <c r="G183" s="187" t="s">
        <v>235</v>
      </c>
      <c r="H183" s="188">
        <v>229.6</v>
      </c>
      <c r="I183" s="189"/>
      <c r="J183" s="188">
        <f>ROUND(I183*H183,2)</f>
        <v>0</v>
      </c>
      <c r="K183" s="190"/>
      <c r="L183" s="36"/>
      <c r="M183" s="191" t="s">
        <v>1</v>
      </c>
      <c r="N183" s="192" t="s">
        <v>38</v>
      </c>
      <c r="O183" s="68"/>
      <c r="P183" s="193">
        <f>O183*H183</f>
        <v>0</v>
      </c>
      <c r="Q183" s="193">
        <v>0</v>
      </c>
      <c r="R183" s="193">
        <f>Q183*H183</f>
        <v>0</v>
      </c>
      <c r="S183" s="193">
        <v>0.5</v>
      </c>
      <c r="T183" s="194">
        <f>S183*H183</f>
        <v>114.8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95" t="s">
        <v>179</v>
      </c>
      <c r="AT183" s="195" t="s">
        <v>175</v>
      </c>
      <c r="AU183" s="195" t="s">
        <v>180</v>
      </c>
      <c r="AY183" s="14" t="s">
        <v>172</v>
      </c>
      <c r="BE183" s="196">
        <f>IF(N183="základná",J183,0)</f>
        <v>0</v>
      </c>
      <c r="BF183" s="196">
        <f>IF(N183="znížená",J183,0)</f>
        <v>0</v>
      </c>
      <c r="BG183" s="196">
        <f>IF(N183="zákl. prenesená",J183,0)</f>
        <v>0</v>
      </c>
      <c r="BH183" s="196">
        <f>IF(N183="zníž. prenesená",J183,0)</f>
        <v>0</v>
      </c>
      <c r="BI183" s="196">
        <f>IF(N183="nulová",J183,0)</f>
        <v>0</v>
      </c>
      <c r="BJ183" s="14" t="s">
        <v>180</v>
      </c>
      <c r="BK183" s="196">
        <f>ROUND(I183*H183,2)</f>
        <v>0</v>
      </c>
      <c r="BL183" s="14" t="s">
        <v>179</v>
      </c>
      <c r="BM183" s="195" t="s">
        <v>365</v>
      </c>
    </row>
    <row r="184" spans="1:65" s="12" customFormat="1" ht="22.9" customHeight="1">
      <c r="B184" s="168"/>
      <c r="C184" s="169"/>
      <c r="D184" s="170" t="s">
        <v>71</v>
      </c>
      <c r="E184" s="182" t="s">
        <v>371</v>
      </c>
      <c r="F184" s="182" t="s">
        <v>372</v>
      </c>
      <c r="G184" s="169"/>
      <c r="H184" s="169"/>
      <c r="I184" s="172"/>
      <c r="J184" s="183">
        <f>BK184</f>
        <v>0</v>
      </c>
      <c r="K184" s="169"/>
      <c r="L184" s="174"/>
      <c r="M184" s="175"/>
      <c r="N184" s="176"/>
      <c r="O184" s="176"/>
      <c r="P184" s="177">
        <f>SUM(P185:P186)</f>
        <v>0</v>
      </c>
      <c r="Q184" s="176"/>
      <c r="R184" s="177">
        <f>SUM(R185:R186)</f>
        <v>0</v>
      </c>
      <c r="S184" s="176"/>
      <c r="T184" s="178">
        <f>SUM(T185:T186)</f>
        <v>16.608000000000001</v>
      </c>
      <c r="AR184" s="179" t="s">
        <v>80</v>
      </c>
      <c r="AT184" s="180" t="s">
        <v>71</v>
      </c>
      <c r="AU184" s="180" t="s">
        <v>80</v>
      </c>
      <c r="AY184" s="179" t="s">
        <v>172</v>
      </c>
      <c r="BK184" s="181">
        <f>SUM(BK185:BK186)</f>
        <v>0</v>
      </c>
    </row>
    <row r="185" spans="1:65" s="2" customFormat="1" ht="24.2" customHeight="1">
      <c r="A185" s="31"/>
      <c r="B185" s="32"/>
      <c r="C185" s="184" t="s">
        <v>237</v>
      </c>
      <c r="D185" s="184" t="s">
        <v>175</v>
      </c>
      <c r="E185" s="185" t="s">
        <v>373</v>
      </c>
      <c r="F185" s="186" t="s">
        <v>374</v>
      </c>
      <c r="G185" s="187" t="s">
        <v>337</v>
      </c>
      <c r="H185" s="188">
        <v>95.2</v>
      </c>
      <c r="I185" s="189"/>
      <c r="J185" s="188">
        <f>ROUND(I185*H185,2)</f>
        <v>0</v>
      </c>
      <c r="K185" s="190"/>
      <c r="L185" s="36"/>
      <c r="M185" s="191" t="s">
        <v>1</v>
      </c>
      <c r="N185" s="192" t="s">
        <v>38</v>
      </c>
      <c r="O185" s="68"/>
      <c r="P185" s="193">
        <f>O185*H185</f>
        <v>0</v>
      </c>
      <c r="Q185" s="193">
        <v>0</v>
      </c>
      <c r="R185" s="193">
        <f>Q185*H185</f>
        <v>0</v>
      </c>
      <c r="S185" s="193">
        <v>0.14499999999999999</v>
      </c>
      <c r="T185" s="194">
        <f>S185*H185</f>
        <v>13.804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95" t="s">
        <v>179</v>
      </c>
      <c r="AT185" s="195" t="s">
        <v>175</v>
      </c>
      <c r="AU185" s="195" t="s">
        <v>180</v>
      </c>
      <c r="AY185" s="14" t="s">
        <v>172</v>
      </c>
      <c r="BE185" s="196">
        <f>IF(N185="základná",J185,0)</f>
        <v>0</v>
      </c>
      <c r="BF185" s="196">
        <f>IF(N185="znížená",J185,0)</f>
        <v>0</v>
      </c>
      <c r="BG185" s="196">
        <f>IF(N185="zákl. prenesená",J185,0)</f>
        <v>0</v>
      </c>
      <c r="BH185" s="196">
        <f>IF(N185="zníž. prenesená",J185,0)</f>
        <v>0</v>
      </c>
      <c r="BI185" s="196">
        <f>IF(N185="nulová",J185,0)</f>
        <v>0</v>
      </c>
      <c r="BJ185" s="14" t="s">
        <v>180</v>
      </c>
      <c r="BK185" s="196">
        <f>ROUND(I185*H185,2)</f>
        <v>0</v>
      </c>
      <c r="BL185" s="14" t="s">
        <v>179</v>
      </c>
      <c r="BM185" s="195" t="s">
        <v>375</v>
      </c>
    </row>
    <row r="186" spans="1:65" s="2" customFormat="1" ht="24.2" customHeight="1">
      <c r="A186" s="31"/>
      <c r="B186" s="32"/>
      <c r="C186" s="184" t="s">
        <v>245</v>
      </c>
      <c r="D186" s="184" t="s">
        <v>175</v>
      </c>
      <c r="E186" s="185" t="s">
        <v>377</v>
      </c>
      <c r="F186" s="186" t="s">
        <v>378</v>
      </c>
      <c r="G186" s="187" t="s">
        <v>337</v>
      </c>
      <c r="H186" s="188">
        <v>70.099999999999994</v>
      </c>
      <c r="I186" s="189"/>
      <c r="J186" s="188">
        <f>ROUND(I186*H186,2)</f>
        <v>0</v>
      </c>
      <c r="K186" s="190"/>
      <c r="L186" s="36"/>
      <c r="M186" s="191" t="s">
        <v>1</v>
      </c>
      <c r="N186" s="192" t="s">
        <v>38</v>
      </c>
      <c r="O186" s="68"/>
      <c r="P186" s="193">
        <f>O186*H186</f>
        <v>0</v>
      </c>
      <c r="Q186" s="193">
        <v>0</v>
      </c>
      <c r="R186" s="193">
        <f>Q186*H186</f>
        <v>0</v>
      </c>
      <c r="S186" s="193">
        <v>0.04</v>
      </c>
      <c r="T186" s="194">
        <f>S186*H186</f>
        <v>2.8039999999999998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179</v>
      </c>
      <c r="AT186" s="195" t="s">
        <v>175</v>
      </c>
      <c r="AU186" s="195" t="s">
        <v>180</v>
      </c>
      <c r="AY186" s="14" t="s">
        <v>172</v>
      </c>
      <c r="BE186" s="196">
        <f>IF(N186="základná",J186,0)</f>
        <v>0</v>
      </c>
      <c r="BF186" s="196">
        <f>IF(N186="znížená",J186,0)</f>
        <v>0</v>
      </c>
      <c r="BG186" s="196">
        <f>IF(N186="zákl. prenesená",J186,0)</f>
        <v>0</v>
      </c>
      <c r="BH186" s="196">
        <f>IF(N186="zníž. prenesená",J186,0)</f>
        <v>0</v>
      </c>
      <c r="BI186" s="196">
        <f>IF(N186="nulová",J186,0)</f>
        <v>0</v>
      </c>
      <c r="BJ186" s="14" t="s">
        <v>180</v>
      </c>
      <c r="BK186" s="196">
        <f>ROUND(I186*H186,2)</f>
        <v>0</v>
      </c>
      <c r="BL186" s="14" t="s">
        <v>179</v>
      </c>
      <c r="BM186" s="195" t="s">
        <v>379</v>
      </c>
    </row>
    <row r="187" spans="1:65" s="12" customFormat="1" ht="22.9" customHeight="1">
      <c r="B187" s="168"/>
      <c r="C187" s="169"/>
      <c r="D187" s="170" t="s">
        <v>71</v>
      </c>
      <c r="E187" s="182" t="s">
        <v>206</v>
      </c>
      <c r="F187" s="182" t="s">
        <v>207</v>
      </c>
      <c r="G187" s="169"/>
      <c r="H187" s="169"/>
      <c r="I187" s="172"/>
      <c r="J187" s="183">
        <f>BK187</f>
        <v>0</v>
      </c>
      <c r="K187" s="169"/>
      <c r="L187" s="174"/>
      <c r="M187" s="175"/>
      <c r="N187" s="176"/>
      <c r="O187" s="176"/>
      <c r="P187" s="177">
        <f>P188</f>
        <v>0</v>
      </c>
      <c r="Q187" s="176"/>
      <c r="R187" s="177">
        <f>R188</f>
        <v>0</v>
      </c>
      <c r="S187" s="176"/>
      <c r="T187" s="178">
        <f>T188</f>
        <v>0.16</v>
      </c>
      <c r="AR187" s="179" t="s">
        <v>80</v>
      </c>
      <c r="AT187" s="180" t="s">
        <v>71</v>
      </c>
      <c r="AU187" s="180" t="s">
        <v>80</v>
      </c>
      <c r="AY187" s="179" t="s">
        <v>172</v>
      </c>
      <c r="BK187" s="181">
        <f>BK188</f>
        <v>0</v>
      </c>
    </row>
    <row r="188" spans="1:65" s="2" customFormat="1" ht="24.2" customHeight="1">
      <c r="A188" s="31"/>
      <c r="B188" s="32"/>
      <c r="C188" s="184" t="s">
        <v>251</v>
      </c>
      <c r="D188" s="184" t="s">
        <v>175</v>
      </c>
      <c r="E188" s="185" t="s">
        <v>209</v>
      </c>
      <c r="F188" s="186" t="s">
        <v>210</v>
      </c>
      <c r="G188" s="187" t="s">
        <v>211</v>
      </c>
      <c r="H188" s="188">
        <v>20</v>
      </c>
      <c r="I188" s="189"/>
      <c r="J188" s="188">
        <f>ROUND(I188*H188,2)</f>
        <v>0</v>
      </c>
      <c r="K188" s="190"/>
      <c r="L188" s="36"/>
      <c r="M188" s="191" t="s">
        <v>1</v>
      </c>
      <c r="N188" s="192" t="s">
        <v>38</v>
      </c>
      <c r="O188" s="68"/>
      <c r="P188" s="193">
        <f>O188*H188</f>
        <v>0</v>
      </c>
      <c r="Q188" s="193">
        <v>0</v>
      </c>
      <c r="R188" s="193">
        <f>Q188*H188</f>
        <v>0</v>
      </c>
      <c r="S188" s="193">
        <v>8.0000000000000002E-3</v>
      </c>
      <c r="T188" s="194">
        <f>S188*H188</f>
        <v>0.16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95" t="s">
        <v>179</v>
      </c>
      <c r="AT188" s="195" t="s">
        <v>175</v>
      </c>
      <c r="AU188" s="195" t="s">
        <v>180</v>
      </c>
      <c r="AY188" s="14" t="s">
        <v>172</v>
      </c>
      <c r="BE188" s="196">
        <f>IF(N188="základná",J188,0)</f>
        <v>0</v>
      </c>
      <c r="BF188" s="196">
        <f>IF(N188="znížená",J188,0)</f>
        <v>0</v>
      </c>
      <c r="BG188" s="196">
        <f>IF(N188="zákl. prenesená",J188,0)</f>
        <v>0</v>
      </c>
      <c r="BH188" s="196">
        <f>IF(N188="zníž. prenesená",J188,0)</f>
        <v>0</v>
      </c>
      <c r="BI188" s="196">
        <f>IF(N188="nulová",J188,0)</f>
        <v>0</v>
      </c>
      <c r="BJ188" s="14" t="s">
        <v>180</v>
      </c>
      <c r="BK188" s="196">
        <f>ROUND(I188*H188,2)</f>
        <v>0</v>
      </c>
      <c r="BL188" s="14" t="s">
        <v>179</v>
      </c>
      <c r="BM188" s="195" t="s">
        <v>741</v>
      </c>
    </row>
    <row r="189" spans="1:65" s="12" customFormat="1" ht="22.9" customHeight="1">
      <c r="B189" s="168"/>
      <c r="C189" s="169"/>
      <c r="D189" s="170" t="s">
        <v>71</v>
      </c>
      <c r="E189" s="182" t="s">
        <v>213</v>
      </c>
      <c r="F189" s="182" t="s">
        <v>214</v>
      </c>
      <c r="G189" s="169"/>
      <c r="H189" s="169"/>
      <c r="I189" s="172"/>
      <c r="J189" s="183">
        <f>BK189</f>
        <v>0</v>
      </c>
      <c r="K189" s="169"/>
      <c r="L189" s="174"/>
      <c r="M189" s="175"/>
      <c r="N189" s="176"/>
      <c r="O189" s="176"/>
      <c r="P189" s="177">
        <f>SUM(P190:P191)</f>
        <v>0</v>
      </c>
      <c r="Q189" s="176"/>
      <c r="R189" s="177">
        <f>SUM(R190:R191)</f>
        <v>0</v>
      </c>
      <c r="S189" s="176"/>
      <c r="T189" s="178">
        <f>SUM(T190:T191)</f>
        <v>0</v>
      </c>
      <c r="AR189" s="179" t="s">
        <v>80</v>
      </c>
      <c r="AT189" s="180" t="s">
        <v>71</v>
      </c>
      <c r="AU189" s="180" t="s">
        <v>80</v>
      </c>
      <c r="AY189" s="179" t="s">
        <v>172</v>
      </c>
      <c r="BK189" s="181">
        <f>SUM(BK190:BK191)</f>
        <v>0</v>
      </c>
    </row>
    <row r="190" spans="1:65" s="2" customFormat="1" ht="24.2" customHeight="1">
      <c r="A190" s="31"/>
      <c r="B190" s="32"/>
      <c r="C190" s="184" t="s">
        <v>255</v>
      </c>
      <c r="D190" s="184" t="s">
        <v>175</v>
      </c>
      <c r="E190" s="185" t="s">
        <v>216</v>
      </c>
      <c r="F190" s="186" t="s">
        <v>217</v>
      </c>
      <c r="G190" s="187" t="s">
        <v>218</v>
      </c>
      <c r="H190" s="188">
        <v>182.34</v>
      </c>
      <c r="I190" s="189"/>
      <c r="J190" s="188">
        <f>ROUND(I190*H190,2)</f>
        <v>0</v>
      </c>
      <c r="K190" s="190"/>
      <c r="L190" s="36"/>
      <c r="M190" s="191" t="s">
        <v>1</v>
      </c>
      <c r="N190" s="192" t="s">
        <v>38</v>
      </c>
      <c r="O190" s="68"/>
      <c r="P190" s="193">
        <f>O190*H190</f>
        <v>0</v>
      </c>
      <c r="Q190" s="193">
        <v>0</v>
      </c>
      <c r="R190" s="193">
        <f>Q190*H190</f>
        <v>0</v>
      </c>
      <c r="S190" s="193">
        <v>0</v>
      </c>
      <c r="T190" s="194">
        <f>S190*H190</f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179</v>
      </c>
      <c r="AT190" s="195" t="s">
        <v>175</v>
      </c>
      <c r="AU190" s="195" t="s">
        <v>180</v>
      </c>
      <c r="AY190" s="14" t="s">
        <v>172</v>
      </c>
      <c r="BE190" s="196">
        <f>IF(N190="základná",J190,0)</f>
        <v>0</v>
      </c>
      <c r="BF190" s="196">
        <f>IF(N190="znížená",J190,0)</f>
        <v>0</v>
      </c>
      <c r="BG190" s="196">
        <f>IF(N190="zákl. prenesená",J190,0)</f>
        <v>0</v>
      </c>
      <c r="BH190" s="196">
        <f>IF(N190="zníž. prenesená",J190,0)</f>
        <v>0</v>
      </c>
      <c r="BI190" s="196">
        <f>IF(N190="nulová",J190,0)</f>
        <v>0</v>
      </c>
      <c r="BJ190" s="14" t="s">
        <v>180</v>
      </c>
      <c r="BK190" s="196">
        <f>ROUND(I190*H190,2)</f>
        <v>0</v>
      </c>
      <c r="BL190" s="14" t="s">
        <v>179</v>
      </c>
      <c r="BM190" s="195" t="s">
        <v>219</v>
      </c>
    </row>
    <row r="191" spans="1:65" s="2" customFormat="1" ht="24.2" customHeight="1">
      <c r="A191" s="31"/>
      <c r="B191" s="32"/>
      <c r="C191" s="184" t="s">
        <v>260</v>
      </c>
      <c r="D191" s="184" t="s">
        <v>175</v>
      </c>
      <c r="E191" s="185" t="s">
        <v>221</v>
      </c>
      <c r="F191" s="186" t="s">
        <v>222</v>
      </c>
      <c r="G191" s="187" t="s">
        <v>218</v>
      </c>
      <c r="H191" s="188">
        <v>5834.88</v>
      </c>
      <c r="I191" s="189"/>
      <c r="J191" s="188">
        <f>ROUND(I191*H191,2)</f>
        <v>0</v>
      </c>
      <c r="K191" s="190"/>
      <c r="L191" s="36"/>
      <c r="M191" s="191" t="s">
        <v>1</v>
      </c>
      <c r="N191" s="192" t="s">
        <v>38</v>
      </c>
      <c r="O191" s="68"/>
      <c r="P191" s="193">
        <f>O191*H191</f>
        <v>0</v>
      </c>
      <c r="Q191" s="193">
        <v>0</v>
      </c>
      <c r="R191" s="193">
        <f>Q191*H191</f>
        <v>0</v>
      </c>
      <c r="S191" s="193">
        <v>0</v>
      </c>
      <c r="T191" s="194">
        <f>S191*H191</f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95" t="s">
        <v>179</v>
      </c>
      <c r="AT191" s="195" t="s">
        <v>175</v>
      </c>
      <c r="AU191" s="195" t="s">
        <v>180</v>
      </c>
      <c r="AY191" s="14" t="s">
        <v>172</v>
      </c>
      <c r="BE191" s="196">
        <f>IF(N191="základná",J191,0)</f>
        <v>0</v>
      </c>
      <c r="BF191" s="196">
        <f>IF(N191="znížená",J191,0)</f>
        <v>0</v>
      </c>
      <c r="BG191" s="196">
        <f>IF(N191="zákl. prenesená",J191,0)</f>
        <v>0</v>
      </c>
      <c r="BH191" s="196">
        <f>IF(N191="zníž. prenesená",J191,0)</f>
        <v>0</v>
      </c>
      <c r="BI191" s="196">
        <f>IF(N191="nulová",J191,0)</f>
        <v>0</v>
      </c>
      <c r="BJ191" s="14" t="s">
        <v>180</v>
      </c>
      <c r="BK191" s="196">
        <f>ROUND(I191*H191,2)</f>
        <v>0</v>
      </c>
      <c r="BL191" s="14" t="s">
        <v>179</v>
      </c>
      <c r="BM191" s="195" t="s">
        <v>223</v>
      </c>
    </row>
    <row r="192" spans="1:65" s="12" customFormat="1" ht="22.9" customHeight="1">
      <c r="B192" s="168"/>
      <c r="C192" s="169"/>
      <c r="D192" s="170" t="s">
        <v>71</v>
      </c>
      <c r="E192" s="182" t="s">
        <v>224</v>
      </c>
      <c r="F192" s="182" t="s">
        <v>225</v>
      </c>
      <c r="G192" s="169"/>
      <c r="H192" s="169"/>
      <c r="I192" s="172"/>
      <c r="J192" s="183">
        <f>BK192</f>
        <v>0</v>
      </c>
      <c r="K192" s="169"/>
      <c r="L192" s="174"/>
      <c r="M192" s="175"/>
      <c r="N192" s="176"/>
      <c r="O192" s="176"/>
      <c r="P192" s="177">
        <f>P193</f>
        <v>0</v>
      </c>
      <c r="Q192" s="176"/>
      <c r="R192" s="177">
        <f>R193</f>
        <v>0</v>
      </c>
      <c r="S192" s="176"/>
      <c r="T192" s="178">
        <f>T193</f>
        <v>0</v>
      </c>
      <c r="AR192" s="179" t="s">
        <v>80</v>
      </c>
      <c r="AT192" s="180" t="s">
        <v>71</v>
      </c>
      <c r="AU192" s="180" t="s">
        <v>80</v>
      </c>
      <c r="AY192" s="179" t="s">
        <v>172</v>
      </c>
      <c r="BK192" s="181">
        <f>BK193</f>
        <v>0</v>
      </c>
    </row>
    <row r="193" spans="1:65" s="2" customFormat="1" ht="24.2" customHeight="1">
      <c r="A193" s="31"/>
      <c r="B193" s="32"/>
      <c r="C193" s="184" t="s">
        <v>266</v>
      </c>
      <c r="D193" s="184" t="s">
        <v>175</v>
      </c>
      <c r="E193" s="185" t="s">
        <v>227</v>
      </c>
      <c r="F193" s="186" t="s">
        <v>228</v>
      </c>
      <c r="G193" s="187" t="s">
        <v>218</v>
      </c>
      <c r="H193" s="188">
        <v>182.34</v>
      </c>
      <c r="I193" s="189"/>
      <c r="J193" s="188">
        <f>ROUND(I193*H193,2)</f>
        <v>0</v>
      </c>
      <c r="K193" s="190"/>
      <c r="L193" s="36"/>
      <c r="M193" s="191" t="s">
        <v>1</v>
      </c>
      <c r="N193" s="192" t="s">
        <v>38</v>
      </c>
      <c r="O193" s="68"/>
      <c r="P193" s="193">
        <f>O193*H193</f>
        <v>0</v>
      </c>
      <c r="Q193" s="193">
        <v>0</v>
      </c>
      <c r="R193" s="193">
        <f>Q193*H193</f>
        <v>0</v>
      </c>
      <c r="S193" s="193">
        <v>0</v>
      </c>
      <c r="T193" s="194">
        <f>S193*H193</f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95" t="s">
        <v>179</v>
      </c>
      <c r="AT193" s="195" t="s">
        <v>175</v>
      </c>
      <c r="AU193" s="195" t="s">
        <v>180</v>
      </c>
      <c r="AY193" s="14" t="s">
        <v>172</v>
      </c>
      <c r="BE193" s="196">
        <f>IF(N193="základná",J193,0)</f>
        <v>0</v>
      </c>
      <c r="BF193" s="196">
        <f>IF(N193="znížená",J193,0)</f>
        <v>0</v>
      </c>
      <c r="BG193" s="196">
        <f>IF(N193="zákl. prenesená",J193,0)</f>
        <v>0</v>
      </c>
      <c r="BH193" s="196">
        <f>IF(N193="zníž. prenesená",J193,0)</f>
        <v>0</v>
      </c>
      <c r="BI193" s="196">
        <f>IF(N193="nulová",J193,0)</f>
        <v>0</v>
      </c>
      <c r="BJ193" s="14" t="s">
        <v>180</v>
      </c>
      <c r="BK193" s="196">
        <f>ROUND(I193*H193,2)</f>
        <v>0</v>
      </c>
      <c r="BL193" s="14" t="s">
        <v>179</v>
      </c>
      <c r="BM193" s="195" t="s">
        <v>229</v>
      </c>
    </row>
    <row r="194" spans="1:65" s="12" customFormat="1" ht="22.9" customHeight="1">
      <c r="B194" s="168"/>
      <c r="C194" s="169"/>
      <c r="D194" s="170" t="s">
        <v>71</v>
      </c>
      <c r="E194" s="182" t="s">
        <v>230</v>
      </c>
      <c r="F194" s="182" t="s">
        <v>231</v>
      </c>
      <c r="G194" s="169"/>
      <c r="H194" s="169"/>
      <c r="I194" s="172"/>
      <c r="J194" s="183">
        <f>BK194</f>
        <v>0</v>
      </c>
      <c r="K194" s="169"/>
      <c r="L194" s="174"/>
      <c r="M194" s="175"/>
      <c r="N194" s="176"/>
      <c r="O194" s="176"/>
      <c r="P194" s="177">
        <f>P195</f>
        <v>0</v>
      </c>
      <c r="Q194" s="176"/>
      <c r="R194" s="177">
        <f>R195</f>
        <v>0.12100000000000001</v>
      </c>
      <c r="S194" s="176"/>
      <c r="T194" s="178">
        <f>T195</f>
        <v>0</v>
      </c>
      <c r="AR194" s="179" t="s">
        <v>80</v>
      </c>
      <c r="AT194" s="180" t="s">
        <v>71</v>
      </c>
      <c r="AU194" s="180" t="s">
        <v>80</v>
      </c>
      <c r="AY194" s="179" t="s">
        <v>172</v>
      </c>
      <c r="BK194" s="181">
        <f>BK195</f>
        <v>0</v>
      </c>
    </row>
    <row r="195" spans="1:65" s="2" customFormat="1" ht="24.2" customHeight="1">
      <c r="A195" s="31"/>
      <c r="B195" s="32"/>
      <c r="C195" s="184" t="s">
        <v>272</v>
      </c>
      <c r="D195" s="184" t="s">
        <v>175</v>
      </c>
      <c r="E195" s="185" t="s">
        <v>233</v>
      </c>
      <c r="F195" s="186" t="s">
        <v>234</v>
      </c>
      <c r="G195" s="187" t="s">
        <v>235</v>
      </c>
      <c r="H195" s="188">
        <v>220</v>
      </c>
      <c r="I195" s="189"/>
      <c r="J195" s="188">
        <f>ROUND(I195*H195,2)</f>
        <v>0</v>
      </c>
      <c r="K195" s="190"/>
      <c r="L195" s="36"/>
      <c r="M195" s="191" t="s">
        <v>1</v>
      </c>
      <c r="N195" s="192" t="s">
        <v>38</v>
      </c>
      <c r="O195" s="68"/>
      <c r="P195" s="193">
        <f>O195*H195</f>
        <v>0</v>
      </c>
      <c r="Q195" s="193">
        <v>5.5000000000000003E-4</v>
      </c>
      <c r="R195" s="193">
        <f>Q195*H195</f>
        <v>0.12100000000000001</v>
      </c>
      <c r="S195" s="193">
        <v>0</v>
      </c>
      <c r="T195" s="194">
        <f>S195*H195</f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179</v>
      </c>
      <c r="AT195" s="195" t="s">
        <v>175</v>
      </c>
      <c r="AU195" s="195" t="s">
        <v>180</v>
      </c>
      <c r="AY195" s="14" t="s">
        <v>172</v>
      </c>
      <c r="BE195" s="196">
        <f>IF(N195="základná",J195,0)</f>
        <v>0</v>
      </c>
      <c r="BF195" s="196">
        <f>IF(N195="znížená",J195,0)</f>
        <v>0</v>
      </c>
      <c r="BG195" s="196">
        <f>IF(N195="zákl. prenesená",J195,0)</f>
        <v>0</v>
      </c>
      <c r="BH195" s="196">
        <f>IF(N195="zníž. prenesená",J195,0)</f>
        <v>0</v>
      </c>
      <c r="BI195" s="196">
        <f>IF(N195="nulová",J195,0)</f>
        <v>0</v>
      </c>
      <c r="BJ195" s="14" t="s">
        <v>180</v>
      </c>
      <c r="BK195" s="196">
        <f>ROUND(I195*H195,2)</f>
        <v>0</v>
      </c>
      <c r="BL195" s="14" t="s">
        <v>179</v>
      </c>
      <c r="BM195" s="195" t="s">
        <v>236</v>
      </c>
    </row>
    <row r="196" spans="1:65" s="12" customFormat="1" ht="22.9" customHeight="1">
      <c r="B196" s="168"/>
      <c r="C196" s="169"/>
      <c r="D196" s="170" t="s">
        <v>71</v>
      </c>
      <c r="E196" s="182" t="s">
        <v>669</v>
      </c>
      <c r="F196" s="182" t="s">
        <v>670</v>
      </c>
      <c r="G196" s="169"/>
      <c r="H196" s="169"/>
      <c r="I196" s="172"/>
      <c r="J196" s="183">
        <f>BK196</f>
        <v>0</v>
      </c>
      <c r="K196" s="169"/>
      <c r="L196" s="174"/>
      <c r="M196" s="175"/>
      <c r="N196" s="176"/>
      <c r="O196" s="176"/>
      <c r="P196" s="177">
        <f>P197</f>
        <v>0</v>
      </c>
      <c r="Q196" s="176"/>
      <c r="R196" s="177">
        <f>R197</f>
        <v>0</v>
      </c>
      <c r="S196" s="176"/>
      <c r="T196" s="178">
        <f>T197</f>
        <v>0</v>
      </c>
      <c r="AR196" s="179" t="s">
        <v>80</v>
      </c>
      <c r="AT196" s="180" t="s">
        <v>71</v>
      </c>
      <c r="AU196" s="180" t="s">
        <v>80</v>
      </c>
      <c r="AY196" s="179" t="s">
        <v>172</v>
      </c>
      <c r="BK196" s="181">
        <f>BK197</f>
        <v>0</v>
      </c>
    </row>
    <row r="197" spans="1:65" s="2" customFormat="1" ht="24.2" customHeight="1">
      <c r="A197" s="31"/>
      <c r="B197" s="32"/>
      <c r="C197" s="184" t="s">
        <v>376</v>
      </c>
      <c r="D197" s="184" t="s">
        <v>175</v>
      </c>
      <c r="E197" s="185" t="s">
        <v>671</v>
      </c>
      <c r="F197" s="186" t="s">
        <v>672</v>
      </c>
      <c r="G197" s="187" t="s">
        <v>337</v>
      </c>
      <c r="H197" s="188">
        <v>95</v>
      </c>
      <c r="I197" s="189"/>
      <c r="J197" s="188">
        <f>ROUND(I197*H197,2)</f>
        <v>0</v>
      </c>
      <c r="K197" s="190"/>
      <c r="L197" s="36"/>
      <c r="M197" s="191" t="s">
        <v>1</v>
      </c>
      <c r="N197" s="192" t="s">
        <v>38</v>
      </c>
      <c r="O197" s="68"/>
      <c r="P197" s="193">
        <f>O197*H197</f>
        <v>0</v>
      </c>
      <c r="Q197" s="193">
        <v>0</v>
      </c>
      <c r="R197" s="193">
        <f>Q197*H197</f>
        <v>0</v>
      </c>
      <c r="S197" s="193">
        <v>0</v>
      </c>
      <c r="T197" s="194">
        <f>S197*H197</f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179</v>
      </c>
      <c r="AT197" s="195" t="s">
        <v>175</v>
      </c>
      <c r="AU197" s="195" t="s">
        <v>180</v>
      </c>
      <c r="AY197" s="14" t="s">
        <v>172</v>
      </c>
      <c r="BE197" s="196">
        <f>IF(N197="základná",J197,0)</f>
        <v>0</v>
      </c>
      <c r="BF197" s="196">
        <f>IF(N197="znížená",J197,0)</f>
        <v>0</v>
      </c>
      <c r="BG197" s="196">
        <f>IF(N197="zákl. prenesená",J197,0)</f>
        <v>0</v>
      </c>
      <c r="BH197" s="196">
        <f>IF(N197="zníž. prenesená",J197,0)</f>
        <v>0</v>
      </c>
      <c r="BI197" s="196">
        <f>IF(N197="nulová",J197,0)</f>
        <v>0</v>
      </c>
      <c r="BJ197" s="14" t="s">
        <v>180</v>
      </c>
      <c r="BK197" s="196">
        <f>ROUND(I197*H197,2)</f>
        <v>0</v>
      </c>
      <c r="BL197" s="14" t="s">
        <v>179</v>
      </c>
      <c r="BM197" s="195" t="s">
        <v>955</v>
      </c>
    </row>
    <row r="198" spans="1:65" s="12" customFormat="1" ht="25.9" customHeight="1">
      <c r="B198" s="168"/>
      <c r="C198" s="169"/>
      <c r="D198" s="170" t="s">
        <v>71</v>
      </c>
      <c r="E198" s="171" t="s">
        <v>387</v>
      </c>
      <c r="F198" s="171" t="s">
        <v>388</v>
      </c>
      <c r="G198" s="169"/>
      <c r="H198" s="169"/>
      <c r="I198" s="172"/>
      <c r="J198" s="173">
        <f>BK198</f>
        <v>0</v>
      </c>
      <c r="K198" s="169"/>
      <c r="L198" s="174"/>
      <c r="M198" s="175"/>
      <c r="N198" s="176"/>
      <c r="O198" s="176"/>
      <c r="P198" s="177">
        <f>P199+P201+P203</f>
        <v>0</v>
      </c>
      <c r="Q198" s="176"/>
      <c r="R198" s="177">
        <f>R199+R201+R203</f>
        <v>0</v>
      </c>
      <c r="S198" s="176"/>
      <c r="T198" s="178">
        <f>T199+T201+T203</f>
        <v>0</v>
      </c>
      <c r="AR198" s="179" t="s">
        <v>80</v>
      </c>
      <c r="AT198" s="180" t="s">
        <v>71</v>
      </c>
      <c r="AU198" s="180" t="s">
        <v>72</v>
      </c>
      <c r="AY198" s="179" t="s">
        <v>172</v>
      </c>
      <c r="BK198" s="181">
        <f>BK199+BK201+BK203</f>
        <v>0</v>
      </c>
    </row>
    <row r="199" spans="1:65" s="12" customFormat="1" ht="22.9" customHeight="1">
      <c r="B199" s="168"/>
      <c r="C199" s="169"/>
      <c r="D199" s="170" t="s">
        <v>71</v>
      </c>
      <c r="E199" s="182" t="s">
        <v>745</v>
      </c>
      <c r="F199" s="182" t="s">
        <v>746</v>
      </c>
      <c r="G199" s="169"/>
      <c r="H199" s="169"/>
      <c r="I199" s="172"/>
      <c r="J199" s="183">
        <f>BK199</f>
        <v>0</v>
      </c>
      <c r="K199" s="169"/>
      <c r="L199" s="174"/>
      <c r="M199" s="175"/>
      <c r="N199" s="176"/>
      <c r="O199" s="176"/>
      <c r="P199" s="177">
        <f>P200</f>
        <v>0</v>
      </c>
      <c r="Q199" s="176"/>
      <c r="R199" s="177">
        <f>R200</f>
        <v>0</v>
      </c>
      <c r="S199" s="176"/>
      <c r="T199" s="178">
        <f>T200</f>
        <v>0</v>
      </c>
      <c r="AR199" s="179" t="s">
        <v>80</v>
      </c>
      <c r="AT199" s="180" t="s">
        <v>71</v>
      </c>
      <c r="AU199" s="180" t="s">
        <v>80</v>
      </c>
      <c r="AY199" s="179" t="s">
        <v>172</v>
      </c>
      <c r="BK199" s="181">
        <f>BK200</f>
        <v>0</v>
      </c>
    </row>
    <row r="200" spans="1:65" s="2" customFormat="1" ht="24.2" customHeight="1">
      <c r="A200" s="31"/>
      <c r="B200" s="32"/>
      <c r="C200" s="184" t="s">
        <v>380</v>
      </c>
      <c r="D200" s="184" t="s">
        <v>175</v>
      </c>
      <c r="E200" s="185" t="s">
        <v>747</v>
      </c>
      <c r="F200" s="186" t="s">
        <v>748</v>
      </c>
      <c r="G200" s="187" t="s">
        <v>235</v>
      </c>
      <c r="H200" s="188">
        <v>34.5</v>
      </c>
      <c r="I200" s="189"/>
      <c r="J200" s="188">
        <f>ROUND(I200*H200,2)</f>
        <v>0</v>
      </c>
      <c r="K200" s="190"/>
      <c r="L200" s="36"/>
      <c r="M200" s="191" t="s">
        <v>1</v>
      </c>
      <c r="N200" s="192" t="s">
        <v>38</v>
      </c>
      <c r="O200" s="68"/>
      <c r="P200" s="193">
        <f>O200*H200</f>
        <v>0</v>
      </c>
      <c r="Q200" s="193">
        <v>0</v>
      </c>
      <c r="R200" s="193">
        <f>Q200*H200</f>
        <v>0</v>
      </c>
      <c r="S200" s="193">
        <v>0</v>
      </c>
      <c r="T200" s="194">
        <f>S200*H200</f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95" t="s">
        <v>179</v>
      </c>
      <c r="AT200" s="195" t="s">
        <v>175</v>
      </c>
      <c r="AU200" s="195" t="s">
        <v>180</v>
      </c>
      <c r="AY200" s="14" t="s">
        <v>172</v>
      </c>
      <c r="BE200" s="196">
        <f>IF(N200="základná",J200,0)</f>
        <v>0</v>
      </c>
      <c r="BF200" s="196">
        <f>IF(N200="znížená",J200,0)</f>
        <v>0</v>
      </c>
      <c r="BG200" s="196">
        <f>IF(N200="zákl. prenesená",J200,0)</f>
        <v>0</v>
      </c>
      <c r="BH200" s="196">
        <f>IF(N200="zníž. prenesená",J200,0)</f>
        <v>0</v>
      </c>
      <c r="BI200" s="196">
        <f>IF(N200="nulová",J200,0)</f>
        <v>0</v>
      </c>
      <c r="BJ200" s="14" t="s">
        <v>180</v>
      </c>
      <c r="BK200" s="196">
        <f>ROUND(I200*H200,2)</f>
        <v>0</v>
      </c>
      <c r="BL200" s="14" t="s">
        <v>179</v>
      </c>
      <c r="BM200" s="195" t="s">
        <v>749</v>
      </c>
    </row>
    <row r="201" spans="1:65" s="12" customFormat="1" ht="22.9" customHeight="1">
      <c r="B201" s="168"/>
      <c r="C201" s="169"/>
      <c r="D201" s="170" t="s">
        <v>71</v>
      </c>
      <c r="E201" s="182" t="s">
        <v>389</v>
      </c>
      <c r="F201" s="182" t="s">
        <v>390</v>
      </c>
      <c r="G201" s="169"/>
      <c r="H201" s="169"/>
      <c r="I201" s="172"/>
      <c r="J201" s="183">
        <f>BK201</f>
        <v>0</v>
      </c>
      <c r="K201" s="169"/>
      <c r="L201" s="174"/>
      <c r="M201" s="175"/>
      <c r="N201" s="176"/>
      <c r="O201" s="176"/>
      <c r="P201" s="177">
        <f>P202</f>
        <v>0</v>
      </c>
      <c r="Q201" s="176"/>
      <c r="R201" s="177">
        <f>R202</f>
        <v>0</v>
      </c>
      <c r="S201" s="176"/>
      <c r="T201" s="178">
        <f>T202</f>
        <v>0</v>
      </c>
      <c r="AR201" s="179" t="s">
        <v>80</v>
      </c>
      <c r="AT201" s="180" t="s">
        <v>71</v>
      </c>
      <c r="AU201" s="180" t="s">
        <v>80</v>
      </c>
      <c r="AY201" s="179" t="s">
        <v>172</v>
      </c>
      <c r="BK201" s="181">
        <f>BK202</f>
        <v>0</v>
      </c>
    </row>
    <row r="202" spans="1:65" s="2" customFormat="1" ht="24.2" customHeight="1">
      <c r="A202" s="31"/>
      <c r="B202" s="32"/>
      <c r="C202" s="184" t="s">
        <v>8</v>
      </c>
      <c r="D202" s="184" t="s">
        <v>175</v>
      </c>
      <c r="E202" s="185" t="s">
        <v>751</v>
      </c>
      <c r="F202" s="186" t="s">
        <v>752</v>
      </c>
      <c r="G202" s="187" t="s">
        <v>235</v>
      </c>
      <c r="H202" s="188">
        <v>34.5</v>
      </c>
      <c r="I202" s="189"/>
      <c r="J202" s="188">
        <f>ROUND(I202*H202,2)</f>
        <v>0</v>
      </c>
      <c r="K202" s="190"/>
      <c r="L202" s="36"/>
      <c r="M202" s="191" t="s">
        <v>1</v>
      </c>
      <c r="N202" s="192" t="s">
        <v>38</v>
      </c>
      <c r="O202" s="68"/>
      <c r="P202" s="193">
        <f>O202*H202</f>
        <v>0</v>
      </c>
      <c r="Q202" s="193">
        <v>0</v>
      </c>
      <c r="R202" s="193">
        <f>Q202*H202</f>
        <v>0</v>
      </c>
      <c r="S202" s="193">
        <v>0</v>
      </c>
      <c r="T202" s="194">
        <f>S202*H202</f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179</v>
      </c>
      <c r="AT202" s="195" t="s">
        <v>175</v>
      </c>
      <c r="AU202" s="195" t="s">
        <v>180</v>
      </c>
      <c r="AY202" s="14" t="s">
        <v>172</v>
      </c>
      <c r="BE202" s="196">
        <f>IF(N202="základná",J202,0)</f>
        <v>0</v>
      </c>
      <c r="BF202" s="196">
        <f>IF(N202="znížená",J202,0)</f>
        <v>0</v>
      </c>
      <c r="BG202" s="196">
        <f>IF(N202="zákl. prenesená",J202,0)</f>
        <v>0</v>
      </c>
      <c r="BH202" s="196">
        <f>IF(N202="zníž. prenesená",J202,0)</f>
        <v>0</v>
      </c>
      <c r="BI202" s="196">
        <f>IF(N202="nulová",J202,0)</f>
        <v>0</v>
      </c>
      <c r="BJ202" s="14" t="s">
        <v>180</v>
      </c>
      <c r="BK202" s="196">
        <f>ROUND(I202*H202,2)</f>
        <v>0</v>
      </c>
      <c r="BL202" s="14" t="s">
        <v>179</v>
      </c>
      <c r="BM202" s="195" t="s">
        <v>753</v>
      </c>
    </row>
    <row r="203" spans="1:65" s="12" customFormat="1" ht="22.9" customHeight="1">
      <c r="B203" s="168"/>
      <c r="C203" s="169"/>
      <c r="D203" s="170" t="s">
        <v>71</v>
      </c>
      <c r="E203" s="182" t="s">
        <v>754</v>
      </c>
      <c r="F203" s="182" t="s">
        <v>755</v>
      </c>
      <c r="G203" s="169"/>
      <c r="H203" s="169"/>
      <c r="I203" s="172"/>
      <c r="J203" s="183">
        <f>BK203</f>
        <v>0</v>
      </c>
      <c r="K203" s="169"/>
      <c r="L203" s="174"/>
      <c r="M203" s="175"/>
      <c r="N203" s="176"/>
      <c r="O203" s="176"/>
      <c r="P203" s="177">
        <f>P204</f>
        <v>0</v>
      </c>
      <c r="Q203" s="176"/>
      <c r="R203" s="177">
        <f>R204</f>
        <v>0</v>
      </c>
      <c r="S203" s="176"/>
      <c r="T203" s="178">
        <f>T204</f>
        <v>0</v>
      </c>
      <c r="AR203" s="179" t="s">
        <v>80</v>
      </c>
      <c r="AT203" s="180" t="s">
        <v>71</v>
      </c>
      <c r="AU203" s="180" t="s">
        <v>80</v>
      </c>
      <c r="AY203" s="179" t="s">
        <v>172</v>
      </c>
      <c r="BK203" s="181">
        <f>BK204</f>
        <v>0</v>
      </c>
    </row>
    <row r="204" spans="1:65" s="2" customFormat="1" ht="24.2" customHeight="1">
      <c r="A204" s="31"/>
      <c r="B204" s="32"/>
      <c r="C204" s="184" t="s">
        <v>384</v>
      </c>
      <c r="D204" s="184" t="s">
        <v>175</v>
      </c>
      <c r="E204" s="185" t="s">
        <v>756</v>
      </c>
      <c r="F204" s="186" t="s">
        <v>757</v>
      </c>
      <c r="G204" s="187" t="s">
        <v>235</v>
      </c>
      <c r="H204" s="188">
        <v>34.5</v>
      </c>
      <c r="I204" s="189"/>
      <c r="J204" s="188">
        <f>ROUND(I204*H204,2)</f>
        <v>0</v>
      </c>
      <c r="K204" s="190"/>
      <c r="L204" s="36"/>
      <c r="M204" s="191" t="s">
        <v>1</v>
      </c>
      <c r="N204" s="192" t="s">
        <v>38</v>
      </c>
      <c r="O204" s="68"/>
      <c r="P204" s="193">
        <f>O204*H204</f>
        <v>0</v>
      </c>
      <c r="Q204" s="193">
        <v>0</v>
      </c>
      <c r="R204" s="193">
        <f>Q204*H204</f>
        <v>0</v>
      </c>
      <c r="S204" s="193">
        <v>0</v>
      </c>
      <c r="T204" s="194">
        <f>S204*H204</f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>IF(N204="základná",J204,0)</f>
        <v>0</v>
      </c>
      <c r="BF204" s="196">
        <f>IF(N204="znížená",J204,0)</f>
        <v>0</v>
      </c>
      <c r="BG204" s="196">
        <f>IF(N204="zákl. prenesená",J204,0)</f>
        <v>0</v>
      </c>
      <c r="BH204" s="196">
        <f>IF(N204="zníž. prenesená",J204,0)</f>
        <v>0</v>
      </c>
      <c r="BI204" s="196">
        <f>IF(N204="nulová",J204,0)</f>
        <v>0</v>
      </c>
      <c r="BJ204" s="14" t="s">
        <v>180</v>
      </c>
      <c r="BK204" s="196">
        <f>ROUND(I204*H204,2)</f>
        <v>0</v>
      </c>
      <c r="BL204" s="14" t="s">
        <v>179</v>
      </c>
      <c r="BM204" s="195" t="s">
        <v>758</v>
      </c>
    </row>
    <row r="205" spans="1:65" s="12" customFormat="1" ht="25.9" customHeight="1">
      <c r="B205" s="168"/>
      <c r="C205" s="169"/>
      <c r="D205" s="170" t="s">
        <v>71</v>
      </c>
      <c r="E205" s="171" t="s">
        <v>387</v>
      </c>
      <c r="F205" s="171" t="s">
        <v>388</v>
      </c>
      <c r="G205" s="169"/>
      <c r="H205" s="169"/>
      <c r="I205" s="172"/>
      <c r="J205" s="173">
        <f>BK205</f>
        <v>0</v>
      </c>
      <c r="K205" s="169"/>
      <c r="L205" s="174"/>
      <c r="M205" s="175"/>
      <c r="N205" s="176"/>
      <c r="O205" s="176"/>
      <c r="P205" s="177">
        <f>P206+P209</f>
        <v>0</v>
      </c>
      <c r="Q205" s="176"/>
      <c r="R205" s="177">
        <f>R206+R209</f>
        <v>0</v>
      </c>
      <c r="S205" s="176"/>
      <c r="T205" s="178">
        <f>T206+T209</f>
        <v>0</v>
      </c>
      <c r="AR205" s="179" t="s">
        <v>80</v>
      </c>
      <c r="AT205" s="180" t="s">
        <v>71</v>
      </c>
      <c r="AU205" s="180" t="s">
        <v>72</v>
      </c>
      <c r="AY205" s="179" t="s">
        <v>172</v>
      </c>
      <c r="BK205" s="181">
        <f>BK206+BK209</f>
        <v>0</v>
      </c>
    </row>
    <row r="206" spans="1:65" s="12" customFormat="1" ht="22.9" customHeight="1">
      <c r="B206" s="168"/>
      <c r="C206" s="169"/>
      <c r="D206" s="170" t="s">
        <v>71</v>
      </c>
      <c r="E206" s="182" t="s">
        <v>396</v>
      </c>
      <c r="F206" s="182" t="s">
        <v>397</v>
      </c>
      <c r="G206" s="169"/>
      <c r="H206" s="169"/>
      <c r="I206" s="172"/>
      <c r="J206" s="183">
        <f>BK206</f>
        <v>0</v>
      </c>
      <c r="K206" s="169"/>
      <c r="L206" s="174"/>
      <c r="M206" s="175"/>
      <c r="N206" s="176"/>
      <c r="O206" s="176"/>
      <c r="P206" s="177">
        <f>SUM(P207:P208)</f>
        <v>0</v>
      </c>
      <c r="Q206" s="176"/>
      <c r="R206" s="177">
        <f>SUM(R207:R208)</f>
        <v>0</v>
      </c>
      <c r="S206" s="176"/>
      <c r="T206" s="178">
        <f>SUM(T207:T208)</f>
        <v>0</v>
      </c>
      <c r="AR206" s="179" t="s">
        <v>80</v>
      </c>
      <c r="AT206" s="180" t="s">
        <v>71</v>
      </c>
      <c r="AU206" s="180" t="s">
        <v>80</v>
      </c>
      <c r="AY206" s="179" t="s">
        <v>172</v>
      </c>
      <c r="BK206" s="181">
        <f>SUM(BK207:BK208)</f>
        <v>0</v>
      </c>
    </row>
    <row r="207" spans="1:65" s="2" customFormat="1" ht="24.2" customHeight="1">
      <c r="A207" s="31"/>
      <c r="B207" s="32"/>
      <c r="C207" s="184" t="s">
        <v>241</v>
      </c>
      <c r="D207" s="184" t="s">
        <v>175</v>
      </c>
      <c r="E207" s="185" t="s">
        <v>399</v>
      </c>
      <c r="F207" s="186" t="s">
        <v>400</v>
      </c>
      <c r="G207" s="187" t="s">
        <v>394</v>
      </c>
      <c r="H207" s="188">
        <v>8.1</v>
      </c>
      <c r="I207" s="189"/>
      <c r="J207" s="188">
        <f>ROUND(I207*H207,2)</f>
        <v>0</v>
      </c>
      <c r="K207" s="190"/>
      <c r="L207" s="36"/>
      <c r="M207" s="191" t="s">
        <v>1</v>
      </c>
      <c r="N207" s="192" t="s">
        <v>38</v>
      </c>
      <c r="O207" s="68"/>
      <c r="P207" s="193">
        <f>O207*H207</f>
        <v>0</v>
      </c>
      <c r="Q207" s="193">
        <v>0</v>
      </c>
      <c r="R207" s="193">
        <f>Q207*H207</f>
        <v>0</v>
      </c>
      <c r="S207" s="193">
        <v>0</v>
      </c>
      <c r="T207" s="194">
        <f>S207*H207</f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95" t="s">
        <v>179</v>
      </c>
      <c r="AT207" s="195" t="s">
        <v>175</v>
      </c>
      <c r="AU207" s="195" t="s">
        <v>180</v>
      </c>
      <c r="AY207" s="14" t="s">
        <v>172</v>
      </c>
      <c r="BE207" s="196">
        <f>IF(N207="základná",J207,0)</f>
        <v>0</v>
      </c>
      <c r="BF207" s="196">
        <f>IF(N207="znížená",J207,0)</f>
        <v>0</v>
      </c>
      <c r="BG207" s="196">
        <f>IF(N207="zákl. prenesená",J207,0)</f>
        <v>0</v>
      </c>
      <c r="BH207" s="196">
        <f>IF(N207="zníž. prenesená",J207,0)</f>
        <v>0</v>
      </c>
      <c r="BI207" s="196">
        <f>IF(N207="nulová",J207,0)</f>
        <v>0</v>
      </c>
      <c r="BJ207" s="14" t="s">
        <v>180</v>
      </c>
      <c r="BK207" s="196">
        <f>ROUND(I207*H207,2)</f>
        <v>0</v>
      </c>
      <c r="BL207" s="14" t="s">
        <v>179</v>
      </c>
      <c r="BM207" s="195" t="s">
        <v>401</v>
      </c>
    </row>
    <row r="208" spans="1:65" s="2" customFormat="1" ht="24.2" customHeight="1">
      <c r="A208" s="31"/>
      <c r="B208" s="32"/>
      <c r="C208" s="184" t="s">
        <v>385</v>
      </c>
      <c r="D208" s="184" t="s">
        <v>175</v>
      </c>
      <c r="E208" s="185" t="s">
        <v>403</v>
      </c>
      <c r="F208" s="186" t="s">
        <v>404</v>
      </c>
      <c r="G208" s="187" t="s">
        <v>394</v>
      </c>
      <c r="H208" s="188">
        <v>8.1</v>
      </c>
      <c r="I208" s="189"/>
      <c r="J208" s="188">
        <f>ROUND(I208*H208,2)</f>
        <v>0</v>
      </c>
      <c r="K208" s="190"/>
      <c r="L208" s="36"/>
      <c r="M208" s="191" t="s">
        <v>1</v>
      </c>
      <c r="N208" s="192" t="s">
        <v>38</v>
      </c>
      <c r="O208" s="68"/>
      <c r="P208" s="193">
        <f>O208*H208</f>
        <v>0</v>
      </c>
      <c r="Q208" s="193">
        <v>0</v>
      </c>
      <c r="R208" s="193">
        <f>Q208*H208</f>
        <v>0</v>
      </c>
      <c r="S208" s="193">
        <v>0</v>
      </c>
      <c r="T208" s="194">
        <f>S208*H208</f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95" t="s">
        <v>179</v>
      </c>
      <c r="AT208" s="195" t="s">
        <v>175</v>
      </c>
      <c r="AU208" s="195" t="s">
        <v>180</v>
      </c>
      <c r="AY208" s="14" t="s">
        <v>172</v>
      </c>
      <c r="BE208" s="196">
        <f>IF(N208="základná",J208,0)</f>
        <v>0</v>
      </c>
      <c r="BF208" s="196">
        <f>IF(N208="znížená",J208,0)</f>
        <v>0</v>
      </c>
      <c r="BG208" s="196">
        <f>IF(N208="zákl. prenesená",J208,0)</f>
        <v>0</v>
      </c>
      <c r="BH208" s="196">
        <f>IF(N208="zníž. prenesená",J208,0)</f>
        <v>0</v>
      </c>
      <c r="BI208" s="196">
        <f>IF(N208="nulová",J208,0)</f>
        <v>0</v>
      </c>
      <c r="BJ208" s="14" t="s">
        <v>180</v>
      </c>
      <c r="BK208" s="196">
        <f>ROUND(I208*H208,2)</f>
        <v>0</v>
      </c>
      <c r="BL208" s="14" t="s">
        <v>179</v>
      </c>
      <c r="BM208" s="195" t="s">
        <v>405</v>
      </c>
    </row>
    <row r="209" spans="1:65" s="12" customFormat="1" ht="22.9" customHeight="1">
      <c r="B209" s="168"/>
      <c r="C209" s="169"/>
      <c r="D209" s="170" t="s">
        <v>71</v>
      </c>
      <c r="E209" s="182" t="s">
        <v>389</v>
      </c>
      <c r="F209" s="182" t="s">
        <v>390</v>
      </c>
      <c r="G209" s="169"/>
      <c r="H209" s="169"/>
      <c r="I209" s="172"/>
      <c r="J209" s="183">
        <f>BK209</f>
        <v>0</v>
      </c>
      <c r="K209" s="169"/>
      <c r="L209" s="174"/>
      <c r="M209" s="175"/>
      <c r="N209" s="176"/>
      <c r="O209" s="176"/>
      <c r="P209" s="177">
        <f>SUM(P210:P211)</f>
        <v>0</v>
      </c>
      <c r="Q209" s="176"/>
      <c r="R209" s="177">
        <f>SUM(R210:R211)</f>
        <v>0</v>
      </c>
      <c r="S209" s="176"/>
      <c r="T209" s="178">
        <f>SUM(T210:T211)</f>
        <v>0</v>
      </c>
      <c r="AR209" s="179" t="s">
        <v>80</v>
      </c>
      <c r="AT209" s="180" t="s">
        <v>71</v>
      </c>
      <c r="AU209" s="180" t="s">
        <v>80</v>
      </c>
      <c r="AY209" s="179" t="s">
        <v>172</v>
      </c>
      <c r="BK209" s="181">
        <f>SUM(BK210:BK211)</f>
        <v>0</v>
      </c>
    </row>
    <row r="210" spans="1:65" s="2" customFormat="1" ht="24.2" customHeight="1">
      <c r="A210" s="31"/>
      <c r="B210" s="32"/>
      <c r="C210" s="184" t="s">
        <v>386</v>
      </c>
      <c r="D210" s="184" t="s">
        <v>175</v>
      </c>
      <c r="E210" s="185" t="s">
        <v>407</v>
      </c>
      <c r="F210" s="186" t="s">
        <v>408</v>
      </c>
      <c r="G210" s="187" t="s">
        <v>394</v>
      </c>
      <c r="H210" s="188">
        <v>8.1</v>
      </c>
      <c r="I210" s="189"/>
      <c r="J210" s="188">
        <f>ROUND(I210*H210,2)</f>
        <v>0</v>
      </c>
      <c r="K210" s="190"/>
      <c r="L210" s="36"/>
      <c r="M210" s="191" t="s">
        <v>1</v>
      </c>
      <c r="N210" s="192" t="s">
        <v>38</v>
      </c>
      <c r="O210" s="68"/>
      <c r="P210" s="193">
        <f>O210*H210</f>
        <v>0</v>
      </c>
      <c r="Q210" s="193">
        <v>0</v>
      </c>
      <c r="R210" s="193">
        <f>Q210*H210</f>
        <v>0</v>
      </c>
      <c r="S210" s="193">
        <v>0</v>
      </c>
      <c r="T210" s="194">
        <f>S210*H210</f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95" t="s">
        <v>179</v>
      </c>
      <c r="AT210" s="195" t="s">
        <v>175</v>
      </c>
      <c r="AU210" s="195" t="s">
        <v>180</v>
      </c>
      <c r="AY210" s="14" t="s">
        <v>172</v>
      </c>
      <c r="BE210" s="196">
        <f>IF(N210="základná",J210,0)</f>
        <v>0</v>
      </c>
      <c r="BF210" s="196">
        <f>IF(N210="znížená",J210,0)</f>
        <v>0</v>
      </c>
      <c r="BG210" s="196">
        <f>IF(N210="zákl. prenesená",J210,0)</f>
        <v>0</v>
      </c>
      <c r="BH210" s="196">
        <f>IF(N210="zníž. prenesená",J210,0)</f>
        <v>0</v>
      </c>
      <c r="BI210" s="196">
        <f>IF(N210="nulová",J210,0)</f>
        <v>0</v>
      </c>
      <c r="BJ210" s="14" t="s">
        <v>180</v>
      </c>
      <c r="BK210" s="196">
        <f>ROUND(I210*H210,2)</f>
        <v>0</v>
      </c>
      <c r="BL210" s="14" t="s">
        <v>179</v>
      </c>
      <c r="BM210" s="195" t="s">
        <v>956</v>
      </c>
    </row>
    <row r="211" spans="1:65" s="2" customFormat="1" ht="37.9" customHeight="1">
      <c r="A211" s="31"/>
      <c r="B211" s="32"/>
      <c r="C211" s="184" t="s">
        <v>391</v>
      </c>
      <c r="D211" s="184" t="s">
        <v>175</v>
      </c>
      <c r="E211" s="185" t="s">
        <v>392</v>
      </c>
      <c r="F211" s="186" t="s">
        <v>393</v>
      </c>
      <c r="G211" s="187" t="s">
        <v>394</v>
      </c>
      <c r="H211" s="188">
        <v>259.2</v>
      </c>
      <c r="I211" s="189"/>
      <c r="J211" s="188">
        <f>ROUND(I211*H211,2)</f>
        <v>0</v>
      </c>
      <c r="K211" s="190"/>
      <c r="L211" s="36"/>
      <c r="M211" s="191" t="s">
        <v>1</v>
      </c>
      <c r="N211" s="192" t="s">
        <v>38</v>
      </c>
      <c r="O211" s="68"/>
      <c r="P211" s="193">
        <f>O211*H211</f>
        <v>0</v>
      </c>
      <c r="Q211" s="193">
        <v>0</v>
      </c>
      <c r="R211" s="193">
        <f>Q211*H211</f>
        <v>0</v>
      </c>
      <c r="S211" s="193">
        <v>0</v>
      </c>
      <c r="T211" s="194">
        <f>S211*H211</f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>IF(N211="základná",J211,0)</f>
        <v>0</v>
      </c>
      <c r="BF211" s="196">
        <f>IF(N211="znížená",J211,0)</f>
        <v>0</v>
      </c>
      <c r="BG211" s="196">
        <f>IF(N211="zákl. prenesená",J211,0)</f>
        <v>0</v>
      </c>
      <c r="BH211" s="196">
        <f>IF(N211="zníž. prenesená",J211,0)</f>
        <v>0</v>
      </c>
      <c r="BI211" s="196">
        <f>IF(N211="nulová",J211,0)</f>
        <v>0</v>
      </c>
      <c r="BJ211" s="14" t="s">
        <v>180</v>
      </c>
      <c r="BK211" s="196">
        <f>ROUND(I211*H211,2)</f>
        <v>0</v>
      </c>
      <c r="BL211" s="14" t="s">
        <v>179</v>
      </c>
      <c r="BM211" s="195" t="s">
        <v>957</v>
      </c>
    </row>
    <row r="212" spans="1:65" s="12" customFormat="1" ht="25.9" customHeight="1">
      <c r="B212" s="168"/>
      <c r="C212" s="169"/>
      <c r="D212" s="170" t="s">
        <v>71</v>
      </c>
      <c r="E212" s="171" t="s">
        <v>387</v>
      </c>
      <c r="F212" s="171" t="s">
        <v>388</v>
      </c>
      <c r="G212" s="169"/>
      <c r="H212" s="169"/>
      <c r="I212" s="172"/>
      <c r="J212" s="173">
        <f>BK212</f>
        <v>0</v>
      </c>
      <c r="K212" s="169"/>
      <c r="L212" s="174"/>
      <c r="M212" s="175"/>
      <c r="N212" s="176"/>
      <c r="O212" s="176"/>
      <c r="P212" s="177">
        <f>P213+P216+P219</f>
        <v>0</v>
      </c>
      <c r="Q212" s="176"/>
      <c r="R212" s="177">
        <f>R213+R216+R219</f>
        <v>13.6647</v>
      </c>
      <c r="S212" s="176"/>
      <c r="T212" s="178">
        <f>T213+T216+T219</f>
        <v>0</v>
      </c>
      <c r="AR212" s="179" t="s">
        <v>80</v>
      </c>
      <c r="AT212" s="180" t="s">
        <v>71</v>
      </c>
      <c r="AU212" s="180" t="s">
        <v>72</v>
      </c>
      <c r="AY212" s="179" t="s">
        <v>172</v>
      </c>
      <c r="BK212" s="181">
        <f>BK213+BK216+BK219</f>
        <v>0</v>
      </c>
    </row>
    <row r="213" spans="1:65" s="12" customFormat="1" ht="22.9" customHeight="1">
      <c r="B213" s="168"/>
      <c r="C213" s="169"/>
      <c r="D213" s="170" t="s">
        <v>71</v>
      </c>
      <c r="E213" s="182" t="s">
        <v>410</v>
      </c>
      <c r="F213" s="182" t="s">
        <v>411</v>
      </c>
      <c r="G213" s="169"/>
      <c r="H213" s="169"/>
      <c r="I213" s="172"/>
      <c r="J213" s="183">
        <f>BK213</f>
        <v>0</v>
      </c>
      <c r="K213" s="169"/>
      <c r="L213" s="174"/>
      <c r="M213" s="175"/>
      <c r="N213" s="176"/>
      <c r="O213" s="176"/>
      <c r="P213" s="177">
        <f>SUM(P214:P215)</f>
        <v>0</v>
      </c>
      <c r="Q213" s="176"/>
      <c r="R213" s="177">
        <f>SUM(R214:R215)</f>
        <v>0</v>
      </c>
      <c r="S213" s="176"/>
      <c r="T213" s="178">
        <f>SUM(T214:T215)</f>
        <v>0</v>
      </c>
      <c r="AR213" s="179" t="s">
        <v>80</v>
      </c>
      <c r="AT213" s="180" t="s">
        <v>71</v>
      </c>
      <c r="AU213" s="180" t="s">
        <v>80</v>
      </c>
      <c r="AY213" s="179" t="s">
        <v>172</v>
      </c>
      <c r="BK213" s="181">
        <f>SUM(BK214:BK215)</f>
        <v>0</v>
      </c>
    </row>
    <row r="214" spans="1:65" s="2" customFormat="1" ht="24.2" customHeight="1">
      <c r="A214" s="31"/>
      <c r="B214" s="32"/>
      <c r="C214" s="184" t="s">
        <v>398</v>
      </c>
      <c r="D214" s="184" t="s">
        <v>175</v>
      </c>
      <c r="E214" s="185" t="s">
        <v>413</v>
      </c>
      <c r="F214" s="186" t="s">
        <v>414</v>
      </c>
      <c r="G214" s="187" t="s">
        <v>394</v>
      </c>
      <c r="H214" s="188">
        <v>8.1</v>
      </c>
      <c r="I214" s="189"/>
      <c r="J214" s="188">
        <f>ROUND(I214*H214,2)</f>
        <v>0</v>
      </c>
      <c r="K214" s="190"/>
      <c r="L214" s="36"/>
      <c r="M214" s="191" t="s">
        <v>1</v>
      </c>
      <c r="N214" s="192" t="s">
        <v>38</v>
      </c>
      <c r="O214" s="68"/>
      <c r="P214" s="193">
        <f>O214*H214</f>
        <v>0</v>
      </c>
      <c r="Q214" s="193">
        <v>0</v>
      </c>
      <c r="R214" s="193">
        <f>Q214*H214</f>
        <v>0</v>
      </c>
      <c r="S214" s="193">
        <v>0</v>
      </c>
      <c r="T214" s="194">
        <f>S214*H214</f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179</v>
      </c>
      <c r="AT214" s="195" t="s">
        <v>175</v>
      </c>
      <c r="AU214" s="195" t="s">
        <v>180</v>
      </c>
      <c r="AY214" s="14" t="s">
        <v>172</v>
      </c>
      <c r="BE214" s="196">
        <f>IF(N214="základná",J214,0)</f>
        <v>0</v>
      </c>
      <c r="BF214" s="196">
        <f>IF(N214="znížená",J214,0)</f>
        <v>0</v>
      </c>
      <c r="BG214" s="196">
        <f>IF(N214="zákl. prenesená",J214,0)</f>
        <v>0</v>
      </c>
      <c r="BH214" s="196">
        <f>IF(N214="zníž. prenesená",J214,0)</f>
        <v>0</v>
      </c>
      <c r="BI214" s="196">
        <f>IF(N214="nulová",J214,0)</f>
        <v>0</v>
      </c>
      <c r="BJ214" s="14" t="s">
        <v>180</v>
      </c>
      <c r="BK214" s="196">
        <f>ROUND(I214*H214,2)</f>
        <v>0</v>
      </c>
      <c r="BL214" s="14" t="s">
        <v>179</v>
      </c>
      <c r="BM214" s="195" t="s">
        <v>415</v>
      </c>
    </row>
    <row r="215" spans="1:65" s="2" customFormat="1" ht="24.2" customHeight="1">
      <c r="A215" s="31"/>
      <c r="B215" s="32"/>
      <c r="C215" s="184" t="s">
        <v>402</v>
      </c>
      <c r="D215" s="184" t="s">
        <v>175</v>
      </c>
      <c r="E215" s="185" t="s">
        <v>760</v>
      </c>
      <c r="F215" s="186" t="s">
        <v>761</v>
      </c>
      <c r="G215" s="187" t="s">
        <v>394</v>
      </c>
      <c r="H215" s="188">
        <v>2.4300000000000002</v>
      </c>
      <c r="I215" s="189"/>
      <c r="J215" s="188">
        <f>ROUND(I215*H215,2)</f>
        <v>0</v>
      </c>
      <c r="K215" s="190"/>
      <c r="L215" s="36"/>
      <c r="M215" s="191" t="s">
        <v>1</v>
      </c>
      <c r="N215" s="192" t="s">
        <v>38</v>
      </c>
      <c r="O215" s="68"/>
      <c r="P215" s="193">
        <f>O215*H215</f>
        <v>0</v>
      </c>
      <c r="Q215" s="193">
        <v>0</v>
      </c>
      <c r="R215" s="193">
        <f>Q215*H215</f>
        <v>0</v>
      </c>
      <c r="S215" s="193">
        <v>0</v>
      </c>
      <c r="T215" s="194">
        <f>S215*H215</f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179</v>
      </c>
      <c r="AT215" s="195" t="s">
        <v>175</v>
      </c>
      <c r="AU215" s="195" t="s">
        <v>180</v>
      </c>
      <c r="AY215" s="14" t="s">
        <v>172</v>
      </c>
      <c r="BE215" s="196">
        <f>IF(N215="základná",J215,0)</f>
        <v>0</v>
      </c>
      <c r="BF215" s="196">
        <f>IF(N215="znížená",J215,0)</f>
        <v>0</v>
      </c>
      <c r="BG215" s="196">
        <f>IF(N215="zákl. prenesená",J215,0)</f>
        <v>0</v>
      </c>
      <c r="BH215" s="196">
        <f>IF(N215="zníž. prenesená",J215,0)</f>
        <v>0</v>
      </c>
      <c r="BI215" s="196">
        <f>IF(N215="nulová",J215,0)</f>
        <v>0</v>
      </c>
      <c r="BJ215" s="14" t="s">
        <v>180</v>
      </c>
      <c r="BK215" s="196">
        <f>ROUND(I215*H215,2)</f>
        <v>0</v>
      </c>
      <c r="BL215" s="14" t="s">
        <v>179</v>
      </c>
      <c r="BM215" s="195" t="s">
        <v>762</v>
      </c>
    </row>
    <row r="216" spans="1:65" s="12" customFormat="1" ht="22.9" customHeight="1">
      <c r="B216" s="168"/>
      <c r="C216" s="169"/>
      <c r="D216" s="170" t="s">
        <v>71</v>
      </c>
      <c r="E216" s="182" t="s">
        <v>420</v>
      </c>
      <c r="F216" s="182" t="s">
        <v>421</v>
      </c>
      <c r="G216" s="169"/>
      <c r="H216" s="169"/>
      <c r="I216" s="172"/>
      <c r="J216" s="183">
        <f>BK216</f>
        <v>0</v>
      </c>
      <c r="K216" s="169"/>
      <c r="L216" s="174"/>
      <c r="M216" s="175"/>
      <c r="N216" s="176"/>
      <c r="O216" s="176"/>
      <c r="P216" s="177">
        <f>SUM(P217:P218)</f>
        <v>0</v>
      </c>
      <c r="Q216" s="176"/>
      <c r="R216" s="177">
        <f>SUM(R217:R218)</f>
        <v>13.6647</v>
      </c>
      <c r="S216" s="176"/>
      <c r="T216" s="178">
        <f>SUM(T217:T218)</f>
        <v>0</v>
      </c>
      <c r="AR216" s="179" t="s">
        <v>80</v>
      </c>
      <c r="AT216" s="180" t="s">
        <v>71</v>
      </c>
      <c r="AU216" s="180" t="s">
        <v>80</v>
      </c>
      <c r="AY216" s="179" t="s">
        <v>172</v>
      </c>
      <c r="BK216" s="181">
        <f>SUM(BK217:BK218)</f>
        <v>0</v>
      </c>
    </row>
    <row r="217" spans="1:65" s="2" customFormat="1" ht="24.2" customHeight="1">
      <c r="A217" s="31"/>
      <c r="B217" s="32"/>
      <c r="C217" s="184" t="s">
        <v>406</v>
      </c>
      <c r="D217" s="184" t="s">
        <v>175</v>
      </c>
      <c r="E217" s="185" t="s">
        <v>423</v>
      </c>
      <c r="F217" s="186" t="s">
        <v>424</v>
      </c>
      <c r="G217" s="187" t="s">
        <v>394</v>
      </c>
      <c r="H217" s="188">
        <v>8.1</v>
      </c>
      <c r="I217" s="189"/>
      <c r="J217" s="188">
        <f>ROUND(I217*H217,2)</f>
        <v>0</v>
      </c>
      <c r="K217" s="190"/>
      <c r="L217" s="36"/>
      <c r="M217" s="191" t="s">
        <v>1</v>
      </c>
      <c r="N217" s="192" t="s">
        <v>38</v>
      </c>
      <c r="O217" s="68"/>
      <c r="P217" s="193">
        <f>O217*H217</f>
        <v>0</v>
      </c>
      <c r="Q217" s="193">
        <v>0</v>
      </c>
      <c r="R217" s="193">
        <f>Q217*H217</f>
        <v>0</v>
      </c>
      <c r="S217" s="193">
        <v>0</v>
      </c>
      <c r="T217" s="194">
        <f>S217*H217</f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95" t="s">
        <v>179</v>
      </c>
      <c r="AT217" s="195" t="s">
        <v>175</v>
      </c>
      <c r="AU217" s="195" t="s">
        <v>180</v>
      </c>
      <c r="AY217" s="14" t="s">
        <v>172</v>
      </c>
      <c r="BE217" s="196">
        <f>IF(N217="základná",J217,0)</f>
        <v>0</v>
      </c>
      <c r="BF217" s="196">
        <f>IF(N217="znížená",J217,0)</f>
        <v>0</v>
      </c>
      <c r="BG217" s="196">
        <f>IF(N217="zákl. prenesená",J217,0)</f>
        <v>0</v>
      </c>
      <c r="BH217" s="196">
        <f>IF(N217="zníž. prenesená",J217,0)</f>
        <v>0</v>
      </c>
      <c r="BI217" s="196">
        <f>IF(N217="nulová",J217,0)</f>
        <v>0</v>
      </c>
      <c r="BJ217" s="14" t="s">
        <v>180</v>
      </c>
      <c r="BK217" s="196">
        <f>ROUND(I217*H217,2)</f>
        <v>0</v>
      </c>
      <c r="BL217" s="14" t="s">
        <v>179</v>
      </c>
      <c r="BM217" s="195" t="s">
        <v>958</v>
      </c>
    </row>
    <row r="218" spans="1:65" s="2" customFormat="1" ht="14.45" customHeight="1">
      <c r="A218" s="31"/>
      <c r="B218" s="32"/>
      <c r="C218" s="197" t="s">
        <v>412</v>
      </c>
      <c r="D218" s="197" t="s">
        <v>256</v>
      </c>
      <c r="E218" s="198" t="s">
        <v>427</v>
      </c>
      <c r="F218" s="199" t="s">
        <v>428</v>
      </c>
      <c r="G218" s="200" t="s">
        <v>394</v>
      </c>
      <c r="H218" s="201">
        <v>8.1</v>
      </c>
      <c r="I218" s="202"/>
      <c r="J218" s="201">
        <f>ROUND(I218*H218,2)</f>
        <v>0</v>
      </c>
      <c r="K218" s="203"/>
      <c r="L218" s="204"/>
      <c r="M218" s="205" t="s">
        <v>1</v>
      </c>
      <c r="N218" s="206" t="s">
        <v>38</v>
      </c>
      <c r="O218" s="68"/>
      <c r="P218" s="193">
        <f>O218*H218</f>
        <v>0</v>
      </c>
      <c r="Q218" s="193">
        <v>1.6870000000000001</v>
      </c>
      <c r="R218" s="193">
        <f>Q218*H218</f>
        <v>13.6647</v>
      </c>
      <c r="S218" s="193">
        <v>0</v>
      </c>
      <c r="T218" s="194">
        <f>S218*H218</f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220</v>
      </c>
      <c r="AT218" s="195" t="s">
        <v>256</v>
      </c>
      <c r="AU218" s="195" t="s">
        <v>180</v>
      </c>
      <c r="AY218" s="14" t="s">
        <v>172</v>
      </c>
      <c r="BE218" s="196">
        <f>IF(N218="základná",J218,0)</f>
        <v>0</v>
      </c>
      <c r="BF218" s="196">
        <f>IF(N218="znížená",J218,0)</f>
        <v>0</v>
      </c>
      <c r="BG218" s="196">
        <f>IF(N218="zákl. prenesená",J218,0)</f>
        <v>0</v>
      </c>
      <c r="BH218" s="196">
        <f>IF(N218="zníž. prenesená",J218,0)</f>
        <v>0</v>
      </c>
      <c r="BI218" s="196">
        <f>IF(N218="nulová",J218,0)</f>
        <v>0</v>
      </c>
      <c r="BJ218" s="14" t="s">
        <v>180</v>
      </c>
      <c r="BK218" s="196">
        <f>ROUND(I218*H218,2)</f>
        <v>0</v>
      </c>
      <c r="BL218" s="14" t="s">
        <v>179</v>
      </c>
      <c r="BM218" s="195" t="s">
        <v>959</v>
      </c>
    </row>
    <row r="219" spans="1:65" s="12" customFormat="1" ht="22.9" customHeight="1">
      <c r="B219" s="168"/>
      <c r="C219" s="169"/>
      <c r="D219" s="170" t="s">
        <v>71</v>
      </c>
      <c r="E219" s="182" t="s">
        <v>430</v>
      </c>
      <c r="F219" s="182" t="s">
        <v>431</v>
      </c>
      <c r="G219" s="169"/>
      <c r="H219" s="169"/>
      <c r="I219" s="172"/>
      <c r="J219" s="183">
        <f>BK219</f>
        <v>0</v>
      </c>
      <c r="K219" s="169"/>
      <c r="L219" s="174"/>
      <c r="M219" s="175"/>
      <c r="N219" s="176"/>
      <c r="O219" s="176"/>
      <c r="P219" s="177">
        <f>P220</f>
        <v>0</v>
      </c>
      <c r="Q219" s="176"/>
      <c r="R219" s="177">
        <f>R220</f>
        <v>0</v>
      </c>
      <c r="S219" s="176"/>
      <c r="T219" s="178">
        <f>T220</f>
        <v>0</v>
      </c>
      <c r="AR219" s="179" t="s">
        <v>80</v>
      </c>
      <c r="AT219" s="180" t="s">
        <v>71</v>
      </c>
      <c r="AU219" s="180" t="s">
        <v>80</v>
      </c>
      <c r="AY219" s="179" t="s">
        <v>172</v>
      </c>
      <c r="BK219" s="181">
        <f>BK220</f>
        <v>0</v>
      </c>
    </row>
    <row r="220" spans="1:65" s="2" customFormat="1" ht="24.2" customHeight="1">
      <c r="A220" s="31"/>
      <c r="B220" s="32"/>
      <c r="C220" s="184" t="s">
        <v>416</v>
      </c>
      <c r="D220" s="184" t="s">
        <v>175</v>
      </c>
      <c r="E220" s="185" t="s">
        <v>433</v>
      </c>
      <c r="F220" s="186" t="s">
        <v>434</v>
      </c>
      <c r="G220" s="187" t="s">
        <v>235</v>
      </c>
      <c r="H220" s="188">
        <v>199.1</v>
      </c>
      <c r="I220" s="189"/>
      <c r="J220" s="188">
        <f>ROUND(I220*H220,2)</f>
        <v>0</v>
      </c>
      <c r="K220" s="190"/>
      <c r="L220" s="36"/>
      <c r="M220" s="191" t="s">
        <v>1</v>
      </c>
      <c r="N220" s="192" t="s">
        <v>38</v>
      </c>
      <c r="O220" s="68"/>
      <c r="P220" s="193">
        <f>O220*H220</f>
        <v>0</v>
      </c>
      <c r="Q220" s="193">
        <v>0</v>
      </c>
      <c r="R220" s="193">
        <f>Q220*H220</f>
        <v>0</v>
      </c>
      <c r="S220" s="193">
        <v>0</v>
      </c>
      <c r="T220" s="194">
        <f>S220*H220</f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95" t="s">
        <v>179</v>
      </c>
      <c r="AT220" s="195" t="s">
        <v>175</v>
      </c>
      <c r="AU220" s="195" t="s">
        <v>180</v>
      </c>
      <c r="AY220" s="14" t="s">
        <v>172</v>
      </c>
      <c r="BE220" s="196">
        <f>IF(N220="základná",J220,0)</f>
        <v>0</v>
      </c>
      <c r="BF220" s="196">
        <f>IF(N220="znížená",J220,0)</f>
        <v>0</v>
      </c>
      <c r="BG220" s="196">
        <f>IF(N220="zákl. prenesená",J220,0)</f>
        <v>0</v>
      </c>
      <c r="BH220" s="196">
        <f>IF(N220="zníž. prenesená",J220,0)</f>
        <v>0</v>
      </c>
      <c r="BI220" s="196">
        <f>IF(N220="nulová",J220,0)</f>
        <v>0</v>
      </c>
      <c r="BJ220" s="14" t="s">
        <v>180</v>
      </c>
      <c r="BK220" s="196">
        <f>ROUND(I220*H220,2)</f>
        <v>0</v>
      </c>
      <c r="BL220" s="14" t="s">
        <v>179</v>
      </c>
      <c r="BM220" s="195" t="s">
        <v>435</v>
      </c>
    </row>
    <row r="221" spans="1:65" s="12" customFormat="1" ht="25.9" customHeight="1">
      <c r="B221" s="168"/>
      <c r="C221" s="169"/>
      <c r="D221" s="170" t="s">
        <v>71</v>
      </c>
      <c r="E221" s="171" t="s">
        <v>387</v>
      </c>
      <c r="F221" s="171" t="s">
        <v>388</v>
      </c>
      <c r="G221" s="169"/>
      <c r="H221" s="169"/>
      <c r="I221" s="172"/>
      <c r="J221" s="173">
        <f>BK221</f>
        <v>0</v>
      </c>
      <c r="K221" s="169"/>
      <c r="L221" s="174"/>
      <c r="M221" s="175"/>
      <c r="N221" s="176"/>
      <c r="O221" s="176"/>
      <c r="P221" s="177">
        <f>P222+P224</f>
        <v>0</v>
      </c>
      <c r="Q221" s="176"/>
      <c r="R221" s="177">
        <f>R222+R224</f>
        <v>2.7300000000000002E-3</v>
      </c>
      <c r="S221" s="176"/>
      <c r="T221" s="178">
        <f>T222+T224</f>
        <v>0</v>
      </c>
      <c r="AR221" s="179" t="s">
        <v>80</v>
      </c>
      <c r="AT221" s="180" t="s">
        <v>71</v>
      </c>
      <c r="AU221" s="180" t="s">
        <v>72</v>
      </c>
      <c r="AY221" s="179" t="s">
        <v>172</v>
      </c>
      <c r="BK221" s="181">
        <f>BK222+BK224</f>
        <v>0</v>
      </c>
    </row>
    <row r="222" spans="1:65" s="12" customFormat="1" ht="22.9" customHeight="1">
      <c r="B222" s="168"/>
      <c r="C222" s="169"/>
      <c r="D222" s="170" t="s">
        <v>71</v>
      </c>
      <c r="E222" s="182" t="s">
        <v>442</v>
      </c>
      <c r="F222" s="182" t="s">
        <v>443</v>
      </c>
      <c r="G222" s="169"/>
      <c r="H222" s="169"/>
      <c r="I222" s="172"/>
      <c r="J222" s="183">
        <f>BK222</f>
        <v>0</v>
      </c>
      <c r="K222" s="169"/>
      <c r="L222" s="174"/>
      <c r="M222" s="175"/>
      <c r="N222" s="176"/>
      <c r="O222" s="176"/>
      <c r="P222" s="177">
        <f>P223</f>
        <v>0</v>
      </c>
      <c r="Q222" s="176"/>
      <c r="R222" s="177">
        <f>R223</f>
        <v>0</v>
      </c>
      <c r="S222" s="176"/>
      <c r="T222" s="178">
        <f>T223</f>
        <v>0</v>
      </c>
      <c r="AR222" s="179" t="s">
        <v>80</v>
      </c>
      <c r="AT222" s="180" t="s">
        <v>71</v>
      </c>
      <c r="AU222" s="180" t="s">
        <v>80</v>
      </c>
      <c r="AY222" s="179" t="s">
        <v>172</v>
      </c>
      <c r="BK222" s="181">
        <f>BK223</f>
        <v>0</v>
      </c>
    </row>
    <row r="223" spans="1:65" s="2" customFormat="1" ht="24.2" customHeight="1">
      <c r="A223" s="31"/>
      <c r="B223" s="32"/>
      <c r="C223" s="184" t="s">
        <v>422</v>
      </c>
      <c r="D223" s="184" t="s">
        <v>175</v>
      </c>
      <c r="E223" s="185" t="s">
        <v>960</v>
      </c>
      <c r="F223" s="186" t="s">
        <v>961</v>
      </c>
      <c r="G223" s="187" t="s">
        <v>235</v>
      </c>
      <c r="H223" s="188">
        <v>88.5</v>
      </c>
      <c r="I223" s="189"/>
      <c r="J223" s="188">
        <f>ROUND(I223*H223,2)</f>
        <v>0</v>
      </c>
      <c r="K223" s="190"/>
      <c r="L223" s="36"/>
      <c r="M223" s="191" t="s">
        <v>1</v>
      </c>
      <c r="N223" s="192" t="s">
        <v>38</v>
      </c>
      <c r="O223" s="68"/>
      <c r="P223" s="193">
        <f>O223*H223</f>
        <v>0</v>
      </c>
      <c r="Q223" s="193">
        <v>0</v>
      </c>
      <c r="R223" s="193">
        <f>Q223*H223</f>
        <v>0</v>
      </c>
      <c r="S223" s="193">
        <v>0</v>
      </c>
      <c r="T223" s="194">
        <f>S223*H223</f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179</v>
      </c>
      <c r="AT223" s="195" t="s">
        <v>175</v>
      </c>
      <c r="AU223" s="195" t="s">
        <v>180</v>
      </c>
      <c r="AY223" s="14" t="s">
        <v>172</v>
      </c>
      <c r="BE223" s="196">
        <f>IF(N223="základná",J223,0)</f>
        <v>0</v>
      </c>
      <c r="BF223" s="196">
        <f>IF(N223="znížená",J223,0)</f>
        <v>0</v>
      </c>
      <c r="BG223" s="196">
        <f>IF(N223="zákl. prenesená",J223,0)</f>
        <v>0</v>
      </c>
      <c r="BH223" s="196">
        <f>IF(N223="zníž. prenesená",J223,0)</f>
        <v>0</v>
      </c>
      <c r="BI223" s="196">
        <f>IF(N223="nulová",J223,0)</f>
        <v>0</v>
      </c>
      <c r="BJ223" s="14" t="s">
        <v>180</v>
      </c>
      <c r="BK223" s="196">
        <f>ROUND(I223*H223,2)</f>
        <v>0</v>
      </c>
      <c r="BL223" s="14" t="s">
        <v>179</v>
      </c>
      <c r="BM223" s="195" t="s">
        <v>962</v>
      </c>
    </row>
    <row r="224" spans="1:65" s="12" customFormat="1" ht="22.9" customHeight="1">
      <c r="B224" s="168"/>
      <c r="C224" s="169"/>
      <c r="D224" s="170" t="s">
        <v>71</v>
      </c>
      <c r="E224" s="182" t="s">
        <v>448</v>
      </c>
      <c r="F224" s="182" t="s">
        <v>449</v>
      </c>
      <c r="G224" s="169"/>
      <c r="H224" s="169"/>
      <c r="I224" s="172"/>
      <c r="J224" s="183">
        <f>BK224</f>
        <v>0</v>
      </c>
      <c r="K224" s="169"/>
      <c r="L224" s="174"/>
      <c r="M224" s="175"/>
      <c r="N224" s="176"/>
      <c r="O224" s="176"/>
      <c r="P224" s="177">
        <f>SUM(P225:P226)</f>
        <v>0</v>
      </c>
      <c r="Q224" s="176"/>
      <c r="R224" s="177">
        <f>SUM(R225:R226)</f>
        <v>2.7300000000000002E-3</v>
      </c>
      <c r="S224" s="176"/>
      <c r="T224" s="178">
        <f>SUM(T225:T226)</f>
        <v>0</v>
      </c>
      <c r="AR224" s="179" t="s">
        <v>80</v>
      </c>
      <c r="AT224" s="180" t="s">
        <v>71</v>
      </c>
      <c r="AU224" s="180" t="s">
        <v>80</v>
      </c>
      <c r="AY224" s="179" t="s">
        <v>172</v>
      </c>
      <c r="BK224" s="181">
        <f>SUM(BK225:BK226)</f>
        <v>0</v>
      </c>
    </row>
    <row r="225" spans="1:65" s="2" customFormat="1" ht="24.2" customHeight="1">
      <c r="A225" s="31"/>
      <c r="B225" s="32"/>
      <c r="C225" s="184" t="s">
        <v>426</v>
      </c>
      <c r="D225" s="184" t="s">
        <v>175</v>
      </c>
      <c r="E225" s="185" t="s">
        <v>451</v>
      </c>
      <c r="F225" s="186" t="s">
        <v>452</v>
      </c>
      <c r="G225" s="187" t="s">
        <v>235</v>
      </c>
      <c r="H225" s="188">
        <v>88.5</v>
      </c>
      <c r="I225" s="189"/>
      <c r="J225" s="188">
        <f>ROUND(I225*H225,2)</f>
        <v>0</v>
      </c>
      <c r="K225" s="190"/>
      <c r="L225" s="36"/>
      <c r="M225" s="191" t="s">
        <v>1</v>
      </c>
      <c r="N225" s="192" t="s">
        <v>38</v>
      </c>
      <c r="O225" s="68"/>
      <c r="P225" s="193">
        <f>O225*H225</f>
        <v>0</v>
      </c>
      <c r="Q225" s="193">
        <v>0</v>
      </c>
      <c r="R225" s="193">
        <f>Q225*H225</f>
        <v>0</v>
      </c>
      <c r="S225" s="193">
        <v>0</v>
      </c>
      <c r="T225" s="194">
        <f>S225*H225</f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95" t="s">
        <v>179</v>
      </c>
      <c r="AT225" s="195" t="s">
        <v>175</v>
      </c>
      <c r="AU225" s="195" t="s">
        <v>180</v>
      </c>
      <c r="AY225" s="14" t="s">
        <v>172</v>
      </c>
      <c r="BE225" s="196">
        <f>IF(N225="základná",J225,0)</f>
        <v>0</v>
      </c>
      <c r="BF225" s="196">
        <f>IF(N225="znížená",J225,0)</f>
        <v>0</v>
      </c>
      <c r="BG225" s="196">
        <f>IF(N225="zákl. prenesená",J225,0)</f>
        <v>0</v>
      </c>
      <c r="BH225" s="196">
        <f>IF(N225="zníž. prenesená",J225,0)</f>
        <v>0</v>
      </c>
      <c r="BI225" s="196">
        <f>IF(N225="nulová",J225,0)</f>
        <v>0</v>
      </c>
      <c r="BJ225" s="14" t="s">
        <v>180</v>
      </c>
      <c r="BK225" s="196">
        <f>ROUND(I225*H225,2)</f>
        <v>0</v>
      </c>
      <c r="BL225" s="14" t="s">
        <v>179</v>
      </c>
      <c r="BM225" s="195" t="s">
        <v>963</v>
      </c>
    </row>
    <row r="226" spans="1:65" s="2" customFormat="1" ht="14.45" customHeight="1">
      <c r="A226" s="31"/>
      <c r="B226" s="32"/>
      <c r="C226" s="197" t="s">
        <v>432</v>
      </c>
      <c r="D226" s="197" t="s">
        <v>256</v>
      </c>
      <c r="E226" s="198" t="s">
        <v>964</v>
      </c>
      <c r="F226" s="199" t="s">
        <v>965</v>
      </c>
      <c r="G226" s="200" t="s">
        <v>457</v>
      </c>
      <c r="H226" s="201">
        <v>2.73</v>
      </c>
      <c r="I226" s="202"/>
      <c r="J226" s="201">
        <f>ROUND(I226*H226,2)</f>
        <v>0</v>
      </c>
      <c r="K226" s="203"/>
      <c r="L226" s="204"/>
      <c r="M226" s="205" t="s">
        <v>1</v>
      </c>
      <c r="N226" s="206" t="s">
        <v>38</v>
      </c>
      <c r="O226" s="68"/>
      <c r="P226" s="193">
        <f>O226*H226</f>
        <v>0</v>
      </c>
      <c r="Q226" s="193">
        <v>1E-3</v>
      </c>
      <c r="R226" s="193">
        <f>Q226*H226</f>
        <v>2.7300000000000002E-3</v>
      </c>
      <c r="S226" s="193">
        <v>0</v>
      </c>
      <c r="T226" s="194">
        <f>S226*H226</f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220</v>
      </c>
      <c r="AT226" s="195" t="s">
        <v>256</v>
      </c>
      <c r="AU226" s="195" t="s">
        <v>180</v>
      </c>
      <c r="AY226" s="14" t="s">
        <v>172</v>
      </c>
      <c r="BE226" s="196">
        <f>IF(N226="základná",J226,0)</f>
        <v>0</v>
      </c>
      <c r="BF226" s="196">
        <f>IF(N226="znížená",J226,0)</f>
        <v>0</v>
      </c>
      <c r="BG226" s="196">
        <f>IF(N226="zákl. prenesená",J226,0)</f>
        <v>0</v>
      </c>
      <c r="BH226" s="196">
        <f>IF(N226="zníž. prenesená",J226,0)</f>
        <v>0</v>
      </c>
      <c r="BI226" s="196">
        <f>IF(N226="nulová",J226,0)</f>
        <v>0</v>
      </c>
      <c r="BJ226" s="14" t="s">
        <v>180</v>
      </c>
      <c r="BK226" s="196">
        <f>ROUND(I226*H226,2)</f>
        <v>0</v>
      </c>
      <c r="BL226" s="14" t="s">
        <v>179</v>
      </c>
      <c r="BM226" s="195" t="s">
        <v>966</v>
      </c>
    </row>
    <row r="227" spans="1:65" s="12" customFormat="1" ht="25.9" customHeight="1">
      <c r="B227" s="168"/>
      <c r="C227" s="169"/>
      <c r="D227" s="170" t="s">
        <v>71</v>
      </c>
      <c r="E227" s="171" t="s">
        <v>241</v>
      </c>
      <c r="F227" s="171" t="s">
        <v>242</v>
      </c>
      <c r="G227" s="169"/>
      <c r="H227" s="169"/>
      <c r="I227" s="172"/>
      <c r="J227" s="173">
        <f>BK227</f>
        <v>0</v>
      </c>
      <c r="K227" s="169"/>
      <c r="L227" s="174"/>
      <c r="M227" s="175"/>
      <c r="N227" s="176"/>
      <c r="O227" s="176"/>
      <c r="P227" s="177">
        <f>P228+P231+P233+P235+P237+P239+P241+P246+P249+P253+P255+P259+P262+P264</f>
        <v>0</v>
      </c>
      <c r="Q227" s="176"/>
      <c r="R227" s="177">
        <f>R228+R231+R233+R235+R237+R239+R241+R246+R249+R253+R255+R259+R262+R264</f>
        <v>276.97378939999999</v>
      </c>
      <c r="S227" s="176"/>
      <c r="T227" s="178">
        <f>T228+T231+T233+T235+T237+T239+T241+T246+T249+T253+T255+T259+T262+T264</f>
        <v>0</v>
      </c>
      <c r="AR227" s="179" t="s">
        <v>80</v>
      </c>
      <c r="AT227" s="180" t="s">
        <v>71</v>
      </c>
      <c r="AU227" s="180" t="s">
        <v>72</v>
      </c>
      <c r="AY227" s="179" t="s">
        <v>172</v>
      </c>
      <c r="BK227" s="181">
        <f>BK228+BK231+BK233+BK235+BK237+BK239+BK241+BK246+BK249+BK253+BK255+BK259+BK262+BK264</f>
        <v>0</v>
      </c>
    </row>
    <row r="228" spans="1:65" s="12" customFormat="1" ht="22.9" customHeight="1">
      <c r="B228" s="168"/>
      <c r="C228" s="169"/>
      <c r="D228" s="170" t="s">
        <v>71</v>
      </c>
      <c r="E228" s="182" t="s">
        <v>512</v>
      </c>
      <c r="F228" s="182" t="s">
        <v>513</v>
      </c>
      <c r="G228" s="169"/>
      <c r="H228" s="169"/>
      <c r="I228" s="172"/>
      <c r="J228" s="183">
        <f>BK228</f>
        <v>0</v>
      </c>
      <c r="K228" s="169"/>
      <c r="L228" s="174"/>
      <c r="M228" s="175"/>
      <c r="N228" s="176"/>
      <c r="O228" s="176"/>
      <c r="P228" s="177">
        <f>SUM(P229:P230)</f>
        <v>0</v>
      </c>
      <c r="Q228" s="176"/>
      <c r="R228" s="177">
        <f>SUM(R229:R230)</f>
        <v>39.797455999999997</v>
      </c>
      <c r="S228" s="176"/>
      <c r="T228" s="178">
        <f>SUM(T229:T230)</f>
        <v>0</v>
      </c>
      <c r="AR228" s="179" t="s">
        <v>80</v>
      </c>
      <c r="AT228" s="180" t="s">
        <v>71</v>
      </c>
      <c r="AU228" s="180" t="s">
        <v>80</v>
      </c>
      <c r="AY228" s="179" t="s">
        <v>172</v>
      </c>
      <c r="BK228" s="181">
        <f>SUM(BK229:BK230)</f>
        <v>0</v>
      </c>
    </row>
    <row r="229" spans="1:65" s="2" customFormat="1" ht="24.2" customHeight="1">
      <c r="A229" s="31"/>
      <c r="B229" s="32"/>
      <c r="C229" s="184" t="s">
        <v>438</v>
      </c>
      <c r="D229" s="184" t="s">
        <v>175</v>
      </c>
      <c r="E229" s="185" t="s">
        <v>919</v>
      </c>
      <c r="F229" s="186" t="s">
        <v>920</v>
      </c>
      <c r="G229" s="187" t="s">
        <v>235</v>
      </c>
      <c r="H229" s="188">
        <v>175.4</v>
      </c>
      <c r="I229" s="189"/>
      <c r="J229" s="188">
        <f>ROUND(I229*H229,2)</f>
        <v>0</v>
      </c>
      <c r="K229" s="190"/>
      <c r="L229" s="36"/>
      <c r="M229" s="191" t="s">
        <v>1</v>
      </c>
      <c r="N229" s="192" t="s">
        <v>38</v>
      </c>
      <c r="O229" s="68"/>
      <c r="P229" s="193">
        <f>O229*H229</f>
        <v>0</v>
      </c>
      <c r="Q229" s="193">
        <v>0.18906999999999999</v>
      </c>
      <c r="R229" s="193">
        <f>Q229*H229</f>
        <v>33.162877999999999</v>
      </c>
      <c r="S229" s="193">
        <v>0</v>
      </c>
      <c r="T229" s="194">
        <f>S229*H229</f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179</v>
      </c>
      <c r="AT229" s="195" t="s">
        <v>175</v>
      </c>
      <c r="AU229" s="195" t="s">
        <v>180</v>
      </c>
      <c r="AY229" s="14" t="s">
        <v>172</v>
      </c>
      <c r="BE229" s="196">
        <f>IF(N229="základná",J229,0)</f>
        <v>0</v>
      </c>
      <c r="BF229" s="196">
        <f>IF(N229="znížená",J229,0)</f>
        <v>0</v>
      </c>
      <c r="BG229" s="196">
        <f>IF(N229="zákl. prenesená",J229,0)</f>
        <v>0</v>
      </c>
      <c r="BH229" s="196">
        <f>IF(N229="zníž. prenesená",J229,0)</f>
        <v>0</v>
      </c>
      <c r="BI229" s="196">
        <f>IF(N229="nulová",J229,0)</f>
        <v>0</v>
      </c>
      <c r="BJ229" s="14" t="s">
        <v>180</v>
      </c>
      <c r="BK229" s="196">
        <f>ROUND(I229*H229,2)</f>
        <v>0</v>
      </c>
      <c r="BL229" s="14" t="s">
        <v>179</v>
      </c>
      <c r="BM229" s="195" t="s">
        <v>921</v>
      </c>
    </row>
    <row r="230" spans="1:65" s="2" customFormat="1" ht="24.2" customHeight="1">
      <c r="A230" s="31"/>
      <c r="B230" s="32"/>
      <c r="C230" s="184" t="s">
        <v>444</v>
      </c>
      <c r="D230" s="184" t="s">
        <v>175</v>
      </c>
      <c r="E230" s="185" t="s">
        <v>515</v>
      </c>
      <c r="F230" s="186" t="s">
        <v>516</v>
      </c>
      <c r="G230" s="187" t="s">
        <v>235</v>
      </c>
      <c r="H230" s="188">
        <v>23.7</v>
      </c>
      <c r="I230" s="189"/>
      <c r="J230" s="188">
        <f>ROUND(I230*H230,2)</f>
        <v>0</v>
      </c>
      <c r="K230" s="190"/>
      <c r="L230" s="36"/>
      <c r="M230" s="191" t="s">
        <v>1</v>
      </c>
      <c r="N230" s="192" t="s">
        <v>38</v>
      </c>
      <c r="O230" s="68"/>
      <c r="P230" s="193">
        <f>O230*H230</f>
        <v>0</v>
      </c>
      <c r="Q230" s="193">
        <v>0.27994000000000002</v>
      </c>
      <c r="R230" s="193">
        <f>Q230*H230</f>
        <v>6.6345780000000003</v>
      </c>
      <c r="S230" s="193">
        <v>0</v>
      </c>
      <c r="T230" s="194">
        <f>S230*H230</f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179</v>
      </c>
      <c r="AT230" s="195" t="s">
        <v>175</v>
      </c>
      <c r="AU230" s="195" t="s">
        <v>180</v>
      </c>
      <c r="AY230" s="14" t="s">
        <v>172</v>
      </c>
      <c r="BE230" s="196">
        <f>IF(N230="základná",J230,0)</f>
        <v>0</v>
      </c>
      <c r="BF230" s="196">
        <f>IF(N230="znížená",J230,0)</f>
        <v>0</v>
      </c>
      <c r="BG230" s="196">
        <f>IF(N230="zákl. prenesená",J230,0)</f>
        <v>0</v>
      </c>
      <c r="BH230" s="196">
        <f>IF(N230="zníž. prenesená",J230,0)</f>
        <v>0</v>
      </c>
      <c r="BI230" s="196">
        <f>IF(N230="nulová",J230,0)</f>
        <v>0</v>
      </c>
      <c r="BJ230" s="14" t="s">
        <v>180</v>
      </c>
      <c r="BK230" s="196">
        <f>ROUND(I230*H230,2)</f>
        <v>0</v>
      </c>
      <c r="BL230" s="14" t="s">
        <v>179</v>
      </c>
      <c r="BM230" s="195" t="s">
        <v>764</v>
      </c>
    </row>
    <row r="231" spans="1:65" s="12" customFormat="1" ht="22.9" customHeight="1">
      <c r="B231" s="168"/>
      <c r="C231" s="169"/>
      <c r="D231" s="170" t="s">
        <v>71</v>
      </c>
      <c r="E231" s="182" t="s">
        <v>518</v>
      </c>
      <c r="F231" s="182" t="s">
        <v>519</v>
      </c>
      <c r="G231" s="169"/>
      <c r="H231" s="169"/>
      <c r="I231" s="172"/>
      <c r="J231" s="183">
        <f>BK231</f>
        <v>0</v>
      </c>
      <c r="K231" s="169"/>
      <c r="L231" s="174"/>
      <c r="M231" s="175"/>
      <c r="N231" s="176"/>
      <c r="O231" s="176"/>
      <c r="P231" s="177">
        <f>P232</f>
        <v>0</v>
      </c>
      <c r="Q231" s="176"/>
      <c r="R231" s="177">
        <f>R232</f>
        <v>8.4163439999999987</v>
      </c>
      <c r="S231" s="176"/>
      <c r="T231" s="178">
        <f>T232</f>
        <v>0</v>
      </c>
      <c r="AR231" s="179" t="s">
        <v>80</v>
      </c>
      <c r="AT231" s="180" t="s">
        <v>71</v>
      </c>
      <c r="AU231" s="180" t="s">
        <v>80</v>
      </c>
      <c r="AY231" s="179" t="s">
        <v>172</v>
      </c>
      <c r="BK231" s="181">
        <f>BK232</f>
        <v>0</v>
      </c>
    </row>
    <row r="232" spans="1:65" s="2" customFormat="1" ht="24.2" customHeight="1">
      <c r="A232" s="31"/>
      <c r="B232" s="32"/>
      <c r="C232" s="184" t="s">
        <v>450</v>
      </c>
      <c r="D232" s="184" t="s">
        <v>175</v>
      </c>
      <c r="E232" s="185" t="s">
        <v>521</v>
      </c>
      <c r="F232" s="186" t="s">
        <v>522</v>
      </c>
      <c r="G232" s="187" t="s">
        <v>235</v>
      </c>
      <c r="H232" s="188">
        <v>23.7</v>
      </c>
      <c r="I232" s="189"/>
      <c r="J232" s="188">
        <f>ROUND(I232*H232,2)</f>
        <v>0</v>
      </c>
      <c r="K232" s="190"/>
      <c r="L232" s="36"/>
      <c r="M232" s="191" t="s">
        <v>1</v>
      </c>
      <c r="N232" s="192" t="s">
        <v>38</v>
      </c>
      <c r="O232" s="68"/>
      <c r="P232" s="193">
        <f>O232*H232</f>
        <v>0</v>
      </c>
      <c r="Q232" s="193">
        <v>0.35511999999999999</v>
      </c>
      <c r="R232" s="193">
        <f>Q232*H232</f>
        <v>8.4163439999999987</v>
      </c>
      <c r="S232" s="193">
        <v>0</v>
      </c>
      <c r="T232" s="194">
        <f>S232*H232</f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179</v>
      </c>
      <c r="AT232" s="195" t="s">
        <v>175</v>
      </c>
      <c r="AU232" s="195" t="s">
        <v>180</v>
      </c>
      <c r="AY232" s="14" t="s">
        <v>172</v>
      </c>
      <c r="BE232" s="196">
        <f>IF(N232="základná",J232,0)</f>
        <v>0</v>
      </c>
      <c r="BF232" s="196">
        <f>IF(N232="znížená",J232,0)</f>
        <v>0</v>
      </c>
      <c r="BG232" s="196">
        <f>IF(N232="zákl. prenesená",J232,0)</f>
        <v>0</v>
      </c>
      <c r="BH232" s="196">
        <f>IF(N232="zníž. prenesená",J232,0)</f>
        <v>0</v>
      </c>
      <c r="BI232" s="196">
        <f>IF(N232="nulová",J232,0)</f>
        <v>0</v>
      </c>
      <c r="BJ232" s="14" t="s">
        <v>180</v>
      </c>
      <c r="BK232" s="196">
        <f>ROUND(I232*H232,2)</f>
        <v>0</v>
      </c>
      <c r="BL232" s="14" t="s">
        <v>179</v>
      </c>
      <c r="BM232" s="195" t="s">
        <v>523</v>
      </c>
    </row>
    <row r="233" spans="1:65" s="12" customFormat="1" ht="22.9" customHeight="1">
      <c r="B233" s="168"/>
      <c r="C233" s="169"/>
      <c r="D233" s="170" t="s">
        <v>71</v>
      </c>
      <c r="E233" s="182" t="s">
        <v>806</v>
      </c>
      <c r="F233" s="182" t="s">
        <v>807</v>
      </c>
      <c r="G233" s="169"/>
      <c r="H233" s="169"/>
      <c r="I233" s="172"/>
      <c r="J233" s="183">
        <f>BK233</f>
        <v>0</v>
      </c>
      <c r="K233" s="169"/>
      <c r="L233" s="174"/>
      <c r="M233" s="175"/>
      <c r="N233" s="176"/>
      <c r="O233" s="176"/>
      <c r="P233" s="177">
        <f>P234</f>
        <v>0</v>
      </c>
      <c r="Q233" s="176"/>
      <c r="R233" s="177">
        <f>R234</f>
        <v>7.1826299999999996</v>
      </c>
      <c r="S233" s="176"/>
      <c r="T233" s="178">
        <f>T234</f>
        <v>0</v>
      </c>
      <c r="AR233" s="179" t="s">
        <v>80</v>
      </c>
      <c r="AT233" s="180" t="s">
        <v>71</v>
      </c>
      <c r="AU233" s="180" t="s">
        <v>80</v>
      </c>
      <c r="AY233" s="179" t="s">
        <v>172</v>
      </c>
      <c r="BK233" s="181">
        <f>BK234</f>
        <v>0</v>
      </c>
    </row>
    <row r="234" spans="1:65" s="2" customFormat="1" ht="24.2" customHeight="1">
      <c r="A234" s="31"/>
      <c r="B234" s="32"/>
      <c r="C234" s="184" t="s">
        <v>454</v>
      </c>
      <c r="D234" s="184" t="s">
        <v>175</v>
      </c>
      <c r="E234" s="185" t="s">
        <v>967</v>
      </c>
      <c r="F234" s="186" t="s">
        <v>968</v>
      </c>
      <c r="G234" s="187" t="s">
        <v>235</v>
      </c>
      <c r="H234" s="188">
        <v>19.5</v>
      </c>
      <c r="I234" s="189"/>
      <c r="J234" s="188">
        <f>ROUND(I234*H234,2)</f>
        <v>0</v>
      </c>
      <c r="K234" s="190"/>
      <c r="L234" s="36"/>
      <c r="M234" s="191" t="s">
        <v>1</v>
      </c>
      <c r="N234" s="192" t="s">
        <v>38</v>
      </c>
      <c r="O234" s="68"/>
      <c r="P234" s="193">
        <f>O234*H234</f>
        <v>0</v>
      </c>
      <c r="Q234" s="193">
        <v>0.36834</v>
      </c>
      <c r="R234" s="193">
        <f>Q234*H234</f>
        <v>7.1826299999999996</v>
      </c>
      <c r="S234" s="193">
        <v>0</v>
      </c>
      <c r="T234" s="194">
        <f>S234*H234</f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95" t="s">
        <v>179</v>
      </c>
      <c r="AT234" s="195" t="s">
        <v>175</v>
      </c>
      <c r="AU234" s="195" t="s">
        <v>180</v>
      </c>
      <c r="AY234" s="14" t="s">
        <v>172</v>
      </c>
      <c r="BE234" s="196">
        <f>IF(N234="základná",J234,0)</f>
        <v>0</v>
      </c>
      <c r="BF234" s="196">
        <f>IF(N234="znížená",J234,0)</f>
        <v>0</v>
      </c>
      <c r="BG234" s="196">
        <f>IF(N234="zákl. prenesená",J234,0)</f>
        <v>0</v>
      </c>
      <c r="BH234" s="196">
        <f>IF(N234="zníž. prenesená",J234,0)</f>
        <v>0</v>
      </c>
      <c r="BI234" s="196">
        <f>IF(N234="nulová",J234,0)</f>
        <v>0</v>
      </c>
      <c r="BJ234" s="14" t="s">
        <v>180</v>
      </c>
      <c r="BK234" s="196">
        <f>ROUND(I234*H234,2)</f>
        <v>0</v>
      </c>
      <c r="BL234" s="14" t="s">
        <v>179</v>
      </c>
      <c r="BM234" s="195" t="s">
        <v>969</v>
      </c>
    </row>
    <row r="235" spans="1:65" s="12" customFormat="1" ht="22.9" customHeight="1">
      <c r="B235" s="168"/>
      <c r="C235" s="169"/>
      <c r="D235" s="170" t="s">
        <v>71</v>
      </c>
      <c r="E235" s="182" t="s">
        <v>524</v>
      </c>
      <c r="F235" s="182" t="s">
        <v>525</v>
      </c>
      <c r="G235" s="169"/>
      <c r="H235" s="169"/>
      <c r="I235" s="172"/>
      <c r="J235" s="183">
        <f>BK235</f>
        <v>0</v>
      </c>
      <c r="K235" s="169"/>
      <c r="L235" s="174"/>
      <c r="M235" s="175"/>
      <c r="N235" s="176"/>
      <c r="O235" s="176"/>
      <c r="P235" s="177">
        <f>P236</f>
        <v>0</v>
      </c>
      <c r="Q235" s="176"/>
      <c r="R235" s="177">
        <f>R236</f>
        <v>6.6736800000000001</v>
      </c>
      <c r="S235" s="176"/>
      <c r="T235" s="178">
        <f>T236</f>
        <v>0</v>
      </c>
      <c r="AR235" s="179" t="s">
        <v>80</v>
      </c>
      <c r="AT235" s="180" t="s">
        <v>71</v>
      </c>
      <c r="AU235" s="180" t="s">
        <v>80</v>
      </c>
      <c r="AY235" s="179" t="s">
        <v>172</v>
      </c>
      <c r="BK235" s="181">
        <f>BK236</f>
        <v>0</v>
      </c>
    </row>
    <row r="236" spans="1:65" s="2" customFormat="1" ht="24.2" customHeight="1">
      <c r="A236" s="31"/>
      <c r="B236" s="32"/>
      <c r="C236" s="184" t="s">
        <v>462</v>
      </c>
      <c r="D236" s="184" t="s">
        <v>175</v>
      </c>
      <c r="E236" s="185" t="s">
        <v>527</v>
      </c>
      <c r="F236" s="186" t="s">
        <v>528</v>
      </c>
      <c r="G236" s="187" t="s">
        <v>235</v>
      </c>
      <c r="H236" s="188">
        <v>19.5</v>
      </c>
      <c r="I236" s="189"/>
      <c r="J236" s="188">
        <f>ROUND(I236*H236,2)</f>
        <v>0</v>
      </c>
      <c r="K236" s="190"/>
      <c r="L236" s="36"/>
      <c r="M236" s="191" t="s">
        <v>1</v>
      </c>
      <c r="N236" s="192" t="s">
        <v>38</v>
      </c>
      <c r="O236" s="68"/>
      <c r="P236" s="193">
        <f>O236*H236</f>
        <v>0</v>
      </c>
      <c r="Q236" s="193">
        <v>0.34223999999999999</v>
      </c>
      <c r="R236" s="193">
        <f>Q236*H236</f>
        <v>6.6736800000000001</v>
      </c>
      <c r="S236" s="193">
        <v>0</v>
      </c>
      <c r="T236" s="194">
        <f>S236*H236</f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179</v>
      </c>
      <c r="AT236" s="195" t="s">
        <v>175</v>
      </c>
      <c r="AU236" s="195" t="s">
        <v>180</v>
      </c>
      <c r="AY236" s="14" t="s">
        <v>172</v>
      </c>
      <c r="BE236" s="196">
        <f>IF(N236="základná",J236,0)</f>
        <v>0</v>
      </c>
      <c r="BF236" s="196">
        <f>IF(N236="znížená",J236,0)</f>
        <v>0</v>
      </c>
      <c r="BG236" s="196">
        <f>IF(N236="zákl. prenesená",J236,0)</f>
        <v>0</v>
      </c>
      <c r="BH236" s="196">
        <f>IF(N236="zníž. prenesená",J236,0)</f>
        <v>0</v>
      </c>
      <c r="BI236" s="196">
        <f>IF(N236="nulová",J236,0)</f>
        <v>0</v>
      </c>
      <c r="BJ236" s="14" t="s">
        <v>180</v>
      </c>
      <c r="BK236" s="196">
        <f>ROUND(I236*H236,2)</f>
        <v>0</v>
      </c>
      <c r="BL236" s="14" t="s">
        <v>179</v>
      </c>
      <c r="BM236" s="195" t="s">
        <v>922</v>
      </c>
    </row>
    <row r="237" spans="1:65" s="12" customFormat="1" ht="22.9" customHeight="1">
      <c r="B237" s="168"/>
      <c r="C237" s="169"/>
      <c r="D237" s="170" t="s">
        <v>71</v>
      </c>
      <c r="E237" s="182" t="s">
        <v>530</v>
      </c>
      <c r="F237" s="182" t="s">
        <v>531</v>
      </c>
      <c r="G237" s="169"/>
      <c r="H237" s="169"/>
      <c r="I237" s="172"/>
      <c r="J237" s="183">
        <f>BK237</f>
        <v>0</v>
      </c>
      <c r="K237" s="169"/>
      <c r="L237" s="174"/>
      <c r="M237" s="175"/>
      <c r="N237" s="176"/>
      <c r="O237" s="176"/>
      <c r="P237" s="177">
        <f>P238</f>
        <v>0</v>
      </c>
      <c r="Q237" s="176"/>
      <c r="R237" s="177">
        <f>R238</f>
        <v>50.394174000000007</v>
      </c>
      <c r="S237" s="176"/>
      <c r="T237" s="178">
        <f>T238</f>
        <v>0</v>
      </c>
      <c r="AR237" s="179" t="s">
        <v>80</v>
      </c>
      <c r="AT237" s="180" t="s">
        <v>71</v>
      </c>
      <c r="AU237" s="180" t="s">
        <v>80</v>
      </c>
      <c r="AY237" s="179" t="s">
        <v>172</v>
      </c>
      <c r="BK237" s="181">
        <f>BK238</f>
        <v>0</v>
      </c>
    </row>
    <row r="238" spans="1:65" s="2" customFormat="1" ht="37.9" customHeight="1">
      <c r="A238" s="31"/>
      <c r="B238" s="32"/>
      <c r="C238" s="184" t="s">
        <v>466</v>
      </c>
      <c r="D238" s="184" t="s">
        <v>175</v>
      </c>
      <c r="E238" s="185" t="s">
        <v>923</v>
      </c>
      <c r="F238" s="186" t="s">
        <v>924</v>
      </c>
      <c r="G238" s="187" t="s">
        <v>235</v>
      </c>
      <c r="H238" s="188">
        <v>175.4</v>
      </c>
      <c r="I238" s="189"/>
      <c r="J238" s="188">
        <f>ROUND(I238*H238,2)</f>
        <v>0</v>
      </c>
      <c r="K238" s="190"/>
      <c r="L238" s="36"/>
      <c r="M238" s="191" t="s">
        <v>1</v>
      </c>
      <c r="N238" s="192" t="s">
        <v>38</v>
      </c>
      <c r="O238" s="68"/>
      <c r="P238" s="193">
        <f>O238*H238</f>
        <v>0</v>
      </c>
      <c r="Q238" s="193">
        <v>0.28731000000000001</v>
      </c>
      <c r="R238" s="193">
        <f>Q238*H238</f>
        <v>50.394174000000007</v>
      </c>
      <c r="S238" s="193">
        <v>0</v>
      </c>
      <c r="T238" s="194">
        <f>S238*H238</f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179</v>
      </c>
      <c r="AT238" s="195" t="s">
        <v>175</v>
      </c>
      <c r="AU238" s="195" t="s">
        <v>180</v>
      </c>
      <c r="AY238" s="14" t="s">
        <v>172</v>
      </c>
      <c r="BE238" s="196">
        <f>IF(N238="základná",J238,0)</f>
        <v>0</v>
      </c>
      <c r="BF238" s="196">
        <f>IF(N238="znížená",J238,0)</f>
        <v>0</v>
      </c>
      <c r="BG238" s="196">
        <f>IF(N238="zákl. prenesená",J238,0)</f>
        <v>0</v>
      </c>
      <c r="BH238" s="196">
        <f>IF(N238="zníž. prenesená",J238,0)</f>
        <v>0</v>
      </c>
      <c r="BI238" s="196">
        <f>IF(N238="nulová",J238,0)</f>
        <v>0</v>
      </c>
      <c r="BJ238" s="14" t="s">
        <v>180</v>
      </c>
      <c r="BK238" s="196">
        <f>ROUND(I238*H238,2)</f>
        <v>0</v>
      </c>
      <c r="BL238" s="14" t="s">
        <v>179</v>
      </c>
      <c r="BM238" s="195" t="s">
        <v>925</v>
      </c>
    </row>
    <row r="239" spans="1:65" s="12" customFormat="1" ht="22.9" customHeight="1">
      <c r="B239" s="168"/>
      <c r="C239" s="169"/>
      <c r="D239" s="170" t="s">
        <v>71</v>
      </c>
      <c r="E239" s="182" t="s">
        <v>243</v>
      </c>
      <c r="F239" s="182" t="s">
        <v>244</v>
      </c>
      <c r="G239" s="169"/>
      <c r="H239" s="169"/>
      <c r="I239" s="172"/>
      <c r="J239" s="183">
        <f>BK239</f>
        <v>0</v>
      </c>
      <c r="K239" s="169"/>
      <c r="L239" s="174"/>
      <c r="M239" s="175"/>
      <c r="N239" s="176"/>
      <c r="O239" s="176"/>
      <c r="P239" s="177">
        <f>P240</f>
        <v>0</v>
      </c>
      <c r="Q239" s="176"/>
      <c r="R239" s="177">
        <f>R240</f>
        <v>3.0729419999999998</v>
      </c>
      <c r="S239" s="176"/>
      <c r="T239" s="178">
        <f>T240</f>
        <v>0</v>
      </c>
      <c r="AR239" s="179" t="s">
        <v>80</v>
      </c>
      <c r="AT239" s="180" t="s">
        <v>71</v>
      </c>
      <c r="AU239" s="180" t="s">
        <v>80</v>
      </c>
      <c r="AY239" s="179" t="s">
        <v>172</v>
      </c>
      <c r="BK239" s="181">
        <f>BK240</f>
        <v>0</v>
      </c>
    </row>
    <row r="240" spans="1:65" s="2" customFormat="1" ht="24.2" customHeight="1">
      <c r="A240" s="31"/>
      <c r="B240" s="32"/>
      <c r="C240" s="184" t="s">
        <v>472</v>
      </c>
      <c r="D240" s="184" t="s">
        <v>175</v>
      </c>
      <c r="E240" s="185" t="s">
        <v>246</v>
      </c>
      <c r="F240" s="186" t="s">
        <v>247</v>
      </c>
      <c r="G240" s="187" t="s">
        <v>235</v>
      </c>
      <c r="H240" s="188">
        <v>23.7</v>
      </c>
      <c r="I240" s="189"/>
      <c r="J240" s="188">
        <f>ROUND(I240*H240,2)</f>
        <v>0</v>
      </c>
      <c r="K240" s="190"/>
      <c r="L240" s="36"/>
      <c r="M240" s="191" t="s">
        <v>1</v>
      </c>
      <c r="N240" s="192" t="s">
        <v>38</v>
      </c>
      <c r="O240" s="68"/>
      <c r="P240" s="193">
        <f>O240*H240</f>
        <v>0</v>
      </c>
      <c r="Q240" s="193">
        <v>0.12966</v>
      </c>
      <c r="R240" s="193">
        <f>Q240*H240</f>
        <v>3.0729419999999998</v>
      </c>
      <c r="S240" s="193">
        <v>0</v>
      </c>
      <c r="T240" s="194">
        <f>S240*H240</f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179</v>
      </c>
      <c r="AT240" s="195" t="s">
        <v>175</v>
      </c>
      <c r="AU240" s="195" t="s">
        <v>180</v>
      </c>
      <c r="AY240" s="14" t="s">
        <v>172</v>
      </c>
      <c r="BE240" s="196">
        <f>IF(N240="základná",J240,0)</f>
        <v>0</v>
      </c>
      <c r="BF240" s="196">
        <f>IF(N240="znížená",J240,0)</f>
        <v>0</v>
      </c>
      <c r="BG240" s="196">
        <f>IF(N240="zákl. prenesená",J240,0)</f>
        <v>0</v>
      </c>
      <c r="BH240" s="196">
        <f>IF(N240="zníž. prenesená",J240,0)</f>
        <v>0</v>
      </c>
      <c r="BI240" s="196">
        <f>IF(N240="nulová",J240,0)</f>
        <v>0</v>
      </c>
      <c r="BJ240" s="14" t="s">
        <v>180</v>
      </c>
      <c r="BK240" s="196">
        <f>ROUND(I240*H240,2)</f>
        <v>0</v>
      </c>
      <c r="BL240" s="14" t="s">
        <v>179</v>
      </c>
      <c r="BM240" s="195" t="s">
        <v>248</v>
      </c>
    </row>
    <row r="241" spans="1:65" s="12" customFormat="1" ht="22.9" customHeight="1">
      <c r="B241" s="168"/>
      <c r="C241" s="169"/>
      <c r="D241" s="170" t="s">
        <v>71</v>
      </c>
      <c r="E241" s="182" t="s">
        <v>561</v>
      </c>
      <c r="F241" s="182" t="s">
        <v>562</v>
      </c>
      <c r="G241" s="169"/>
      <c r="H241" s="169"/>
      <c r="I241" s="172"/>
      <c r="J241" s="183">
        <f>BK241</f>
        <v>0</v>
      </c>
      <c r="K241" s="169"/>
      <c r="L241" s="174"/>
      <c r="M241" s="175"/>
      <c r="N241" s="176"/>
      <c r="O241" s="176"/>
      <c r="P241" s="177">
        <f>SUM(P242:P245)</f>
        <v>0</v>
      </c>
      <c r="Q241" s="176"/>
      <c r="R241" s="177">
        <f>SUM(R242:R245)</f>
        <v>47.633222500000002</v>
      </c>
      <c r="S241" s="176"/>
      <c r="T241" s="178">
        <f>SUM(T242:T245)</f>
        <v>0</v>
      </c>
      <c r="AR241" s="179" t="s">
        <v>80</v>
      </c>
      <c r="AT241" s="180" t="s">
        <v>71</v>
      </c>
      <c r="AU241" s="180" t="s">
        <v>80</v>
      </c>
      <c r="AY241" s="179" t="s">
        <v>172</v>
      </c>
      <c r="BK241" s="181">
        <f>SUM(BK242:BK245)</f>
        <v>0</v>
      </c>
    </row>
    <row r="242" spans="1:65" s="2" customFormat="1" ht="37.9" customHeight="1">
      <c r="A242" s="31"/>
      <c r="B242" s="32"/>
      <c r="C242" s="184" t="s">
        <v>476</v>
      </c>
      <c r="D242" s="184" t="s">
        <v>175</v>
      </c>
      <c r="E242" s="185" t="s">
        <v>926</v>
      </c>
      <c r="F242" s="186" t="s">
        <v>927</v>
      </c>
      <c r="G242" s="187" t="s">
        <v>235</v>
      </c>
      <c r="H242" s="188">
        <v>175.4</v>
      </c>
      <c r="I242" s="189"/>
      <c r="J242" s="188">
        <f>ROUND(I242*H242,2)</f>
        <v>0</v>
      </c>
      <c r="K242" s="190"/>
      <c r="L242" s="36"/>
      <c r="M242" s="191" t="s">
        <v>1</v>
      </c>
      <c r="N242" s="192" t="s">
        <v>38</v>
      </c>
      <c r="O242" s="68"/>
      <c r="P242" s="193">
        <f>O242*H242</f>
        <v>0</v>
      </c>
      <c r="Q242" s="193">
        <v>9.2499999999999999E-2</v>
      </c>
      <c r="R242" s="193">
        <f>Q242*H242</f>
        <v>16.224499999999999</v>
      </c>
      <c r="S242" s="193">
        <v>0</v>
      </c>
      <c r="T242" s="194">
        <f>S242*H242</f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179</v>
      </c>
      <c r="AT242" s="195" t="s">
        <v>175</v>
      </c>
      <c r="AU242" s="195" t="s">
        <v>180</v>
      </c>
      <c r="AY242" s="14" t="s">
        <v>172</v>
      </c>
      <c r="BE242" s="196">
        <f>IF(N242="základná",J242,0)</f>
        <v>0</v>
      </c>
      <c r="BF242" s="196">
        <f>IF(N242="znížená",J242,0)</f>
        <v>0</v>
      </c>
      <c r="BG242" s="196">
        <f>IF(N242="zákl. prenesená",J242,0)</f>
        <v>0</v>
      </c>
      <c r="BH242" s="196">
        <f>IF(N242="zníž. prenesená",J242,0)</f>
        <v>0</v>
      </c>
      <c r="BI242" s="196">
        <f>IF(N242="nulová",J242,0)</f>
        <v>0</v>
      </c>
      <c r="BJ242" s="14" t="s">
        <v>180</v>
      </c>
      <c r="BK242" s="196">
        <f>ROUND(I242*H242,2)</f>
        <v>0</v>
      </c>
      <c r="BL242" s="14" t="s">
        <v>179</v>
      </c>
      <c r="BM242" s="195" t="s">
        <v>928</v>
      </c>
    </row>
    <row r="243" spans="1:65" s="2" customFormat="1" ht="14.45" customHeight="1">
      <c r="A243" s="31"/>
      <c r="B243" s="32"/>
      <c r="C243" s="197" t="s">
        <v>482</v>
      </c>
      <c r="D243" s="197" t="s">
        <v>256</v>
      </c>
      <c r="E243" s="198" t="s">
        <v>929</v>
      </c>
      <c r="F243" s="199" t="s">
        <v>930</v>
      </c>
      <c r="G243" s="200" t="s">
        <v>235</v>
      </c>
      <c r="H243" s="201">
        <v>178.91</v>
      </c>
      <c r="I243" s="202"/>
      <c r="J243" s="201">
        <f>ROUND(I243*H243,2)</f>
        <v>0</v>
      </c>
      <c r="K243" s="203"/>
      <c r="L243" s="204"/>
      <c r="M243" s="205" t="s">
        <v>1</v>
      </c>
      <c r="N243" s="206" t="s">
        <v>38</v>
      </c>
      <c r="O243" s="68"/>
      <c r="P243" s="193">
        <f>O243*H243</f>
        <v>0</v>
      </c>
      <c r="Q243" s="193">
        <v>0.11475</v>
      </c>
      <c r="R243" s="193">
        <f>Q243*H243</f>
        <v>20.529922500000001</v>
      </c>
      <c r="S243" s="193">
        <v>0</v>
      </c>
      <c r="T243" s="194">
        <f>S243*H243</f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95" t="s">
        <v>220</v>
      </c>
      <c r="AT243" s="195" t="s">
        <v>256</v>
      </c>
      <c r="AU243" s="195" t="s">
        <v>180</v>
      </c>
      <c r="AY243" s="14" t="s">
        <v>172</v>
      </c>
      <c r="BE243" s="196">
        <f>IF(N243="základná",J243,0)</f>
        <v>0</v>
      </c>
      <c r="BF243" s="196">
        <f>IF(N243="znížená",J243,0)</f>
        <v>0</v>
      </c>
      <c r="BG243" s="196">
        <f>IF(N243="zákl. prenesená",J243,0)</f>
        <v>0</v>
      </c>
      <c r="BH243" s="196">
        <f>IF(N243="zníž. prenesená",J243,0)</f>
        <v>0</v>
      </c>
      <c r="BI243" s="196">
        <f>IF(N243="nulová",J243,0)</f>
        <v>0</v>
      </c>
      <c r="BJ243" s="14" t="s">
        <v>180</v>
      </c>
      <c r="BK243" s="196">
        <f>ROUND(I243*H243,2)</f>
        <v>0</v>
      </c>
      <c r="BL243" s="14" t="s">
        <v>179</v>
      </c>
      <c r="BM243" s="195" t="s">
        <v>931</v>
      </c>
    </row>
    <row r="244" spans="1:65" s="2" customFormat="1" ht="24.2" customHeight="1">
      <c r="A244" s="31"/>
      <c r="B244" s="32"/>
      <c r="C244" s="184" t="s">
        <v>486</v>
      </c>
      <c r="D244" s="184" t="s">
        <v>175</v>
      </c>
      <c r="E244" s="185" t="s">
        <v>564</v>
      </c>
      <c r="F244" s="186" t="s">
        <v>565</v>
      </c>
      <c r="G244" s="187" t="s">
        <v>235</v>
      </c>
      <c r="H244" s="188">
        <v>36.799999999999997</v>
      </c>
      <c r="I244" s="189"/>
      <c r="J244" s="188">
        <f>ROUND(I244*H244,2)</f>
        <v>0</v>
      </c>
      <c r="K244" s="190"/>
      <c r="L244" s="36"/>
      <c r="M244" s="191" t="s">
        <v>1</v>
      </c>
      <c r="N244" s="192" t="s">
        <v>38</v>
      </c>
      <c r="O244" s="68"/>
      <c r="P244" s="193">
        <f>O244*H244</f>
        <v>0</v>
      </c>
      <c r="Q244" s="193">
        <v>0.112</v>
      </c>
      <c r="R244" s="193">
        <f>Q244*H244</f>
        <v>4.1215999999999999</v>
      </c>
      <c r="S244" s="193">
        <v>0</v>
      </c>
      <c r="T244" s="194">
        <f>S244*H244</f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179</v>
      </c>
      <c r="AT244" s="195" t="s">
        <v>175</v>
      </c>
      <c r="AU244" s="195" t="s">
        <v>180</v>
      </c>
      <c r="AY244" s="14" t="s">
        <v>172</v>
      </c>
      <c r="BE244" s="196">
        <f>IF(N244="základná",J244,0)</f>
        <v>0</v>
      </c>
      <c r="BF244" s="196">
        <f>IF(N244="znížená",J244,0)</f>
        <v>0</v>
      </c>
      <c r="BG244" s="196">
        <f>IF(N244="zákl. prenesená",J244,0)</f>
        <v>0</v>
      </c>
      <c r="BH244" s="196">
        <f>IF(N244="zníž. prenesená",J244,0)</f>
        <v>0</v>
      </c>
      <c r="BI244" s="196">
        <f>IF(N244="nulová",J244,0)</f>
        <v>0</v>
      </c>
      <c r="BJ244" s="14" t="s">
        <v>180</v>
      </c>
      <c r="BK244" s="196">
        <f>ROUND(I244*H244,2)</f>
        <v>0</v>
      </c>
      <c r="BL244" s="14" t="s">
        <v>179</v>
      </c>
      <c r="BM244" s="195" t="s">
        <v>566</v>
      </c>
    </row>
    <row r="245" spans="1:65" s="2" customFormat="1" ht="14.45" customHeight="1">
      <c r="A245" s="31"/>
      <c r="B245" s="32"/>
      <c r="C245" s="197" t="s">
        <v>490</v>
      </c>
      <c r="D245" s="197" t="s">
        <v>256</v>
      </c>
      <c r="E245" s="198" t="s">
        <v>568</v>
      </c>
      <c r="F245" s="199" t="s">
        <v>569</v>
      </c>
      <c r="G245" s="200" t="s">
        <v>235</v>
      </c>
      <c r="H245" s="201">
        <v>37.54</v>
      </c>
      <c r="I245" s="202"/>
      <c r="J245" s="201">
        <f>ROUND(I245*H245,2)</f>
        <v>0</v>
      </c>
      <c r="K245" s="203"/>
      <c r="L245" s="204"/>
      <c r="M245" s="205" t="s">
        <v>1</v>
      </c>
      <c r="N245" s="206" t="s">
        <v>38</v>
      </c>
      <c r="O245" s="68"/>
      <c r="P245" s="193">
        <f>O245*H245</f>
        <v>0</v>
      </c>
      <c r="Q245" s="193">
        <v>0.18</v>
      </c>
      <c r="R245" s="193">
        <f>Q245*H245</f>
        <v>6.7571999999999992</v>
      </c>
      <c r="S245" s="193">
        <v>0</v>
      </c>
      <c r="T245" s="194">
        <f>S245*H245</f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220</v>
      </c>
      <c r="AT245" s="195" t="s">
        <v>256</v>
      </c>
      <c r="AU245" s="195" t="s">
        <v>180</v>
      </c>
      <c r="AY245" s="14" t="s">
        <v>172</v>
      </c>
      <c r="BE245" s="196">
        <f>IF(N245="základná",J245,0)</f>
        <v>0</v>
      </c>
      <c r="BF245" s="196">
        <f>IF(N245="znížená",J245,0)</f>
        <v>0</v>
      </c>
      <c r="BG245" s="196">
        <f>IF(N245="zákl. prenesená",J245,0)</f>
        <v>0</v>
      </c>
      <c r="BH245" s="196">
        <f>IF(N245="zníž. prenesená",J245,0)</f>
        <v>0</v>
      </c>
      <c r="BI245" s="196">
        <f>IF(N245="nulová",J245,0)</f>
        <v>0</v>
      </c>
      <c r="BJ245" s="14" t="s">
        <v>180</v>
      </c>
      <c r="BK245" s="196">
        <f>ROUND(I245*H245,2)</f>
        <v>0</v>
      </c>
      <c r="BL245" s="14" t="s">
        <v>179</v>
      </c>
      <c r="BM245" s="195" t="s">
        <v>570</v>
      </c>
    </row>
    <row r="246" spans="1:65" s="12" customFormat="1" ht="22.9" customHeight="1">
      <c r="B246" s="168"/>
      <c r="C246" s="169"/>
      <c r="D246" s="170" t="s">
        <v>71</v>
      </c>
      <c r="E246" s="182" t="s">
        <v>571</v>
      </c>
      <c r="F246" s="182" t="s">
        <v>572</v>
      </c>
      <c r="G246" s="169"/>
      <c r="H246" s="169"/>
      <c r="I246" s="172"/>
      <c r="J246" s="183">
        <f>BK246</f>
        <v>0</v>
      </c>
      <c r="K246" s="169"/>
      <c r="L246" s="174"/>
      <c r="M246" s="175"/>
      <c r="N246" s="176"/>
      <c r="O246" s="176"/>
      <c r="P246" s="177">
        <f>SUM(P247:P248)</f>
        <v>0</v>
      </c>
      <c r="Q246" s="176"/>
      <c r="R246" s="177">
        <f>SUM(R247:R248)</f>
        <v>17.5715079</v>
      </c>
      <c r="S246" s="176"/>
      <c r="T246" s="178">
        <f>SUM(T247:T248)</f>
        <v>0</v>
      </c>
      <c r="AR246" s="179" t="s">
        <v>80</v>
      </c>
      <c r="AT246" s="180" t="s">
        <v>71</v>
      </c>
      <c r="AU246" s="180" t="s">
        <v>80</v>
      </c>
      <c r="AY246" s="179" t="s">
        <v>172</v>
      </c>
      <c r="BK246" s="181">
        <f>SUM(BK247:BK248)</f>
        <v>0</v>
      </c>
    </row>
    <row r="247" spans="1:65" s="2" customFormat="1" ht="24.2" customHeight="1">
      <c r="A247" s="31"/>
      <c r="B247" s="32"/>
      <c r="C247" s="184" t="s">
        <v>494</v>
      </c>
      <c r="D247" s="184" t="s">
        <v>175</v>
      </c>
      <c r="E247" s="185" t="s">
        <v>574</v>
      </c>
      <c r="F247" s="186" t="s">
        <v>575</v>
      </c>
      <c r="G247" s="187" t="s">
        <v>235</v>
      </c>
      <c r="H247" s="188">
        <v>27.23</v>
      </c>
      <c r="I247" s="189"/>
      <c r="J247" s="188">
        <f>ROUND(I247*H247,2)</f>
        <v>0</v>
      </c>
      <c r="K247" s="190"/>
      <c r="L247" s="36"/>
      <c r="M247" s="191" t="s">
        <v>1</v>
      </c>
      <c r="N247" s="192" t="s">
        <v>38</v>
      </c>
      <c r="O247" s="68"/>
      <c r="P247" s="193">
        <f>O247*H247</f>
        <v>0</v>
      </c>
      <c r="Q247" s="193">
        <v>0.46172999999999997</v>
      </c>
      <c r="R247" s="193">
        <f>Q247*H247</f>
        <v>12.572907899999999</v>
      </c>
      <c r="S247" s="193">
        <v>0</v>
      </c>
      <c r="T247" s="194">
        <f>S247*H247</f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179</v>
      </c>
      <c r="AT247" s="195" t="s">
        <v>175</v>
      </c>
      <c r="AU247" s="195" t="s">
        <v>180</v>
      </c>
      <c r="AY247" s="14" t="s">
        <v>172</v>
      </c>
      <c r="BE247" s="196">
        <f>IF(N247="základná",J247,0)</f>
        <v>0</v>
      </c>
      <c r="BF247" s="196">
        <f>IF(N247="znížená",J247,0)</f>
        <v>0</v>
      </c>
      <c r="BG247" s="196">
        <f>IF(N247="zákl. prenesená",J247,0)</f>
        <v>0</v>
      </c>
      <c r="BH247" s="196">
        <f>IF(N247="zníž. prenesená",J247,0)</f>
        <v>0</v>
      </c>
      <c r="BI247" s="196">
        <f>IF(N247="nulová",J247,0)</f>
        <v>0</v>
      </c>
      <c r="BJ247" s="14" t="s">
        <v>180</v>
      </c>
      <c r="BK247" s="196">
        <f>ROUND(I247*H247,2)</f>
        <v>0</v>
      </c>
      <c r="BL247" s="14" t="s">
        <v>179</v>
      </c>
      <c r="BM247" s="195" t="s">
        <v>576</v>
      </c>
    </row>
    <row r="248" spans="1:65" s="2" customFormat="1" ht="24.2" customHeight="1">
      <c r="A248" s="31"/>
      <c r="B248" s="32"/>
      <c r="C248" s="197" t="s">
        <v>498</v>
      </c>
      <c r="D248" s="197" t="s">
        <v>256</v>
      </c>
      <c r="E248" s="198" t="s">
        <v>578</v>
      </c>
      <c r="F248" s="199" t="s">
        <v>579</v>
      </c>
      <c r="G248" s="200" t="s">
        <v>235</v>
      </c>
      <c r="H248" s="201">
        <v>27.77</v>
      </c>
      <c r="I248" s="202"/>
      <c r="J248" s="201">
        <f>ROUND(I248*H248,2)</f>
        <v>0</v>
      </c>
      <c r="K248" s="203"/>
      <c r="L248" s="204"/>
      <c r="M248" s="205" t="s">
        <v>1</v>
      </c>
      <c r="N248" s="206" t="s">
        <v>38</v>
      </c>
      <c r="O248" s="68"/>
      <c r="P248" s="193">
        <f>O248*H248</f>
        <v>0</v>
      </c>
      <c r="Q248" s="193">
        <v>0.18</v>
      </c>
      <c r="R248" s="193">
        <f>Q248*H248</f>
        <v>4.9985999999999997</v>
      </c>
      <c r="S248" s="193">
        <v>0</v>
      </c>
      <c r="T248" s="194">
        <f>S248*H248</f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95" t="s">
        <v>220</v>
      </c>
      <c r="AT248" s="195" t="s">
        <v>256</v>
      </c>
      <c r="AU248" s="195" t="s">
        <v>180</v>
      </c>
      <c r="AY248" s="14" t="s">
        <v>172</v>
      </c>
      <c r="BE248" s="196">
        <f>IF(N248="základná",J248,0)</f>
        <v>0</v>
      </c>
      <c r="BF248" s="196">
        <f>IF(N248="znížená",J248,0)</f>
        <v>0</v>
      </c>
      <c r="BG248" s="196">
        <f>IF(N248="zákl. prenesená",J248,0)</f>
        <v>0</v>
      </c>
      <c r="BH248" s="196">
        <f>IF(N248="zníž. prenesená",J248,0)</f>
        <v>0</v>
      </c>
      <c r="BI248" s="196">
        <f>IF(N248="nulová",J248,0)</f>
        <v>0</v>
      </c>
      <c r="BJ248" s="14" t="s">
        <v>180</v>
      </c>
      <c r="BK248" s="196">
        <f>ROUND(I248*H248,2)</f>
        <v>0</v>
      </c>
      <c r="BL248" s="14" t="s">
        <v>179</v>
      </c>
      <c r="BM248" s="195" t="s">
        <v>580</v>
      </c>
    </row>
    <row r="249" spans="1:65" s="12" customFormat="1" ht="22.9" customHeight="1">
      <c r="B249" s="168"/>
      <c r="C249" s="169"/>
      <c r="D249" s="170" t="s">
        <v>71</v>
      </c>
      <c r="E249" s="182" t="s">
        <v>249</v>
      </c>
      <c r="F249" s="182" t="s">
        <v>250</v>
      </c>
      <c r="G249" s="169"/>
      <c r="H249" s="169"/>
      <c r="I249" s="172"/>
      <c r="J249" s="183">
        <f>BK249</f>
        <v>0</v>
      </c>
      <c r="K249" s="169"/>
      <c r="L249" s="174"/>
      <c r="M249" s="175"/>
      <c r="N249" s="176"/>
      <c r="O249" s="176"/>
      <c r="P249" s="177">
        <f>SUM(P250:P252)</f>
        <v>0</v>
      </c>
      <c r="Q249" s="176"/>
      <c r="R249" s="177">
        <f>SUM(R250:R252)</f>
        <v>11.33578</v>
      </c>
      <c r="S249" s="176"/>
      <c r="T249" s="178">
        <f>SUM(T250:T252)</f>
        <v>0</v>
      </c>
      <c r="AR249" s="179" t="s">
        <v>80</v>
      </c>
      <c r="AT249" s="180" t="s">
        <v>71</v>
      </c>
      <c r="AU249" s="180" t="s">
        <v>80</v>
      </c>
      <c r="AY249" s="179" t="s">
        <v>172</v>
      </c>
      <c r="BK249" s="181">
        <f>SUM(BK250:BK252)</f>
        <v>0</v>
      </c>
    </row>
    <row r="250" spans="1:65" s="2" customFormat="1" ht="24.2" customHeight="1">
      <c r="A250" s="31"/>
      <c r="B250" s="32"/>
      <c r="C250" s="184" t="s">
        <v>504</v>
      </c>
      <c r="D250" s="184" t="s">
        <v>175</v>
      </c>
      <c r="E250" s="185" t="s">
        <v>252</v>
      </c>
      <c r="F250" s="186" t="s">
        <v>253</v>
      </c>
      <c r="G250" s="187" t="s">
        <v>211</v>
      </c>
      <c r="H250" s="188">
        <v>23</v>
      </c>
      <c r="I250" s="189"/>
      <c r="J250" s="188">
        <f>ROUND(I250*H250,2)</f>
        <v>0</v>
      </c>
      <c r="K250" s="190"/>
      <c r="L250" s="36"/>
      <c r="M250" s="191" t="s">
        <v>1</v>
      </c>
      <c r="N250" s="192" t="s">
        <v>38</v>
      </c>
      <c r="O250" s="68"/>
      <c r="P250" s="193">
        <f>O250*H250</f>
        <v>0</v>
      </c>
      <c r="Q250" s="193">
        <v>0.44266</v>
      </c>
      <c r="R250" s="193">
        <f>Q250*H250</f>
        <v>10.181179999999999</v>
      </c>
      <c r="S250" s="193">
        <v>0</v>
      </c>
      <c r="T250" s="194">
        <f>S250*H250</f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95" t="s">
        <v>179</v>
      </c>
      <c r="AT250" s="195" t="s">
        <v>175</v>
      </c>
      <c r="AU250" s="195" t="s">
        <v>180</v>
      </c>
      <c r="AY250" s="14" t="s">
        <v>172</v>
      </c>
      <c r="BE250" s="196">
        <f>IF(N250="základná",J250,0)</f>
        <v>0</v>
      </c>
      <c r="BF250" s="196">
        <f>IF(N250="znížená",J250,0)</f>
        <v>0</v>
      </c>
      <c r="BG250" s="196">
        <f>IF(N250="zákl. prenesená",J250,0)</f>
        <v>0</v>
      </c>
      <c r="BH250" s="196">
        <f>IF(N250="zníž. prenesená",J250,0)</f>
        <v>0</v>
      </c>
      <c r="BI250" s="196">
        <f>IF(N250="nulová",J250,0)</f>
        <v>0</v>
      </c>
      <c r="BJ250" s="14" t="s">
        <v>180</v>
      </c>
      <c r="BK250" s="196">
        <f>ROUND(I250*H250,2)</f>
        <v>0</v>
      </c>
      <c r="BL250" s="14" t="s">
        <v>179</v>
      </c>
      <c r="BM250" s="195" t="s">
        <v>254</v>
      </c>
    </row>
    <row r="251" spans="1:65" s="2" customFormat="1" ht="24.2" customHeight="1">
      <c r="A251" s="31"/>
      <c r="B251" s="32"/>
      <c r="C251" s="197" t="s">
        <v>508</v>
      </c>
      <c r="D251" s="197" t="s">
        <v>256</v>
      </c>
      <c r="E251" s="198" t="s">
        <v>257</v>
      </c>
      <c r="F251" s="199" t="s">
        <v>258</v>
      </c>
      <c r="G251" s="200" t="s">
        <v>211</v>
      </c>
      <c r="H251" s="201">
        <v>23</v>
      </c>
      <c r="I251" s="202"/>
      <c r="J251" s="201">
        <f>ROUND(I251*H251,2)</f>
        <v>0</v>
      </c>
      <c r="K251" s="203"/>
      <c r="L251" s="204"/>
      <c r="M251" s="205" t="s">
        <v>1</v>
      </c>
      <c r="N251" s="206" t="s">
        <v>38</v>
      </c>
      <c r="O251" s="68"/>
      <c r="P251" s="193">
        <f>O251*H251</f>
        <v>0</v>
      </c>
      <c r="Q251" s="193">
        <v>4.3799999999999999E-2</v>
      </c>
      <c r="R251" s="193">
        <f>Q251*H251</f>
        <v>1.0074000000000001</v>
      </c>
      <c r="S251" s="193">
        <v>0</v>
      </c>
      <c r="T251" s="194">
        <f>S251*H251</f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220</v>
      </c>
      <c r="AT251" s="195" t="s">
        <v>256</v>
      </c>
      <c r="AU251" s="195" t="s">
        <v>180</v>
      </c>
      <c r="AY251" s="14" t="s">
        <v>172</v>
      </c>
      <c r="BE251" s="196">
        <f>IF(N251="základná",J251,0)</f>
        <v>0</v>
      </c>
      <c r="BF251" s="196">
        <f>IF(N251="znížená",J251,0)</f>
        <v>0</v>
      </c>
      <c r="BG251" s="196">
        <f>IF(N251="zákl. prenesená",J251,0)</f>
        <v>0</v>
      </c>
      <c r="BH251" s="196">
        <f>IF(N251="zníž. prenesená",J251,0)</f>
        <v>0</v>
      </c>
      <c r="BI251" s="196">
        <f>IF(N251="nulová",J251,0)</f>
        <v>0</v>
      </c>
      <c r="BJ251" s="14" t="s">
        <v>180</v>
      </c>
      <c r="BK251" s="196">
        <f>ROUND(I251*H251,2)</f>
        <v>0</v>
      </c>
      <c r="BL251" s="14" t="s">
        <v>179</v>
      </c>
      <c r="BM251" s="195" t="s">
        <v>259</v>
      </c>
    </row>
    <row r="252" spans="1:65" s="2" customFormat="1" ht="24.2" customHeight="1">
      <c r="A252" s="31"/>
      <c r="B252" s="32"/>
      <c r="C252" s="197" t="s">
        <v>514</v>
      </c>
      <c r="D252" s="197" t="s">
        <v>256</v>
      </c>
      <c r="E252" s="198" t="s">
        <v>261</v>
      </c>
      <c r="F252" s="199" t="s">
        <v>262</v>
      </c>
      <c r="G252" s="200" t="s">
        <v>211</v>
      </c>
      <c r="H252" s="201">
        <v>23</v>
      </c>
      <c r="I252" s="202"/>
      <c r="J252" s="201">
        <f>ROUND(I252*H252,2)</f>
        <v>0</v>
      </c>
      <c r="K252" s="203"/>
      <c r="L252" s="204"/>
      <c r="M252" s="205" t="s">
        <v>1</v>
      </c>
      <c r="N252" s="206" t="s">
        <v>38</v>
      </c>
      <c r="O252" s="68"/>
      <c r="P252" s="193">
        <f>O252*H252</f>
        <v>0</v>
      </c>
      <c r="Q252" s="193">
        <v>6.4000000000000003E-3</v>
      </c>
      <c r="R252" s="193">
        <f>Q252*H252</f>
        <v>0.1472</v>
      </c>
      <c r="S252" s="193">
        <v>0</v>
      </c>
      <c r="T252" s="194">
        <f>S252*H252</f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220</v>
      </c>
      <c r="AT252" s="195" t="s">
        <v>256</v>
      </c>
      <c r="AU252" s="195" t="s">
        <v>180</v>
      </c>
      <c r="AY252" s="14" t="s">
        <v>172</v>
      </c>
      <c r="BE252" s="196">
        <f>IF(N252="základná",J252,0)</f>
        <v>0</v>
      </c>
      <c r="BF252" s="196">
        <f>IF(N252="znížená",J252,0)</f>
        <v>0</v>
      </c>
      <c r="BG252" s="196">
        <f>IF(N252="zákl. prenesená",J252,0)</f>
        <v>0</v>
      </c>
      <c r="BH252" s="196">
        <f>IF(N252="zníž. prenesená",J252,0)</f>
        <v>0</v>
      </c>
      <c r="BI252" s="196">
        <f>IF(N252="nulová",J252,0)</f>
        <v>0</v>
      </c>
      <c r="BJ252" s="14" t="s">
        <v>180</v>
      </c>
      <c r="BK252" s="196">
        <f>ROUND(I252*H252,2)</f>
        <v>0</v>
      </c>
      <c r="BL252" s="14" t="s">
        <v>179</v>
      </c>
      <c r="BM252" s="195" t="s">
        <v>263</v>
      </c>
    </row>
    <row r="253" spans="1:65" s="12" customFormat="1" ht="22.9" customHeight="1">
      <c r="B253" s="168"/>
      <c r="C253" s="169"/>
      <c r="D253" s="170" t="s">
        <v>71</v>
      </c>
      <c r="E253" s="182" t="s">
        <v>264</v>
      </c>
      <c r="F253" s="182" t="s">
        <v>265</v>
      </c>
      <c r="G253" s="169"/>
      <c r="H253" s="169"/>
      <c r="I253" s="172"/>
      <c r="J253" s="183">
        <f>BK253</f>
        <v>0</v>
      </c>
      <c r="K253" s="169"/>
      <c r="L253" s="174"/>
      <c r="M253" s="175"/>
      <c r="N253" s="176"/>
      <c r="O253" s="176"/>
      <c r="P253" s="177">
        <f>P254</f>
        <v>0</v>
      </c>
      <c r="Q253" s="176"/>
      <c r="R253" s="177">
        <f>R254</f>
        <v>1.00742</v>
      </c>
      <c r="S253" s="176"/>
      <c r="T253" s="178">
        <f>T254</f>
        <v>0</v>
      </c>
      <c r="AR253" s="179" t="s">
        <v>80</v>
      </c>
      <c r="AT253" s="180" t="s">
        <v>71</v>
      </c>
      <c r="AU253" s="180" t="s">
        <v>80</v>
      </c>
      <c r="AY253" s="179" t="s">
        <v>172</v>
      </c>
      <c r="BK253" s="181">
        <f>BK254</f>
        <v>0</v>
      </c>
    </row>
    <row r="254" spans="1:65" s="2" customFormat="1" ht="37.9" customHeight="1">
      <c r="A254" s="31"/>
      <c r="B254" s="32"/>
      <c r="C254" s="184" t="s">
        <v>520</v>
      </c>
      <c r="D254" s="184" t="s">
        <v>175</v>
      </c>
      <c r="E254" s="185" t="s">
        <v>267</v>
      </c>
      <c r="F254" s="186" t="s">
        <v>268</v>
      </c>
      <c r="G254" s="187" t="s">
        <v>235</v>
      </c>
      <c r="H254" s="188">
        <v>296.3</v>
      </c>
      <c r="I254" s="189"/>
      <c r="J254" s="188">
        <f>ROUND(I254*H254,2)</f>
        <v>0</v>
      </c>
      <c r="K254" s="190"/>
      <c r="L254" s="36"/>
      <c r="M254" s="191" t="s">
        <v>1</v>
      </c>
      <c r="N254" s="192" t="s">
        <v>38</v>
      </c>
      <c r="O254" s="68"/>
      <c r="P254" s="193">
        <f>O254*H254</f>
        <v>0</v>
      </c>
      <c r="Q254" s="193">
        <v>3.3999999999999998E-3</v>
      </c>
      <c r="R254" s="193">
        <f>Q254*H254</f>
        <v>1.00742</v>
      </c>
      <c r="S254" s="193">
        <v>0</v>
      </c>
      <c r="T254" s="194">
        <f>S254*H254</f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179</v>
      </c>
      <c r="AT254" s="195" t="s">
        <v>175</v>
      </c>
      <c r="AU254" s="195" t="s">
        <v>180</v>
      </c>
      <c r="AY254" s="14" t="s">
        <v>172</v>
      </c>
      <c r="BE254" s="196">
        <f>IF(N254="základná",J254,0)</f>
        <v>0</v>
      </c>
      <c r="BF254" s="196">
        <f>IF(N254="znížená",J254,0)</f>
        <v>0</v>
      </c>
      <c r="BG254" s="196">
        <f>IF(N254="zákl. prenesená",J254,0)</f>
        <v>0</v>
      </c>
      <c r="BH254" s="196">
        <f>IF(N254="zníž. prenesená",J254,0)</f>
        <v>0</v>
      </c>
      <c r="BI254" s="196">
        <f>IF(N254="nulová",J254,0)</f>
        <v>0</v>
      </c>
      <c r="BJ254" s="14" t="s">
        <v>180</v>
      </c>
      <c r="BK254" s="196">
        <f>ROUND(I254*H254,2)</f>
        <v>0</v>
      </c>
      <c r="BL254" s="14" t="s">
        <v>179</v>
      </c>
      <c r="BM254" s="195" t="s">
        <v>269</v>
      </c>
    </row>
    <row r="255" spans="1:65" s="12" customFormat="1" ht="22.9" customHeight="1">
      <c r="B255" s="168"/>
      <c r="C255" s="169"/>
      <c r="D255" s="170" t="s">
        <v>71</v>
      </c>
      <c r="E255" s="182" t="s">
        <v>599</v>
      </c>
      <c r="F255" s="182" t="s">
        <v>600</v>
      </c>
      <c r="G255" s="169"/>
      <c r="H255" s="169"/>
      <c r="I255" s="172"/>
      <c r="J255" s="183">
        <f>BK255</f>
        <v>0</v>
      </c>
      <c r="K255" s="169"/>
      <c r="L255" s="174"/>
      <c r="M255" s="175"/>
      <c r="N255" s="176"/>
      <c r="O255" s="176"/>
      <c r="P255" s="177">
        <f>SUM(P256:P258)</f>
        <v>0</v>
      </c>
      <c r="Q255" s="176"/>
      <c r="R255" s="177">
        <f>SUM(R256:R258)</f>
        <v>75.199370999999999</v>
      </c>
      <c r="S255" s="176"/>
      <c r="T255" s="178">
        <f>SUM(T256:T258)</f>
        <v>0</v>
      </c>
      <c r="AR255" s="179" t="s">
        <v>80</v>
      </c>
      <c r="AT255" s="180" t="s">
        <v>71</v>
      </c>
      <c r="AU255" s="180" t="s">
        <v>80</v>
      </c>
      <c r="AY255" s="179" t="s">
        <v>172</v>
      </c>
      <c r="BK255" s="181">
        <f>SUM(BK256:BK258)</f>
        <v>0</v>
      </c>
    </row>
    <row r="256" spans="1:65" s="2" customFormat="1" ht="24.2" customHeight="1">
      <c r="A256" s="31"/>
      <c r="B256" s="32"/>
      <c r="C256" s="184" t="s">
        <v>526</v>
      </c>
      <c r="D256" s="184" t="s">
        <v>175</v>
      </c>
      <c r="E256" s="185" t="s">
        <v>602</v>
      </c>
      <c r="F256" s="186" t="s">
        <v>603</v>
      </c>
      <c r="G256" s="187" t="s">
        <v>394</v>
      </c>
      <c r="H256" s="188">
        <v>23.3</v>
      </c>
      <c r="I256" s="189"/>
      <c r="J256" s="188">
        <f>ROUND(I256*H256,2)</f>
        <v>0</v>
      </c>
      <c r="K256" s="190"/>
      <c r="L256" s="36"/>
      <c r="M256" s="191" t="s">
        <v>1</v>
      </c>
      <c r="N256" s="192" t="s">
        <v>38</v>
      </c>
      <c r="O256" s="68"/>
      <c r="P256" s="193">
        <f>O256*H256</f>
        <v>0</v>
      </c>
      <c r="Q256" s="193">
        <v>2.2151299999999998</v>
      </c>
      <c r="R256" s="193">
        <f>Q256*H256</f>
        <v>51.612528999999995</v>
      </c>
      <c r="S256" s="193">
        <v>0</v>
      </c>
      <c r="T256" s="194">
        <f>S256*H256</f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95" t="s">
        <v>179</v>
      </c>
      <c r="AT256" s="195" t="s">
        <v>175</v>
      </c>
      <c r="AU256" s="195" t="s">
        <v>180</v>
      </c>
      <c r="AY256" s="14" t="s">
        <v>172</v>
      </c>
      <c r="BE256" s="196">
        <f>IF(N256="základná",J256,0)</f>
        <v>0</v>
      </c>
      <c r="BF256" s="196">
        <f>IF(N256="znížená",J256,0)</f>
        <v>0</v>
      </c>
      <c r="BG256" s="196">
        <f>IF(N256="zákl. prenesená",J256,0)</f>
        <v>0</v>
      </c>
      <c r="BH256" s="196">
        <f>IF(N256="zníž. prenesená",J256,0)</f>
        <v>0</v>
      </c>
      <c r="BI256" s="196">
        <f>IF(N256="nulová",J256,0)</f>
        <v>0</v>
      </c>
      <c r="BJ256" s="14" t="s">
        <v>180</v>
      </c>
      <c r="BK256" s="196">
        <f>ROUND(I256*H256,2)</f>
        <v>0</v>
      </c>
      <c r="BL256" s="14" t="s">
        <v>179</v>
      </c>
      <c r="BM256" s="195" t="s">
        <v>604</v>
      </c>
    </row>
    <row r="257" spans="1:65" s="2" customFormat="1" ht="24.2" customHeight="1">
      <c r="A257" s="31"/>
      <c r="B257" s="32"/>
      <c r="C257" s="184" t="s">
        <v>532</v>
      </c>
      <c r="D257" s="184" t="s">
        <v>175</v>
      </c>
      <c r="E257" s="185" t="s">
        <v>610</v>
      </c>
      <c r="F257" s="186" t="s">
        <v>611</v>
      </c>
      <c r="G257" s="187" t="s">
        <v>337</v>
      </c>
      <c r="H257" s="188">
        <v>98.3</v>
      </c>
      <c r="I257" s="189"/>
      <c r="J257" s="188">
        <f>ROUND(I257*H257,2)</f>
        <v>0</v>
      </c>
      <c r="K257" s="190"/>
      <c r="L257" s="36"/>
      <c r="M257" s="191" t="s">
        <v>1</v>
      </c>
      <c r="N257" s="192" t="s">
        <v>38</v>
      </c>
      <c r="O257" s="68"/>
      <c r="P257" s="193">
        <f>O257*H257</f>
        <v>0</v>
      </c>
      <c r="Q257" s="193">
        <v>0.15814</v>
      </c>
      <c r="R257" s="193">
        <f>Q257*H257</f>
        <v>15.545161999999999</v>
      </c>
      <c r="S257" s="193">
        <v>0</v>
      </c>
      <c r="T257" s="194">
        <f>S257*H257</f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95" t="s">
        <v>179</v>
      </c>
      <c r="AT257" s="195" t="s">
        <v>175</v>
      </c>
      <c r="AU257" s="195" t="s">
        <v>180</v>
      </c>
      <c r="AY257" s="14" t="s">
        <v>172</v>
      </c>
      <c r="BE257" s="196">
        <f>IF(N257="základná",J257,0)</f>
        <v>0</v>
      </c>
      <c r="BF257" s="196">
        <f>IF(N257="znížená",J257,0)</f>
        <v>0</v>
      </c>
      <c r="BG257" s="196">
        <f>IF(N257="zákl. prenesená",J257,0)</f>
        <v>0</v>
      </c>
      <c r="BH257" s="196">
        <f>IF(N257="zníž. prenesená",J257,0)</f>
        <v>0</v>
      </c>
      <c r="BI257" s="196">
        <f>IF(N257="nulová",J257,0)</f>
        <v>0</v>
      </c>
      <c r="BJ257" s="14" t="s">
        <v>180</v>
      </c>
      <c r="BK257" s="196">
        <f>ROUND(I257*H257,2)</f>
        <v>0</v>
      </c>
      <c r="BL257" s="14" t="s">
        <v>179</v>
      </c>
      <c r="BM257" s="195" t="s">
        <v>612</v>
      </c>
    </row>
    <row r="258" spans="1:65" s="2" customFormat="1" ht="14.45" customHeight="1">
      <c r="A258" s="31"/>
      <c r="B258" s="32"/>
      <c r="C258" s="197" t="s">
        <v>538</v>
      </c>
      <c r="D258" s="197" t="s">
        <v>256</v>
      </c>
      <c r="E258" s="198" t="s">
        <v>614</v>
      </c>
      <c r="F258" s="199" t="s">
        <v>615</v>
      </c>
      <c r="G258" s="200" t="s">
        <v>211</v>
      </c>
      <c r="H258" s="201">
        <v>99.28</v>
      </c>
      <c r="I258" s="202"/>
      <c r="J258" s="201">
        <f>ROUND(I258*H258,2)</f>
        <v>0</v>
      </c>
      <c r="K258" s="203"/>
      <c r="L258" s="204"/>
      <c r="M258" s="205" t="s">
        <v>1</v>
      </c>
      <c r="N258" s="206" t="s">
        <v>38</v>
      </c>
      <c r="O258" s="68"/>
      <c r="P258" s="193">
        <f>O258*H258</f>
        <v>0</v>
      </c>
      <c r="Q258" s="193">
        <v>8.1000000000000003E-2</v>
      </c>
      <c r="R258" s="193">
        <f>Q258*H258</f>
        <v>8.0416799999999995</v>
      </c>
      <c r="S258" s="193">
        <v>0</v>
      </c>
      <c r="T258" s="194">
        <f>S258*H258</f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95" t="s">
        <v>220</v>
      </c>
      <c r="AT258" s="195" t="s">
        <v>256</v>
      </c>
      <c r="AU258" s="195" t="s">
        <v>180</v>
      </c>
      <c r="AY258" s="14" t="s">
        <v>172</v>
      </c>
      <c r="BE258" s="196">
        <f>IF(N258="základná",J258,0)</f>
        <v>0</v>
      </c>
      <c r="BF258" s="196">
        <f>IF(N258="znížená",J258,0)</f>
        <v>0</v>
      </c>
      <c r="BG258" s="196">
        <f>IF(N258="zákl. prenesená",J258,0)</f>
        <v>0</v>
      </c>
      <c r="BH258" s="196">
        <f>IF(N258="zníž. prenesená",J258,0)</f>
        <v>0</v>
      </c>
      <c r="BI258" s="196">
        <f>IF(N258="nulová",J258,0)</f>
        <v>0</v>
      </c>
      <c r="BJ258" s="14" t="s">
        <v>180</v>
      </c>
      <c r="BK258" s="196">
        <f>ROUND(I258*H258,2)</f>
        <v>0</v>
      </c>
      <c r="BL258" s="14" t="s">
        <v>179</v>
      </c>
      <c r="BM258" s="195" t="s">
        <v>616</v>
      </c>
    </row>
    <row r="259" spans="1:65" s="12" customFormat="1" ht="22.9" customHeight="1">
      <c r="B259" s="168"/>
      <c r="C259" s="169"/>
      <c r="D259" s="170" t="s">
        <v>71</v>
      </c>
      <c r="E259" s="182" t="s">
        <v>625</v>
      </c>
      <c r="F259" s="182" t="s">
        <v>626</v>
      </c>
      <c r="G259" s="169"/>
      <c r="H259" s="169"/>
      <c r="I259" s="172"/>
      <c r="J259" s="183">
        <f>BK259</f>
        <v>0</v>
      </c>
      <c r="K259" s="169"/>
      <c r="L259" s="174"/>
      <c r="M259" s="175"/>
      <c r="N259" s="176"/>
      <c r="O259" s="176"/>
      <c r="P259" s="177">
        <f>SUM(P260:P261)</f>
        <v>0</v>
      </c>
      <c r="Q259" s="176"/>
      <c r="R259" s="177">
        <f>SUM(R260:R261)</f>
        <v>8.6883120000000016</v>
      </c>
      <c r="S259" s="176"/>
      <c r="T259" s="178">
        <f>SUM(T260:T261)</f>
        <v>0</v>
      </c>
      <c r="AR259" s="179" t="s">
        <v>80</v>
      </c>
      <c r="AT259" s="180" t="s">
        <v>71</v>
      </c>
      <c r="AU259" s="180" t="s">
        <v>80</v>
      </c>
      <c r="AY259" s="179" t="s">
        <v>172</v>
      </c>
      <c r="BK259" s="181">
        <f>SUM(BK260:BK261)</f>
        <v>0</v>
      </c>
    </row>
    <row r="260" spans="1:65" s="2" customFormat="1" ht="37.9" customHeight="1">
      <c r="A260" s="31"/>
      <c r="B260" s="32"/>
      <c r="C260" s="184" t="s">
        <v>544</v>
      </c>
      <c r="D260" s="184" t="s">
        <v>175</v>
      </c>
      <c r="E260" s="185" t="s">
        <v>628</v>
      </c>
      <c r="F260" s="186" t="s">
        <v>629</v>
      </c>
      <c r="G260" s="187" t="s">
        <v>337</v>
      </c>
      <c r="H260" s="188">
        <v>66.400000000000006</v>
      </c>
      <c r="I260" s="189"/>
      <c r="J260" s="188">
        <f>ROUND(I260*H260,2)</f>
        <v>0</v>
      </c>
      <c r="K260" s="190"/>
      <c r="L260" s="36"/>
      <c r="M260" s="191" t="s">
        <v>1</v>
      </c>
      <c r="N260" s="192" t="s">
        <v>38</v>
      </c>
      <c r="O260" s="68"/>
      <c r="P260" s="193">
        <f>O260*H260</f>
        <v>0</v>
      </c>
      <c r="Q260" s="193">
        <v>9.8530000000000006E-2</v>
      </c>
      <c r="R260" s="193">
        <f>Q260*H260</f>
        <v>6.5423920000000013</v>
      </c>
      <c r="S260" s="193">
        <v>0</v>
      </c>
      <c r="T260" s="194">
        <f>S260*H260</f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95" t="s">
        <v>179</v>
      </c>
      <c r="AT260" s="195" t="s">
        <v>175</v>
      </c>
      <c r="AU260" s="195" t="s">
        <v>180</v>
      </c>
      <c r="AY260" s="14" t="s">
        <v>172</v>
      </c>
      <c r="BE260" s="196">
        <f>IF(N260="základná",J260,0)</f>
        <v>0</v>
      </c>
      <c r="BF260" s="196">
        <f>IF(N260="znížená",J260,0)</f>
        <v>0</v>
      </c>
      <c r="BG260" s="196">
        <f>IF(N260="zákl. prenesená",J260,0)</f>
        <v>0</v>
      </c>
      <c r="BH260" s="196">
        <f>IF(N260="zníž. prenesená",J260,0)</f>
        <v>0</v>
      </c>
      <c r="BI260" s="196">
        <f>IF(N260="nulová",J260,0)</f>
        <v>0</v>
      </c>
      <c r="BJ260" s="14" t="s">
        <v>180</v>
      </c>
      <c r="BK260" s="196">
        <f>ROUND(I260*H260,2)</f>
        <v>0</v>
      </c>
      <c r="BL260" s="14" t="s">
        <v>179</v>
      </c>
      <c r="BM260" s="195" t="s">
        <v>630</v>
      </c>
    </row>
    <row r="261" spans="1:65" s="2" customFormat="1" ht="14.45" customHeight="1">
      <c r="A261" s="31"/>
      <c r="B261" s="32"/>
      <c r="C261" s="197" t="s">
        <v>548</v>
      </c>
      <c r="D261" s="197" t="s">
        <v>256</v>
      </c>
      <c r="E261" s="198" t="s">
        <v>632</v>
      </c>
      <c r="F261" s="199" t="s">
        <v>633</v>
      </c>
      <c r="G261" s="200" t="s">
        <v>211</v>
      </c>
      <c r="H261" s="201">
        <v>67.06</v>
      </c>
      <c r="I261" s="202"/>
      <c r="J261" s="201">
        <f>ROUND(I261*H261,2)</f>
        <v>0</v>
      </c>
      <c r="K261" s="203"/>
      <c r="L261" s="204"/>
      <c r="M261" s="205" t="s">
        <v>1</v>
      </c>
      <c r="N261" s="206" t="s">
        <v>38</v>
      </c>
      <c r="O261" s="68"/>
      <c r="P261" s="193">
        <f>O261*H261</f>
        <v>0</v>
      </c>
      <c r="Q261" s="193">
        <v>3.2000000000000001E-2</v>
      </c>
      <c r="R261" s="193">
        <f>Q261*H261</f>
        <v>2.1459200000000003</v>
      </c>
      <c r="S261" s="193">
        <v>0</v>
      </c>
      <c r="T261" s="194">
        <f>S261*H261</f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95" t="s">
        <v>220</v>
      </c>
      <c r="AT261" s="195" t="s">
        <v>256</v>
      </c>
      <c r="AU261" s="195" t="s">
        <v>180</v>
      </c>
      <c r="AY261" s="14" t="s">
        <v>172</v>
      </c>
      <c r="BE261" s="196">
        <f>IF(N261="základná",J261,0)</f>
        <v>0</v>
      </c>
      <c r="BF261" s="196">
        <f>IF(N261="znížená",J261,0)</f>
        <v>0</v>
      </c>
      <c r="BG261" s="196">
        <f>IF(N261="zákl. prenesená",J261,0)</f>
        <v>0</v>
      </c>
      <c r="BH261" s="196">
        <f>IF(N261="zníž. prenesená",J261,0)</f>
        <v>0</v>
      </c>
      <c r="BI261" s="196">
        <f>IF(N261="nulová",J261,0)</f>
        <v>0</v>
      </c>
      <c r="BJ261" s="14" t="s">
        <v>180</v>
      </c>
      <c r="BK261" s="196">
        <f>ROUND(I261*H261,2)</f>
        <v>0</v>
      </c>
      <c r="BL261" s="14" t="s">
        <v>179</v>
      </c>
      <c r="BM261" s="195" t="s">
        <v>634</v>
      </c>
    </row>
    <row r="262" spans="1:65" s="12" customFormat="1" ht="22.9" customHeight="1">
      <c r="B262" s="168"/>
      <c r="C262" s="169"/>
      <c r="D262" s="170" t="s">
        <v>71</v>
      </c>
      <c r="E262" s="182" t="s">
        <v>635</v>
      </c>
      <c r="F262" s="182" t="s">
        <v>636</v>
      </c>
      <c r="G262" s="169"/>
      <c r="H262" s="169"/>
      <c r="I262" s="172"/>
      <c r="J262" s="183">
        <f>BK262</f>
        <v>0</v>
      </c>
      <c r="K262" s="169"/>
      <c r="L262" s="174"/>
      <c r="M262" s="175"/>
      <c r="N262" s="176"/>
      <c r="O262" s="176"/>
      <c r="P262" s="177">
        <f>P263</f>
        <v>0</v>
      </c>
      <c r="Q262" s="176"/>
      <c r="R262" s="177">
        <f>R263</f>
        <v>9.5000000000000011E-4</v>
      </c>
      <c r="S262" s="176"/>
      <c r="T262" s="178">
        <f>T263</f>
        <v>0</v>
      </c>
      <c r="AR262" s="179" t="s">
        <v>80</v>
      </c>
      <c r="AT262" s="180" t="s">
        <v>71</v>
      </c>
      <c r="AU262" s="180" t="s">
        <v>80</v>
      </c>
      <c r="AY262" s="179" t="s">
        <v>172</v>
      </c>
      <c r="BK262" s="181">
        <f>BK263</f>
        <v>0</v>
      </c>
    </row>
    <row r="263" spans="1:65" s="2" customFormat="1" ht="37.9" customHeight="1">
      <c r="A263" s="31"/>
      <c r="B263" s="32"/>
      <c r="C263" s="184" t="s">
        <v>552</v>
      </c>
      <c r="D263" s="184" t="s">
        <v>175</v>
      </c>
      <c r="E263" s="185" t="s">
        <v>696</v>
      </c>
      <c r="F263" s="186" t="s">
        <v>697</v>
      </c>
      <c r="G263" s="187" t="s">
        <v>337</v>
      </c>
      <c r="H263" s="188">
        <v>95</v>
      </c>
      <c r="I263" s="189"/>
      <c r="J263" s="188">
        <f>ROUND(I263*H263,2)</f>
        <v>0</v>
      </c>
      <c r="K263" s="190"/>
      <c r="L263" s="36"/>
      <c r="M263" s="191" t="s">
        <v>1</v>
      </c>
      <c r="N263" s="192" t="s">
        <v>38</v>
      </c>
      <c r="O263" s="68"/>
      <c r="P263" s="193">
        <f>O263*H263</f>
        <v>0</v>
      </c>
      <c r="Q263" s="193">
        <v>1.0000000000000001E-5</v>
      </c>
      <c r="R263" s="193">
        <f>Q263*H263</f>
        <v>9.5000000000000011E-4</v>
      </c>
      <c r="S263" s="193">
        <v>0</v>
      </c>
      <c r="T263" s="194">
        <f>S263*H263</f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95" t="s">
        <v>179</v>
      </c>
      <c r="AT263" s="195" t="s">
        <v>175</v>
      </c>
      <c r="AU263" s="195" t="s">
        <v>180</v>
      </c>
      <c r="AY263" s="14" t="s">
        <v>172</v>
      </c>
      <c r="BE263" s="196">
        <f>IF(N263="základná",J263,0)</f>
        <v>0</v>
      </c>
      <c r="BF263" s="196">
        <f>IF(N263="znížená",J263,0)</f>
        <v>0</v>
      </c>
      <c r="BG263" s="196">
        <f>IF(N263="zákl. prenesená",J263,0)</f>
        <v>0</v>
      </c>
      <c r="BH263" s="196">
        <f>IF(N263="zníž. prenesená",J263,0)</f>
        <v>0</v>
      </c>
      <c r="BI263" s="196">
        <f>IF(N263="nulová",J263,0)</f>
        <v>0</v>
      </c>
      <c r="BJ263" s="14" t="s">
        <v>180</v>
      </c>
      <c r="BK263" s="196">
        <f>ROUND(I263*H263,2)</f>
        <v>0</v>
      </c>
      <c r="BL263" s="14" t="s">
        <v>179</v>
      </c>
      <c r="BM263" s="195" t="s">
        <v>781</v>
      </c>
    </row>
    <row r="264" spans="1:65" s="12" customFormat="1" ht="22.9" customHeight="1">
      <c r="B264" s="168"/>
      <c r="C264" s="169"/>
      <c r="D264" s="170" t="s">
        <v>71</v>
      </c>
      <c r="E264" s="182" t="s">
        <v>270</v>
      </c>
      <c r="F264" s="182" t="s">
        <v>271</v>
      </c>
      <c r="G264" s="169"/>
      <c r="H264" s="169"/>
      <c r="I264" s="172"/>
      <c r="J264" s="183">
        <f>BK264</f>
        <v>0</v>
      </c>
      <c r="K264" s="169"/>
      <c r="L264" s="174"/>
      <c r="M264" s="175"/>
      <c r="N264" s="176"/>
      <c r="O264" s="176"/>
      <c r="P264" s="177">
        <f>P265</f>
        <v>0</v>
      </c>
      <c r="Q264" s="176"/>
      <c r="R264" s="177">
        <f>R265</f>
        <v>0</v>
      </c>
      <c r="S264" s="176"/>
      <c r="T264" s="178">
        <f>T265</f>
        <v>0</v>
      </c>
      <c r="AR264" s="179" t="s">
        <v>80</v>
      </c>
      <c r="AT264" s="180" t="s">
        <v>71</v>
      </c>
      <c r="AU264" s="180" t="s">
        <v>80</v>
      </c>
      <c r="AY264" s="179" t="s">
        <v>172</v>
      </c>
      <c r="BK264" s="181">
        <f>BK265</f>
        <v>0</v>
      </c>
    </row>
    <row r="265" spans="1:65" s="2" customFormat="1" ht="24.2" customHeight="1">
      <c r="A265" s="31"/>
      <c r="B265" s="32"/>
      <c r="C265" s="184" t="s">
        <v>556</v>
      </c>
      <c r="D265" s="184" t="s">
        <v>175</v>
      </c>
      <c r="E265" s="185" t="s">
        <v>273</v>
      </c>
      <c r="F265" s="186" t="s">
        <v>274</v>
      </c>
      <c r="G265" s="187" t="s">
        <v>218</v>
      </c>
      <c r="H265" s="188">
        <v>290.64999999999998</v>
      </c>
      <c r="I265" s="189"/>
      <c r="J265" s="188">
        <f>ROUND(I265*H265,2)</f>
        <v>0</v>
      </c>
      <c r="K265" s="190"/>
      <c r="L265" s="36"/>
      <c r="M265" s="191" t="s">
        <v>1</v>
      </c>
      <c r="N265" s="192" t="s">
        <v>38</v>
      </c>
      <c r="O265" s="68"/>
      <c r="P265" s="193">
        <f>O265*H265</f>
        <v>0</v>
      </c>
      <c r="Q265" s="193">
        <v>0</v>
      </c>
      <c r="R265" s="193">
        <f>Q265*H265</f>
        <v>0</v>
      </c>
      <c r="S265" s="193">
        <v>0</v>
      </c>
      <c r="T265" s="194">
        <f>S265*H265</f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95" t="s">
        <v>179</v>
      </c>
      <c r="AT265" s="195" t="s">
        <v>175</v>
      </c>
      <c r="AU265" s="195" t="s">
        <v>180</v>
      </c>
      <c r="AY265" s="14" t="s">
        <v>172</v>
      </c>
      <c r="BE265" s="196">
        <f>IF(N265="základná",J265,0)</f>
        <v>0</v>
      </c>
      <c r="BF265" s="196">
        <f>IF(N265="znížená",J265,0)</f>
        <v>0</v>
      </c>
      <c r="BG265" s="196">
        <f>IF(N265="zákl. prenesená",J265,0)</f>
        <v>0</v>
      </c>
      <c r="BH265" s="196">
        <f>IF(N265="zníž. prenesená",J265,0)</f>
        <v>0</v>
      </c>
      <c r="BI265" s="196">
        <f>IF(N265="nulová",J265,0)</f>
        <v>0</v>
      </c>
      <c r="BJ265" s="14" t="s">
        <v>180</v>
      </c>
      <c r="BK265" s="196">
        <f>ROUND(I265*H265,2)</f>
        <v>0</v>
      </c>
      <c r="BL265" s="14" t="s">
        <v>179</v>
      </c>
      <c r="BM265" s="195" t="s">
        <v>896</v>
      </c>
    </row>
    <row r="266" spans="1:65" s="12" customFormat="1" ht="25.9" customHeight="1">
      <c r="B266" s="168"/>
      <c r="C266" s="169"/>
      <c r="D266" s="170" t="s">
        <v>71</v>
      </c>
      <c r="E266" s="171" t="s">
        <v>704</v>
      </c>
      <c r="F266" s="171" t="s">
        <v>705</v>
      </c>
      <c r="G266" s="169"/>
      <c r="H266" s="169"/>
      <c r="I266" s="172"/>
      <c r="J266" s="173">
        <f>BK266</f>
        <v>0</v>
      </c>
      <c r="K266" s="169"/>
      <c r="L266" s="174"/>
      <c r="M266" s="175"/>
      <c r="N266" s="176"/>
      <c r="O266" s="176"/>
      <c r="P266" s="177">
        <f>P267</f>
        <v>0</v>
      </c>
      <c r="Q266" s="176"/>
      <c r="R266" s="177">
        <f>R267</f>
        <v>1.2636E-2</v>
      </c>
      <c r="S266" s="176"/>
      <c r="T266" s="178">
        <f>T267</f>
        <v>0</v>
      </c>
      <c r="AR266" s="179" t="s">
        <v>80</v>
      </c>
      <c r="AT266" s="180" t="s">
        <v>71</v>
      </c>
      <c r="AU266" s="180" t="s">
        <v>72</v>
      </c>
      <c r="AY266" s="179" t="s">
        <v>172</v>
      </c>
      <c r="BK266" s="181">
        <f>BK267</f>
        <v>0</v>
      </c>
    </row>
    <row r="267" spans="1:65" s="12" customFormat="1" ht="22.9" customHeight="1">
      <c r="B267" s="168"/>
      <c r="C267" s="169"/>
      <c r="D267" s="170" t="s">
        <v>71</v>
      </c>
      <c r="E267" s="182" t="s">
        <v>706</v>
      </c>
      <c r="F267" s="182" t="s">
        <v>707</v>
      </c>
      <c r="G267" s="169"/>
      <c r="H267" s="169"/>
      <c r="I267" s="172"/>
      <c r="J267" s="183">
        <f>BK267</f>
        <v>0</v>
      </c>
      <c r="K267" s="169"/>
      <c r="L267" s="174"/>
      <c r="M267" s="175"/>
      <c r="N267" s="176"/>
      <c r="O267" s="176"/>
      <c r="P267" s="177">
        <f>SUM(P268:P269)</f>
        <v>0</v>
      </c>
      <c r="Q267" s="176"/>
      <c r="R267" s="177">
        <f>SUM(R268:R269)</f>
        <v>1.2636E-2</v>
      </c>
      <c r="S267" s="176"/>
      <c r="T267" s="178">
        <f>SUM(T268:T269)</f>
        <v>0</v>
      </c>
      <c r="AR267" s="179" t="s">
        <v>80</v>
      </c>
      <c r="AT267" s="180" t="s">
        <v>71</v>
      </c>
      <c r="AU267" s="180" t="s">
        <v>80</v>
      </c>
      <c r="AY267" s="179" t="s">
        <v>172</v>
      </c>
      <c r="BK267" s="181">
        <f>SUM(BK268:BK269)</f>
        <v>0</v>
      </c>
    </row>
    <row r="268" spans="1:65" s="2" customFormat="1" ht="24.2" customHeight="1">
      <c r="A268" s="31"/>
      <c r="B268" s="32"/>
      <c r="C268" s="184" t="s">
        <v>560</v>
      </c>
      <c r="D268" s="184" t="s">
        <v>175</v>
      </c>
      <c r="E268" s="185" t="s">
        <v>970</v>
      </c>
      <c r="F268" s="186" t="s">
        <v>971</v>
      </c>
      <c r="G268" s="187" t="s">
        <v>235</v>
      </c>
      <c r="H268" s="188">
        <v>54</v>
      </c>
      <c r="I268" s="189"/>
      <c r="J268" s="188">
        <f>ROUND(I268*H268,2)</f>
        <v>0</v>
      </c>
      <c r="K268" s="190"/>
      <c r="L268" s="36"/>
      <c r="M268" s="191" t="s">
        <v>1</v>
      </c>
      <c r="N268" s="192" t="s">
        <v>38</v>
      </c>
      <c r="O268" s="68"/>
      <c r="P268" s="193">
        <f>O268*H268</f>
        <v>0</v>
      </c>
      <c r="Q268" s="193">
        <v>3.0000000000000001E-5</v>
      </c>
      <c r="R268" s="193">
        <f>Q268*H268</f>
        <v>1.6200000000000001E-3</v>
      </c>
      <c r="S268" s="193">
        <v>0</v>
      </c>
      <c r="T268" s="194">
        <f>S268*H268</f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95" t="s">
        <v>179</v>
      </c>
      <c r="AT268" s="195" t="s">
        <v>175</v>
      </c>
      <c r="AU268" s="195" t="s">
        <v>180</v>
      </c>
      <c r="AY268" s="14" t="s">
        <v>172</v>
      </c>
      <c r="BE268" s="196">
        <f>IF(N268="základná",J268,0)</f>
        <v>0</v>
      </c>
      <c r="BF268" s="196">
        <f>IF(N268="znížená",J268,0)</f>
        <v>0</v>
      </c>
      <c r="BG268" s="196">
        <f>IF(N268="zákl. prenesená",J268,0)</f>
        <v>0</v>
      </c>
      <c r="BH268" s="196">
        <f>IF(N268="zníž. prenesená",J268,0)</f>
        <v>0</v>
      </c>
      <c r="BI268" s="196">
        <f>IF(N268="nulová",J268,0)</f>
        <v>0</v>
      </c>
      <c r="BJ268" s="14" t="s">
        <v>180</v>
      </c>
      <c r="BK268" s="196">
        <f>ROUND(I268*H268,2)</f>
        <v>0</v>
      </c>
      <c r="BL268" s="14" t="s">
        <v>179</v>
      </c>
      <c r="BM268" s="195" t="s">
        <v>972</v>
      </c>
    </row>
    <row r="269" spans="1:65" s="2" customFormat="1" ht="14.45" customHeight="1">
      <c r="A269" s="31"/>
      <c r="B269" s="32"/>
      <c r="C269" s="197" t="s">
        <v>563</v>
      </c>
      <c r="D269" s="197" t="s">
        <v>256</v>
      </c>
      <c r="E269" s="198" t="s">
        <v>973</v>
      </c>
      <c r="F269" s="199" t="s">
        <v>974</v>
      </c>
      <c r="G269" s="200" t="s">
        <v>235</v>
      </c>
      <c r="H269" s="201">
        <v>55.08</v>
      </c>
      <c r="I269" s="202"/>
      <c r="J269" s="201">
        <f>ROUND(I269*H269,2)</f>
        <v>0</v>
      </c>
      <c r="K269" s="203"/>
      <c r="L269" s="204"/>
      <c r="M269" s="212" t="s">
        <v>1</v>
      </c>
      <c r="N269" s="213" t="s">
        <v>38</v>
      </c>
      <c r="O269" s="209"/>
      <c r="P269" s="210">
        <f>O269*H269</f>
        <v>0</v>
      </c>
      <c r="Q269" s="210">
        <v>2.0000000000000001E-4</v>
      </c>
      <c r="R269" s="210">
        <f>Q269*H269</f>
        <v>1.1016E-2</v>
      </c>
      <c r="S269" s="210">
        <v>0</v>
      </c>
      <c r="T269" s="211">
        <f>S269*H269</f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95" t="s">
        <v>220</v>
      </c>
      <c r="AT269" s="195" t="s">
        <v>256</v>
      </c>
      <c r="AU269" s="195" t="s">
        <v>180</v>
      </c>
      <c r="AY269" s="14" t="s">
        <v>172</v>
      </c>
      <c r="BE269" s="196">
        <f>IF(N269="základná",J269,0)</f>
        <v>0</v>
      </c>
      <c r="BF269" s="196">
        <f>IF(N269="znížená",J269,0)</f>
        <v>0</v>
      </c>
      <c r="BG269" s="196">
        <f>IF(N269="zákl. prenesená",J269,0)</f>
        <v>0</v>
      </c>
      <c r="BH269" s="196">
        <f>IF(N269="zníž. prenesená",J269,0)</f>
        <v>0</v>
      </c>
      <c r="BI269" s="196">
        <f>IF(N269="nulová",J269,0)</f>
        <v>0</v>
      </c>
      <c r="BJ269" s="14" t="s">
        <v>180</v>
      </c>
      <c r="BK269" s="196">
        <f>ROUND(I269*H269,2)</f>
        <v>0</v>
      </c>
      <c r="BL269" s="14" t="s">
        <v>179</v>
      </c>
      <c r="BM269" s="195" t="s">
        <v>975</v>
      </c>
    </row>
    <row r="270" spans="1:65" s="2" customFormat="1" ht="6.95" customHeight="1">
      <c r="A270" s="31"/>
      <c r="B270" s="51"/>
      <c r="C270" s="52"/>
      <c r="D270" s="52"/>
      <c r="E270" s="52"/>
      <c r="F270" s="52"/>
      <c r="G270" s="52"/>
      <c r="H270" s="52"/>
      <c r="I270" s="52"/>
      <c r="J270" s="52"/>
      <c r="K270" s="52"/>
      <c r="L270" s="36"/>
      <c r="M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</row>
  </sheetData>
  <sheetProtection algorithmName="SHA-512" hashValue="n7H7w1CtLJ3PycDgZcq3uYxcUzwrDdD9yPT6whqJMv4qm1ZZtcDQMWwq2ymX1HLCS6V+aKe9oxoS442jwAfpnA==" saltValue="xEhB/VnTJgOHg9NSWMMSRKWb5M5Hpb1uJ3tj2He5G30HEQvtziW2KAOmi2oTvGZB1v++YbNB6N8wRYmiVcdBYg==" spinCount="100000" sheet="1" objects="1" scenarios="1" formatColumns="0" formatRows="0" autoFilter="0"/>
  <autoFilter ref="C162:K269" xr:uid="{00000000-0009-0000-0000-00000B000000}"/>
  <mergeCells count="9">
    <mergeCell ref="E87:H87"/>
    <mergeCell ref="E153:H153"/>
    <mergeCell ref="E155:H155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250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108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16.5" customHeight="1">
      <c r="A9" s="31"/>
      <c r="B9" s="36"/>
      <c r="C9" s="31"/>
      <c r="D9" s="31"/>
      <c r="E9" s="341" t="s">
        <v>976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19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24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tr">
        <f>IF('Rekapitulácia stavby'!AN16="","",'Rekapitulácia stavby'!AN16)</f>
        <v/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tr">
        <f>IF('Rekapitulácia stavby'!E17="","",'Rekapitulácia stavby'!E17)</f>
        <v xml:space="preserve"> </v>
      </c>
      <c r="F21" s="31"/>
      <c r="G21" s="31"/>
      <c r="H21" s="31"/>
      <c r="I21" s="109" t="s">
        <v>25</v>
      </c>
      <c r="J21" s="110" t="str">
        <f>IF('Rekapitulácia stavby'!AN17="","",'Rekapitulácia stavby'!AN17)</f>
        <v/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ROUND(J157,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ROUND((SUM(BE157:BE249)),  2)</f>
        <v>0</v>
      </c>
      <c r="G33" s="31"/>
      <c r="H33" s="31"/>
      <c r="I33" s="121">
        <v>0.2</v>
      </c>
      <c r="J33" s="120">
        <f>ROUND(((SUM(BE157:BE249))*I33),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ROUND((SUM(BF157:BF249)),  2)</f>
        <v>0</v>
      </c>
      <c r="G34" s="31"/>
      <c r="H34" s="31"/>
      <c r="I34" s="121">
        <v>0.2</v>
      </c>
      <c r="J34" s="120">
        <f>ROUND(((SUM(BF157:BF249))*I34),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ROUND((SUM(BG157:BG249)),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ROUND((SUM(BH157:BH249)),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ROUND((SUM(BI157:BI249)),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16.5" customHeight="1">
      <c r="A87" s="31"/>
      <c r="B87" s="32"/>
      <c r="C87" s="33"/>
      <c r="D87" s="33"/>
      <c r="E87" s="307" t="str">
        <f>E9</f>
        <v>110 - 110-00 Debarierizačné úpravy križovatky 581 (582b)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>Bratislava V.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>Hlavné mesto Slovenskej republiky BRATISLAVA</v>
      </c>
      <c r="G91" s="33"/>
      <c r="H91" s="33"/>
      <c r="I91" s="26" t="s">
        <v>28</v>
      </c>
      <c r="J91" s="29" t="str">
        <f>E21</f>
        <v xml:space="preserve">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J157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2:12" s="9" customFormat="1" ht="24.95" customHeight="1">
      <c r="B97" s="144"/>
      <c r="C97" s="145"/>
      <c r="D97" s="146" t="s">
        <v>142</v>
      </c>
      <c r="E97" s="147"/>
      <c r="F97" s="147"/>
      <c r="G97" s="147"/>
      <c r="H97" s="147"/>
      <c r="I97" s="147"/>
      <c r="J97" s="148">
        <f>J158</f>
        <v>0</v>
      </c>
      <c r="K97" s="145"/>
      <c r="L97" s="149"/>
    </row>
    <row r="98" spans="2:12" s="10" customFormat="1" ht="19.899999999999999" customHeight="1">
      <c r="B98" s="150"/>
      <c r="C98" s="151"/>
      <c r="D98" s="152" t="s">
        <v>143</v>
      </c>
      <c r="E98" s="153"/>
      <c r="F98" s="153"/>
      <c r="G98" s="153"/>
      <c r="H98" s="153"/>
      <c r="I98" s="153"/>
      <c r="J98" s="154">
        <f>J159</f>
        <v>0</v>
      </c>
      <c r="K98" s="151"/>
      <c r="L98" s="155"/>
    </row>
    <row r="99" spans="2:12" s="10" customFormat="1" ht="19.899999999999999" customHeight="1">
      <c r="B99" s="150"/>
      <c r="C99" s="151"/>
      <c r="D99" s="152" t="s">
        <v>144</v>
      </c>
      <c r="E99" s="153"/>
      <c r="F99" s="153"/>
      <c r="G99" s="153"/>
      <c r="H99" s="153"/>
      <c r="I99" s="153"/>
      <c r="J99" s="154">
        <f>J161</f>
        <v>0</v>
      </c>
      <c r="K99" s="151"/>
      <c r="L99" s="155"/>
    </row>
    <row r="100" spans="2:12" s="10" customFormat="1" ht="19.899999999999999" customHeight="1">
      <c r="B100" s="150"/>
      <c r="C100" s="151"/>
      <c r="D100" s="152" t="s">
        <v>145</v>
      </c>
      <c r="E100" s="153"/>
      <c r="F100" s="153"/>
      <c r="G100" s="153"/>
      <c r="H100" s="153"/>
      <c r="I100" s="153"/>
      <c r="J100" s="154">
        <f>J163</f>
        <v>0</v>
      </c>
      <c r="K100" s="151"/>
      <c r="L100" s="155"/>
    </row>
    <row r="101" spans="2:12" s="10" customFormat="1" ht="19.899999999999999" customHeight="1">
      <c r="B101" s="150"/>
      <c r="C101" s="151"/>
      <c r="D101" s="152" t="s">
        <v>146</v>
      </c>
      <c r="E101" s="153"/>
      <c r="F101" s="153"/>
      <c r="G101" s="153"/>
      <c r="H101" s="153"/>
      <c r="I101" s="153"/>
      <c r="J101" s="154">
        <f>J165</f>
        <v>0</v>
      </c>
      <c r="K101" s="151"/>
      <c r="L101" s="155"/>
    </row>
    <row r="102" spans="2:12" s="10" customFormat="1" ht="19.899999999999999" customHeight="1">
      <c r="B102" s="150"/>
      <c r="C102" s="151"/>
      <c r="D102" s="152" t="s">
        <v>147</v>
      </c>
      <c r="E102" s="153"/>
      <c r="F102" s="153"/>
      <c r="G102" s="153"/>
      <c r="H102" s="153"/>
      <c r="I102" s="153"/>
      <c r="J102" s="154">
        <f>J167</f>
        <v>0</v>
      </c>
      <c r="K102" s="151"/>
      <c r="L102" s="155"/>
    </row>
    <row r="103" spans="2:12" s="9" customFormat="1" ht="24.95" customHeight="1">
      <c r="B103" s="144"/>
      <c r="C103" s="145"/>
      <c r="D103" s="146" t="s">
        <v>148</v>
      </c>
      <c r="E103" s="147"/>
      <c r="F103" s="147"/>
      <c r="G103" s="147"/>
      <c r="H103" s="147"/>
      <c r="I103" s="147"/>
      <c r="J103" s="148">
        <f>J169</f>
        <v>0</v>
      </c>
      <c r="K103" s="145"/>
      <c r="L103" s="149"/>
    </row>
    <row r="104" spans="2:12" s="10" customFormat="1" ht="19.899999999999999" customHeight="1">
      <c r="B104" s="150"/>
      <c r="C104" s="151"/>
      <c r="D104" s="152" t="s">
        <v>279</v>
      </c>
      <c r="E104" s="153"/>
      <c r="F104" s="153"/>
      <c r="G104" s="153"/>
      <c r="H104" s="153"/>
      <c r="I104" s="153"/>
      <c r="J104" s="154">
        <f>J170</f>
        <v>0</v>
      </c>
      <c r="K104" s="151"/>
      <c r="L104" s="155"/>
    </row>
    <row r="105" spans="2:12" s="10" customFormat="1" ht="19.899999999999999" customHeight="1">
      <c r="B105" s="150"/>
      <c r="C105" s="151"/>
      <c r="D105" s="152" t="s">
        <v>280</v>
      </c>
      <c r="E105" s="153"/>
      <c r="F105" s="153"/>
      <c r="G105" s="153"/>
      <c r="H105" s="153"/>
      <c r="I105" s="153"/>
      <c r="J105" s="154">
        <f>J172</f>
        <v>0</v>
      </c>
      <c r="K105" s="151"/>
      <c r="L105" s="155"/>
    </row>
    <row r="106" spans="2:12" s="10" customFormat="1" ht="19.899999999999999" customHeight="1">
      <c r="B106" s="150"/>
      <c r="C106" s="151"/>
      <c r="D106" s="152" t="s">
        <v>281</v>
      </c>
      <c r="E106" s="153"/>
      <c r="F106" s="153"/>
      <c r="G106" s="153"/>
      <c r="H106" s="153"/>
      <c r="I106" s="153"/>
      <c r="J106" s="154">
        <f>J174</f>
        <v>0</v>
      </c>
      <c r="K106" s="151"/>
      <c r="L106" s="155"/>
    </row>
    <row r="107" spans="2:12" s="10" customFormat="1" ht="19.899999999999999" customHeight="1">
      <c r="B107" s="150"/>
      <c r="C107" s="151"/>
      <c r="D107" s="152" t="s">
        <v>283</v>
      </c>
      <c r="E107" s="153"/>
      <c r="F107" s="153"/>
      <c r="G107" s="153"/>
      <c r="H107" s="153"/>
      <c r="I107" s="153"/>
      <c r="J107" s="154">
        <f>J177</f>
        <v>0</v>
      </c>
      <c r="K107" s="151"/>
      <c r="L107" s="155"/>
    </row>
    <row r="108" spans="2:12" s="10" customFormat="1" ht="19.899999999999999" customHeight="1">
      <c r="B108" s="150"/>
      <c r="C108" s="151"/>
      <c r="D108" s="152" t="s">
        <v>149</v>
      </c>
      <c r="E108" s="153"/>
      <c r="F108" s="153"/>
      <c r="G108" s="153"/>
      <c r="H108" s="153"/>
      <c r="I108" s="153"/>
      <c r="J108" s="154">
        <f>J180</f>
        <v>0</v>
      </c>
      <c r="K108" s="151"/>
      <c r="L108" s="155"/>
    </row>
    <row r="109" spans="2:12" s="10" customFormat="1" ht="19.899999999999999" customHeight="1">
      <c r="B109" s="150"/>
      <c r="C109" s="151"/>
      <c r="D109" s="152" t="s">
        <v>150</v>
      </c>
      <c r="E109" s="153"/>
      <c r="F109" s="153"/>
      <c r="G109" s="153"/>
      <c r="H109" s="153"/>
      <c r="I109" s="153"/>
      <c r="J109" s="154">
        <f>J182</f>
        <v>0</v>
      </c>
      <c r="K109" s="151"/>
      <c r="L109" s="155"/>
    </row>
    <row r="110" spans="2:12" s="10" customFormat="1" ht="19.899999999999999" customHeight="1">
      <c r="B110" s="150"/>
      <c r="C110" s="151"/>
      <c r="D110" s="152" t="s">
        <v>151</v>
      </c>
      <c r="E110" s="153"/>
      <c r="F110" s="153"/>
      <c r="G110" s="153"/>
      <c r="H110" s="153"/>
      <c r="I110" s="153"/>
      <c r="J110" s="154">
        <f>J185</f>
        <v>0</v>
      </c>
      <c r="K110" s="151"/>
      <c r="L110" s="155"/>
    </row>
    <row r="111" spans="2:12" s="10" customFormat="1" ht="19.899999999999999" customHeight="1">
      <c r="B111" s="150"/>
      <c r="C111" s="151"/>
      <c r="D111" s="152" t="s">
        <v>152</v>
      </c>
      <c r="E111" s="153"/>
      <c r="F111" s="153"/>
      <c r="G111" s="153"/>
      <c r="H111" s="153"/>
      <c r="I111" s="153"/>
      <c r="J111" s="154">
        <f>J187</f>
        <v>0</v>
      </c>
      <c r="K111" s="151"/>
      <c r="L111" s="155"/>
    </row>
    <row r="112" spans="2:12" s="10" customFormat="1" ht="19.899999999999999" customHeight="1">
      <c r="B112" s="150"/>
      <c r="C112" s="151"/>
      <c r="D112" s="152" t="s">
        <v>647</v>
      </c>
      <c r="E112" s="153"/>
      <c r="F112" s="153"/>
      <c r="G112" s="153"/>
      <c r="H112" s="153"/>
      <c r="I112" s="153"/>
      <c r="J112" s="154">
        <f>J189</f>
        <v>0</v>
      </c>
      <c r="K112" s="151"/>
      <c r="L112" s="155"/>
    </row>
    <row r="113" spans="2:12" s="9" customFormat="1" ht="24.95" customHeight="1">
      <c r="B113" s="144"/>
      <c r="C113" s="145"/>
      <c r="D113" s="146" t="s">
        <v>284</v>
      </c>
      <c r="E113" s="147"/>
      <c r="F113" s="147"/>
      <c r="G113" s="147"/>
      <c r="H113" s="147"/>
      <c r="I113" s="147"/>
      <c r="J113" s="148">
        <f>J191</f>
        <v>0</v>
      </c>
      <c r="K113" s="145"/>
      <c r="L113" s="149"/>
    </row>
    <row r="114" spans="2:12" s="10" customFormat="1" ht="19.899999999999999" customHeight="1">
      <c r="B114" s="150"/>
      <c r="C114" s="151"/>
      <c r="D114" s="152" t="s">
        <v>716</v>
      </c>
      <c r="E114" s="153"/>
      <c r="F114" s="153"/>
      <c r="G114" s="153"/>
      <c r="H114" s="153"/>
      <c r="I114" s="153"/>
      <c r="J114" s="154">
        <f>J192</f>
        <v>0</v>
      </c>
      <c r="K114" s="151"/>
      <c r="L114" s="155"/>
    </row>
    <row r="115" spans="2:12" s="10" customFormat="1" ht="19.899999999999999" customHeight="1">
      <c r="B115" s="150"/>
      <c r="C115" s="151"/>
      <c r="D115" s="152" t="s">
        <v>285</v>
      </c>
      <c r="E115" s="153"/>
      <c r="F115" s="153"/>
      <c r="G115" s="153"/>
      <c r="H115" s="153"/>
      <c r="I115" s="153"/>
      <c r="J115" s="154">
        <f>J194</f>
        <v>0</v>
      </c>
      <c r="K115" s="151"/>
      <c r="L115" s="155"/>
    </row>
    <row r="116" spans="2:12" s="10" customFormat="1" ht="19.899999999999999" customHeight="1">
      <c r="B116" s="150"/>
      <c r="C116" s="151"/>
      <c r="D116" s="152" t="s">
        <v>717</v>
      </c>
      <c r="E116" s="153"/>
      <c r="F116" s="153"/>
      <c r="G116" s="153"/>
      <c r="H116" s="153"/>
      <c r="I116" s="153"/>
      <c r="J116" s="154">
        <f>J196</f>
        <v>0</v>
      </c>
      <c r="K116" s="151"/>
      <c r="L116" s="155"/>
    </row>
    <row r="117" spans="2:12" s="9" customFormat="1" ht="24.95" customHeight="1">
      <c r="B117" s="144"/>
      <c r="C117" s="145"/>
      <c r="D117" s="146" t="s">
        <v>284</v>
      </c>
      <c r="E117" s="147"/>
      <c r="F117" s="147"/>
      <c r="G117" s="147"/>
      <c r="H117" s="147"/>
      <c r="I117" s="147"/>
      <c r="J117" s="148">
        <f>J198</f>
        <v>0</v>
      </c>
      <c r="K117" s="145"/>
      <c r="L117" s="149"/>
    </row>
    <row r="118" spans="2:12" s="10" customFormat="1" ht="19.899999999999999" customHeight="1">
      <c r="B118" s="150"/>
      <c r="C118" s="151"/>
      <c r="D118" s="152" t="s">
        <v>286</v>
      </c>
      <c r="E118" s="153"/>
      <c r="F118" s="153"/>
      <c r="G118" s="153"/>
      <c r="H118" s="153"/>
      <c r="I118" s="153"/>
      <c r="J118" s="154">
        <f>J199</f>
        <v>0</v>
      </c>
      <c r="K118" s="151"/>
      <c r="L118" s="155"/>
    </row>
    <row r="119" spans="2:12" s="10" customFormat="1" ht="19.899999999999999" customHeight="1">
      <c r="B119" s="150"/>
      <c r="C119" s="151"/>
      <c r="D119" s="152" t="s">
        <v>285</v>
      </c>
      <c r="E119" s="153"/>
      <c r="F119" s="153"/>
      <c r="G119" s="153"/>
      <c r="H119" s="153"/>
      <c r="I119" s="153"/>
      <c r="J119" s="154">
        <f>J202</f>
        <v>0</v>
      </c>
      <c r="K119" s="151"/>
      <c r="L119" s="155"/>
    </row>
    <row r="120" spans="2:12" s="9" customFormat="1" ht="24.95" customHeight="1">
      <c r="B120" s="144"/>
      <c r="C120" s="145"/>
      <c r="D120" s="146" t="s">
        <v>284</v>
      </c>
      <c r="E120" s="147"/>
      <c r="F120" s="147"/>
      <c r="G120" s="147"/>
      <c r="H120" s="147"/>
      <c r="I120" s="147"/>
      <c r="J120" s="148">
        <f>J205</f>
        <v>0</v>
      </c>
      <c r="K120" s="145"/>
      <c r="L120" s="149"/>
    </row>
    <row r="121" spans="2:12" s="10" customFormat="1" ht="19.899999999999999" customHeight="1">
      <c r="B121" s="150"/>
      <c r="C121" s="151"/>
      <c r="D121" s="152" t="s">
        <v>287</v>
      </c>
      <c r="E121" s="153"/>
      <c r="F121" s="153"/>
      <c r="G121" s="153"/>
      <c r="H121" s="153"/>
      <c r="I121" s="153"/>
      <c r="J121" s="154">
        <f>J206</f>
        <v>0</v>
      </c>
      <c r="K121" s="151"/>
      <c r="L121" s="155"/>
    </row>
    <row r="122" spans="2:12" s="10" customFormat="1" ht="19.899999999999999" customHeight="1">
      <c r="B122" s="150"/>
      <c r="C122" s="151"/>
      <c r="D122" s="152" t="s">
        <v>288</v>
      </c>
      <c r="E122" s="153"/>
      <c r="F122" s="153"/>
      <c r="G122" s="153"/>
      <c r="H122" s="153"/>
      <c r="I122" s="153"/>
      <c r="J122" s="154">
        <f>J209</f>
        <v>0</v>
      </c>
      <c r="K122" s="151"/>
      <c r="L122" s="155"/>
    </row>
    <row r="123" spans="2:12" s="10" customFormat="1" ht="19.899999999999999" customHeight="1">
      <c r="B123" s="150"/>
      <c r="C123" s="151"/>
      <c r="D123" s="152" t="s">
        <v>289</v>
      </c>
      <c r="E123" s="153"/>
      <c r="F123" s="153"/>
      <c r="G123" s="153"/>
      <c r="H123" s="153"/>
      <c r="I123" s="153"/>
      <c r="J123" s="154">
        <f>J212</f>
        <v>0</v>
      </c>
      <c r="K123" s="151"/>
      <c r="L123" s="155"/>
    </row>
    <row r="124" spans="2:12" s="9" customFormat="1" ht="24.95" customHeight="1">
      <c r="B124" s="144"/>
      <c r="C124" s="145"/>
      <c r="D124" s="146" t="s">
        <v>284</v>
      </c>
      <c r="E124" s="147"/>
      <c r="F124" s="147"/>
      <c r="G124" s="147"/>
      <c r="H124" s="147"/>
      <c r="I124" s="147"/>
      <c r="J124" s="148">
        <f>J214</f>
        <v>0</v>
      </c>
      <c r="K124" s="145"/>
      <c r="L124" s="149"/>
    </row>
    <row r="125" spans="2:12" s="10" customFormat="1" ht="19.899999999999999" customHeight="1">
      <c r="B125" s="150"/>
      <c r="C125" s="151"/>
      <c r="D125" s="152" t="s">
        <v>291</v>
      </c>
      <c r="E125" s="153"/>
      <c r="F125" s="153"/>
      <c r="G125" s="153"/>
      <c r="H125" s="153"/>
      <c r="I125" s="153"/>
      <c r="J125" s="154">
        <f>J215</f>
        <v>0</v>
      </c>
      <c r="K125" s="151"/>
      <c r="L125" s="155"/>
    </row>
    <row r="126" spans="2:12" s="10" customFormat="1" ht="19.899999999999999" customHeight="1">
      <c r="B126" s="150"/>
      <c r="C126" s="151"/>
      <c r="D126" s="152" t="s">
        <v>292</v>
      </c>
      <c r="E126" s="153"/>
      <c r="F126" s="153"/>
      <c r="G126" s="153"/>
      <c r="H126" s="153"/>
      <c r="I126" s="153"/>
      <c r="J126" s="154">
        <f>J217</f>
        <v>0</v>
      </c>
      <c r="K126" s="151"/>
      <c r="L126" s="155"/>
    </row>
    <row r="127" spans="2:12" s="9" customFormat="1" ht="24.95" customHeight="1">
      <c r="B127" s="144"/>
      <c r="C127" s="145"/>
      <c r="D127" s="146" t="s">
        <v>153</v>
      </c>
      <c r="E127" s="147"/>
      <c r="F127" s="147"/>
      <c r="G127" s="147"/>
      <c r="H127" s="147"/>
      <c r="I127" s="147"/>
      <c r="J127" s="148">
        <f>J220</f>
        <v>0</v>
      </c>
      <c r="K127" s="145"/>
      <c r="L127" s="149"/>
    </row>
    <row r="128" spans="2:12" s="10" customFormat="1" ht="19.899999999999999" customHeight="1">
      <c r="B128" s="150"/>
      <c r="C128" s="151"/>
      <c r="D128" s="152" t="s">
        <v>298</v>
      </c>
      <c r="E128" s="153"/>
      <c r="F128" s="153"/>
      <c r="G128" s="153"/>
      <c r="H128" s="153"/>
      <c r="I128" s="153"/>
      <c r="J128" s="154">
        <f>J221</f>
        <v>0</v>
      </c>
      <c r="K128" s="151"/>
      <c r="L128" s="155"/>
    </row>
    <row r="129" spans="1:31" s="10" customFormat="1" ht="19.899999999999999" customHeight="1">
      <c r="B129" s="150"/>
      <c r="C129" s="151"/>
      <c r="D129" s="152" t="s">
        <v>301</v>
      </c>
      <c r="E129" s="153"/>
      <c r="F129" s="153"/>
      <c r="G129" s="153"/>
      <c r="H129" s="153"/>
      <c r="I129" s="153"/>
      <c r="J129" s="154">
        <f>J223</f>
        <v>0</v>
      </c>
      <c r="K129" s="151"/>
      <c r="L129" s="155"/>
    </row>
    <row r="130" spans="1:31" s="10" customFormat="1" ht="19.899999999999999" customHeight="1">
      <c r="B130" s="150"/>
      <c r="C130" s="151"/>
      <c r="D130" s="152" t="s">
        <v>304</v>
      </c>
      <c r="E130" s="153"/>
      <c r="F130" s="153"/>
      <c r="G130" s="153"/>
      <c r="H130" s="153"/>
      <c r="I130" s="153"/>
      <c r="J130" s="154">
        <f>J225</f>
        <v>0</v>
      </c>
      <c r="K130" s="151"/>
      <c r="L130" s="155"/>
    </row>
    <row r="131" spans="1:31" s="10" customFormat="1" ht="19.899999999999999" customHeight="1">
      <c r="B131" s="150"/>
      <c r="C131" s="151"/>
      <c r="D131" s="152" t="s">
        <v>305</v>
      </c>
      <c r="E131" s="153"/>
      <c r="F131" s="153"/>
      <c r="G131" s="153"/>
      <c r="H131" s="153"/>
      <c r="I131" s="153"/>
      <c r="J131" s="154">
        <f>J230</f>
        <v>0</v>
      </c>
      <c r="K131" s="151"/>
      <c r="L131" s="155"/>
    </row>
    <row r="132" spans="1:31" s="10" customFormat="1" ht="19.899999999999999" customHeight="1">
      <c r="B132" s="150"/>
      <c r="C132" s="151"/>
      <c r="D132" s="152" t="s">
        <v>155</v>
      </c>
      <c r="E132" s="153"/>
      <c r="F132" s="153"/>
      <c r="G132" s="153"/>
      <c r="H132" s="153"/>
      <c r="I132" s="153"/>
      <c r="J132" s="154">
        <f>J233</f>
        <v>0</v>
      </c>
      <c r="K132" s="151"/>
      <c r="L132" s="155"/>
    </row>
    <row r="133" spans="1:31" s="10" customFormat="1" ht="19.899999999999999" customHeight="1">
      <c r="B133" s="150"/>
      <c r="C133" s="151"/>
      <c r="D133" s="152" t="s">
        <v>156</v>
      </c>
      <c r="E133" s="153"/>
      <c r="F133" s="153"/>
      <c r="G133" s="153"/>
      <c r="H133" s="153"/>
      <c r="I133" s="153"/>
      <c r="J133" s="154">
        <f>J237</f>
        <v>0</v>
      </c>
      <c r="K133" s="151"/>
      <c r="L133" s="155"/>
    </row>
    <row r="134" spans="1:31" s="10" customFormat="1" ht="19.899999999999999" customHeight="1">
      <c r="B134" s="150"/>
      <c r="C134" s="151"/>
      <c r="D134" s="152" t="s">
        <v>307</v>
      </c>
      <c r="E134" s="153"/>
      <c r="F134" s="153"/>
      <c r="G134" s="153"/>
      <c r="H134" s="153"/>
      <c r="I134" s="153"/>
      <c r="J134" s="154">
        <f>J239</f>
        <v>0</v>
      </c>
      <c r="K134" s="151"/>
      <c r="L134" s="155"/>
    </row>
    <row r="135" spans="1:31" s="10" customFormat="1" ht="19.899999999999999" customHeight="1">
      <c r="B135" s="150"/>
      <c r="C135" s="151"/>
      <c r="D135" s="152" t="s">
        <v>308</v>
      </c>
      <c r="E135" s="153"/>
      <c r="F135" s="153"/>
      <c r="G135" s="153"/>
      <c r="H135" s="153"/>
      <c r="I135" s="153"/>
      <c r="J135" s="154">
        <f>J243</f>
        <v>0</v>
      </c>
      <c r="K135" s="151"/>
      <c r="L135" s="155"/>
    </row>
    <row r="136" spans="1:31" s="10" customFormat="1" ht="19.899999999999999" customHeight="1">
      <c r="B136" s="150"/>
      <c r="C136" s="151"/>
      <c r="D136" s="152" t="s">
        <v>309</v>
      </c>
      <c r="E136" s="153"/>
      <c r="F136" s="153"/>
      <c r="G136" s="153"/>
      <c r="H136" s="153"/>
      <c r="I136" s="153"/>
      <c r="J136" s="154">
        <f>J246</f>
        <v>0</v>
      </c>
      <c r="K136" s="151"/>
      <c r="L136" s="155"/>
    </row>
    <row r="137" spans="1:31" s="10" customFormat="1" ht="19.899999999999999" customHeight="1">
      <c r="B137" s="150"/>
      <c r="C137" s="151"/>
      <c r="D137" s="152" t="s">
        <v>157</v>
      </c>
      <c r="E137" s="153"/>
      <c r="F137" s="153"/>
      <c r="G137" s="153"/>
      <c r="H137" s="153"/>
      <c r="I137" s="153"/>
      <c r="J137" s="154">
        <f>J248</f>
        <v>0</v>
      </c>
      <c r="K137" s="151"/>
      <c r="L137" s="155"/>
    </row>
    <row r="138" spans="1:31" s="2" customFormat="1" ht="21.75" customHeight="1">
      <c r="A138" s="31"/>
      <c r="B138" s="32"/>
      <c r="C138" s="33"/>
      <c r="D138" s="33"/>
      <c r="E138" s="33"/>
      <c r="F138" s="33"/>
      <c r="G138" s="33"/>
      <c r="H138" s="33"/>
      <c r="I138" s="33"/>
      <c r="J138" s="33"/>
      <c r="K138" s="33"/>
      <c r="L138" s="48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</row>
    <row r="139" spans="1:31" s="2" customFormat="1" ht="6.95" customHeight="1">
      <c r="A139" s="31"/>
      <c r="B139" s="51"/>
      <c r="C139" s="52"/>
      <c r="D139" s="52"/>
      <c r="E139" s="52"/>
      <c r="F139" s="52"/>
      <c r="G139" s="52"/>
      <c r="H139" s="52"/>
      <c r="I139" s="52"/>
      <c r="J139" s="52"/>
      <c r="K139" s="52"/>
      <c r="L139" s="48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</row>
    <row r="143" spans="1:31" s="2" customFormat="1" ht="6.95" customHeight="1">
      <c r="A143" s="31"/>
      <c r="B143" s="53"/>
      <c r="C143" s="54"/>
      <c r="D143" s="54"/>
      <c r="E143" s="54"/>
      <c r="F143" s="54"/>
      <c r="G143" s="54"/>
      <c r="H143" s="54"/>
      <c r="I143" s="54"/>
      <c r="J143" s="54"/>
      <c r="K143" s="54"/>
      <c r="L143" s="48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spans="1:31" s="2" customFormat="1" ht="24.95" customHeight="1">
      <c r="A144" s="31"/>
      <c r="B144" s="32"/>
      <c r="C144" s="20" t="s">
        <v>158</v>
      </c>
      <c r="D144" s="33"/>
      <c r="E144" s="33"/>
      <c r="F144" s="33"/>
      <c r="G144" s="33"/>
      <c r="H144" s="33"/>
      <c r="I144" s="33"/>
      <c r="J144" s="33"/>
      <c r="K144" s="33"/>
      <c r="L144" s="48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spans="1:65" s="2" customFormat="1" ht="6.95" customHeight="1">
      <c r="A145" s="31"/>
      <c r="B145" s="32"/>
      <c r="C145" s="33"/>
      <c r="D145" s="33"/>
      <c r="E145" s="33"/>
      <c r="F145" s="33"/>
      <c r="G145" s="33"/>
      <c r="H145" s="33"/>
      <c r="I145" s="33"/>
      <c r="J145" s="33"/>
      <c r="K145" s="33"/>
      <c r="L145" s="48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spans="1:65" s="2" customFormat="1" ht="12" customHeight="1">
      <c r="A146" s="31"/>
      <c r="B146" s="32"/>
      <c r="C146" s="26" t="s">
        <v>14</v>
      </c>
      <c r="D146" s="33"/>
      <c r="E146" s="33"/>
      <c r="F146" s="33"/>
      <c r="G146" s="33"/>
      <c r="H146" s="33"/>
      <c r="I146" s="33"/>
      <c r="J146" s="33"/>
      <c r="K146" s="33"/>
      <c r="L146" s="48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spans="1:65" s="2" customFormat="1" ht="23.25" customHeight="1">
      <c r="A147" s="31"/>
      <c r="B147" s="32"/>
      <c r="C147" s="33"/>
      <c r="D147" s="33"/>
      <c r="E147" s="337" t="str">
        <f>E7</f>
        <v>Vypracovanie proj.dokum.modernizácie riadenia križovatiek cestnou dopravnou signalizáciou s preferenciou MHD-Petržalka</v>
      </c>
      <c r="F147" s="338"/>
      <c r="G147" s="338"/>
      <c r="H147" s="338"/>
      <c r="I147" s="33"/>
      <c r="J147" s="33"/>
      <c r="K147" s="33"/>
      <c r="L147" s="48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spans="1:65" s="2" customFormat="1" ht="12" customHeight="1">
      <c r="A148" s="31"/>
      <c r="B148" s="32"/>
      <c r="C148" s="26" t="s">
        <v>135</v>
      </c>
      <c r="D148" s="33"/>
      <c r="E148" s="33"/>
      <c r="F148" s="33"/>
      <c r="G148" s="33"/>
      <c r="H148" s="33"/>
      <c r="I148" s="33"/>
      <c r="J148" s="33"/>
      <c r="K148" s="33"/>
      <c r="L148" s="48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spans="1:65" s="2" customFormat="1" ht="16.5" customHeight="1">
      <c r="A149" s="31"/>
      <c r="B149" s="32"/>
      <c r="C149" s="33"/>
      <c r="D149" s="33"/>
      <c r="E149" s="307" t="str">
        <f>E9</f>
        <v>110 - 110-00 Debarierizačné úpravy križovatky 581 (582b)</v>
      </c>
      <c r="F149" s="336"/>
      <c r="G149" s="336"/>
      <c r="H149" s="336"/>
      <c r="I149" s="33"/>
      <c r="J149" s="33"/>
      <c r="K149" s="33"/>
      <c r="L149" s="48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spans="1:65" s="2" customFormat="1" ht="6.95" customHeight="1">
      <c r="A150" s="31"/>
      <c r="B150" s="32"/>
      <c r="C150" s="33"/>
      <c r="D150" s="33"/>
      <c r="E150" s="33"/>
      <c r="F150" s="33"/>
      <c r="G150" s="33"/>
      <c r="H150" s="33"/>
      <c r="I150" s="33"/>
      <c r="J150" s="33"/>
      <c r="K150" s="33"/>
      <c r="L150" s="48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spans="1:65" s="2" customFormat="1" ht="12" customHeight="1">
      <c r="A151" s="31"/>
      <c r="B151" s="32"/>
      <c r="C151" s="26" t="s">
        <v>18</v>
      </c>
      <c r="D151" s="33"/>
      <c r="E151" s="33"/>
      <c r="F151" s="24" t="str">
        <f>F12</f>
        <v>Bratislava V.</v>
      </c>
      <c r="G151" s="33"/>
      <c r="H151" s="33"/>
      <c r="I151" s="26" t="s">
        <v>20</v>
      </c>
      <c r="J151" s="63" t="str">
        <f>IF(J12="","",J12)</f>
        <v>19. 11. 2020</v>
      </c>
      <c r="K151" s="33"/>
      <c r="L151" s="48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spans="1:65" s="2" customFormat="1" ht="6.95" customHeight="1">
      <c r="A152" s="31"/>
      <c r="B152" s="32"/>
      <c r="C152" s="33"/>
      <c r="D152" s="33"/>
      <c r="E152" s="33"/>
      <c r="F152" s="33"/>
      <c r="G152" s="33"/>
      <c r="H152" s="33"/>
      <c r="I152" s="33"/>
      <c r="J152" s="33"/>
      <c r="K152" s="33"/>
      <c r="L152" s="48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spans="1:65" s="2" customFormat="1" ht="15.2" customHeight="1">
      <c r="A153" s="31"/>
      <c r="B153" s="32"/>
      <c r="C153" s="26" t="s">
        <v>22</v>
      </c>
      <c r="D153" s="33"/>
      <c r="E153" s="33"/>
      <c r="F153" s="24" t="str">
        <f>E15</f>
        <v>Hlavné mesto Slovenskej republiky BRATISLAVA</v>
      </c>
      <c r="G153" s="33"/>
      <c r="H153" s="33"/>
      <c r="I153" s="26" t="s">
        <v>28</v>
      </c>
      <c r="J153" s="29" t="str">
        <f>E21</f>
        <v xml:space="preserve"> </v>
      </c>
      <c r="K153" s="33"/>
      <c r="L153" s="48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spans="1:65" s="2" customFormat="1" ht="15.2" customHeight="1">
      <c r="A154" s="31"/>
      <c r="B154" s="32"/>
      <c r="C154" s="26" t="s">
        <v>26</v>
      </c>
      <c r="D154" s="33"/>
      <c r="E154" s="33"/>
      <c r="F154" s="24" t="str">
        <f>IF(E18="","",E18)</f>
        <v>Vyplň údaj</v>
      </c>
      <c r="G154" s="33"/>
      <c r="H154" s="33"/>
      <c r="I154" s="26" t="s">
        <v>30</v>
      </c>
      <c r="J154" s="29" t="str">
        <f>E24</f>
        <v xml:space="preserve"> </v>
      </c>
      <c r="K154" s="33"/>
      <c r="L154" s="48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spans="1:65" s="2" customFormat="1" ht="10.35" customHeight="1">
      <c r="A155" s="31"/>
      <c r="B155" s="32"/>
      <c r="C155" s="33"/>
      <c r="D155" s="33"/>
      <c r="E155" s="33"/>
      <c r="F155" s="33"/>
      <c r="G155" s="33"/>
      <c r="H155" s="33"/>
      <c r="I155" s="33"/>
      <c r="J155" s="33"/>
      <c r="K155" s="33"/>
      <c r="L155" s="48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spans="1:65" s="11" customFormat="1" ht="29.25" customHeight="1">
      <c r="A156" s="156"/>
      <c r="B156" s="157"/>
      <c r="C156" s="158" t="s">
        <v>159</v>
      </c>
      <c r="D156" s="159" t="s">
        <v>57</v>
      </c>
      <c r="E156" s="159" t="s">
        <v>53</v>
      </c>
      <c r="F156" s="159" t="s">
        <v>54</v>
      </c>
      <c r="G156" s="159" t="s">
        <v>160</v>
      </c>
      <c r="H156" s="159" t="s">
        <v>161</v>
      </c>
      <c r="I156" s="159" t="s">
        <v>162</v>
      </c>
      <c r="J156" s="160" t="s">
        <v>139</v>
      </c>
      <c r="K156" s="161" t="s">
        <v>163</v>
      </c>
      <c r="L156" s="162"/>
      <c r="M156" s="72" t="s">
        <v>1</v>
      </c>
      <c r="N156" s="73" t="s">
        <v>36</v>
      </c>
      <c r="O156" s="73" t="s">
        <v>164</v>
      </c>
      <c r="P156" s="73" t="s">
        <v>165</v>
      </c>
      <c r="Q156" s="73" t="s">
        <v>166</v>
      </c>
      <c r="R156" s="73" t="s">
        <v>167</v>
      </c>
      <c r="S156" s="73" t="s">
        <v>168</v>
      </c>
      <c r="T156" s="74" t="s">
        <v>169</v>
      </c>
      <c r="U156" s="156"/>
      <c r="V156" s="156"/>
      <c r="W156" s="156"/>
      <c r="X156" s="156"/>
      <c r="Y156" s="156"/>
      <c r="Z156" s="156"/>
      <c r="AA156" s="156"/>
      <c r="AB156" s="156"/>
      <c r="AC156" s="156"/>
      <c r="AD156" s="156"/>
      <c r="AE156" s="156"/>
    </row>
    <row r="157" spans="1:65" s="2" customFormat="1" ht="22.9" customHeight="1">
      <c r="A157" s="31"/>
      <c r="B157" s="32"/>
      <c r="C157" s="79" t="s">
        <v>140</v>
      </c>
      <c r="D157" s="33"/>
      <c r="E157" s="33"/>
      <c r="F157" s="33"/>
      <c r="G157" s="33"/>
      <c r="H157" s="33"/>
      <c r="I157" s="33"/>
      <c r="J157" s="163">
        <f>BK157</f>
        <v>0</v>
      </c>
      <c r="K157" s="33"/>
      <c r="L157" s="36"/>
      <c r="M157" s="75"/>
      <c r="N157" s="164"/>
      <c r="O157" s="76"/>
      <c r="P157" s="165">
        <f>P158+P169+P191+P198+P205+P214+P220</f>
        <v>0</v>
      </c>
      <c r="Q157" s="76"/>
      <c r="R157" s="165">
        <f>R158+R169+R191+R198+R205+R214+R220</f>
        <v>156.40903390000003</v>
      </c>
      <c r="S157" s="76"/>
      <c r="T157" s="166">
        <f>T158+T169+T191+T198+T205+T214+T220</f>
        <v>89.615999999999985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T157" s="14" t="s">
        <v>71</v>
      </c>
      <c r="AU157" s="14" t="s">
        <v>141</v>
      </c>
      <c r="BK157" s="167">
        <f>BK158+BK169+BK191+BK198+BK205+BK214+BK220</f>
        <v>0</v>
      </c>
    </row>
    <row r="158" spans="1:65" s="12" customFormat="1" ht="25.9" customHeight="1">
      <c r="B158" s="168"/>
      <c r="C158" s="169"/>
      <c r="D158" s="170" t="s">
        <v>71</v>
      </c>
      <c r="E158" s="171" t="s">
        <v>170</v>
      </c>
      <c r="F158" s="171" t="s">
        <v>171</v>
      </c>
      <c r="G158" s="169"/>
      <c r="H158" s="169"/>
      <c r="I158" s="172"/>
      <c r="J158" s="173">
        <f>BK158</f>
        <v>0</v>
      </c>
      <c r="K158" s="169"/>
      <c r="L158" s="174"/>
      <c r="M158" s="175"/>
      <c r="N158" s="176"/>
      <c r="O158" s="176"/>
      <c r="P158" s="177">
        <f>P159+P161+P163+P165+P167</f>
        <v>0</v>
      </c>
      <c r="Q158" s="176"/>
      <c r="R158" s="177">
        <f>R159+R161+R163+R165+R167</f>
        <v>0</v>
      </c>
      <c r="S158" s="176"/>
      <c r="T158" s="178">
        <f>T159+T161+T163+T165+T167</f>
        <v>0</v>
      </c>
      <c r="AR158" s="179" t="s">
        <v>80</v>
      </c>
      <c r="AT158" s="180" t="s">
        <v>71</v>
      </c>
      <c r="AU158" s="180" t="s">
        <v>72</v>
      </c>
      <c r="AY158" s="179" t="s">
        <v>172</v>
      </c>
      <c r="BK158" s="181">
        <f>BK159+BK161+BK163+BK165+BK167</f>
        <v>0</v>
      </c>
    </row>
    <row r="159" spans="1:65" s="12" customFormat="1" ht="22.9" customHeight="1">
      <c r="B159" s="168"/>
      <c r="C159" s="169"/>
      <c r="D159" s="170" t="s">
        <v>71</v>
      </c>
      <c r="E159" s="182" t="s">
        <v>173</v>
      </c>
      <c r="F159" s="182" t="s">
        <v>174</v>
      </c>
      <c r="G159" s="169"/>
      <c r="H159" s="169"/>
      <c r="I159" s="172"/>
      <c r="J159" s="183">
        <f>BK159</f>
        <v>0</v>
      </c>
      <c r="K159" s="169"/>
      <c r="L159" s="174"/>
      <c r="M159" s="175"/>
      <c r="N159" s="176"/>
      <c r="O159" s="176"/>
      <c r="P159" s="177">
        <f>P160</f>
        <v>0</v>
      </c>
      <c r="Q159" s="176"/>
      <c r="R159" s="177">
        <f>R160</f>
        <v>0</v>
      </c>
      <c r="S159" s="176"/>
      <c r="T159" s="178">
        <f>T160</f>
        <v>0</v>
      </c>
      <c r="AR159" s="179" t="s">
        <v>80</v>
      </c>
      <c r="AT159" s="180" t="s">
        <v>71</v>
      </c>
      <c r="AU159" s="180" t="s">
        <v>80</v>
      </c>
      <c r="AY159" s="179" t="s">
        <v>172</v>
      </c>
      <c r="BK159" s="181">
        <f>BK160</f>
        <v>0</v>
      </c>
    </row>
    <row r="160" spans="1:65" s="2" customFormat="1" ht="24.2" customHeight="1">
      <c r="A160" s="31"/>
      <c r="B160" s="32"/>
      <c r="C160" s="184" t="s">
        <v>80</v>
      </c>
      <c r="D160" s="184" t="s">
        <v>175</v>
      </c>
      <c r="E160" s="185" t="s">
        <v>977</v>
      </c>
      <c r="F160" s="186" t="s">
        <v>978</v>
      </c>
      <c r="G160" s="187" t="s">
        <v>178</v>
      </c>
      <c r="H160" s="188">
        <v>1</v>
      </c>
      <c r="I160" s="189"/>
      <c r="J160" s="188">
        <f>ROUND(I160*H160,2)</f>
        <v>0</v>
      </c>
      <c r="K160" s="190"/>
      <c r="L160" s="36"/>
      <c r="M160" s="191" t="s">
        <v>1</v>
      </c>
      <c r="N160" s="192" t="s">
        <v>38</v>
      </c>
      <c r="O160" s="68"/>
      <c r="P160" s="193">
        <f>O160*H160</f>
        <v>0</v>
      </c>
      <c r="Q160" s="193">
        <v>0</v>
      </c>
      <c r="R160" s="193">
        <f>Q160*H160</f>
        <v>0</v>
      </c>
      <c r="S160" s="193">
        <v>0</v>
      </c>
      <c r="T160" s="194">
        <f>S160*H160</f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95" t="s">
        <v>179</v>
      </c>
      <c r="AT160" s="195" t="s">
        <v>175</v>
      </c>
      <c r="AU160" s="195" t="s">
        <v>180</v>
      </c>
      <c r="AY160" s="14" t="s">
        <v>172</v>
      </c>
      <c r="BE160" s="196">
        <f>IF(N160="základná",J160,0)</f>
        <v>0</v>
      </c>
      <c r="BF160" s="196">
        <f>IF(N160="znížená",J160,0)</f>
        <v>0</v>
      </c>
      <c r="BG160" s="196">
        <f>IF(N160="zákl. prenesená",J160,0)</f>
        <v>0</v>
      </c>
      <c r="BH160" s="196">
        <f>IF(N160="zníž. prenesená",J160,0)</f>
        <v>0</v>
      </c>
      <c r="BI160" s="196">
        <f>IF(N160="nulová",J160,0)</f>
        <v>0</v>
      </c>
      <c r="BJ160" s="14" t="s">
        <v>180</v>
      </c>
      <c r="BK160" s="196">
        <f>ROUND(I160*H160,2)</f>
        <v>0</v>
      </c>
      <c r="BL160" s="14" t="s">
        <v>179</v>
      </c>
      <c r="BM160" s="195" t="s">
        <v>979</v>
      </c>
    </row>
    <row r="161" spans="1:65" s="12" customFormat="1" ht="22.9" customHeight="1">
      <c r="B161" s="168"/>
      <c r="C161" s="169"/>
      <c r="D161" s="170" t="s">
        <v>71</v>
      </c>
      <c r="E161" s="182" t="s">
        <v>182</v>
      </c>
      <c r="F161" s="182" t="s">
        <v>183</v>
      </c>
      <c r="G161" s="169"/>
      <c r="H161" s="169"/>
      <c r="I161" s="172"/>
      <c r="J161" s="183">
        <f>BK161</f>
        <v>0</v>
      </c>
      <c r="K161" s="169"/>
      <c r="L161" s="174"/>
      <c r="M161" s="175"/>
      <c r="N161" s="176"/>
      <c r="O161" s="176"/>
      <c r="P161" s="177">
        <f>P162</f>
        <v>0</v>
      </c>
      <c r="Q161" s="176"/>
      <c r="R161" s="177">
        <f>R162</f>
        <v>0</v>
      </c>
      <c r="S161" s="176"/>
      <c r="T161" s="178">
        <f>T162</f>
        <v>0</v>
      </c>
      <c r="AR161" s="179" t="s">
        <v>80</v>
      </c>
      <c r="AT161" s="180" t="s">
        <v>71</v>
      </c>
      <c r="AU161" s="180" t="s">
        <v>80</v>
      </c>
      <c r="AY161" s="179" t="s">
        <v>172</v>
      </c>
      <c r="BK161" s="181">
        <f>BK162</f>
        <v>0</v>
      </c>
    </row>
    <row r="162" spans="1:65" s="2" customFormat="1" ht="37.9" customHeight="1">
      <c r="A162" s="31"/>
      <c r="B162" s="32"/>
      <c r="C162" s="184" t="s">
        <v>180</v>
      </c>
      <c r="D162" s="184" t="s">
        <v>175</v>
      </c>
      <c r="E162" s="185" t="s">
        <v>980</v>
      </c>
      <c r="F162" s="186" t="s">
        <v>981</v>
      </c>
      <c r="G162" s="187" t="s">
        <v>178</v>
      </c>
      <c r="H162" s="188">
        <v>1</v>
      </c>
      <c r="I162" s="189"/>
      <c r="J162" s="188">
        <f>ROUND(I162*H162,2)</f>
        <v>0</v>
      </c>
      <c r="K162" s="190"/>
      <c r="L162" s="36"/>
      <c r="M162" s="191" t="s">
        <v>1</v>
      </c>
      <c r="N162" s="192" t="s">
        <v>38</v>
      </c>
      <c r="O162" s="68"/>
      <c r="P162" s="193">
        <f>O162*H162</f>
        <v>0</v>
      </c>
      <c r="Q162" s="193">
        <v>0</v>
      </c>
      <c r="R162" s="193">
        <f>Q162*H162</f>
        <v>0</v>
      </c>
      <c r="S162" s="193">
        <v>0</v>
      </c>
      <c r="T162" s="194">
        <f>S162*H162</f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95" t="s">
        <v>179</v>
      </c>
      <c r="AT162" s="195" t="s">
        <v>175</v>
      </c>
      <c r="AU162" s="195" t="s">
        <v>180</v>
      </c>
      <c r="AY162" s="14" t="s">
        <v>172</v>
      </c>
      <c r="BE162" s="196">
        <f>IF(N162="základná",J162,0)</f>
        <v>0</v>
      </c>
      <c r="BF162" s="196">
        <f>IF(N162="znížená",J162,0)</f>
        <v>0</v>
      </c>
      <c r="BG162" s="196">
        <f>IF(N162="zákl. prenesená",J162,0)</f>
        <v>0</v>
      </c>
      <c r="BH162" s="196">
        <f>IF(N162="zníž. prenesená",J162,0)</f>
        <v>0</v>
      </c>
      <c r="BI162" s="196">
        <f>IF(N162="nulová",J162,0)</f>
        <v>0</v>
      </c>
      <c r="BJ162" s="14" t="s">
        <v>180</v>
      </c>
      <c r="BK162" s="196">
        <f>ROUND(I162*H162,2)</f>
        <v>0</v>
      </c>
      <c r="BL162" s="14" t="s">
        <v>179</v>
      </c>
      <c r="BM162" s="195" t="s">
        <v>982</v>
      </c>
    </row>
    <row r="163" spans="1:65" s="12" customFormat="1" ht="22.9" customHeight="1">
      <c r="B163" s="168"/>
      <c r="C163" s="169"/>
      <c r="D163" s="170" t="s">
        <v>71</v>
      </c>
      <c r="E163" s="182" t="s">
        <v>187</v>
      </c>
      <c r="F163" s="182" t="s">
        <v>188</v>
      </c>
      <c r="G163" s="169"/>
      <c r="H163" s="169"/>
      <c r="I163" s="172"/>
      <c r="J163" s="183">
        <f>BK163</f>
        <v>0</v>
      </c>
      <c r="K163" s="169"/>
      <c r="L163" s="174"/>
      <c r="M163" s="175"/>
      <c r="N163" s="176"/>
      <c r="O163" s="176"/>
      <c r="P163" s="177">
        <f>P164</f>
        <v>0</v>
      </c>
      <c r="Q163" s="176"/>
      <c r="R163" s="177">
        <f>R164</f>
        <v>0</v>
      </c>
      <c r="S163" s="176"/>
      <c r="T163" s="178">
        <f>T164</f>
        <v>0</v>
      </c>
      <c r="AR163" s="179" t="s">
        <v>80</v>
      </c>
      <c r="AT163" s="180" t="s">
        <v>71</v>
      </c>
      <c r="AU163" s="180" t="s">
        <v>80</v>
      </c>
      <c r="AY163" s="179" t="s">
        <v>172</v>
      </c>
      <c r="BK163" s="181">
        <f>BK164</f>
        <v>0</v>
      </c>
    </row>
    <row r="164" spans="1:65" s="2" customFormat="1" ht="37.9" customHeight="1">
      <c r="A164" s="31"/>
      <c r="B164" s="32"/>
      <c r="C164" s="184" t="s">
        <v>189</v>
      </c>
      <c r="D164" s="184" t="s">
        <v>175</v>
      </c>
      <c r="E164" s="185" t="s">
        <v>983</v>
      </c>
      <c r="F164" s="186" t="s">
        <v>984</v>
      </c>
      <c r="G164" s="187" t="s">
        <v>178</v>
      </c>
      <c r="H164" s="188">
        <v>1</v>
      </c>
      <c r="I164" s="189"/>
      <c r="J164" s="188">
        <f>ROUND(I164*H164,2)</f>
        <v>0</v>
      </c>
      <c r="K164" s="190"/>
      <c r="L164" s="36"/>
      <c r="M164" s="191" t="s">
        <v>1</v>
      </c>
      <c r="N164" s="192" t="s">
        <v>38</v>
      </c>
      <c r="O164" s="68"/>
      <c r="P164" s="193">
        <f>O164*H164</f>
        <v>0</v>
      </c>
      <c r="Q164" s="193">
        <v>0</v>
      </c>
      <c r="R164" s="193">
        <f>Q164*H164</f>
        <v>0</v>
      </c>
      <c r="S164" s="193">
        <v>0</v>
      </c>
      <c r="T164" s="194">
        <f>S164*H164</f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95" t="s">
        <v>179</v>
      </c>
      <c r="AT164" s="195" t="s">
        <v>175</v>
      </c>
      <c r="AU164" s="195" t="s">
        <v>180</v>
      </c>
      <c r="AY164" s="14" t="s">
        <v>172</v>
      </c>
      <c r="BE164" s="196">
        <f>IF(N164="základná",J164,0)</f>
        <v>0</v>
      </c>
      <c r="BF164" s="196">
        <f>IF(N164="znížená",J164,0)</f>
        <v>0</v>
      </c>
      <c r="BG164" s="196">
        <f>IF(N164="zákl. prenesená",J164,0)</f>
        <v>0</v>
      </c>
      <c r="BH164" s="196">
        <f>IF(N164="zníž. prenesená",J164,0)</f>
        <v>0</v>
      </c>
      <c r="BI164" s="196">
        <f>IF(N164="nulová",J164,0)</f>
        <v>0</v>
      </c>
      <c r="BJ164" s="14" t="s">
        <v>180</v>
      </c>
      <c r="BK164" s="196">
        <f>ROUND(I164*H164,2)</f>
        <v>0</v>
      </c>
      <c r="BL164" s="14" t="s">
        <v>179</v>
      </c>
      <c r="BM164" s="195" t="s">
        <v>985</v>
      </c>
    </row>
    <row r="165" spans="1:65" s="12" customFormat="1" ht="22.9" customHeight="1">
      <c r="B165" s="168"/>
      <c r="C165" s="169"/>
      <c r="D165" s="170" t="s">
        <v>71</v>
      </c>
      <c r="E165" s="182" t="s">
        <v>193</v>
      </c>
      <c r="F165" s="182" t="s">
        <v>194</v>
      </c>
      <c r="G165" s="169"/>
      <c r="H165" s="169"/>
      <c r="I165" s="172"/>
      <c r="J165" s="183">
        <f>BK165</f>
        <v>0</v>
      </c>
      <c r="K165" s="169"/>
      <c r="L165" s="174"/>
      <c r="M165" s="175"/>
      <c r="N165" s="176"/>
      <c r="O165" s="176"/>
      <c r="P165" s="177">
        <f>P166</f>
        <v>0</v>
      </c>
      <c r="Q165" s="176"/>
      <c r="R165" s="177">
        <f>R166</f>
        <v>0</v>
      </c>
      <c r="S165" s="176"/>
      <c r="T165" s="178">
        <f>T166</f>
        <v>0</v>
      </c>
      <c r="AR165" s="179" t="s">
        <v>80</v>
      </c>
      <c r="AT165" s="180" t="s">
        <v>71</v>
      </c>
      <c r="AU165" s="180" t="s">
        <v>80</v>
      </c>
      <c r="AY165" s="179" t="s">
        <v>172</v>
      </c>
      <c r="BK165" s="181">
        <f>BK166</f>
        <v>0</v>
      </c>
    </row>
    <row r="166" spans="1:65" s="2" customFormat="1" ht="24.2" customHeight="1">
      <c r="A166" s="31"/>
      <c r="B166" s="32"/>
      <c r="C166" s="184" t="s">
        <v>179</v>
      </c>
      <c r="D166" s="184" t="s">
        <v>175</v>
      </c>
      <c r="E166" s="185" t="s">
        <v>986</v>
      </c>
      <c r="F166" s="186" t="s">
        <v>987</v>
      </c>
      <c r="G166" s="187" t="s">
        <v>178</v>
      </c>
      <c r="H166" s="188">
        <v>1</v>
      </c>
      <c r="I166" s="189"/>
      <c r="J166" s="188">
        <f>ROUND(I166*H166,2)</f>
        <v>0</v>
      </c>
      <c r="K166" s="190"/>
      <c r="L166" s="36"/>
      <c r="M166" s="191" t="s">
        <v>1</v>
      </c>
      <c r="N166" s="192" t="s">
        <v>38</v>
      </c>
      <c r="O166" s="68"/>
      <c r="P166" s="193">
        <f>O166*H166</f>
        <v>0</v>
      </c>
      <c r="Q166" s="193">
        <v>0</v>
      </c>
      <c r="R166" s="193">
        <f>Q166*H166</f>
        <v>0</v>
      </c>
      <c r="S166" s="193">
        <v>0</v>
      </c>
      <c r="T166" s="194">
        <f>S166*H166</f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95" t="s">
        <v>179</v>
      </c>
      <c r="AT166" s="195" t="s">
        <v>175</v>
      </c>
      <c r="AU166" s="195" t="s">
        <v>180</v>
      </c>
      <c r="AY166" s="14" t="s">
        <v>172</v>
      </c>
      <c r="BE166" s="196">
        <f>IF(N166="základná",J166,0)</f>
        <v>0</v>
      </c>
      <c r="BF166" s="196">
        <f>IF(N166="znížená",J166,0)</f>
        <v>0</v>
      </c>
      <c r="BG166" s="196">
        <f>IF(N166="zákl. prenesená",J166,0)</f>
        <v>0</v>
      </c>
      <c r="BH166" s="196">
        <f>IF(N166="zníž. prenesená",J166,0)</f>
        <v>0</v>
      </c>
      <c r="BI166" s="196">
        <f>IF(N166="nulová",J166,0)</f>
        <v>0</v>
      </c>
      <c r="BJ166" s="14" t="s">
        <v>180</v>
      </c>
      <c r="BK166" s="196">
        <f>ROUND(I166*H166,2)</f>
        <v>0</v>
      </c>
      <c r="BL166" s="14" t="s">
        <v>179</v>
      </c>
      <c r="BM166" s="195" t="s">
        <v>988</v>
      </c>
    </row>
    <row r="167" spans="1:65" s="12" customFormat="1" ht="22.9" customHeight="1">
      <c r="B167" s="168"/>
      <c r="C167" s="169"/>
      <c r="D167" s="170" t="s">
        <v>71</v>
      </c>
      <c r="E167" s="182" t="s">
        <v>198</v>
      </c>
      <c r="F167" s="182" t="s">
        <v>199</v>
      </c>
      <c r="G167" s="169"/>
      <c r="H167" s="169"/>
      <c r="I167" s="172"/>
      <c r="J167" s="183">
        <f>BK167</f>
        <v>0</v>
      </c>
      <c r="K167" s="169"/>
      <c r="L167" s="174"/>
      <c r="M167" s="175"/>
      <c r="N167" s="176"/>
      <c r="O167" s="176"/>
      <c r="P167" s="177">
        <f>P168</f>
        <v>0</v>
      </c>
      <c r="Q167" s="176"/>
      <c r="R167" s="177">
        <f>R168</f>
        <v>0</v>
      </c>
      <c r="S167" s="176"/>
      <c r="T167" s="178">
        <f>T168</f>
        <v>0</v>
      </c>
      <c r="AR167" s="179" t="s">
        <v>80</v>
      </c>
      <c r="AT167" s="180" t="s">
        <v>71</v>
      </c>
      <c r="AU167" s="180" t="s">
        <v>80</v>
      </c>
      <c r="AY167" s="179" t="s">
        <v>172</v>
      </c>
      <c r="BK167" s="181">
        <f>BK168</f>
        <v>0</v>
      </c>
    </row>
    <row r="168" spans="1:65" s="2" customFormat="1" ht="24.2" customHeight="1">
      <c r="A168" s="31"/>
      <c r="B168" s="32"/>
      <c r="C168" s="184" t="s">
        <v>200</v>
      </c>
      <c r="D168" s="184" t="s">
        <v>175</v>
      </c>
      <c r="E168" s="185" t="s">
        <v>989</v>
      </c>
      <c r="F168" s="186" t="s">
        <v>990</v>
      </c>
      <c r="G168" s="187" t="s">
        <v>178</v>
      </c>
      <c r="H168" s="188">
        <v>1</v>
      </c>
      <c r="I168" s="189"/>
      <c r="J168" s="188">
        <f>ROUND(I168*H168,2)</f>
        <v>0</v>
      </c>
      <c r="K168" s="190"/>
      <c r="L168" s="36"/>
      <c r="M168" s="191" t="s">
        <v>1</v>
      </c>
      <c r="N168" s="192" t="s">
        <v>38</v>
      </c>
      <c r="O168" s="68"/>
      <c r="P168" s="193">
        <f>O168*H168</f>
        <v>0</v>
      </c>
      <c r="Q168" s="193">
        <v>0</v>
      </c>
      <c r="R168" s="193">
        <f>Q168*H168</f>
        <v>0</v>
      </c>
      <c r="S168" s="193">
        <v>0</v>
      </c>
      <c r="T168" s="194">
        <f>S168*H168</f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95" t="s">
        <v>179</v>
      </c>
      <c r="AT168" s="195" t="s">
        <v>175</v>
      </c>
      <c r="AU168" s="195" t="s">
        <v>180</v>
      </c>
      <c r="AY168" s="14" t="s">
        <v>172</v>
      </c>
      <c r="BE168" s="196">
        <f>IF(N168="základná",J168,0)</f>
        <v>0</v>
      </c>
      <c r="BF168" s="196">
        <f>IF(N168="znížená",J168,0)</f>
        <v>0</v>
      </c>
      <c r="BG168" s="196">
        <f>IF(N168="zákl. prenesená",J168,0)</f>
        <v>0</v>
      </c>
      <c r="BH168" s="196">
        <f>IF(N168="zníž. prenesená",J168,0)</f>
        <v>0</v>
      </c>
      <c r="BI168" s="196">
        <f>IF(N168="nulová",J168,0)</f>
        <v>0</v>
      </c>
      <c r="BJ168" s="14" t="s">
        <v>180</v>
      </c>
      <c r="BK168" s="196">
        <f>ROUND(I168*H168,2)</f>
        <v>0</v>
      </c>
      <c r="BL168" s="14" t="s">
        <v>179</v>
      </c>
      <c r="BM168" s="195" t="s">
        <v>991</v>
      </c>
    </row>
    <row r="169" spans="1:65" s="12" customFormat="1" ht="25.9" customHeight="1">
      <c r="B169" s="168"/>
      <c r="C169" s="169"/>
      <c r="D169" s="170" t="s">
        <v>71</v>
      </c>
      <c r="E169" s="171" t="s">
        <v>204</v>
      </c>
      <c r="F169" s="171" t="s">
        <v>205</v>
      </c>
      <c r="G169" s="169"/>
      <c r="H169" s="169"/>
      <c r="I169" s="172"/>
      <c r="J169" s="173">
        <f>BK169</f>
        <v>0</v>
      </c>
      <c r="K169" s="169"/>
      <c r="L169" s="174"/>
      <c r="M169" s="175"/>
      <c r="N169" s="176"/>
      <c r="O169" s="176"/>
      <c r="P169" s="177">
        <f>P170+P172+P174+P177+P180+P182+P185+P187+P189</f>
        <v>0</v>
      </c>
      <c r="Q169" s="176"/>
      <c r="R169" s="177">
        <f>R170+R172+R174+R177+R180+R182+R185+R187+R189</f>
        <v>24.113380000000003</v>
      </c>
      <c r="S169" s="176"/>
      <c r="T169" s="178">
        <f>T170+T172+T174+T177+T180+T182+T185+T187+T189</f>
        <v>89.615999999999985</v>
      </c>
      <c r="AR169" s="179" t="s">
        <v>80</v>
      </c>
      <c r="AT169" s="180" t="s">
        <v>71</v>
      </c>
      <c r="AU169" s="180" t="s">
        <v>72</v>
      </c>
      <c r="AY169" s="179" t="s">
        <v>172</v>
      </c>
      <c r="BK169" s="181">
        <f>BK170+BK172+BK174+BK177+BK180+BK182+BK185+BK187+BK189</f>
        <v>0</v>
      </c>
    </row>
    <row r="170" spans="1:65" s="12" customFormat="1" ht="22.9" customHeight="1">
      <c r="B170" s="168"/>
      <c r="C170" s="169"/>
      <c r="D170" s="170" t="s">
        <v>71</v>
      </c>
      <c r="E170" s="182" t="s">
        <v>339</v>
      </c>
      <c r="F170" s="182" t="s">
        <v>340</v>
      </c>
      <c r="G170" s="169"/>
      <c r="H170" s="169"/>
      <c r="I170" s="172"/>
      <c r="J170" s="183">
        <f>BK170</f>
        <v>0</v>
      </c>
      <c r="K170" s="169"/>
      <c r="L170" s="174"/>
      <c r="M170" s="175"/>
      <c r="N170" s="176"/>
      <c r="O170" s="176"/>
      <c r="P170" s="177">
        <f>P171</f>
        <v>0</v>
      </c>
      <c r="Q170" s="176"/>
      <c r="R170" s="177">
        <f>R171</f>
        <v>0</v>
      </c>
      <c r="S170" s="176"/>
      <c r="T170" s="178">
        <f>T171</f>
        <v>6.0750000000000002</v>
      </c>
      <c r="AR170" s="179" t="s">
        <v>80</v>
      </c>
      <c r="AT170" s="180" t="s">
        <v>71</v>
      </c>
      <c r="AU170" s="180" t="s">
        <v>80</v>
      </c>
      <c r="AY170" s="179" t="s">
        <v>172</v>
      </c>
      <c r="BK170" s="181">
        <f>BK171</f>
        <v>0</v>
      </c>
    </row>
    <row r="171" spans="1:65" s="2" customFormat="1" ht="24.2" customHeight="1">
      <c r="A171" s="31"/>
      <c r="B171" s="32"/>
      <c r="C171" s="184" t="s">
        <v>208</v>
      </c>
      <c r="D171" s="184" t="s">
        <v>175</v>
      </c>
      <c r="E171" s="185" t="s">
        <v>344</v>
      </c>
      <c r="F171" s="186" t="s">
        <v>345</v>
      </c>
      <c r="G171" s="187" t="s">
        <v>235</v>
      </c>
      <c r="H171" s="188">
        <v>13.5</v>
      </c>
      <c r="I171" s="189"/>
      <c r="J171" s="188">
        <f>ROUND(I171*H171,2)</f>
        <v>0</v>
      </c>
      <c r="K171" s="190"/>
      <c r="L171" s="36"/>
      <c r="M171" s="191" t="s">
        <v>1</v>
      </c>
      <c r="N171" s="192" t="s">
        <v>38</v>
      </c>
      <c r="O171" s="68"/>
      <c r="P171" s="193">
        <f>O171*H171</f>
        <v>0</v>
      </c>
      <c r="Q171" s="193">
        <v>0</v>
      </c>
      <c r="R171" s="193">
        <f>Q171*H171</f>
        <v>0</v>
      </c>
      <c r="S171" s="193">
        <v>0.45</v>
      </c>
      <c r="T171" s="194">
        <f>S171*H171</f>
        <v>6.0750000000000002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95" t="s">
        <v>179</v>
      </c>
      <c r="AT171" s="195" t="s">
        <v>175</v>
      </c>
      <c r="AU171" s="195" t="s">
        <v>180</v>
      </c>
      <c r="AY171" s="14" t="s">
        <v>172</v>
      </c>
      <c r="BE171" s="196">
        <f>IF(N171="základná",J171,0)</f>
        <v>0</v>
      </c>
      <c r="BF171" s="196">
        <f>IF(N171="znížená",J171,0)</f>
        <v>0</v>
      </c>
      <c r="BG171" s="196">
        <f>IF(N171="zákl. prenesená",J171,0)</f>
        <v>0</v>
      </c>
      <c r="BH171" s="196">
        <f>IF(N171="zníž. prenesená",J171,0)</f>
        <v>0</v>
      </c>
      <c r="BI171" s="196">
        <f>IF(N171="nulová",J171,0)</f>
        <v>0</v>
      </c>
      <c r="BJ171" s="14" t="s">
        <v>180</v>
      </c>
      <c r="BK171" s="196">
        <f>ROUND(I171*H171,2)</f>
        <v>0</v>
      </c>
      <c r="BL171" s="14" t="s">
        <v>179</v>
      </c>
      <c r="BM171" s="195" t="s">
        <v>913</v>
      </c>
    </row>
    <row r="172" spans="1:65" s="12" customFormat="1" ht="22.9" customHeight="1">
      <c r="B172" s="168"/>
      <c r="C172" s="169"/>
      <c r="D172" s="170" t="s">
        <v>71</v>
      </c>
      <c r="E172" s="182" t="s">
        <v>347</v>
      </c>
      <c r="F172" s="182" t="s">
        <v>348</v>
      </c>
      <c r="G172" s="169"/>
      <c r="H172" s="169"/>
      <c r="I172" s="172"/>
      <c r="J172" s="183">
        <f>BK172</f>
        <v>0</v>
      </c>
      <c r="K172" s="169"/>
      <c r="L172" s="174"/>
      <c r="M172" s="175"/>
      <c r="N172" s="176"/>
      <c r="O172" s="176"/>
      <c r="P172" s="177">
        <f>P173</f>
        <v>0</v>
      </c>
      <c r="Q172" s="176"/>
      <c r="R172" s="177">
        <f>R173</f>
        <v>24.052000000000003</v>
      </c>
      <c r="S172" s="176"/>
      <c r="T172" s="178">
        <f>T173</f>
        <v>25.77</v>
      </c>
      <c r="AR172" s="179" t="s">
        <v>80</v>
      </c>
      <c r="AT172" s="180" t="s">
        <v>71</v>
      </c>
      <c r="AU172" s="180" t="s">
        <v>80</v>
      </c>
      <c r="AY172" s="179" t="s">
        <v>172</v>
      </c>
      <c r="BK172" s="181">
        <f>BK173</f>
        <v>0</v>
      </c>
    </row>
    <row r="173" spans="1:65" s="2" customFormat="1" ht="24.2" customHeight="1">
      <c r="A173" s="31"/>
      <c r="B173" s="32"/>
      <c r="C173" s="184" t="s">
        <v>215</v>
      </c>
      <c r="D173" s="184" t="s">
        <v>175</v>
      </c>
      <c r="E173" s="185" t="s">
        <v>355</v>
      </c>
      <c r="F173" s="186" t="s">
        <v>356</v>
      </c>
      <c r="G173" s="187" t="s">
        <v>235</v>
      </c>
      <c r="H173" s="188">
        <v>171.8</v>
      </c>
      <c r="I173" s="189"/>
      <c r="J173" s="188">
        <f>ROUND(I173*H173,2)</f>
        <v>0</v>
      </c>
      <c r="K173" s="190"/>
      <c r="L173" s="36"/>
      <c r="M173" s="191" t="s">
        <v>1</v>
      </c>
      <c r="N173" s="192" t="s">
        <v>38</v>
      </c>
      <c r="O173" s="68"/>
      <c r="P173" s="193">
        <f>O173*H173</f>
        <v>0</v>
      </c>
      <c r="Q173" s="193">
        <v>0.14000000000000001</v>
      </c>
      <c r="R173" s="193">
        <f>Q173*H173</f>
        <v>24.052000000000003</v>
      </c>
      <c r="S173" s="193">
        <v>0.15</v>
      </c>
      <c r="T173" s="194">
        <f>S173*H173</f>
        <v>25.77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179</v>
      </c>
      <c r="AT173" s="195" t="s">
        <v>175</v>
      </c>
      <c r="AU173" s="195" t="s">
        <v>180</v>
      </c>
      <c r="AY173" s="14" t="s">
        <v>172</v>
      </c>
      <c r="BE173" s="196">
        <f>IF(N173="základná",J173,0)</f>
        <v>0</v>
      </c>
      <c r="BF173" s="196">
        <f>IF(N173="znížená",J173,0)</f>
        <v>0</v>
      </c>
      <c r="BG173" s="196">
        <f>IF(N173="zákl. prenesená",J173,0)</f>
        <v>0</v>
      </c>
      <c r="BH173" s="196">
        <f>IF(N173="zníž. prenesená",J173,0)</f>
        <v>0</v>
      </c>
      <c r="BI173" s="196">
        <f>IF(N173="nulová",J173,0)</f>
        <v>0</v>
      </c>
      <c r="BJ173" s="14" t="s">
        <v>180</v>
      </c>
      <c r="BK173" s="196">
        <f>ROUND(I173*H173,2)</f>
        <v>0</v>
      </c>
      <c r="BL173" s="14" t="s">
        <v>179</v>
      </c>
      <c r="BM173" s="195" t="s">
        <v>357</v>
      </c>
    </row>
    <row r="174" spans="1:65" s="12" customFormat="1" ht="22.9" customHeight="1">
      <c r="B174" s="168"/>
      <c r="C174" s="169"/>
      <c r="D174" s="170" t="s">
        <v>71</v>
      </c>
      <c r="E174" s="182" t="s">
        <v>361</v>
      </c>
      <c r="F174" s="182" t="s">
        <v>362</v>
      </c>
      <c r="G174" s="169"/>
      <c r="H174" s="169"/>
      <c r="I174" s="172"/>
      <c r="J174" s="183">
        <f>BK174</f>
        <v>0</v>
      </c>
      <c r="K174" s="169"/>
      <c r="L174" s="174"/>
      <c r="M174" s="175"/>
      <c r="N174" s="176"/>
      <c r="O174" s="176"/>
      <c r="P174" s="177">
        <f>SUM(P175:P176)</f>
        <v>0</v>
      </c>
      <c r="Q174" s="176"/>
      <c r="R174" s="177">
        <f>SUM(R175:R176)</f>
        <v>0</v>
      </c>
      <c r="S174" s="176"/>
      <c r="T174" s="178">
        <f>SUM(T175:T176)</f>
        <v>52.54</v>
      </c>
      <c r="AR174" s="179" t="s">
        <v>80</v>
      </c>
      <c r="AT174" s="180" t="s">
        <v>71</v>
      </c>
      <c r="AU174" s="180" t="s">
        <v>80</v>
      </c>
      <c r="AY174" s="179" t="s">
        <v>172</v>
      </c>
      <c r="BK174" s="181">
        <f>SUM(BK175:BK176)</f>
        <v>0</v>
      </c>
    </row>
    <row r="175" spans="1:65" s="2" customFormat="1" ht="24.2" customHeight="1">
      <c r="A175" s="31"/>
      <c r="B175" s="32"/>
      <c r="C175" s="184" t="s">
        <v>220</v>
      </c>
      <c r="D175" s="184" t="s">
        <v>175</v>
      </c>
      <c r="E175" s="185" t="s">
        <v>992</v>
      </c>
      <c r="F175" s="186" t="s">
        <v>993</v>
      </c>
      <c r="G175" s="187" t="s">
        <v>235</v>
      </c>
      <c r="H175" s="188">
        <v>13.5</v>
      </c>
      <c r="I175" s="189"/>
      <c r="J175" s="188">
        <f>ROUND(I175*H175,2)</f>
        <v>0</v>
      </c>
      <c r="K175" s="190"/>
      <c r="L175" s="36"/>
      <c r="M175" s="191" t="s">
        <v>1</v>
      </c>
      <c r="N175" s="192" t="s">
        <v>38</v>
      </c>
      <c r="O175" s="68"/>
      <c r="P175" s="193">
        <f>O175*H175</f>
        <v>0</v>
      </c>
      <c r="Q175" s="193">
        <v>0</v>
      </c>
      <c r="R175" s="193">
        <f>Q175*H175</f>
        <v>0</v>
      </c>
      <c r="S175" s="193">
        <v>0.24</v>
      </c>
      <c r="T175" s="194">
        <f>S175*H175</f>
        <v>3.2399999999999998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179</v>
      </c>
      <c r="AT175" s="195" t="s">
        <v>175</v>
      </c>
      <c r="AU175" s="195" t="s">
        <v>180</v>
      </c>
      <c r="AY175" s="14" t="s">
        <v>172</v>
      </c>
      <c r="BE175" s="196">
        <f>IF(N175="základná",J175,0)</f>
        <v>0</v>
      </c>
      <c r="BF175" s="196">
        <f>IF(N175="znížená",J175,0)</f>
        <v>0</v>
      </c>
      <c r="BG175" s="196">
        <f>IF(N175="zákl. prenesená",J175,0)</f>
        <v>0</v>
      </c>
      <c r="BH175" s="196">
        <f>IF(N175="zníž. prenesená",J175,0)</f>
        <v>0</v>
      </c>
      <c r="BI175" s="196">
        <f>IF(N175="nulová",J175,0)</f>
        <v>0</v>
      </c>
      <c r="BJ175" s="14" t="s">
        <v>180</v>
      </c>
      <c r="BK175" s="196">
        <f>ROUND(I175*H175,2)</f>
        <v>0</v>
      </c>
      <c r="BL175" s="14" t="s">
        <v>179</v>
      </c>
      <c r="BM175" s="195" t="s">
        <v>994</v>
      </c>
    </row>
    <row r="176" spans="1:65" s="2" customFormat="1" ht="24.2" customHeight="1">
      <c r="A176" s="31"/>
      <c r="B176" s="32"/>
      <c r="C176" s="184" t="s">
        <v>226</v>
      </c>
      <c r="D176" s="184" t="s">
        <v>175</v>
      </c>
      <c r="E176" s="185" t="s">
        <v>363</v>
      </c>
      <c r="F176" s="186" t="s">
        <v>364</v>
      </c>
      <c r="G176" s="187" t="s">
        <v>235</v>
      </c>
      <c r="H176" s="188">
        <v>98.6</v>
      </c>
      <c r="I176" s="189"/>
      <c r="J176" s="188">
        <f>ROUND(I176*H176,2)</f>
        <v>0</v>
      </c>
      <c r="K176" s="190"/>
      <c r="L176" s="36"/>
      <c r="M176" s="191" t="s">
        <v>1</v>
      </c>
      <c r="N176" s="192" t="s">
        <v>38</v>
      </c>
      <c r="O176" s="68"/>
      <c r="P176" s="193">
        <f>O176*H176</f>
        <v>0</v>
      </c>
      <c r="Q176" s="193">
        <v>0</v>
      </c>
      <c r="R176" s="193">
        <f>Q176*H176</f>
        <v>0</v>
      </c>
      <c r="S176" s="193">
        <v>0.5</v>
      </c>
      <c r="T176" s="194">
        <f>S176*H176</f>
        <v>49.3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95" t="s">
        <v>179</v>
      </c>
      <c r="AT176" s="195" t="s">
        <v>175</v>
      </c>
      <c r="AU176" s="195" t="s">
        <v>180</v>
      </c>
      <c r="AY176" s="14" t="s">
        <v>172</v>
      </c>
      <c r="BE176" s="196">
        <f>IF(N176="základná",J176,0)</f>
        <v>0</v>
      </c>
      <c r="BF176" s="196">
        <f>IF(N176="znížená",J176,0)</f>
        <v>0</v>
      </c>
      <c r="BG176" s="196">
        <f>IF(N176="zákl. prenesená",J176,0)</f>
        <v>0</v>
      </c>
      <c r="BH176" s="196">
        <f>IF(N176="zníž. prenesená",J176,0)</f>
        <v>0</v>
      </c>
      <c r="BI176" s="196">
        <f>IF(N176="nulová",J176,0)</f>
        <v>0</v>
      </c>
      <c r="BJ176" s="14" t="s">
        <v>180</v>
      </c>
      <c r="BK176" s="196">
        <f>ROUND(I176*H176,2)</f>
        <v>0</v>
      </c>
      <c r="BL176" s="14" t="s">
        <v>179</v>
      </c>
      <c r="BM176" s="195" t="s">
        <v>365</v>
      </c>
    </row>
    <row r="177" spans="1:65" s="12" customFormat="1" ht="22.9" customHeight="1">
      <c r="B177" s="168"/>
      <c r="C177" s="169"/>
      <c r="D177" s="170" t="s">
        <v>71</v>
      </c>
      <c r="E177" s="182" t="s">
        <v>371</v>
      </c>
      <c r="F177" s="182" t="s">
        <v>372</v>
      </c>
      <c r="G177" s="169"/>
      <c r="H177" s="169"/>
      <c r="I177" s="172"/>
      <c r="J177" s="183">
        <f>BK177</f>
        <v>0</v>
      </c>
      <c r="K177" s="169"/>
      <c r="L177" s="174"/>
      <c r="M177" s="175"/>
      <c r="N177" s="176"/>
      <c r="O177" s="176"/>
      <c r="P177" s="177">
        <f>SUM(P178:P179)</f>
        <v>0</v>
      </c>
      <c r="Q177" s="176"/>
      <c r="R177" s="177">
        <f>SUM(R178:R179)</f>
        <v>0</v>
      </c>
      <c r="S177" s="176"/>
      <c r="T177" s="178">
        <f>SUM(T178:T179)</f>
        <v>5.1990000000000007</v>
      </c>
      <c r="AR177" s="179" t="s">
        <v>80</v>
      </c>
      <c r="AT177" s="180" t="s">
        <v>71</v>
      </c>
      <c r="AU177" s="180" t="s">
        <v>80</v>
      </c>
      <c r="AY177" s="179" t="s">
        <v>172</v>
      </c>
      <c r="BK177" s="181">
        <f>SUM(BK178:BK179)</f>
        <v>0</v>
      </c>
    </row>
    <row r="178" spans="1:65" s="2" customFormat="1" ht="24.2" customHeight="1">
      <c r="A178" s="31"/>
      <c r="B178" s="32"/>
      <c r="C178" s="184" t="s">
        <v>232</v>
      </c>
      <c r="D178" s="184" t="s">
        <v>175</v>
      </c>
      <c r="E178" s="185" t="s">
        <v>373</v>
      </c>
      <c r="F178" s="186" t="s">
        <v>374</v>
      </c>
      <c r="G178" s="187" t="s">
        <v>337</v>
      </c>
      <c r="H178" s="188">
        <v>32.6</v>
      </c>
      <c r="I178" s="189"/>
      <c r="J178" s="188">
        <f>ROUND(I178*H178,2)</f>
        <v>0</v>
      </c>
      <c r="K178" s="190"/>
      <c r="L178" s="36"/>
      <c r="M178" s="191" t="s">
        <v>1</v>
      </c>
      <c r="N178" s="192" t="s">
        <v>38</v>
      </c>
      <c r="O178" s="68"/>
      <c r="P178" s="193">
        <f>O178*H178</f>
        <v>0</v>
      </c>
      <c r="Q178" s="193">
        <v>0</v>
      </c>
      <c r="R178" s="193">
        <f>Q178*H178</f>
        <v>0</v>
      </c>
      <c r="S178" s="193">
        <v>0.14499999999999999</v>
      </c>
      <c r="T178" s="194">
        <f>S178*H178</f>
        <v>4.7270000000000003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95" t="s">
        <v>179</v>
      </c>
      <c r="AT178" s="195" t="s">
        <v>175</v>
      </c>
      <c r="AU178" s="195" t="s">
        <v>180</v>
      </c>
      <c r="AY178" s="14" t="s">
        <v>172</v>
      </c>
      <c r="BE178" s="196">
        <f>IF(N178="základná",J178,0)</f>
        <v>0</v>
      </c>
      <c r="BF178" s="196">
        <f>IF(N178="znížená",J178,0)</f>
        <v>0</v>
      </c>
      <c r="BG178" s="196">
        <f>IF(N178="zákl. prenesená",J178,0)</f>
        <v>0</v>
      </c>
      <c r="BH178" s="196">
        <f>IF(N178="zníž. prenesená",J178,0)</f>
        <v>0</v>
      </c>
      <c r="BI178" s="196">
        <f>IF(N178="nulová",J178,0)</f>
        <v>0</v>
      </c>
      <c r="BJ178" s="14" t="s">
        <v>180</v>
      </c>
      <c r="BK178" s="196">
        <f>ROUND(I178*H178,2)</f>
        <v>0</v>
      </c>
      <c r="BL178" s="14" t="s">
        <v>179</v>
      </c>
      <c r="BM178" s="195" t="s">
        <v>375</v>
      </c>
    </row>
    <row r="179" spans="1:65" s="2" customFormat="1" ht="24.2" customHeight="1">
      <c r="A179" s="31"/>
      <c r="B179" s="32"/>
      <c r="C179" s="184" t="s">
        <v>237</v>
      </c>
      <c r="D179" s="184" t="s">
        <v>175</v>
      </c>
      <c r="E179" s="185" t="s">
        <v>377</v>
      </c>
      <c r="F179" s="186" t="s">
        <v>378</v>
      </c>
      <c r="G179" s="187" t="s">
        <v>337</v>
      </c>
      <c r="H179" s="188">
        <v>11.8</v>
      </c>
      <c r="I179" s="189"/>
      <c r="J179" s="188">
        <f>ROUND(I179*H179,2)</f>
        <v>0</v>
      </c>
      <c r="K179" s="190"/>
      <c r="L179" s="36"/>
      <c r="M179" s="191" t="s">
        <v>1</v>
      </c>
      <c r="N179" s="192" t="s">
        <v>38</v>
      </c>
      <c r="O179" s="68"/>
      <c r="P179" s="193">
        <f>O179*H179</f>
        <v>0</v>
      </c>
      <c r="Q179" s="193">
        <v>0</v>
      </c>
      <c r="R179" s="193">
        <f>Q179*H179</f>
        <v>0</v>
      </c>
      <c r="S179" s="193">
        <v>0.04</v>
      </c>
      <c r="T179" s="194">
        <f>S179*H179</f>
        <v>0.47200000000000003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95" t="s">
        <v>179</v>
      </c>
      <c r="AT179" s="195" t="s">
        <v>175</v>
      </c>
      <c r="AU179" s="195" t="s">
        <v>180</v>
      </c>
      <c r="AY179" s="14" t="s">
        <v>172</v>
      </c>
      <c r="BE179" s="196">
        <f>IF(N179="základná",J179,0)</f>
        <v>0</v>
      </c>
      <c r="BF179" s="196">
        <f>IF(N179="znížená",J179,0)</f>
        <v>0</v>
      </c>
      <c r="BG179" s="196">
        <f>IF(N179="zákl. prenesená",J179,0)</f>
        <v>0</v>
      </c>
      <c r="BH179" s="196">
        <f>IF(N179="zníž. prenesená",J179,0)</f>
        <v>0</v>
      </c>
      <c r="BI179" s="196">
        <f>IF(N179="nulová",J179,0)</f>
        <v>0</v>
      </c>
      <c r="BJ179" s="14" t="s">
        <v>180</v>
      </c>
      <c r="BK179" s="196">
        <f>ROUND(I179*H179,2)</f>
        <v>0</v>
      </c>
      <c r="BL179" s="14" t="s">
        <v>179</v>
      </c>
      <c r="BM179" s="195" t="s">
        <v>379</v>
      </c>
    </row>
    <row r="180" spans="1:65" s="12" customFormat="1" ht="22.9" customHeight="1">
      <c r="B180" s="168"/>
      <c r="C180" s="169"/>
      <c r="D180" s="170" t="s">
        <v>71</v>
      </c>
      <c r="E180" s="182" t="s">
        <v>206</v>
      </c>
      <c r="F180" s="182" t="s">
        <v>207</v>
      </c>
      <c r="G180" s="169"/>
      <c r="H180" s="169"/>
      <c r="I180" s="172"/>
      <c r="J180" s="183">
        <f>BK180</f>
        <v>0</v>
      </c>
      <c r="K180" s="169"/>
      <c r="L180" s="174"/>
      <c r="M180" s="175"/>
      <c r="N180" s="176"/>
      <c r="O180" s="176"/>
      <c r="P180" s="177">
        <f>P181</f>
        <v>0</v>
      </c>
      <c r="Q180" s="176"/>
      <c r="R180" s="177">
        <f>R181</f>
        <v>0</v>
      </c>
      <c r="S180" s="176"/>
      <c r="T180" s="178">
        <f>T181</f>
        <v>3.2000000000000001E-2</v>
      </c>
      <c r="AR180" s="179" t="s">
        <v>80</v>
      </c>
      <c r="AT180" s="180" t="s">
        <v>71</v>
      </c>
      <c r="AU180" s="180" t="s">
        <v>80</v>
      </c>
      <c r="AY180" s="179" t="s">
        <v>172</v>
      </c>
      <c r="BK180" s="181">
        <f>BK181</f>
        <v>0</v>
      </c>
    </row>
    <row r="181" spans="1:65" s="2" customFormat="1" ht="24.2" customHeight="1">
      <c r="A181" s="31"/>
      <c r="B181" s="32"/>
      <c r="C181" s="184" t="s">
        <v>245</v>
      </c>
      <c r="D181" s="184" t="s">
        <v>175</v>
      </c>
      <c r="E181" s="185" t="s">
        <v>209</v>
      </c>
      <c r="F181" s="186" t="s">
        <v>210</v>
      </c>
      <c r="G181" s="187" t="s">
        <v>211</v>
      </c>
      <c r="H181" s="188">
        <v>4</v>
      </c>
      <c r="I181" s="189"/>
      <c r="J181" s="188">
        <f>ROUND(I181*H181,2)</f>
        <v>0</v>
      </c>
      <c r="K181" s="190"/>
      <c r="L181" s="36"/>
      <c r="M181" s="191" t="s">
        <v>1</v>
      </c>
      <c r="N181" s="192" t="s">
        <v>38</v>
      </c>
      <c r="O181" s="68"/>
      <c r="P181" s="193">
        <f>O181*H181</f>
        <v>0</v>
      </c>
      <c r="Q181" s="193">
        <v>0</v>
      </c>
      <c r="R181" s="193">
        <f>Q181*H181</f>
        <v>0</v>
      </c>
      <c r="S181" s="193">
        <v>8.0000000000000002E-3</v>
      </c>
      <c r="T181" s="194">
        <f>S181*H181</f>
        <v>3.2000000000000001E-2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>IF(N181="základná",J181,0)</f>
        <v>0</v>
      </c>
      <c r="BF181" s="196">
        <f>IF(N181="znížená",J181,0)</f>
        <v>0</v>
      </c>
      <c r="BG181" s="196">
        <f>IF(N181="zákl. prenesená",J181,0)</f>
        <v>0</v>
      </c>
      <c r="BH181" s="196">
        <f>IF(N181="zníž. prenesená",J181,0)</f>
        <v>0</v>
      </c>
      <c r="BI181" s="196">
        <f>IF(N181="nulová",J181,0)</f>
        <v>0</v>
      </c>
      <c r="BJ181" s="14" t="s">
        <v>180</v>
      </c>
      <c r="BK181" s="196">
        <f>ROUND(I181*H181,2)</f>
        <v>0</v>
      </c>
      <c r="BL181" s="14" t="s">
        <v>179</v>
      </c>
      <c r="BM181" s="195" t="s">
        <v>741</v>
      </c>
    </row>
    <row r="182" spans="1:65" s="12" customFormat="1" ht="22.9" customHeight="1">
      <c r="B182" s="168"/>
      <c r="C182" s="169"/>
      <c r="D182" s="170" t="s">
        <v>71</v>
      </c>
      <c r="E182" s="182" t="s">
        <v>213</v>
      </c>
      <c r="F182" s="182" t="s">
        <v>214</v>
      </c>
      <c r="G182" s="169"/>
      <c r="H182" s="169"/>
      <c r="I182" s="172"/>
      <c r="J182" s="183">
        <f>BK182</f>
        <v>0</v>
      </c>
      <c r="K182" s="169"/>
      <c r="L182" s="174"/>
      <c r="M182" s="175"/>
      <c r="N182" s="176"/>
      <c r="O182" s="176"/>
      <c r="P182" s="177">
        <f>SUM(P183:P184)</f>
        <v>0</v>
      </c>
      <c r="Q182" s="176"/>
      <c r="R182" s="177">
        <f>SUM(R183:R184)</f>
        <v>0</v>
      </c>
      <c r="S182" s="176"/>
      <c r="T182" s="178">
        <f>SUM(T183:T184)</f>
        <v>0</v>
      </c>
      <c r="AR182" s="179" t="s">
        <v>80</v>
      </c>
      <c r="AT182" s="180" t="s">
        <v>71</v>
      </c>
      <c r="AU182" s="180" t="s">
        <v>80</v>
      </c>
      <c r="AY182" s="179" t="s">
        <v>172</v>
      </c>
      <c r="BK182" s="181">
        <f>SUM(BK183:BK184)</f>
        <v>0</v>
      </c>
    </row>
    <row r="183" spans="1:65" s="2" customFormat="1" ht="24.2" customHeight="1">
      <c r="A183" s="31"/>
      <c r="B183" s="32"/>
      <c r="C183" s="184" t="s">
        <v>251</v>
      </c>
      <c r="D183" s="184" t="s">
        <v>175</v>
      </c>
      <c r="E183" s="185" t="s">
        <v>216</v>
      </c>
      <c r="F183" s="186" t="s">
        <v>217</v>
      </c>
      <c r="G183" s="187" t="s">
        <v>218</v>
      </c>
      <c r="H183" s="188">
        <v>89.62</v>
      </c>
      <c r="I183" s="189"/>
      <c r="J183" s="188">
        <f>ROUND(I183*H183,2)</f>
        <v>0</v>
      </c>
      <c r="K183" s="190"/>
      <c r="L183" s="36"/>
      <c r="M183" s="191" t="s">
        <v>1</v>
      </c>
      <c r="N183" s="192" t="s">
        <v>38</v>
      </c>
      <c r="O183" s="68"/>
      <c r="P183" s="193">
        <f>O183*H183</f>
        <v>0</v>
      </c>
      <c r="Q183" s="193">
        <v>0</v>
      </c>
      <c r="R183" s="193">
        <f>Q183*H183</f>
        <v>0</v>
      </c>
      <c r="S183" s="193">
        <v>0</v>
      </c>
      <c r="T183" s="194">
        <f>S183*H183</f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95" t="s">
        <v>179</v>
      </c>
      <c r="AT183" s="195" t="s">
        <v>175</v>
      </c>
      <c r="AU183" s="195" t="s">
        <v>180</v>
      </c>
      <c r="AY183" s="14" t="s">
        <v>172</v>
      </c>
      <c r="BE183" s="196">
        <f>IF(N183="základná",J183,0)</f>
        <v>0</v>
      </c>
      <c r="BF183" s="196">
        <f>IF(N183="znížená",J183,0)</f>
        <v>0</v>
      </c>
      <c r="BG183" s="196">
        <f>IF(N183="zákl. prenesená",J183,0)</f>
        <v>0</v>
      </c>
      <c r="BH183" s="196">
        <f>IF(N183="zníž. prenesená",J183,0)</f>
        <v>0</v>
      </c>
      <c r="BI183" s="196">
        <f>IF(N183="nulová",J183,0)</f>
        <v>0</v>
      </c>
      <c r="BJ183" s="14" t="s">
        <v>180</v>
      </c>
      <c r="BK183" s="196">
        <f>ROUND(I183*H183,2)</f>
        <v>0</v>
      </c>
      <c r="BL183" s="14" t="s">
        <v>179</v>
      </c>
      <c r="BM183" s="195" t="s">
        <v>219</v>
      </c>
    </row>
    <row r="184" spans="1:65" s="2" customFormat="1" ht="24.2" customHeight="1">
      <c r="A184" s="31"/>
      <c r="B184" s="32"/>
      <c r="C184" s="184" t="s">
        <v>255</v>
      </c>
      <c r="D184" s="184" t="s">
        <v>175</v>
      </c>
      <c r="E184" s="185" t="s">
        <v>221</v>
      </c>
      <c r="F184" s="186" t="s">
        <v>222</v>
      </c>
      <c r="G184" s="187" t="s">
        <v>218</v>
      </c>
      <c r="H184" s="188">
        <v>2867.84</v>
      </c>
      <c r="I184" s="189"/>
      <c r="J184" s="188">
        <f>ROUND(I184*H184,2)</f>
        <v>0</v>
      </c>
      <c r="K184" s="190"/>
      <c r="L184" s="36"/>
      <c r="M184" s="191" t="s">
        <v>1</v>
      </c>
      <c r="N184" s="192" t="s">
        <v>38</v>
      </c>
      <c r="O184" s="68"/>
      <c r="P184" s="193">
        <f>O184*H184</f>
        <v>0</v>
      </c>
      <c r="Q184" s="193">
        <v>0</v>
      </c>
      <c r="R184" s="193">
        <f>Q184*H184</f>
        <v>0</v>
      </c>
      <c r="S184" s="193">
        <v>0</v>
      </c>
      <c r="T184" s="194">
        <f>S184*H184</f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>IF(N184="základná",J184,0)</f>
        <v>0</v>
      </c>
      <c r="BF184" s="196">
        <f>IF(N184="znížená",J184,0)</f>
        <v>0</v>
      </c>
      <c r="BG184" s="196">
        <f>IF(N184="zákl. prenesená",J184,0)</f>
        <v>0</v>
      </c>
      <c r="BH184" s="196">
        <f>IF(N184="zníž. prenesená",J184,0)</f>
        <v>0</v>
      </c>
      <c r="BI184" s="196">
        <f>IF(N184="nulová",J184,0)</f>
        <v>0</v>
      </c>
      <c r="BJ184" s="14" t="s">
        <v>180</v>
      </c>
      <c r="BK184" s="196">
        <f>ROUND(I184*H184,2)</f>
        <v>0</v>
      </c>
      <c r="BL184" s="14" t="s">
        <v>179</v>
      </c>
      <c r="BM184" s="195" t="s">
        <v>223</v>
      </c>
    </row>
    <row r="185" spans="1:65" s="12" customFormat="1" ht="22.9" customHeight="1">
      <c r="B185" s="168"/>
      <c r="C185" s="169"/>
      <c r="D185" s="170" t="s">
        <v>71</v>
      </c>
      <c r="E185" s="182" t="s">
        <v>224</v>
      </c>
      <c r="F185" s="182" t="s">
        <v>225</v>
      </c>
      <c r="G185" s="169"/>
      <c r="H185" s="169"/>
      <c r="I185" s="172"/>
      <c r="J185" s="183">
        <f>BK185</f>
        <v>0</v>
      </c>
      <c r="K185" s="169"/>
      <c r="L185" s="174"/>
      <c r="M185" s="175"/>
      <c r="N185" s="176"/>
      <c r="O185" s="176"/>
      <c r="P185" s="177">
        <f>P186</f>
        <v>0</v>
      </c>
      <c r="Q185" s="176"/>
      <c r="R185" s="177">
        <f>R186</f>
        <v>0</v>
      </c>
      <c r="S185" s="176"/>
      <c r="T185" s="178">
        <f>T186</f>
        <v>0</v>
      </c>
      <c r="AR185" s="179" t="s">
        <v>80</v>
      </c>
      <c r="AT185" s="180" t="s">
        <v>71</v>
      </c>
      <c r="AU185" s="180" t="s">
        <v>80</v>
      </c>
      <c r="AY185" s="179" t="s">
        <v>172</v>
      </c>
      <c r="BK185" s="181">
        <f>BK186</f>
        <v>0</v>
      </c>
    </row>
    <row r="186" spans="1:65" s="2" customFormat="1" ht="24.2" customHeight="1">
      <c r="A186" s="31"/>
      <c r="B186" s="32"/>
      <c r="C186" s="184" t="s">
        <v>260</v>
      </c>
      <c r="D186" s="184" t="s">
        <v>175</v>
      </c>
      <c r="E186" s="185" t="s">
        <v>227</v>
      </c>
      <c r="F186" s="186" t="s">
        <v>228</v>
      </c>
      <c r="G186" s="187" t="s">
        <v>218</v>
      </c>
      <c r="H186" s="188">
        <v>89.62</v>
      </c>
      <c r="I186" s="189"/>
      <c r="J186" s="188">
        <f>ROUND(I186*H186,2)</f>
        <v>0</v>
      </c>
      <c r="K186" s="190"/>
      <c r="L186" s="36"/>
      <c r="M186" s="191" t="s">
        <v>1</v>
      </c>
      <c r="N186" s="192" t="s">
        <v>38</v>
      </c>
      <c r="O186" s="68"/>
      <c r="P186" s="193">
        <f>O186*H186</f>
        <v>0</v>
      </c>
      <c r="Q186" s="193">
        <v>0</v>
      </c>
      <c r="R186" s="193">
        <f>Q186*H186</f>
        <v>0</v>
      </c>
      <c r="S186" s="193">
        <v>0</v>
      </c>
      <c r="T186" s="194">
        <f>S186*H186</f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179</v>
      </c>
      <c r="AT186" s="195" t="s">
        <v>175</v>
      </c>
      <c r="AU186" s="195" t="s">
        <v>180</v>
      </c>
      <c r="AY186" s="14" t="s">
        <v>172</v>
      </c>
      <c r="BE186" s="196">
        <f>IF(N186="základná",J186,0)</f>
        <v>0</v>
      </c>
      <c r="BF186" s="196">
        <f>IF(N186="znížená",J186,0)</f>
        <v>0</v>
      </c>
      <c r="BG186" s="196">
        <f>IF(N186="zákl. prenesená",J186,0)</f>
        <v>0</v>
      </c>
      <c r="BH186" s="196">
        <f>IF(N186="zníž. prenesená",J186,0)</f>
        <v>0</v>
      </c>
      <c r="BI186" s="196">
        <f>IF(N186="nulová",J186,0)</f>
        <v>0</v>
      </c>
      <c r="BJ186" s="14" t="s">
        <v>180</v>
      </c>
      <c r="BK186" s="196">
        <f>ROUND(I186*H186,2)</f>
        <v>0</v>
      </c>
      <c r="BL186" s="14" t="s">
        <v>179</v>
      </c>
      <c r="BM186" s="195" t="s">
        <v>229</v>
      </c>
    </row>
    <row r="187" spans="1:65" s="12" customFormat="1" ht="22.9" customHeight="1">
      <c r="B187" s="168"/>
      <c r="C187" s="169"/>
      <c r="D187" s="170" t="s">
        <v>71</v>
      </c>
      <c r="E187" s="182" t="s">
        <v>230</v>
      </c>
      <c r="F187" s="182" t="s">
        <v>231</v>
      </c>
      <c r="G187" s="169"/>
      <c r="H187" s="169"/>
      <c r="I187" s="172"/>
      <c r="J187" s="183">
        <f>BK187</f>
        <v>0</v>
      </c>
      <c r="K187" s="169"/>
      <c r="L187" s="174"/>
      <c r="M187" s="175"/>
      <c r="N187" s="176"/>
      <c r="O187" s="176"/>
      <c r="P187" s="177">
        <f>P188</f>
        <v>0</v>
      </c>
      <c r="Q187" s="176"/>
      <c r="R187" s="177">
        <f>R188</f>
        <v>6.1380000000000004E-2</v>
      </c>
      <c r="S187" s="176"/>
      <c r="T187" s="178">
        <f>T188</f>
        <v>0</v>
      </c>
      <c r="AR187" s="179" t="s">
        <v>80</v>
      </c>
      <c r="AT187" s="180" t="s">
        <v>71</v>
      </c>
      <c r="AU187" s="180" t="s">
        <v>80</v>
      </c>
      <c r="AY187" s="179" t="s">
        <v>172</v>
      </c>
      <c r="BK187" s="181">
        <f>BK188</f>
        <v>0</v>
      </c>
    </row>
    <row r="188" spans="1:65" s="2" customFormat="1" ht="24.2" customHeight="1">
      <c r="A188" s="31"/>
      <c r="B188" s="32"/>
      <c r="C188" s="184" t="s">
        <v>266</v>
      </c>
      <c r="D188" s="184" t="s">
        <v>175</v>
      </c>
      <c r="E188" s="185" t="s">
        <v>233</v>
      </c>
      <c r="F188" s="186" t="s">
        <v>234</v>
      </c>
      <c r="G188" s="187" t="s">
        <v>235</v>
      </c>
      <c r="H188" s="188">
        <v>111.6</v>
      </c>
      <c r="I188" s="189"/>
      <c r="J188" s="188">
        <f>ROUND(I188*H188,2)</f>
        <v>0</v>
      </c>
      <c r="K188" s="190"/>
      <c r="L188" s="36"/>
      <c r="M188" s="191" t="s">
        <v>1</v>
      </c>
      <c r="N188" s="192" t="s">
        <v>38</v>
      </c>
      <c r="O188" s="68"/>
      <c r="P188" s="193">
        <f>O188*H188</f>
        <v>0</v>
      </c>
      <c r="Q188" s="193">
        <v>5.5000000000000003E-4</v>
      </c>
      <c r="R188" s="193">
        <f>Q188*H188</f>
        <v>6.1380000000000004E-2</v>
      </c>
      <c r="S188" s="193">
        <v>0</v>
      </c>
      <c r="T188" s="194">
        <f>S188*H188</f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95" t="s">
        <v>179</v>
      </c>
      <c r="AT188" s="195" t="s">
        <v>175</v>
      </c>
      <c r="AU188" s="195" t="s">
        <v>180</v>
      </c>
      <c r="AY188" s="14" t="s">
        <v>172</v>
      </c>
      <c r="BE188" s="196">
        <f>IF(N188="základná",J188,0)</f>
        <v>0</v>
      </c>
      <c r="BF188" s="196">
        <f>IF(N188="znížená",J188,0)</f>
        <v>0</v>
      </c>
      <c r="BG188" s="196">
        <f>IF(N188="zákl. prenesená",J188,0)</f>
        <v>0</v>
      </c>
      <c r="BH188" s="196">
        <f>IF(N188="zníž. prenesená",J188,0)</f>
        <v>0</v>
      </c>
      <c r="BI188" s="196">
        <f>IF(N188="nulová",J188,0)</f>
        <v>0</v>
      </c>
      <c r="BJ188" s="14" t="s">
        <v>180</v>
      </c>
      <c r="BK188" s="196">
        <f>ROUND(I188*H188,2)</f>
        <v>0</v>
      </c>
      <c r="BL188" s="14" t="s">
        <v>179</v>
      </c>
      <c r="BM188" s="195" t="s">
        <v>236</v>
      </c>
    </row>
    <row r="189" spans="1:65" s="12" customFormat="1" ht="22.9" customHeight="1">
      <c r="B189" s="168"/>
      <c r="C189" s="169"/>
      <c r="D189" s="170" t="s">
        <v>71</v>
      </c>
      <c r="E189" s="182" t="s">
        <v>669</v>
      </c>
      <c r="F189" s="182" t="s">
        <v>670</v>
      </c>
      <c r="G189" s="169"/>
      <c r="H189" s="169"/>
      <c r="I189" s="172"/>
      <c r="J189" s="183">
        <f>BK189</f>
        <v>0</v>
      </c>
      <c r="K189" s="169"/>
      <c r="L189" s="174"/>
      <c r="M189" s="175"/>
      <c r="N189" s="176"/>
      <c r="O189" s="176"/>
      <c r="P189" s="177">
        <f>P190</f>
        <v>0</v>
      </c>
      <c r="Q189" s="176"/>
      <c r="R189" s="177">
        <f>R190</f>
        <v>0</v>
      </c>
      <c r="S189" s="176"/>
      <c r="T189" s="178">
        <f>T190</f>
        <v>0</v>
      </c>
      <c r="AR189" s="179" t="s">
        <v>80</v>
      </c>
      <c r="AT189" s="180" t="s">
        <v>71</v>
      </c>
      <c r="AU189" s="180" t="s">
        <v>80</v>
      </c>
      <c r="AY189" s="179" t="s">
        <v>172</v>
      </c>
      <c r="BK189" s="181">
        <f>BK190</f>
        <v>0</v>
      </c>
    </row>
    <row r="190" spans="1:65" s="2" customFormat="1" ht="24.2" customHeight="1">
      <c r="A190" s="31"/>
      <c r="B190" s="32"/>
      <c r="C190" s="184" t="s">
        <v>272</v>
      </c>
      <c r="D190" s="184" t="s">
        <v>175</v>
      </c>
      <c r="E190" s="185" t="s">
        <v>671</v>
      </c>
      <c r="F190" s="186" t="s">
        <v>672</v>
      </c>
      <c r="G190" s="187" t="s">
        <v>337</v>
      </c>
      <c r="H190" s="188">
        <v>33.299999999999997</v>
      </c>
      <c r="I190" s="189"/>
      <c r="J190" s="188">
        <f>ROUND(I190*H190,2)</f>
        <v>0</v>
      </c>
      <c r="K190" s="190"/>
      <c r="L190" s="36"/>
      <c r="M190" s="191" t="s">
        <v>1</v>
      </c>
      <c r="N190" s="192" t="s">
        <v>38</v>
      </c>
      <c r="O190" s="68"/>
      <c r="P190" s="193">
        <f>O190*H190</f>
        <v>0</v>
      </c>
      <c r="Q190" s="193">
        <v>0</v>
      </c>
      <c r="R190" s="193">
        <f>Q190*H190</f>
        <v>0</v>
      </c>
      <c r="S190" s="193">
        <v>0</v>
      </c>
      <c r="T190" s="194">
        <f>S190*H190</f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179</v>
      </c>
      <c r="AT190" s="195" t="s">
        <v>175</v>
      </c>
      <c r="AU190" s="195" t="s">
        <v>180</v>
      </c>
      <c r="AY190" s="14" t="s">
        <v>172</v>
      </c>
      <c r="BE190" s="196">
        <f>IF(N190="základná",J190,0)</f>
        <v>0</v>
      </c>
      <c r="BF190" s="196">
        <f>IF(N190="znížená",J190,0)</f>
        <v>0</v>
      </c>
      <c r="BG190" s="196">
        <f>IF(N190="zákl. prenesená",J190,0)</f>
        <v>0</v>
      </c>
      <c r="BH190" s="196">
        <f>IF(N190="zníž. prenesená",J190,0)</f>
        <v>0</v>
      </c>
      <c r="BI190" s="196">
        <f>IF(N190="nulová",J190,0)</f>
        <v>0</v>
      </c>
      <c r="BJ190" s="14" t="s">
        <v>180</v>
      </c>
      <c r="BK190" s="196">
        <f>ROUND(I190*H190,2)</f>
        <v>0</v>
      </c>
      <c r="BL190" s="14" t="s">
        <v>179</v>
      </c>
      <c r="BM190" s="195" t="s">
        <v>955</v>
      </c>
    </row>
    <row r="191" spans="1:65" s="12" customFormat="1" ht="25.9" customHeight="1">
      <c r="B191" s="168"/>
      <c r="C191" s="169"/>
      <c r="D191" s="170" t="s">
        <v>71</v>
      </c>
      <c r="E191" s="171" t="s">
        <v>387</v>
      </c>
      <c r="F191" s="171" t="s">
        <v>388</v>
      </c>
      <c r="G191" s="169"/>
      <c r="H191" s="169"/>
      <c r="I191" s="172"/>
      <c r="J191" s="173">
        <f>BK191</f>
        <v>0</v>
      </c>
      <c r="K191" s="169"/>
      <c r="L191" s="174"/>
      <c r="M191" s="175"/>
      <c r="N191" s="176"/>
      <c r="O191" s="176"/>
      <c r="P191" s="177">
        <f>P192+P194+P196</f>
        <v>0</v>
      </c>
      <c r="Q191" s="176"/>
      <c r="R191" s="177">
        <f>R192+R194+R196</f>
        <v>0</v>
      </c>
      <c r="S191" s="176"/>
      <c r="T191" s="178">
        <f>T192+T194+T196</f>
        <v>0</v>
      </c>
      <c r="AR191" s="179" t="s">
        <v>80</v>
      </c>
      <c r="AT191" s="180" t="s">
        <v>71</v>
      </c>
      <c r="AU191" s="180" t="s">
        <v>72</v>
      </c>
      <c r="AY191" s="179" t="s">
        <v>172</v>
      </c>
      <c r="BK191" s="181">
        <f>BK192+BK194+BK196</f>
        <v>0</v>
      </c>
    </row>
    <row r="192" spans="1:65" s="12" customFormat="1" ht="22.9" customHeight="1">
      <c r="B192" s="168"/>
      <c r="C192" s="169"/>
      <c r="D192" s="170" t="s">
        <v>71</v>
      </c>
      <c r="E192" s="182" t="s">
        <v>745</v>
      </c>
      <c r="F192" s="182" t="s">
        <v>746</v>
      </c>
      <c r="G192" s="169"/>
      <c r="H192" s="169"/>
      <c r="I192" s="172"/>
      <c r="J192" s="183">
        <f>BK192</f>
        <v>0</v>
      </c>
      <c r="K192" s="169"/>
      <c r="L192" s="174"/>
      <c r="M192" s="175"/>
      <c r="N192" s="176"/>
      <c r="O192" s="176"/>
      <c r="P192" s="177">
        <f>P193</f>
        <v>0</v>
      </c>
      <c r="Q192" s="176"/>
      <c r="R192" s="177">
        <f>R193</f>
        <v>0</v>
      </c>
      <c r="S192" s="176"/>
      <c r="T192" s="178">
        <f>T193</f>
        <v>0</v>
      </c>
      <c r="AR192" s="179" t="s">
        <v>80</v>
      </c>
      <c r="AT192" s="180" t="s">
        <v>71</v>
      </c>
      <c r="AU192" s="180" t="s">
        <v>80</v>
      </c>
      <c r="AY192" s="179" t="s">
        <v>172</v>
      </c>
      <c r="BK192" s="181">
        <f>BK193</f>
        <v>0</v>
      </c>
    </row>
    <row r="193" spans="1:65" s="2" customFormat="1" ht="24.2" customHeight="1">
      <c r="A193" s="31"/>
      <c r="B193" s="32"/>
      <c r="C193" s="184" t="s">
        <v>376</v>
      </c>
      <c r="D193" s="184" t="s">
        <v>175</v>
      </c>
      <c r="E193" s="185" t="s">
        <v>747</v>
      </c>
      <c r="F193" s="186" t="s">
        <v>748</v>
      </c>
      <c r="G193" s="187" t="s">
        <v>235</v>
      </c>
      <c r="H193" s="188">
        <v>22.1</v>
      </c>
      <c r="I193" s="189"/>
      <c r="J193" s="188">
        <f>ROUND(I193*H193,2)</f>
        <v>0</v>
      </c>
      <c r="K193" s="190"/>
      <c r="L193" s="36"/>
      <c r="M193" s="191" t="s">
        <v>1</v>
      </c>
      <c r="N193" s="192" t="s">
        <v>38</v>
      </c>
      <c r="O193" s="68"/>
      <c r="P193" s="193">
        <f>O193*H193</f>
        <v>0</v>
      </c>
      <c r="Q193" s="193">
        <v>0</v>
      </c>
      <c r="R193" s="193">
        <f>Q193*H193</f>
        <v>0</v>
      </c>
      <c r="S193" s="193">
        <v>0</v>
      </c>
      <c r="T193" s="194">
        <f>S193*H193</f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95" t="s">
        <v>179</v>
      </c>
      <c r="AT193" s="195" t="s">
        <v>175</v>
      </c>
      <c r="AU193" s="195" t="s">
        <v>180</v>
      </c>
      <c r="AY193" s="14" t="s">
        <v>172</v>
      </c>
      <c r="BE193" s="196">
        <f>IF(N193="základná",J193,0)</f>
        <v>0</v>
      </c>
      <c r="BF193" s="196">
        <f>IF(N193="znížená",J193,0)</f>
        <v>0</v>
      </c>
      <c r="BG193" s="196">
        <f>IF(N193="zákl. prenesená",J193,0)</f>
        <v>0</v>
      </c>
      <c r="BH193" s="196">
        <f>IF(N193="zníž. prenesená",J193,0)</f>
        <v>0</v>
      </c>
      <c r="BI193" s="196">
        <f>IF(N193="nulová",J193,0)</f>
        <v>0</v>
      </c>
      <c r="BJ193" s="14" t="s">
        <v>180</v>
      </c>
      <c r="BK193" s="196">
        <f>ROUND(I193*H193,2)</f>
        <v>0</v>
      </c>
      <c r="BL193" s="14" t="s">
        <v>179</v>
      </c>
      <c r="BM193" s="195" t="s">
        <v>749</v>
      </c>
    </row>
    <row r="194" spans="1:65" s="12" customFormat="1" ht="22.9" customHeight="1">
      <c r="B194" s="168"/>
      <c r="C194" s="169"/>
      <c r="D194" s="170" t="s">
        <v>71</v>
      </c>
      <c r="E194" s="182" t="s">
        <v>389</v>
      </c>
      <c r="F194" s="182" t="s">
        <v>390</v>
      </c>
      <c r="G194" s="169"/>
      <c r="H194" s="169"/>
      <c r="I194" s="172"/>
      <c r="J194" s="183">
        <f>BK194</f>
        <v>0</v>
      </c>
      <c r="K194" s="169"/>
      <c r="L194" s="174"/>
      <c r="M194" s="175"/>
      <c r="N194" s="176"/>
      <c r="O194" s="176"/>
      <c r="P194" s="177">
        <f>P195</f>
        <v>0</v>
      </c>
      <c r="Q194" s="176"/>
      <c r="R194" s="177">
        <f>R195</f>
        <v>0</v>
      </c>
      <c r="S194" s="176"/>
      <c r="T194" s="178">
        <f>T195</f>
        <v>0</v>
      </c>
      <c r="AR194" s="179" t="s">
        <v>80</v>
      </c>
      <c r="AT194" s="180" t="s">
        <v>71</v>
      </c>
      <c r="AU194" s="180" t="s">
        <v>80</v>
      </c>
      <c r="AY194" s="179" t="s">
        <v>172</v>
      </c>
      <c r="BK194" s="181">
        <f>BK195</f>
        <v>0</v>
      </c>
    </row>
    <row r="195" spans="1:65" s="2" customFormat="1" ht="24.2" customHeight="1">
      <c r="A195" s="31"/>
      <c r="B195" s="32"/>
      <c r="C195" s="184" t="s">
        <v>380</v>
      </c>
      <c r="D195" s="184" t="s">
        <v>175</v>
      </c>
      <c r="E195" s="185" t="s">
        <v>751</v>
      </c>
      <c r="F195" s="186" t="s">
        <v>752</v>
      </c>
      <c r="G195" s="187" t="s">
        <v>235</v>
      </c>
      <c r="H195" s="188">
        <v>22.1</v>
      </c>
      <c r="I195" s="189"/>
      <c r="J195" s="188">
        <f>ROUND(I195*H195,2)</f>
        <v>0</v>
      </c>
      <c r="K195" s="190"/>
      <c r="L195" s="36"/>
      <c r="M195" s="191" t="s">
        <v>1</v>
      </c>
      <c r="N195" s="192" t="s">
        <v>38</v>
      </c>
      <c r="O195" s="68"/>
      <c r="P195" s="193">
        <f>O195*H195</f>
        <v>0</v>
      </c>
      <c r="Q195" s="193">
        <v>0</v>
      </c>
      <c r="R195" s="193">
        <f>Q195*H195</f>
        <v>0</v>
      </c>
      <c r="S195" s="193">
        <v>0</v>
      </c>
      <c r="T195" s="194">
        <f>S195*H195</f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179</v>
      </c>
      <c r="AT195" s="195" t="s">
        <v>175</v>
      </c>
      <c r="AU195" s="195" t="s">
        <v>180</v>
      </c>
      <c r="AY195" s="14" t="s">
        <v>172</v>
      </c>
      <c r="BE195" s="196">
        <f>IF(N195="základná",J195,0)</f>
        <v>0</v>
      </c>
      <c r="BF195" s="196">
        <f>IF(N195="znížená",J195,0)</f>
        <v>0</v>
      </c>
      <c r="BG195" s="196">
        <f>IF(N195="zákl. prenesená",J195,0)</f>
        <v>0</v>
      </c>
      <c r="BH195" s="196">
        <f>IF(N195="zníž. prenesená",J195,0)</f>
        <v>0</v>
      </c>
      <c r="BI195" s="196">
        <f>IF(N195="nulová",J195,0)</f>
        <v>0</v>
      </c>
      <c r="BJ195" s="14" t="s">
        <v>180</v>
      </c>
      <c r="BK195" s="196">
        <f>ROUND(I195*H195,2)</f>
        <v>0</v>
      </c>
      <c r="BL195" s="14" t="s">
        <v>179</v>
      </c>
      <c r="BM195" s="195" t="s">
        <v>753</v>
      </c>
    </row>
    <row r="196" spans="1:65" s="12" customFormat="1" ht="22.9" customHeight="1">
      <c r="B196" s="168"/>
      <c r="C196" s="169"/>
      <c r="D196" s="170" t="s">
        <v>71</v>
      </c>
      <c r="E196" s="182" t="s">
        <v>754</v>
      </c>
      <c r="F196" s="182" t="s">
        <v>755</v>
      </c>
      <c r="G196" s="169"/>
      <c r="H196" s="169"/>
      <c r="I196" s="172"/>
      <c r="J196" s="183">
        <f>BK196</f>
        <v>0</v>
      </c>
      <c r="K196" s="169"/>
      <c r="L196" s="174"/>
      <c r="M196" s="175"/>
      <c r="N196" s="176"/>
      <c r="O196" s="176"/>
      <c r="P196" s="177">
        <f>P197</f>
        <v>0</v>
      </c>
      <c r="Q196" s="176"/>
      <c r="R196" s="177">
        <f>R197</f>
        <v>0</v>
      </c>
      <c r="S196" s="176"/>
      <c r="T196" s="178">
        <f>T197</f>
        <v>0</v>
      </c>
      <c r="AR196" s="179" t="s">
        <v>80</v>
      </c>
      <c r="AT196" s="180" t="s">
        <v>71</v>
      </c>
      <c r="AU196" s="180" t="s">
        <v>80</v>
      </c>
      <c r="AY196" s="179" t="s">
        <v>172</v>
      </c>
      <c r="BK196" s="181">
        <f>BK197</f>
        <v>0</v>
      </c>
    </row>
    <row r="197" spans="1:65" s="2" customFormat="1" ht="24.2" customHeight="1">
      <c r="A197" s="31"/>
      <c r="B197" s="32"/>
      <c r="C197" s="184" t="s">
        <v>8</v>
      </c>
      <c r="D197" s="184" t="s">
        <v>175</v>
      </c>
      <c r="E197" s="185" t="s">
        <v>756</v>
      </c>
      <c r="F197" s="186" t="s">
        <v>757</v>
      </c>
      <c r="G197" s="187" t="s">
        <v>235</v>
      </c>
      <c r="H197" s="188">
        <v>22.1</v>
      </c>
      <c r="I197" s="189"/>
      <c r="J197" s="188">
        <f>ROUND(I197*H197,2)</f>
        <v>0</v>
      </c>
      <c r="K197" s="190"/>
      <c r="L197" s="36"/>
      <c r="M197" s="191" t="s">
        <v>1</v>
      </c>
      <c r="N197" s="192" t="s">
        <v>38</v>
      </c>
      <c r="O197" s="68"/>
      <c r="P197" s="193">
        <f>O197*H197</f>
        <v>0</v>
      </c>
      <c r="Q197" s="193">
        <v>0</v>
      </c>
      <c r="R197" s="193">
        <f>Q197*H197</f>
        <v>0</v>
      </c>
      <c r="S197" s="193">
        <v>0</v>
      </c>
      <c r="T197" s="194">
        <f>S197*H197</f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179</v>
      </c>
      <c r="AT197" s="195" t="s">
        <v>175</v>
      </c>
      <c r="AU197" s="195" t="s">
        <v>180</v>
      </c>
      <c r="AY197" s="14" t="s">
        <v>172</v>
      </c>
      <c r="BE197" s="196">
        <f>IF(N197="základná",J197,0)</f>
        <v>0</v>
      </c>
      <c r="BF197" s="196">
        <f>IF(N197="znížená",J197,0)</f>
        <v>0</v>
      </c>
      <c r="BG197" s="196">
        <f>IF(N197="zákl. prenesená",J197,0)</f>
        <v>0</v>
      </c>
      <c r="BH197" s="196">
        <f>IF(N197="zníž. prenesená",J197,0)</f>
        <v>0</v>
      </c>
      <c r="BI197" s="196">
        <f>IF(N197="nulová",J197,0)</f>
        <v>0</v>
      </c>
      <c r="BJ197" s="14" t="s">
        <v>180</v>
      </c>
      <c r="BK197" s="196">
        <f>ROUND(I197*H197,2)</f>
        <v>0</v>
      </c>
      <c r="BL197" s="14" t="s">
        <v>179</v>
      </c>
      <c r="BM197" s="195" t="s">
        <v>758</v>
      </c>
    </row>
    <row r="198" spans="1:65" s="12" customFormat="1" ht="25.9" customHeight="1">
      <c r="B198" s="168"/>
      <c r="C198" s="169"/>
      <c r="D198" s="170" t="s">
        <v>71</v>
      </c>
      <c r="E198" s="171" t="s">
        <v>387</v>
      </c>
      <c r="F198" s="171" t="s">
        <v>388</v>
      </c>
      <c r="G198" s="169"/>
      <c r="H198" s="169"/>
      <c r="I198" s="172"/>
      <c r="J198" s="173">
        <f>BK198</f>
        <v>0</v>
      </c>
      <c r="K198" s="169"/>
      <c r="L198" s="174"/>
      <c r="M198" s="175"/>
      <c r="N198" s="176"/>
      <c r="O198" s="176"/>
      <c r="P198" s="177">
        <f>P199+P202</f>
        <v>0</v>
      </c>
      <c r="Q198" s="176"/>
      <c r="R198" s="177">
        <f>R199+R202</f>
        <v>0</v>
      </c>
      <c r="S198" s="176"/>
      <c r="T198" s="178">
        <f>T199+T202</f>
        <v>0</v>
      </c>
      <c r="AR198" s="179" t="s">
        <v>80</v>
      </c>
      <c r="AT198" s="180" t="s">
        <v>71</v>
      </c>
      <c r="AU198" s="180" t="s">
        <v>72</v>
      </c>
      <c r="AY198" s="179" t="s">
        <v>172</v>
      </c>
      <c r="BK198" s="181">
        <f>BK199+BK202</f>
        <v>0</v>
      </c>
    </row>
    <row r="199" spans="1:65" s="12" customFormat="1" ht="22.9" customHeight="1">
      <c r="B199" s="168"/>
      <c r="C199" s="169"/>
      <c r="D199" s="170" t="s">
        <v>71</v>
      </c>
      <c r="E199" s="182" t="s">
        <v>396</v>
      </c>
      <c r="F199" s="182" t="s">
        <v>397</v>
      </c>
      <c r="G199" s="169"/>
      <c r="H199" s="169"/>
      <c r="I199" s="172"/>
      <c r="J199" s="183">
        <f>BK199</f>
        <v>0</v>
      </c>
      <c r="K199" s="169"/>
      <c r="L199" s="174"/>
      <c r="M199" s="175"/>
      <c r="N199" s="176"/>
      <c r="O199" s="176"/>
      <c r="P199" s="177">
        <f>SUM(P200:P201)</f>
        <v>0</v>
      </c>
      <c r="Q199" s="176"/>
      <c r="R199" s="177">
        <f>SUM(R200:R201)</f>
        <v>0</v>
      </c>
      <c r="S199" s="176"/>
      <c r="T199" s="178">
        <f>SUM(T200:T201)</f>
        <v>0</v>
      </c>
      <c r="AR199" s="179" t="s">
        <v>80</v>
      </c>
      <c r="AT199" s="180" t="s">
        <v>71</v>
      </c>
      <c r="AU199" s="180" t="s">
        <v>80</v>
      </c>
      <c r="AY199" s="179" t="s">
        <v>172</v>
      </c>
      <c r="BK199" s="181">
        <f>SUM(BK200:BK201)</f>
        <v>0</v>
      </c>
    </row>
    <row r="200" spans="1:65" s="2" customFormat="1" ht="24.2" customHeight="1">
      <c r="A200" s="31"/>
      <c r="B200" s="32"/>
      <c r="C200" s="184" t="s">
        <v>384</v>
      </c>
      <c r="D200" s="184" t="s">
        <v>175</v>
      </c>
      <c r="E200" s="185" t="s">
        <v>399</v>
      </c>
      <c r="F200" s="186" t="s">
        <v>400</v>
      </c>
      <c r="G200" s="187" t="s">
        <v>394</v>
      </c>
      <c r="H200" s="188">
        <v>8.1</v>
      </c>
      <c r="I200" s="189"/>
      <c r="J200" s="188">
        <f>ROUND(I200*H200,2)</f>
        <v>0</v>
      </c>
      <c r="K200" s="190"/>
      <c r="L200" s="36"/>
      <c r="M200" s="191" t="s">
        <v>1</v>
      </c>
      <c r="N200" s="192" t="s">
        <v>38</v>
      </c>
      <c r="O200" s="68"/>
      <c r="P200" s="193">
        <f>O200*H200</f>
        <v>0</v>
      </c>
      <c r="Q200" s="193">
        <v>0</v>
      </c>
      <c r="R200" s="193">
        <f>Q200*H200</f>
        <v>0</v>
      </c>
      <c r="S200" s="193">
        <v>0</v>
      </c>
      <c r="T200" s="194">
        <f>S200*H200</f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95" t="s">
        <v>179</v>
      </c>
      <c r="AT200" s="195" t="s">
        <v>175</v>
      </c>
      <c r="AU200" s="195" t="s">
        <v>180</v>
      </c>
      <c r="AY200" s="14" t="s">
        <v>172</v>
      </c>
      <c r="BE200" s="196">
        <f>IF(N200="základná",J200,0)</f>
        <v>0</v>
      </c>
      <c r="BF200" s="196">
        <f>IF(N200="znížená",J200,0)</f>
        <v>0</v>
      </c>
      <c r="BG200" s="196">
        <f>IF(N200="zákl. prenesená",J200,0)</f>
        <v>0</v>
      </c>
      <c r="BH200" s="196">
        <f>IF(N200="zníž. prenesená",J200,0)</f>
        <v>0</v>
      </c>
      <c r="BI200" s="196">
        <f>IF(N200="nulová",J200,0)</f>
        <v>0</v>
      </c>
      <c r="BJ200" s="14" t="s">
        <v>180</v>
      </c>
      <c r="BK200" s="196">
        <f>ROUND(I200*H200,2)</f>
        <v>0</v>
      </c>
      <c r="BL200" s="14" t="s">
        <v>179</v>
      </c>
      <c r="BM200" s="195" t="s">
        <v>401</v>
      </c>
    </row>
    <row r="201" spans="1:65" s="2" customFormat="1" ht="24.2" customHeight="1">
      <c r="A201" s="31"/>
      <c r="B201" s="32"/>
      <c r="C201" s="184" t="s">
        <v>241</v>
      </c>
      <c r="D201" s="184" t="s">
        <v>175</v>
      </c>
      <c r="E201" s="185" t="s">
        <v>403</v>
      </c>
      <c r="F201" s="186" t="s">
        <v>404</v>
      </c>
      <c r="G201" s="187" t="s">
        <v>394</v>
      </c>
      <c r="H201" s="188">
        <v>8.1</v>
      </c>
      <c r="I201" s="189"/>
      <c r="J201" s="188">
        <f>ROUND(I201*H201,2)</f>
        <v>0</v>
      </c>
      <c r="K201" s="190"/>
      <c r="L201" s="36"/>
      <c r="M201" s="191" t="s">
        <v>1</v>
      </c>
      <c r="N201" s="192" t="s">
        <v>38</v>
      </c>
      <c r="O201" s="68"/>
      <c r="P201" s="193">
        <f>O201*H201</f>
        <v>0</v>
      </c>
      <c r="Q201" s="193">
        <v>0</v>
      </c>
      <c r="R201" s="193">
        <f>Q201*H201</f>
        <v>0</v>
      </c>
      <c r="S201" s="193">
        <v>0</v>
      </c>
      <c r="T201" s="194">
        <f>S201*H201</f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179</v>
      </c>
      <c r="AT201" s="195" t="s">
        <v>175</v>
      </c>
      <c r="AU201" s="195" t="s">
        <v>180</v>
      </c>
      <c r="AY201" s="14" t="s">
        <v>172</v>
      </c>
      <c r="BE201" s="196">
        <f>IF(N201="základná",J201,0)</f>
        <v>0</v>
      </c>
      <c r="BF201" s="196">
        <f>IF(N201="znížená",J201,0)</f>
        <v>0</v>
      </c>
      <c r="BG201" s="196">
        <f>IF(N201="zákl. prenesená",J201,0)</f>
        <v>0</v>
      </c>
      <c r="BH201" s="196">
        <f>IF(N201="zníž. prenesená",J201,0)</f>
        <v>0</v>
      </c>
      <c r="BI201" s="196">
        <f>IF(N201="nulová",J201,0)</f>
        <v>0</v>
      </c>
      <c r="BJ201" s="14" t="s">
        <v>180</v>
      </c>
      <c r="BK201" s="196">
        <f>ROUND(I201*H201,2)</f>
        <v>0</v>
      </c>
      <c r="BL201" s="14" t="s">
        <v>179</v>
      </c>
      <c r="BM201" s="195" t="s">
        <v>405</v>
      </c>
    </row>
    <row r="202" spans="1:65" s="12" customFormat="1" ht="22.9" customHeight="1">
      <c r="B202" s="168"/>
      <c r="C202" s="169"/>
      <c r="D202" s="170" t="s">
        <v>71</v>
      </c>
      <c r="E202" s="182" t="s">
        <v>389</v>
      </c>
      <c r="F202" s="182" t="s">
        <v>390</v>
      </c>
      <c r="G202" s="169"/>
      <c r="H202" s="169"/>
      <c r="I202" s="172"/>
      <c r="J202" s="183">
        <f>BK202</f>
        <v>0</v>
      </c>
      <c r="K202" s="169"/>
      <c r="L202" s="174"/>
      <c r="M202" s="175"/>
      <c r="N202" s="176"/>
      <c r="O202" s="176"/>
      <c r="P202" s="177">
        <f>SUM(P203:P204)</f>
        <v>0</v>
      </c>
      <c r="Q202" s="176"/>
      <c r="R202" s="177">
        <f>SUM(R203:R204)</f>
        <v>0</v>
      </c>
      <c r="S202" s="176"/>
      <c r="T202" s="178">
        <f>SUM(T203:T204)</f>
        <v>0</v>
      </c>
      <c r="AR202" s="179" t="s">
        <v>80</v>
      </c>
      <c r="AT202" s="180" t="s">
        <v>71</v>
      </c>
      <c r="AU202" s="180" t="s">
        <v>80</v>
      </c>
      <c r="AY202" s="179" t="s">
        <v>172</v>
      </c>
      <c r="BK202" s="181">
        <f>SUM(BK203:BK204)</f>
        <v>0</v>
      </c>
    </row>
    <row r="203" spans="1:65" s="2" customFormat="1" ht="24.2" customHeight="1">
      <c r="A203" s="31"/>
      <c r="B203" s="32"/>
      <c r="C203" s="184" t="s">
        <v>385</v>
      </c>
      <c r="D203" s="184" t="s">
        <v>175</v>
      </c>
      <c r="E203" s="185" t="s">
        <v>407</v>
      </c>
      <c r="F203" s="186" t="s">
        <v>408</v>
      </c>
      <c r="G203" s="187" t="s">
        <v>394</v>
      </c>
      <c r="H203" s="188">
        <v>8.1</v>
      </c>
      <c r="I203" s="189"/>
      <c r="J203" s="188">
        <f>ROUND(I203*H203,2)</f>
        <v>0</v>
      </c>
      <c r="K203" s="190"/>
      <c r="L203" s="36"/>
      <c r="M203" s="191" t="s">
        <v>1</v>
      </c>
      <c r="N203" s="192" t="s">
        <v>38</v>
      </c>
      <c r="O203" s="68"/>
      <c r="P203" s="193">
        <f>O203*H203</f>
        <v>0</v>
      </c>
      <c r="Q203" s="193">
        <v>0</v>
      </c>
      <c r="R203" s="193">
        <f>Q203*H203</f>
        <v>0</v>
      </c>
      <c r="S203" s="193">
        <v>0</v>
      </c>
      <c r="T203" s="194">
        <f>S203*H203</f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95" t="s">
        <v>179</v>
      </c>
      <c r="AT203" s="195" t="s">
        <v>175</v>
      </c>
      <c r="AU203" s="195" t="s">
        <v>180</v>
      </c>
      <c r="AY203" s="14" t="s">
        <v>172</v>
      </c>
      <c r="BE203" s="196">
        <f>IF(N203="základná",J203,0)</f>
        <v>0</v>
      </c>
      <c r="BF203" s="196">
        <f>IF(N203="znížená",J203,0)</f>
        <v>0</v>
      </c>
      <c r="BG203" s="196">
        <f>IF(N203="zákl. prenesená",J203,0)</f>
        <v>0</v>
      </c>
      <c r="BH203" s="196">
        <f>IF(N203="zníž. prenesená",J203,0)</f>
        <v>0</v>
      </c>
      <c r="BI203" s="196">
        <f>IF(N203="nulová",J203,0)</f>
        <v>0</v>
      </c>
      <c r="BJ203" s="14" t="s">
        <v>180</v>
      </c>
      <c r="BK203" s="196">
        <f>ROUND(I203*H203,2)</f>
        <v>0</v>
      </c>
      <c r="BL203" s="14" t="s">
        <v>179</v>
      </c>
      <c r="BM203" s="195" t="s">
        <v>995</v>
      </c>
    </row>
    <row r="204" spans="1:65" s="2" customFormat="1" ht="37.9" customHeight="1">
      <c r="A204" s="31"/>
      <c r="B204" s="32"/>
      <c r="C204" s="184" t="s">
        <v>386</v>
      </c>
      <c r="D204" s="184" t="s">
        <v>175</v>
      </c>
      <c r="E204" s="185" t="s">
        <v>392</v>
      </c>
      <c r="F204" s="186" t="s">
        <v>393</v>
      </c>
      <c r="G204" s="187" t="s">
        <v>394</v>
      </c>
      <c r="H204" s="188">
        <v>259.2</v>
      </c>
      <c r="I204" s="189"/>
      <c r="J204" s="188">
        <f>ROUND(I204*H204,2)</f>
        <v>0</v>
      </c>
      <c r="K204" s="190"/>
      <c r="L204" s="36"/>
      <c r="M204" s="191" t="s">
        <v>1</v>
      </c>
      <c r="N204" s="192" t="s">
        <v>38</v>
      </c>
      <c r="O204" s="68"/>
      <c r="P204" s="193">
        <f>O204*H204</f>
        <v>0</v>
      </c>
      <c r="Q204" s="193">
        <v>0</v>
      </c>
      <c r="R204" s="193">
        <f>Q204*H204</f>
        <v>0</v>
      </c>
      <c r="S204" s="193">
        <v>0</v>
      </c>
      <c r="T204" s="194">
        <f>S204*H204</f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>IF(N204="základná",J204,0)</f>
        <v>0</v>
      </c>
      <c r="BF204" s="196">
        <f>IF(N204="znížená",J204,0)</f>
        <v>0</v>
      </c>
      <c r="BG204" s="196">
        <f>IF(N204="zákl. prenesená",J204,0)</f>
        <v>0</v>
      </c>
      <c r="BH204" s="196">
        <f>IF(N204="zníž. prenesená",J204,0)</f>
        <v>0</v>
      </c>
      <c r="BI204" s="196">
        <f>IF(N204="nulová",J204,0)</f>
        <v>0</v>
      </c>
      <c r="BJ204" s="14" t="s">
        <v>180</v>
      </c>
      <c r="BK204" s="196">
        <f>ROUND(I204*H204,2)</f>
        <v>0</v>
      </c>
      <c r="BL204" s="14" t="s">
        <v>179</v>
      </c>
      <c r="BM204" s="195" t="s">
        <v>996</v>
      </c>
    </row>
    <row r="205" spans="1:65" s="12" customFormat="1" ht="25.9" customHeight="1">
      <c r="B205" s="168"/>
      <c r="C205" s="169"/>
      <c r="D205" s="170" t="s">
        <v>71</v>
      </c>
      <c r="E205" s="171" t="s">
        <v>387</v>
      </c>
      <c r="F205" s="171" t="s">
        <v>388</v>
      </c>
      <c r="G205" s="169"/>
      <c r="H205" s="169"/>
      <c r="I205" s="172"/>
      <c r="J205" s="173">
        <f>BK205</f>
        <v>0</v>
      </c>
      <c r="K205" s="169"/>
      <c r="L205" s="174"/>
      <c r="M205" s="175"/>
      <c r="N205" s="176"/>
      <c r="O205" s="176"/>
      <c r="P205" s="177">
        <f>P206+P209+P212</f>
        <v>0</v>
      </c>
      <c r="Q205" s="176"/>
      <c r="R205" s="177">
        <f>R206+R209+R212</f>
        <v>15.689100000000002</v>
      </c>
      <c r="S205" s="176"/>
      <c r="T205" s="178">
        <f>T206+T209+T212</f>
        <v>0</v>
      </c>
      <c r="AR205" s="179" t="s">
        <v>80</v>
      </c>
      <c r="AT205" s="180" t="s">
        <v>71</v>
      </c>
      <c r="AU205" s="180" t="s">
        <v>72</v>
      </c>
      <c r="AY205" s="179" t="s">
        <v>172</v>
      </c>
      <c r="BK205" s="181">
        <f>BK206+BK209+BK212</f>
        <v>0</v>
      </c>
    </row>
    <row r="206" spans="1:65" s="12" customFormat="1" ht="22.9" customHeight="1">
      <c r="B206" s="168"/>
      <c r="C206" s="169"/>
      <c r="D206" s="170" t="s">
        <v>71</v>
      </c>
      <c r="E206" s="182" t="s">
        <v>410</v>
      </c>
      <c r="F206" s="182" t="s">
        <v>411</v>
      </c>
      <c r="G206" s="169"/>
      <c r="H206" s="169"/>
      <c r="I206" s="172"/>
      <c r="J206" s="183">
        <f>BK206</f>
        <v>0</v>
      </c>
      <c r="K206" s="169"/>
      <c r="L206" s="174"/>
      <c r="M206" s="175"/>
      <c r="N206" s="176"/>
      <c r="O206" s="176"/>
      <c r="P206" s="177">
        <f>SUM(P207:P208)</f>
        <v>0</v>
      </c>
      <c r="Q206" s="176"/>
      <c r="R206" s="177">
        <f>SUM(R207:R208)</f>
        <v>0</v>
      </c>
      <c r="S206" s="176"/>
      <c r="T206" s="178">
        <f>SUM(T207:T208)</f>
        <v>0</v>
      </c>
      <c r="AR206" s="179" t="s">
        <v>80</v>
      </c>
      <c r="AT206" s="180" t="s">
        <v>71</v>
      </c>
      <c r="AU206" s="180" t="s">
        <v>80</v>
      </c>
      <c r="AY206" s="179" t="s">
        <v>172</v>
      </c>
      <c r="BK206" s="181">
        <f>SUM(BK207:BK208)</f>
        <v>0</v>
      </c>
    </row>
    <row r="207" spans="1:65" s="2" customFormat="1" ht="24.2" customHeight="1">
      <c r="A207" s="31"/>
      <c r="B207" s="32"/>
      <c r="C207" s="184" t="s">
        <v>391</v>
      </c>
      <c r="D207" s="184" t="s">
        <v>175</v>
      </c>
      <c r="E207" s="185" t="s">
        <v>413</v>
      </c>
      <c r="F207" s="186" t="s">
        <v>414</v>
      </c>
      <c r="G207" s="187" t="s">
        <v>394</v>
      </c>
      <c r="H207" s="188">
        <v>8.1</v>
      </c>
      <c r="I207" s="189"/>
      <c r="J207" s="188">
        <f>ROUND(I207*H207,2)</f>
        <v>0</v>
      </c>
      <c r="K207" s="190"/>
      <c r="L207" s="36"/>
      <c r="M207" s="191" t="s">
        <v>1</v>
      </c>
      <c r="N207" s="192" t="s">
        <v>38</v>
      </c>
      <c r="O207" s="68"/>
      <c r="P207" s="193">
        <f>O207*H207</f>
        <v>0</v>
      </c>
      <c r="Q207" s="193">
        <v>0</v>
      </c>
      <c r="R207" s="193">
        <f>Q207*H207</f>
        <v>0</v>
      </c>
      <c r="S207" s="193">
        <v>0</v>
      </c>
      <c r="T207" s="194">
        <f>S207*H207</f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95" t="s">
        <v>179</v>
      </c>
      <c r="AT207" s="195" t="s">
        <v>175</v>
      </c>
      <c r="AU207" s="195" t="s">
        <v>180</v>
      </c>
      <c r="AY207" s="14" t="s">
        <v>172</v>
      </c>
      <c r="BE207" s="196">
        <f>IF(N207="základná",J207,0)</f>
        <v>0</v>
      </c>
      <c r="BF207" s="196">
        <f>IF(N207="znížená",J207,0)</f>
        <v>0</v>
      </c>
      <c r="BG207" s="196">
        <f>IF(N207="zákl. prenesená",J207,0)</f>
        <v>0</v>
      </c>
      <c r="BH207" s="196">
        <f>IF(N207="zníž. prenesená",J207,0)</f>
        <v>0</v>
      </c>
      <c r="BI207" s="196">
        <f>IF(N207="nulová",J207,0)</f>
        <v>0</v>
      </c>
      <c r="BJ207" s="14" t="s">
        <v>180</v>
      </c>
      <c r="BK207" s="196">
        <f>ROUND(I207*H207,2)</f>
        <v>0</v>
      </c>
      <c r="BL207" s="14" t="s">
        <v>179</v>
      </c>
      <c r="BM207" s="195" t="s">
        <v>415</v>
      </c>
    </row>
    <row r="208" spans="1:65" s="2" customFormat="1" ht="24.2" customHeight="1">
      <c r="A208" s="31"/>
      <c r="B208" s="32"/>
      <c r="C208" s="184" t="s">
        <v>398</v>
      </c>
      <c r="D208" s="184" t="s">
        <v>175</v>
      </c>
      <c r="E208" s="185" t="s">
        <v>760</v>
      </c>
      <c r="F208" s="186" t="s">
        <v>761</v>
      </c>
      <c r="G208" s="187" t="s">
        <v>394</v>
      </c>
      <c r="H208" s="188">
        <v>2.4300000000000002</v>
      </c>
      <c r="I208" s="189"/>
      <c r="J208" s="188">
        <f>ROUND(I208*H208,2)</f>
        <v>0</v>
      </c>
      <c r="K208" s="190"/>
      <c r="L208" s="36"/>
      <c r="M208" s="191" t="s">
        <v>1</v>
      </c>
      <c r="N208" s="192" t="s">
        <v>38</v>
      </c>
      <c r="O208" s="68"/>
      <c r="P208" s="193">
        <f>O208*H208</f>
        <v>0</v>
      </c>
      <c r="Q208" s="193">
        <v>0</v>
      </c>
      <c r="R208" s="193">
        <f>Q208*H208</f>
        <v>0</v>
      </c>
      <c r="S208" s="193">
        <v>0</v>
      </c>
      <c r="T208" s="194">
        <f>S208*H208</f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95" t="s">
        <v>179</v>
      </c>
      <c r="AT208" s="195" t="s">
        <v>175</v>
      </c>
      <c r="AU208" s="195" t="s">
        <v>180</v>
      </c>
      <c r="AY208" s="14" t="s">
        <v>172</v>
      </c>
      <c r="BE208" s="196">
        <f>IF(N208="základná",J208,0)</f>
        <v>0</v>
      </c>
      <c r="BF208" s="196">
        <f>IF(N208="znížená",J208,0)</f>
        <v>0</v>
      </c>
      <c r="BG208" s="196">
        <f>IF(N208="zákl. prenesená",J208,0)</f>
        <v>0</v>
      </c>
      <c r="BH208" s="196">
        <f>IF(N208="zníž. prenesená",J208,0)</f>
        <v>0</v>
      </c>
      <c r="BI208" s="196">
        <f>IF(N208="nulová",J208,0)</f>
        <v>0</v>
      </c>
      <c r="BJ208" s="14" t="s">
        <v>180</v>
      </c>
      <c r="BK208" s="196">
        <f>ROUND(I208*H208,2)</f>
        <v>0</v>
      </c>
      <c r="BL208" s="14" t="s">
        <v>179</v>
      </c>
      <c r="BM208" s="195" t="s">
        <v>762</v>
      </c>
    </row>
    <row r="209" spans="1:65" s="12" customFormat="1" ht="22.9" customHeight="1">
      <c r="B209" s="168"/>
      <c r="C209" s="169"/>
      <c r="D209" s="170" t="s">
        <v>71</v>
      </c>
      <c r="E209" s="182" t="s">
        <v>420</v>
      </c>
      <c r="F209" s="182" t="s">
        <v>421</v>
      </c>
      <c r="G209" s="169"/>
      <c r="H209" s="169"/>
      <c r="I209" s="172"/>
      <c r="J209" s="183">
        <f>BK209</f>
        <v>0</v>
      </c>
      <c r="K209" s="169"/>
      <c r="L209" s="174"/>
      <c r="M209" s="175"/>
      <c r="N209" s="176"/>
      <c r="O209" s="176"/>
      <c r="P209" s="177">
        <f>SUM(P210:P211)</f>
        <v>0</v>
      </c>
      <c r="Q209" s="176"/>
      <c r="R209" s="177">
        <f>SUM(R210:R211)</f>
        <v>15.689100000000002</v>
      </c>
      <c r="S209" s="176"/>
      <c r="T209" s="178">
        <f>SUM(T210:T211)</f>
        <v>0</v>
      </c>
      <c r="AR209" s="179" t="s">
        <v>80</v>
      </c>
      <c r="AT209" s="180" t="s">
        <v>71</v>
      </c>
      <c r="AU209" s="180" t="s">
        <v>80</v>
      </c>
      <c r="AY209" s="179" t="s">
        <v>172</v>
      </c>
      <c r="BK209" s="181">
        <f>SUM(BK210:BK211)</f>
        <v>0</v>
      </c>
    </row>
    <row r="210" spans="1:65" s="2" customFormat="1" ht="24.2" customHeight="1">
      <c r="A210" s="31"/>
      <c r="B210" s="32"/>
      <c r="C210" s="184" t="s">
        <v>402</v>
      </c>
      <c r="D210" s="184" t="s">
        <v>175</v>
      </c>
      <c r="E210" s="185" t="s">
        <v>423</v>
      </c>
      <c r="F210" s="186" t="s">
        <v>424</v>
      </c>
      <c r="G210" s="187" t="s">
        <v>394</v>
      </c>
      <c r="H210" s="188">
        <v>9.3000000000000007</v>
      </c>
      <c r="I210" s="189"/>
      <c r="J210" s="188">
        <f>ROUND(I210*H210,2)</f>
        <v>0</v>
      </c>
      <c r="K210" s="190"/>
      <c r="L210" s="36"/>
      <c r="M210" s="191" t="s">
        <v>1</v>
      </c>
      <c r="N210" s="192" t="s">
        <v>38</v>
      </c>
      <c r="O210" s="68"/>
      <c r="P210" s="193">
        <f>O210*H210</f>
        <v>0</v>
      </c>
      <c r="Q210" s="193">
        <v>0</v>
      </c>
      <c r="R210" s="193">
        <f>Q210*H210</f>
        <v>0</v>
      </c>
      <c r="S210" s="193">
        <v>0</v>
      </c>
      <c r="T210" s="194">
        <f>S210*H210</f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95" t="s">
        <v>179</v>
      </c>
      <c r="AT210" s="195" t="s">
        <v>175</v>
      </c>
      <c r="AU210" s="195" t="s">
        <v>180</v>
      </c>
      <c r="AY210" s="14" t="s">
        <v>172</v>
      </c>
      <c r="BE210" s="196">
        <f>IF(N210="základná",J210,0)</f>
        <v>0</v>
      </c>
      <c r="BF210" s="196">
        <f>IF(N210="znížená",J210,0)</f>
        <v>0</v>
      </c>
      <c r="BG210" s="196">
        <f>IF(N210="zákl. prenesená",J210,0)</f>
        <v>0</v>
      </c>
      <c r="BH210" s="196">
        <f>IF(N210="zníž. prenesená",J210,0)</f>
        <v>0</v>
      </c>
      <c r="BI210" s="196">
        <f>IF(N210="nulová",J210,0)</f>
        <v>0</v>
      </c>
      <c r="BJ210" s="14" t="s">
        <v>180</v>
      </c>
      <c r="BK210" s="196">
        <f>ROUND(I210*H210,2)</f>
        <v>0</v>
      </c>
      <c r="BL210" s="14" t="s">
        <v>179</v>
      </c>
      <c r="BM210" s="195" t="s">
        <v>958</v>
      </c>
    </row>
    <row r="211" spans="1:65" s="2" customFormat="1" ht="14.45" customHeight="1">
      <c r="A211" s="31"/>
      <c r="B211" s="32"/>
      <c r="C211" s="197" t="s">
        <v>406</v>
      </c>
      <c r="D211" s="197" t="s">
        <v>256</v>
      </c>
      <c r="E211" s="198" t="s">
        <v>427</v>
      </c>
      <c r="F211" s="199" t="s">
        <v>428</v>
      </c>
      <c r="G211" s="200" t="s">
        <v>394</v>
      </c>
      <c r="H211" s="201">
        <v>9.3000000000000007</v>
      </c>
      <c r="I211" s="202"/>
      <c r="J211" s="201">
        <f>ROUND(I211*H211,2)</f>
        <v>0</v>
      </c>
      <c r="K211" s="203"/>
      <c r="L211" s="204"/>
      <c r="M211" s="205" t="s">
        <v>1</v>
      </c>
      <c r="N211" s="206" t="s">
        <v>38</v>
      </c>
      <c r="O211" s="68"/>
      <c r="P211" s="193">
        <f>O211*H211</f>
        <v>0</v>
      </c>
      <c r="Q211" s="193">
        <v>1.6870000000000001</v>
      </c>
      <c r="R211" s="193">
        <f>Q211*H211</f>
        <v>15.689100000000002</v>
      </c>
      <c r="S211" s="193">
        <v>0</v>
      </c>
      <c r="T211" s="194">
        <f>S211*H211</f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220</v>
      </c>
      <c r="AT211" s="195" t="s">
        <v>256</v>
      </c>
      <c r="AU211" s="195" t="s">
        <v>180</v>
      </c>
      <c r="AY211" s="14" t="s">
        <v>172</v>
      </c>
      <c r="BE211" s="196">
        <f>IF(N211="základná",J211,0)</f>
        <v>0</v>
      </c>
      <c r="BF211" s="196">
        <f>IF(N211="znížená",J211,0)</f>
        <v>0</v>
      </c>
      <c r="BG211" s="196">
        <f>IF(N211="zákl. prenesená",J211,0)</f>
        <v>0</v>
      </c>
      <c r="BH211" s="196">
        <f>IF(N211="zníž. prenesená",J211,0)</f>
        <v>0</v>
      </c>
      <c r="BI211" s="196">
        <f>IF(N211="nulová",J211,0)</f>
        <v>0</v>
      </c>
      <c r="BJ211" s="14" t="s">
        <v>180</v>
      </c>
      <c r="BK211" s="196">
        <f>ROUND(I211*H211,2)</f>
        <v>0</v>
      </c>
      <c r="BL211" s="14" t="s">
        <v>179</v>
      </c>
      <c r="BM211" s="195" t="s">
        <v>959</v>
      </c>
    </row>
    <row r="212" spans="1:65" s="12" customFormat="1" ht="22.9" customHeight="1">
      <c r="B212" s="168"/>
      <c r="C212" s="169"/>
      <c r="D212" s="170" t="s">
        <v>71</v>
      </c>
      <c r="E212" s="182" t="s">
        <v>430</v>
      </c>
      <c r="F212" s="182" t="s">
        <v>431</v>
      </c>
      <c r="G212" s="169"/>
      <c r="H212" s="169"/>
      <c r="I212" s="172"/>
      <c r="J212" s="183">
        <f>BK212</f>
        <v>0</v>
      </c>
      <c r="K212" s="169"/>
      <c r="L212" s="174"/>
      <c r="M212" s="175"/>
      <c r="N212" s="176"/>
      <c r="O212" s="176"/>
      <c r="P212" s="177">
        <f>P213</f>
        <v>0</v>
      </c>
      <c r="Q212" s="176"/>
      <c r="R212" s="177">
        <f>R213</f>
        <v>0</v>
      </c>
      <c r="S212" s="176"/>
      <c r="T212" s="178">
        <f>T213</f>
        <v>0</v>
      </c>
      <c r="AR212" s="179" t="s">
        <v>80</v>
      </c>
      <c r="AT212" s="180" t="s">
        <v>71</v>
      </c>
      <c r="AU212" s="180" t="s">
        <v>80</v>
      </c>
      <c r="AY212" s="179" t="s">
        <v>172</v>
      </c>
      <c r="BK212" s="181">
        <f>BK213</f>
        <v>0</v>
      </c>
    </row>
    <row r="213" spans="1:65" s="2" customFormat="1" ht="24.2" customHeight="1">
      <c r="A213" s="31"/>
      <c r="B213" s="32"/>
      <c r="C213" s="184" t="s">
        <v>412</v>
      </c>
      <c r="D213" s="184" t="s">
        <v>175</v>
      </c>
      <c r="E213" s="185" t="s">
        <v>433</v>
      </c>
      <c r="F213" s="186" t="s">
        <v>434</v>
      </c>
      <c r="G213" s="187" t="s">
        <v>235</v>
      </c>
      <c r="H213" s="188">
        <v>95</v>
      </c>
      <c r="I213" s="189"/>
      <c r="J213" s="188">
        <f>ROUND(I213*H213,2)</f>
        <v>0</v>
      </c>
      <c r="K213" s="190"/>
      <c r="L213" s="36"/>
      <c r="M213" s="191" t="s">
        <v>1</v>
      </c>
      <c r="N213" s="192" t="s">
        <v>38</v>
      </c>
      <c r="O213" s="68"/>
      <c r="P213" s="193">
        <f>O213*H213</f>
        <v>0</v>
      </c>
      <c r="Q213" s="193">
        <v>0</v>
      </c>
      <c r="R213" s="193">
        <f>Q213*H213</f>
        <v>0</v>
      </c>
      <c r="S213" s="193">
        <v>0</v>
      </c>
      <c r="T213" s="194">
        <f>S213*H213</f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95" t="s">
        <v>179</v>
      </c>
      <c r="AT213" s="195" t="s">
        <v>175</v>
      </c>
      <c r="AU213" s="195" t="s">
        <v>180</v>
      </c>
      <c r="AY213" s="14" t="s">
        <v>172</v>
      </c>
      <c r="BE213" s="196">
        <f>IF(N213="základná",J213,0)</f>
        <v>0</v>
      </c>
      <c r="BF213" s="196">
        <f>IF(N213="znížená",J213,0)</f>
        <v>0</v>
      </c>
      <c r="BG213" s="196">
        <f>IF(N213="zákl. prenesená",J213,0)</f>
        <v>0</v>
      </c>
      <c r="BH213" s="196">
        <f>IF(N213="zníž. prenesená",J213,0)</f>
        <v>0</v>
      </c>
      <c r="BI213" s="196">
        <f>IF(N213="nulová",J213,0)</f>
        <v>0</v>
      </c>
      <c r="BJ213" s="14" t="s">
        <v>180</v>
      </c>
      <c r="BK213" s="196">
        <f>ROUND(I213*H213,2)</f>
        <v>0</v>
      </c>
      <c r="BL213" s="14" t="s">
        <v>179</v>
      </c>
      <c r="BM213" s="195" t="s">
        <v>435</v>
      </c>
    </row>
    <row r="214" spans="1:65" s="12" customFormat="1" ht="25.9" customHeight="1">
      <c r="B214" s="168"/>
      <c r="C214" s="169"/>
      <c r="D214" s="170" t="s">
        <v>71</v>
      </c>
      <c r="E214" s="171" t="s">
        <v>387</v>
      </c>
      <c r="F214" s="171" t="s">
        <v>388</v>
      </c>
      <c r="G214" s="169"/>
      <c r="H214" s="169"/>
      <c r="I214" s="172"/>
      <c r="J214" s="173">
        <f>BK214</f>
        <v>0</v>
      </c>
      <c r="K214" s="169"/>
      <c r="L214" s="174"/>
      <c r="M214" s="175"/>
      <c r="N214" s="176"/>
      <c r="O214" s="176"/>
      <c r="P214" s="177">
        <f>P215+P217</f>
        <v>0</v>
      </c>
      <c r="Q214" s="176"/>
      <c r="R214" s="177">
        <f>R215+R217</f>
        <v>7.7000000000000007E-4</v>
      </c>
      <c r="S214" s="176"/>
      <c r="T214" s="178">
        <f>T215+T217</f>
        <v>0</v>
      </c>
      <c r="AR214" s="179" t="s">
        <v>80</v>
      </c>
      <c r="AT214" s="180" t="s">
        <v>71</v>
      </c>
      <c r="AU214" s="180" t="s">
        <v>72</v>
      </c>
      <c r="AY214" s="179" t="s">
        <v>172</v>
      </c>
      <c r="BK214" s="181">
        <f>BK215+BK217</f>
        <v>0</v>
      </c>
    </row>
    <row r="215" spans="1:65" s="12" customFormat="1" ht="22.9" customHeight="1">
      <c r="B215" s="168"/>
      <c r="C215" s="169"/>
      <c r="D215" s="170" t="s">
        <v>71</v>
      </c>
      <c r="E215" s="182" t="s">
        <v>442</v>
      </c>
      <c r="F215" s="182" t="s">
        <v>443</v>
      </c>
      <c r="G215" s="169"/>
      <c r="H215" s="169"/>
      <c r="I215" s="172"/>
      <c r="J215" s="183">
        <f>BK215</f>
        <v>0</v>
      </c>
      <c r="K215" s="169"/>
      <c r="L215" s="174"/>
      <c r="M215" s="175"/>
      <c r="N215" s="176"/>
      <c r="O215" s="176"/>
      <c r="P215" s="177">
        <f>P216</f>
        <v>0</v>
      </c>
      <c r="Q215" s="176"/>
      <c r="R215" s="177">
        <f>R216</f>
        <v>0</v>
      </c>
      <c r="S215" s="176"/>
      <c r="T215" s="178">
        <f>T216</f>
        <v>0</v>
      </c>
      <c r="AR215" s="179" t="s">
        <v>80</v>
      </c>
      <c r="AT215" s="180" t="s">
        <v>71</v>
      </c>
      <c r="AU215" s="180" t="s">
        <v>80</v>
      </c>
      <c r="AY215" s="179" t="s">
        <v>172</v>
      </c>
      <c r="BK215" s="181">
        <f>BK216</f>
        <v>0</v>
      </c>
    </row>
    <row r="216" spans="1:65" s="2" customFormat="1" ht="24.2" customHeight="1">
      <c r="A216" s="31"/>
      <c r="B216" s="32"/>
      <c r="C216" s="184" t="s">
        <v>416</v>
      </c>
      <c r="D216" s="184" t="s">
        <v>175</v>
      </c>
      <c r="E216" s="185" t="s">
        <v>960</v>
      </c>
      <c r="F216" s="186" t="s">
        <v>961</v>
      </c>
      <c r="G216" s="187" t="s">
        <v>235</v>
      </c>
      <c r="H216" s="188">
        <v>24.8</v>
      </c>
      <c r="I216" s="189"/>
      <c r="J216" s="188">
        <f>ROUND(I216*H216,2)</f>
        <v>0</v>
      </c>
      <c r="K216" s="190"/>
      <c r="L216" s="36"/>
      <c r="M216" s="191" t="s">
        <v>1</v>
      </c>
      <c r="N216" s="192" t="s">
        <v>38</v>
      </c>
      <c r="O216" s="68"/>
      <c r="P216" s="193">
        <f>O216*H216</f>
        <v>0</v>
      </c>
      <c r="Q216" s="193">
        <v>0</v>
      </c>
      <c r="R216" s="193">
        <f>Q216*H216</f>
        <v>0</v>
      </c>
      <c r="S216" s="193">
        <v>0</v>
      </c>
      <c r="T216" s="194">
        <f>S216*H216</f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95" t="s">
        <v>179</v>
      </c>
      <c r="AT216" s="195" t="s">
        <v>175</v>
      </c>
      <c r="AU216" s="195" t="s">
        <v>180</v>
      </c>
      <c r="AY216" s="14" t="s">
        <v>172</v>
      </c>
      <c r="BE216" s="196">
        <f>IF(N216="základná",J216,0)</f>
        <v>0</v>
      </c>
      <c r="BF216" s="196">
        <f>IF(N216="znížená",J216,0)</f>
        <v>0</v>
      </c>
      <c r="BG216" s="196">
        <f>IF(N216="zákl. prenesená",J216,0)</f>
        <v>0</v>
      </c>
      <c r="BH216" s="196">
        <f>IF(N216="zníž. prenesená",J216,0)</f>
        <v>0</v>
      </c>
      <c r="BI216" s="196">
        <f>IF(N216="nulová",J216,0)</f>
        <v>0</v>
      </c>
      <c r="BJ216" s="14" t="s">
        <v>180</v>
      </c>
      <c r="BK216" s="196">
        <f>ROUND(I216*H216,2)</f>
        <v>0</v>
      </c>
      <c r="BL216" s="14" t="s">
        <v>179</v>
      </c>
      <c r="BM216" s="195" t="s">
        <v>962</v>
      </c>
    </row>
    <row r="217" spans="1:65" s="12" customFormat="1" ht="22.9" customHeight="1">
      <c r="B217" s="168"/>
      <c r="C217" s="169"/>
      <c r="D217" s="170" t="s">
        <v>71</v>
      </c>
      <c r="E217" s="182" t="s">
        <v>448</v>
      </c>
      <c r="F217" s="182" t="s">
        <v>449</v>
      </c>
      <c r="G217" s="169"/>
      <c r="H217" s="169"/>
      <c r="I217" s="172"/>
      <c r="J217" s="183">
        <f>BK217</f>
        <v>0</v>
      </c>
      <c r="K217" s="169"/>
      <c r="L217" s="174"/>
      <c r="M217" s="175"/>
      <c r="N217" s="176"/>
      <c r="O217" s="176"/>
      <c r="P217" s="177">
        <f>SUM(P218:P219)</f>
        <v>0</v>
      </c>
      <c r="Q217" s="176"/>
      <c r="R217" s="177">
        <f>SUM(R218:R219)</f>
        <v>7.7000000000000007E-4</v>
      </c>
      <c r="S217" s="176"/>
      <c r="T217" s="178">
        <f>SUM(T218:T219)</f>
        <v>0</v>
      </c>
      <c r="AR217" s="179" t="s">
        <v>80</v>
      </c>
      <c r="AT217" s="180" t="s">
        <v>71</v>
      </c>
      <c r="AU217" s="180" t="s">
        <v>80</v>
      </c>
      <c r="AY217" s="179" t="s">
        <v>172</v>
      </c>
      <c r="BK217" s="181">
        <f>SUM(BK218:BK219)</f>
        <v>0</v>
      </c>
    </row>
    <row r="218" spans="1:65" s="2" customFormat="1" ht="24.2" customHeight="1">
      <c r="A218" s="31"/>
      <c r="B218" s="32"/>
      <c r="C218" s="184" t="s">
        <v>422</v>
      </c>
      <c r="D218" s="184" t="s">
        <v>175</v>
      </c>
      <c r="E218" s="185" t="s">
        <v>451</v>
      </c>
      <c r="F218" s="186" t="s">
        <v>452</v>
      </c>
      <c r="G218" s="187" t="s">
        <v>235</v>
      </c>
      <c r="H218" s="188">
        <v>24.8</v>
      </c>
      <c r="I218" s="189"/>
      <c r="J218" s="188">
        <f>ROUND(I218*H218,2)</f>
        <v>0</v>
      </c>
      <c r="K218" s="190"/>
      <c r="L218" s="36"/>
      <c r="M218" s="191" t="s">
        <v>1</v>
      </c>
      <c r="N218" s="192" t="s">
        <v>38</v>
      </c>
      <c r="O218" s="68"/>
      <c r="P218" s="193">
        <f>O218*H218</f>
        <v>0</v>
      </c>
      <c r="Q218" s="193">
        <v>0</v>
      </c>
      <c r="R218" s="193">
        <f>Q218*H218</f>
        <v>0</v>
      </c>
      <c r="S218" s="193">
        <v>0</v>
      </c>
      <c r="T218" s="194">
        <f>S218*H218</f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179</v>
      </c>
      <c r="AT218" s="195" t="s">
        <v>175</v>
      </c>
      <c r="AU218" s="195" t="s">
        <v>180</v>
      </c>
      <c r="AY218" s="14" t="s">
        <v>172</v>
      </c>
      <c r="BE218" s="196">
        <f>IF(N218="základná",J218,0)</f>
        <v>0</v>
      </c>
      <c r="BF218" s="196">
        <f>IF(N218="znížená",J218,0)</f>
        <v>0</v>
      </c>
      <c r="BG218" s="196">
        <f>IF(N218="zákl. prenesená",J218,0)</f>
        <v>0</v>
      </c>
      <c r="BH218" s="196">
        <f>IF(N218="zníž. prenesená",J218,0)</f>
        <v>0</v>
      </c>
      <c r="BI218" s="196">
        <f>IF(N218="nulová",J218,0)</f>
        <v>0</v>
      </c>
      <c r="BJ218" s="14" t="s">
        <v>180</v>
      </c>
      <c r="BK218" s="196">
        <f>ROUND(I218*H218,2)</f>
        <v>0</v>
      </c>
      <c r="BL218" s="14" t="s">
        <v>179</v>
      </c>
      <c r="BM218" s="195" t="s">
        <v>963</v>
      </c>
    </row>
    <row r="219" spans="1:65" s="2" customFormat="1" ht="14.45" customHeight="1">
      <c r="A219" s="31"/>
      <c r="B219" s="32"/>
      <c r="C219" s="197" t="s">
        <v>426</v>
      </c>
      <c r="D219" s="197" t="s">
        <v>256</v>
      </c>
      <c r="E219" s="198" t="s">
        <v>964</v>
      </c>
      <c r="F219" s="199" t="s">
        <v>965</v>
      </c>
      <c r="G219" s="200" t="s">
        <v>457</v>
      </c>
      <c r="H219" s="201">
        <v>0.77</v>
      </c>
      <c r="I219" s="202"/>
      <c r="J219" s="201">
        <f>ROUND(I219*H219,2)</f>
        <v>0</v>
      </c>
      <c r="K219" s="203"/>
      <c r="L219" s="204"/>
      <c r="M219" s="205" t="s">
        <v>1</v>
      </c>
      <c r="N219" s="206" t="s">
        <v>38</v>
      </c>
      <c r="O219" s="68"/>
      <c r="P219" s="193">
        <f>O219*H219</f>
        <v>0</v>
      </c>
      <c r="Q219" s="193">
        <v>1E-3</v>
      </c>
      <c r="R219" s="193">
        <f>Q219*H219</f>
        <v>7.7000000000000007E-4</v>
      </c>
      <c r="S219" s="193">
        <v>0</v>
      </c>
      <c r="T219" s="194">
        <f>S219*H219</f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95" t="s">
        <v>220</v>
      </c>
      <c r="AT219" s="195" t="s">
        <v>256</v>
      </c>
      <c r="AU219" s="195" t="s">
        <v>180</v>
      </c>
      <c r="AY219" s="14" t="s">
        <v>172</v>
      </c>
      <c r="BE219" s="196">
        <f>IF(N219="základná",J219,0)</f>
        <v>0</v>
      </c>
      <c r="BF219" s="196">
        <f>IF(N219="znížená",J219,0)</f>
        <v>0</v>
      </c>
      <c r="BG219" s="196">
        <f>IF(N219="zákl. prenesená",J219,0)</f>
        <v>0</v>
      </c>
      <c r="BH219" s="196">
        <f>IF(N219="zníž. prenesená",J219,0)</f>
        <v>0</v>
      </c>
      <c r="BI219" s="196">
        <f>IF(N219="nulová",J219,0)</f>
        <v>0</v>
      </c>
      <c r="BJ219" s="14" t="s">
        <v>180</v>
      </c>
      <c r="BK219" s="196">
        <f>ROUND(I219*H219,2)</f>
        <v>0</v>
      </c>
      <c r="BL219" s="14" t="s">
        <v>179</v>
      </c>
      <c r="BM219" s="195" t="s">
        <v>966</v>
      </c>
    </row>
    <row r="220" spans="1:65" s="12" customFormat="1" ht="25.9" customHeight="1">
      <c r="B220" s="168"/>
      <c r="C220" s="169"/>
      <c r="D220" s="170" t="s">
        <v>71</v>
      </c>
      <c r="E220" s="171" t="s">
        <v>241</v>
      </c>
      <c r="F220" s="171" t="s">
        <v>242</v>
      </c>
      <c r="G220" s="169"/>
      <c r="H220" s="169"/>
      <c r="I220" s="172"/>
      <c r="J220" s="173">
        <f>BK220</f>
        <v>0</v>
      </c>
      <c r="K220" s="169"/>
      <c r="L220" s="174"/>
      <c r="M220" s="175"/>
      <c r="N220" s="176"/>
      <c r="O220" s="176"/>
      <c r="P220" s="177">
        <f>P221+P223+P225+P230+P233+P237+P239+P243+P246+P248</f>
        <v>0</v>
      </c>
      <c r="Q220" s="176"/>
      <c r="R220" s="177">
        <f>R221+R223+R225+R230+R233+R237+R239+R243+R246+R248</f>
        <v>116.60578390000002</v>
      </c>
      <c r="S220" s="176"/>
      <c r="T220" s="178">
        <f>T221+T223+T225+T230+T233+T237+T239+T243+T246+T248</f>
        <v>0</v>
      </c>
      <c r="AR220" s="179" t="s">
        <v>80</v>
      </c>
      <c r="AT220" s="180" t="s">
        <v>71</v>
      </c>
      <c r="AU220" s="180" t="s">
        <v>72</v>
      </c>
      <c r="AY220" s="179" t="s">
        <v>172</v>
      </c>
      <c r="BK220" s="181">
        <f>BK221+BK223+BK225+BK230+BK233+BK237+BK239+BK243+BK246+BK248</f>
        <v>0</v>
      </c>
    </row>
    <row r="221" spans="1:65" s="12" customFormat="1" ht="22.9" customHeight="1">
      <c r="B221" s="168"/>
      <c r="C221" s="169"/>
      <c r="D221" s="170" t="s">
        <v>71</v>
      </c>
      <c r="E221" s="182" t="s">
        <v>512</v>
      </c>
      <c r="F221" s="182" t="s">
        <v>513</v>
      </c>
      <c r="G221" s="169"/>
      <c r="H221" s="169"/>
      <c r="I221" s="172"/>
      <c r="J221" s="183">
        <f>BK221</f>
        <v>0</v>
      </c>
      <c r="K221" s="169"/>
      <c r="L221" s="174"/>
      <c r="M221" s="175"/>
      <c r="N221" s="176"/>
      <c r="O221" s="176"/>
      <c r="P221" s="177">
        <f>P222</f>
        <v>0</v>
      </c>
      <c r="Q221" s="176"/>
      <c r="R221" s="177">
        <f>R222</f>
        <v>17.961649999999999</v>
      </c>
      <c r="S221" s="176"/>
      <c r="T221" s="178">
        <f>T222</f>
        <v>0</v>
      </c>
      <c r="AR221" s="179" t="s">
        <v>80</v>
      </c>
      <c r="AT221" s="180" t="s">
        <v>71</v>
      </c>
      <c r="AU221" s="180" t="s">
        <v>80</v>
      </c>
      <c r="AY221" s="179" t="s">
        <v>172</v>
      </c>
      <c r="BK221" s="181">
        <f>BK222</f>
        <v>0</v>
      </c>
    </row>
    <row r="222" spans="1:65" s="2" customFormat="1" ht="24.2" customHeight="1">
      <c r="A222" s="31"/>
      <c r="B222" s="32"/>
      <c r="C222" s="184" t="s">
        <v>432</v>
      </c>
      <c r="D222" s="184" t="s">
        <v>175</v>
      </c>
      <c r="E222" s="185" t="s">
        <v>919</v>
      </c>
      <c r="F222" s="186" t="s">
        <v>920</v>
      </c>
      <c r="G222" s="187" t="s">
        <v>235</v>
      </c>
      <c r="H222" s="188">
        <v>95</v>
      </c>
      <c r="I222" s="189"/>
      <c r="J222" s="188">
        <f>ROUND(I222*H222,2)</f>
        <v>0</v>
      </c>
      <c r="K222" s="190"/>
      <c r="L222" s="36"/>
      <c r="M222" s="191" t="s">
        <v>1</v>
      </c>
      <c r="N222" s="192" t="s">
        <v>38</v>
      </c>
      <c r="O222" s="68"/>
      <c r="P222" s="193">
        <f>O222*H222</f>
        <v>0</v>
      </c>
      <c r="Q222" s="193">
        <v>0.18906999999999999</v>
      </c>
      <c r="R222" s="193">
        <f>Q222*H222</f>
        <v>17.961649999999999</v>
      </c>
      <c r="S222" s="193">
        <v>0</v>
      </c>
      <c r="T222" s="194">
        <f>S222*H222</f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95" t="s">
        <v>179</v>
      </c>
      <c r="AT222" s="195" t="s">
        <v>175</v>
      </c>
      <c r="AU222" s="195" t="s">
        <v>180</v>
      </c>
      <c r="AY222" s="14" t="s">
        <v>172</v>
      </c>
      <c r="BE222" s="196">
        <f>IF(N222="základná",J222,0)</f>
        <v>0</v>
      </c>
      <c r="BF222" s="196">
        <f>IF(N222="znížená",J222,0)</f>
        <v>0</v>
      </c>
      <c r="BG222" s="196">
        <f>IF(N222="zákl. prenesená",J222,0)</f>
        <v>0</v>
      </c>
      <c r="BH222" s="196">
        <f>IF(N222="zníž. prenesená",J222,0)</f>
        <v>0</v>
      </c>
      <c r="BI222" s="196">
        <f>IF(N222="nulová",J222,0)</f>
        <v>0</v>
      </c>
      <c r="BJ222" s="14" t="s">
        <v>180</v>
      </c>
      <c r="BK222" s="196">
        <f>ROUND(I222*H222,2)</f>
        <v>0</v>
      </c>
      <c r="BL222" s="14" t="s">
        <v>179</v>
      </c>
      <c r="BM222" s="195" t="s">
        <v>921</v>
      </c>
    </row>
    <row r="223" spans="1:65" s="12" customFormat="1" ht="22.9" customHeight="1">
      <c r="B223" s="168"/>
      <c r="C223" s="169"/>
      <c r="D223" s="170" t="s">
        <v>71</v>
      </c>
      <c r="E223" s="182" t="s">
        <v>530</v>
      </c>
      <c r="F223" s="182" t="s">
        <v>531</v>
      </c>
      <c r="G223" s="169"/>
      <c r="H223" s="169"/>
      <c r="I223" s="172"/>
      <c r="J223" s="183">
        <f>BK223</f>
        <v>0</v>
      </c>
      <c r="K223" s="169"/>
      <c r="L223" s="174"/>
      <c r="M223" s="175"/>
      <c r="N223" s="176"/>
      <c r="O223" s="176"/>
      <c r="P223" s="177">
        <f>P224</f>
        <v>0</v>
      </c>
      <c r="Q223" s="176"/>
      <c r="R223" s="177">
        <f>R224</f>
        <v>27.294450000000001</v>
      </c>
      <c r="S223" s="176"/>
      <c r="T223" s="178">
        <f>T224</f>
        <v>0</v>
      </c>
      <c r="AR223" s="179" t="s">
        <v>80</v>
      </c>
      <c r="AT223" s="180" t="s">
        <v>71</v>
      </c>
      <c r="AU223" s="180" t="s">
        <v>80</v>
      </c>
      <c r="AY223" s="179" t="s">
        <v>172</v>
      </c>
      <c r="BK223" s="181">
        <f>BK224</f>
        <v>0</v>
      </c>
    </row>
    <row r="224" spans="1:65" s="2" customFormat="1" ht="37.9" customHeight="1">
      <c r="A224" s="31"/>
      <c r="B224" s="32"/>
      <c r="C224" s="184" t="s">
        <v>438</v>
      </c>
      <c r="D224" s="184" t="s">
        <v>175</v>
      </c>
      <c r="E224" s="185" t="s">
        <v>923</v>
      </c>
      <c r="F224" s="186" t="s">
        <v>924</v>
      </c>
      <c r="G224" s="187" t="s">
        <v>235</v>
      </c>
      <c r="H224" s="188">
        <v>95</v>
      </c>
      <c r="I224" s="189"/>
      <c r="J224" s="188">
        <f>ROUND(I224*H224,2)</f>
        <v>0</v>
      </c>
      <c r="K224" s="190"/>
      <c r="L224" s="36"/>
      <c r="M224" s="191" t="s">
        <v>1</v>
      </c>
      <c r="N224" s="192" t="s">
        <v>38</v>
      </c>
      <c r="O224" s="68"/>
      <c r="P224" s="193">
        <f>O224*H224</f>
        <v>0</v>
      </c>
      <c r="Q224" s="193">
        <v>0.28731000000000001</v>
      </c>
      <c r="R224" s="193">
        <f>Q224*H224</f>
        <v>27.294450000000001</v>
      </c>
      <c r="S224" s="193">
        <v>0</v>
      </c>
      <c r="T224" s="194">
        <f>S224*H224</f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179</v>
      </c>
      <c r="AT224" s="195" t="s">
        <v>175</v>
      </c>
      <c r="AU224" s="195" t="s">
        <v>180</v>
      </c>
      <c r="AY224" s="14" t="s">
        <v>172</v>
      </c>
      <c r="BE224" s="196">
        <f>IF(N224="základná",J224,0)</f>
        <v>0</v>
      </c>
      <c r="BF224" s="196">
        <f>IF(N224="znížená",J224,0)</f>
        <v>0</v>
      </c>
      <c r="BG224" s="196">
        <f>IF(N224="zákl. prenesená",J224,0)</f>
        <v>0</v>
      </c>
      <c r="BH224" s="196">
        <f>IF(N224="zníž. prenesená",J224,0)</f>
        <v>0</v>
      </c>
      <c r="BI224" s="196">
        <f>IF(N224="nulová",J224,0)</f>
        <v>0</v>
      </c>
      <c r="BJ224" s="14" t="s">
        <v>180</v>
      </c>
      <c r="BK224" s="196">
        <f>ROUND(I224*H224,2)</f>
        <v>0</v>
      </c>
      <c r="BL224" s="14" t="s">
        <v>179</v>
      </c>
      <c r="BM224" s="195" t="s">
        <v>925</v>
      </c>
    </row>
    <row r="225" spans="1:65" s="12" customFormat="1" ht="22.9" customHeight="1">
      <c r="B225" s="168"/>
      <c r="C225" s="169"/>
      <c r="D225" s="170" t="s">
        <v>71</v>
      </c>
      <c r="E225" s="182" t="s">
        <v>561</v>
      </c>
      <c r="F225" s="182" t="s">
        <v>562</v>
      </c>
      <c r="G225" s="169"/>
      <c r="H225" s="169"/>
      <c r="I225" s="172"/>
      <c r="J225" s="183">
        <f>BK225</f>
        <v>0</v>
      </c>
      <c r="K225" s="169"/>
      <c r="L225" s="174"/>
      <c r="M225" s="175"/>
      <c r="N225" s="176"/>
      <c r="O225" s="176"/>
      <c r="P225" s="177">
        <f>SUM(P226:P229)</f>
        <v>0</v>
      </c>
      <c r="Q225" s="176"/>
      <c r="R225" s="177">
        <f>SUM(R226:R229)</f>
        <v>26.911775000000002</v>
      </c>
      <c r="S225" s="176"/>
      <c r="T225" s="178">
        <f>SUM(T226:T229)</f>
        <v>0</v>
      </c>
      <c r="AR225" s="179" t="s">
        <v>80</v>
      </c>
      <c r="AT225" s="180" t="s">
        <v>71</v>
      </c>
      <c r="AU225" s="180" t="s">
        <v>80</v>
      </c>
      <c r="AY225" s="179" t="s">
        <v>172</v>
      </c>
      <c r="BK225" s="181">
        <f>SUM(BK226:BK229)</f>
        <v>0</v>
      </c>
    </row>
    <row r="226" spans="1:65" s="2" customFormat="1" ht="37.9" customHeight="1">
      <c r="A226" s="31"/>
      <c r="B226" s="32"/>
      <c r="C226" s="184" t="s">
        <v>444</v>
      </c>
      <c r="D226" s="184" t="s">
        <v>175</v>
      </c>
      <c r="E226" s="185" t="s">
        <v>926</v>
      </c>
      <c r="F226" s="186" t="s">
        <v>927</v>
      </c>
      <c r="G226" s="187" t="s">
        <v>235</v>
      </c>
      <c r="H226" s="188">
        <v>95</v>
      </c>
      <c r="I226" s="189"/>
      <c r="J226" s="188">
        <f>ROUND(I226*H226,2)</f>
        <v>0</v>
      </c>
      <c r="K226" s="190"/>
      <c r="L226" s="36"/>
      <c r="M226" s="191" t="s">
        <v>1</v>
      </c>
      <c r="N226" s="192" t="s">
        <v>38</v>
      </c>
      <c r="O226" s="68"/>
      <c r="P226" s="193">
        <f>O226*H226</f>
        <v>0</v>
      </c>
      <c r="Q226" s="193">
        <v>9.2499999999999999E-2</v>
      </c>
      <c r="R226" s="193">
        <f>Q226*H226</f>
        <v>8.7874999999999996</v>
      </c>
      <c r="S226" s="193">
        <v>0</v>
      </c>
      <c r="T226" s="194">
        <f>S226*H226</f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179</v>
      </c>
      <c r="AT226" s="195" t="s">
        <v>175</v>
      </c>
      <c r="AU226" s="195" t="s">
        <v>180</v>
      </c>
      <c r="AY226" s="14" t="s">
        <v>172</v>
      </c>
      <c r="BE226" s="196">
        <f>IF(N226="základná",J226,0)</f>
        <v>0</v>
      </c>
      <c r="BF226" s="196">
        <f>IF(N226="znížená",J226,0)</f>
        <v>0</v>
      </c>
      <c r="BG226" s="196">
        <f>IF(N226="zákl. prenesená",J226,0)</f>
        <v>0</v>
      </c>
      <c r="BH226" s="196">
        <f>IF(N226="zníž. prenesená",J226,0)</f>
        <v>0</v>
      </c>
      <c r="BI226" s="196">
        <f>IF(N226="nulová",J226,0)</f>
        <v>0</v>
      </c>
      <c r="BJ226" s="14" t="s">
        <v>180</v>
      </c>
      <c r="BK226" s="196">
        <f>ROUND(I226*H226,2)</f>
        <v>0</v>
      </c>
      <c r="BL226" s="14" t="s">
        <v>179</v>
      </c>
      <c r="BM226" s="195" t="s">
        <v>928</v>
      </c>
    </row>
    <row r="227" spans="1:65" s="2" customFormat="1" ht="14.45" customHeight="1">
      <c r="A227" s="31"/>
      <c r="B227" s="32"/>
      <c r="C227" s="197" t="s">
        <v>450</v>
      </c>
      <c r="D227" s="197" t="s">
        <v>256</v>
      </c>
      <c r="E227" s="198" t="s">
        <v>929</v>
      </c>
      <c r="F227" s="199" t="s">
        <v>930</v>
      </c>
      <c r="G227" s="200" t="s">
        <v>235</v>
      </c>
      <c r="H227" s="201">
        <v>96.9</v>
      </c>
      <c r="I227" s="202"/>
      <c r="J227" s="201">
        <f>ROUND(I227*H227,2)</f>
        <v>0</v>
      </c>
      <c r="K227" s="203"/>
      <c r="L227" s="204"/>
      <c r="M227" s="205" t="s">
        <v>1</v>
      </c>
      <c r="N227" s="206" t="s">
        <v>38</v>
      </c>
      <c r="O227" s="68"/>
      <c r="P227" s="193">
        <f>O227*H227</f>
        <v>0</v>
      </c>
      <c r="Q227" s="193">
        <v>0.11475</v>
      </c>
      <c r="R227" s="193">
        <f>Q227*H227</f>
        <v>11.119275000000002</v>
      </c>
      <c r="S227" s="193">
        <v>0</v>
      </c>
      <c r="T227" s="194">
        <f>S227*H227</f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220</v>
      </c>
      <c r="AT227" s="195" t="s">
        <v>256</v>
      </c>
      <c r="AU227" s="195" t="s">
        <v>180</v>
      </c>
      <c r="AY227" s="14" t="s">
        <v>172</v>
      </c>
      <c r="BE227" s="196">
        <f>IF(N227="základná",J227,0)</f>
        <v>0</v>
      </c>
      <c r="BF227" s="196">
        <f>IF(N227="znížená",J227,0)</f>
        <v>0</v>
      </c>
      <c r="BG227" s="196">
        <f>IF(N227="zákl. prenesená",J227,0)</f>
        <v>0</v>
      </c>
      <c r="BH227" s="196">
        <f>IF(N227="zníž. prenesená",J227,0)</f>
        <v>0</v>
      </c>
      <c r="BI227" s="196">
        <f>IF(N227="nulová",J227,0)</f>
        <v>0</v>
      </c>
      <c r="BJ227" s="14" t="s">
        <v>180</v>
      </c>
      <c r="BK227" s="196">
        <f>ROUND(I227*H227,2)</f>
        <v>0</v>
      </c>
      <c r="BL227" s="14" t="s">
        <v>179</v>
      </c>
      <c r="BM227" s="195" t="s">
        <v>931</v>
      </c>
    </row>
    <row r="228" spans="1:65" s="2" customFormat="1" ht="24.2" customHeight="1">
      <c r="A228" s="31"/>
      <c r="B228" s="32"/>
      <c r="C228" s="184" t="s">
        <v>454</v>
      </c>
      <c r="D228" s="184" t="s">
        <v>175</v>
      </c>
      <c r="E228" s="185" t="s">
        <v>564</v>
      </c>
      <c r="F228" s="186" t="s">
        <v>565</v>
      </c>
      <c r="G228" s="187" t="s">
        <v>235</v>
      </c>
      <c r="H228" s="188">
        <v>23.7</v>
      </c>
      <c r="I228" s="189"/>
      <c r="J228" s="188">
        <f>ROUND(I228*H228,2)</f>
        <v>0</v>
      </c>
      <c r="K228" s="190"/>
      <c r="L228" s="36"/>
      <c r="M228" s="191" t="s">
        <v>1</v>
      </c>
      <c r="N228" s="192" t="s">
        <v>38</v>
      </c>
      <c r="O228" s="68"/>
      <c r="P228" s="193">
        <f>O228*H228</f>
        <v>0</v>
      </c>
      <c r="Q228" s="193">
        <v>0.112</v>
      </c>
      <c r="R228" s="193">
        <f>Q228*H228</f>
        <v>2.6543999999999999</v>
      </c>
      <c r="S228" s="193">
        <v>0</v>
      </c>
      <c r="T228" s="194">
        <f>S228*H228</f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95" t="s">
        <v>179</v>
      </c>
      <c r="AT228" s="195" t="s">
        <v>175</v>
      </c>
      <c r="AU228" s="195" t="s">
        <v>180</v>
      </c>
      <c r="AY228" s="14" t="s">
        <v>172</v>
      </c>
      <c r="BE228" s="196">
        <f>IF(N228="základná",J228,0)</f>
        <v>0</v>
      </c>
      <c r="BF228" s="196">
        <f>IF(N228="znížená",J228,0)</f>
        <v>0</v>
      </c>
      <c r="BG228" s="196">
        <f>IF(N228="zákl. prenesená",J228,0)</f>
        <v>0</v>
      </c>
      <c r="BH228" s="196">
        <f>IF(N228="zníž. prenesená",J228,0)</f>
        <v>0</v>
      </c>
      <c r="BI228" s="196">
        <f>IF(N228="nulová",J228,0)</f>
        <v>0</v>
      </c>
      <c r="BJ228" s="14" t="s">
        <v>180</v>
      </c>
      <c r="BK228" s="196">
        <f>ROUND(I228*H228,2)</f>
        <v>0</v>
      </c>
      <c r="BL228" s="14" t="s">
        <v>179</v>
      </c>
      <c r="BM228" s="195" t="s">
        <v>566</v>
      </c>
    </row>
    <row r="229" spans="1:65" s="2" customFormat="1" ht="14.45" customHeight="1">
      <c r="A229" s="31"/>
      <c r="B229" s="32"/>
      <c r="C229" s="197" t="s">
        <v>462</v>
      </c>
      <c r="D229" s="197" t="s">
        <v>256</v>
      </c>
      <c r="E229" s="198" t="s">
        <v>568</v>
      </c>
      <c r="F229" s="199" t="s">
        <v>569</v>
      </c>
      <c r="G229" s="200" t="s">
        <v>235</v>
      </c>
      <c r="H229" s="201">
        <v>24.17</v>
      </c>
      <c r="I229" s="202"/>
      <c r="J229" s="201">
        <f>ROUND(I229*H229,2)</f>
        <v>0</v>
      </c>
      <c r="K229" s="203"/>
      <c r="L229" s="204"/>
      <c r="M229" s="205" t="s">
        <v>1</v>
      </c>
      <c r="N229" s="206" t="s">
        <v>38</v>
      </c>
      <c r="O229" s="68"/>
      <c r="P229" s="193">
        <f>O229*H229</f>
        <v>0</v>
      </c>
      <c r="Q229" s="193">
        <v>0.18</v>
      </c>
      <c r="R229" s="193">
        <f>Q229*H229</f>
        <v>4.3506</v>
      </c>
      <c r="S229" s="193">
        <v>0</v>
      </c>
      <c r="T229" s="194">
        <f>S229*H229</f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220</v>
      </c>
      <c r="AT229" s="195" t="s">
        <v>256</v>
      </c>
      <c r="AU229" s="195" t="s">
        <v>180</v>
      </c>
      <c r="AY229" s="14" t="s">
        <v>172</v>
      </c>
      <c r="BE229" s="196">
        <f>IF(N229="základná",J229,0)</f>
        <v>0</v>
      </c>
      <c r="BF229" s="196">
        <f>IF(N229="znížená",J229,0)</f>
        <v>0</v>
      </c>
      <c r="BG229" s="196">
        <f>IF(N229="zákl. prenesená",J229,0)</f>
        <v>0</v>
      </c>
      <c r="BH229" s="196">
        <f>IF(N229="zníž. prenesená",J229,0)</f>
        <v>0</v>
      </c>
      <c r="BI229" s="196">
        <f>IF(N229="nulová",J229,0)</f>
        <v>0</v>
      </c>
      <c r="BJ229" s="14" t="s">
        <v>180</v>
      </c>
      <c r="BK229" s="196">
        <f>ROUND(I229*H229,2)</f>
        <v>0</v>
      </c>
      <c r="BL229" s="14" t="s">
        <v>179</v>
      </c>
      <c r="BM229" s="195" t="s">
        <v>570</v>
      </c>
    </row>
    <row r="230" spans="1:65" s="12" customFormat="1" ht="22.9" customHeight="1">
      <c r="B230" s="168"/>
      <c r="C230" s="169"/>
      <c r="D230" s="170" t="s">
        <v>71</v>
      </c>
      <c r="E230" s="182" t="s">
        <v>571</v>
      </c>
      <c r="F230" s="182" t="s">
        <v>572</v>
      </c>
      <c r="G230" s="169"/>
      <c r="H230" s="169"/>
      <c r="I230" s="172"/>
      <c r="J230" s="183">
        <f>BK230</f>
        <v>0</v>
      </c>
      <c r="K230" s="169"/>
      <c r="L230" s="174"/>
      <c r="M230" s="175"/>
      <c r="N230" s="176"/>
      <c r="O230" s="176"/>
      <c r="P230" s="177">
        <f>SUM(P231:P232)</f>
        <v>0</v>
      </c>
      <c r="Q230" s="176"/>
      <c r="R230" s="177">
        <f>SUM(R231:R232)</f>
        <v>7.4405468999999993</v>
      </c>
      <c r="S230" s="176"/>
      <c r="T230" s="178">
        <f>SUM(T231:T232)</f>
        <v>0</v>
      </c>
      <c r="AR230" s="179" t="s">
        <v>80</v>
      </c>
      <c r="AT230" s="180" t="s">
        <v>71</v>
      </c>
      <c r="AU230" s="180" t="s">
        <v>80</v>
      </c>
      <c r="AY230" s="179" t="s">
        <v>172</v>
      </c>
      <c r="BK230" s="181">
        <f>SUM(BK231:BK232)</f>
        <v>0</v>
      </c>
    </row>
    <row r="231" spans="1:65" s="2" customFormat="1" ht="24.2" customHeight="1">
      <c r="A231" s="31"/>
      <c r="B231" s="32"/>
      <c r="C231" s="184" t="s">
        <v>466</v>
      </c>
      <c r="D231" s="184" t="s">
        <v>175</v>
      </c>
      <c r="E231" s="185" t="s">
        <v>574</v>
      </c>
      <c r="F231" s="186" t="s">
        <v>575</v>
      </c>
      <c r="G231" s="187" t="s">
        <v>235</v>
      </c>
      <c r="H231" s="188">
        <v>11.53</v>
      </c>
      <c r="I231" s="189"/>
      <c r="J231" s="188">
        <f>ROUND(I231*H231,2)</f>
        <v>0</v>
      </c>
      <c r="K231" s="190"/>
      <c r="L231" s="36"/>
      <c r="M231" s="191" t="s">
        <v>1</v>
      </c>
      <c r="N231" s="192" t="s">
        <v>38</v>
      </c>
      <c r="O231" s="68"/>
      <c r="P231" s="193">
        <f>O231*H231</f>
        <v>0</v>
      </c>
      <c r="Q231" s="193">
        <v>0.46172999999999997</v>
      </c>
      <c r="R231" s="193">
        <f>Q231*H231</f>
        <v>5.3237468999999997</v>
      </c>
      <c r="S231" s="193">
        <v>0</v>
      </c>
      <c r="T231" s="194">
        <f>S231*H231</f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95" t="s">
        <v>179</v>
      </c>
      <c r="AT231" s="195" t="s">
        <v>175</v>
      </c>
      <c r="AU231" s="195" t="s">
        <v>180</v>
      </c>
      <c r="AY231" s="14" t="s">
        <v>172</v>
      </c>
      <c r="BE231" s="196">
        <f>IF(N231="základná",J231,0)</f>
        <v>0</v>
      </c>
      <c r="BF231" s="196">
        <f>IF(N231="znížená",J231,0)</f>
        <v>0</v>
      </c>
      <c r="BG231" s="196">
        <f>IF(N231="zákl. prenesená",J231,0)</f>
        <v>0</v>
      </c>
      <c r="BH231" s="196">
        <f>IF(N231="zníž. prenesená",J231,0)</f>
        <v>0</v>
      </c>
      <c r="BI231" s="196">
        <f>IF(N231="nulová",J231,0)</f>
        <v>0</v>
      </c>
      <c r="BJ231" s="14" t="s">
        <v>180</v>
      </c>
      <c r="BK231" s="196">
        <f>ROUND(I231*H231,2)</f>
        <v>0</v>
      </c>
      <c r="BL231" s="14" t="s">
        <v>179</v>
      </c>
      <c r="BM231" s="195" t="s">
        <v>576</v>
      </c>
    </row>
    <row r="232" spans="1:65" s="2" customFormat="1" ht="24.2" customHeight="1">
      <c r="A232" s="31"/>
      <c r="B232" s="32"/>
      <c r="C232" s="197" t="s">
        <v>472</v>
      </c>
      <c r="D232" s="197" t="s">
        <v>256</v>
      </c>
      <c r="E232" s="198" t="s">
        <v>578</v>
      </c>
      <c r="F232" s="199" t="s">
        <v>579</v>
      </c>
      <c r="G232" s="200" t="s">
        <v>235</v>
      </c>
      <c r="H232" s="201">
        <v>11.76</v>
      </c>
      <c r="I232" s="202"/>
      <c r="J232" s="201">
        <f>ROUND(I232*H232,2)</f>
        <v>0</v>
      </c>
      <c r="K232" s="203"/>
      <c r="L232" s="204"/>
      <c r="M232" s="205" t="s">
        <v>1</v>
      </c>
      <c r="N232" s="206" t="s">
        <v>38</v>
      </c>
      <c r="O232" s="68"/>
      <c r="P232" s="193">
        <f>O232*H232</f>
        <v>0</v>
      </c>
      <c r="Q232" s="193">
        <v>0.18</v>
      </c>
      <c r="R232" s="193">
        <f>Q232*H232</f>
        <v>2.1168</v>
      </c>
      <c r="S232" s="193">
        <v>0</v>
      </c>
      <c r="T232" s="194">
        <f>S232*H232</f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220</v>
      </c>
      <c r="AT232" s="195" t="s">
        <v>256</v>
      </c>
      <c r="AU232" s="195" t="s">
        <v>180</v>
      </c>
      <c r="AY232" s="14" t="s">
        <v>172</v>
      </c>
      <c r="BE232" s="196">
        <f>IF(N232="základná",J232,0)</f>
        <v>0</v>
      </c>
      <c r="BF232" s="196">
        <f>IF(N232="znížená",J232,0)</f>
        <v>0</v>
      </c>
      <c r="BG232" s="196">
        <f>IF(N232="zákl. prenesená",J232,0)</f>
        <v>0</v>
      </c>
      <c r="BH232" s="196">
        <f>IF(N232="zníž. prenesená",J232,0)</f>
        <v>0</v>
      </c>
      <c r="BI232" s="196">
        <f>IF(N232="nulová",J232,0)</f>
        <v>0</v>
      </c>
      <c r="BJ232" s="14" t="s">
        <v>180</v>
      </c>
      <c r="BK232" s="196">
        <f>ROUND(I232*H232,2)</f>
        <v>0</v>
      </c>
      <c r="BL232" s="14" t="s">
        <v>179</v>
      </c>
      <c r="BM232" s="195" t="s">
        <v>580</v>
      </c>
    </row>
    <row r="233" spans="1:65" s="12" customFormat="1" ht="22.9" customHeight="1">
      <c r="B233" s="168"/>
      <c r="C233" s="169"/>
      <c r="D233" s="170" t="s">
        <v>71</v>
      </c>
      <c r="E233" s="182" t="s">
        <v>249</v>
      </c>
      <c r="F233" s="182" t="s">
        <v>250</v>
      </c>
      <c r="G233" s="169"/>
      <c r="H233" s="169"/>
      <c r="I233" s="172"/>
      <c r="J233" s="183">
        <f>BK233</f>
        <v>0</v>
      </c>
      <c r="K233" s="169"/>
      <c r="L233" s="174"/>
      <c r="M233" s="175"/>
      <c r="N233" s="176"/>
      <c r="O233" s="176"/>
      <c r="P233" s="177">
        <f>SUM(P234:P236)</f>
        <v>0</v>
      </c>
      <c r="Q233" s="176"/>
      <c r="R233" s="177">
        <f>SUM(R234:R236)</f>
        <v>1.9714400000000001</v>
      </c>
      <c r="S233" s="176"/>
      <c r="T233" s="178">
        <f>SUM(T234:T236)</f>
        <v>0</v>
      </c>
      <c r="AR233" s="179" t="s">
        <v>80</v>
      </c>
      <c r="AT233" s="180" t="s">
        <v>71</v>
      </c>
      <c r="AU233" s="180" t="s">
        <v>80</v>
      </c>
      <c r="AY233" s="179" t="s">
        <v>172</v>
      </c>
      <c r="BK233" s="181">
        <f>SUM(BK234:BK236)</f>
        <v>0</v>
      </c>
    </row>
    <row r="234" spans="1:65" s="2" customFormat="1" ht="24.2" customHeight="1">
      <c r="A234" s="31"/>
      <c r="B234" s="32"/>
      <c r="C234" s="184" t="s">
        <v>476</v>
      </c>
      <c r="D234" s="184" t="s">
        <v>175</v>
      </c>
      <c r="E234" s="185" t="s">
        <v>252</v>
      </c>
      <c r="F234" s="186" t="s">
        <v>253</v>
      </c>
      <c r="G234" s="187" t="s">
        <v>211</v>
      </c>
      <c r="H234" s="188">
        <v>4</v>
      </c>
      <c r="I234" s="189"/>
      <c r="J234" s="188">
        <f>ROUND(I234*H234,2)</f>
        <v>0</v>
      </c>
      <c r="K234" s="190"/>
      <c r="L234" s="36"/>
      <c r="M234" s="191" t="s">
        <v>1</v>
      </c>
      <c r="N234" s="192" t="s">
        <v>38</v>
      </c>
      <c r="O234" s="68"/>
      <c r="P234" s="193">
        <f>O234*H234</f>
        <v>0</v>
      </c>
      <c r="Q234" s="193">
        <v>0.44266</v>
      </c>
      <c r="R234" s="193">
        <f>Q234*H234</f>
        <v>1.77064</v>
      </c>
      <c r="S234" s="193">
        <v>0</v>
      </c>
      <c r="T234" s="194">
        <f>S234*H234</f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95" t="s">
        <v>179</v>
      </c>
      <c r="AT234" s="195" t="s">
        <v>175</v>
      </c>
      <c r="AU234" s="195" t="s">
        <v>180</v>
      </c>
      <c r="AY234" s="14" t="s">
        <v>172</v>
      </c>
      <c r="BE234" s="196">
        <f>IF(N234="základná",J234,0)</f>
        <v>0</v>
      </c>
      <c r="BF234" s="196">
        <f>IF(N234="znížená",J234,0)</f>
        <v>0</v>
      </c>
      <c r="BG234" s="196">
        <f>IF(N234="zákl. prenesená",J234,0)</f>
        <v>0</v>
      </c>
      <c r="BH234" s="196">
        <f>IF(N234="zníž. prenesená",J234,0)</f>
        <v>0</v>
      </c>
      <c r="BI234" s="196">
        <f>IF(N234="nulová",J234,0)</f>
        <v>0</v>
      </c>
      <c r="BJ234" s="14" t="s">
        <v>180</v>
      </c>
      <c r="BK234" s="196">
        <f>ROUND(I234*H234,2)</f>
        <v>0</v>
      </c>
      <c r="BL234" s="14" t="s">
        <v>179</v>
      </c>
      <c r="BM234" s="195" t="s">
        <v>254</v>
      </c>
    </row>
    <row r="235" spans="1:65" s="2" customFormat="1" ht="24.2" customHeight="1">
      <c r="A235" s="31"/>
      <c r="B235" s="32"/>
      <c r="C235" s="197" t="s">
        <v>482</v>
      </c>
      <c r="D235" s="197" t="s">
        <v>256</v>
      </c>
      <c r="E235" s="198" t="s">
        <v>257</v>
      </c>
      <c r="F235" s="199" t="s">
        <v>258</v>
      </c>
      <c r="G235" s="200" t="s">
        <v>211</v>
      </c>
      <c r="H235" s="201">
        <v>4</v>
      </c>
      <c r="I235" s="202"/>
      <c r="J235" s="201">
        <f>ROUND(I235*H235,2)</f>
        <v>0</v>
      </c>
      <c r="K235" s="203"/>
      <c r="L235" s="204"/>
      <c r="M235" s="205" t="s">
        <v>1</v>
      </c>
      <c r="N235" s="206" t="s">
        <v>38</v>
      </c>
      <c r="O235" s="68"/>
      <c r="P235" s="193">
        <f>O235*H235</f>
        <v>0</v>
      </c>
      <c r="Q235" s="193">
        <v>4.3799999999999999E-2</v>
      </c>
      <c r="R235" s="193">
        <f>Q235*H235</f>
        <v>0.17519999999999999</v>
      </c>
      <c r="S235" s="193">
        <v>0</v>
      </c>
      <c r="T235" s="194">
        <f>S235*H235</f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220</v>
      </c>
      <c r="AT235" s="195" t="s">
        <v>256</v>
      </c>
      <c r="AU235" s="195" t="s">
        <v>180</v>
      </c>
      <c r="AY235" s="14" t="s">
        <v>172</v>
      </c>
      <c r="BE235" s="196">
        <f>IF(N235="základná",J235,0)</f>
        <v>0</v>
      </c>
      <c r="BF235" s="196">
        <f>IF(N235="znížená",J235,0)</f>
        <v>0</v>
      </c>
      <c r="BG235" s="196">
        <f>IF(N235="zákl. prenesená",J235,0)</f>
        <v>0</v>
      </c>
      <c r="BH235" s="196">
        <f>IF(N235="zníž. prenesená",J235,0)</f>
        <v>0</v>
      </c>
      <c r="BI235" s="196">
        <f>IF(N235="nulová",J235,0)</f>
        <v>0</v>
      </c>
      <c r="BJ235" s="14" t="s">
        <v>180</v>
      </c>
      <c r="BK235" s="196">
        <f>ROUND(I235*H235,2)</f>
        <v>0</v>
      </c>
      <c r="BL235" s="14" t="s">
        <v>179</v>
      </c>
      <c r="BM235" s="195" t="s">
        <v>259</v>
      </c>
    </row>
    <row r="236" spans="1:65" s="2" customFormat="1" ht="24.2" customHeight="1">
      <c r="A236" s="31"/>
      <c r="B236" s="32"/>
      <c r="C236" s="197" t="s">
        <v>486</v>
      </c>
      <c r="D236" s="197" t="s">
        <v>256</v>
      </c>
      <c r="E236" s="198" t="s">
        <v>261</v>
      </c>
      <c r="F236" s="199" t="s">
        <v>262</v>
      </c>
      <c r="G236" s="200" t="s">
        <v>211</v>
      </c>
      <c r="H236" s="201">
        <v>4</v>
      </c>
      <c r="I236" s="202"/>
      <c r="J236" s="201">
        <f>ROUND(I236*H236,2)</f>
        <v>0</v>
      </c>
      <c r="K236" s="203"/>
      <c r="L236" s="204"/>
      <c r="M236" s="205" t="s">
        <v>1</v>
      </c>
      <c r="N236" s="206" t="s">
        <v>38</v>
      </c>
      <c r="O236" s="68"/>
      <c r="P236" s="193">
        <f>O236*H236</f>
        <v>0</v>
      </c>
      <c r="Q236" s="193">
        <v>6.4000000000000003E-3</v>
      </c>
      <c r="R236" s="193">
        <f>Q236*H236</f>
        <v>2.5600000000000001E-2</v>
      </c>
      <c r="S236" s="193">
        <v>0</v>
      </c>
      <c r="T236" s="194">
        <f>S236*H236</f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220</v>
      </c>
      <c r="AT236" s="195" t="s">
        <v>256</v>
      </c>
      <c r="AU236" s="195" t="s">
        <v>180</v>
      </c>
      <c r="AY236" s="14" t="s">
        <v>172</v>
      </c>
      <c r="BE236" s="196">
        <f>IF(N236="základná",J236,0)</f>
        <v>0</v>
      </c>
      <c r="BF236" s="196">
        <f>IF(N236="znížená",J236,0)</f>
        <v>0</v>
      </c>
      <c r="BG236" s="196">
        <f>IF(N236="zákl. prenesená",J236,0)</f>
        <v>0</v>
      </c>
      <c r="BH236" s="196">
        <f>IF(N236="zníž. prenesená",J236,0)</f>
        <v>0</v>
      </c>
      <c r="BI236" s="196">
        <f>IF(N236="nulová",J236,0)</f>
        <v>0</v>
      </c>
      <c r="BJ236" s="14" t="s">
        <v>180</v>
      </c>
      <c r="BK236" s="196">
        <f>ROUND(I236*H236,2)</f>
        <v>0</v>
      </c>
      <c r="BL236" s="14" t="s">
        <v>179</v>
      </c>
      <c r="BM236" s="195" t="s">
        <v>263</v>
      </c>
    </row>
    <row r="237" spans="1:65" s="12" customFormat="1" ht="22.9" customHeight="1">
      <c r="B237" s="168"/>
      <c r="C237" s="169"/>
      <c r="D237" s="170" t="s">
        <v>71</v>
      </c>
      <c r="E237" s="182" t="s">
        <v>264</v>
      </c>
      <c r="F237" s="182" t="s">
        <v>265</v>
      </c>
      <c r="G237" s="169"/>
      <c r="H237" s="169"/>
      <c r="I237" s="172"/>
      <c r="J237" s="183">
        <f>BK237</f>
        <v>0</v>
      </c>
      <c r="K237" s="169"/>
      <c r="L237" s="174"/>
      <c r="M237" s="175"/>
      <c r="N237" s="176"/>
      <c r="O237" s="176"/>
      <c r="P237" s="177">
        <f>P238</f>
        <v>0</v>
      </c>
      <c r="Q237" s="176"/>
      <c r="R237" s="177">
        <f>R238</f>
        <v>0.40426000000000001</v>
      </c>
      <c r="S237" s="176"/>
      <c r="T237" s="178">
        <f>T238</f>
        <v>0</v>
      </c>
      <c r="AR237" s="179" t="s">
        <v>80</v>
      </c>
      <c r="AT237" s="180" t="s">
        <v>71</v>
      </c>
      <c r="AU237" s="180" t="s">
        <v>80</v>
      </c>
      <c r="AY237" s="179" t="s">
        <v>172</v>
      </c>
      <c r="BK237" s="181">
        <f>BK238</f>
        <v>0</v>
      </c>
    </row>
    <row r="238" spans="1:65" s="2" customFormat="1" ht="37.9" customHeight="1">
      <c r="A238" s="31"/>
      <c r="B238" s="32"/>
      <c r="C238" s="184" t="s">
        <v>490</v>
      </c>
      <c r="D238" s="184" t="s">
        <v>175</v>
      </c>
      <c r="E238" s="185" t="s">
        <v>267</v>
      </c>
      <c r="F238" s="186" t="s">
        <v>268</v>
      </c>
      <c r="G238" s="187" t="s">
        <v>235</v>
      </c>
      <c r="H238" s="188">
        <v>118.9</v>
      </c>
      <c r="I238" s="189"/>
      <c r="J238" s="188">
        <f>ROUND(I238*H238,2)</f>
        <v>0</v>
      </c>
      <c r="K238" s="190"/>
      <c r="L238" s="36"/>
      <c r="M238" s="191" t="s">
        <v>1</v>
      </c>
      <c r="N238" s="192" t="s">
        <v>38</v>
      </c>
      <c r="O238" s="68"/>
      <c r="P238" s="193">
        <f>O238*H238</f>
        <v>0</v>
      </c>
      <c r="Q238" s="193">
        <v>3.3999999999999998E-3</v>
      </c>
      <c r="R238" s="193">
        <f>Q238*H238</f>
        <v>0.40426000000000001</v>
      </c>
      <c r="S238" s="193">
        <v>0</v>
      </c>
      <c r="T238" s="194">
        <f>S238*H238</f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179</v>
      </c>
      <c r="AT238" s="195" t="s">
        <v>175</v>
      </c>
      <c r="AU238" s="195" t="s">
        <v>180</v>
      </c>
      <c r="AY238" s="14" t="s">
        <v>172</v>
      </c>
      <c r="BE238" s="196">
        <f>IF(N238="základná",J238,0)</f>
        <v>0</v>
      </c>
      <c r="BF238" s="196">
        <f>IF(N238="znížená",J238,0)</f>
        <v>0</v>
      </c>
      <c r="BG238" s="196">
        <f>IF(N238="zákl. prenesená",J238,0)</f>
        <v>0</v>
      </c>
      <c r="BH238" s="196">
        <f>IF(N238="zníž. prenesená",J238,0)</f>
        <v>0</v>
      </c>
      <c r="BI238" s="196">
        <f>IF(N238="nulová",J238,0)</f>
        <v>0</v>
      </c>
      <c r="BJ238" s="14" t="s">
        <v>180</v>
      </c>
      <c r="BK238" s="196">
        <f>ROUND(I238*H238,2)</f>
        <v>0</v>
      </c>
      <c r="BL238" s="14" t="s">
        <v>179</v>
      </c>
      <c r="BM238" s="195" t="s">
        <v>269</v>
      </c>
    </row>
    <row r="239" spans="1:65" s="12" customFormat="1" ht="22.9" customHeight="1">
      <c r="B239" s="168"/>
      <c r="C239" s="169"/>
      <c r="D239" s="170" t="s">
        <v>71</v>
      </c>
      <c r="E239" s="182" t="s">
        <v>599</v>
      </c>
      <c r="F239" s="182" t="s">
        <v>600</v>
      </c>
      <c r="G239" s="169"/>
      <c r="H239" s="169"/>
      <c r="I239" s="172"/>
      <c r="J239" s="183">
        <f>BK239</f>
        <v>0</v>
      </c>
      <c r="K239" s="169"/>
      <c r="L239" s="174"/>
      <c r="M239" s="175"/>
      <c r="N239" s="176"/>
      <c r="O239" s="176"/>
      <c r="P239" s="177">
        <f>SUM(P240:P242)</f>
        <v>0</v>
      </c>
      <c r="Q239" s="176"/>
      <c r="R239" s="177">
        <f>SUM(R240:R242)</f>
        <v>31.991256</v>
      </c>
      <c r="S239" s="176"/>
      <c r="T239" s="178">
        <f>SUM(T240:T242)</f>
        <v>0</v>
      </c>
      <c r="AR239" s="179" t="s">
        <v>80</v>
      </c>
      <c r="AT239" s="180" t="s">
        <v>71</v>
      </c>
      <c r="AU239" s="180" t="s">
        <v>80</v>
      </c>
      <c r="AY239" s="179" t="s">
        <v>172</v>
      </c>
      <c r="BK239" s="181">
        <f>SUM(BK240:BK242)</f>
        <v>0</v>
      </c>
    </row>
    <row r="240" spans="1:65" s="2" customFormat="1" ht="24.2" customHeight="1">
      <c r="A240" s="31"/>
      <c r="B240" s="32"/>
      <c r="C240" s="184" t="s">
        <v>494</v>
      </c>
      <c r="D240" s="184" t="s">
        <v>175</v>
      </c>
      <c r="E240" s="185" t="s">
        <v>602</v>
      </c>
      <c r="F240" s="186" t="s">
        <v>603</v>
      </c>
      <c r="G240" s="187" t="s">
        <v>394</v>
      </c>
      <c r="H240" s="188">
        <v>9.6</v>
      </c>
      <c r="I240" s="189"/>
      <c r="J240" s="188">
        <f>ROUND(I240*H240,2)</f>
        <v>0</v>
      </c>
      <c r="K240" s="190"/>
      <c r="L240" s="36"/>
      <c r="M240" s="191" t="s">
        <v>1</v>
      </c>
      <c r="N240" s="192" t="s">
        <v>38</v>
      </c>
      <c r="O240" s="68"/>
      <c r="P240" s="193">
        <f>O240*H240</f>
        <v>0</v>
      </c>
      <c r="Q240" s="193">
        <v>2.2151299999999998</v>
      </c>
      <c r="R240" s="193">
        <f>Q240*H240</f>
        <v>21.265247999999996</v>
      </c>
      <c r="S240" s="193">
        <v>0</v>
      </c>
      <c r="T240" s="194">
        <f>S240*H240</f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179</v>
      </c>
      <c r="AT240" s="195" t="s">
        <v>175</v>
      </c>
      <c r="AU240" s="195" t="s">
        <v>180</v>
      </c>
      <c r="AY240" s="14" t="s">
        <v>172</v>
      </c>
      <c r="BE240" s="196">
        <f>IF(N240="základná",J240,0)</f>
        <v>0</v>
      </c>
      <c r="BF240" s="196">
        <f>IF(N240="znížená",J240,0)</f>
        <v>0</v>
      </c>
      <c r="BG240" s="196">
        <f>IF(N240="zákl. prenesená",J240,0)</f>
        <v>0</v>
      </c>
      <c r="BH240" s="196">
        <f>IF(N240="zníž. prenesená",J240,0)</f>
        <v>0</v>
      </c>
      <c r="BI240" s="196">
        <f>IF(N240="nulová",J240,0)</f>
        <v>0</v>
      </c>
      <c r="BJ240" s="14" t="s">
        <v>180</v>
      </c>
      <c r="BK240" s="196">
        <f>ROUND(I240*H240,2)</f>
        <v>0</v>
      </c>
      <c r="BL240" s="14" t="s">
        <v>179</v>
      </c>
      <c r="BM240" s="195" t="s">
        <v>604</v>
      </c>
    </row>
    <row r="241" spans="1:65" s="2" customFormat="1" ht="24.2" customHeight="1">
      <c r="A241" s="31"/>
      <c r="B241" s="32"/>
      <c r="C241" s="184" t="s">
        <v>498</v>
      </c>
      <c r="D241" s="184" t="s">
        <v>175</v>
      </c>
      <c r="E241" s="185" t="s">
        <v>610</v>
      </c>
      <c r="F241" s="186" t="s">
        <v>611</v>
      </c>
      <c r="G241" s="187" t="s">
        <v>337</v>
      </c>
      <c r="H241" s="188">
        <v>44.7</v>
      </c>
      <c r="I241" s="189"/>
      <c r="J241" s="188">
        <f>ROUND(I241*H241,2)</f>
        <v>0</v>
      </c>
      <c r="K241" s="190"/>
      <c r="L241" s="36"/>
      <c r="M241" s="191" t="s">
        <v>1</v>
      </c>
      <c r="N241" s="192" t="s">
        <v>38</v>
      </c>
      <c r="O241" s="68"/>
      <c r="P241" s="193">
        <f>O241*H241</f>
        <v>0</v>
      </c>
      <c r="Q241" s="193">
        <v>0.15814</v>
      </c>
      <c r="R241" s="193">
        <f>Q241*H241</f>
        <v>7.0688580000000005</v>
      </c>
      <c r="S241" s="193">
        <v>0</v>
      </c>
      <c r="T241" s="194">
        <f>S241*H241</f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95" t="s">
        <v>179</v>
      </c>
      <c r="AT241" s="195" t="s">
        <v>175</v>
      </c>
      <c r="AU241" s="195" t="s">
        <v>180</v>
      </c>
      <c r="AY241" s="14" t="s">
        <v>172</v>
      </c>
      <c r="BE241" s="196">
        <f>IF(N241="základná",J241,0)</f>
        <v>0</v>
      </c>
      <c r="BF241" s="196">
        <f>IF(N241="znížená",J241,0)</f>
        <v>0</v>
      </c>
      <c r="BG241" s="196">
        <f>IF(N241="zákl. prenesená",J241,0)</f>
        <v>0</v>
      </c>
      <c r="BH241" s="196">
        <f>IF(N241="zníž. prenesená",J241,0)</f>
        <v>0</v>
      </c>
      <c r="BI241" s="196">
        <f>IF(N241="nulová",J241,0)</f>
        <v>0</v>
      </c>
      <c r="BJ241" s="14" t="s">
        <v>180</v>
      </c>
      <c r="BK241" s="196">
        <f>ROUND(I241*H241,2)</f>
        <v>0</v>
      </c>
      <c r="BL241" s="14" t="s">
        <v>179</v>
      </c>
      <c r="BM241" s="195" t="s">
        <v>612</v>
      </c>
    </row>
    <row r="242" spans="1:65" s="2" customFormat="1" ht="14.45" customHeight="1">
      <c r="A242" s="31"/>
      <c r="B242" s="32"/>
      <c r="C242" s="197" t="s">
        <v>504</v>
      </c>
      <c r="D242" s="197" t="s">
        <v>256</v>
      </c>
      <c r="E242" s="198" t="s">
        <v>614</v>
      </c>
      <c r="F242" s="199" t="s">
        <v>615</v>
      </c>
      <c r="G242" s="200" t="s">
        <v>211</v>
      </c>
      <c r="H242" s="201">
        <v>45.15</v>
      </c>
      <c r="I242" s="202"/>
      <c r="J242" s="201">
        <f>ROUND(I242*H242,2)</f>
        <v>0</v>
      </c>
      <c r="K242" s="203"/>
      <c r="L242" s="204"/>
      <c r="M242" s="205" t="s">
        <v>1</v>
      </c>
      <c r="N242" s="206" t="s">
        <v>38</v>
      </c>
      <c r="O242" s="68"/>
      <c r="P242" s="193">
        <f>O242*H242</f>
        <v>0</v>
      </c>
      <c r="Q242" s="193">
        <v>8.1000000000000003E-2</v>
      </c>
      <c r="R242" s="193">
        <f>Q242*H242</f>
        <v>3.6571500000000001</v>
      </c>
      <c r="S242" s="193">
        <v>0</v>
      </c>
      <c r="T242" s="194">
        <f>S242*H242</f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220</v>
      </c>
      <c r="AT242" s="195" t="s">
        <v>256</v>
      </c>
      <c r="AU242" s="195" t="s">
        <v>180</v>
      </c>
      <c r="AY242" s="14" t="s">
        <v>172</v>
      </c>
      <c r="BE242" s="196">
        <f>IF(N242="základná",J242,0)</f>
        <v>0</v>
      </c>
      <c r="BF242" s="196">
        <f>IF(N242="znížená",J242,0)</f>
        <v>0</v>
      </c>
      <c r="BG242" s="196">
        <f>IF(N242="zákl. prenesená",J242,0)</f>
        <v>0</v>
      </c>
      <c r="BH242" s="196">
        <f>IF(N242="zníž. prenesená",J242,0)</f>
        <v>0</v>
      </c>
      <c r="BI242" s="196">
        <f>IF(N242="nulová",J242,0)</f>
        <v>0</v>
      </c>
      <c r="BJ242" s="14" t="s">
        <v>180</v>
      </c>
      <c r="BK242" s="196">
        <f>ROUND(I242*H242,2)</f>
        <v>0</v>
      </c>
      <c r="BL242" s="14" t="s">
        <v>179</v>
      </c>
      <c r="BM242" s="195" t="s">
        <v>616</v>
      </c>
    </row>
    <row r="243" spans="1:65" s="12" customFormat="1" ht="22.9" customHeight="1">
      <c r="B243" s="168"/>
      <c r="C243" s="169"/>
      <c r="D243" s="170" t="s">
        <v>71</v>
      </c>
      <c r="E243" s="182" t="s">
        <v>625</v>
      </c>
      <c r="F243" s="182" t="s">
        <v>626</v>
      </c>
      <c r="G243" s="169"/>
      <c r="H243" s="169"/>
      <c r="I243" s="172"/>
      <c r="J243" s="183">
        <f>BK243</f>
        <v>0</v>
      </c>
      <c r="K243" s="169"/>
      <c r="L243" s="174"/>
      <c r="M243" s="175"/>
      <c r="N243" s="176"/>
      <c r="O243" s="176"/>
      <c r="P243" s="177">
        <f>SUM(P244:P245)</f>
        <v>0</v>
      </c>
      <c r="Q243" s="176"/>
      <c r="R243" s="177">
        <f>SUM(R244:R245)</f>
        <v>2.6300530000000002</v>
      </c>
      <c r="S243" s="176"/>
      <c r="T243" s="178">
        <f>SUM(T244:T245)</f>
        <v>0</v>
      </c>
      <c r="AR243" s="179" t="s">
        <v>80</v>
      </c>
      <c r="AT243" s="180" t="s">
        <v>71</v>
      </c>
      <c r="AU243" s="180" t="s">
        <v>80</v>
      </c>
      <c r="AY243" s="179" t="s">
        <v>172</v>
      </c>
      <c r="BK243" s="181">
        <f>SUM(BK244:BK245)</f>
        <v>0</v>
      </c>
    </row>
    <row r="244" spans="1:65" s="2" customFormat="1" ht="37.9" customHeight="1">
      <c r="A244" s="31"/>
      <c r="B244" s="32"/>
      <c r="C244" s="184" t="s">
        <v>508</v>
      </c>
      <c r="D244" s="184" t="s">
        <v>175</v>
      </c>
      <c r="E244" s="185" t="s">
        <v>628</v>
      </c>
      <c r="F244" s="186" t="s">
        <v>629</v>
      </c>
      <c r="G244" s="187" t="s">
        <v>337</v>
      </c>
      <c r="H244" s="188">
        <v>20.100000000000001</v>
      </c>
      <c r="I244" s="189"/>
      <c r="J244" s="188">
        <f>ROUND(I244*H244,2)</f>
        <v>0</v>
      </c>
      <c r="K244" s="190"/>
      <c r="L244" s="36"/>
      <c r="M244" s="191" t="s">
        <v>1</v>
      </c>
      <c r="N244" s="192" t="s">
        <v>38</v>
      </c>
      <c r="O244" s="68"/>
      <c r="P244" s="193">
        <f>O244*H244</f>
        <v>0</v>
      </c>
      <c r="Q244" s="193">
        <v>9.8530000000000006E-2</v>
      </c>
      <c r="R244" s="193">
        <f>Q244*H244</f>
        <v>1.9804530000000002</v>
      </c>
      <c r="S244" s="193">
        <v>0</v>
      </c>
      <c r="T244" s="194">
        <f>S244*H244</f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179</v>
      </c>
      <c r="AT244" s="195" t="s">
        <v>175</v>
      </c>
      <c r="AU244" s="195" t="s">
        <v>180</v>
      </c>
      <c r="AY244" s="14" t="s">
        <v>172</v>
      </c>
      <c r="BE244" s="196">
        <f>IF(N244="základná",J244,0)</f>
        <v>0</v>
      </c>
      <c r="BF244" s="196">
        <f>IF(N244="znížená",J244,0)</f>
        <v>0</v>
      </c>
      <c r="BG244" s="196">
        <f>IF(N244="zákl. prenesená",J244,0)</f>
        <v>0</v>
      </c>
      <c r="BH244" s="196">
        <f>IF(N244="zníž. prenesená",J244,0)</f>
        <v>0</v>
      </c>
      <c r="BI244" s="196">
        <f>IF(N244="nulová",J244,0)</f>
        <v>0</v>
      </c>
      <c r="BJ244" s="14" t="s">
        <v>180</v>
      </c>
      <c r="BK244" s="196">
        <f>ROUND(I244*H244,2)</f>
        <v>0</v>
      </c>
      <c r="BL244" s="14" t="s">
        <v>179</v>
      </c>
      <c r="BM244" s="195" t="s">
        <v>630</v>
      </c>
    </row>
    <row r="245" spans="1:65" s="2" customFormat="1" ht="14.45" customHeight="1">
      <c r="A245" s="31"/>
      <c r="B245" s="32"/>
      <c r="C245" s="197" t="s">
        <v>514</v>
      </c>
      <c r="D245" s="197" t="s">
        <v>256</v>
      </c>
      <c r="E245" s="198" t="s">
        <v>632</v>
      </c>
      <c r="F245" s="199" t="s">
        <v>633</v>
      </c>
      <c r="G245" s="200" t="s">
        <v>211</v>
      </c>
      <c r="H245" s="201">
        <v>20.3</v>
      </c>
      <c r="I245" s="202"/>
      <c r="J245" s="201">
        <f>ROUND(I245*H245,2)</f>
        <v>0</v>
      </c>
      <c r="K245" s="203"/>
      <c r="L245" s="204"/>
      <c r="M245" s="205" t="s">
        <v>1</v>
      </c>
      <c r="N245" s="206" t="s">
        <v>38</v>
      </c>
      <c r="O245" s="68"/>
      <c r="P245" s="193">
        <f>O245*H245</f>
        <v>0</v>
      </c>
      <c r="Q245" s="193">
        <v>3.2000000000000001E-2</v>
      </c>
      <c r="R245" s="193">
        <f>Q245*H245</f>
        <v>0.64960000000000007</v>
      </c>
      <c r="S245" s="193">
        <v>0</v>
      </c>
      <c r="T245" s="194">
        <f>S245*H245</f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220</v>
      </c>
      <c r="AT245" s="195" t="s">
        <v>256</v>
      </c>
      <c r="AU245" s="195" t="s">
        <v>180</v>
      </c>
      <c r="AY245" s="14" t="s">
        <v>172</v>
      </c>
      <c r="BE245" s="196">
        <f>IF(N245="základná",J245,0)</f>
        <v>0</v>
      </c>
      <c r="BF245" s="196">
        <f>IF(N245="znížená",J245,0)</f>
        <v>0</v>
      </c>
      <c r="BG245" s="196">
        <f>IF(N245="zákl. prenesená",J245,0)</f>
        <v>0</v>
      </c>
      <c r="BH245" s="196">
        <f>IF(N245="zníž. prenesená",J245,0)</f>
        <v>0</v>
      </c>
      <c r="BI245" s="196">
        <f>IF(N245="nulová",J245,0)</f>
        <v>0</v>
      </c>
      <c r="BJ245" s="14" t="s">
        <v>180</v>
      </c>
      <c r="BK245" s="196">
        <f>ROUND(I245*H245,2)</f>
        <v>0</v>
      </c>
      <c r="BL245" s="14" t="s">
        <v>179</v>
      </c>
      <c r="BM245" s="195" t="s">
        <v>634</v>
      </c>
    </row>
    <row r="246" spans="1:65" s="12" customFormat="1" ht="22.9" customHeight="1">
      <c r="B246" s="168"/>
      <c r="C246" s="169"/>
      <c r="D246" s="170" t="s">
        <v>71</v>
      </c>
      <c r="E246" s="182" t="s">
        <v>635</v>
      </c>
      <c r="F246" s="182" t="s">
        <v>636</v>
      </c>
      <c r="G246" s="169"/>
      <c r="H246" s="169"/>
      <c r="I246" s="172"/>
      <c r="J246" s="183">
        <f>BK246</f>
        <v>0</v>
      </c>
      <c r="K246" s="169"/>
      <c r="L246" s="174"/>
      <c r="M246" s="175"/>
      <c r="N246" s="176"/>
      <c r="O246" s="176"/>
      <c r="P246" s="177">
        <f>P247</f>
        <v>0</v>
      </c>
      <c r="Q246" s="176"/>
      <c r="R246" s="177">
        <f>R247</f>
        <v>3.5300000000000002E-4</v>
      </c>
      <c r="S246" s="176"/>
      <c r="T246" s="178">
        <f>T247</f>
        <v>0</v>
      </c>
      <c r="AR246" s="179" t="s">
        <v>80</v>
      </c>
      <c r="AT246" s="180" t="s">
        <v>71</v>
      </c>
      <c r="AU246" s="180" t="s">
        <v>80</v>
      </c>
      <c r="AY246" s="179" t="s">
        <v>172</v>
      </c>
      <c r="BK246" s="181">
        <f>BK247</f>
        <v>0</v>
      </c>
    </row>
    <row r="247" spans="1:65" s="2" customFormat="1" ht="37.9" customHeight="1">
      <c r="A247" s="31"/>
      <c r="B247" s="32"/>
      <c r="C247" s="184" t="s">
        <v>520</v>
      </c>
      <c r="D247" s="184" t="s">
        <v>175</v>
      </c>
      <c r="E247" s="185" t="s">
        <v>696</v>
      </c>
      <c r="F247" s="186" t="s">
        <v>697</v>
      </c>
      <c r="G247" s="187" t="s">
        <v>337</v>
      </c>
      <c r="H247" s="188">
        <v>35.299999999999997</v>
      </c>
      <c r="I247" s="189"/>
      <c r="J247" s="188">
        <f>ROUND(I247*H247,2)</f>
        <v>0</v>
      </c>
      <c r="K247" s="190"/>
      <c r="L247" s="36"/>
      <c r="M247" s="191" t="s">
        <v>1</v>
      </c>
      <c r="N247" s="192" t="s">
        <v>38</v>
      </c>
      <c r="O247" s="68"/>
      <c r="P247" s="193">
        <f>O247*H247</f>
        <v>0</v>
      </c>
      <c r="Q247" s="193">
        <v>1.0000000000000001E-5</v>
      </c>
      <c r="R247" s="193">
        <f>Q247*H247</f>
        <v>3.5300000000000002E-4</v>
      </c>
      <c r="S247" s="193">
        <v>0</v>
      </c>
      <c r="T247" s="194">
        <f>S247*H247</f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179</v>
      </c>
      <c r="AT247" s="195" t="s">
        <v>175</v>
      </c>
      <c r="AU247" s="195" t="s">
        <v>180</v>
      </c>
      <c r="AY247" s="14" t="s">
        <v>172</v>
      </c>
      <c r="BE247" s="196">
        <f>IF(N247="základná",J247,0)</f>
        <v>0</v>
      </c>
      <c r="BF247" s="196">
        <f>IF(N247="znížená",J247,0)</f>
        <v>0</v>
      </c>
      <c r="BG247" s="196">
        <f>IF(N247="zákl. prenesená",J247,0)</f>
        <v>0</v>
      </c>
      <c r="BH247" s="196">
        <f>IF(N247="zníž. prenesená",J247,0)</f>
        <v>0</v>
      </c>
      <c r="BI247" s="196">
        <f>IF(N247="nulová",J247,0)</f>
        <v>0</v>
      </c>
      <c r="BJ247" s="14" t="s">
        <v>180</v>
      </c>
      <c r="BK247" s="196">
        <f>ROUND(I247*H247,2)</f>
        <v>0</v>
      </c>
      <c r="BL247" s="14" t="s">
        <v>179</v>
      </c>
      <c r="BM247" s="195" t="s">
        <v>781</v>
      </c>
    </row>
    <row r="248" spans="1:65" s="12" customFormat="1" ht="22.9" customHeight="1">
      <c r="B248" s="168"/>
      <c r="C248" s="169"/>
      <c r="D248" s="170" t="s">
        <v>71</v>
      </c>
      <c r="E248" s="182" t="s">
        <v>270</v>
      </c>
      <c r="F248" s="182" t="s">
        <v>271</v>
      </c>
      <c r="G248" s="169"/>
      <c r="H248" s="169"/>
      <c r="I248" s="172"/>
      <c r="J248" s="183">
        <f>BK248</f>
        <v>0</v>
      </c>
      <c r="K248" s="169"/>
      <c r="L248" s="174"/>
      <c r="M248" s="175"/>
      <c r="N248" s="176"/>
      <c r="O248" s="176"/>
      <c r="P248" s="177">
        <f>P249</f>
        <v>0</v>
      </c>
      <c r="Q248" s="176"/>
      <c r="R248" s="177">
        <f>R249</f>
        <v>0</v>
      </c>
      <c r="S248" s="176"/>
      <c r="T248" s="178">
        <f>T249</f>
        <v>0</v>
      </c>
      <c r="AR248" s="179" t="s">
        <v>80</v>
      </c>
      <c r="AT248" s="180" t="s">
        <v>71</v>
      </c>
      <c r="AU248" s="180" t="s">
        <v>80</v>
      </c>
      <c r="AY248" s="179" t="s">
        <v>172</v>
      </c>
      <c r="BK248" s="181">
        <f>BK249</f>
        <v>0</v>
      </c>
    </row>
    <row r="249" spans="1:65" s="2" customFormat="1" ht="24.2" customHeight="1">
      <c r="A249" s="31"/>
      <c r="B249" s="32"/>
      <c r="C249" s="184" t="s">
        <v>526</v>
      </c>
      <c r="D249" s="184" t="s">
        <v>175</v>
      </c>
      <c r="E249" s="185" t="s">
        <v>273</v>
      </c>
      <c r="F249" s="186" t="s">
        <v>274</v>
      </c>
      <c r="G249" s="187" t="s">
        <v>218</v>
      </c>
      <c r="H249" s="188">
        <v>132.30000000000001</v>
      </c>
      <c r="I249" s="189"/>
      <c r="J249" s="188">
        <f>ROUND(I249*H249,2)</f>
        <v>0</v>
      </c>
      <c r="K249" s="190"/>
      <c r="L249" s="36"/>
      <c r="M249" s="207" t="s">
        <v>1</v>
      </c>
      <c r="N249" s="208" t="s">
        <v>38</v>
      </c>
      <c r="O249" s="209"/>
      <c r="P249" s="210">
        <f>O249*H249</f>
        <v>0</v>
      </c>
      <c r="Q249" s="210">
        <v>0</v>
      </c>
      <c r="R249" s="210">
        <f>Q249*H249</f>
        <v>0</v>
      </c>
      <c r="S249" s="210">
        <v>0</v>
      </c>
      <c r="T249" s="211">
        <f>S249*H249</f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179</v>
      </c>
      <c r="AT249" s="195" t="s">
        <v>175</v>
      </c>
      <c r="AU249" s="195" t="s">
        <v>180</v>
      </c>
      <c r="AY249" s="14" t="s">
        <v>172</v>
      </c>
      <c r="BE249" s="196">
        <f>IF(N249="základná",J249,0)</f>
        <v>0</v>
      </c>
      <c r="BF249" s="196">
        <f>IF(N249="znížená",J249,0)</f>
        <v>0</v>
      </c>
      <c r="BG249" s="196">
        <f>IF(N249="zákl. prenesená",J249,0)</f>
        <v>0</v>
      </c>
      <c r="BH249" s="196">
        <f>IF(N249="zníž. prenesená",J249,0)</f>
        <v>0</v>
      </c>
      <c r="BI249" s="196">
        <f>IF(N249="nulová",J249,0)</f>
        <v>0</v>
      </c>
      <c r="BJ249" s="14" t="s">
        <v>180</v>
      </c>
      <c r="BK249" s="196">
        <f>ROUND(I249*H249,2)</f>
        <v>0</v>
      </c>
      <c r="BL249" s="14" t="s">
        <v>179</v>
      </c>
      <c r="BM249" s="195" t="s">
        <v>896</v>
      </c>
    </row>
    <row r="250" spans="1:65" s="2" customFormat="1" ht="6.95" customHeight="1">
      <c r="A250" s="31"/>
      <c r="B250" s="51"/>
      <c r="C250" s="52"/>
      <c r="D250" s="52"/>
      <c r="E250" s="52"/>
      <c r="F250" s="52"/>
      <c r="G250" s="52"/>
      <c r="H250" s="52"/>
      <c r="I250" s="52"/>
      <c r="J250" s="52"/>
      <c r="K250" s="52"/>
      <c r="L250" s="36"/>
      <c r="M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</row>
  </sheetData>
  <sheetProtection algorithmName="SHA-512" hashValue="e0XL68l/rYXyt/P2xI3kWx0UdxH8lv8XbUdrUsmOiMlYcPdGAK5Bi9JM9rcp/QQ6tEYIqRYTAsptRKyV3d1Pjg==" saltValue="/Ib5tC12xRCm4MiBiuGCP9bdYTczWcg1ebNbggPUgv1VKgqi/NaRszZtrVWmzzXrn3wWEjQ37qFsW6Y4LRNm2A==" spinCount="100000" sheet="1" objects="1" scenarios="1" formatColumns="0" formatRows="0" autoFilter="0"/>
  <autoFilter ref="C156:K249" xr:uid="{00000000-0009-0000-0000-00000C000000}"/>
  <mergeCells count="9">
    <mergeCell ref="E87:H87"/>
    <mergeCell ref="E147:H147"/>
    <mergeCell ref="E149:H14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29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111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16.5" customHeight="1">
      <c r="A9" s="31"/>
      <c r="B9" s="36"/>
      <c r="C9" s="31"/>
      <c r="D9" s="31"/>
      <c r="E9" s="341" t="s">
        <v>997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19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24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tr">
        <f>IF('Rekapitulácia stavby'!AN16="","",'Rekapitulácia stavby'!AN16)</f>
        <v/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tr">
        <f>IF('Rekapitulácia stavby'!E17="","",'Rekapitulácia stavby'!E17)</f>
        <v xml:space="preserve"> </v>
      </c>
      <c r="F21" s="31"/>
      <c r="G21" s="31"/>
      <c r="H21" s="31"/>
      <c r="I21" s="109" t="s">
        <v>25</v>
      </c>
      <c r="J21" s="110" t="str">
        <f>IF('Rekapitulácia stavby'!AN17="","",'Rekapitulácia stavby'!AN17)</f>
        <v/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ROUND(J170,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ROUND((SUM(BE170:BE295)),  2)</f>
        <v>0</v>
      </c>
      <c r="G33" s="31"/>
      <c r="H33" s="31"/>
      <c r="I33" s="121">
        <v>0.2</v>
      </c>
      <c r="J33" s="120">
        <f>ROUND(((SUM(BE170:BE295))*I33),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ROUND((SUM(BF170:BF295)),  2)</f>
        <v>0</v>
      </c>
      <c r="G34" s="31"/>
      <c r="H34" s="31"/>
      <c r="I34" s="121">
        <v>0.2</v>
      </c>
      <c r="J34" s="120">
        <f>ROUND(((SUM(BF170:BF295))*I34),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ROUND((SUM(BG170:BG295)),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ROUND((SUM(BH170:BH295)),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ROUND((SUM(BI170:BI295)),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16.5" customHeight="1">
      <c r="A87" s="31"/>
      <c r="B87" s="32"/>
      <c r="C87" s="33"/>
      <c r="D87" s="33"/>
      <c r="E87" s="307" t="str">
        <f>E9</f>
        <v>111 - 111-00 Debarierizačné úpravy križovatky 583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>Bratislava V.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>Hlavné mesto Slovenskej republiky BRATISLAVA</v>
      </c>
      <c r="G91" s="33"/>
      <c r="H91" s="33"/>
      <c r="I91" s="26" t="s">
        <v>28</v>
      </c>
      <c r="J91" s="29" t="str">
        <f>E21</f>
        <v xml:space="preserve">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J170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2:12" s="9" customFormat="1" ht="24.95" customHeight="1">
      <c r="B97" s="144"/>
      <c r="C97" s="145"/>
      <c r="D97" s="146" t="s">
        <v>142</v>
      </c>
      <c r="E97" s="147"/>
      <c r="F97" s="147"/>
      <c r="G97" s="147"/>
      <c r="H97" s="147"/>
      <c r="I97" s="147"/>
      <c r="J97" s="148">
        <f>J171</f>
        <v>0</v>
      </c>
      <c r="K97" s="145"/>
      <c r="L97" s="149"/>
    </row>
    <row r="98" spans="2:12" s="10" customFormat="1" ht="19.899999999999999" customHeight="1">
      <c r="B98" s="150"/>
      <c r="C98" s="151"/>
      <c r="D98" s="152" t="s">
        <v>143</v>
      </c>
      <c r="E98" s="153"/>
      <c r="F98" s="153"/>
      <c r="G98" s="153"/>
      <c r="H98" s="153"/>
      <c r="I98" s="153"/>
      <c r="J98" s="154">
        <f>J172</f>
        <v>0</v>
      </c>
      <c r="K98" s="151"/>
      <c r="L98" s="155"/>
    </row>
    <row r="99" spans="2:12" s="10" customFormat="1" ht="19.899999999999999" customHeight="1">
      <c r="B99" s="150"/>
      <c r="C99" s="151"/>
      <c r="D99" s="152" t="s">
        <v>144</v>
      </c>
      <c r="E99" s="153"/>
      <c r="F99" s="153"/>
      <c r="G99" s="153"/>
      <c r="H99" s="153"/>
      <c r="I99" s="153"/>
      <c r="J99" s="154">
        <f>J174</f>
        <v>0</v>
      </c>
      <c r="K99" s="151"/>
      <c r="L99" s="155"/>
    </row>
    <row r="100" spans="2:12" s="10" customFormat="1" ht="19.899999999999999" customHeight="1">
      <c r="B100" s="150"/>
      <c r="C100" s="151"/>
      <c r="D100" s="152" t="s">
        <v>145</v>
      </c>
      <c r="E100" s="153"/>
      <c r="F100" s="153"/>
      <c r="G100" s="153"/>
      <c r="H100" s="153"/>
      <c r="I100" s="153"/>
      <c r="J100" s="154">
        <f>J176</f>
        <v>0</v>
      </c>
      <c r="K100" s="151"/>
      <c r="L100" s="155"/>
    </row>
    <row r="101" spans="2:12" s="10" customFormat="1" ht="19.899999999999999" customHeight="1">
      <c r="B101" s="150"/>
      <c r="C101" s="151"/>
      <c r="D101" s="152" t="s">
        <v>146</v>
      </c>
      <c r="E101" s="153"/>
      <c r="F101" s="153"/>
      <c r="G101" s="153"/>
      <c r="H101" s="153"/>
      <c r="I101" s="153"/>
      <c r="J101" s="154">
        <f>J178</f>
        <v>0</v>
      </c>
      <c r="K101" s="151"/>
      <c r="L101" s="155"/>
    </row>
    <row r="102" spans="2:12" s="10" customFormat="1" ht="19.899999999999999" customHeight="1">
      <c r="B102" s="150"/>
      <c r="C102" s="151"/>
      <c r="D102" s="152" t="s">
        <v>147</v>
      </c>
      <c r="E102" s="153"/>
      <c r="F102" s="153"/>
      <c r="G102" s="153"/>
      <c r="H102" s="153"/>
      <c r="I102" s="153"/>
      <c r="J102" s="154">
        <f>J180</f>
        <v>0</v>
      </c>
      <c r="K102" s="151"/>
      <c r="L102" s="155"/>
    </row>
    <row r="103" spans="2:12" s="9" customFormat="1" ht="24.95" customHeight="1">
      <c r="B103" s="144"/>
      <c r="C103" s="145"/>
      <c r="D103" s="146" t="s">
        <v>148</v>
      </c>
      <c r="E103" s="147"/>
      <c r="F103" s="147"/>
      <c r="G103" s="147"/>
      <c r="H103" s="147"/>
      <c r="I103" s="147"/>
      <c r="J103" s="148">
        <f>J182</f>
        <v>0</v>
      </c>
      <c r="K103" s="145"/>
      <c r="L103" s="149"/>
    </row>
    <row r="104" spans="2:12" s="10" customFormat="1" ht="19.899999999999999" customHeight="1">
      <c r="B104" s="150"/>
      <c r="C104" s="151"/>
      <c r="D104" s="152" t="s">
        <v>277</v>
      </c>
      <c r="E104" s="153"/>
      <c r="F104" s="153"/>
      <c r="G104" s="153"/>
      <c r="H104" s="153"/>
      <c r="I104" s="153"/>
      <c r="J104" s="154">
        <f>J183</f>
        <v>0</v>
      </c>
      <c r="K104" s="151"/>
      <c r="L104" s="155"/>
    </row>
    <row r="105" spans="2:12" s="10" customFormat="1" ht="19.899999999999999" customHeight="1">
      <c r="B105" s="150"/>
      <c r="C105" s="151"/>
      <c r="D105" s="152" t="s">
        <v>278</v>
      </c>
      <c r="E105" s="153"/>
      <c r="F105" s="153"/>
      <c r="G105" s="153"/>
      <c r="H105" s="153"/>
      <c r="I105" s="153"/>
      <c r="J105" s="154">
        <f>J186</f>
        <v>0</v>
      </c>
      <c r="K105" s="151"/>
      <c r="L105" s="155"/>
    </row>
    <row r="106" spans="2:12" s="10" customFormat="1" ht="19.899999999999999" customHeight="1">
      <c r="B106" s="150"/>
      <c r="C106" s="151"/>
      <c r="D106" s="152" t="s">
        <v>279</v>
      </c>
      <c r="E106" s="153"/>
      <c r="F106" s="153"/>
      <c r="G106" s="153"/>
      <c r="H106" s="153"/>
      <c r="I106" s="153"/>
      <c r="J106" s="154">
        <f>J188</f>
        <v>0</v>
      </c>
      <c r="K106" s="151"/>
      <c r="L106" s="155"/>
    </row>
    <row r="107" spans="2:12" s="10" customFormat="1" ht="19.899999999999999" customHeight="1">
      <c r="B107" s="150"/>
      <c r="C107" s="151"/>
      <c r="D107" s="152" t="s">
        <v>280</v>
      </c>
      <c r="E107" s="153"/>
      <c r="F107" s="153"/>
      <c r="G107" s="153"/>
      <c r="H107" s="153"/>
      <c r="I107" s="153"/>
      <c r="J107" s="154">
        <f>J191</f>
        <v>0</v>
      </c>
      <c r="K107" s="151"/>
      <c r="L107" s="155"/>
    </row>
    <row r="108" spans="2:12" s="10" customFormat="1" ht="19.899999999999999" customHeight="1">
      <c r="B108" s="150"/>
      <c r="C108" s="151"/>
      <c r="D108" s="152" t="s">
        <v>281</v>
      </c>
      <c r="E108" s="153"/>
      <c r="F108" s="153"/>
      <c r="G108" s="153"/>
      <c r="H108" s="153"/>
      <c r="I108" s="153"/>
      <c r="J108" s="154">
        <f>J193</f>
        <v>0</v>
      </c>
      <c r="K108" s="151"/>
      <c r="L108" s="155"/>
    </row>
    <row r="109" spans="2:12" s="10" customFormat="1" ht="19.899999999999999" customHeight="1">
      <c r="B109" s="150"/>
      <c r="C109" s="151"/>
      <c r="D109" s="152" t="s">
        <v>283</v>
      </c>
      <c r="E109" s="153"/>
      <c r="F109" s="153"/>
      <c r="G109" s="153"/>
      <c r="H109" s="153"/>
      <c r="I109" s="153"/>
      <c r="J109" s="154">
        <f>J195</f>
        <v>0</v>
      </c>
      <c r="K109" s="151"/>
      <c r="L109" s="155"/>
    </row>
    <row r="110" spans="2:12" s="10" customFormat="1" ht="19.899999999999999" customHeight="1">
      <c r="B110" s="150"/>
      <c r="C110" s="151"/>
      <c r="D110" s="152" t="s">
        <v>149</v>
      </c>
      <c r="E110" s="153"/>
      <c r="F110" s="153"/>
      <c r="G110" s="153"/>
      <c r="H110" s="153"/>
      <c r="I110" s="153"/>
      <c r="J110" s="154">
        <f>J198</f>
        <v>0</v>
      </c>
      <c r="K110" s="151"/>
      <c r="L110" s="155"/>
    </row>
    <row r="111" spans="2:12" s="10" customFormat="1" ht="19.899999999999999" customHeight="1">
      <c r="B111" s="150"/>
      <c r="C111" s="151"/>
      <c r="D111" s="152" t="s">
        <v>150</v>
      </c>
      <c r="E111" s="153"/>
      <c r="F111" s="153"/>
      <c r="G111" s="153"/>
      <c r="H111" s="153"/>
      <c r="I111" s="153"/>
      <c r="J111" s="154">
        <f>J200</f>
        <v>0</v>
      </c>
      <c r="K111" s="151"/>
      <c r="L111" s="155"/>
    </row>
    <row r="112" spans="2:12" s="10" customFormat="1" ht="19.899999999999999" customHeight="1">
      <c r="B112" s="150"/>
      <c r="C112" s="151"/>
      <c r="D112" s="152" t="s">
        <v>151</v>
      </c>
      <c r="E112" s="153"/>
      <c r="F112" s="153"/>
      <c r="G112" s="153"/>
      <c r="H112" s="153"/>
      <c r="I112" s="153"/>
      <c r="J112" s="154">
        <f>J203</f>
        <v>0</v>
      </c>
      <c r="K112" s="151"/>
      <c r="L112" s="155"/>
    </row>
    <row r="113" spans="2:12" s="10" customFormat="1" ht="19.899999999999999" customHeight="1">
      <c r="B113" s="150"/>
      <c r="C113" s="151"/>
      <c r="D113" s="152" t="s">
        <v>152</v>
      </c>
      <c r="E113" s="153"/>
      <c r="F113" s="153"/>
      <c r="G113" s="153"/>
      <c r="H113" s="153"/>
      <c r="I113" s="153"/>
      <c r="J113" s="154">
        <f>J205</f>
        <v>0</v>
      </c>
      <c r="K113" s="151"/>
      <c r="L113" s="155"/>
    </row>
    <row r="114" spans="2:12" s="9" customFormat="1" ht="24.95" customHeight="1">
      <c r="B114" s="144"/>
      <c r="C114" s="145"/>
      <c r="D114" s="146" t="s">
        <v>284</v>
      </c>
      <c r="E114" s="147"/>
      <c r="F114" s="147"/>
      <c r="G114" s="147"/>
      <c r="H114" s="147"/>
      <c r="I114" s="147"/>
      <c r="J114" s="148">
        <f>J207</f>
        <v>0</v>
      </c>
      <c r="K114" s="145"/>
      <c r="L114" s="149"/>
    </row>
    <row r="115" spans="2:12" s="10" customFormat="1" ht="19.899999999999999" customHeight="1">
      <c r="B115" s="150"/>
      <c r="C115" s="151"/>
      <c r="D115" s="152" t="s">
        <v>716</v>
      </c>
      <c r="E115" s="153"/>
      <c r="F115" s="153"/>
      <c r="G115" s="153"/>
      <c r="H115" s="153"/>
      <c r="I115" s="153"/>
      <c r="J115" s="154">
        <f>J208</f>
        <v>0</v>
      </c>
      <c r="K115" s="151"/>
      <c r="L115" s="155"/>
    </row>
    <row r="116" spans="2:12" s="10" customFormat="1" ht="19.899999999999999" customHeight="1">
      <c r="B116" s="150"/>
      <c r="C116" s="151"/>
      <c r="D116" s="152" t="s">
        <v>285</v>
      </c>
      <c r="E116" s="153"/>
      <c r="F116" s="153"/>
      <c r="G116" s="153"/>
      <c r="H116" s="153"/>
      <c r="I116" s="153"/>
      <c r="J116" s="154">
        <f>J210</f>
        <v>0</v>
      </c>
      <c r="K116" s="151"/>
      <c r="L116" s="155"/>
    </row>
    <row r="117" spans="2:12" s="10" customFormat="1" ht="19.899999999999999" customHeight="1">
      <c r="B117" s="150"/>
      <c r="C117" s="151"/>
      <c r="D117" s="152" t="s">
        <v>717</v>
      </c>
      <c r="E117" s="153"/>
      <c r="F117" s="153"/>
      <c r="G117" s="153"/>
      <c r="H117" s="153"/>
      <c r="I117" s="153"/>
      <c r="J117" s="154">
        <f>J212</f>
        <v>0</v>
      </c>
      <c r="K117" s="151"/>
      <c r="L117" s="155"/>
    </row>
    <row r="118" spans="2:12" s="9" customFormat="1" ht="24.95" customHeight="1">
      <c r="B118" s="144"/>
      <c r="C118" s="145"/>
      <c r="D118" s="146" t="s">
        <v>284</v>
      </c>
      <c r="E118" s="147"/>
      <c r="F118" s="147"/>
      <c r="G118" s="147"/>
      <c r="H118" s="147"/>
      <c r="I118" s="147"/>
      <c r="J118" s="148">
        <f>J214</f>
        <v>0</v>
      </c>
      <c r="K118" s="145"/>
      <c r="L118" s="149"/>
    </row>
    <row r="119" spans="2:12" s="10" customFormat="1" ht="19.899999999999999" customHeight="1">
      <c r="B119" s="150"/>
      <c r="C119" s="151"/>
      <c r="D119" s="152" t="s">
        <v>286</v>
      </c>
      <c r="E119" s="153"/>
      <c r="F119" s="153"/>
      <c r="G119" s="153"/>
      <c r="H119" s="153"/>
      <c r="I119" s="153"/>
      <c r="J119" s="154">
        <f>J215</f>
        <v>0</v>
      </c>
      <c r="K119" s="151"/>
      <c r="L119" s="155"/>
    </row>
    <row r="120" spans="2:12" s="10" customFormat="1" ht="19.899999999999999" customHeight="1">
      <c r="B120" s="150"/>
      <c r="C120" s="151"/>
      <c r="D120" s="152" t="s">
        <v>285</v>
      </c>
      <c r="E120" s="153"/>
      <c r="F120" s="153"/>
      <c r="G120" s="153"/>
      <c r="H120" s="153"/>
      <c r="I120" s="153"/>
      <c r="J120" s="154">
        <f>J218</f>
        <v>0</v>
      </c>
      <c r="K120" s="151"/>
      <c r="L120" s="155"/>
    </row>
    <row r="121" spans="2:12" s="9" customFormat="1" ht="24.95" customHeight="1">
      <c r="B121" s="144"/>
      <c r="C121" s="145"/>
      <c r="D121" s="146" t="s">
        <v>284</v>
      </c>
      <c r="E121" s="147"/>
      <c r="F121" s="147"/>
      <c r="G121" s="147"/>
      <c r="H121" s="147"/>
      <c r="I121" s="147"/>
      <c r="J121" s="148">
        <f>J221</f>
        <v>0</v>
      </c>
      <c r="K121" s="145"/>
      <c r="L121" s="149"/>
    </row>
    <row r="122" spans="2:12" s="10" customFormat="1" ht="19.899999999999999" customHeight="1">
      <c r="B122" s="150"/>
      <c r="C122" s="151"/>
      <c r="D122" s="152" t="s">
        <v>287</v>
      </c>
      <c r="E122" s="153"/>
      <c r="F122" s="153"/>
      <c r="G122" s="153"/>
      <c r="H122" s="153"/>
      <c r="I122" s="153"/>
      <c r="J122" s="154">
        <f>J222</f>
        <v>0</v>
      </c>
      <c r="K122" s="151"/>
      <c r="L122" s="155"/>
    </row>
    <row r="123" spans="2:12" s="10" customFormat="1" ht="19.899999999999999" customHeight="1">
      <c r="B123" s="150"/>
      <c r="C123" s="151"/>
      <c r="D123" s="152" t="s">
        <v>998</v>
      </c>
      <c r="E123" s="153"/>
      <c r="F123" s="153"/>
      <c r="G123" s="153"/>
      <c r="H123" s="153"/>
      <c r="I123" s="153"/>
      <c r="J123" s="154">
        <f>J225</f>
        <v>0</v>
      </c>
      <c r="K123" s="151"/>
      <c r="L123" s="155"/>
    </row>
    <row r="124" spans="2:12" s="10" customFormat="1" ht="19.899999999999999" customHeight="1">
      <c r="B124" s="150"/>
      <c r="C124" s="151"/>
      <c r="D124" s="152" t="s">
        <v>288</v>
      </c>
      <c r="E124" s="153"/>
      <c r="F124" s="153"/>
      <c r="G124" s="153"/>
      <c r="H124" s="153"/>
      <c r="I124" s="153"/>
      <c r="J124" s="154">
        <f>J228</f>
        <v>0</v>
      </c>
      <c r="K124" s="151"/>
      <c r="L124" s="155"/>
    </row>
    <row r="125" spans="2:12" s="10" customFormat="1" ht="19.899999999999999" customHeight="1">
      <c r="B125" s="150"/>
      <c r="C125" s="151"/>
      <c r="D125" s="152" t="s">
        <v>289</v>
      </c>
      <c r="E125" s="153"/>
      <c r="F125" s="153"/>
      <c r="G125" s="153"/>
      <c r="H125" s="153"/>
      <c r="I125" s="153"/>
      <c r="J125" s="154">
        <f>J231</f>
        <v>0</v>
      </c>
      <c r="K125" s="151"/>
      <c r="L125" s="155"/>
    </row>
    <row r="126" spans="2:12" s="9" customFormat="1" ht="24.95" customHeight="1">
      <c r="B126" s="144"/>
      <c r="C126" s="145"/>
      <c r="D126" s="146" t="s">
        <v>284</v>
      </c>
      <c r="E126" s="147"/>
      <c r="F126" s="147"/>
      <c r="G126" s="147"/>
      <c r="H126" s="147"/>
      <c r="I126" s="147"/>
      <c r="J126" s="148">
        <f>J233</f>
        <v>0</v>
      </c>
      <c r="K126" s="145"/>
      <c r="L126" s="149"/>
    </row>
    <row r="127" spans="2:12" s="10" customFormat="1" ht="19.899999999999999" customHeight="1">
      <c r="B127" s="150"/>
      <c r="C127" s="151"/>
      <c r="D127" s="152" t="s">
        <v>290</v>
      </c>
      <c r="E127" s="153"/>
      <c r="F127" s="153"/>
      <c r="G127" s="153"/>
      <c r="H127" s="153"/>
      <c r="I127" s="153"/>
      <c r="J127" s="154">
        <f>J234</f>
        <v>0</v>
      </c>
      <c r="K127" s="151"/>
      <c r="L127" s="155"/>
    </row>
    <row r="128" spans="2:12" s="10" customFormat="1" ht="19.899999999999999" customHeight="1">
      <c r="B128" s="150"/>
      <c r="C128" s="151"/>
      <c r="D128" s="152" t="s">
        <v>292</v>
      </c>
      <c r="E128" s="153"/>
      <c r="F128" s="153"/>
      <c r="G128" s="153"/>
      <c r="H128" s="153"/>
      <c r="I128" s="153"/>
      <c r="J128" s="154">
        <f>J236</f>
        <v>0</v>
      </c>
      <c r="K128" s="151"/>
      <c r="L128" s="155"/>
    </row>
    <row r="129" spans="2:12" s="9" customFormat="1" ht="24.95" customHeight="1">
      <c r="B129" s="144"/>
      <c r="C129" s="145"/>
      <c r="D129" s="146" t="s">
        <v>293</v>
      </c>
      <c r="E129" s="147"/>
      <c r="F129" s="147"/>
      <c r="G129" s="147"/>
      <c r="H129" s="147"/>
      <c r="I129" s="147"/>
      <c r="J129" s="148">
        <f>J239</f>
        <v>0</v>
      </c>
      <c r="K129" s="145"/>
      <c r="L129" s="149"/>
    </row>
    <row r="130" spans="2:12" s="10" customFormat="1" ht="19.899999999999999" customHeight="1">
      <c r="B130" s="150"/>
      <c r="C130" s="151"/>
      <c r="D130" s="152" t="s">
        <v>294</v>
      </c>
      <c r="E130" s="153"/>
      <c r="F130" s="153"/>
      <c r="G130" s="153"/>
      <c r="H130" s="153"/>
      <c r="I130" s="153"/>
      <c r="J130" s="154">
        <f>J240</f>
        <v>0</v>
      </c>
      <c r="K130" s="151"/>
      <c r="L130" s="155"/>
    </row>
    <row r="131" spans="2:12" s="10" customFormat="1" ht="19.899999999999999" customHeight="1">
      <c r="B131" s="150"/>
      <c r="C131" s="151"/>
      <c r="D131" s="152" t="s">
        <v>295</v>
      </c>
      <c r="E131" s="153"/>
      <c r="F131" s="153"/>
      <c r="G131" s="153"/>
      <c r="H131" s="153"/>
      <c r="I131" s="153"/>
      <c r="J131" s="154">
        <f>J243</f>
        <v>0</v>
      </c>
      <c r="K131" s="151"/>
      <c r="L131" s="155"/>
    </row>
    <row r="132" spans="2:12" s="9" customFormat="1" ht="24.95" customHeight="1">
      <c r="B132" s="144"/>
      <c r="C132" s="145"/>
      <c r="D132" s="146" t="s">
        <v>293</v>
      </c>
      <c r="E132" s="147"/>
      <c r="F132" s="147"/>
      <c r="G132" s="147"/>
      <c r="H132" s="147"/>
      <c r="I132" s="147"/>
      <c r="J132" s="148">
        <f>J246</f>
        <v>0</v>
      </c>
      <c r="K132" s="145"/>
      <c r="L132" s="149"/>
    </row>
    <row r="133" spans="2:12" s="10" customFormat="1" ht="19.899999999999999" customHeight="1">
      <c r="B133" s="150"/>
      <c r="C133" s="151"/>
      <c r="D133" s="152" t="s">
        <v>296</v>
      </c>
      <c r="E133" s="153"/>
      <c r="F133" s="153"/>
      <c r="G133" s="153"/>
      <c r="H133" s="153"/>
      <c r="I133" s="153"/>
      <c r="J133" s="154">
        <f>J247</f>
        <v>0</v>
      </c>
      <c r="K133" s="151"/>
      <c r="L133" s="155"/>
    </row>
    <row r="134" spans="2:12" s="9" customFormat="1" ht="24.95" customHeight="1">
      <c r="B134" s="144"/>
      <c r="C134" s="145"/>
      <c r="D134" s="146" t="s">
        <v>153</v>
      </c>
      <c r="E134" s="147"/>
      <c r="F134" s="147"/>
      <c r="G134" s="147"/>
      <c r="H134" s="147"/>
      <c r="I134" s="147"/>
      <c r="J134" s="148">
        <f>J253</f>
        <v>0</v>
      </c>
      <c r="K134" s="145"/>
      <c r="L134" s="149"/>
    </row>
    <row r="135" spans="2:12" s="10" customFormat="1" ht="19.899999999999999" customHeight="1">
      <c r="B135" s="150"/>
      <c r="C135" s="151"/>
      <c r="D135" s="152" t="s">
        <v>298</v>
      </c>
      <c r="E135" s="153"/>
      <c r="F135" s="153"/>
      <c r="G135" s="153"/>
      <c r="H135" s="153"/>
      <c r="I135" s="153"/>
      <c r="J135" s="154">
        <f>J254</f>
        <v>0</v>
      </c>
      <c r="K135" s="151"/>
      <c r="L135" s="155"/>
    </row>
    <row r="136" spans="2:12" s="10" customFormat="1" ht="19.899999999999999" customHeight="1">
      <c r="B136" s="150"/>
      <c r="C136" s="151"/>
      <c r="D136" s="152" t="s">
        <v>299</v>
      </c>
      <c r="E136" s="153"/>
      <c r="F136" s="153"/>
      <c r="G136" s="153"/>
      <c r="H136" s="153"/>
      <c r="I136" s="153"/>
      <c r="J136" s="154">
        <f>J256</f>
        <v>0</v>
      </c>
      <c r="K136" s="151"/>
      <c r="L136" s="155"/>
    </row>
    <row r="137" spans="2:12" s="10" customFormat="1" ht="19.899999999999999" customHeight="1">
      <c r="B137" s="150"/>
      <c r="C137" s="151"/>
      <c r="D137" s="152" t="s">
        <v>785</v>
      </c>
      <c r="E137" s="153"/>
      <c r="F137" s="153"/>
      <c r="G137" s="153"/>
      <c r="H137" s="153"/>
      <c r="I137" s="153"/>
      <c r="J137" s="154">
        <f>J258</f>
        <v>0</v>
      </c>
      <c r="K137" s="151"/>
      <c r="L137" s="155"/>
    </row>
    <row r="138" spans="2:12" s="10" customFormat="1" ht="19.899999999999999" customHeight="1">
      <c r="B138" s="150"/>
      <c r="C138" s="151"/>
      <c r="D138" s="152" t="s">
        <v>300</v>
      </c>
      <c r="E138" s="153"/>
      <c r="F138" s="153"/>
      <c r="G138" s="153"/>
      <c r="H138" s="153"/>
      <c r="I138" s="153"/>
      <c r="J138" s="154">
        <f>J260</f>
        <v>0</v>
      </c>
      <c r="K138" s="151"/>
      <c r="L138" s="155"/>
    </row>
    <row r="139" spans="2:12" s="10" customFormat="1" ht="19.899999999999999" customHeight="1">
      <c r="B139" s="150"/>
      <c r="C139" s="151"/>
      <c r="D139" s="152" t="s">
        <v>301</v>
      </c>
      <c r="E139" s="153"/>
      <c r="F139" s="153"/>
      <c r="G139" s="153"/>
      <c r="H139" s="153"/>
      <c r="I139" s="153"/>
      <c r="J139" s="154">
        <f>J262</f>
        <v>0</v>
      </c>
      <c r="K139" s="151"/>
      <c r="L139" s="155"/>
    </row>
    <row r="140" spans="2:12" s="10" customFormat="1" ht="19.899999999999999" customHeight="1">
      <c r="B140" s="150"/>
      <c r="C140" s="151"/>
      <c r="D140" s="152" t="s">
        <v>302</v>
      </c>
      <c r="E140" s="153"/>
      <c r="F140" s="153"/>
      <c r="G140" s="153"/>
      <c r="H140" s="153"/>
      <c r="I140" s="153"/>
      <c r="J140" s="154">
        <f>J264</f>
        <v>0</v>
      </c>
      <c r="K140" s="151"/>
      <c r="L140" s="155"/>
    </row>
    <row r="141" spans="2:12" s="10" customFormat="1" ht="19.899999999999999" customHeight="1">
      <c r="B141" s="150"/>
      <c r="C141" s="151"/>
      <c r="D141" s="152" t="s">
        <v>303</v>
      </c>
      <c r="E141" s="153"/>
      <c r="F141" s="153"/>
      <c r="G141" s="153"/>
      <c r="H141" s="153"/>
      <c r="I141" s="153"/>
      <c r="J141" s="154">
        <f>J266</f>
        <v>0</v>
      </c>
      <c r="K141" s="151"/>
      <c r="L141" s="155"/>
    </row>
    <row r="142" spans="2:12" s="10" customFormat="1" ht="19.899999999999999" customHeight="1">
      <c r="B142" s="150"/>
      <c r="C142" s="151"/>
      <c r="D142" s="152" t="s">
        <v>154</v>
      </c>
      <c r="E142" s="153"/>
      <c r="F142" s="153"/>
      <c r="G142" s="153"/>
      <c r="H142" s="153"/>
      <c r="I142" s="153"/>
      <c r="J142" s="154">
        <f>J268</f>
        <v>0</v>
      </c>
      <c r="K142" s="151"/>
      <c r="L142" s="155"/>
    </row>
    <row r="143" spans="2:12" s="10" customFormat="1" ht="19.899999999999999" customHeight="1">
      <c r="B143" s="150"/>
      <c r="C143" s="151"/>
      <c r="D143" s="152" t="s">
        <v>304</v>
      </c>
      <c r="E143" s="153"/>
      <c r="F143" s="153"/>
      <c r="G143" s="153"/>
      <c r="H143" s="153"/>
      <c r="I143" s="153"/>
      <c r="J143" s="154">
        <f>J273</f>
        <v>0</v>
      </c>
      <c r="K143" s="151"/>
      <c r="L143" s="155"/>
    </row>
    <row r="144" spans="2:12" s="10" customFormat="1" ht="19.899999999999999" customHeight="1">
      <c r="B144" s="150"/>
      <c r="C144" s="151"/>
      <c r="D144" s="152" t="s">
        <v>305</v>
      </c>
      <c r="E144" s="153"/>
      <c r="F144" s="153"/>
      <c r="G144" s="153"/>
      <c r="H144" s="153"/>
      <c r="I144" s="153"/>
      <c r="J144" s="154">
        <f>J276</f>
        <v>0</v>
      </c>
      <c r="K144" s="151"/>
      <c r="L144" s="155"/>
    </row>
    <row r="145" spans="1:31" s="10" customFormat="1" ht="19.899999999999999" customHeight="1">
      <c r="B145" s="150"/>
      <c r="C145" s="151"/>
      <c r="D145" s="152" t="s">
        <v>155</v>
      </c>
      <c r="E145" s="153"/>
      <c r="F145" s="153"/>
      <c r="G145" s="153"/>
      <c r="H145" s="153"/>
      <c r="I145" s="153"/>
      <c r="J145" s="154">
        <f>J279</f>
        <v>0</v>
      </c>
      <c r="K145" s="151"/>
      <c r="L145" s="155"/>
    </row>
    <row r="146" spans="1:31" s="10" customFormat="1" ht="19.899999999999999" customHeight="1">
      <c r="B146" s="150"/>
      <c r="C146" s="151"/>
      <c r="D146" s="152" t="s">
        <v>156</v>
      </c>
      <c r="E146" s="153"/>
      <c r="F146" s="153"/>
      <c r="G146" s="153"/>
      <c r="H146" s="153"/>
      <c r="I146" s="153"/>
      <c r="J146" s="154">
        <f>J283</f>
        <v>0</v>
      </c>
      <c r="K146" s="151"/>
      <c r="L146" s="155"/>
    </row>
    <row r="147" spans="1:31" s="10" customFormat="1" ht="19.899999999999999" customHeight="1">
      <c r="B147" s="150"/>
      <c r="C147" s="151"/>
      <c r="D147" s="152" t="s">
        <v>307</v>
      </c>
      <c r="E147" s="153"/>
      <c r="F147" s="153"/>
      <c r="G147" s="153"/>
      <c r="H147" s="153"/>
      <c r="I147" s="153"/>
      <c r="J147" s="154">
        <f>J285</f>
        <v>0</v>
      </c>
      <c r="K147" s="151"/>
      <c r="L147" s="155"/>
    </row>
    <row r="148" spans="1:31" s="10" customFormat="1" ht="19.899999999999999" customHeight="1">
      <c r="B148" s="150"/>
      <c r="C148" s="151"/>
      <c r="D148" s="152" t="s">
        <v>308</v>
      </c>
      <c r="E148" s="153"/>
      <c r="F148" s="153"/>
      <c r="G148" s="153"/>
      <c r="H148" s="153"/>
      <c r="I148" s="153"/>
      <c r="J148" s="154">
        <f>J289</f>
        <v>0</v>
      </c>
      <c r="K148" s="151"/>
      <c r="L148" s="155"/>
    </row>
    <row r="149" spans="1:31" s="10" customFormat="1" ht="19.899999999999999" customHeight="1">
      <c r="B149" s="150"/>
      <c r="C149" s="151"/>
      <c r="D149" s="152" t="s">
        <v>309</v>
      </c>
      <c r="E149" s="153"/>
      <c r="F149" s="153"/>
      <c r="G149" s="153"/>
      <c r="H149" s="153"/>
      <c r="I149" s="153"/>
      <c r="J149" s="154">
        <f>J292</f>
        <v>0</v>
      </c>
      <c r="K149" s="151"/>
      <c r="L149" s="155"/>
    </row>
    <row r="150" spans="1:31" s="10" customFormat="1" ht="19.899999999999999" customHeight="1">
      <c r="B150" s="150"/>
      <c r="C150" s="151"/>
      <c r="D150" s="152" t="s">
        <v>157</v>
      </c>
      <c r="E150" s="153"/>
      <c r="F150" s="153"/>
      <c r="G150" s="153"/>
      <c r="H150" s="153"/>
      <c r="I150" s="153"/>
      <c r="J150" s="154">
        <f>J294</f>
        <v>0</v>
      </c>
      <c r="K150" s="151"/>
      <c r="L150" s="155"/>
    </row>
    <row r="151" spans="1:31" s="2" customFormat="1" ht="21.75" customHeight="1">
      <c r="A151" s="31"/>
      <c r="B151" s="32"/>
      <c r="C151" s="33"/>
      <c r="D151" s="33"/>
      <c r="E151" s="33"/>
      <c r="F151" s="33"/>
      <c r="G151" s="33"/>
      <c r="H151" s="33"/>
      <c r="I151" s="33"/>
      <c r="J151" s="33"/>
      <c r="K151" s="33"/>
      <c r="L151" s="48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spans="1:31" s="2" customFormat="1" ht="6.95" customHeight="1">
      <c r="A152" s="31"/>
      <c r="B152" s="51"/>
      <c r="C152" s="52"/>
      <c r="D152" s="52"/>
      <c r="E152" s="52"/>
      <c r="F152" s="52"/>
      <c r="G152" s="52"/>
      <c r="H152" s="52"/>
      <c r="I152" s="52"/>
      <c r="J152" s="52"/>
      <c r="K152" s="52"/>
      <c r="L152" s="48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6" spans="1:31" s="2" customFormat="1" ht="6.95" customHeight="1">
      <c r="A156" s="31"/>
      <c r="B156" s="53"/>
      <c r="C156" s="54"/>
      <c r="D156" s="54"/>
      <c r="E156" s="54"/>
      <c r="F156" s="54"/>
      <c r="G156" s="54"/>
      <c r="H156" s="54"/>
      <c r="I156" s="54"/>
      <c r="J156" s="54"/>
      <c r="K156" s="54"/>
      <c r="L156" s="48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spans="1:31" s="2" customFormat="1" ht="24.95" customHeight="1">
      <c r="A157" s="31"/>
      <c r="B157" s="32"/>
      <c r="C157" s="20" t="s">
        <v>158</v>
      </c>
      <c r="D157" s="33"/>
      <c r="E157" s="33"/>
      <c r="F157" s="33"/>
      <c r="G157" s="33"/>
      <c r="H157" s="33"/>
      <c r="I157" s="33"/>
      <c r="J157" s="33"/>
      <c r="K157" s="33"/>
      <c r="L157" s="48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spans="1:31" s="2" customFormat="1" ht="6.95" customHeight="1">
      <c r="A158" s="31"/>
      <c r="B158" s="32"/>
      <c r="C158" s="33"/>
      <c r="D158" s="33"/>
      <c r="E158" s="33"/>
      <c r="F158" s="33"/>
      <c r="G158" s="33"/>
      <c r="H158" s="33"/>
      <c r="I158" s="33"/>
      <c r="J158" s="33"/>
      <c r="K158" s="33"/>
      <c r="L158" s="48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spans="1:31" s="2" customFormat="1" ht="12" customHeight="1">
      <c r="A159" s="31"/>
      <c r="B159" s="32"/>
      <c r="C159" s="26" t="s">
        <v>14</v>
      </c>
      <c r="D159" s="33"/>
      <c r="E159" s="33"/>
      <c r="F159" s="33"/>
      <c r="G159" s="33"/>
      <c r="H159" s="33"/>
      <c r="I159" s="33"/>
      <c r="J159" s="33"/>
      <c r="K159" s="33"/>
      <c r="L159" s="48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spans="1:31" s="2" customFormat="1" ht="23.25" customHeight="1">
      <c r="A160" s="31"/>
      <c r="B160" s="32"/>
      <c r="C160" s="33"/>
      <c r="D160" s="33"/>
      <c r="E160" s="337" t="str">
        <f>E7</f>
        <v>Vypracovanie proj.dokum.modernizácie riadenia križovatiek cestnou dopravnou signalizáciou s preferenciou MHD-Petržalka</v>
      </c>
      <c r="F160" s="338"/>
      <c r="G160" s="338"/>
      <c r="H160" s="338"/>
      <c r="I160" s="33"/>
      <c r="J160" s="33"/>
      <c r="K160" s="33"/>
      <c r="L160" s="48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spans="1:65" s="2" customFormat="1" ht="12" customHeight="1">
      <c r="A161" s="31"/>
      <c r="B161" s="32"/>
      <c r="C161" s="26" t="s">
        <v>135</v>
      </c>
      <c r="D161" s="33"/>
      <c r="E161" s="33"/>
      <c r="F161" s="33"/>
      <c r="G161" s="33"/>
      <c r="H161" s="33"/>
      <c r="I161" s="33"/>
      <c r="J161" s="33"/>
      <c r="K161" s="33"/>
      <c r="L161" s="48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spans="1:65" s="2" customFormat="1" ht="16.5" customHeight="1">
      <c r="A162" s="31"/>
      <c r="B162" s="32"/>
      <c r="C162" s="33"/>
      <c r="D162" s="33"/>
      <c r="E162" s="307" t="str">
        <f>E9</f>
        <v>111 - 111-00 Debarierizačné úpravy križovatky 583</v>
      </c>
      <c r="F162" s="336"/>
      <c r="G162" s="336"/>
      <c r="H162" s="336"/>
      <c r="I162" s="33"/>
      <c r="J162" s="33"/>
      <c r="K162" s="33"/>
      <c r="L162" s="48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spans="1:65" s="2" customFormat="1" ht="6.95" customHeight="1">
      <c r="A163" s="31"/>
      <c r="B163" s="32"/>
      <c r="C163" s="33"/>
      <c r="D163" s="33"/>
      <c r="E163" s="33"/>
      <c r="F163" s="33"/>
      <c r="G163" s="33"/>
      <c r="H163" s="33"/>
      <c r="I163" s="33"/>
      <c r="J163" s="33"/>
      <c r="K163" s="33"/>
      <c r="L163" s="48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spans="1:65" s="2" customFormat="1" ht="12" customHeight="1">
      <c r="A164" s="31"/>
      <c r="B164" s="32"/>
      <c r="C164" s="26" t="s">
        <v>18</v>
      </c>
      <c r="D164" s="33"/>
      <c r="E164" s="33"/>
      <c r="F164" s="24" t="str">
        <f>F12</f>
        <v>Bratislava V.</v>
      </c>
      <c r="G164" s="33"/>
      <c r="H164" s="33"/>
      <c r="I164" s="26" t="s">
        <v>20</v>
      </c>
      <c r="J164" s="63" t="str">
        <f>IF(J12="","",J12)</f>
        <v>19. 11. 2020</v>
      </c>
      <c r="K164" s="33"/>
      <c r="L164" s="48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spans="1:65" s="2" customFormat="1" ht="6.95" customHeight="1">
      <c r="A165" s="31"/>
      <c r="B165" s="32"/>
      <c r="C165" s="33"/>
      <c r="D165" s="33"/>
      <c r="E165" s="33"/>
      <c r="F165" s="33"/>
      <c r="G165" s="33"/>
      <c r="H165" s="33"/>
      <c r="I165" s="33"/>
      <c r="J165" s="33"/>
      <c r="K165" s="33"/>
      <c r="L165" s="48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spans="1:65" s="2" customFormat="1" ht="15.2" customHeight="1">
      <c r="A166" s="31"/>
      <c r="B166" s="32"/>
      <c r="C166" s="26" t="s">
        <v>22</v>
      </c>
      <c r="D166" s="33"/>
      <c r="E166" s="33"/>
      <c r="F166" s="24" t="str">
        <f>E15</f>
        <v>Hlavné mesto Slovenskej republiky BRATISLAVA</v>
      </c>
      <c r="G166" s="33"/>
      <c r="H166" s="33"/>
      <c r="I166" s="26" t="s">
        <v>28</v>
      </c>
      <c r="J166" s="29" t="str">
        <f>E21</f>
        <v xml:space="preserve"> </v>
      </c>
      <c r="K166" s="33"/>
      <c r="L166" s="48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spans="1:65" s="2" customFormat="1" ht="15.2" customHeight="1">
      <c r="A167" s="31"/>
      <c r="B167" s="32"/>
      <c r="C167" s="26" t="s">
        <v>26</v>
      </c>
      <c r="D167" s="33"/>
      <c r="E167" s="33"/>
      <c r="F167" s="24" t="str">
        <f>IF(E18="","",E18)</f>
        <v>Vyplň údaj</v>
      </c>
      <c r="G167" s="33"/>
      <c r="H167" s="33"/>
      <c r="I167" s="26" t="s">
        <v>30</v>
      </c>
      <c r="J167" s="29" t="str">
        <f>E24</f>
        <v xml:space="preserve"> </v>
      </c>
      <c r="K167" s="33"/>
      <c r="L167" s="48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spans="1:65" s="2" customFormat="1" ht="10.35" customHeight="1">
      <c r="A168" s="31"/>
      <c r="B168" s="32"/>
      <c r="C168" s="33"/>
      <c r="D168" s="33"/>
      <c r="E168" s="33"/>
      <c r="F168" s="33"/>
      <c r="G168" s="33"/>
      <c r="H168" s="33"/>
      <c r="I168" s="33"/>
      <c r="J168" s="33"/>
      <c r="K168" s="33"/>
      <c r="L168" s="48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spans="1:65" s="11" customFormat="1" ht="29.25" customHeight="1">
      <c r="A169" s="156"/>
      <c r="B169" s="157"/>
      <c r="C169" s="158" t="s">
        <v>159</v>
      </c>
      <c r="D169" s="159" t="s">
        <v>57</v>
      </c>
      <c r="E169" s="159" t="s">
        <v>53</v>
      </c>
      <c r="F169" s="159" t="s">
        <v>54</v>
      </c>
      <c r="G169" s="159" t="s">
        <v>160</v>
      </c>
      <c r="H169" s="159" t="s">
        <v>161</v>
      </c>
      <c r="I169" s="159" t="s">
        <v>162</v>
      </c>
      <c r="J169" s="160" t="s">
        <v>139</v>
      </c>
      <c r="K169" s="161" t="s">
        <v>163</v>
      </c>
      <c r="L169" s="162"/>
      <c r="M169" s="72" t="s">
        <v>1</v>
      </c>
      <c r="N169" s="73" t="s">
        <v>36</v>
      </c>
      <c r="O169" s="73" t="s">
        <v>164</v>
      </c>
      <c r="P169" s="73" t="s">
        <v>165</v>
      </c>
      <c r="Q169" s="73" t="s">
        <v>166</v>
      </c>
      <c r="R169" s="73" t="s">
        <v>167</v>
      </c>
      <c r="S169" s="73" t="s">
        <v>168</v>
      </c>
      <c r="T169" s="74" t="s">
        <v>169</v>
      </c>
      <c r="U169" s="156"/>
      <c r="V169" s="156"/>
      <c r="W169" s="156"/>
      <c r="X169" s="156"/>
      <c r="Y169" s="156"/>
      <c r="Z169" s="156"/>
      <c r="AA169" s="156"/>
      <c r="AB169" s="156"/>
      <c r="AC169" s="156"/>
      <c r="AD169" s="156"/>
      <c r="AE169" s="156"/>
    </row>
    <row r="170" spans="1:65" s="2" customFormat="1" ht="22.9" customHeight="1">
      <c r="A170" s="31"/>
      <c r="B170" s="32"/>
      <c r="C170" s="79" t="s">
        <v>140</v>
      </c>
      <c r="D170" s="33"/>
      <c r="E170" s="33"/>
      <c r="F170" s="33"/>
      <c r="G170" s="33"/>
      <c r="H170" s="33"/>
      <c r="I170" s="33"/>
      <c r="J170" s="163">
        <f>BK170</f>
        <v>0</v>
      </c>
      <c r="K170" s="33"/>
      <c r="L170" s="36"/>
      <c r="M170" s="75"/>
      <c r="N170" s="164"/>
      <c r="O170" s="76"/>
      <c r="P170" s="165">
        <f>P171+P182+P207+P214+P221+P233+P239+P246+P253</f>
        <v>0</v>
      </c>
      <c r="Q170" s="76"/>
      <c r="R170" s="165">
        <f>R171+R182+R207+R214+R221+R233+R239+R246+R253</f>
        <v>304.06632980000001</v>
      </c>
      <c r="S170" s="76"/>
      <c r="T170" s="166">
        <f>T171+T182+T207+T214+T221+T233+T239+T246+T253</f>
        <v>155.4759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T170" s="14" t="s">
        <v>71</v>
      </c>
      <c r="AU170" s="14" t="s">
        <v>141</v>
      </c>
      <c r="BK170" s="167">
        <f>BK171+BK182+BK207+BK214+BK221+BK233+BK239+BK246+BK253</f>
        <v>0</v>
      </c>
    </row>
    <row r="171" spans="1:65" s="12" customFormat="1" ht="25.9" customHeight="1">
      <c r="B171" s="168"/>
      <c r="C171" s="169"/>
      <c r="D171" s="170" t="s">
        <v>71</v>
      </c>
      <c r="E171" s="171" t="s">
        <v>170</v>
      </c>
      <c r="F171" s="171" t="s">
        <v>171</v>
      </c>
      <c r="G171" s="169"/>
      <c r="H171" s="169"/>
      <c r="I171" s="172"/>
      <c r="J171" s="173">
        <f>BK171</f>
        <v>0</v>
      </c>
      <c r="K171" s="169"/>
      <c r="L171" s="174"/>
      <c r="M171" s="175"/>
      <c r="N171" s="176"/>
      <c r="O171" s="176"/>
      <c r="P171" s="177">
        <f>P172+P174+P176+P178+P180</f>
        <v>0</v>
      </c>
      <c r="Q171" s="176"/>
      <c r="R171" s="177">
        <f>R172+R174+R176+R178+R180</f>
        <v>0</v>
      </c>
      <c r="S171" s="176"/>
      <c r="T171" s="178">
        <f>T172+T174+T176+T178+T180</f>
        <v>0</v>
      </c>
      <c r="AR171" s="179" t="s">
        <v>80</v>
      </c>
      <c r="AT171" s="180" t="s">
        <v>71</v>
      </c>
      <c r="AU171" s="180" t="s">
        <v>72</v>
      </c>
      <c r="AY171" s="179" t="s">
        <v>172</v>
      </c>
      <c r="BK171" s="181">
        <f>BK172+BK174+BK176+BK178+BK180</f>
        <v>0</v>
      </c>
    </row>
    <row r="172" spans="1:65" s="12" customFormat="1" ht="22.9" customHeight="1">
      <c r="B172" s="168"/>
      <c r="C172" s="169"/>
      <c r="D172" s="170" t="s">
        <v>71</v>
      </c>
      <c r="E172" s="182" t="s">
        <v>173</v>
      </c>
      <c r="F172" s="182" t="s">
        <v>174</v>
      </c>
      <c r="G172" s="169"/>
      <c r="H172" s="169"/>
      <c r="I172" s="172"/>
      <c r="J172" s="183">
        <f>BK172</f>
        <v>0</v>
      </c>
      <c r="K172" s="169"/>
      <c r="L172" s="174"/>
      <c r="M172" s="175"/>
      <c r="N172" s="176"/>
      <c r="O172" s="176"/>
      <c r="P172" s="177">
        <f>P173</f>
        <v>0</v>
      </c>
      <c r="Q172" s="176"/>
      <c r="R172" s="177">
        <f>R173</f>
        <v>0</v>
      </c>
      <c r="S172" s="176"/>
      <c r="T172" s="178">
        <f>T173</f>
        <v>0</v>
      </c>
      <c r="AR172" s="179" t="s">
        <v>80</v>
      </c>
      <c r="AT172" s="180" t="s">
        <v>71</v>
      </c>
      <c r="AU172" s="180" t="s">
        <v>80</v>
      </c>
      <c r="AY172" s="179" t="s">
        <v>172</v>
      </c>
      <c r="BK172" s="181">
        <f>BK173</f>
        <v>0</v>
      </c>
    </row>
    <row r="173" spans="1:65" s="2" customFormat="1" ht="24.2" customHeight="1">
      <c r="A173" s="31"/>
      <c r="B173" s="32"/>
      <c r="C173" s="184" t="s">
        <v>80</v>
      </c>
      <c r="D173" s="184" t="s">
        <v>175</v>
      </c>
      <c r="E173" s="185" t="s">
        <v>999</v>
      </c>
      <c r="F173" s="186" t="s">
        <v>1000</v>
      </c>
      <c r="G173" s="187" t="s">
        <v>178</v>
      </c>
      <c r="H173" s="188">
        <v>1</v>
      </c>
      <c r="I173" s="189"/>
      <c r="J173" s="188">
        <f>ROUND(I173*H173,2)</f>
        <v>0</v>
      </c>
      <c r="K173" s="190"/>
      <c r="L173" s="36"/>
      <c r="M173" s="191" t="s">
        <v>1</v>
      </c>
      <c r="N173" s="192" t="s">
        <v>38</v>
      </c>
      <c r="O173" s="68"/>
      <c r="P173" s="193">
        <f>O173*H173</f>
        <v>0</v>
      </c>
      <c r="Q173" s="193">
        <v>0</v>
      </c>
      <c r="R173" s="193">
        <f>Q173*H173</f>
        <v>0</v>
      </c>
      <c r="S173" s="193">
        <v>0</v>
      </c>
      <c r="T173" s="194">
        <f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179</v>
      </c>
      <c r="AT173" s="195" t="s">
        <v>175</v>
      </c>
      <c r="AU173" s="195" t="s">
        <v>180</v>
      </c>
      <c r="AY173" s="14" t="s">
        <v>172</v>
      </c>
      <c r="BE173" s="196">
        <f>IF(N173="základná",J173,0)</f>
        <v>0</v>
      </c>
      <c r="BF173" s="196">
        <f>IF(N173="znížená",J173,0)</f>
        <v>0</v>
      </c>
      <c r="BG173" s="196">
        <f>IF(N173="zákl. prenesená",J173,0)</f>
        <v>0</v>
      </c>
      <c r="BH173" s="196">
        <f>IF(N173="zníž. prenesená",J173,0)</f>
        <v>0</v>
      </c>
      <c r="BI173" s="196">
        <f>IF(N173="nulová",J173,0)</f>
        <v>0</v>
      </c>
      <c r="BJ173" s="14" t="s">
        <v>180</v>
      </c>
      <c r="BK173" s="196">
        <f>ROUND(I173*H173,2)</f>
        <v>0</v>
      </c>
      <c r="BL173" s="14" t="s">
        <v>179</v>
      </c>
      <c r="BM173" s="195" t="s">
        <v>1001</v>
      </c>
    </row>
    <row r="174" spans="1:65" s="12" customFormat="1" ht="22.9" customHeight="1">
      <c r="B174" s="168"/>
      <c r="C174" s="169"/>
      <c r="D174" s="170" t="s">
        <v>71</v>
      </c>
      <c r="E174" s="182" t="s">
        <v>182</v>
      </c>
      <c r="F174" s="182" t="s">
        <v>183</v>
      </c>
      <c r="G174" s="169"/>
      <c r="H174" s="169"/>
      <c r="I174" s="172"/>
      <c r="J174" s="183">
        <f>BK174</f>
        <v>0</v>
      </c>
      <c r="K174" s="169"/>
      <c r="L174" s="174"/>
      <c r="M174" s="175"/>
      <c r="N174" s="176"/>
      <c r="O174" s="176"/>
      <c r="P174" s="177">
        <f>P175</f>
        <v>0</v>
      </c>
      <c r="Q174" s="176"/>
      <c r="R174" s="177">
        <f>R175</f>
        <v>0</v>
      </c>
      <c r="S174" s="176"/>
      <c r="T174" s="178">
        <f>T175</f>
        <v>0</v>
      </c>
      <c r="AR174" s="179" t="s">
        <v>80</v>
      </c>
      <c r="AT174" s="180" t="s">
        <v>71</v>
      </c>
      <c r="AU174" s="180" t="s">
        <v>80</v>
      </c>
      <c r="AY174" s="179" t="s">
        <v>172</v>
      </c>
      <c r="BK174" s="181">
        <f>BK175</f>
        <v>0</v>
      </c>
    </row>
    <row r="175" spans="1:65" s="2" customFormat="1" ht="37.9" customHeight="1">
      <c r="A175" s="31"/>
      <c r="B175" s="32"/>
      <c r="C175" s="184" t="s">
        <v>180</v>
      </c>
      <c r="D175" s="184" t="s">
        <v>175</v>
      </c>
      <c r="E175" s="185" t="s">
        <v>1002</v>
      </c>
      <c r="F175" s="186" t="s">
        <v>1003</v>
      </c>
      <c r="G175" s="187" t="s">
        <v>178</v>
      </c>
      <c r="H175" s="188">
        <v>1</v>
      </c>
      <c r="I175" s="189"/>
      <c r="J175" s="188">
        <f>ROUND(I175*H175,2)</f>
        <v>0</v>
      </c>
      <c r="K175" s="190"/>
      <c r="L175" s="36"/>
      <c r="M175" s="191" t="s">
        <v>1</v>
      </c>
      <c r="N175" s="192" t="s">
        <v>38</v>
      </c>
      <c r="O175" s="68"/>
      <c r="P175" s="193">
        <f>O175*H175</f>
        <v>0</v>
      </c>
      <c r="Q175" s="193">
        <v>0</v>
      </c>
      <c r="R175" s="193">
        <f>Q175*H175</f>
        <v>0</v>
      </c>
      <c r="S175" s="193">
        <v>0</v>
      </c>
      <c r="T175" s="194">
        <f>S175*H175</f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179</v>
      </c>
      <c r="AT175" s="195" t="s">
        <v>175</v>
      </c>
      <c r="AU175" s="195" t="s">
        <v>180</v>
      </c>
      <c r="AY175" s="14" t="s">
        <v>172</v>
      </c>
      <c r="BE175" s="196">
        <f>IF(N175="základná",J175,0)</f>
        <v>0</v>
      </c>
      <c r="BF175" s="196">
        <f>IF(N175="znížená",J175,0)</f>
        <v>0</v>
      </c>
      <c r="BG175" s="196">
        <f>IF(N175="zákl. prenesená",J175,0)</f>
        <v>0</v>
      </c>
      <c r="BH175" s="196">
        <f>IF(N175="zníž. prenesená",J175,0)</f>
        <v>0</v>
      </c>
      <c r="BI175" s="196">
        <f>IF(N175="nulová",J175,0)</f>
        <v>0</v>
      </c>
      <c r="BJ175" s="14" t="s">
        <v>180</v>
      </c>
      <c r="BK175" s="196">
        <f>ROUND(I175*H175,2)</f>
        <v>0</v>
      </c>
      <c r="BL175" s="14" t="s">
        <v>179</v>
      </c>
      <c r="BM175" s="195" t="s">
        <v>1004</v>
      </c>
    </row>
    <row r="176" spans="1:65" s="12" customFormat="1" ht="22.9" customHeight="1">
      <c r="B176" s="168"/>
      <c r="C176" s="169"/>
      <c r="D176" s="170" t="s">
        <v>71</v>
      </c>
      <c r="E176" s="182" t="s">
        <v>187</v>
      </c>
      <c r="F176" s="182" t="s">
        <v>188</v>
      </c>
      <c r="G176" s="169"/>
      <c r="H176" s="169"/>
      <c r="I176" s="172"/>
      <c r="J176" s="183">
        <f>BK176</f>
        <v>0</v>
      </c>
      <c r="K176" s="169"/>
      <c r="L176" s="174"/>
      <c r="M176" s="175"/>
      <c r="N176" s="176"/>
      <c r="O176" s="176"/>
      <c r="P176" s="177">
        <f>P177</f>
        <v>0</v>
      </c>
      <c r="Q176" s="176"/>
      <c r="R176" s="177">
        <f>R177</f>
        <v>0</v>
      </c>
      <c r="S176" s="176"/>
      <c r="T176" s="178">
        <f>T177</f>
        <v>0</v>
      </c>
      <c r="AR176" s="179" t="s">
        <v>80</v>
      </c>
      <c r="AT176" s="180" t="s">
        <v>71</v>
      </c>
      <c r="AU176" s="180" t="s">
        <v>80</v>
      </c>
      <c r="AY176" s="179" t="s">
        <v>172</v>
      </c>
      <c r="BK176" s="181">
        <f>BK177</f>
        <v>0</v>
      </c>
    </row>
    <row r="177" spans="1:65" s="2" customFormat="1" ht="37.9" customHeight="1">
      <c r="A177" s="31"/>
      <c r="B177" s="32"/>
      <c r="C177" s="184" t="s">
        <v>189</v>
      </c>
      <c r="D177" s="184" t="s">
        <v>175</v>
      </c>
      <c r="E177" s="185" t="s">
        <v>1005</v>
      </c>
      <c r="F177" s="186" t="s">
        <v>1006</v>
      </c>
      <c r="G177" s="187" t="s">
        <v>178</v>
      </c>
      <c r="H177" s="188">
        <v>1</v>
      </c>
      <c r="I177" s="189"/>
      <c r="J177" s="188">
        <f>ROUND(I177*H177,2)</f>
        <v>0</v>
      </c>
      <c r="K177" s="190"/>
      <c r="L177" s="36"/>
      <c r="M177" s="191" t="s">
        <v>1</v>
      </c>
      <c r="N177" s="192" t="s">
        <v>38</v>
      </c>
      <c r="O177" s="68"/>
      <c r="P177" s="193">
        <f>O177*H177</f>
        <v>0</v>
      </c>
      <c r="Q177" s="193">
        <v>0</v>
      </c>
      <c r="R177" s="193">
        <f>Q177*H177</f>
        <v>0</v>
      </c>
      <c r="S177" s="193">
        <v>0</v>
      </c>
      <c r="T177" s="194">
        <f>S177*H177</f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95" t="s">
        <v>179</v>
      </c>
      <c r="AT177" s="195" t="s">
        <v>175</v>
      </c>
      <c r="AU177" s="195" t="s">
        <v>180</v>
      </c>
      <c r="AY177" s="14" t="s">
        <v>172</v>
      </c>
      <c r="BE177" s="196">
        <f>IF(N177="základná",J177,0)</f>
        <v>0</v>
      </c>
      <c r="BF177" s="196">
        <f>IF(N177="znížená",J177,0)</f>
        <v>0</v>
      </c>
      <c r="BG177" s="196">
        <f>IF(N177="zákl. prenesená",J177,0)</f>
        <v>0</v>
      </c>
      <c r="BH177" s="196">
        <f>IF(N177="zníž. prenesená",J177,0)</f>
        <v>0</v>
      </c>
      <c r="BI177" s="196">
        <f>IF(N177="nulová",J177,0)</f>
        <v>0</v>
      </c>
      <c r="BJ177" s="14" t="s">
        <v>180</v>
      </c>
      <c r="BK177" s="196">
        <f>ROUND(I177*H177,2)</f>
        <v>0</v>
      </c>
      <c r="BL177" s="14" t="s">
        <v>179</v>
      </c>
      <c r="BM177" s="195" t="s">
        <v>1007</v>
      </c>
    </row>
    <row r="178" spans="1:65" s="12" customFormat="1" ht="22.9" customHeight="1">
      <c r="B178" s="168"/>
      <c r="C178" s="169"/>
      <c r="D178" s="170" t="s">
        <v>71</v>
      </c>
      <c r="E178" s="182" t="s">
        <v>193</v>
      </c>
      <c r="F178" s="182" t="s">
        <v>194</v>
      </c>
      <c r="G178" s="169"/>
      <c r="H178" s="169"/>
      <c r="I178" s="172"/>
      <c r="J178" s="183">
        <f>BK178</f>
        <v>0</v>
      </c>
      <c r="K178" s="169"/>
      <c r="L178" s="174"/>
      <c r="M178" s="175"/>
      <c r="N178" s="176"/>
      <c r="O178" s="176"/>
      <c r="P178" s="177">
        <f>P179</f>
        <v>0</v>
      </c>
      <c r="Q178" s="176"/>
      <c r="R178" s="177">
        <f>R179</f>
        <v>0</v>
      </c>
      <c r="S178" s="176"/>
      <c r="T178" s="178">
        <f>T179</f>
        <v>0</v>
      </c>
      <c r="AR178" s="179" t="s">
        <v>80</v>
      </c>
      <c r="AT178" s="180" t="s">
        <v>71</v>
      </c>
      <c r="AU178" s="180" t="s">
        <v>80</v>
      </c>
      <c r="AY178" s="179" t="s">
        <v>172</v>
      </c>
      <c r="BK178" s="181">
        <f>BK179</f>
        <v>0</v>
      </c>
    </row>
    <row r="179" spans="1:65" s="2" customFormat="1" ht="24.2" customHeight="1">
      <c r="A179" s="31"/>
      <c r="B179" s="32"/>
      <c r="C179" s="184" t="s">
        <v>179</v>
      </c>
      <c r="D179" s="184" t="s">
        <v>175</v>
      </c>
      <c r="E179" s="185" t="s">
        <v>1008</v>
      </c>
      <c r="F179" s="186" t="s">
        <v>1009</v>
      </c>
      <c r="G179" s="187" t="s">
        <v>178</v>
      </c>
      <c r="H179" s="188">
        <v>1</v>
      </c>
      <c r="I179" s="189"/>
      <c r="J179" s="188">
        <f>ROUND(I179*H179,2)</f>
        <v>0</v>
      </c>
      <c r="K179" s="190"/>
      <c r="L179" s="36"/>
      <c r="M179" s="191" t="s">
        <v>1</v>
      </c>
      <c r="N179" s="192" t="s">
        <v>38</v>
      </c>
      <c r="O179" s="68"/>
      <c r="P179" s="193">
        <f>O179*H179</f>
        <v>0</v>
      </c>
      <c r="Q179" s="193">
        <v>0</v>
      </c>
      <c r="R179" s="193">
        <f>Q179*H179</f>
        <v>0</v>
      </c>
      <c r="S179" s="193">
        <v>0</v>
      </c>
      <c r="T179" s="194">
        <f>S179*H179</f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95" t="s">
        <v>179</v>
      </c>
      <c r="AT179" s="195" t="s">
        <v>175</v>
      </c>
      <c r="AU179" s="195" t="s">
        <v>180</v>
      </c>
      <c r="AY179" s="14" t="s">
        <v>172</v>
      </c>
      <c r="BE179" s="196">
        <f>IF(N179="základná",J179,0)</f>
        <v>0</v>
      </c>
      <c r="BF179" s="196">
        <f>IF(N179="znížená",J179,0)</f>
        <v>0</v>
      </c>
      <c r="BG179" s="196">
        <f>IF(N179="zákl. prenesená",J179,0)</f>
        <v>0</v>
      </c>
      <c r="BH179" s="196">
        <f>IF(N179="zníž. prenesená",J179,0)</f>
        <v>0</v>
      </c>
      <c r="BI179" s="196">
        <f>IF(N179="nulová",J179,0)</f>
        <v>0</v>
      </c>
      <c r="BJ179" s="14" t="s">
        <v>180</v>
      </c>
      <c r="BK179" s="196">
        <f>ROUND(I179*H179,2)</f>
        <v>0</v>
      </c>
      <c r="BL179" s="14" t="s">
        <v>179</v>
      </c>
      <c r="BM179" s="195" t="s">
        <v>1010</v>
      </c>
    </row>
    <row r="180" spans="1:65" s="12" customFormat="1" ht="22.9" customHeight="1">
      <c r="B180" s="168"/>
      <c r="C180" s="169"/>
      <c r="D180" s="170" t="s">
        <v>71</v>
      </c>
      <c r="E180" s="182" t="s">
        <v>198</v>
      </c>
      <c r="F180" s="182" t="s">
        <v>199</v>
      </c>
      <c r="G180" s="169"/>
      <c r="H180" s="169"/>
      <c r="I180" s="172"/>
      <c r="J180" s="183">
        <f>BK180</f>
        <v>0</v>
      </c>
      <c r="K180" s="169"/>
      <c r="L180" s="174"/>
      <c r="M180" s="175"/>
      <c r="N180" s="176"/>
      <c r="O180" s="176"/>
      <c r="P180" s="177">
        <f>P181</f>
        <v>0</v>
      </c>
      <c r="Q180" s="176"/>
      <c r="R180" s="177">
        <f>R181</f>
        <v>0</v>
      </c>
      <c r="S180" s="176"/>
      <c r="T180" s="178">
        <f>T181</f>
        <v>0</v>
      </c>
      <c r="AR180" s="179" t="s">
        <v>80</v>
      </c>
      <c r="AT180" s="180" t="s">
        <v>71</v>
      </c>
      <c r="AU180" s="180" t="s">
        <v>80</v>
      </c>
      <c r="AY180" s="179" t="s">
        <v>172</v>
      </c>
      <c r="BK180" s="181">
        <f>BK181</f>
        <v>0</v>
      </c>
    </row>
    <row r="181" spans="1:65" s="2" customFormat="1" ht="24.2" customHeight="1">
      <c r="A181" s="31"/>
      <c r="B181" s="32"/>
      <c r="C181" s="184" t="s">
        <v>200</v>
      </c>
      <c r="D181" s="184" t="s">
        <v>175</v>
      </c>
      <c r="E181" s="185" t="s">
        <v>1011</v>
      </c>
      <c r="F181" s="186" t="s">
        <v>1012</v>
      </c>
      <c r="G181" s="187" t="s">
        <v>178</v>
      </c>
      <c r="H181" s="188">
        <v>1</v>
      </c>
      <c r="I181" s="189"/>
      <c r="J181" s="188">
        <f>ROUND(I181*H181,2)</f>
        <v>0</v>
      </c>
      <c r="K181" s="190"/>
      <c r="L181" s="36"/>
      <c r="M181" s="191" t="s">
        <v>1</v>
      </c>
      <c r="N181" s="192" t="s">
        <v>38</v>
      </c>
      <c r="O181" s="68"/>
      <c r="P181" s="193">
        <f>O181*H181</f>
        <v>0</v>
      </c>
      <c r="Q181" s="193">
        <v>0</v>
      </c>
      <c r="R181" s="193">
        <f>Q181*H181</f>
        <v>0</v>
      </c>
      <c r="S181" s="193">
        <v>0</v>
      </c>
      <c r="T181" s="194">
        <f>S181*H181</f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>IF(N181="základná",J181,0)</f>
        <v>0</v>
      </c>
      <c r="BF181" s="196">
        <f>IF(N181="znížená",J181,0)</f>
        <v>0</v>
      </c>
      <c r="BG181" s="196">
        <f>IF(N181="zákl. prenesená",J181,0)</f>
        <v>0</v>
      </c>
      <c r="BH181" s="196">
        <f>IF(N181="zníž. prenesená",J181,0)</f>
        <v>0</v>
      </c>
      <c r="BI181" s="196">
        <f>IF(N181="nulová",J181,0)</f>
        <v>0</v>
      </c>
      <c r="BJ181" s="14" t="s">
        <v>180</v>
      </c>
      <c r="BK181" s="196">
        <f>ROUND(I181*H181,2)</f>
        <v>0</v>
      </c>
      <c r="BL181" s="14" t="s">
        <v>179</v>
      </c>
      <c r="BM181" s="195" t="s">
        <v>1013</v>
      </c>
    </row>
    <row r="182" spans="1:65" s="12" customFormat="1" ht="25.9" customHeight="1">
      <c r="B182" s="168"/>
      <c r="C182" s="169"/>
      <c r="D182" s="170" t="s">
        <v>71</v>
      </c>
      <c r="E182" s="171" t="s">
        <v>204</v>
      </c>
      <c r="F182" s="171" t="s">
        <v>205</v>
      </c>
      <c r="G182" s="169"/>
      <c r="H182" s="169"/>
      <c r="I182" s="172"/>
      <c r="J182" s="173">
        <f>BK182</f>
        <v>0</v>
      </c>
      <c r="K182" s="169"/>
      <c r="L182" s="174"/>
      <c r="M182" s="175"/>
      <c r="N182" s="176"/>
      <c r="O182" s="176"/>
      <c r="P182" s="177">
        <f>P183+P186+P188+P191+P193+P195+P198+P200+P203+P205</f>
        <v>0</v>
      </c>
      <c r="Q182" s="176"/>
      <c r="R182" s="177">
        <f>R183+R186+R188+R191+R193+R195+R198+R200+R203+R205</f>
        <v>16.974415</v>
      </c>
      <c r="S182" s="176"/>
      <c r="T182" s="178">
        <f>T183+T186+T188+T191+T193+T195+T198+T200+T203+T205</f>
        <v>155.4759</v>
      </c>
      <c r="AR182" s="179" t="s">
        <v>80</v>
      </c>
      <c r="AT182" s="180" t="s">
        <v>71</v>
      </c>
      <c r="AU182" s="180" t="s">
        <v>72</v>
      </c>
      <c r="AY182" s="179" t="s">
        <v>172</v>
      </c>
      <c r="BK182" s="181">
        <f>BK183+BK186+BK188+BK191+BK193+BK195+BK198+BK200+BK203+BK205</f>
        <v>0</v>
      </c>
    </row>
    <row r="183" spans="1:65" s="12" customFormat="1" ht="22.9" customHeight="1">
      <c r="B183" s="168"/>
      <c r="C183" s="169"/>
      <c r="D183" s="170" t="s">
        <v>71</v>
      </c>
      <c r="E183" s="182" t="s">
        <v>325</v>
      </c>
      <c r="F183" s="182" t="s">
        <v>326</v>
      </c>
      <c r="G183" s="169"/>
      <c r="H183" s="169"/>
      <c r="I183" s="172"/>
      <c r="J183" s="183">
        <f>BK183</f>
        <v>0</v>
      </c>
      <c r="K183" s="169"/>
      <c r="L183" s="174"/>
      <c r="M183" s="175"/>
      <c r="N183" s="176"/>
      <c r="O183" s="176"/>
      <c r="P183" s="177">
        <f>SUM(P184:P185)</f>
        <v>0</v>
      </c>
      <c r="Q183" s="176"/>
      <c r="R183" s="177">
        <f>SUM(R184:R185)</f>
        <v>0</v>
      </c>
      <c r="S183" s="176"/>
      <c r="T183" s="178">
        <f>SUM(T184:T185)</f>
        <v>0.55499999999999994</v>
      </c>
      <c r="AR183" s="179" t="s">
        <v>80</v>
      </c>
      <c r="AT183" s="180" t="s">
        <v>71</v>
      </c>
      <c r="AU183" s="180" t="s">
        <v>80</v>
      </c>
      <c r="AY183" s="179" t="s">
        <v>172</v>
      </c>
      <c r="BK183" s="181">
        <f>SUM(BK184:BK185)</f>
        <v>0</v>
      </c>
    </row>
    <row r="184" spans="1:65" s="2" customFormat="1" ht="24.2" customHeight="1">
      <c r="A184" s="31"/>
      <c r="B184" s="32"/>
      <c r="C184" s="184" t="s">
        <v>208</v>
      </c>
      <c r="D184" s="184" t="s">
        <v>175</v>
      </c>
      <c r="E184" s="185" t="s">
        <v>327</v>
      </c>
      <c r="F184" s="186" t="s">
        <v>328</v>
      </c>
      <c r="G184" s="187" t="s">
        <v>211</v>
      </c>
      <c r="H184" s="188">
        <v>1</v>
      </c>
      <c r="I184" s="189"/>
      <c r="J184" s="188">
        <f>ROUND(I184*H184,2)</f>
        <v>0</v>
      </c>
      <c r="K184" s="190"/>
      <c r="L184" s="36"/>
      <c r="M184" s="191" t="s">
        <v>1</v>
      </c>
      <c r="N184" s="192" t="s">
        <v>38</v>
      </c>
      <c r="O184" s="68"/>
      <c r="P184" s="193">
        <f>O184*H184</f>
        <v>0</v>
      </c>
      <c r="Q184" s="193">
        <v>0</v>
      </c>
      <c r="R184" s="193">
        <f>Q184*H184</f>
        <v>0</v>
      </c>
      <c r="S184" s="193">
        <v>0.185</v>
      </c>
      <c r="T184" s="194">
        <f>S184*H184</f>
        <v>0.185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>IF(N184="základná",J184,0)</f>
        <v>0</v>
      </c>
      <c r="BF184" s="196">
        <f>IF(N184="znížená",J184,0)</f>
        <v>0</v>
      </c>
      <c r="BG184" s="196">
        <f>IF(N184="zákl. prenesená",J184,0)</f>
        <v>0</v>
      </c>
      <c r="BH184" s="196">
        <f>IF(N184="zníž. prenesená",J184,0)</f>
        <v>0</v>
      </c>
      <c r="BI184" s="196">
        <f>IF(N184="nulová",J184,0)</f>
        <v>0</v>
      </c>
      <c r="BJ184" s="14" t="s">
        <v>180</v>
      </c>
      <c r="BK184" s="196">
        <f>ROUND(I184*H184,2)</f>
        <v>0</v>
      </c>
      <c r="BL184" s="14" t="s">
        <v>179</v>
      </c>
      <c r="BM184" s="195" t="s">
        <v>841</v>
      </c>
    </row>
    <row r="185" spans="1:65" s="2" customFormat="1" ht="24.2" customHeight="1">
      <c r="A185" s="31"/>
      <c r="B185" s="32"/>
      <c r="C185" s="184" t="s">
        <v>215</v>
      </c>
      <c r="D185" s="184" t="s">
        <v>175</v>
      </c>
      <c r="E185" s="185" t="s">
        <v>330</v>
      </c>
      <c r="F185" s="186" t="s">
        <v>331</v>
      </c>
      <c r="G185" s="187" t="s">
        <v>211</v>
      </c>
      <c r="H185" s="188">
        <v>2</v>
      </c>
      <c r="I185" s="189"/>
      <c r="J185" s="188">
        <f>ROUND(I185*H185,2)</f>
        <v>0</v>
      </c>
      <c r="K185" s="190"/>
      <c r="L185" s="36"/>
      <c r="M185" s="191" t="s">
        <v>1</v>
      </c>
      <c r="N185" s="192" t="s">
        <v>38</v>
      </c>
      <c r="O185" s="68"/>
      <c r="P185" s="193">
        <f>O185*H185</f>
        <v>0</v>
      </c>
      <c r="Q185" s="193">
        <v>0</v>
      </c>
      <c r="R185" s="193">
        <f>Q185*H185</f>
        <v>0</v>
      </c>
      <c r="S185" s="193">
        <v>0.185</v>
      </c>
      <c r="T185" s="194">
        <f>S185*H185</f>
        <v>0.37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95" t="s">
        <v>179</v>
      </c>
      <c r="AT185" s="195" t="s">
        <v>175</v>
      </c>
      <c r="AU185" s="195" t="s">
        <v>180</v>
      </c>
      <c r="AY185" s="14" t="s">
        <v>172</v>
      </c>
      <c r="BE185" s="196">
        <f>IF(N185="základná",J185,0)</f>
        <v>0</v>
      </c>
      <c r="BF185" s="196">
        <f>IF(N185="znížená",J185,0)</f>
        <v>0</v>
      </c>
      <c r="BG185" s="196">
        <f>IF(N185="zákl. prenesená",J185,0)</f>
        <v>0</v>
      </c>
      <c r="BH185" s="196">
        <f>IF(N185="zníž. prenesená",J185,0)</f>
        <v>0</v>
      </c>
      <c r="BI185" s="196">
        <f>IF(N185="nulová",J185,0)</f>
        <v>0</v>
      </c>
      <c r="BJ185" s="14" t="s">
        <v>180</v>
      </c>
      <c r="BK185" s="196">
        <f>ROUND(I185*H185,2)</f>
        <v>0</v>
      </c>
      <c r="BL185" s="14" t="s">
        <v>179</v>
      </c>
      <c r="BM185" s="195" t="s">
        <v>1014</v>
      </c>
    </row>
    <row r="186" spans="1:65" s="12" customFormat="1" ht="22.9" customHeight="1">
      <c r="B186" s="168"/>
      <c r="C186" s="169"/>
      <c r="D186" s="170" t="s">
        <v>71</v>
      </c>
      <c r="E186" s="182" t="s">
        <v>333</v>
      </c>
      <c r="F186" s="182" t="s">
        <v>334</v>
      </c>
      <c r="G186" s="169"/>
      <c r="H186" s="169"/>
      <c r="I186" s="172"/>
      <c r="J186" s="183">
        <f>BK186</f>
        <v>0</v>
      </c>
      <c r="K186" s="169"/>
      <c r="L186" s="174"/>
      <c r="M186" s="175"/>
      <c r="N186" s="176"/>
      <c r="O186" s="176"/>
      <c r="P186" s="177">
        <f>P187</f>
        <v>0</v>
      </c>
      <c r="Q186" s="176"/>
      <c r="R186" s="177">
        <f>R187</f>
        <v>0</v>
      </c>
      <c r="S186" s="176"/>
      <c r="T186" s="178">
        <f>T187</f>
        <v>0</v>
      </c>
      <c r="AR186" s="179" t="s">
        <v>80</v>
      </c>
      <c r="AT186" s="180" t="s">
        <v>71</v>
      </c>
      <c r="AU186" s="180" t="s">
        <v>80</v>
      </c>
      <c r="AY186" s="179" t="s">
        <v>172</v>
      </c>
      <c r="BK186" s="181">
        <f>BK187</f>
        <v>0</v>
      </c>
    </row>
    <row r="187" spans="1:65" s="2" customFormat="1" ht="24.2" customHeight="1">
      <c r="A187" s="31"/>
      <c r="B187" s="32"/>
      <c r="C187" s="184" t="s">
        <v>220</v>
      </c>
      <c r="D187" s="184" t="s">
        <v>175</v>
      </c>
      <c r="E187" s="185" t="s">
        <v>335</v>
      </c>
      <c r="F187" s="186" t="s">
        <v>336</v>
      </c>
      <c r="G187" s="187" t="s">
        <v>337</v>
      </c>
      <c r="H187" s="188">
        <v>7.9</v>
      </c>
      <c r="I187" s="189"/>
      <c r="J187" s="188">
        <f>ROUND(I187*H187,2)</f>
        <v>0</v>
      </c>
      <c r="K187" s="190"/>
      <c r="L187" s="36"/>
      <c r="M187" s="191" t="s">
        <v>1</v>
      </c>
      <c r="N187" s="192" t="s">
        <v>38</v>
      </c>
      <c r="O187" s="68"/>
      <c r="P187" s="193">
        <f>O187*H187</f>
        <v>0</v>
      </c>
      <c r="Q187" s="193">
        <v>0</v>
      </c>
      <c r="R187" s="193">
        <f>Q187*H187</f>
        <v>0</v>
      </c>
      <c r="S187" s="193">
        <v>0</v>
      </c>
      <c r="T187" s="194">
        <f>S187*H187</f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95" t="s">
        <v>179</v>
      </c>
      <c r="AT187" s="195" t="s">
        <v>175</v>
      </c>
      <c r="AU187" s="195" t="s">
        <v>180</v>
      </c>
      <c r="AY187" s="14" t="s">
        <v>172</v>
      </c>
      <c r="BE187" s="196">
        <f>IF(N187="základná",J187,0)</f>
        <v>0</v>
      </c>
      <c r="BF187" s="196">
        <f>IF(N187="znížená",J187,0)</f>
        <v>0</v>
      </c>
      <c r="BG187" s="196">
        <f>IF(N187="zákl. prenesená",J187,0)</f>
        <v>0</v>
      </c>
      <c r="BH187" s="196">
        <f>IF(N187="zníž. prenesená",J187,0)</f>
        <v>0</v>
      </c>
      <c r="BI187" s="196">
        <f>IF(N187="nulová",J187,0)</f>
        <v>0</v>
      </c>
      <c r="BJ187" s="14" t="s">
        <v>180</v>
      </c>
      <c r="BK187" s="196">
        <f>ROUND(I187*H187,2)</f>
        <v>0</v>
      </c>
      <c r="BL187" s="14" t="s">
        <v>179</v>
      </c>
      <c r="BM187" s="195" t="s">
        <v>842</v>
      </c>
    </row>
    <row r="188" spans="1:65" s="12" customFormat="1" ht="22.9" customHeight="1">
      <c r="B188" s="168"/>
      <c r="C188" s="169"/>
      <c r="D188" s="170" t="s">
        <v>71</v>
      </c>
      <c r="E188" s="182" t="s">
        <v>339</v>
      </c>
      <c r="F188" s="182" t="s">
        <v>340</v>
      </c>
      <c r="G188" s="169"/>
      <c r="H188" s="169"/>
      <c r="I188" s="172"/>
      <c r="J188" s="183">
        <f>BK188</f>
        <v>0</v>
      </c>
      <c r="K188" s="169"/>
      <c r="L188" s="174"/>
      <c r="M188" s="175"/>
      <c r="N188" s="176"/>
      <c r="O188" s="176"/>
      <c r="P188" s="177">
        <f>SUM(P189:P190)</f>
        <v>0</v>
      </c>
      <c r="Q188" s="176"/>
      <c r="R188" s="177">
        <f>SUM(R189:R190)</f>
        <v>0</v>
      </c>
      <c r="S188" s="176"/>
      <c r="T188" s="178">
        <f>SUM(T189:T190)</f>
        <v>32.341400000000007</v>
      </c>
      <c r="AR188" s="179" t="s">
        <v>80</v>
      </c>
      <c r="AT188" s="180" t="s">
        <v>71</v>
      </c>
      <c r="AU188" s="180" t="s">
        <v>80</v>
      </c>
      <c r="AY188" s="179" t="s">
        <v>172</v>
      </c>
      <c r="BK188" s="181">
        <f>SUM(BK189:BK190)</f>
        <v>0</v>
      </c>
    </row>
    <row r="189" spans="1:65" s="2" customFormat="1" ht="24.2" customHeight="1">
      <c r="A189" s="31"/>
      <c r="B189" s="32"/>
      <c r="C189" s="184" t="s">
        <v>226</v>
      </c>
      <c r="D189" s="184" t="s">
        <v>175</v>
      </c>
      <c r="E189" s="185" t="s">
        <v>341</v>
      </c>
      <c r="F189" s="186" t="s">
        <v>342</v>
      </c>
      <c r="G189" s="187" t="s">
        <v>235</v>
      </c>
      <c r="H189" s="188">
        <v>34.299999999999997</v>
      </c>
      <c r="I189" s="189"/>
      <c r="J189" s="188">
        <f>ROUND(I189*H189,2)</f>
        <v>0</v>
      </c>
      <c r="K189" s="190"/>
      <c r="L189" s="36"/>
      <c r="M189" s="191" t="s">
        <v>1</v>
      </c>
      <c r="N189" s="192" t="s">
        <v>38</v>
      </c>
      <c r="O189" s="68"/>
      <c r="P189" s="193">
        <f>O189*H189</f>
        <v>0</v>
      </c>
      <c r="Q189" s="193">
        <v>0</v>
      </c>
      <c r="R189" s="193">
        <f>Q189*H189</f>
        <v>0</v>
      </c>
      <c r="S189" s="193">
        <v>9.8000000000000004E-2</v>
      </c>
      <c r="T189" s="194">
        <f>S189*H189</f>
        <v>3.3613999999999997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95" t="s">
        <v>179</v>
      </c>
      <c r="AT189" s="195" t="s">
        <v>175</v>
      </c>
      <c r="AU189" s="195" t="s">
        <v>180</v>
      </c>
      <c r="AY189" s="14" t="s">
        <v>172</v>
      </c>
      <c r="BE189" s="196">
        <f>IF(N189="základná",J189,0)</f>
        <v>0</v>
      </c>
      <c r="BF189" s="196">
        <f>IF(N189="znížená",J189,0)</f>
        <v>0</v>
      </c>
      <c r="BG189" s="196">
        <f>IF(N189="zákl. prenesená",J189,0)</f>
        <v>0</v>
      </c>
      <c r="BH189" s="196">
        <f>IF(N189="zníž. prenesená",J189,0)</f>
        <v>0</v>
      </c>
      <c r="BI189" s="196">
        <f>IF(N189="nulová",J189,0)</f>
        <v>0</v>
      </c>
      <c r="BJ189" s="14" t="s">
        <v>180</v>
      </c>
      <c r="BK189" s="196">
        <f>ROUND(I189*H189,2)</f>
        <v>0</v>
      </c>
      <c r="BL189" s="14" t="s">
        <v>179</v>
      </c>
      <c r="BM189" s="195" t="s">
        <v>343</v>
      </c>
    </row>
    <row r="190" spans="1:65" s="2" customFormat="1" ht="24.2" customHeight="1">
      <c r="A190" s="31"/>
      <c r="B190" s="32"/>
      <c r="C190" s="184" t="s">
        <v>232</v>
      </c>
      <c r="D190" s="184" t="s">
        <v>175</v>
      </c>
      <c r="E190" s="185" t="s">
        <v>344</v>
      </c>
      <c r="F190" s="186" t="s">
        <v>345</v>
      </c>
      <c r="G190" s="187" t="s">
        <v>235</v>
      </c>
      <c r="H190" s="188">
        <v>64.400000000000006</v>
      </c>
      <c r="I190" s="189"/>
      <c r="J190" s="188">
        <f>ROUND(I190*H190,2)</f>
        <v>0</v>
      </c>
      <c r="K190" s="190"/>
      <c r="L190" s="36"/>
      <c r="M190" s="191" t="s">
        <v>1</v>
      </c>
      <c r="N190" s="192" t="s">
        <v>38</v>
      </c>
      <c r="O190" s="68"/>
      <c r="P190" s="193">
        <f>O190*H190</f>
        <v>0</v>
      </c>
      <c r="Q190" s="193">
        <v>0</v>
      </c>
      <c r="R190" s="193">
        <f>Q190*H190</f>
        <v>0</v>
      </c>
      <c r="S190" s="193">
        <v>0.45</v>
      </c>
      <c r="T190" s="194">
        <f>S190*H190</f>
        <v>28.980000000000004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179</v>
      </c>
      <c r="AT190" s="195" t="s">
        <v>175</v>
      </c>
      <c r="AU190" s="195" t="s">
        <v>180</v>
      </c>
      <c r="AY190" s="14" t="s">
        <v>172</v>
      </c>
      <c r="BE190" s="196">
        <f>IF(N190="základná",J190,0)</f>
        <v>0</v>
      </c>
      <c r="BF190" s="196">
        <f>IF(N190="znížená",J190,0)</f>
        <v>0</v>
      </c>
      <c r="BG190" s="196">
        <f>IF(N190="zákl. prenesená",J190,0)</f>
        <v>0</v>
      </c>
      <c r="BH190" s="196">
        <f>IF(N190="zníž. prenesená",J190,0)</f>
        <v>0</v>
      </c>
      <c r="BI190" s="196">
        <f>IF(N190="nulová",J190,0)</f>
        <v>0</v>
      </c>
      <c r="BJ190" s="14" t="s">
        <v>180</v>
      </c>
      <c r="BK190" s="196">
        <f>ROUND(I190*H190,2)</f>
        <v>0</v>
      </c>
      <c r="BL190" s="14" t="s">
        <v>179</v>
      </c>
      <c r="BM190" s="195" t="s">
        <v>346</v>
      </c>
    </row>
    <row r="191" spans="1:65" s="12" customFormat="1" ht="22.9" customHeight="1">
      <c r="B191" s="168"/>
      <c r="C191" s="169"/>
      <c r="D191" s="170" t="s">
        <v>71</v>
      </c>
      <c r="E191" s="182" t="s">
        <v>347</v>
      </c>
      <c r="F191" s="182" t="s">
        <v>348</v>
      </c>
      <c r="G191" s="169"/>
      <c r="H191" s="169"/>
      <c r="I191" s="172"/>
      <c r="J191" s="183">
        <f>BK191</f>
        <v>0</v>
      </c>
      <c r="K191" s="169"/>
      <c r="L191" s="174"/>
      <c r="M191" s="175"/>
      <c r="N191" s="176"/>
      <c r="O191" s="176"/>
      <c r="P191" s="177">
        <f>P192</f>
        <v>0</v>
      </c>
      <c r="Q191" s="176"/>
      <c r="R191" s="177">
        <f>R192</f>
        <v>16.856000000000002</v>
      </c>
      <c r="S191" s="176"/>
      <c r="T191" s="178">
        <f>T192</f>
        <v>18.059999999999999</v>
      </c>
      <c r="AR191" s="179" t="s">
        <v>80</v>
      </c>
      <c r="AT191" s="180" t="s">
        <v>71</v>
      </c>
      <c r="AU191" s="180" t="s">
        <v>80</v>
      </c>
      <c r="AY191" s="179" t="s">
        <v>172</v>
      </c>
      <c r="BK191" s="181">
        <f>BK192</f>
        <v>0</v>
      </c>
    </row>
    <row r="192" spans="1:65" s="2" customFormat="1" ht="24.2" customHeight="1">
      <c r="A192" s="31"/>
      <c r="B192" s="32"/>
      <c r="C192" s="184" t="s">
        <v>237</v>
      </c>
      <c r="D192" s="184" t="s">
        <v>175</v>
      </c>
      <c r="E192" s="185" t="s">
        <v>355</v>
      </c>
      <c r="F192" s="186" t="s">
        <v>356</v>
      </c>
      <c r="G192" s="187" t="s">
        <v>235</v>
      </c>
      <c r="H192" s="188">
        <v>120.4</v>
      </c>
      <c r="I192" s="189"/>
      <c r="J192" s="188">
        <f>ROUND(I192*H192,2)</f>
        <v>0</v>
      </c>
      <c r="K192" s="190"/>
      <c r="L192" s="36"/>
      <c r="M192" s="191" t="s">
        <v>1</v>
      </c>
      <c r="N192" s="192" t="s">
        <v>38</v>
      </c>
      <c r="O192" s="68"/>
      <c r="P192" s="193">
        <f>O192*H192</f>
        <v>0</v>
      </c>
      <c r="Q192" s="193">
        <v>0.14000000000000001</v>
      </c>
      <c r="R192" s="193">
        <f>Q192*H192</f>
        <v>16.856000000000002</v>
      </c>
      <c r="S192" s="193">
        <v>0.15</v>
      </c>
      <c r="T192" s="194">
        <f>S192*H192</f>
        <v>18.059999999999999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95" t="s">
        <v>179</v>
      </c>
      <c r="AT192" s="195" t="s">
        <v>175</v>
      </c>
      <c r="AU192" s="195" t="s">
        <v>180</v>
      </c>
      <c r="AY192" s="14" t="s">
        <v>172</v>
      </c>
      <c r="BE192" s="196">
        <f>IF(N192="základná",J192,0)</f>
        <v>0</v>
      </c>
      <c r="BF192" s="196">
        <f>IF(N192="znížená",J192,0)</f>
        <v>0</v>
      </c>
      <c r="BG192" s="196">
        <f>IF(N192="zákl. prenesená",J192,0)</f>
        <v>0</v>
      </c>
      <c r="BH192" s="196">
        <f>IF(N192="zníž. prenesená",J192,0)</f>
        <v>0</v>
      </c>
      <c r="BI192" s="196">
        <f>IF(N192="nulová",J192,0)</f>
        <v>0</v>
      </c>
      <c r="BJ192" s="14" t="s">
        <v>180</v>
      </c>
      <c r="BK192" s="196">
        <f>ROUND(I192*H192,2)</f>
        <v>0</v>
      </c>
      <c r="BL192" s="14" t="s">
        <v>179</v>
      </c>
      <c r="BM192" s="195" t="s">
        <v>357</v>
      </c>
    </row>
    <row r="193" spans="1:65" s="12" customFormat="1" ht="22.9" customHeight="1">
      <c r="B193" s="168"/>
      <c r="C193" s="169"/>
      <c r="D193" s="170" t="s">
        <v>71</v>
      </c>
      <c r="E193" s="182" t="s">
        <v>361</v>
      </c>
      <c r="F193" s="182" t="s">
        <v>362</v>
      </c>
      <c r="G193" s="169"/>
      <c r="H193" s="169"/>
      <c r="I193" s="172"/>
      <c r="J193" s="183">
        <f>BK193</f>
        <v>0</v>
      </c>
      <c r="K193" s="169"/>
      <c r="L193" s="174"/>
      <c r="M193" s="175"/>
      <c r="N193" s="176"/>
      <c r="O193" s="176"/>
      <c r="P193" s="177">
        <f>P194</f>
        <v>0</v>
      </c>
      <c r="Q193" s="176"/>
      <c r="R193" s="177">
        <f>R194</f>
        <v>0</v>
      </c>
      <c r="S193" s="176"/>
      <c r="T193" s="178">
        <f>T194</f>
        <v>90.35</v>
      </c>
      <c r="AR193" s="179" t="s">
        <v>80</v>
      </c>
      <c r="AT193" s="180" t="s">
        <v>71</v>
      </c>
      <c r="AU193" s="180" t="s">
        <v>80</v>
      </c>
      <c r="AY193" s="179" t="s">
        <v>172</v>
      </c>
      <c r="BK193" s="181">
        <f>BK194</f>
        <v>0</v>
      </c>
    </row>
    <row r="194" spans="1:65" s="2" customFormat="1" ht="24.2" customHeight="1">
      <c r="A194" s="31"/>
      <c r="B194" s="32"/>
      <c r="C194" s="184" t="s">
        <v>245</v>
      </c>
      <c r="D194" s="184" t="s">
        <v>175</v>
      </c>
      <c r="E194" s="185" t="s">
        <v>363</v>
      </c>
      <c r="F194" s="186" t="s">
        <v>364</v>
      </c>
      <c r="G194" s="187" t="s">
        <v>235</v>
      </c>
      <c r="H194" s="188">
        <v>180.7</v>
      </c>
      <c r="I194" s="189"/>
      <c r="J194" s="188">
        <f>ROUND(I194*H194,2)</f>
        <v>0</v>
      </c>
      <c r="K194" s="190"/>
      <c r="L194" s="36"/>
      <c r="M194" s="191" t="s">
        <v>1</v>
      </c>
      <c r="N194" s="192" t="s">
        <v>38</v>
      </c>
      <c r="O194" s="68"/>
      <c r="P194" s="193">
        <f>O194*H194</f>
        <v>0</v>
      </c>
      <c r="Q194" s="193">
        <v>0</v>
      </c>
      <c r="R194" s="193">
        <f>Q194*H194</f>
        <v>0</v>
      </c>
      <c r="S194" s="193">
        <v>0.5</v>
      </c>
      <c r="T194" s="194">
        <f>S194*H194</f>
        <v>90.35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95" t="s">
        <v>179</v>
      </c>
      <c r="AT194" s="195" t="s">
        <v>175</v>
      </c>
      <c r="AU194" s="195" t="s">
        <v>180</v>
      </c>
      <c r="AY194" s="14" t="s">
        <v>172</v>
      </c>
      <c r="BE194" s="196">
        <f>IF(N194="základná",J194,0)</f>
        <v>0</v>
      </c>
      <c r="BF194" s="196">
        <f>IF(N194="znížená",J194,0)</f>
        <v>0</v>
      </c>
      <c r="BG194" s="196">
        <f>IF(N194="zákl. prenesená",J194,0)</f>
        <v>0</v>
      </c>
      <c r="BH194" s="196">
        <f>IF(N194="zníž. prenesená",J194,0)</f>
        <v>0</v>
      </c>
      <c r="BI194" s="196">
        <f>IF(N194="nulová",J194,0)</f>
        <v>0</v>
      </c>
      <c r="BJ194" s="14" t="s">
        <v>180</v>
      </c>
      <c r="BK194" s="196">
        <f>ROUND(I194*H194,2)</f>
        <v>0</v>
      </c>
      <c r="BL194" s="14" t="s">
        <v>179</v>
      </c>
      <c r="BM194" s="195" t="s">
        <v>365</v>
      </c>
    </row>
    <row r="195" spans="1:65" s="12" customFormat="1" ht="22.9" customHeight="1">
      <c r="B195" s="168"/>
      <c r="C195" s="169"/>
      <c r="D195" s="170" t="s">
        <v>71</v>
      </c>
      <c r="E195" s="182" t="s">
        <v>371</v>
      </c>
      <c r="F195" s="182" t="s">
        <v>372</v>
      </c>
      <c r="G195" s="169"/>
      <c r="H195" s="169"/>
      <c r="I195" s="172"/>
      <c r="J195" s="183">
        <f>BK195</f>
        <v>0</v>
      </c>
      <c r="K195" s="169"/>
      <c r="L195" s="174"/>
      <c r="M195" s="175"/>
      <c r="N195" s="176"/>
      <c r="O195" s="176"/>
      <c r="P195" s="177">
        <f>SUM(P196:P197)</f>
        <v>0</v>
      </c>
      <c r="Q195" s="176"/>
      <c r="R195" s="177">
        <f>SUM(R196:R197)</f>
        <v>0</v>
      </c>
      <c r="S195" s="176"/>
      <c r="T195" s="178">
        <f>SUM(T196:T197)</f>
        <v>14.073499999999999</v>
      </c>
      <c r="AR195" s="179" t="s">
        <v>80</v>
      </c>
      <c r="AT195" s="180" t="s">
        <v>71</v>
      </c>
      <c r="AU195" s="180" t="s">
        <v>80</v>
      </c>
      <c r="AY195" s="179" t="s">
        <v>172</v>
      </c>
      <c r="BK195" s="181">
        <f>SUM(BK196:BK197)</f>
        <v>0</v>
      </c>
    </row>
    <row r="196" spans="1:65" s="2" customFormat="1" ht="24.2" customHeight="1">
      <c r="A196" s="31"/>
      <c r="B196" s="32"/>
      <c r="C196" s="184" t="s">
        <v>251</v>
      </c>
      <c r="D196" s="184" t="s">
        <v>175</v>
      </c>
      <c r="E196" s="185" t="s">
        <v>373</v>
      </c>
      <c r="F196" s="186" t="s">
        <v>374</v>
      </c>
      <c r="G196" s="187" t="s">
        <v>337</v>
      </c>
      <c r="H196" s="188">
        <v>90.3</v>
      </c>
      <c r="I196" s="189"/>
      <c r="J196" s="188">
        <f>ROUND(I196*H196,2)</f>
        <v>0</v>
      </c>
      <c r="K196" s="190"/>
      <c r="L196" s="36"/>
      <c r="M196" s="191" t="s">
        <v>1</v>
      </c>
      <c r="N196" s="192" t="s">
        <v>38</v>
      </c>
      <c r="O196" s="68"/>
      <c r="P196" s="193">
        <f>O196*H196</f>
        <v>0</v>
      </c>
      <c r="Q196" s="193">
        <v>0</v>
      </c>
      <c r="R196" s="193">
        <f>Q196*H196</f>
        <v>0</v>
      </c>
      <c r="S196" s="193">
        <v>0.14499999999999999</v>
      </c>
      <c r="T196" s="194">
        <f>S196*H196</f>
        <v>13.093499999999999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95" t="s">
        <v>179</v>
      </c>
      <c r="AT196" s="195" t="s">
        <v>175</v>
      </c>
      <c r="AU196" s="195" t="s">
        <v>180</v>
      </c>
      <c r="AY196" s="14" t="s">
        <v>172</v>
      </c>
      <c r="BE196" s="196">
        <f>IF(N196="základná",J196,0)</f>
        <v>0</v>
      </c>
      <c r="BF196" s="196">
        <f>IF(N196="znížená",J196,0)</f>
        <v>0</v>
      </c>
      <c r="BG196" s="196">
        <f>IF(N196="zákl. prenesená",J196,0)</f>
        <v>0</v>
      </c>
      <c r="BH196" s="196">
        <f>IF(N196="zníž. prenesená",J196,0)</f>
        <v>0</v>
      </c>
      <c r="BI196" s="196">
        <f>IF(N196="nulová",J196,0)</f>
        <v>0</v>
      </c>
      <c r="BJ196" s="14" t="s">
        <v>180</v>
      </c>
      <c r="BK196" s="196">
        <f>ROUND(I196*H196,2)</f>
        <v>0</v>
      </c>
      <c r="BL196" s="14" t="s">
        <v>179</v>
      </c>
      <c r="BM196" s="195" t="s">
        <v>375</v>
      </c>
    </row>
    <row r="197" spans="1:65" s="2" customFormat="1" ht="24.2" customHeight="1">
      <c r="A197" s="31"/>
      <c r="B197" s="32"/>
      <c r="C197" s="184" t="s">
        <v>255</v>
      </c>
      <c r="D197" s="184" t="s">
        <v>175</v>
      </c>
      <c r="E197" s="185" t="s">
        <v>377</v>
      </c>
      <c r="F197" s="186" t="s">
        <v>378</v>
      </c>
      <c r="G197" s="187" t="s">
        <v>337</v>
      </c>
      <c r="H197" s="188">
        <v>24.5</v>
      </c>
      <c r="I197" s="189"/>
      <c r="J197" s="188">
        <f>ROUND(I197*H197,2)</f>
        <v>0</v>
      </c>
      <c r="K197" s="190"/>
      <c r="L197" s="36"/>
      <c r="M197" s="191" t="s">
        <v>1</v>
      </c>
      <c r="N197" s="192" t="s">
        <v>38</v>
      </c>
      <c r="O197" s="68"/>
      <c r="P197" s="193">
        <f>O197*H197</f>
        <v>0</v>
      </c>
      <c r="Q197" s="193">
        <v>0</v>
      </c>
      <c r="R197" s="193">
        <f>Q197*H197</f>
        <v>0</v>
      </c>
      <c r="S197" s="193">
        <v>0.04</v>
      </c>
      <c r="T197" s="194">
        <f>S197*H197</f>
        <v>0.98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179</v>
      </c>
      <c r="AT197" s="195" t="s">
        <v>175</v>
      </c>
      <c r="AU197" s="195" t="s">
        <v>180</v>
      </c>
      <c r="AY197" s="14" t="s">
        <v>172</v>
      </c>
      <c r="BE197" s="196">
        <f>IF(N197="základná",J197,0)</f>
        <v>0</v>
      </c>
      <c r="BF197" s="196">
        <f>IF(N197="znížená",J197,0)</f>
        <v>0</v>
      </c>
      <c r="BG197" s="196">
        <f>IF(N197="zákl. prenesená",J197,0)</f>
        <v>0</v>
      </c>
      <c r="BH197" s="196">
        <f>IF(N197="zníž. prenesená",J197,0)</f>
        <v>0</v>
      </c>
      <c r="BI197" s="196">
        <f>IF(N197="nulová",J197,0)</f>
        <v>0</v>
      </c>
      <c r="BJ197" s="14" t="s">
        <v>180</v>
      </c>
      <c r="BK197" s="196">
        <f>ROUND(I197*H197,2)</f>
        <v>0</v>
      </c>
      <c r="BL197" s="14" t="s">
        <v>179</v>
      </c>
      <c r="BM197" s="195" t="s">
        <v>379</v>
      </c>
    </row>
    <row r="198" spans="1:65" s="12" customFormat="1" ht="22.9" customHeight="1">
      <c r="B198" s="168"/>
      <c r="C198" s="169"/>
      <c r="D198" s="170" t="s">
        <v>71</v>
      </c>
      <c r="E198" s="182" t="s">
        <v>206</v>
      </c>
      <c r="F198" s="182" t="s">
        <v>207</v>
      </c>
      <c r="G198" s="169"/>
      <c r="H198" s="169"/>
      <c r="I198" s="172"/>
      <c r="J198" s="183">
        <f>BK198</f>
        <v>0</v>
      </c>
      <c r="K198" s="169"/>
      <c r="L198" s="174"/>
      <c r="M198" s="175"/>
      <c r="N198" s="176"/>
      <c r="O198" s="176"/>
      <c r="P198" s="177">
        <f>P199</f>
        <v>0</v>
      </c>
      <c r="Q198" s="176"/>
      <c r="R198" s="177">
        <f>R199</f>
        <v>0</v>
      </c>
      <c r="S198" s="176"/>
      <c r="T198" s="178">
        <f>T199</f>
        <v>9.6000000000000002E-2</v>
      </c>
      <c r="AR198" s="179" t="s">
        <v>80</v>
      </c>
      <c r="AT198" s="180" t="s">
        <v>71</v>
      </c>
      <c r="AU198" s="180" t="s">
        <v>80</v>
      </c>
      <c r="AY198" s="179" t="s">
        <v>172</v>
      </c>
      <c r="BK198" s="181">
        <f>BK199</f>
        <v>0</v>
      </c>
    </row>
    <row r="199" spans="1:65" s="2" customFormat="1" ht="24.2" customHeight="1">
      <c r="A199" s="31"/>
      <c r="B199" s="32"/>
      <c r="C199" s="184" t="s">
        <v>260</v>
      </c>
      <c r="D199" s="184" t="s">
        <v>175</v>
      </c>
      <c r="E199" s="185" t="s">
        <v>209</v>
      </c>
      <c r="F199" s="186" t="s">
        <v>210</v>
      </c>
      <c r="G199" s="187" t="s">
        <v>211</v>
      </c>
      <c r="H199" s="188">
        <v>12</v>
      </c>
      <c r="I199" s="189"/>
      <c r="J199" s="188">
        <f>ROUND(I199*H199,2)</f>
        <v>0</v>
      </c>
      <c r="K199" s="190"/>
      <c r="L199" s="36"/>
      <c r="M199" s="191" t="s">
        <v>1</v>
      </c>
      <c r="N199" s="192" t="s">
        <v>38</v>
      </c>
      <c r="O199" s="68"/>
      <c r="P199" s="193">
        <f>O199*H199</f>
        <v>0</v>
      </c>
      <c r="Q199" s="193">
        <v>0</v>
      </c>
      <c r="R199" s="193">
        <f>Q199*H199</f>
        <v>0</v>
      </c>
      <c r="S199" s="193">
        <v>8.0000000000000002E-3</v>
      </c>
      <c r="T199" s="194">
        <f>S199*H199</f>
        <v>9.6000000000000002E-2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179</v>
      </c>
      <c r="AT199" s="195" t="s">
        <v>175</v>
      </c>
      <c r="AU199" s="195" t="s">
        <v>180</v>
      </c>
      <c r="AY199" s="14" t="s">
        <v>172</v>
      </c>
      <c r="BE199" s="196">
        <f>IF(N199="základná",J199,0)</f>
        <v>0</v>
      </c>
      <c r="BF199" s="196">
        <f>IF(N199="znížená",J199,0)</f>
        <v>0</v>
      </c>
      <c r="BG199" s="196">
        <f>IF(N199="zákl. prenesená",J199,0)</f>
        <v>0</v>
      </c>
      <c r="BH199" s="196">
        <f>IF(N199="zníž. prenesená",J199,0)</f>
        <v>0</v>
      </c>
      <c r="BI199" s="196">
        <f>IF(N199="nulová",J199,0)</f>
        <v>0</v>
      </c>
      <c r="BJ199" s="14" t="s">
        <v>180</v>
      </c>
      <c r="BK199" s="196">
        <f>ROUND(I199*H199,2)</f>
        <v>0</v>
      </c>
      <c r="BL199" s="14" t="s">
        <v>179</v>
      </c>
      <c r="BM199" s="195" t="s">
        <v>741</v>
      </c>
    </row>
    <row r="200" spans="1:65" s="12" customFormat="1" ht="22.9" customHeight="1">
      <c r="B200" s="168"/>
      <c r="C200" s="169"/>
      <c r="D200" s="170" t="s">
        <v>71</v>
      </c>
      <c r="E200" s="182" t="s">
        <v>213</v>
      </c>
      <c r="F200" s="182" t="s">
        <v>214</v>
      </c>
      <c r="G200" s="169"/>
      <c r="H200" s="169"/>
      <c r="I200" s="172"/>
      <c r="J200" s="183">
        <f>BK200</f>
        <v>0</v>
      </c>
      <c r="K200" s="169"/>
      <c r="L200" s="174"/>
      <c r="M200" s="175"/>
      <c r="N200" s="176"/>
      <c r="O200" s="176"/>
      <c r="P200" s="177">
        <f>SUM(P201:P202)</f>
        <v>0</v>
      </c>
      <c r="Q200" s="176"/>
      <c r="R200" s="177">
        <f>SUM(R201:R202)</f>
        <v>0</v>
      </c>
      <c r="S200" s="176"/>
      <c r="T200" s="178">
        <f>SUM(T201:T202)</f>
        <v>0</v>
      </c>
      <c r="AR200" s="179" t="s">
        <v>80</v>
      </c>
      <c r="AT200" s="180" t="s">
        <v>71</v>
      </c>
      <c r="AU200" s="180" t="s">
        <v>80</v>
      </c>
      <c r="AY200" s="179" t="s">
        <v>172</v>
      </c>
      <c r="BK200" s="181">
        <f>SUM(BK201:BK202)</f>
        <v>0</v>
      </c>
    </row>
    <row r="201" spans="1:65" s="2" customFormat="1" ht="24.2" customHeight="1">
      <c r="A201" s="31"/>
      <c r="B201" s="32"/>
      <c r="C201" s="184" t="s">
        <v>266</v>
      </c>
      <c r="D201" s="184" t="s">
        <v>175</v>
      </c>
      <c r="E201" s="185" t="s">
        <v>216</v>
      </c>
      <c r="F201" s="186" t="s">
        <v>217</v>
      </c>
      <c r="G201" s="187" t="s">
        <v>218</v>
      </c>
      <c r="H201" s="188">
        <v>155.47999999999999</v>
      </c>
      <c r="I201" s="189"/>
      <c r="J201" s="188">
        <f>ROUND(I201*H201,2)</f>
        <v>0</v>
      </c>
      <c r="K201" s="190"/>
      <c r="L201" s="36"/>
      <c r="M201" s="191" t="s">
        <v>1</v>
      </c>
      <c r="N201" s="192" t="s">
        <v>38</v>
      </c>
      <c r="O201" s="68"/>
      <c r="P201" s="193">
        <f>O201*H201</f>
        <v>0</v>
      </c>
      <c r="Q201" s="193">
        <v>0</v>
      </c>
      <c r="R201" s="193">
        <f>Q201*H201</f>
        <v>0</v>
      </c>
      <c r="S201" s="193">
        <v>0</v>
      </c>
      <c r="T201" s="194">
        <f>S201*H201</f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179</v>
      </c>
      <c r="AT201" s="195" t="s">
        <v>175</v>
      </c>
      <c r="AU201" s="195" t="s">
        <v>180</v>
      </c>
      <c r="AY201" s="14" t="s">
        <v>172</v>
      </c>
      <c r="BE201" s="196">
        <f>IF(N201="základná",J201,0)</f>
        <v>0</v>
      </c>
      <c r="BF201" s="196">
        <f>IF(N201="znížená",J201,0)</f>
        <v>0</v>
      </c>
      <c r="BG201" s="196">
        <f>IF(N201="zákl. prenesená",J201,0)</f>
        <v>0</v>
      </c>
      <c r="BH201" s="196">
        <f>IF(N201="zníž. prenesená",J201,0)</f>
        <v>0</v>
      </c>
      <c r="BI201" s="196">
        <f>IF(N201="nulová",J201,0)</f>
        <v>0</v>
      </c>
      <c r="BJ201" s="14" t="s">
        <v>180</v>
      </c>
      <c r="BK201" s="196">
        <f>ROUND(I201*H201,2)</f>
        <v>0</v>
      </c>
      <c r="BL201" s="14" t="s">
        <v>179</v>
      </c>
      <c r="BM201" s="195" t="s">
        <v>219</v>
      </c>
    </row>
    <row r="202" spans="1:65" s="2" customFormat="1" ht="24.2" customHeight="1">
      <c r="A202" s="31"/>
      <c r="B202" s="32"/>
      <c r="C202" s="184" t="s">
        <v>272</v>
      </c>
      <c r="D202" s="184" t="s">
        <v>175</v>
      </c>
      <c r="E202" s="185" t="s">
        <v>221</v>
      </c>
      <c r="F202" s="186" t="s">
        <v>222</v>
      </c>
      <c r="G202" s="187" t="s">
        <v>218</v>
      </c>
      <c r="H202" s="188">
        <v>4975.3599999999997</v>
      </c>
      <c r="I202" s="189"/>
      <c r="J202" s="188">
        <f>ROUND(I202*H202,2)</f>
        <v>0</v>
      </c>
      <c r="K202" s="190"/>
      <c r="L202" s="36"/>
      <c r="M202" s="191" t="s">
        <v>1</v>
      </c>
      <c r="N202" s="192" t="s">
        <v>38</v>
      </c>
      <c r="O202" s="68"/>
      <c r="P202" s="193">
        <f>O202*H202</f>
        <v>0</v>
      </c>
      <c r="Q202" s="193">
        <v>0</v>
      </c>
      <c r="R202" s="193">
        <f>Q202*H202</f>
        <v>0</v>
      </c>
      <c r="S202" s="193">
        <v>0</v>
      </c>
      <c r="T202" s="194">
        <f>S202*H202</f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179</v>
      </c>
      <c r="AT202" s="195" t="s">
        <v>175</v>
      </c>
      <c r="AU202" s="195" t="s">
        <v>180</v>
      </c>
      <c r="AY202" s="14" t="s">
        <v>172</v>
      </c>
      <c r="BE202" s="196">
        <f>IF(N202="základná",J202,0)</f>
        <v>0</v>
      </c>
      <c r="BF202" s="196">
        <f>IF(N202="znížená",J202,0)</f>
        <v>0</v>
      </c>
      <c r="BG202" s="196">
        <f>IF(N202="zákl. prenesená",J202,0)</f>
        <v>0</v>
      </c>
      <c r="BH202" s="196">
        <f>IF(N202="zníž. prenesená",J202,0)</f>
        <v>0</v>
      </c>
      <c r="BI202" s="196">
        <f>IF(N202="nulová",J202,0)</f>
        <v>0</v>
      </c>
      <c r="BJ202" s="14" t="s">
        <v>180</v>
      </c>
      <c r="BK202" s="196">
        <f>ROUND(I202*H202,2)</f>
        <v>0</v>
      </c>
      <c r="BL202" s="14" t="s">
        <v>179</v>
      </c>
      <c r="BM202" s="195" t="s">
        <v>223</v>
      </c>
    </row>
    <row r="203" spans="1:65" s="12" customFormat="1" ht="22.9" customHeight="1">
      <c r="B203" s="168"/>
      <c r="C203" s="169"/>
      <c r="D203" s="170" t="s">
        <v>71</v>
      </c>
      <c r="E203" s="182" t="s">
        <v>224</v>
      </c>
      <c r="F203" s="182" t="s">
        <v>225</v>
      </c>
      <c r="G203" s="169"/>
      <c r="H203" s="169"/>
      <c r="I203" s="172"/>
      <c r="J203" s="183">
        <f>BK203</f>
        <v>0</v>
      </c>
      <c r="K203" s="169"/>
      <c r="L203" s="174"/>
      <c r="M203" s="175"/>
      <c r="N203" s="176"/>
      <c r="O203" s="176"/>
      <c r="P203" s="177">
        <f>P204</f>
        <v>0</v>
      </c>
      <c r="Q203" s="176"/>
      <c r="R203" s="177">
        <f>R204</f>
        <v>0</v>
      </c>
      <c r="S203" s="176"/>
      <c r="T203" s="178">
        <f>T204</f>
        <v>0</v>
      </c>
      <c r="AR203" s="179" t="s">
        <v>80</v>
      </c>
      <c r="AT203" s="180" t="s">
        <v>71</v>
      </c>
      <c r="AU203" s="180" t="s">
        <v>80</v>
      </c>
      <c r="AY203" s="179" t="s">
        <v>172</v>
      </c>
      <c r="BK203" s="181">
        <f>BK204</f>
        <v>0</v>
      </c>
    </row>
    <row r="204" spans="1:65" s="2" customFormat="1" ht="24.2" customHeight="1">
      <c r="A204" s="31"/>
      <c r="B204" s="32"/>
      <c r="C204" s="184" t="s">
        <v>376</v>
      </c>
      <c r="D204" s="184" t="s">
        <v>175</v>
      </c>
      <c r="E204" s="185" t="s">
        <v>227</v>
      </c>
      <c r="F204" s="186" t="s">
        <v>228</v>
      </c>
      <c r="G204" s="187" t="s">
        <v>218</v>
      </c>
      <c r="H204" s="188">
        <v>155.47999999999999</v>
      </c>
      <c r="I204" s="189"/>
      <c r="J204" s="188">
        <f>ROUND(I204*H204,2)</f>
        <v>0</v>
      </c>
      <c r="K204" s="190"/>
      <c r="L204" s="36"/>
      <c r="M204" s="191" t="s">
        <v>1</v>
      </c>
      <c r="N204" s="192" t="s">
        <v>38</v>
      </c>
      <c r="O204" s="68"/>
      <c r="P204" s="193">
        <f>O204*H204</f>
        <v>0</v>
      </c>
      <c r="Q204" s="193">
        <v>0</v>
      </c>
      <c r="R204" s="193">
        <f>Q204*H204</f>
        <v>0</v>
      </c>
      <c r="S204" s="193">
        <v>0</v>
      </c>
      <c r="T204" s="194">
        <f>S204*H204</f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>IF(N204="základná",J204,0)</f>
        <v>0</v>
      </c>
      <c r="BF204" s="196">
        <f>IF(N204="znížená",J204,0)</f>
        <v>0</v>
      </c>
      <c r="BG204" s="196">
        <f>IF(N204="zákl. prenesená",J204,0)</f>
        <v>0</v>
      </c>
      <c r="BH204" s="196">
        <f>IF(N204="zníž. prenesená",J204,0)</f>
        <v>0</v>
      </c>
      <c r="BI204" s="196">
        <f>IF(N204="nulová",J204,0)</f>
        <v>0</v>
      </c>
      <c r="BJ204" s="14" t="s">
        <v>180</v>
      </c>
      <c r="BK204" s="196">
        <f>ROUND(I204*H204,2)</f>
        <v>0</v>
      </c>
      <c r="BL204" s="14" t="s">
        <v>179</v>
      </c>
      <c r="BM204" s="195" t="s">
        <v>229</v>
      </c>
    </row>
    <row r="205" spans="1:65" s="12" customFormat="1" ht="22.9" customHeight="1">
      <c r="B205" s="168"/>
      <c r="C205" s="169"/>
      <c r="D205" s="170" t="s">
        <v>71</v>
      </c>
      <c r="E205" s="182" t="s">
        <v>230</v>
      </c>
      <c r="F205" s="182" t="s">
        <v>231</v>
      </c>
      <c r="G205" s="169"/>
      <c r="H205" s="169"/>
      <c r="I205" s="172"/>
      <c r="J205" s="183">
        <f>BK205</f>
        <v>0</v>
      </c>
      <c r="K205" s="169"/>
      <c r="L205" s="174"/>
      <c r="M205" s="175"/>
      <c r="N205" s="176"/>
      <c r="O205" s="176"/>
      <c r="P205" s="177">
        <f>P206</f>
        <v>0</v>
      </c>
      <c r="Q205" s="176"/>
      <c r="R205" s="177">
        <f>R206</f>
        <v>0.11841500000000002</v>
      </c>
      <c r="S205" s="176"/>
      <c r="T205" s="178">
        <f>T206</f>
        <v>0</v>
      </c>
      <c r="AR205" s="179" t="s">
        <v>80</v>
      </c>
      <c r="AT205" s="180" t="s">
        <v>71</v>
      </c>
      <c r="AU205" s="180" t="s">
        <v>80</v>
      </c>
      <c r="AY205" s="179" t="s">
        <v>172</v>
      </c>
      <c r="BK205" s="181">
        <f>BK206</f>
        <v>0</v>
      </c>
    </row>
    <row r="206" spans="1:65" s="2" customFormat="1" ht="24.2" customHeight="1">
      <c r="A206" s="31"/>
      <c r="B206" s="32"/>
      <c r="C206" s="184" t="s">
        <v>380</v>
      </c>
      <c r="D206" s="184" t="s">
        <v>175</v>
      </c>
      <c r="E206" s="185" t="s">
        <v>233</v>
      </c>
      <c r="F206" s="186" t="s">
        <v>234</v>
      </c>
      <c r="G206" s="187" t="s">
        <v>235</v>
      </c>
      <c r="H206" s="188">
        <v>215.3</v>
      </c>
      <c r="I206" s="189"/>
      <c r="J206" s="188">
        <f>ROUND(I206*H206,2)</f>
        <v>0</v>
      </c>
      <c r="K206" s="190"/>
      <c r="L206" s="36"/>
      <c r="M206" s="191" t="s">
        <v>1</v>
      </c>
      <c r="N206" s="192" t="s">
        <v>38</v>
      </c>
      <c r="O206" s="68"/>
      <c r="P206" s="193">
        <f>O206*H206</f>
        <v>0</v>
      </c>
      <c r="Q206" s="193">
        <v>5.5000000000000003E-4</v>
      </c>
      <c r="R206" s="193">
        <f>Q206*H206</f>
        <v>0.11841500000000002</v>
      </c>
      <c r="S206" s="193">
        <v>0</v>
      </c>
      <c r="T206" s="194">
        <f>S206*H206</f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179</v>
      </c>
      <c r="AT206" s="195" t="s">
        <v>175</v>
      </c>
      <c r="AU206" s="195" t="s">
        <v>180</v>
      </c>
      <c r="AY206" s="14" t="s">
        <v>172</v>
      </c>
      <c r="BE206" s="196">
        <f>IF(N206="základná",J206,0)</f>
        <v>0</v>
      </c>
      <c r="BF206" s="196">
        <f>IF(N206="znížená",J206,0)</f>
        <v>0</v>
      </c>
      <c r="BG206" s="196">
        <f>IF(N206="zákl. prenesená",J206,0)</f>
        <v>0</v>
      </c>
      <c r="BH206" s="196">
        <f>IF(N206="zníž. prenesená",J206,0)</f>
        <v>0</v>
      </c>
      <c r="BI206" s="196">
        <f>IF(N206="nulová",J206,0)</f>
        <v>0</v>
      </c>
      <c r="BJ206" s="14" t="s">
        <v>180</v>
      </c>
      <c r="BK206" s="196">
        <f>ROUND(I206*H206,2)</f>
        <v>0</v>
      </c>
      <c r="BL206" s="14" t="s">
        <v>179</v>
      </c>
      <c r="BM206" s="195" t="s">
        <v>236</v>
      </c>
    </row>
    <row r="207" spans="1:65" s="12" customFormat="1" ht="25.9" customHeight="1">
      <c r="B207" s="168"/>
      <c r="C207" s="169"/>
      <c r="D207" s="170" t="s">
        <v>71</v>
      </c>
      <c r="E207" s="171" t="s">
        <v>387</v>
      </c>
      <c r="F207" s="171" t="s">
        <v>388</v>
      </c>
      <c r="G207" s="169"/>
      <c r="H207" s="169"/>
      <c r="I207" s="172"/>
      <c r="J207" s="173">
        <f>BK207</f>
        <v>0</v>
      </c>
      <c r="K207" s="169"/>
      <c r="L207" s="174"/>
      <c r="M207" s="175"/>
      <c r="N207" s="176"/>
      <c r="O207" s="176"/>
      <c r="P207" s="177">
        <f>P208+P210+P212</f>
        <v>0</v>
      </c>
      <c r="Q207" s="176"/>
      <c r="R207" s="177">
        <f>R208+R210+R212</f>
        <v>0</v>
      </c>
      <c r="S207" s="176"/>
      <c r="T207" s="178">
        <f>T208+T210+T212</f>
        <v>0</v>
      </c>
      <c r="AR207" s="179" t="s">
        <v>80</v>
      </c>
      <c r="AT207" s="180" t="s">
        <v>71</v>
      </c>
      <c r="AU207" s="180" t="s">
        <v>72</v>
      </c>
      <c r="AY207" s="179" t="s">
        <v>172</v>
      </c>
      <c r="BK207" s="181">
        <f>BK208+BK210+BK212</f>
        <v>0</v>
      </c>
    </row>
    <row r="208" spans="1:65" s="12" customFormat="1" ht="22.9" customHeight="1">
      <c r="B208" s="168"/>
      <c r="C208" s="169"/>
      <c r="D208" s="170" t="s">
        <v>71</v>
      </c>
      <c r="E208" s="182" t="s">
        <v>745</v>
      </c>
      <c r="F208" s="182" t="s">
        <v>746</v>
      </c>
      <c r="G208" s="169"/>
      <c r="H208" s="169"/>
      <c r="I208" s="172"/>
      <c r="J208" s="183">
        <f>BK208</f>
        <v>0</v>
      </c>
      <c r="K208" s="169"/>
      <c r="L208" s="174"/>
      <c r="M208" s="175"/>
      <c r="N208" s="176"/>
      <c r="O208" s="176"/>
      <c r="P208" s="177">
        <f>P209</f>
        <v>0</v>
      </c>
      <c r="Q208" s="176"/>
      <c r="R208" s="177">
        <f>R209</f>
        <v>0</v>
      </c>
      <c r="S208" s="176"/>
      <c r="T208" s="178">
        <f>T209</f>
        <v>0</v>
      </c>
      <c r="AR208" s="179" t="s">
        <v>80</v>
      </c>
      <c r="AT208" s="180" t="s">
        <v>71</v>
      </c>
      <c r="AU208" s="180" t="s">
        <v>80</v>
      </c>
      <c r="AY208" s="179" t="s">
        <v>172</v>
      </c>
      <c r="BK208" s="181">
        <f>BK209</f>
        <v>0</v>
      </c>
    </row>
    <row r="209" spans="1:65" s="2" customFormat="1" ht="24.2" customHeight="1">
      <c r="A209" s="31"/>
      <c r="B209" s="32"/>
      <c r="C209" s="184" t="s">
        <v>8</v>
      </c>
      <c r="D209" s="184" t="s">
        <v>175</v>
      </c>
      <c r="E209" s="185" t="s">
        <v>747</v>
      </c>
      <c r="F209" s="186" t="s">
        <v>748</v>
      </c>
      <c r="G209" s="187" t="s">
        <v>235</v>
      </c>
      <c r="H209" s="188">
        <v>4.5</v>
      </c>
      <c r="I209" s="189"/>
      <c r="J209" s="188">
        <f>ROUND(I209*H209,2)</f>
        <v>0</v>
      </c>
      <c r="K209" s="190"/>
      <c r="L209" s="36"/>
      <c r="M209" s="191" t="s">
        <v>1</v>
      </c>
      <c r="N209" s="192" t="s">
        <v>38</v>
      </c>
      <c r="O209" s="68"/>
      <c r="P209" s="193">
        <f>O209*H209</f>
        <v>0</v>
      </c>
      <c r="Q209" s="193">
        <v>0</v>
      </c>
      <c r="R209" s="193">
        <f>Q209*H209</f>
        <v>0</v>
      </c>
      <c r="S209" s="193">
        <v>0</v>
      </c>
      <c r="T209" s="194">
        <f>S209*H209</f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179</v>
      </c>
      <c r="AT209" s="195" t="s">
        <v>175</v>
      </c>
      <c r="AU209" s="195" t="s">
        <v>180</v>
      </c>
      <c r="AY209" s="14" t="s">
        <v>172</v>
      </c>
      <c r="BE209" s="196">
        <f>IF(N209="základná",J209,0)</f>
        <v>0</v>
      </c>
      <c r="BF209" s="196">
        <f>IF(N209="znížená",J209,0)</f>
        <v>0</v>
      </c>
      <c r="BG209" s="196">
        <f>IF(N209="zákl. prenesená",J209,0)</f>
        <v>0</v>
      </c>
      <c r="BH209" s="196">
        <f>IF(N209="zníž. prenesená",J209,0)</f>
        <v>0</v>
      </c>
      <c r="BI209" s="196">
        <f>IF(N209="nulová",J209,0)</f>
        <v>0</v>
      </c>
      <c r="BJ209" s="14" t="s">
        <v>180</v>
      </c>
      <c r="BK209" s="196">
        <f>ROUND(I209*H209,2)</f>
        <v>0</v>
      </c>
      <c r="BL209" s="14" t="s">
        <v>179</v>
      </c>
      <c r="BM209" s="195" t="s">
        <v>749</v>
      </c>
    </row>
    <row r="210" spans="1:65" s="12" customFormat="1" ht="22.9" customHeight="1">
      <c r="B210" s="168"/>
      <c r="C210" s="169"/>
      <c r="D210" s="170" t="s">
        <v>71</v>
      </c>
      <c r="E210" s="182" t="s">
        <v>389</v>
      </c>
      <c r="F210" s="182" t="s">
        <v>390</v>
      </c>
      <c r="G210" s="169"/>
      <c r="H210" s="169"/>
      <c r="I210" s="172"/>
      <c r="J210" s="183">
        <f>BK210</f>
        <v>0</v>
      </c>
      <c r="K210" s="169"/>
      <c r="L210" s="174"/>
      <c r="M210" s="175"/>
      <c r="N210" s="176"/>
      <c r="O210" s="176"/>
      <c r="P210" s="177">
        <f>P211</f>
        <v>0</v>
      </c>
      <c r="Q210" s="176"/>
      <c r="R210" s="177">
        <f>R211</f>
        <v>0</v>
      </c>
      <c r="S210" s="176"/>
      <c r="T210" s="178">
        <f>T211</f>
        <v>0</v>
      </c>
      <c r="AR210" s="179" t="s">
        <v>80</v>
      </c>
      <c r="AT210" s="180" t="s">
        <v>71</v>
      </c>
      <c r="AU210" s="180" t="s">
        <v>80</v>
      </c>
      <c r="AY210" s="179" t="s">
        <v>172</v>
      </c>
      <c r="BK210" s="181">
        <f>BK211</f>
        <v>0</v>
      </c>
    </row>
    <row r="211" spans="1:65" s="2" customFormat="1" ht="24.2" customHeight="1">
      <c r="A211" s="31"/>
      <c r="B211" s="32"/>
      <c r="C211" s="184" t="s">
        <v>384</v>
      </c>
      <c r="D211" s="184" t="s">
        <v>175</v>
      </c>
      <c r="E211" s="185" t="s">
        <v>751</v>
      </c>
      <c r="F211" s="186" t="s">
        <v>752</v>
      </c>
      <c r="G211" s="187" t="s">
        <v>235</v>
      </c>
      <c r="H211" s="188">
        <v>4.5</v>
      </c>
      <c r="I211" s="189"/>
      <c r="J211" s="188">
        <f>ROUND(I211*H211,2)</f>
        <v>0</v>
      </c>
      <c r="K211" s="190"/>
      <c r="L211" s="36"/>
      <c r="M211" s="191" t="s">
        <v>1</v>
      </c>
      <c r="N211" s="192" t="s">
        <v>38</v>
      </c>
      <c r="O211" s="68"/>
      <c r="P211" s="193">
        <f>O211*H211</f>
        <v>0</v>
      </c>
      <c r="Q211" s="193">
        <v>0</v>
      </c>
      <c r="R211" s="193">
        <f>Q211*H211</f>
        <v>0</v>
      </c>
      <c r="S211" s="193">
        <v>0</v>
      </c>
      <c r="T211" s="194">
        <f>S211*H211</f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>IF(N211="základná",J211,0)</f>
        <v>0</v>
      </c>
      <c r="BF211" s="196">
        <f>IF(N211="znížená",J211,0)</f>
        <v>0</v>
      </c>
      <c r="BG211" s="196">
        <f>IF(N211="zákl. prenesená",J211,0)</f>
        <v>0</v>
      </c>
      <c r="BH211" s="196">
        <f>IF(N211="zníž. prenesená",J211,0)</f>
        <v>0</v>
      </c>
      <c r="BI211" s="196">
        <f>IF(N211="nulová",J211,0)</f>
        <v>0</v>
      </c>
      <c r="BJ211" s="14" t="s">
        <v>180</v>
      </c>
      <c r="BK211" s="196">
        <f>ROUND(I211*H211,2)</f>
        <v>0</v>
      </c>
      <c r="BL211" s="14" t="s">
        <v>179</v>
      </c>
      <c r="BM211" s="195" t="s">
        <v>753</v>
      </c>
    </row>
    <row r="212" spans="1:65" s="12" customFormat="1" ht="22.9" customHeight="1">
      <c r="B212" s="168"/>
      <c r="C212" s="169"/>
      <c r="D212" s="170" t="s">
        <v>71</v>
      </c>
      <c r="E212" s="182" t="s">
        <v>754</v>
      </c>
      <c r="F212" s="182" t="s">
        <v>755</v>
      </c>
      <c r="G212" s="169"/>
      <c r="H212" s="169"/>
      <c r="I212" s="172"/>
      <c r="J212" s="183">
        <f>BK212</f>
        <v>0</v>
      </c>
      <c r="K212" s="169"/>
      <c r="L212" s="174"/>
      <c r="M212" s="175"/>
      <c r="N212" s="176"/>
      <c r="O212" s="176"/>
      <c r="P212" s="177">
        <f>P213</f>
        <v>0</v>
      </c>
      <c r="Q212" s="176"/>
      <c r="R212" s="177">
        <f>R213</f>
        <v>0</v>
      </c>
      <c r="S212" s="176"/>
      <c r="T212" s="178">
        <f>T213</f>
        <v>0</v>
      </c>
      <c r="AR212" s="179" t="s">
        <v>80</v>
      </c>
      <c r="AT212" s="180" t="s">
        <v>71</v>
      </c>
      <c r="AU212" s="180" t="s">
        <v>80</v>
      </c>
      <c r="AY212" s="179" t="s">
        <v>172</v>
      </c>
      <c r="BK212" s="181">
        <f>BK213</f>
        <v>0</v>
      </c>
    </row>
    <row r="213" spans="1:65" s="2" customFormat="1" ht="24.2" customHeight="1">
      <c r="A213" s="31"/>
      <c r="B213" s="32"/>
      <c r="C213" s="184" t="s">
        <v>241</v>
      </c>
      <c r="D213" s="184" t="s">
        <v>175</v>
      </c>
      <c r="E213" s="185" t="s">
        <v>756</v>
      </c>
      <c r="F213" s="186" t="s">
        <v>757</v>
      </c>
      <c r="G213" s="187" t="s">
        <v>235</v>
      </c>
      <c r="H213" s="188">
        <v>4.5</v>
      </c>
      <c r="I213" s="189"/>
      <c r="J213" s="188">
        <f>ROUND(I213*H213,2)</f>
        <v>0</v>
      </c>
      <c r="K213" s="190"/>
      <c r="L213" s="36"/>
      <c r="M213" s="191" t="s">
        <v>1</v>
      </c>
      <c r="N213" s="192" t="s">
        <v>38</v>
      </c>
      <c r="O213" s="68"/>
      <c r="P213" s="193">
        <f>O213*H213</f>
        <v>0</v>
      </c>
      <c r="Q213" s="193">
        <v>0</v>
      </c>
      <c r="R213" s="193">
        <f>Q213*H213</f>
        <v>0</v>
      </c>
      <c r="S213" s="193">
        <v>0</v>
      </c>
      <c r="T213" s="194">
        <f>S213*H213</f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95" t="s">
        <v>179</v>
      </c>
      <c r="AT213" s="195" t="s">
        <v>175</v>
      </c>
      <c r="AU213" s="195" t="s">
        <v>180</v>
      </c>
      <c r="AY213" s="14" t="s">
        <v>172</v>
      </c>
      <c r="BE213" s="196">
        <f>IF(N213="základná",J213,0)</f>
        <v>0</v>
      </c>
      <c r="BF213" s="196">
        <f>IF(N213="znížená",J213,0)</f>
        <v>0</v>
      </c>
      <c r="BG213" s="196">
        <f>IF(N213="zákl. prenesená",J213,0)</f>
        <v>0</v>
      </c>
      <c r="BH213" s="196">
        <f>IF(N213="zníž. prenesená",J213,0)</f>
        <v>0</v>
      </c>
      <c r="BI213" s="196">
        <f>IF(N213="nulová",J213,0)</f>
        <v>0</v>
      </c>
      <c r="BJ213" s="14" t="s">
        <v>180</v>
      </c>
      <c r="BK213" s="196">
        <f>ROUND(I213*H213,2)</f>
        <v>0</v>
      </c>
      <c r="BL213" s="14" t="s">
        <v>179</v>
      </c>
      <c r="BM213" s="195" t="s">
        <v>758</v>
      </c>
    </row>
    <row r="214" spans="1:65" s="12" customFormat="1" ht="25.9" customHeight="1">
      <c r="B214" s="168"/>
      <c r="C214" s="169"/>
      <c r="D214" s="170" t="s">
        <v>71</v>
      </c>
      <c r="E214" s="171" t="s">
        <v>387</v>
      </c>
      <c r="F214" s="171" t="s">
        <v>388</v>
      </c>
      <c r="G214" s="169"/>
      <c r="H214" s="169"/>
      <c r="I214" s="172"/>
      <c r="J214" s="173">
        <f>BK214</f>
        <v>0</v>
      </c>
      <c r="K214" s="169"/>
      <c r="L214" s="174"/>
      <c r="M214" s="175"/>
      <c r="N214" s="176"/>
      <c r="O214" s="176"/>
      <c r="P214" s="177">
        <f>P215+P218</f>
        <v>0</v>
      </c>
      <c r="Q214" s="176"/>
      <c r="R214" s="177">
        <f>R215+R218</f>
        <v>0</v>
      </c>
      <c r="S214" s="176"/>
      <c r="T214" s="178">
        <f>T215+T218</f>
        <v>0</v>
      </c>
      <c r="AR214" s="179" t="s">
        <v>80</v>
      </c>
      <c r="AT214" s="180" t="s">
        <v>71</v>
      </c>
      <c r="AU214" s="180" t="s">
        <v>72</v>
      </c>
      <c r="AY214" s="179" t="s">
        <v>172</v>
      </c>
      <c r="BK214" s="181">
        <f>BK215+BK218</f>
        <v>0</v>
      </c>
    </row>
    <row r="215" spans="1:65" s="12" customFormat="1" ht="22.9" customHeight="1">
      <c r="B215" s="168"/>
      <c r="C215" s="169"/>
      <c r="D215" s="170" t="s">
        <v>71</v>
      </c>
      <c r="E215" s="182" t="s">
        <v>396</v>
      </c>
      <c r="F215" s="182" t="s">
        <v>397</v>
      </c>
      <c r="G215" s="169"/>
      <c r="H215" s="169"/>
      <c r="I215" s="172"/>
      <c r="J215" s="183">
        <f>BK215</f>
        <v>0</v>
      </c>
      <c r="K215" s="169"/>
      <c r="L215" s="174"/>
      <c r="M215" s="175"/>
      <c r="N215" s="176"/>
      <c r="O215" s="176"/>
      <c r="P215" s="177">
        <f>SUM(P216:P217)</f>
        <v>0</v>
      </c>
      <c r="Q215" s="176"/>
      <c r="R215" s="177">
        <f>SUM(R216:R217)</f>
        <v>0</v>
      </c>
      <c r="S215" s="176"/>
      <c r="T215" s="178">
        <f>SUM(T216:T217)</f>
        <v>0</v>
      </c>
      <c r="AR215" s="179" t="s">
        <v>80</v>
      </c>
      <c r="AT215" s="180" t="s">
        <v>71</v>
      </c>
      <c r="AU215" s="180" t="s">
        <v>80</v>
      </c>
      <c r="AY215" s="179" t="s">
        <v>172</v>
      </c>
      <c r="BK215" s="181">
        <f>SUM(BK216:BK217)</f>
        <v>0</v>
      </c>
    </row>
    <row r="216" spans="1:65" s="2" customFormat="1" ht="24.2" customHeight="1">
      <c r="A216" s="31"/>
      <c r="B216" s="32"/>
      <c r="C216" s="184" t="s">
        <v>385</v>
      </c>
      <c r="D216" s="184" t="s">
        <v>175</v>
      </c>
      <c r="E216" s="185" t="s">
        <v>399</v>
      </c>
      <c r="F216" s="186" t="s">
        <v>400</v>
      </c>
      <c r="G216" s="187" t="s">
        <v>394</v>
      </c>
      <c r="H216" s="188">
        <v>8.4</v>
      </c>
      <c r="I216" s="189"/>
      <c r="J216" s="188">
        <f>ROUND(I216*H216,2)</f>
        <v>0</v>
      </c>
      <c r="K216" s="190"/>
      <c r="L216" s="36"/>
      <c r="M216" s="191" t="s">
        <v>1</v>
      </c>
      <c r="N216" s="192" t="s">
        <v>38</v>
      </c>
      <c r="O216" s="68"/>
      <c r="P216" s="193">
        <f>O216*H216</f>
        <v>0</v>
      </c>
      <c r="Q216" s="193">
        <v>0</v>
      </c>
      <c r="R216" s="193">
        <f>Q216*H216</f>
        <v>0</v>
      </c>
      <c r="S216" s="193">
        <v>0</v>
      </c>
      <c r="T216" s="194">
        <f>S216*H216</f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95" t="s">
        <v>179</v>
      </c>
      <c r="AT216" s="195" t="s">
        <v>175</v>
      </c>
      <c r="AU216" s="195" t="s">
        <v>180</v>
      </c>
      <c r="AY216" s="14" t="s">
        <v>172</v>
      </c>
      <c r="BE216" s="196">
        <f>IF(N216="základná",J216,0)</f>
        <v>0</v>
      </c>
      <c r="BF216" s="196">
        <f>IF(N216="znížená",J216,0)</f>
        <v>0</v>
      </c>
      <c r="BG216" s="196">
        <f>IF(N216="zákl. prenesená",J216,0)</f>
        <v>0</v>
      </c>
      <c r="BH216" s="196">
        <f>IF(N216="zníž. prenesená",J216,0)</f>
        <v>0</v>
      </c>
      <c r="BI216" s="196">
        <f>IF(N216="nulová",J216,0)</f>
        <v>0</v>
      </c>
      <c r="BJ216" s="14" t="s">
        <v>180</v>
      </c>
      <c r="BK216" s="196">
        <f>ROUND(I216*H216,2)</f>
        <v>0</v>
      </c>
      <c r="BL216" s="14" t="s">
        <v>179</v>
      </c>
      <c r="BM216" s="195" t="s">
        <v>401</v>
      </c>
    </row>
    <row r="217" spans="1:65" s="2" customFormat="1" ht="24.2" customHeight="1">
      <c r="A217" s="31"/>
      <c r="B217" s="32"/>
      <c r="C217" s="184" t="s">
        <v>386</v>
      </c>
      <c r="D217" s="184" t="s">
        <v>175</v>
      </c>
      <c r="E217" s="185" t="s">
        <v>403</v>
      </c>
      <c r="F217" s="186" t="s">
        <v>404</v>
      </c>
      <c r="G217" s="187" t="s">
        <v>394</v>
      </c>
      <c r="H217" s="188">
        <v>8.4</v>
      </c>
      <c r="I217" s="189"/>
      <c r="J217" s="188">
        <f>ROUND(I217*H217,2)</f>
        <v>0</v>
      </c>
      <c r="K217" s="190"/>
      <c r="L217" s="36"/>
      <c r="M217" s="191" t="s">
        <v>1</v>
      </c>
      <c r="N217" s="192" t="s">
        <v>38</v>
      </c>
      <c r="O217" s="68"/>
      <c r="P217" s="193">
        <f>O217*H217</f>
        <v>0</v>
      </c>
      <c r="Q217" s="193">
        <v>0</v>
      </c>
      <c r="R217" s="193">
        <f>Q217*H217</f>
        <v>0</v>
      </c>
      <c r="S217" s="193">
        <v>0</v>
      </c>
      <c r="T217" s="194">
        <f>S217*H217</f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95" t="s">
        <v>179</v>
      </c>
      <c r="AT217" s="195" t="s">
        <v>175</v>
      </c>
      <c r="AU217" s="195" t="s">
        <v>180</v>
      </c>
      <c r="AY217" s="14" t="s">
        <v>172</v>
      </c>
      <c r="BE217" s="196">
        <f>IF(N217="základná",J217,0)</f>
        <v>0</v>
      </c>
      <c r="BF217" s="196">
        <f>IF(N217="znížená",J217,0)</f>
        <v>0</v>
      </c>
      <c r="BG217" s="196">
        <f>IF(N217="zákl. prenesená",J217,0)</f>
        <v>0</v>
      </c>
      <c r="BH217" s="196">
        <f>IF(N217="zníž. prenesená",J217,0)</f>
        <v>0</v>
      </c>
      <c r="BI217" s="196">
        <f>IF(N217="nulová",J217,0)</f>
        <v>0</v>
      </c>
      <c r="BJ217" s="14" t="s">
        <v>180</v>
      </c>
      <c r="BK217" s="196">
        <f>ROUND(I217*H217,2)</f>
        <v>0</v>
      </c>
      <c r="BL217" s="14" t="s">
        <v>179</v>
      </c>
      <c r="BM217" s="195" t="s">
        <v>405</v>
      </c>
    </row>
    <row r="218" spans="1:65" s="12" customFormat="1" ht="22.9" customHeight="1">
      <c r="B218" s="168"/>
      <c r="C218" s="169"/>
      <c r="D218" s="170" t="s">
        <v>71</v>
      </c>
      <c r="E218" s="182" t="s">
        <v>389</v>
      </c>
      <c r="F218" s="182" t="s">
        <v>390</v>
      </c>
      <c r="G218" s="169"/>
      <c r="H218" s="169"/>
      <c r="I218" s="172"/>
      <c r="J218" s="183">
        <f>BK218</f>
        <v>0</v>
      </c>
      <c r="K218" s="169"/>
      <c r="L218" s="174"/>
      <c r="M218" s="175"/>
      <c r="N218" s="176"/>
      <c r="O218" s="176"/>
      <c r="P218" s="177">
        <f>SUM(P219:P220)</f>
        <v>0</v>
      </c>
      <c r="Q218" s="176"/>
      <c r="R218" s="177">
        <f>SUM(R219:R220)</f>
        <v>0</v>
      </c>
      <c r="S218" s="176"/>
      <c r="T218" s="178">
        <f>SUM(T219:T220)</f>
        <v>0</v>
      </c>
      <c r="AR218" s="179" t="s">
        <v>80</v>
      </c>
      <c r="AT218" s="180" t="s">
        <v>71</v>
      </c>
      <c r="AU218" s="180" t="s">
        <v>80</v>
      </c>
      <c r="AY218" s="179" t="s">
        <v>172</v>
      </c>
      <c r="BK218" s="181">
        <f>SUM(BK219:BK220)</f>
        <v>0</v>
      </c>
    </row>
    <row r="219" spans="1:65" s="2" customFormat="1" ht="24.2" customHeight="1">
      <c r="A219" s="31"/>
      <c r="B219" s="32"/>
      <c r="C219" s="184" t="s">
        <v>391</v>
      </c>
      <c r="D219" s="184" t="s">
        <v>175</v>
      </c>
      <c r="E219" s="185" t="s">
        <v>407</v>
      </c>
      <c r="F219" s="186" t="s">
        <v>408</v>
      </c>
      <c r="G219" s="187" t="s">
        <v>394</v>
      </c>
      <c r="H219" s="188">
        <v>8.4</v>
      </c>
      <c r="I219" s="189"/>
      <c r="J219" s="188">
        <f>ROUND(I219*H219,2)</f>
        <v>0</v>
      </c>
      <c r="K219" s="190"/>
      <c r="L219" s="36"/>
      <c r="M219" s="191" t="s">
        <v>1</v>
      </c>
      <c r="N219" s="192" t="s">
        <v>38</v>
      </c>
      <c r="O219" s="68"/>
      <c r="P219" s="193">
        <f>O219*H219</f>
        <v>0</v>
      </c>
      <c r="Q219" s="193">
        <v>0</v>
      </c>
      <c r="R219" s="193">
        <f>Q219*H219</f>
        <v>0</v>
      </c>
      <c r="S219" s="193">
        <v>0</v>
      </c>
      <c r="T219" s="194">
        <f>S219*H219</f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95" t="s">
        <v>179</v>
      </c>
      <c r="AT219" s="195" t="s">
        <v>175</v>
      </c>
      <c r="AU219" s="195" t="s">
        <v>180</v>
      </c>
      <c r="AY219" s="14" t="s">
        <v>172</v>
      </c>
      <c r="BE219" s="196">
        <f>IF(N219="základná",J219,0)</f>
        <v>0</v>
      </c>
      <c r="BF219" s="196">
        <f>IF(N219="znížená",J219,0)</f>
        <v>0</v>
      </c>
      <c r="BG219" s="196">
        <f>IF(N219="zákl. prenesená",J219,0)</f>
        <v>0</v>
      </c>
      <c r="BH219" s="196">
        <f>IF(N219="zníž. prenesená",J219,0)</f>
        <v>0</v>
      </c>
      <c r="BI219" s="196">
        <f>IF(N219="nulová",J219,0)</f>
        <v>0</v>
      </c>
      <c r="BJ219" s="14" t="s">
        <v>180</v>
      </c>
      <c r="BK219" s="196">
        <f>ROUND(I219*H219,2)</f>
        <v>0</v>
      </c>
      <c r="BL219" s="14" t="s">
        <v>179</v>
      </c>
      <c r="BM219" s="195" t="s">
        <v>1015</v>
      </c>
    </row>
    <row r="220" spans="1:65" s="2" customFormat="1" ht="37.9" customHeight="1">
      <c r="A220" s="31"/>
      <c r="B220" s="32"/>
      <c r="C220" s="184" t="s">
        <v>398</v>
      </c>
      <c r="D220" s="184" t="s">
        <v>175</v>
      </c>
      <c r="E220" s="185" t="s">
        <v>392</v>
      </c>
      <c r="F220" s="186" t="s">
        <v>393</v>
      </c>
      <c r="G220" s="187" t="s">
        <v>394</v>
      </c>
      <c r="H220" s="188">
        <v>268.8</v>
      </c>
      <c r="I220" s="189"/>
      <c r="J220" s="188">
        <f>ROUND(I220*H220,2)</f>
        <v>0</v>
      </c>
      <c r="K220" s="190"/>
      <c r="L220" s="36"/>
      <c r="M220" s="191" t="s">
        <v>1</v>
      </c>
      <c r="N220" s="192" t="s">
        <v>38</v>
      </c>
      <c r="O220" s="68"/>
      <c r="P220" s="193">
        <f>O220*H220</f>
        <v>0</v>
      </c>
      <c r="Q220" s="193">
        <v>0</v>
      </c>
      <c r="R220" s="193">
        <f>Q220*H220</f>
        <v>0</v>
      </c>
      <c r="S220" s="193">
        <v>0</v>
      </c>
      <c r="T220" s="194">
        <f>S220*H220</f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95" t="s">
        <v>179</v>
      </c>
      <c r="AT220" s="195" t="s">
        <v>175</v>
      </c>
      <c r="AU220" s="195" t="s">
        <v>180</v>
      </c>
      <c r="AY220" s="14" t="s">
        <v>172</v>
      </c>
      <c r="BE220" s="196">
        <f>IF(N220="základná",J220,0)</f>
        <v>0</v>
      </c>
      <c r="BF220" s="196">
        <f>IF(N220="znížená",J220,0)</f>
        <v>0</v>
      </c>
      <c r="BG220" s="196">
        <f>IF(N220="zákl. prenesená",J220,0)</f>
        <v>0</v>
      </c>
      <c r="BH220" s="196">
        <f>IF(N220="zníž. prenesená",J220,0)</f>
        <v>0</v>
      </c>
      <c r="BI220" s="196">
        <f>IF(N220="nulová",J220,0)</f>
        <v>0</v>
      </c>
      <c r="BJ220" s="14" t="s">
        <v>180</v>
      </c>
      <c r="BK220" s="196">
        <f>ROUND(I220*H220,2)</f>
        <v>0</v>
      </c>
      <c r="BL220" s="14" t="s">
        <v>179</v>
      </c>
      <c r="BM220" s="195" t="s">
        <v>1016</v>
      </c>
    </row>
    <row r="221" spans="1:65" s="12" customFormat="1" ht="25.9" customHeight="1">
      <c r="B221" s="168"/>
      <c r="C221" s="169"/>
      <c r="D221" s="170" t="s">
        <v>71</v>
      </c>
      <c r="E221" s="171" t="s">
        <v>387</v>
      </c>
      <c r="F221" s="171" t="s">
        <v>388</v>
      </c>
      <c r="G221" s="169"/>
      <c r="H221" s="169"/>
      <c r="I221" s="172"/>
      <c r="J221" s="173">
        <f>BK221</f>
        <v>0</v>
      </c>
      <c r="K221" s="169"/>
      <c r="L221" s="174"/>
      <c r="M221" s="175"/>
      <c r="N221" s="176"/>
      <c r="O221" s="176"/>
      <c r="P221" s="177">
        <f>P222+P225+P228+P231</f>
        <v>0</v>
      </c>
      <c r="Q221" s="176"/>
      <c r="R221" s="177">
        <f>R222+R225+R228+R231</f>
        <v>79.289000000000001</v>
      </c>
      <c r="S221" s="176"/>
      <c r="T221" s="178">
        <f>T222+T225+T228+T231</f>
        <v>0</v>
      </c>
      <c r="AR221" s="179" t="s">
        <v>80</v>
      </c>
      <c r="AT221" s="180" t="s">
        <v>71</v>
      </c>
      <c r="AU221" s="180" t="s">
        <v>72</v>
      </c>
      <c r="AY221" s="179" t="s">
        <v>172</v>
      </c>
      <c r="BK221" s="181">
        <f>BK222+BK225+BK228+BK231</f>
        <v>0</v>
      </c>
    </row>
    <row r="222" spans="1:65" s="12" customFormat="1" ht="22.9" customHeight="1">
      <c r="B222" s="168"/>
      <c r="C222" s="169"/>
      <c r="D222" s="170" t="s">
        <v>71</v>
      </c>
      <c r="E222" s="182" t="s">
        <v>410</v>
      </c>
      <c r="F222" s="182" t="s">
        <v>411</v>
      </c>
      <c r="G222" s="169"/>
      <c r="H222" s="169"/>
      <c r="I222" s="172"/>
      <c r="J222" s="183">
        <f>BK222</f>
        <v>0</v>
      </c>
      <c r="K222" s="169"/>
      <c r="L222" s="174"/>
      <c r="M222" s="175"/>
      <c r="N222" s="176"/>
      <c r="O222" s="176"/>
      <c r="P222" s="177">
        <f>SUM(P223:P224)</f>
        <v>0</v>
      </c>
      <c r="Q222" s="176"/>
      <c r="R222" s="177">
        <f>SUM(R223:R224)</f>
        <v>0</v>
      </c>
      <c r="S222" s="176"/>
      <c r="T222" s="178">
        <f>SUM(T223:T224)</f>
        <v>0</v>
      </c>
      <c r="AR222" s="179" t="s">
        <v>80</v>
      </c>
      <c r="AT222" s="180" t="s">
        <v>71</v>
      </c>
      <c r="AU222" s="180" t="s">
        <v>80</v>
      </c>
      <c r="AY222" s="179" t="s">
        <v>172</v>
      </c>
      <c r="BK222" s="181">
        <f>SUM(BK223:BK224)</f>
        <v>0</v>
      </c>
    </row>
    <row r="223" spans="1:65" s="2" customFormat="1" ht="24.2" customHeight="1">
      <c r="A223" s="31"/>
      <c r="B223" s="32"/>
      <c r="C223" s="184" t="s">
        <v>402</v>
      </c>
      <c r="D223" s="184" t="s">
        <v>175</v>
      </c>
      <c r="E223" s="185" t="s">
        <v>413</v>
      </c>
      <c r="F223" s="186" t="s">
        <v>414</v>
      </c>
      <c r="G223" s="187" t="s">
        <v>394</v>
      </c>
      <c r="H223" s="188">
        <v>8.4</v>
      </c>
      <c r="I223" s="189"/>
      <c r="J223" s="188">
        <f>ROUND(I223*H223,2)</f>
        <v>0</v>
      </c>
      <c r="K223" s="190"/>
      <c r="L223" s="36"/>
      <c r="M223" s="191" t="s">
        <v>1</v>
      </c>
      <c r="N223" s="192" t="s">
        <v>38</v>
      </c>
      <c r="O223" s="68"/>
      <c r="P223" s="193">
        <f>O223*H223</f>
        <v>0</v>
      </c>
      <c r="Q223" s="193">
        <v>0</v>
      </c>
      <c r="R223" s="193">
        <f>Q223*H223</f>
        <v>0</v>
      </c>
      <c r="S223" s="193">
        <v>0</v>
      </c>
      <c r="T223" s="194">
        <f>S223*H223</f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179</v>
      </c>
      <c r="AT223" s="195" t="s">
        <v>175</v>
      </c>
      <c r="AU223" s="195" t="s">
        <v>180</v>
      </c>
      <c r="AY223" s="14" t="s">
        <v>172</v>
      </c>
      <c r="BE223" s="196">
        <f>IF(N223="základná",J223,0)</f>
        <v>0</v>
      </c>
      <c r="BF223" s="196">
        <f>IF(N223="znížená",J223,0)</f>
        <v>0</v>
      </c>
      <c r="BG223" s="196">
        <f>IF(N223="zákl. prenesená",J223,0)</f>
        <v>0</v>
      </c>
      <c r="BH223" s="196">
        <f>IF(N223="zníž. prenesená",J223,0)</f>
        <v>0</v>
      </c>
      <c r="BI223" s="196">
        <f>IF(N223="nulová",J223,0)</f>
        <v>0</v>
      </c>
      <c r="BJ223" s="14" t="s">
        <v>180</v>
      </c>
      <c r="BK223" s="196">
        <f>ROUND(I223*H223,2)</f>
        <v>0</v>
      </c>
      <c r="BL223" s="14" t="s">
        <v>179</v>
      </c>
      <c r="BM223" s="195" t="s">
        <v>415</v>
      </c>
    </row>
    <row r="224" spans="1:65" s="2" customFormat="1" ht="24.2" customHeight="1">
      <c r="A224" s="31"/>
      <c r="B224" s="32"/>
      <c r="C224" s="184" t="s">
        <v>406</v>
      </c>
      <c r="D224" s="184" t="s">
        <v>175</v>
      </c>
      <c r="E224" s="185" t="s">
        <v>760</v>
      </c>
      <c r="F224" s="186" t="s">
        <v>761</v>
      </c>
      <c r="G224" s="187" t="s">
        <v>394</v>
      </c>
      <c r="H224" s="188">
        <v>0.76</v>
      </c>
      <c r="I224" s="189"/>
      <c r="J224" s="188">
        <f>ROUND(I224*H224,2)</f>
        <v>0</v>
      </c>
      <c r="K224" s="190"/>
      <c r="L224" s="36"/>
      <c r="M224" s="191" t="s">
        <v>1</v>
      </c>
      <c r="N224" s="192" t="s">
        <v>38</v>
      </c>
      <c r="O224" s="68"/>
      <c r="P224" s="193">
        <f>O224*H224</f>
        <v>0</v>
      </c>
      <c r="Q224" s="193">
        <v>0</v>
      </c>
      <c r="R224" s="193">
        <f>Q224*H224</f>
        <v>0</v>
      </c>
      <c r="S224" s="193">
        <v>0</v>
      </c>
      <c r="T224" s="194">
        <f>S224*H224</f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179</v>
      </c>
      <c r="AT224" s="195" t="s">
        <v>175</v>
      </c>
      <c r="AU224" s="195" t="s">
        <v>180</v>
      </c>
      <c r="AY224" s="14" t="s">
        <v>172</v>
      </c>
      <c r="BE224" s="196">
        <f>IF(N224="základná",J224,0)</f>
        <v>0</v>
      </c>
      <c r="BF224" s="196">
        <f>IF(N224="znížená",J224,0)</f>
        <v>0</v>
      </c>
      <c r="BG224" s="196">
        <f>IF(N224="zákl. prenesená",J224,0)</f>
        <v>0</v>
      </c>
      <c r="BH224" s="196">
        <f>IF(N224="zníž. prenesená",J224,0)</f>
        <v>0</v>
      </c>
      <c r="BI224" s="196">
        <f>IF(N224="nulová",J224,0)</f>
        <v>0</v>
      </c>
      <c r="BJ224" s="14" t="s">
        <v>180</v>
      </c>
      <c r="BK224" s="196">
        <f>ROUND(I224*H224,2)</f>
        <v>0</v>
      </c>
      <c r="BL224" s="14" t="s">
        <v>179</v>
      </c>
      <c r="BM224" s="195" t="s">
        <v>762</v>
      </c>
    </row>
    <row r="225" spans="1:65" s="12" customFormat="1" ht="22.9" customHeight="1">
      <c r="B225" s="168"/>
      <c r="C225" s="169"/>
      <c r="D225" s="170" t="s">
        <v>71</v>
      </c>
      <c r="E225" s="182" t="s">
        <v>1017</v>
      </c>
      <c r="F225" s="182" t="s">
        <v>1018</v>
      </c>
      <c r="G225" s="169"/>
      <c r="H225" s="169"/>
      <c r="I225" s="172"/>
      <c r="J225" s="183">
        <f>BK225</f>
        <v>0</v>
      </c>
      <c r="K225" s="169"/>
      <c r="L225" s="174"/>
      <c r="M225" s="175"/>
      <c r="N225" s="176"/>
      <c r="O225" s="176"/>
      <c r="P225" s="177">
        <f>SUM(P226:P227)</f>
        <v>0</v>
      </c>
      <c r="Q225" s="176"/>
      <c r="R225" s="177">
        <f>SUM(R226:R227)</f>
        <v>0</v>
      </c>
      <c r="S225" s="176"/>
      <c r="T225" s="178">
        <f>SUM(T226:T227)</f>
        <v>0</v>
      </c>
      <c r="AR225" s="179" t="s">
        <v>80</v>
      </c>
      <c r="AT225" s="180" t="s">
        <v>71</v>
      </c>
      <c r="AU225" s="180" t="s">
        <v>80</v>
      </c>
      <c r="AY225" s="179" t="s">
        <v>172</v>
      </c>
      <c r="BK225" s="181">
        <f>SUM(BK226:BK227)</f>
        <v>0</v>
      </c>
    </row>
    <row r="226" spans="1:65" s="2" customFormat="1" ht="24.2" customHeight="1">
      <c r="A226" s="31"/>
      <c r="B226" s="32"/>
      <c r="C226" s="184" t="s">
        <v>412</v>
      </c>
      <c r="D226" s="184" t="s">
        <v>175</v>
      </c>
      <c r="E226" s="185" t="s">
        <v>1019</v>
      </c>
      <c r="F226" s="186" t="s">
        <v>1020</v>
      </c>
      <c r="G226" s="187" t="s">
        <v>394</v>
      </c>
      <c r="H226" s="188">
        <v>47</v>
      </c>
      <c r="I226" s="189"/>
      <c r="J226" s="188">
        <f>ROUND(I226*H226,2)</f>
        <v>0</v>
      </c>
      <c r="K226" s="190"/>
      <c r="L226" s="36"/>
      <c r="M226" s="191" t="s">
        <v>1</v>
      </c>
      <c r="N226" s="192" t="s">
        <v>38</v>
      </c>
      <c r="O226" s="68"/>
      <c r="P226" s="193">
        <f>O226*H226</f>
        <v>0</v>
      </c>
      <c r="Q226" s="193">
        <v>0</v>
      </c>
      <c r="R226" s="193">
        <f>Q226*H226</f>
        <v>0</v>
      </c>
      <c r="S226" s="193">
        <v>0</v>
      </c>
      <c r="T226" s="194">
        <f>S226*H226</f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179</v>
      </c>
      <c r="AT226" s="195" t="s">
        <v>175</v>
      </c>
      <c r="AU226" s="195" t="s">
        <v>180</v>
      </c>
      <c r="AY226" s="14" t="s">
        <v>172</v>
      </c>
      <c r="BE226" s="196">
        <f>IF(N226="základná",J226,0)</f>
        <v>0</v>
      </c>
      <c r="BF226" s="196">
        <f>IF(N226="znížená",J226,0)</f>
        <v>0</v>
      </c>
      <c r="BG226" s="196">
        <f>IF(N226="zákl. prenesená",J226,0)</f>
        <v>0</v>
      </c>
      <c r="BH226" s="196">
        <f>IF(N226="zníž. prenesená",J226,0)</f>
        <v>0</v>
      </c>
      <c r="BI226" s="196">
        <f>IF(N226="nulová",J226,0)</f>
        <v>0</v>
      </c>
      <c r="BJ226" s="14" t="s">
        <v>180</v>
      </c>
      <c r="BK226" s="196">
        <f>ROUND(I226*H226,2)</f>
        <v>0</v>
      </c>
      <c r="BL226" s="14" t="s">
        <v>179</v>
      </c>
      <c r="BM226" s="195" t="s">
        <v>1021</v>
      </c>
    </row>
    <row r="227" spans="1:65" s="2" customFormat="1" ht="37.9" customHeight="1">
      <c r="A227" s="31"/>
      <c r="B227" s="32"/>
      <c r="C227" s="184" t="s">
        <v>416</v>
      </c>
      <c r="D227" s="184" t="s">
        <v>175</v>
      </c>
      <c r="E227" s="185" t="s">
        <v>1022</v>
      </c>
      <c r="F227" s="186" t="s">
        <v>1023</v>
      </c>
      <c r="G227" s="187" t="s">
        <v>394</v>
      </c>
      <c r="H227" s="188">
        <v>141</v>
      </c>
      <c r="I227" s="189"/>
      <c r="J227" s="188">
        <f>ROUND(I227*H227,2)</f>
        <v>0</v>
      </c>
      <c r="K227" s="190"/>
      <c r="L227" s="36"/>
      <c r="M227" s="191" t="s">
        <v>1</v>
      </c>
      <c r="N227" s="192" t="s">
        <v>38</v>
      </c>
      <c r="O227" s="68"/>
      <c r="P227" s="193">
        <f>O227*H227</f>
        <v>0</v>
      </c>
      <c r="Q227" s="193">
        <v>0</v>
      </c>
      <c r="R227" s="193">
        <f>Q227*H227</f>
        <v>0</v>
      </c>
      <c r="S227" s="193">
        <v>0</v>
      </c>
      <c r="T227" s="194">
        <f>S227*H227</f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179</v>
      </c>
      <c r="AT227" s="195" t="s">
        <v>175</v>
      </c>
      <c r="AU227" s="195" t="s">
        <v>180</v>
      </c>
      <c r="AY227" s="14" t="s">
        <v>172</v>
      </c>
      <c r="BE227" s="196">
        <f>IF(N227="základná",J227,0)</f>
        <v>0</v>
      </c>
      <c r="BF227" s="196">
        <f>IF(N227="znížená",J227,0)</f>
        <v>0</v>
      </c>
      <c r="BG227" s="196">
        <f>IF(N227="zákl. prenesená",J227,0)</f>
        <v>0</v>
      </c>
      <c r="BH227" s="196">
        <f>IF(N227="zníž. prenesená",J227,0)</f>
        <v>0</v>
      </c>
      <c r="BI227" s="196">
        <f>IF(N227="nulová",J227,0)</f>
        <v>0</v>
      </c>
      <c r="BJ227" s="14" t="s">
        <v>180</v>
      </c>
      <c r="BK227" s="196">
        <f>ROUND(I227*H227,2)</f>
        <v>0</v>
      </c>
      <c r="BL227" s="14" t="s">
        <v>179</v>
      </c>
      <c r="BM227" s="195" t="s">
        <v>1024</v>
      </c>
    </row>
    <row r="228" spans="1:65" s="12" customFormat="1" ht="22.9" customHeight="1">
      <c r="B228" s="168"/>
      <c r="C228" s="169"/>
      <c r="D228" s="170" t="s">
        <v>71</v>
      </c>
      <c r="E228" s="182" t="s">
        <v>420</v>
      </c>
      <c r="F228" s="182" t="s">
        <v>421</v>
      </c>
      <c r="G228" s="169"/>
      <c r="H228" s="169"/>
      <c r="I228" s="172"/>
      <c r="J228" s="183">
        <f>BK228</f>
        <v>0</v>
      </c>
      <c r="K228" s="169"/>
      <c r="L228" s="174"/>
      <c r="M228" s="175"/>
      <c r="N228" s="176"/>
      <c r="O228" s="176"/>
      <c r="P228" s="177">
        <f>SUM(P229:P230)</f>
        <v>0</v>
      </c>
      <c r="Q228" s="176"/>
      <c r="R228" s="177">
        <f>SUM(R229:R230)</f>
        <v>79.289000000000001</v>
      </c>
      <c r="S228" s="176"/>
      <c r="T228" s="178">
        <f>SUM(T229:T230)</f>
        <v>0</v>
      </c>
      <c r="AR228" s="179" t="s">
        <v>80</v>
      </c>
      <c r="AT228" s="180" t="s">
        <v>71</v>
      </c>
      <c r="AU228" s="180" t="s">
        <v>80</v>
      </c>
      <c r="AY228" s="179" t="s">
        <v>172</v>
      </c>
      <c r="BK228" s="181">
        <f>SUM(BK229:BK230)</f>
        <v>0</v>
      </c>
    </row>
    <row r="229" spans="1:65" s="2" customFormat="1" ht="24.2" customHeight="1">
      <c r="A229" s="31"/>
      <c r="B229" s="32"/>
      <c r="C229" s="184" t="s">
        <v>422</v>
      </c>
      <c r="D229" s="184" t="s">
        <v>175</v>
      </c>
      <c r="E229" s="185" t="s">
        <v>423</v>
      </c>
      <c r="F229" s="186" t="s">
        <v>424</v>
      </c>
      <c r="G229" s="187" t="s">
        <v>394</v>
      </c>
      <c r="H229" s="188">
        <v>47</v>
      </c>
      <c r="I229" s="189"/>
      <c r="J229" s="188">
        <f>ROUND(I229*H229,2)</f>
        <v>0</v>
      </c>
      <c r="K229" s="190"/>
      <c r="L229" s="36"/>
      <c r="M229" s="191" t="s">
        <v>1</v>
      </c>
      <c r="N229" s="192" t="s">
        <v>38</v>
      </c>
      <c r="O229" s="68"/>
      <c r="P229" s="193">
        <f>O229*H229</f>
        <v>0</v>
      </c>
      <c r="Q229" s="193">
        <v>0</v>
      </c>
      <c r="R229" s="193">
        <f>Q229*H229</f>
        <v>0</v>
      </c>
      <c r="S229" s="193">
        <v>0</v>
      </c>
      <c r="T229" s="194">
        <f>S229*H229</f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179</v>
      </c>
      <c r="AT229" s="195" t="s">
        <v>175</v>
      </c>
      <c r="AU229" s="195" t="s">
        <v>180</v>
      </c>
      <c r="AY229" s="14" t="s">
        <v>172</v>
      </c>
      <c r="BE229" s="196">
        <f>IF(N229="základná",J229,0)</f>
        <v>0</v>
      </c>
      <c r="BF229" s="196">
        <f>IF(N229="znížená",J229,0)</f>
        <v>0</v>
      </c>
      <c r="BG229" s="196">
        <f>IF(N229="zákl. prenesená",J229,0)</f>
        <v>0</v>
      </c>
      <c r="BH229" s="196">
        <f>IF(N229="zníž. prenesená",J229,0)</f>
        <v>0</v>
      </c>
      <c r="BI229" s="196">
        <f>IF(N229="nulová",J229,0)</f>
        <v>0</v>
      </c>
      <c r="BJ229" s="14" t="s">
        <v>180</v>
      </c>
      <c r="BK229" s="196">
        <f>ROUND(I229*H229,2)</f>
        <v>0</v>
      </c>
      <c r="BL229" s="14" t="s">
        <v>179</v>
      </c>
      <c r="BM229" s="195" t="s">
        <v>425</v>
      </c>
    </row>
    <row r="230" spans="1:65" s="2" customFormat="1" ht="14.45" customHeight="1">
      <c r="A230" s="31"/>
      <c r="B230" s="32"/>
      <c r="C230" s="197" t="s">
        <v>426</v>
      </c>
      <c r="D230" s="197" t="s">
        <v>256</v>
      </c>
      <c r="E230" s="198" t="s">
        <v>427</v>
      </c>
      <c r="F230" s="199" t="s">
        <v>428</v>
      </c>
      <c r="G230" s="200" t="s">
        <v>394</v>
      </c>
      <c r="H230" s="201">
        <v>47</v>
      </c>
      <c r="I230" s="202"/>
      <c r="J230" s="201">
        <f>ROUND(I230*H230,2)</f>
        <v>0</v>
      </c>
      <c r="K230" s="203"/>
      <c r="L230" s="204"/>
      <c r="M230" s="205" t="s">
        <v>1</v>
      </c>
      <c r="N230" s="206" t="s">
        <v>38</v>
      </c>
      <c r="O230" s="68"/>
      <c r="P230" s="193">
        <f>O230*H230</f>
        <v>0</v>
      </c>
      <c r="Q230" s="193">
        <v>1.6870000000000001</v>
      </c>
      <c r="R230" s="193">
        <f>Q230*H230</f>
        <v>79.289000000000001</v>
      </c>
      <c r="S230" s="193">
        <v>0</v>
      </c>
      <c r="T230" s="194">
        <f>S230*H230</f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220</v>
      </c>
      <c r="AT230" s="195" t="s">
        <v>256</v>
      </c>
      <c r="AU230" s="195" t="s">
        <v>180</v>
      </c>
      <c r="AY230" s="14" t="s">
        <v>172</v>
      </c>
      <c r="BE230" s="196">
        <f>IF(N230="základná",J230,0)</f>
        <v>0</v>
      </c>
      <c r="BF230" s="196">
        <f>IF(N230="znížená",J230,0)</f>
        <v>0</v>
      </c>
      <c r="BG230" s="196">
        <f>IF(N230="zákl. prenesená",J230,0)</f>
        <v>0</v>
      </c>
      <c r="BH230" s="196">
        <f>IF(N230="zníž. prenesená",J230,0)</f>
        <v>0</v>
      </c>
      <c r="BI230" s="196">
        <f>IF(N230="nulová",J230,0)</f>
        <v>0</v>
      </c>
      <c r="BJ230" s="14" t="s">
        <v>180</v>
      </c>
      <c r="BK230" s="196">
        <f>ROUND(I230*H230,2)</f>
        <v>0</v>
      </c>
      <c r="BL230" s="14" t="s">
        <v>179</v>
      </c>
      <c r="BM230" s="195" t="s">
        <v>429</v>
      </c>
    </row>
    <row r="231" spans="1:65" s="12" customFormat="1" ht="22.9" customHeight="1">
      <c r="B231" s="168"/>
      <c r="C231" s="169"/>
      <c r="D231" s="170" t="s">
        <v>71</v>
      </c>
      <c r="E231" s="182" t="s">
        <v>430</v>
      </c>
      <c r="F231" s="182" t="s">
        <v>431</v>
      </c>
      <c r="G231" s="169"/>
      <c r="H231" s="169"/>
      <c r="I231" s="172"/>
      <c r="J231" s="183">
        <f>BK231</f>
        <v>0</v>
      </c>
      <c r="K231" s="169"/>
      <c r="L231" s="174"/>
      <c r="M231" s="175"/>
      <c r="N231" s="176"/>
      <c r="O231" s="176"/>
      <c r="P231" s="177">
        <f>P232</f>
        <v>0</v>
      </c>
      <c r="Q231" s="176"/>
      <c r="R231" s="177">
        <f>R232</f>
        <v>0</v>
      </c>
      <c r="S231" s="176"/>
      <c r="T231" s="178">
        <f>T232</f>
        <v>0</v>
      </c>
      <c r="AR231" s="179" t="s">
        <v>80</v>
      </c>
      <c r="AT231" s="180" t="s">
        <v>71</v>
      </c>
      <c r="AU231" s="180" t="s">
        <v>80</v>
      </c>
      <c r="AY231" s="179" t="s">
        <v>172</v>
      </c>
      <c r="BK231" s="181">
        <f>BK232</f>
        <v>0</v>
      </c>
    </row>
    <row r="232" spans="1:65" s="2" customFormat="1" ht="24.2" customHeight="1">
      <c r="A232" s="31"/>
      <c r="B232" s="32"/>
      <c r="C232" s="184" t="s">
        <v>432</v>
      </c>
      <c r="D232" s="184" t="s">
        <v>175</v>
      </c>
      <c r="E232" s="185" t="s">
        <v>433</v>
      </c>
      <c r="F232" s="186" t="s">
        <v>434</v>
      </c>
      <c r="G232" s="187" t="s">
        <v>235</v>
      </c>
      <c r="H232" s="188">
        <v>162.19999999999999</v>
      </c>
      <c r="I232" s="189"/>
      <c r="J232" s="188">
        <f>ROUND(I232*H232,2)</f>
        <v>0</v>
      </c>
      <c r="K232" s="190"/>
      <c r="L232" s="36"/>
      <c r="M232" s="191" t="s">
        <v>1</v>
      </c>
      <c r="N232" s="192" t="s">
        <v>38</v>
      </c>
      <c r="O232" s="68"/>
      <c r="P232" s="193">
        <f>O232*H232</f>
        <v>0</v>
      </c>
      <c r="Q232" s="193">
        <v>0</v>
      </c>
      <c r="R232" s="193">
        <f>Q232*H232</f>
        <v>0</v>
      </c>
      <c r="S232" s="193">
        <v>0</v>
      </c>
      <c r="T232" s="194">
        <f>S232*H232</f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179</v>
      </c>
      <c r="AT232" s="195" t="s">
        <v>175</v>
      </c>
      <c r="AU232" s="195" t="s">
        <v>180</v>
      </c>
      <c r="AY232" s="14" t="s">
        <v>172</v>
      </c>
      <c r="BE232" s="196">
        <f>IF(N232="základná",J232,0)</f>
        <v>0</v>
      </c>
      <c r="BF232" s="196">
        <f>IF(N232="znížená",J232,0)</f>
        <v>0</v>
      </c>
      <c r="BG232" s="196">
        <f>IF(N232="zákl. prenesená",J232,0)</f>
        <v>0</v>
      </c>
      <c r="BH232" s="196">
        <f>IF(N232="zníž. prenesená",J232,0)</f>
        <v>0</v>
      </c>
      <c r="BI232" s="196">
        <f>IF(N232="nulová",J232,0)</f>
        <v>0</v>
      </c>
      <c r="BJ232" s="14" t="s">
        <v>180</v>
      </c>
      <c r="BK232" s="196">
        <f>ROUND(I232*H232,2)</f>
        <v>0</v>
      </c>
      <c r="BL232" s="14" t="s">
        <v>179</v>
      </c>
      <c r="BM232" s="195" t="s">
        <v>435</v>
      </c>
    </row>
    <row r="233" spans="1:65" s="12" customFormat="1" ht="25.9" customHeight="1">
      <c r="B233" s="168"/>
      <c r="C233" s="169"/>
      <c r="D233" s="170" t="s">
        <v>71</v>
      </c>
      <c r="E233" s="171" t="s">
        <v>387</v>
      </c>
      <c r="F233" s="171" t="s">
        <v>388</v>
      </c>
      <c r="G233" s="169"/>
      <c r="H233" s="169"/>
      <c r="I233" s="172"/>
      <c r="J233" s="173">
        <f>BK233</f>
        <v>0</v>
      </c>
      <c r="K233" s="169"/>
      <c r="L233" s="174"/>
      <c r="M233" s="175"/>
      <c r="N233" s="176"/>
      <c r="O233" s="176"/>
      <c r="P233" s="177">
        <f>P234+P236</f>
        <v>0</v>
      </c>
      <c r="Q233" s="176"/>
      <c r="R233" s="177">
        <f>R234+R236</f>
        <v>2.0800000000000003E-3</v>
      </c>
      <c r="S233" s="176"/>
      <c r="T233" s="178">
        <f>T234+T236</f>
        <v>0</v>
      </c>
      <c r="AR233" s="179" t="s">
        <v>80</v>
      </c>
      <c r="AT233" s="180" t="s">
        <v>71</v>
      </c>
      <c r="AU233" s="180" t="s">
        <v>72</v>
      </c>
      <c r="AY233" s="179" t="s">
        <v>172</v>
      </c>
      <c r="BK233" s="181">
        <f>BK234+BK236</f>
        <v>0</v>
      </c>
    </row>
    <row r="234" spans="1:65" s="12" customFormat="1" ht="22.9" customHeight="1">
      <c r="B234" s="168"/>
      <c r="C234" s="169"/>
      <c r="D234" s="170" t="s">
        <v>71</v>
      </c>
      <c r="E234" s="182" t="s">
        <v>436</v>
      </c>
      <c r="F234" s="182" t="s">
        <v>437</v>
      </c>
      <c r="G234" s="169"/>
      <c r="H234" s="169"/>
      <c r="I234" s="172"/>
      <c r="J234" s="183">
        <f>BK234</f>
        <v>0</v>
      </c>
      <c r="K234" s="169"/>
      <c r="L234" s="174"/>
      <c r="M234" s="175"/>
      <c r="N234" s="176"/>
      <c r="O234" s="176"/>
      <c r="P234" s="177">
        <f>P235</f>
        <v>0</v>
      </c>
      <c r="Q234" s="176"/>
      <c r="R234" s="177">
        <f>R235</f>
        <v>0</v>
      </c>
      <c r="S234" s="176"/>
      <c r="T234" s="178">
        <f>T235</f>
        <v>0</v>
      </c>
      <c r="AR234" s="179" t="s">
        <v>80</v>
      </c>
      <c r="AT234" s="180" t="s">
        <v>71</v>
      </c>
      <c r="AU234" s="180" t="s">
        <v>80</v>
      </c>
      <c r="AY234" s="179" t="s">
        <v>172</v>
      </c>
      <c r="BK234" s="181">
        <f>BK235</f>
        <v>0</v>
      </c>
    </row>
    <row r="235" spans="1:65" s="2" customFormat="1" ht="24.2" customHeight="1">
      <c r="A235" s="31"/>
      <c r="B235" s="32"/>
      <c r="C235" s="184" t="s">
        <v>438</v>
      </c>
      <c r="D235" s="184" t="s">
        <v>175</v>
      </c>
      <c r="E235" s="185" t="s">
        <v>439</v>
      </c>
      <c r="F235" s="186" t="s">
        <v>440</v>
      </c>
      <c r="G235" s="187" t="s">
        <v>235</v>
      </c>
      <c r="H235" s="188">
        <v>30.4</v>
      </c>
      <c r="I235" s="189"/>
      <c r="J235" s="188">
        <f>ROUND(I235*H235,2)</f>
        <v>0</v>
      </c>
      <c r="K235" s="190"/>
      <c r="L235" s="36"/>
      <c r="M235" s="191" t="s">
        <v>1</v>
      </c>
      <c r="N235" s="192" t="s">
        <v>38</v>
      </c>
      <c r="O235" s="68"/>
      <c r="P235" s="193">
        <f>O235*H235</f>
        <v>0</v>
      </c>
      <c r="Q235" s="193">
        <v>0</v>
      </c>
      <c r="R235" s="193">
        <f>Q235*H235</f>
        <v>0</v>
      </c>
      <c r="S235" s="193">
        <v>0</v>
      </c>
      <c r="T235" s="194">
        <f>S235*H235</f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179</v>
      </c>
      <c r="AT235" s="195" t="s">
        <v>175</v>
      </c>
      <c r="AU235" s="195" t="s">
        <v>180</v>
      </c>
      <c r="AY235" s="14" t="s">
        <v>172</v>
      </c>
      <c r="BE235" s="196">
        <f>IF(N235="základná",J235,0)</f>
        <v>0</v>
      </c>
      <c r="BF235" s="196">
        <f>IF(N235="znížená",J235,0)</f>
        <v>0</v>
      </c>
      <c r="BG235" s="196">
        <f>IF(N235="zákl. prenesená",J235,0)</f>
        <v>0</v>
      </c>
      <c r="BH235" s="196">
        <f>IF(N235="zníž. prenesená",J235,0)</f>
        <v>0</v>
      </c>
      <c r="BI235" s="196">
        <f>IF(N235="nulová",J235,0)</f>
        <v>0</v>
      </c>
      <c r="BJ235" s="14" t="s">
        <v>180</v>
      </c>
      <c r="BK235" s="196">
        <f>ROUND(I235*H235,2)</f>
        <v>0</v>
      </c>
      <c r="BL235" s="14" t="s">
        <v>179</v>
      </c>
      <c r="BM235" s="195" t="s">
        <v>763</v>
      </c>
    </row>
    <row r="236" spans="1:65" s="12" customFormat="1" ht="22.9" customHeight="1">
      <c r="B236" s="168"/>
      <c r="C236" s="169"/>
      <c r="D236" s="170" t="s">
        <v>71</v>
      </c>
      <c r="E236" s="182" t="s">
        <v>448</v>
      </c>
      <c r="F236" s="182" t="s">
        <v>449</v>
      </c>
      <c r="G236" s="169"/>
      <c r="H236" s="169"/>
      <c r="I236" s="172"/>
      <c r="J236" s="183">
        <f>BK236</f>
        <v>0</v>
      </c>
      <c r="K236" s="169"/>
      <c r="L236" s="174"/>
      <c r="M236" s="175"/>
      <c r="N236" s="176"/>
      <c r="O236" s="176"/>
      <c r="P236" s="177">
        <f>SUM(P237:P238)</f>
        <v>0</v>
      </c>
      <c r="Q236" s="176"/>
      <c r="R236" s="177">
        <f>SUM(R237:R238)</f>
        <v>2.0800000000000003E-3</v>
      </c>
      <c r="S236" s="176"/>
      <c r="T236" s="178">
        <f>SUM(T237:T238)</f>
        <v>0</v>
      </c>
      <c r="AR236" s="179" t="s">
        <v>80</v>
      </c>
      <c r="AT236" s="180" t="s">
        <v>71</v>
      </c>
      <c r="AU236" s="180" t="s">
        <v>80</v>
      </c>
      <c r="AY236" s="179" t="s">
        <v>172</v>
      </c>
      <c r="BK236" s="181">
        <f>SUM(BK237:BK238)</f>
        <v>0</v>
      </c>
    </row>
    <row r="237" spans="1:65" s="2" customFormat="1" ht="24.2" customHeight="1">
      <c r="A237" s="31"/>
      <c r="B237" s="32"/>
      <c r="C237" s="184" t="s">
        <v>444</v>
      </c>
      <c r="D237" s="184" t="s">
        <v>175</v>
      </c>
      <c r="E237" s="185" t="s">
        <v>451</v>
      </c>
      <c r="F237" s="186" t="s">
        <v>452</v>
      </c>
      <c r="G237" s="187" t="s">
        <v>235</v>
      </c>
      <c r="H237" s="188">
        <v>67.3</v>
      </c>
      <c r="I237" s="189"/>
      <c r="J237" s="188">
        <f>ROUND(I237*H237,2)</f>
        <v>0</v>
      </c>
      <c r="K237" s="190"/>
      <c r="L237" s="36"/>
      <c r="M237" s="191" t="s">
        <v>1</v>
      </c>
      <c r="N237" s="192" t="s">
        <v>38</v>
      </c>
      <c r="O237" s="68"/>
      <c r="P237" s="193">
        <f>O237*H237</f>
        <v>0</v>
      </c>
      <c r="Q237" s="193">
        <v>0</v>
      </c>
      <c r="R237" s="193">
        <f>Q237*H237</f>
        <v>0</v>
      </c>
      <c r="S237" s="193">
        <v>0</v>
      </c>
      <c r="T237" s="194">
        <f>S237*H237</f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179</v>
      </c>
      <c r="AT237" s="195" t="s">
        <v>175</v>
      </c>
      <c r="AU237" s="195" t="s">
        <v>180</v>
      </c>
      <c r="AY237" s="14" t="s">
        <v>172</v>
      </c>
      <c r="BE237" s="196">
        <f>IF(N237="základná",J237,0)</f>
        <v>0</v>
      </c>
      <c r="BF237" s="196">
        <f>IF(N237="znížená",J237,0)</f>
        <v>0</v>
      </c>
      <c r="BG237" s="196">
        <f>IF(N237="zákl. prenesená",J237,0)</f>
        <v>0</v>
      </c>
      <c r="BH237" s="196">
        <f>IF(N237="zníž. prenesená",J237,0)</f>
        <v>0</v>
      </c>
      <c r="BI237" s="196">
        <f>IF(N237="nulová",J237,0)</f>
        <v>0</v>
      </c>
      <c r="BJ237" s="14" t="s">
        <v>180</v>
      </c>
      <c r="BK237" s="196">
        <f>ROUND(I237*H237,2)</f>
        <v>0</v>
      </c>
      <c r="BL237" s="14" t="s">
        <v>179</v>
      </c>
      <c r="BM237" s="195" t="s">
        <v>453</v>
      </c>
    </row>
    <row r="238" spans="1:65" s="2" customFormat="1" ht="14.45" customHeight="1">
      <c r="A238" s="31"/>
      <c r="B238" s="32"/>
      <c r="C238" s="197" t="s">
        <v>450</v>
      </c>
      <c r="D238" s="197" t="s">
        <v>256</v>
      </c>
      <c r="E238" s="198" t="s">
        <v>455</v>
      </c>
      <c r="F238" s="199" t="s">
        <v>456</v>
      </c>
      <c r="G238" s="200" t="s">
        <v>457</v>
      </c>
      <c r="H238" s="201">
        <v>2.08</v>
      </c>
      <c r="I238" s="202"/>
      <c r="J238" s="201">
        <f>ROUND(I238*H238,2)</f>
        <v>0</v>
      </c>
      <c r="K238" s="203"/>
      <c r="L238" s="204"/>
      <c r="M238" s="205" t="s">
        <v>1</v>
      </c>
      <c r="N238" s="206" t="s">
        <v>38</v>
      </c>
      <c r="O238" s="68"/>
      <c r="P238" s="193">
        <f>O238*H238</f>
        <v>0</v>
      </c>
      <c r="Q238" s="193">
        <v>1E-3</v>
      </c>
      <c r="R238" s="193">
        <f>Q238*H238</f>
        <v>2.0800000000000003E-3</v>
      </c>
      <c r="S238" s="193">
        <v>0</v>
      </c>
      <c r="T238" s="194">
        <f>S238*H238</f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220</v>
      </c>
      <c r="AT238" s="195" t="s">
        <v>256</v>
      </c>
      <c r="AU238" s="195" t="s">
        <v>180</v>
      </c>
      <c r="AY238" s="14" t="s">
        <v>172</v>
      </c>
      <c r="BE238" s="196">
        <f>IF(N238="základná",J238,0)</f>
        <v>0</v>
      </c>
      <c r="BF238" s="196">
        <f>IF(N238="znížená",J238,0)</f>
        <v>0</v>
      </c>
      <c r="BG238" s="196">
        <f>IF(N238="zákl. prenesená",J238,0)</f>
        <v>0</v>
      </c>
      <c r="BH238" s="196">
        <f>IF(N238="zníž. prenesená",J238,0)</f>
        <v>0</v>
      </c>
      <c r="BI238" s="196">
        <f>IF(N238="nulová",J238,0)</f>
        <v>0</v>
      </c>
      <c r="BJ238" s="14" t="s">
        <v>180</v>
      </c>
      <c r="BK238" s="196">
        <f>ROUND(I238*H238,2)</f>
        <v>0</v>
      </c>
      <c r="BL238" s="14" t="s">
        <v>179</v>
      </c>
      <c r="BM238" s="195" t="s">
        <v>458</v>
      </c>
    </row>
    <row r="239" spans="1:65" s="12" customFormat="1" ht="25.9" customHeight="1">
      <c r="B239" s="168"/>
      <c r="C239" s="169"/>
      <c r="D239" s="170" t="s">
        <v>71</v>
      </c>
      <c r="E239" s="171" t="s">
        <v>402</v>
      </c>
      <c r="F239" s="171" t="s">
        <v>459</v>
      </c>
      <c r="G239" s="169"/>
      <c r="H239" s="169"/>
      <c r="I239" s="172"/>
      <c r="J239" s="173">
        <f>BK239</f>
        <v>0</v>
      </c>
      <c r="K239" s="169"/>
      <c r="L239" s="174"/>
      <c r="M239" s="175"/>
      <c r="N239" s="176"/>
      <c r="O239" s="176"/>
      <c r="P239" s="177">
        <f>P240+P243</f>
        <v>0</v>
      </c>
      <c r="Q239" s="176"/>
      <c r="R239" s="177">
        <f>R240+R243</f>
        <v>0.12938079999999999</v>
      </c>
      <c r="S239" s="176"/>
      <c r="T239" s="178">
        <f>T240+T243</f>
        <v>0</v>
      </c>
      <c r="AR239" s="179" t="s">
        <v>80</v>
      </c>
      <c r="AT239" s="180" t="s">
        <v>71</v>
      </c>
      <c r="AU239" s="180" t="s">
        <v>72</v>
      </c>
      <c r="AY239" s="179" t="s">
        <v>172</v>
      </c>
      <c r="BK239" s="181">
        <f>BK240+BK243</f>
        <v>0</v>
      </c>
    </row>
    <row r="240" spans="1:65" s="12" customFormat="1" ht="22.9" customHeight="1">
      <c r="B240" s="168"/>
      <c r="C240" s="169"/>
      <c r="D240" s="170" t="s">
        <v>71</v>
      </c>
      <c r="E240" s="182" t="s">
        <v>460</v>
      </c>
      <c r="F240" s="182" t="s">
        <v>461</v>
      </c>
      <c r="G240" s="169"/>
      <c r="H240" s="169"/>
      <c r="I240" s="172"/>
      <c r="J240" s="183">
        <f>BK240</f>
        <v>0</v>
      </c>
      <c r="K240" s="169"/>
      <c r="L240" s="174"/>
      <c r="M240" s="175"/>
      <c r="N240" s="176"/>
      <c r="O240" s="176"/>
      <c r="P240" s="177">
        <f>SUM(P241:P242)</f>
        <v>0</v>
      </c>
      <c r="Q240" s="176"/>
      <c r="R240" s="177">
        <f>SUM(R241:R242)</f>
        <v>7.0880799999999994E-2</v>
      </c>
      <c r="S240" s="176"/>
      <c r="T240" s="178">
        <f>SUM(T241:T242)</f>
        <v>0</v>
      </c>
      <c r="AR240" s="179" t="s">
        <v>80</v>
      </c>
      <c r="AT240" s="180" t="s">
        <v>71</v>
      </c>
      <c r="AU240" s="180" t="s">
        <v>80</v>
      </c>
      <c r="AY240" s="179" t="s">
        <v>172</v>
      </c>
      <c r="BK240" s="181">
        <f>SUM(BK241:BK242)</f>
        <v>0</v>
      </c>
    </row>
    <row r="241" spans="1:65" s="2" customFormat="1" ht="24.2" customHeight="1">
      <c r="A241" s="31"/>
      <c r="B241" s="32"/>
      <c r="C241" s="184" t="s">
        <v>454</v>
      </c>
      <c r="D241" s="184" t="s">
        <v>175</v>
      </c>
      <c r="E241" s="185" t="s">
        <v>463</v>
      </c>
      <c r="F241" s="186" t="s">
        <v>464</v>
      </c>
      <c r="G241" s="187" t="s">
        <v>337</v>
      </c>
      <c r="H241" s="188">
        <v>1.64</v>
      </c>
      <c r="I241" s="189"/>
      <c r="J241" s="188">
        <f>ROUND(I241*H241,2)</f>
        <v>0</v>
      </c>
      <c r="K241" s="190"/>
      <c r="L241" s="36"/>
      <c r="M241" s="191" t="s">
        <v>1</v>
      </c>
      <c r="N241" s="192" t="s">
        <v>38</v>
      </c>
      <c r="O241" s="68"/>
      <c r="P241" s="193">
        <f>O241*H241</f>
        <v>0</v>
      </c>
      <c r="Q241" s="193">
        <v>2.0000000000000002E-5</v>
      </c>
      <c r="R241" s="193">
        <f>Q241*H241</f>
        <v>3.2799999999999998E-5</v>
      </c>
      <c r="S241" s="193">
        <v>0</v>
      </c>
      <c r="T241" s="194">
        <f>S241*H241</f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95" t="s">
        <v>179</v>
      </c>
      <c r="AT241" s="195" t="s">
        <v>175</v>
      </c>
      <c r="AU241" s="195" t="s">
        <v>180</v>
      </c>
      <c r="AY241" s="14" t="s">
        <v>172</v>
      </c>
      <c r="BE241" s="196">
        <f>IF(N241="základná",J241,0)</f>
        <v>0</v>
      </c>
      <c r="BF241" s="196">
        <f>IF(N241="znížená",J241,0)</f>
        <v>0</v>
      </c>
      <c r="BG241" s="196">
        <f>IF(N241="zákl. prenesená",J241,0)</f>
        <v>0</v>
      </c>
      <c r="BH241" s="196">
        <f>IF(N241="zníž. prenesená",J241,0)</f>
        <v>0</v>
      </c>
      <c r="BI241" s="196">
        <f>IF(N241="nulová",J241,0)</f>
        <v>0</v>
      </c>
      <c r="BJ241" s="14" t="s">
        <v>180</v>
      </c>
      <c r="BK241" s="196">
        <f>ROUND(I241*H241,2)</f>
        <v>0</v>
      </c>
      <c r="BL241" s="14" t="s">
        <v>179</v>
      </c>
      <c r="BM241" s="195" t="s">
        <v>850</v>
      </c>
    </row>
    <row r="242" spans="1:65" s="2" customFormat="1" ht="24.2" customHeight="1">
      <c r="A242" s="31"/>
      <c r="B242" s="32"/>
      <c r="C242" s="197" t="s">
        <v>462</v>
      </c>
      <c r="D242" s="197" t="s">
        <v>256</v>
      </c>
      <c r="E242" s="198" t="s">
        <v>467</v>
      </c>
      <c r="F242" s="199" t="s">
        <v>468</v>
      </c>
      <c r="G242" s="200" t="s">
        <v>211</v>
      </c>
      <c r="H242" s="201">
        <v>1.64</v>
      </c>
      <c r="I242" s="202"/>
      <c r="J242" s="201">
        <f>ROUND(I242*H242,2)</f>
        <v>0</v>
      </c>
      <c r="K242" s="203"/>
      <c r="L242" s="204"/>
      <c r="M242" s="205" t="s">
        <v>1</v>
      </c>
      <c r="N242" s="206" t="s">
        <v>38</v>
      </c>
      <c r="O242" s="68"/>
      <c r="P242" s="193">
        <f>O242*H242</f>
        <v>0</v>
      </c>
      <c r="Q242" s="193">
        <v>4.3200000000000002E-2</v>
      </c>
      <c r="R242" s="193">
        <f>Q242*H242</f>
        <v>7.0847999999999994E-2</v>
      </c>
      <c r="S242" s="193">
        <v>0</v>
      </c>
      <c r="T242" s="194">
        <f>S242*H242</f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220</v>
      </c>
      <c r="AT242" s="195" t="s">
        <v>256</v>
      </c>
      <c r="AU242" s="195" t="s">
        <v>180</v>
      </c>
      <c r="AY242" s="14" t="s">
        <v>172</v>
      </c>
      <c r="BE242" s="196">
        <f>IF(N242="základná",J242,0)</f>
        <v>0</v>
      </c>
      <c r="BF242" s="196">
        <f>IF(N242="znížená",J242,0)</f>
        <v>0</v>
      </c>
      <c r="BG242" s="196">
        <f>IF(N242="zákl. prenesená",J242,0)</f>
        <v>0</v>
      </c>
      <c r="BH242" s="196">
        <f>IF(N242="zníž. prenesená",J242,0)</f>
        <v>0</v>
      </c>
      <c r="BI242" s="196">
        <f>IF(N242="nulová",J242,0)</f>
        <v>0</v>
      </c>
      <c r="BJ242" s="14" t="s">
        <v>180</v>
      </c>
      <c r="BK242" s="196">
        <f>ROUND(I242*H242,2)</f>
        <v>0</v>
      </c>
      <c r="BL242" s="14" t="s">
        <v>179</v>
      </c>
      <c r="BM242" s="195" t="s">
        <v>851</v>
      </c>
    </row>
    <row r="243" spans="1:65" s="12" customFormat="1" ht="22.9" customHeight="1">
      <c r="B243" s="168"/>
      <c r="C243" s="169"/>
      <c r="D243" s="170" t="s">
        <v>71</v>
      </c>
      <c r="E243" s="182" t="s">
        <v>470</v>
      </c>
      <c r="F243" s="182" t="s">
        <v>471</v>
      </c>
      <c r="G243" s="169"/>
      <c r="H243" s="169"/>
      <c r="I243" s="172"/>
      <c r="J243" s="183">
        <f>BK243</f>
        <v>0</v>
      </c>
      <c r="K243" s="169"/>
      <c r="L243" s="174"/>
      <c r="M243" s="175"/>
      <c r="N243" s="176"/>
      <c r="O243" s="176"/>
      <c r="P243" s="177">
        <f>SUM(P244:P245)</f>
        <v>0</v>
      </c>
      <c r="Q243" s="176"/>
      <c r="R243" s="177">
        <f>SUM(R244:R245)</f>
        <v>5.8500000000000003E-2</v>
      </c>
      <c r="S243" s="176"/>
      <c r="T243" s="178">
        <f>SUM(T244:T245)</f>
        <v>0</v>
      </c>
      <c r="AR243" s="179" t="s">
        <v>80</v>
      </c>
      <c r="AT243" s="180" t="s">
        <v>71</v>
      </c>
      <c r="AU243" s="180" t="s">
        <v>80</v>
      </c>
      <c r="AY243" s="179" t="s">
        <v>172</v>
      </c>
      <c r="BK243" s="181">
        <f>SUM(BK244:BK245)</f>
        <v>0</v>
      </c>
    </row>
    <row r="244" spans="1:65" s="2" customFormat="1" ht="24.2" customHeight="1">
      <c r="A244" s="31"/>
      <c r="B244" s="32"/>
      <c r="C244" s="184" t="s">
        <v>466</v>
      </c>
      <c r="D244" s="184" t="s">
        <v>175</v>
      </c>
      <c r="E244" s="185" t="s">
        <v>473</v>
      </c>
      <c r="F244" s="186" t="s">
        <v>474</v>
      </c>
      <c r="G244" s="187" t="s">
        <v>211</v>
      </c>
      <c r="H244" s="188">
        <v>1</v>
      </c>
      <c r="I244" s="189"/>
      <c r="J244" s="188">
        <f>ROUND(I244*H244,2)</f>
        <v>0</v>
      </c>
      <c r="K244" s="190"/>
      <c r="L244" s="36"/>
      <c r="M244" s="191" t="s">
        <v>1</v>
      </c>
      <c r="N244" s="192" t="s">
        <v>38</v>
      </c>
      <c r="O244" s="68"/>
      <c r="P244" s="193">
        <f>O244*H244</f>
        <v>0</v>
      </c>
      <c r="Q244" s="193">
        <v>1.0500000000000001E-2</v>
      </c>
      <c r="R244" s="193">
        <f>Q244*H244</f>
        <v>1.0500000000000001E-2</v>
      </c>
      <c r="S244" s="193">
        <v>0</v>
      </c>
      <c r="T244" s="194">
        <f>S244*H244</f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179</v>
      </c>
      <c r="AT244" s="195" t="s">
        <v>175</v>
      </c>
      <c r="AU244" s="195" t="s">
        <v>180</v>
      </c>
      <c r="AY244" s="14" t="s">
        <v>172</v>
      </c>
      <c r="BE244" s="196">
        <f>IF(N244="základná",J244,0)</f>
        <v>0</v>
      </c>
      <c r="BF244" s="196">
        <f>IF(N244="znížená",J244,0)</f>
        <v>0</v>
      </c>
      <c r="BG244" s="196">
        <f>IF(N244="zákl. prenesená",J244,0)</f>
        <v>0</v>
      </c>
      <c r="BH244" s="196">
        <f>IF(N244="zníž. prenesená",J244,0)</f>
        <v>0</v>
      </c>
      <c r="BI244" s="196">
        <f>IF(N244="nulová",J244,0)</f>
        <v>0</v>
      </c>
      <c r="BJ244" s="14" t="s">
        <v>180</v>
      </c>
      <c r="BK244" s="196">
        <f>ROUND(I244*H244,2)</f>
        <v>0</v>
      </c>
      <c r="BL244" s="14" t="s">
        <v>179</v>
      </c>
      <c r="BM244" s="195" t="s">
        <v>852</v>
      </c>
    </row>
    <row r="245" spans="1:65" s="2" customFormat="1" ht="24.2" customHeight="1">
      <c r="A245" s="31"/>
      <c r="B245" s="32"/>
      <c r="C245" s="197" t="s">
        <v>472</v>
      </c>
      <c r="D245" s="197" t="s">
        <v>256</v>
      </c>
      <c r="E245" s="198" t="s">
        <v>477</v>
      </c>
      <c r="F245" s="199" t="s">
        <v>478</v>
      </c>
      <c r="G245" s="200" t="s">
        <v>211</v>
      </c>
      <c r="H245" s="201">
        <v>1</v>
      </c>
      <c r="I245" s="202"/>
      <c r="J245" s="201">
        <f>ROUND(I245*H245,2)</f>
        <v>0</v>
      </c>
      <c r="K245" s="203"/>
      <c r="L245" s="204"/>
      <c r="M245" s="205" t="s">
        <v>1</v>
      </c>
      <c r="N245" s="206" t="s">
        <v>38</v>
      </c>
      <c r="O245" s="68"/>
      <c r="P245" s="193">
        <f>O245*H245</f>
        <v>0</v>
      </c>
      <c r="Q245" s="193">
        <v>4.8000000000000001E-2</v>
      </c>
      <c r="R245" s="193">
        <f>Q245*H245</f>
        <v>4.8000000000000001E-2</v>
      </c>
      <c r="S245" s="193">
        <v>0</v>
      </c>
      <c r="T245" s="194">
        <f>S245*H245</f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220</v>
      </c>
      <c r="AT245" s="195" t="s">
        <v>256</v>
      </c>
      <c r="AU245" s="195" t="s">
        <v>180</v>
      </c>
      <c r="AY245" s="14" t="s">
        <v>172</v>
      </c>
      <c r="BE245" s="196">
        <f>IF(N245="základná",J245,0)</f>
        <v>0</v>
      </c>
      <c r="BF245" s="196">
        <f>IF(N245="znížená",J245,0)</f>
        <v>0</v>
      </c>
      <c r="BG245" s="196">
        <f>IF(N245="zákl. prenesená",J245,0)</f>
        <v>0</v>
      </c>
      <c r="BH245" s="196">
        <f>IF(N245="zníž. prenesená",J245,0)</f>
        <v>0</v>
      </c>
      <c r="BI245" s="196">
        <f>IF(N245="nulová",J245,0)</f>
        <v>0</v>
      </c>
      <c r="BJ245" s="14" t="s">
        <v>180</v>
      </c>
      <c r="BK245" s="196">
        <f>ROUND(I245*H245,2)</f>
        <v>0</v>
      </c>
      <c r="BL245" s="14" t="s">
        <v>179</v>
      </c>
      <c r="BM245" s="195" t="s">
        <v>853</v>
      </c>
    </row>
    <row r="246" spans="1:65" s="12" customFormat="1" ht="25.9" customHeight="1">
      <c r="B246" s="168"/>
      <c r="C246" s="169"/>
      <c r="D246" s="170" t="s">
        <v>71</v>
      </c>
      <c r="E246" s="171" t="s">
        <v>402</v>
      </c>
      <c r="F246" s="171" t="s">
        <v>459</v>
      </c>
      <c r="G246" s="169"/>
      <c r="H246" s="169"/>
      <c r="I246" s="172"/>
      <c r="J246" s="173">
        <f>BK246</f>
        <v>0</v>
      </c>
      <c r="K246" s="169"/>
      <c r="L246" s="174"/>
      <c r="M246" s="175"/>
      <c r="N246" s="176"/>
      <c r="O246" s="176"/>
      <c r="P246" s="177">
        <f>P247</f>
        <v>0</v>
      </c>
      <c r="Q246" s="176"/>
      <c r="R246" s="177">
        <f>R247</f>
        <v>0.79099000000000008</v>
      </c>
      <c r="S246" s="176"/>
      <c r="T246" s="178">
        <f>T247</f>
        <v>0</v>
      </c>
      <c r="AR246" s="179" t="s">
        <v>80</v>
      </c>
      <c r="AT246" s="180" t="s">
        <v>71</v>
      </c>
      <c r="AU246" s="180" t="s">
        <v>72</v>
      </c>
      <c r="AY246" s="179" t="s">
        <v>172</v>
      </c>
      <c r="BK246" s="181">
        <f>BK247</f>
        <v>0</v>
      </c>
    </row>
    <row r="247" spans="1:65" s="12" customFormat="1" ht="22.9" customHeight="1">
      <c r="B247" s="168"/>
      <c r="C247" s="169"/>
      <c r="D247" s="170" t="s">
        <v>71</v>
      </c>
      <c r="E247" s="182" t="s">
        <v>480</v>
      </c>
      <c r="F247" s="182" t="s">
        <v>481</v>
      </c>
      <c r="G247" s="169"/>
      <c r="H247" s="169"/>
      <c r="I247" s="172"/>
      <c r="J247" s="183">
        <f>BK247</f>
        <v>0</v>
      </c>
      <c r="K247" s="169"/>
      <c r="L247" s="174"/>
      <c r="M247" s="175"/>
      <c r="N247" s="176"/>
      <c r="O247" s="176"/>
      <c r="P247" s="177">
        <f>SUM(P248:P252)</f>
        <v>0</v>
      </c>
      <c r="Q247" s="176"/>
      <c r="R247" s="177">
        <f>SUM(R248:R252)</f>
        <v>0.79099000000000008</v>
      </c>
      <c r="S247" s="176"/>
      <c r="T247" s="178">
        <f>SUM(T248:T252)</f>
        <v>0</v>
      </c>
      <c r="AR247" s="179" t="s">
        <v>80</v>
      </c>
      <c r="AT247" s="180" t="s">
        <v>71</v>
      </c>
      <c r="AU247" s="180" t="s">
        <v>80</v>
      </c>
      <c r="AY247" s="179" t="s">
        <v>172</v>
      </c>
      <c r="BK247" s="181">
        <f>SUM(BK248:BK252)</f>
        <v>0</v>
      </c>
    </row>
    <row r="248" spans="1:65" s="2" customFormat="1" ht="24.2" customHeight="1">
      <c r="A248" s="31"/>
      <c r="B248" s="32"/>
      <c r="C248" s="184" t="s">
        <v>476</v>
      </c>
      <c r="D248" s="184" t="s">
        <v>175</v>
      </c>
      <c r="E248" s="185" t="s">
        <v>483</v>
      </c>
      <c r="F248" s="186" t="s">
        <v>484</v>
      </c>
      <c r="G248" s="187" t="s">
        <v>211</v>
      </c>
      <c r="H248" s="188">
        <v>1</v>
      </c>
      <c r="I248" s="189"/>
      <c r="J248" s="188">
        <f>ROUND(I248*H248,2)</f>
        <v>0</v>
      </c>
      <c r="K248" s="190"/>
      <c r="L248" s="36"/>
      <c r="M248" s="191" t="s">
        <v>1</v>
      </c>
      <c r="N248" s="192" t="s">
        <v>38</v>
      </c>
      <c r="O248" s="68"/>
      <c r="P248" s="193">
        <f>O248*H248</f>
        <v>0</v>
      </c>
      <c r="Q248" s="193">
        <v>0.34099000000000002</v>
      </c>
      <c r="R248" s="193">
        <f>Q248*H248</f>
        <v>0.34099000000000002</v>
      </c>
      <c r="S248" s="193">
        <v>0</v>
      </c>
      <c r="T248" s="194">
        <f>S248*H248</f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95" t="s">
        <v>179</v>
      </c>
      <c r="AT248" s="195" t="s">
        <v>175</v>
      </c>
      <c r="AU248" s="195" t="s">
        <v>180</v>
      </c>
      <c r="AY248" s="14" t="s">
        <v>172</v>
      </c>
      <c r="BE248" s="196">
        <f>IF(N248="základná",J248,0)</f>
        <v>0</v>
      </c>
      <c r="BF248" s="196">
        <f>IF(N248="znížená",J248,0)</f>
        <v>0</v>
      </c>
      <c r="BG248" s="196">
        <f>IF(N248="zákl. prenesená",J248,0)</f>
        <v>0</v>
      </c>
      <c r="BH248" s="196">
        <f>IF(N248="zníž. prenesená",J248,0)</f>
        <v>0</v>
      </c>
      <c r="BI248" s="196">
        <f>IF(N248="nulová",J248,0)</f>
        <v>0</v>
      </c>
      <c r="BJ248" s="14" t="s">
        <v>180</v>
      </c>
      <c r="BK248" s="196">
        <f>ROUND(I248*H248,2)</f>
        <v>0</v>
      </c>
      <c r="BL248" s="14" t="s">
        <v>179</v>
      </c>
      <c r="BM248" s="195" t="s">
        <v>854</v>
      </c>
    </row>
    <row r="249" spans="1:65" s="2" customFormat="1" ht="24.2" customHeight="1">
      <c r="A249" s="31"/>
      <c r="B249" s="32"/>
      <c r="C249" s="197" t="s">
        <v>482</v>
      </c>
      <c r="D249" s="197" t="s">
        <v>256</v>
      </c>
      <c r="E249" s="198" t="s">
        <v>487</v>
      </c>
      <c r="F249" s="199" t="s">
        <v>488</v>
      </c>
      <c r="G249" s="200" t="s">
        <v>211</v>
      </c>
      <c r="H249" s="201">
        <v>1</v>
      </c>
      <c r="I249" s="202"/>
      <c r="J249" s="201">
        <f>ROUND(I249*H249,2)</f>
        <v>0</v>
      </c>
      <c r="K249" s="203"/>
      <c r="L249" s="204"/>
      <c r="M249" s="205" t="s">
        <v>1</v>
      </c>
      <c r="N249" s="206" t="s">
        <v>38</v>
      </c>
      <c r="O249" s="68"/>
      <c r="P249" s="193">
        <f>O249*H249</f>
        <v>0</v>
      </c>
      <c r="Q249" s="193">
        <v>9.9000000000000005E-2</v>
      </c>
      <c r="R249" s="193">
        <f>Q249*H249</f>
        <v>9.9000000000000005E-2</v>
      </c>
      <c r="S249" s="193">
        <v>0</v>
      </c>
      <c r="T249" s="194">
        <f>S249*H249</f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220</v>
      </c>
      <c r="AT249" s="195" t="s">
        <v>256</v>
      </c>
      <c r="AU249" s="195" t="s">
        <v>180</v>
      </c>
      <c r="AY249" s="14" t="s">
        <v>172</v>
      </c>
      <c r="BE249" s="196">
        <f>IF(N249="základná",J249,0)</f>
        <v>0</v>
      </c>
      <c r="BF249" s="196">
        <f>IF(N249="znížená",J249,0)</f>
        <v>0</v>
      </c>
      <c r="BG249" s="196">
        <f>IF(N249="zákl. prenesená",J249,0)</f>
        <v>0</v>
      </c>
      <c r="BH249" s="196">
        <f>IF(N249="zníž. prenesená",J249,0)</f>
        <v>0</v>
      </c>
      <c r="BI249" s="196">
        <f>IF(N249="nulová",J249,0)</f>
        <v>0</v>
      </c>
      <c r="BJ249" s="14" t="s">
        <v>180</v>
      </c>
      <c r="BK249" s="196">
        <f>ROUND(I249*H249,2)</f>
        <v>0</v>
      </c>
      <c r="BL249" s="14" t="s">
        <v>179</v>
      </c>
      <c r="BM249" s="195" t="s">
        <v>855</v>
      </c>
    </row>
    <row r="250" spans="1:65" s="2" customFormat="1" ht="24.2" customHeight="1">
      <c r="A250" s="31"/>
      <c r="B250" s="32"/>
      <c r="C250" s="197" t="s">
        <v>486</v>
      </c>
      <c r="D250" s="197" t="s">
        <v>256</v>
      </c>
      <c r="E250" s="198" t="s">
        <v>491</v>
      </c>
      <c r="F250" s="199" t="s">
        <v>492</v>
      </c>
      <c r="G250" s="200" t="s">
        <v>211</v>
      </c>
      <c r="H250" s="201">
        <v>1</v>
      </c>
      <c r="I250" s="202"/>
      <c r="J250" s="201">
        <f>ROUND(I250*H250,2)</f>
        <v>0</v>
      </c>
      <c r="K250" s="203"/>
      <c r="L250" s="204"/>
      <c r="M250" s="205" t="s">
        <v>1</v>
      </c>
      <c r="N250" s="206" t="s">
        <v>38</v>
      </c>
      <c r="O250" s="68"/>
      <c r="P250" s="193">
        <f>O250*H250</f>
        <v>0</v>
      </c>
      <c r="Q250" s="193">
        <v>6.5000000000000002E-2</v>
      </c>
      <c r="R250" s="193">
        <f>Q250*H250</f>
        <v>6.5000000000000002E-2</v>
      </c>
      <c r="S250" s="193">
        <v>0</v>
      </c>
      <c r="T250" s="194">
        <f>S250*H250</f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95" t="s">
        <v>220</v>
      </c>
      <c r="AT250" s="195" t="s">
        <v>256</v>
      </c>
      <c r="AU250" s="195" t="s">
        <v>180</v>
      </c>
      <c r="AY250" s="14" t="s">
        <v>172</v>
      </c>
      <c r="BE250" s="196">
        <f>IF(N250="základná",J250,0)</f>
        <v>0</v>
      </c>
      <c r="BF250" s="196">
        <f>IF(N250="znížená",J250,0)</f>
        <v>0</v>
      </c>
      <c r="BG250" s="196">
        <f>IF(N250="zákl. prenesená",J250,0)</f>
        <v>0</v>
      </c>
      <c r="BH250" s="196">
        <f>IF(N250="zníž. prenesená",J250,0)</f>
        <v>0</v>
      </c>
      <c r="BI250" s="196">
        <f>IF(N250="nulová",J250,0)</f>
        <v>0</v>
      </c>
      <c r="BJ250" s="14" t="s">
        <v>180</v>
      </c>
      <c r="BK250" s="196">
        <f>ROUND(I250*H250,2)</f>
        <v>0</v>
      </c>
      <c r="BL250" s="14" t="s">
        <v>179</v>
      </c>
      <c r="BM250" s="195" t="s">
        <v>856</v>
      </c>
    </row>
    <row r="251" spans="1:65" s="2" customFormat="1" ht="24.2" customHeight="1">
      <c r="A251" s="31"/>
      <c r="B251" s="32"/>
      <c r="C251" s="197" t="s">
        <v>490</v>
      </c>
      <c r="D251" s="197" t="s">
        <v>256</v>
      </c>
      <c r="E251" s="198" t="s">
        <v>495</v>
      </c>
      <c r="F251" s="199" t="s">
        <v>496</v>
      </c>
      <c r="G251" s="200" t="s">
        <v>211</v>
      </c>
      <c r="H251" s="201">
        <v>1</v>
      </c>
      <c r="I251" s="202"/>
      <c r="J251" s="201">
        <f>ROUND(I251*H251,2)</f>
        <v>0</v>
      </c>
      <c r="K251" s="203"/>
      <c r="L251" s="204"/>
      <c r="M251" s="205" t="s">
        <v>1</v>
      </c>
      <c r="N251" s="206" t="s">
        <v>38</v>
      </c>
      <c r="O251" s="68"/>
      <c r="P251" s="193">
        <f>O251*H251</f>
        <v>0</v>
      </c>
      <c r="Q251" s="193">
        <v>0.22600000000000001</v>
      </c>
      <c r="R251" s="193">
        <f>Q251*H251</f>
        <v>0.22600000000000001</v>
      </c>
      <c r="S251" s="193">
        <v>0</v>
      </c>
      <c r="T251" s="194">
        <f>S251*H251</f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220</v>
      </c>
      <c r="AT251" s="195" t="s">
        <v>256</v>
      </c>
      <c r="AU251" s="195" t="s">
        <v>180</v>
      </c>
      <c r="AY251" s="14" t="s">
        <v>172</v>
      </c>
      <c r="BE251" s="196">
        <f>IF(N251="základná",J251,0)</f>
        <v>0</v>
      </c>
      <c r="BF251" s="196">
        <f>IF(N251="znížená",J251,0)</f>
        <v>0</v>
      </c>
      <c r="BG251" s="196">
        <f>IF(N251="zákl. prenesená",J251,0)</f>
        <v>0</v>
      </c>
      <c r="BH251" s="196">
        <f>IF(N251="zníž. prenesená",J251,0)</f>
        <v>0</v>
      </c>
      <c r="BI251" s="196">
        <f>IF(N251="nulová",J251,0)</f>
        <v>0</v>
      </c>
      <c r="BJ251" s="14" t="s">
        <v>180</v>
      </c>
      <c r="BK251" s="196">
        <f>ROUND(I251*H251,2)</f>
        <v>0</v>
      </c>
      <c r="BL251" s="14" t="s">
        <v>179</v>
      </c>
      <c r="BM251" s="195" t="s">
        <v>857</v>
      </c>
    </row>
    <row r="252" spans="1:65" s="2" customFormat="1" ht="24.2" customHeight="1">
      <c r="A252" s="31"/>
      <c r="B252" s="32"/>
      <c r="C252" s="197" t="s">
        <v>494</v>
      </c>
      <c r="D252" s="197" t="s">
        <v>256</v>
      </c>
      <c r="E252" s="198" t="s">
        <v>499</v>
      </c>
      <c r="F252" s="199" t="s">
        <v>500</v>
      </c>
      <c r="G252" s="200" t="s">
        <v>211</v>
      </c>
      <c r="H252" s="201">
        <v>1</v>
      </c>
      <c r="I252" s="202"/>
      <c r="J252" s="201">
        <f>ROUND(I252*H252,2)</f>
        <v>0</v>
      </c>
      <c r="K252" s="203"/>
      <c r="L252" s="204"/>
      <c r="M252" s="205" t="s">
        <v>1</v>
      </c>
      <c r="N252" s="206" t="s">
        <v>38</v>
      </c>
      <c r="O252" s="68"/>
      <c r="P252" s="193">
        <f>O252*H252</f>
        <v>0</v>
      </c>
      <c r="Q252" s="193">
        <v>0.06</v>
      </c>
      <c r="R252" s="193">
        <f>Q252*H252</f>
        <v>0.06</v>
      </c>
      <c r="S252" s="193">
        <v>0</v>
      </c>
      <c r="T252" s="194">
        <f>S252*H252</f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220</v>
      </c>
      <c r="AT252" s="195" t="s">
        <v>256</v>
      </c>
      <c r="AU252" s="195" t="s">
        <v>180</v>
      </c>
      <c r="AY252" s="14" t="s">
        <v>172</v>
      </c>
      <c r="BE252" s="196">
        <f>IF(N252="základná",J252,0)</f>
        <v>0</v>
      </c>
      <c r="BF252" s="196">
        <f>IF(N252="znížená",J252,0)</f>
        <v>0</v>
      </c>
      <c r="BG252" s="196">
        <f>IF(N252="zákl. prenesená",J252,0)</f>
        <v>0</v>
      </c>
      <c r="BH252" s="196">
        <f>IF(N252="zníž. prenesená",J252,0)</f>
        <v>0</v>
      </c>
      <c r="BI252" s="196">
        <f>IF(N252="nulová",J252,0)</f>
        <v>0</v>
      </c>
      <c r="BJ252" s="14" t="s">
        <v>180</v>
      </c>
      <c r="BK252" s="196">
        <f>ROUND(I252*H252,2)</f>
        <v>0</v>
      </c>
      <c r="BL252" s="14" t="s">
        <v>179</v>
      </c>
      <c r="BM252" s="195" t="s">
        <v>858</v>
      </c>
    </row>
    <row r="253" spans="1:65" s="12" customFormat="1" ht="25.9" customHeight="1">
      <c r="B253" s="168"/>
      <c r="C253" s="169"/>
      <c r="D253" s="170" t="s">
        <v>71</v>
      </c>
      <c r="E253" s="171" t="s">
        <v>241</v>
      </c>
      <c r="F253" s="171" t="s">
        <v>242</v>
      </c>
      <c r="G253" s="169"/>
      <c r="H253" s="169"/>
      <c r="I253" s="172"/>
      <c r="J253" s="173">
        <f>BK253</f>
        <v>0</v>
      </c>
      <c r="K253" s="169"/>
      <c r="L253" s="174"/>
      <c r="M253" s="175"/>
      <c r="N253" s="176"/>
      <c r="O253" s="176"/>
      <c r="P253" s="177">
        <f>P254+P256+P258+P260+P262+P264+P266+P268+P273+P276+P279+P283+P285+P289+P292+P294</f>
        <v>0</v>
      </c>
      <c r="Q253" s="176"/>
      <c r="R253" s="177">
        <f>R254+R256+R258+R260+R262+R264+R266+R268+R273+R276+R279+R283+R285+R289+R292+R294</f>
        <v>206.88046399999999</v>
      </c>
      <c r="S253" s="176"/>
      <c r="T253" s="178">
        <f>T254+T256+T258+T260+T262+T264+T266+T268+T273+T276+T279+T283+T285+T289+T292+T294</f>
        <v>0</v>
      </c>
      <c r="AR253" s="179" t="s">
        <v>80</v>
      </c>
      <c r="AT253" s="180" t="s">
        <v>71</v>
      </c>
      <c r="AU253" s="180" t="s">
        <v>72</v>
      </c>
      <c r="AY253" s="179" t="s">
        <v>172</v>
      </c>
      <c r="BK253" s="181">
        <f>BK254+BK256+BK258+BK260+BK262+BK264+BK266+BK268+BK273+BK276+BK279+BK283+BK285+BK289+BK292+BK294</f>
        <v>0</v>
      </c>
    </row>
    <row r="254" spans="1:65" s="12" customFormat="1" ht="22.9" customHeight="1">
      <c r="B254" s="168"/>
      <c r="C254" s="169"/>
      <c r="D254" s="170" t="s">
        <v>71</v>
      </c>
      <c r="E254" s="182" t="s">
        <v>512</v>
      </c>
      <c r="F254" s="182" t="s">
        <v>513</v>
      </c>
      <c r="G254" s="169"/>
      <c r="H254" s="169"/>
      <c r="I254" s="172"/>
      <c r="J254" s="183">
        <f>BK254</f>
        <v>0</v>
      </c>
      <c r="K254" s="169"/>
      <c r="L254" s="174"/>
      <c r="M254" s="175"/>
      <c r="N254" s="176"/>
      <c r="O254" s="176"/>
      <c r="P254" s="177">
        <f>P255</f>
        <v>0</v>
      </c>
      <c r="Q254" s="176"/>
      <c r="R254" s="177">
        <f>R255</f>
        <v>26.930228000000003</v>
      </c>
      <c r="S254" s="176"/>
      <c r="T254" s="178">
        <f>T255</f>
        <v>0</v>
      </c>
      <c r="AR254" s="179" t="s">
        <v>80</v>
      </c>
      <c r="AT254" s="180" t="s">
        <v>71</v>
      </c>
      <c r="AU254" s="180" t="s">
        <v>80</v>
      </c>
      <c r="AY254" s="179" t="s">
        <v>172</v>
      </c>
      <c r="BK254" s="181">
        <f>BK255</f>
        <v>0</v>
      </c>
    </row>
    <row r="255" spans="1:65" s="2" customFormat="1" ht="24.2" customHeight="1">
      <c r="A255" s="31"/>
      <c r="B255" s="32"/>
      <c r="C255" s="184" t="s">
        <v>498</v>
      </c>
      <c r="D255" s="184" t="s">
        <v>175</v>
      </c>
      <c r="E255" s="185" t="s">
        <v>515</v>
      </c>
      <c r="F255" s="186" t="s">
        <v>516</v>
      </c>
      <c r="G255" s="187" t="s">
        <v>235</v>
      </c>
      <c r="H255" s="188">
        <v>96.2</v>
      </c>
      <c r="I255" s="189"/>
      <c r="J255" s="188">
        <f>ROUND(I255*H255,2)</f>
        <v>0</v>
      </c>
      <c r="K255" s="190"/>
      <c r="L255" s="36"/>
      <c r="M255" s="191" t="s">
        <v>1</v>
      </c>
      <c r="N255" s="192" t="s">
        <v>38</v>
      </c>
      <c r="O255" s="68"/>
      <c r="P255" s="193">
        <f>O255*H255</f>
        <v>0</v>
      </c>
      <c r="Q255" s="193">
        <v>0.27994000000000002</v>
      </c>
      <c r="R255" s="193">
        <f>Q255*H255</f>
        <v>26.930228000000003</v>
      </c>
      <c r="S255" s="193">
        <v>0</v>
      </c>
      <c r="T255" s="194">
        <f>S255*H255</f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95" t="s">
        <v>179</v>
      </c>
      <c r="AT255" s="195" t="s">
        <v>175</v>
      </c>
      <c r="AU255" s="195" t="s">
        <v>180</v>
      </c>
      <c r="AY255" s="14" t="s">
        <v>172</v>
      </c>
      <c r="BE255" s="196">
        <f>IF(N255="základná",J255,0)</f>
        <v>0</v>
      </c>
      <c r="BF255" s="196">
        <f>IF(N255="znížená",J255,0)</f>
        <v>0</v>
      </c>
      <c r="BG255" s="196">
        <f>IF(N255="zákl. prenesená",J255,0)</f>
        <v>0</v>
      </c>
      <c r="BH255" s="196">
        <f>IF(N255="zníž. prenesená",J255,0)</f>
        <v>0</v>
      </c>
      <c r="BI255" s="196">
        <f>IF(N255="nulová",J255,0)</f>
        <v>0</v>
      </c>
      <c r="BJ255" s="14" t="s">
        <v>180</v>
      </c>
      <c r="BK255" s="196">
        <f>ROUND(I255*H255,2)</f>
        <v>0</v>
      </c>
      <c r="BL255" s="14" t="s">
        <v>179</v>
      </c>
      <c r="BM255" s="195" t="s">
        <v>764</v>
      </c>
    </row>
    <row r="256" spans="1:65" s="12" customFormat="1" ht="22.9" customHeight="1">
      <c r="B256" s="168"/>
      <c r="C256" s="169"/>
      <c r="D256" s="170" t="s">
        <v>71</v>
      </c>
      <c r="E256" s="182" t="s">
        <v>518</v>
      </c>
      <c r="F256" s="182" t="s">
        <v>519</v>
      </c>
      <c r="G256" s="169"/>
      <c r="H256" s="169"/>
      <c r="I256" s="172"/>
      <c r="J256" s="183">
        <f>BK256</f>
        <v>0</v>
      </c>
      <c r="K256" s="169"/>
      <c r="L256" s="174"/>
      <c r="M256" s="175"/>
      <c r="N256" s="176"/>
      <c r="O256" s="176"/>
      <c r="P256" s="177">
        <f>P257</f>
        <v>0</v>
      </c>
      <c r="Q256" s="176"/>
      <c r="R256" s="177">
        <f>R257</f>
        <v>33.452303999999998</v>
      </c>
      <c r="S256" s="176"/>
      <c r="T256" s="178">
        <f>T257</f>
        <v>0</v>
      </c>
      <c r="AR256" s="179" t="s">
        <v>80</v>
      </c>
      <c r="AT256" s="180" t="s">
        <v>71</v>
      </c>
      <c r="AU256" s="180" t="s">
        <v>80</v>
      </c>
      <c r="AY256" s="179" t="s">
        <v>172</v>
      </c>
      <c r="BK256" s="181">
        <f>BK257</f>
        <v>0</v>
      </c>
    </row>
    <row r="257" spans="1:65" s="2" customFormat="1" ht="24.2" customHeight="1">
      <c r="A257" s="31"/>
      <c r="B257" s="32"/>
      <c r="C257" s="184" t="s">
        <v>504</v>
      </c>
      <c r="D257" s="184" t="s">
        <v>175</v>
      </c>
      <c r="E257" s="185" t="s">
        <v>521</v>
      </c>
      <c r="F257" s="186" t="s">
        <v>522</v>
      </c>
      <c r="G257" s="187" t="s">
        <v>235</v>
      </c>
      <c r="H257" s="188">
        <v>94.2</v>
      </c>
      <c r="I257" s="189"/>
      <c r="J257" s="188">
        <f>ROUND(I257*H257,2)</f>
        <v>0</v>
      </c>
      <c r="K257" s="190"/>
      <c r="L257" s="36"/>
      <c r="M257" s="191" t="s">
        <v>1</v>
      </c>
      <c r="N257" s="192" t="s">
        <v>38</v>
      </c>
      <c r="O257" s="68"/>
      <c r="P257" s="193">
        <f>O257*H257</f>
        <v>0</v>
      </c>
      <c r="Q257" s="193">
        <v>0.35511999999999999</v>
      </c>
      <c r="R257" s="193">
        <f>Q257*H257</f>
        <v>33.452303999999998</v>
      </c>
      <c r="S257" s="193">
        <v>0</v>
      </c>
      <c r="T257" s="194">
        <f>S257*H257</f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95" t="s">
        <v>179</v>
      </c>
      <c r="AT257" s="195" t="s">
        <v>175</v>
      </c>
      <c r="AU257" s="195" t="s">
        <v>180</v>
      </c>
      <c r="AY257" s="14" t="s">
        <v>172</v>
      </c>
      <c r="BE257" s="196">
        <f>IF(N257="základná",J257,0)</f>
        <v>0</v>
      </c>
      <c r="BF257" s="196">
        <f>IF(N257="znížená",J257,0)</f>
        <v>0</v>
      </c>
      <c r="BG257" s="196">
        <f>IF(N257="zákl. prenesená",J257,0)</f>
        <v>0</v>
      </c>
      <c r="BH257" s="196">
        <f>IF(N257="zníž. prenesená",J257,0)</f>
        <v>0</v>
      </c>
      <c r="BI257" s="196">
        <f>IF(N257="nulová",J257,0)</f>
        <v>0</v>
      </c>
      <c r="BJ257" s="14" t="s">
        <v>180</v>
      </c>
      <c r="BK257" s="196">
        <f>ROUND(I257*H257,2)</f>
        <v>0</v>
      </c>
      <c r="BL257" s="14" t="s">
        <v>179</v>
      </c>
      <c r="BM257" s="195" t="s">
        <v>523</v>
      </c>
    </row>
    <row r="258" spans="1:65" s="12" customFormat="1" ht="22.9" customHeight="1">
      <c r="B258" s="168"/>
      <c r="C258" s="169"/>
      <c r="D258" s="170" t="s">
        <v>71</v>
      </c>
      <c r="E258" s="182" t="s">
        <v>806</v>
      </c>
      <c r="F258" s="182" t="s">
        <v>807</v>
      </c>
      <c r="G258" s="169"/>
      <c r="H258" s="169"/>
      <c r="I258" s="172"/>
      <c r="J258" s="183">
        <f>BK258</f>
        <v>0</v>
      </c>
      <c r="K258" s="169"/>
      <c r="L258" s="174"/>
      <c r="M258" s="175"/>
      <c r="N258" s="176"/>
      <c r="O258" s="176"/>
      <c r="P258" s="177">
        <f>P259</f>
        <v>0</v>
      </c>
      <c r="Q258" s="176"/>
      <c r="R258" s="177">
        <f>R259</f>
        <v>11.852055999999999</v>
      </c>
      <c r="S258" s="176"/>
      <c r="T258" s="178">
        <f>T259</f>
        <v>0</v>
      </c>
      <c r="AR258" s="179" t="s">
        <v>80</v>
      </c>
      <c r="AT258" s="180" t="s">
        <v>71</v>
      </c>
      <c r="AU258" s="180" t="s">
        <v>80</v>
      </c>
      <c r="AY258" s="179" t="s">
        <v>172</v>
      </c>
      <c r="BK258" s="181">
        <f>BK259</f>
        <v>0</v>
      </c>
    </row>
    <row r="259" spans="1:65" s="2" customFormat="1" ht="24.2" customHeight="1">
      <c r="A259" s="31"/>
      <c r="B259" s="32"/>
      <c r="C259" s="184" t="s">
        <v>508</v>
      </c>
      <c r="D259" s="184" t="s">
        <v>175</v>
      </c>
      <c r="E259" s="185" t="s">
        <v>808</v>
      </c>
      <c r="F259" s="186" t="s">
        <v>809</v>
      </c>
      <c r="G259" s="187" t="s">
        <v>235</v>
      </c>
      <c r="H259" s="188">
        <v>24.4</v>
      </c>
      <c r="I259" s="189"/>
      <c r="J259" s="188">
        <f>ROUND(I259*H259,2)</f>
        <v>0</v>
      </c>
      <c r="K259" s="190"/>
      <c r="L259" s="36"/>
      <c r="M259" s="191" t="s">
        <v>1</v>
      </c>
      <c r="N259" s="192" t="s">
        <v>38</v>
      </c>
      <c r="O259" s="68"/>
      <c r="P259" s="193">
        <f>O259*H259</f>
        <v>0</v>
      </c>
      <c r="Q259" s="193">
        <v>0.48574000000000001</v>
      </c>
      <c r="R259" s="193">
        <f>Q259*H259</f>
        <v>11.852055999999999</v>
      </c>
      <c r="S259" s="193">
        <v>0</v>
      </c>
      <c r="T259" s="194">
        <f>S259*H259</f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95" t="s">
        <v>179</v>
      </c>
      <c r="AT259" s="195" t="s">
        <v>175</v>
      </c>
      <c r="AU259" s="195" t="s">
        <v>180</v>
      </c>
      <c r="AY259" s="14" t="s">
        <v>172</v>
      </c>
      <c r="BE259" s="196">
        <f>IF(N259="základná",J259,0)</f>
        <v>0</v>
      </c>
      <c r="BF259" s="196">
        <f>IF(N259="znížená",J259,0)</f>
        <v>0</v>
      </c>
      <c r="BG259" s="196">
        <f>IF(N259="zákl. prenesená",J259,0)</f>
        <v>0</v>
      </c>
      <c r="BH259" s="196">
        <f>IF(N259="zníž. prenesená",J259,0)</f>
        <v>0</v>
      </c>
      <c r="BI259" s="196">
        <f>IF(N259="nulová",J259,0)</f>
        <v>0</v>
      </c>
      <c r="BJ259" s="14" t="s">
        <v>180</v>
      </c>
      <c r="BK259" s="196">
        <f>ROUND(I259*H259,2)</f>
        <v>0</v>
      </c>
      <c r="BL259" s="14" t="s">
        <v>179</v>
      </c>
      <c r="BM259" s="195" t="s">
        <v>810</v>
      </c>
    </row>
    <row r="260" spans="1:65" s="12" customFormat="1" ht="22.9" customHeight="1">
      <c r="B260" s="168"/>
      <c r="C260" s="169"/>
      <c r="D260" s="170" t="s">
        <v>71</v>
      </c>
      <c r="E260" s="182" t="s">
        <v>524</v>
      </c>
      <c r="F260" s="182" t="s">
        <v>525</v>
      </c>
      <c r="G260" s="169"/>
      <c r="H260" s="169"/>
      <c r="I260" s="172"/>
      <c r="J260" s="183">
        <f>BK260</f>
        <v>0</v>
      </c>
      <c r="K260" s="169"/>
      <c r="L260" s="174"/>
      <c r="M260" s="175"/>
      <c r="N260" s="176"/>
      <c r="O260" s="176"/>
      <c r="P260" s="177">
        <f>P261</f>
        <v>0</v>
      </c>
      <c r="Q260" s="176"/>
      <c r="R260" s="177">
        <f>R261</f>
        <v>8.350655999999999</v>
      </c>
      <c r="S260" s="176"/>
      <c r="T260" s="178">
        <f>T261</f>
        <v>0</v>
      </c>
      <c r="AR260" s="179" t="s">
        <v>80</v>
      </c>
      <c r="AT260" s="180" t="s">
        <v>71</v>
      </c>
      <c r="AU260" s="180" t="s">
        <v>80</v>
      </c>
      <c r="AY260" s="179" t="s">
        <v>172</v>
      </c>
      <c r="BK260" s="181">
        <f>BK261</f>
        <v>0</v>
      </c>
    </row>
    <row r="261" spans="1:65" s="2" customFormat="1" ht="24.2" customHeight="1">
      <c r="A261" s="31"/>
      <c r="B261" s="32"/>
      <c r="C261" s="184" t="s">
        <v>514</v>
      </c>
      <c r="D261" s="184" t="s">
        <v>175</v>
      </c>
      <c r="E261" s="185" t="s">
        <v>527</v>
      </c>
      <c r="F261" s="186" t="s">
        <v>528</v>
      </c>
      <c r="G261" s="187" t="s">
        <v>235</v>
      </c>
      <c r="H261" s="188">
        <v>24.4</v>
      </c>
      <c r="I261" s="189"/>
      <c r="J261" s="188">
        <f>ROUND(I261*H261,2)</f>
        <v>0</v>
      </c>
      <c r="K261" s="190"/>
      <c r="L261" s="36"/>
      <c r="M261" s="191" t="s">
        <v>1</v>
      </c>
      <c r="N261" s="192" t="s">
        <v>38</v>
      </c>
      <c r="O261" s="68"/>
      <c r="P261" s="193">
        <f>O261*H261</f>
        <v>0</v>
      </c>
      <c r="Q261" s="193">
        <v>0.34223999999999999</v>
      </c>
      <c r="R261" s="193">
        <f>Q261*H261</f>
        <v>8.350655999999999</v>
      </c>
      <c r="S261" s="193">
        <v>0</v>
      </c>
      <c r="T261" s="194">
        <f>S261*H261</f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95" t="s">
        <v>179</v>
      </c>
      <c r="AT261" s="195" t="s">
        <v>175</v>
      </c>
      <c r="AU261" s="195" t="s">
        <v>180</v>
      </c>
      <c r="AY261" s="14" t="s">
        <v>172</v>
      </c>
      <c r="BE261" s="196">
        <f>IF(N261="základná",J261,0)</f>
        <v>0</v>
      </c>
      <c r="BF261" s="196">
        <f>IF(N261="znížená",J261,0)</f>
        <v>0</v>
      </c>
      <c r="BG261" s="196">
        <f>IF(N261="zákl. prenesená",J261,0)</f>
        <v>0</v>
      </c>
      <c r="BH261" s="196">
        <f>IF(N261="zníž. prenesená",J261,0)</f>
        <v>0</v>
      </c>
      <c r="BI261" s="196">
        <f>IF(N261="nulová",J261,0)</f>
        <v>0</v>
      </c>
      <c r="BJ261" s="14" t="s">
        <v>180</v>
      </c>
      <c r="BK261" s="196">
        <f>ROUND(I261*H261,2)</f>
        <v>0</v>
      </c>
      <c r="BL261" s="14" t="s">
        <v>179</v>
      </c>
      <c r="BM261" s="195" t="s">
        <v>529</v>
      </c>
    </row>
    <row r="262" spans="1:65" s="12" customFormat="1" ht="22.9" customHeight="1">
      <c r="B262" s="168"/>
      <c r="C262" s="169"/>
      <c r="D262" s="170" t="s">
        <v>71</v>
      </c>
      <c r="E262" s="182" t="s">
        <v>530</v>
      </c>
      <c r="F262" s="182" t="s">
        <v>531</v>
      </c>
      <c r="G262" s="169"/>
      <c r="H262" s="169"/>
      <c r="I262" s="172"/>
      <c r="J262" s="183">
        <f>BK262</f>
        <v>0</v>
      </c>
      <c r="K262" s="169"/>
      <c r="L262" s="174"/>
      <c r="M262" s="175"/>
      <c r="N262" s="176"/>
      <c r="O262" s="176"/>
      <c r="P262" s="177">
        <f>P263</f>
        <v>0</v>
      </c>
      <c r="Q262" s="176"/>
      <c r="R262" s="177">
        <f>R263</f>
        <v>10.347064</v>
      </c>
      <c r="S262" s="176"/>
      <c r="T262" s="178">
        <f>T263</f>
        <v>0</v>
      </c>
      <c r="AR262" s="179" t="s">
        <v>80</v>
      </c>
      <c r="AT262" s="180" t="s">
        <v>71</v>
      </c>
      <c r="AU262" s="180" t="s">
        <v>80</v>
      </c>
      <c r="AY262" s="179" t="s">
        <v>172</v>
      </c>
      <c r="BK262" s="181">
        <f>BK263</f>
        <v>0</v>
      </c>
    </row>
    <row r="263" spans="1:65" s="2" customFormat="1" ht="37.9" customHeight="1">
      <c r="A263" s="31"/>
      <c r="B263" s="32"/>
      <c r="C263" s="184" t="s">
        <v>520</v>
      </c>
      <c r="D263" s="184" t="s">
        <v>175</v>
      </c>
      <c r="E263" s="185" t="s">
        <v>533</v>
      </c>
      <c r="F263" s="186" t="s">
        <v>534</v>
      </c>
      <c r="G263" s="187" t="s">
        <v>235</v>
      </c>
      <c r="H263" s="188">
        <v>24.4</v>
      </c>
      <c r="I263" s="189"/>
      <c r="J263" s="188">
        <f>ROUND(I263*H263,2)</f>
        <v>0</v>
      </c>
      <c r="K263" s="190"/>
      <c r="L263" s="36"/>
      <c r="M263" s="191" t="s">
        <v>1</v>
      </c>
      <c r="N263" s="192" t="s">
        <v>38</v>
      </c>
      <c r="O263" s="68"/>
      <c r="P263" s="193">
        <f>O263*H263</f>
        <v>0</v>
      </c>
      <c r="Q263" s="193">
        <v>0.42405999999999999</v>
      </c>
      <c r="R263" s="193">
        <f>Q263*H263</f>
        <v>10.347064</v>
      </c>
      <c r="S263" s="193">
        <v>0</v>
      </c>
      <c r="T263" s="194">
        <f>S263*H263</f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95" t="s">
        <v>179</v>
      </c>
      <c r="AT263" s="195" t="s">
        <v>175</v>
      </c>
      <c r="AU263" s="195" t="s">
        <v>180</v>
      </c>
      <c r="AY263" s="14" t="s">
        <v>172</v>
      </c>
      <c r="BE263" s="196">
        <f>IF(N263="základná",J263,0)</f>
        <v>0</v>
      </c>
      <c r="BF263" s="196">
        <f>IF(N263="znížená",J263,0)</f>
        <v>0</v>
      </c>
      <c r="BG263" s="196">
        <f>IF(N263="zákl. prenesená",J263,0)</f>
        <v>0</v>
      </c>
      <c r="BH263" s="196">
        <f>IF(N263="zníž. prenesená",J263,0)</f>
        <v>0</v>
      </c>
      <c r="BI263" s="196">
        <f>IF(N263="nulová",J263,0)</f>
        <v>0</v>
      </c>
      <c r="BJ263" s="14" t="s">
        <v>180</v>
      </c>
      <c r="BK263" s="196">
        <f>ROUND(I263*H263,2)</f>
        <v>0</v>
      </c>
      <c r="BL263" s="14" t="s">
        <v>179</v>
      </c>
      <c r="BM263" s="195" t="s">
        <v>811</v>
      </c>
    </row>
    <row r="264" spans="1:65" s="12" customFormat="1" ht="22.9" customHeight="1">
      <c r="B264" s="168"/>
      <c r="C264" s="169"/>
      <c r="D264" s="170" t="s">
        <v>71</v>
      </c>
      <c r="E264" s="182" t="s">
        <v>536</v>
      </c>
      <c r="F264" s="182" t="s">
        <v>537</v>
      </c>
      <c r="G264" s="169"/>
      <c r="H264" s="169"/>
      <c r="I264" s="172"/>
      <c r="J264" s="183">
        <f>BK264</f>
        <v>0</v>
      </c>
      <c r="K264" s="169"/>
      <c r="L264" s="174"/>
      <c r="M264" s="175"/>
      <c r="N264" s="176"/>
      <c r="O264" s="176"/>
      <c r="P264" s="177">
        <f>P265</f>
        <v>0</v>
      </c>
      <c r="Q264" s="176"/>
      <c r="R264" s="177">
        <f>R265</f>
        <v>8.2959999999999996E-3</v>
      </c>
      <c r="S264" s="176"/>
      <c r="T264" s="178">
        <f>T265</f>
        <v>0</v>
      </c>
      <c r="AR264" s="179" t="s">
        <v>80</v>
      </c>
      <c r="AT264" s="180" t="s">
        <v>71</v>
      </c>
      <c r="AU264" s="180" t="s">
        <v>80</v>
      </c>
      <c r="AY264" s="179" t="s">
        <v>172</v>
      </c>
      <c r="BK264" s="181">
        <f>BK265</f>
        <v>0</v>
      </c>
    </row>
    <row r="265" spans="1:65" s="2" customFormat="1" ht="24.2" customHeight="1">
      <c r="A265" s="31"/>
      <c r="B265" s="32"/>
      <c r="C265" s="184" t="s">
        <v>526</v>
      </c>
      <c r="D265" s="184" t="s">
        <v>175</v>
      </c>
      <c r="E265" s="185" t="s">
        <v>812</v>
      </c>
      <c r="F265" s="186" t="s">
        <v>813</v>
      </c>
      <c r="G265" s="187" t="s">
        <v>235</v>
      </c>
      <c r="H265" s="188">
        <v>24.4</v>
      </c>
      <c r="I265" s="189"/>
      <c r="J265" s="188">
        <f>ROUND(I265*H265,2)</f>
        <v>0</v>
      </c>
      <c r="K265" s="190"/>
      <c r="L265" s="36"/>
      <c r="M265" s="191" t="s">
        <v>1</v>
      </c>
      <c r="N265" s="192" t="s">
        <v>38</v>
      </c>
      <c r="O265" s="68"/>
      <c r="P265" s="193">
        <f>O265*H265</f>
        <v>0</v>
      </c>
      <c r="Q265" s="193">
        <v>3.4000000000000002E-4</v>
      </c>
      <c r="R265" s="193">
        <f>Q265*H265</f>
        <v>8.2959999999999996E-3</v>
      </c>
      <c r="S265" s="193">
        <v>0</v>
      </c>
      <c r="T265" s="194">
        <f>S265*H265</f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95" t="s">
        <v>179</v>
      </c>
      <c r="AT265" s="195" t="s">
        <v>175</v>
      </c>
      <c r="AU265" s="195" t="s">
        <v>180</v>
      </c>
      <c r="AY265" s="14" t="s">
        <v>172</v>
      </c>
      <c r="BE265" s="196">
        <f>IF(N265="základná",J265,0)</f>
        <v>0</v>
      </c>
      <c r="BF265" s="196">
        <f>IF(N265="znížená",J265,0)</f>
        <v>0</v>
      </c>
      <c r="BG265" s="196">
        <f>IF(N265="zákl. prenesená",J265,0)</f>
        <v>0</v>
      </c>
      <c r="BH265" s="196">
        <f>IF(N265="zníž. prenesená",J265,0)</f>
        <v>0</v>
      </c>
      <c r="BI265" s="196">
        <f>IF(N265="nulová",J265,0)</f>
        <v>0</v>
      </c>
      <c r="BJ265" s="14" t="s">
        <v>180</v>
      </c>
      <c r="BK265" s="196">
        <f>ROUND(I265*H265,2)</f>
        <v>0</v>
      </c>
      <c r="BL265" s="14" t="s">
        <v>179</v>
      </c>
      <c r="BM265" s="195" t="s">
        <v>814</v>
      </c>
    </row>
    <row r="266" spans="1:65" s="12" customFormat="1" ht="22.9" customHeight="1">
      <c r="B266" s="168"/>
      <c r="C266" s="169"/>
      <c r="D266" s="170" t="s">
        <v>71</v>
      </c>
      <c r="E266" s="182" t="s">
        <v>542</v>
      </c>
      <c r="F266" s="182" t="s">
        <v>543</v>
      </c>
      <c r="G266" s="169"/>
      <c r="H266" s="169"/>
      <c r="I266" s="172"/>
      <c r="J266" s="183">
        <f>BK266</f>
        <v>0</v>
      </c>
      <c r="K266" s="169"/>
      <c r="L266" s="174"/>
      <c r="M266" s="175"/>
      <c r="N266" s="176"/>
      <c r="O266" s="176"/>
      <c r="P266" s="177">
        <f>P267</f>
        <v>0</v>
      </c>
      <c r="Q266" s="176"/>
      <c r="R266" s="177">
        <f>R267</f>
        <v>2.4888E-2</v>
      </c>
      <c r="S266" s="176"/>
      <c r="T266" s="178">
        <f>T267</f>
        <v>0</v>
      </c>
      <c r="AR266" s="179" t="s">
        <v>80</v>
      </c>
      <c r="AT266" s="180" t="s">
        <v>71</v>
      </c>
      <c r="AU266" s="180" t="s">
        <v>80</v>
      </c>
      <c r="AY266" s="179" t="s">
        <v>172</v>
      </c>
      <c r="BK266" s="181">
        <f>BK267</f>
        <v>0</v>
      </c>
    </row>
    <row r="267" spans="1:65" s="2" customFormat="1" ht="24.2" customHeight="1">
      <c r="A267" s="31"/>
      <c r="B267" s="32"/>
      <c r="C267" s="184" t="s">
        <v>532</v>
      </c>
      <c r="D267" s="184" t="s">
        <v>175</v>
      </c>
      <c r="E267" s="185" t="s">
        <v>815</v>
      </c>
      <c r="F267" s="186" t="s">
        <v>816</v>
      </c>
      <c r="G267" s="187" t="s">
        <v>235</v>
      </c>
      <c r="H267" s="188">
        <v>48.8</v>
      </c>
      <c r="I267" s="189"/>
      <c r="J267" s="188">
        <f>ROUND(I267*H267,2)</f>
        <v>0</v>
      </c>
      <c r="K267" s="190"/>
      <c r="L267" s="36"/>
      <c r="M267" s="191" t="s">
        <v>1</v>
      </c>
      <c r="N267" s="192" t="s">
        <v>38</v>
      </c>
      <c r="O267" s="68"/>
      <c r="P267" s="193">
        <f>O267*H267</f>
        <v>0</v>
      </c>
      <c r="Q267" s="193">
        <v>5.1000000000000004E-4</v>
      </c>
      <c r="R267" s="193">
        <f>Q267*H267</f>
        <v>2.4888E-2</v>
      </c>
      <c r="S267" s="193">
        <v>0</v>
      </c>
      <c r="T267" s="194">
        <f>S267*H267</f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95" t="s">
        <v>179</v>
      </c>
      <c r="AT267" s="195" t="s">
        <v>175</v>
      </c>
      <c r="AU267" s="195" t="s">
        <v>180</v>
      </c>
      <c r="AY267" s="14" t="s">
        <v>172</v>
      </c>
      <c r="BE267" s="196">
        <f>IF(N267="základná",J267,0)</f>
        <v>0</v>
      </c>
      <c r="BF267" s="196">
        <f>IF(N267="znížená",J267,0)</f>
        <v>0</v>
      </c>
      <c r="BG267" s="196">
        <f>IF(N267="zákl. prenesená",J267,0)</f>
        <v>0</v>
      </c>
      <c r="BH267" s="196">
        <f>IF(N267="zníž. prenesená",J267,0)</f>
        <v>0</v>
      </c>
      <c r="BI267" s="196">
        <f>IF(N267="nulová",J267,0)</f>
        <v>0</v>
      </c>
      <c r="BJ267" s="14" t="s">
        <v>180</v>
      </c>
      <c r="BK267" s="196">
        <f>ROUND(I267*H267,2)</f>
        <v>0</v>
      </c>
      <c r="BL267" s="14" t="s">
        <v>179</v>
      </c>
      <c r="BM267" s="195" t="s">
        <v>817</v>
      </c>
    </row>
    <row r="268" spans="1:65" s="12" customFormat="1" ht="22.9" customHeight="1">
      <c r="B268" s="168"/>
      <c r="C268" s="169"/>
      <c r="D268" s="170" t="s">
        <v>71</v>
      </c>
      <c r="E268" s="182" t="s">
        <v>243</v>
      </c>
      <c r="F268" s="182" t="s">
        <v>244</v>
      </c>
      <c r="G268" s="169"/>
      <c r="H268" s="169"/>
      <c r="I268" s="172"/>
      <c r="J268" s="183">
        <f>BK268</f>
        <v>0</v>
      </c>
      <c r="K268" s="169"/>
      <c r="L268" s="174"/>
      <c r="M268" s="175"/>
      <c r="N268" s="176"/>
      <c r="O268" s="176"/>
      <c r="P268" s="177">
        <f>SUM(P269:P272)</f>
        <v>0</v>
      </c>
      <c r="Q268" s="176"/>
      <c r="R268" s="177">
        <f>SUM(R269:R272)</f>
        <v>23.679043999999998</v>
      </c>
      <c r="S268" s="176"/>
      <c r="T268" s="178">
        <f>SUM(T269:T272)</f>
        <v>0</v>
      </c>
      <c r="AR268" s="179" t="s">
        <v>80</v>
      </c>
      <c r="AT268" s="180" t="s">
        <v>71</v>
      </c>
      <c r="AU268" s="180" t="s">
        <v>80</v>
      </c>
      <c r="AY268" s="179" t="s">
        <v>172</v>
      </c>
      <c r="BK268" s="181">
        <f>SUM(BK269:BK272)</f>
        <v>0</v>
      </c>
    </row>
    <row r="269" spans="1:65" s="2" customFormat="1" ht="24.2" customHeight="1">
      <c r="A269" s="31"/>
      <c r="B269" s="32"/>
      <c r="C269" s="184" t="s">
        <v>538</v>
      </c>
      <c r="D269" s="184" t="s">
        <v>175</v>
      </c>
      <c r="E269" s="185" t="s">
        <v>549</v>
      </c>
      <c r="F269" s="186" t="s">
        <v>550</v>
      </c>
      <c r="G269" s="187" t="s">
        <v>235</v>
      </c>
      <c r="H269" s="188">
        <v>24.4</v>
      </c>
      <c r="I269" s="189"/>
      <c r="J269" s="188">
        <f>ROUND(I269*H269,2)</f>
        <v>0</v>
      </c>
      <c r="K269" s="190"/>
      <c r="L269" s="36"/>
      <c r="M269" s="191" t="s">
        <v>1</v>
      </c>
      <c r="N269" s="192" t="s">
        <v>38</v>
      </c>
      <c r="O269" s="68"/>
      <c r="P269" s="193">
        <f>O269*H269</f>
        <v>0</v>
      </c>
      <c r="Q269" s="193">
        <v>0.18462999999999999</v>
      </c>
      <c r="R269" s="193">
        <f>Q269*H269</f>
        <v>4.5049719999999995</v>
      </c>
      <c r="S269" s="193">
        <v>0</v>
      </c>
      <c r="T269" s="194">
        <f>S269*H269</f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95" t="s">
        <v>179</v>
      </c>
      <c r="AT269" s="195" t="s">
        <v>175</v>
      </c>
      <c r="AU269" s="195" t="s">
        <v>180</v>
      </c>
      <c r="AY269" s="14" t="s">
        <v>172</v>
      </c>
      <c r="BE269" s="196">
        <f>IF(N269="základná",J269,0)</f>
        <v>0</v>
      </c>
      <c r="BF269" s="196">
        <f>IF(N269="znížená",J269,0)</f>
        <v>0</v>
      </c>
      <c r="BG269" s="196">
        <f>IF(N269="zákl. prenesená",J269,0)</f>
        <v>0</v>
      </c>
      <c r="BH269" s="196">
        <f>IF(N269="zníž. prenesená",J269,0)</f>
        <v>0</v>
      </c>
      <c r="BI269" s="196">
        <f>IF(N269="nulová",J269,0)</f>
        <v>0</v>
      </c>
      <c r="BJ269" s="14" t="s">
        <v>180</v>
      </c>
      <c r="BK269" s="196">
        <f>ROUND(I269*H269,2)</f>
        <v>0</v>
      </c>
      <c r="BL269" s="14" t="s">
        <v>179</v>
      </c>
      <c r="BM269" s="195" t="s">
        <v>818</v>
      </c>
    </row>
    <row r="270" spans="1:65" s="2" customFormat="1" ht="37.9" customHeight="1">
      <c r="A270" s="31"/>
      <c r="B270" s="32"/>
      <c r="C270" s="184" t="s">
        <v>544</v>
      </c>
      <c r="D270" s="184" t="s">
        <v>175</v>
      </c>
      <c r="E270" s="185" t="s">
        <v>553</v>
      </c>
      <c r="F270" s="186" t="s">
        <v>554</v>
      </c>
      <c r="G270" s="187" t="s">
        <v>235</v>
      </c>
      <c r="H270" s="188">
        <v>24.4</v>
      </c>
      <c r="I270" s="189"/>
      <c r="J270" s="188">
        <f>ROUND(I270*H270,2)</f>
        <v>0</v>
      </c>
      <c r="K270" s="190"/>
      <c r="L270" s="36"/>
      <c r="M270" s="191" t="s">
        <v>1</v>
      </c>
      <c r="N270" s="192" t="s">
        <v>38</v>
      </c>
      <c r="O270" s="68"/>
      <c r="P270" s="193">
        <f>O270*H270</f>
        <v>0</v>
      </c>
      <c r="Q270" s="193">
        <v>0.12966</v>
      </c>
      <c r="R270" s="193">
        <f>Q270*H270</f>
        <v>3.1637039999999996</v>
      </c>
      <c r="S270" s="193">
        <v>0</v>
      </c>
      <c r="T270" s="194">
        <f>S270*H270</f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95" t="s">
        <v>179</v>
      </c>
      <c r="AT270" s="195" t="s">
        <v>175</v>
      </c>
      <c r="AU270" s="195" t="s">
        <v>180</v>
      </c>
      <c r="AY270" s="14" t="s">
        <v>172</v>
      </c>
      <c r="BE270" s="196">
        <f>IF(N270="základná",J270,0)</f>
        <v>0</v>
      </c>
      <c r="BF270" s="196">
        <f>IF(N270="znížená",J270,0)</f>
        <v>0</v>
      </c>
      <c r="BG270" s="196">
        <f>IF(N270="zákl. prenesená",J270,0)</f>
        <v>0</v>
      </c>
      <c r="BH270" s="196">
        <f>IF(N270="zníž. prenesená",J270,0)</f>
        <v>0</v>
      </c>
      <c r="BI270" s="196">
        <f>IF(N270="nulová",J270,0)</f>
        <v>0</v>
      </c>
      <c r="BJ270" s="14" t="s">
        <v>180</v>
      </c>
      <c r="BK270" s="196">
        <f>ROUND(I270*H270,2)</f>
        <v>0</v>
      </c>
      <c r="BL270" s="14" t="s">
        <v>179</v>
      </c>
      <c r="BM270" s="195" t="s">
        <v>865</v>
      </c>
    </row>
    <row r="271" spans="1:65" s="2" customFormat="1" ht="24.2" customHeight="1">
      <c r="A271" s="31"/>
      <c r="B271" s="32"/>
      <c r="C271" s="184" t="s">
        <v>548</v>
      </c>
      <c r="D271" s="184" t="s">
        <v>175</v>
      </c>
      <c r="E271" s="185" t="s">
        <v>557</v>
      </c>
      <c r="F271" s="186" t="s">
        <v>558</v>
      </c>
      <c r="G271" s="187" t="s">
        <v>235</v>
      </c>
      <c r="H271" s="188">
        <v>24.4</v>
      </c>
      <c r="I271" s="189"/>
      <c r="J271" s="188">
        <f>ROUND(I271*H271,2)</f>
        <v>0</v>
      </c>
      <c r="K271" s="190"/>
      <c r="L271" s="36"/>
      <c r="M271" s="191" t="s">
        <v>1</v>
      </c>
      <c r="N271" s="192" t="s">
        <v>38</v>
      </c>
      <c r="O271" s="68"/>
      <c r="P271" s="193">
        <f>O271*H271</f>
        <v>0</v>
      </c>
      <c r="Q271" s="193">
        <v>0.15559000000000001</v>
      </c>
      <c r="R271" s="193">
        <f>Q271*H271</f>
        <v>3.7963960000000001</v>
      </c>
      <c r="S271" s="193">
        <v>0</v>
      </c>
      <c r="T271" s="194">
        <f>S271*H271</f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95" t="s">
        <v>179</v>
      </c>
      <c r="AT271" s="195" t="s">
        <v>175</v>
      </c>
      <c r="AU271" s="195" t="s">
        <v>180</v>
      </c>
      <c r="AY271" s="14" t="s">
        <v>172</v>
      </c>
      <c r="BE271" s="196">
        <f>IF(N271="základná",J271,0)</f>
        <v>0</v>
      </c>
      <c r="BF271" s="196">
        <f>IF(N271="znížená",J271,0)</f>
        <v>0</v>
      </c>
      <c r="BG271" s="196">
        <f>IF(N271="zákl. prenesená",J271,0)</f>
        <v>0</v>
      </c>
      <c r="BH271" s="196">
        <f>IF(N271="zníž. prenesená",J271,0)</f>
        <v>0</v>
      </c>
      <c r="BI271" s="196">
        <f>IF(N271="nulová",J271,0)</f>
        <v>0</v>
      </c>
      <c r="BJ271" s="14" t="s">
        <v>180</v>
      </c>
      <c r="BK271" s="196">
        <f>ROUND(I271*H271,2)</f>
        <v>0</v>
      </c>
      <c r="BL271" s="14" t="s">
        <v>179</v>
      </c>
      <c r="BM271" s="195" t="s">
        <v>819</v>
      </c>
    </row>
    <row r="272" spans="1:65" s="2" customFormat="1" ht="24.2" customHeight="1">
      <c r="A272" s="31"/>
      <c r="B272" s="32"/>
      <c r="C272" s="184" t="s">
        <v>552</v>
      </c>
      <c r="D272" s="184" t="s">
        <v>175</v>
      </c>
      <c r="E272" s="185" t="s">
        <v>246</v>
      </c>
      <c r="F272" s="186" t="s">
        <v>247</v>
      </c>
      <c r="G272" s="187" t="s">
        <v>235</v>
      </c>
      <c r="H272" s="188">
        <v>94.2</v>
      </c>
      <c r="I272" s="189"/>
      <c r="J272" s="188">
        <f>ROUND(I272*H272,2)</f>
        <v>0</v>
      </c>
      <c r="K272" s="190"/>
      <c r="L272" s="36"/>
      <c r="M272" s="191" t="s">
        <v>1</v>
      </c>
      <c r="N272" s="192" t="s">
        <v>38</v>
      </c>
      <c r="O272" s="68"/>
      <c r="P272" s="193">
        <f>O272*H272</f>
        <v>0</v>
      </c>
      <c r="Q272" s="193">
        <v>0.12966</v>
      </c>
      <c r="R272" s="193">
        <f>Q272*H272</f>
        <v>12.213972</v>
      </c>
      <c r="S272" s="193">
        <v>0</v>
      </c>
      <c r="T272" s="194">
        <f>S272*H272</f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95" t="s">
        <v>179</v>
      </c>
      <c r="AT272" s="195" t="s">
        <v>175</v>
      </c>
      <c r="AU272" s="195" t="s">
        <v>180</v>
      </c>
      <c r="AY272" s="14" t="s">
        <v>172</v>
      </c>
      <c r="BE272" s="196">
        <f>IF(N272="základná",J272,0)</f>
        <v>0</v>
      </c>
      <c r="BF272" s="196">
        <f>IF(N272="znížená",J272,0)</f>
        <v>0</v>
      </c>
      <c r="BG272" s="196">
        <f>IF(N272="zákl. prenesená",J272,0)</f>
        <v>0</v>
      </c>
      <c r="BH272" s="196">
        <f>IF(N272="zníž. prenesená",J272,0)</f>
        <v>0</v>
      </c>
      <c r="BI272" s="196">
        <f>IF(N272="nulová",J272,0)</f>
        <v>0</v>
      </c>
      <c r="BJ272" s="14" t="s">
        <v>180</v>
      </c>
      <c r="BK272" s="196">
        <f>ROUND(I272*H272,2)</f>
        <v>0</v>
      </c>
      <c r="BL272" s="14" t="s">
        <v>179</v>
      </c>
      <c r="BM272" s="195" t="s">
        <v>248</v>
      </c>
    </row>
    <row r="273" spans="1:65" s="12" customFormat="1" ht="22.9" customHeight="1">
      <c r="B273" s="168"/>
      <c r="C273" s="169"/>
      <c r="D273" s="170" t="s">
        <v>71</v>
      </c>
      <c r="E273" s="182" t="s">
        <v>561</v>
      </c>
      <c r="F273" s="182" t="s">
        <v>562</v>
      </c>
      <c r="G273" s="169"/>
      <c r="H273" s="169"/>
      <c r="I273" s="172"/>
      <c r="J273" s="183">
        <f>BK273</f>
        <v>0</v>
      </c>
      <c r="K273" s="169"/>
      <c r="L273" s="174"/>
      <c r="M273" s="175"/>
      <c r="N273" s="176"/>
      <c r="O273" s="176"/>
      <c r="P273" s="177">
        <f>SUM(P274:P275)</f>
        <v>0</v>
      </c>
      <c r="Q273" s="176"/>
      <c r="R273" s="177">
        <f>SUM(R274:R275)</f>
        <v>9.1197999999999997</v>
      </c>
      <c r="S273" s="176"/>
      <c r="T273" s="178">
        <f>SUM(T274:T275)</f>
        <v>0</v>
      </c>
      <c r="AR273" s="179" t="s">
        <v>80</v>
      </c>
      <c r="AT273" s="180" t="s">
        <v>71</v>
      </c>
      <c r="AU273" s="180" t="s">
        <v>80</v>
      </c>
      <c r="AY273" s="179" t="s">
        <v>172</v>
      </c>
      <c r="BK273" s="181">
        <f>SUM(BK274:BK275)</f>
        <v>0</v>
      </c>
    </row>
    <row r="274" spans="1:65" s="2" customFormat="1" ht="24.2" customHeight="1">
      <c r="A274" s="31"/>
      <c r="B274" s="32"/>
      <c r="C274" s="184" t="s">
        <v>556</v>
      </c>
      <c r="D274" s="184" t="s">
        <v>175</v>
      </c>
      <c r="E274" s="185" t="s">
        <v>564</v>
      </c>
      <c r="F274" s="186" t="s">
        <v>565</v>
      </c>
      <c r="G274" s="187" t="s">
        <v>235</v>
      </c>
      <c r="H274" s="188">
        <v>30.85</v>
      </c>
      <c r="I274" s="189"/>
      <c r="J274" s="188">
        <f>ROUND(I274*H274,2)</f>
        <v>0</v>
      </c>
      <c r="K274" s="190"/>
      <c r="L274" s="36"/>
      <c r="M274" s="191" t="s">
        <v>1</v>
      </c>
      <c r="N274" s="192" t="s">
        <v>38</v>
      </c>
      <c r="O274" s="68"/>
      <c r="P274" s="193">
        <f>O274*H274</f>
        <v>0</v>
      </c>
      <c r="Q274" s="193">
        <v>0.112</v>
      </c>
      <c r="R274" s="193">
        <f>Q274*H274</f>
        <v>3.4552</v>
      </c>
      <c r="S274" s="193">
        <v>0</v>
      </c>
      <c r="T274" s="194">
        <f>S274*H274</f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95" t="s">
        <v>179</v>
      </c>
      <c r="AT274" s="195" t="s">
        <v>175</v>
      </c>
      <c r="AU274" s="195" t="s">
        <v>180</v>
      </c>
      <c r="AY274" s="14" t="s">
        <v>172</v>
      </c>
      <c r="BE274" s="196">
        <f>IF(N274="základná",J274,0)</f>
        <v>0</v>
      </c>
      <c r="BF274" s="196">
        <f>IF(N274="znížená",J274,0)</f>
        <v>0</v>
      </c>
      <c r="BG274" s="196">
        <f>IF(N274="zákl. prenesená",J274,0)</f>
        <v>0</v>
      </c>
      <c r="BH274" s="196">
        <f>IF(N274="zníž. prenesená",J274,0)</f>
        <v>0</v>
      </c>
      <c r="BI274" s="196">
        <f>IF(N274="nulová",J274,0)</f>
        <v>0</v>
      </c>
      <c r="BJ274" s="14" t="s">
        <v>180</v>
      </c>
      <c r="BK274" s="196">
        <f>ROUND(I274*H274,2)</f>
        <v>0</v>
      </c>
      <c r="BL274" s="14" t="s">
        <v>179</v>
      </c>
      <c r="BM274" s="195" t="s">
        <v>566</v>
      </c>
    </row>
    <row r="275" spans="1:65" s="2" customFormat="1" ht="14.45" customHeight="1">
      <c r="A275" s="31"/>
      <c r="B275" s="32"/>
      <c r="C275" s="197" t="s">
        <v>560</v>
      </c>
      <c r="D275" s="197" t="s">
        <v>256</v>
      </c>
      <c r="E275" s="198" t="s">
        <v>568</v>
      </c>
      <c r="F275" s="199" t="s">
        <v>569</v>
      </c>
      <c r="G275" s="200" t="s">
        <v>235</v>
      </c>
      <c r="H275" s="201">
        <v>31.47</v>
      </c>
      <c r="I275" s="202"/>
      <c r="J275" s="201">
        <f>ROUND(I275*H275,2)</f>
        <v>0</v>
      </c>
      <c r="K275" s="203"/>
      <c r="L275" s="204"/>
      <c r="M275" s="205" t="s">
        <v>1</v>
      </c>
      <c r="N275" s="206" t="s">
        <v>38</v>
      </c>
      <c r="O275" s="68"/>
      <c r="P275" s="193">
        <f>O275*H275</f>
        <v>0</v>
      </c>
      <c r="Q275" s="193">
        <v>0.18</v>
      </c>
      <c r="R275" s="193">
        <f>Q275*H275</f>
        <v>5.6645999999999992</v>
      </c>
      <c r="S275" s="193">
        <v>0</v>
      </c>
      <c r="T275" s="194">
        <f>S275*H275</f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95" t="s">
        <v>220</v>
      </c>
      <c r="AT275" s="195" t="s">
        <v>256</v>
      </c>
      <c r="AU275" s="195" t="s">
        <v>180</v>
      </c>
      <c r="AY275" s="14" t="s">
        <v>172</v>
      </c>
      <c r="BE275" s="196">
        <f>IF(N275="základná",J275,0)</f>
        <v>0</v>
      </c>
      <c r="BF275" s="196">
        <f>IF(N275="znížená",J275,0)</f>
        <v>0</v>
      </c>
      <c r="BG275" s="196">
        <f>IF(N275="zákl. prenesená",J275,0)</f>
        <v>0</v>
      </c>
      <c r="BH275" s="196">
        <f>IF(N275="zníž. prenesená",J275,0)</f>
        <v>0</v>
      </c>
      <c r="BI275" s="196">
        <f>IF(N275="nulová",J275,0)</f>
        <v>0</v>
      </c>
      <c r="BJ275" s="14" t="s">
        <v>180</v>
      </c>
      <c r="BK275" s="196">
        <f>ROUND(I275*H275,2)</f>
        <v>0</v>
      </c>
      <c r="BL275" s="14" t="s">
        <v>179</v>
      </c>
      <c r="BM275" s="195" t="s">
        <v>570</v>
      </c>
    </row>
    <row r="276" spans="1:65" s="12" customFormat="1" ht="22.9" customHeight="1">
      <c r="B276" s="168"/>
      <c r="C276" s="169"/>
      <c r="D276" s="170" t="s">
        <v>71</v>
      </c>
      <c r="E276" s="182" t="s">
        <v>571</v>
      </c>
      <c r="F276" s="182" t="s">
        <v>572</v>
      </c>
      <c r="G276" s="169"/>
      <c r="H276" s="169"/>
      <c r="I276" s="172"/>
      <c r="J276" s="183">
        <f>BK276</f>
        <v>0</v>
      </c>
      <c r="K276" s="169"/>
      <c r="L276" s="174"/>
      <c r="M276" s="175"/>
      <c r="N276" s="176"/>
      <c r="O276" s="176"/>
      <c r="P276" s="177">
        <f>SUM(P277:P278)</f>
        <v>0</v>
      </c>
      <c r="Q276" s="176"/>
      <c r="R276" s="177">
        <f>SUM(R277:R278)</f>
        <v>12.066951</v>
      </c>
      <c r="S276" s="176"/>
      <c r="T276" s="178">
        <f>SUM(T277:T278)</f>
        <v>0</v>
      </c>
      <c r="AR276" s="179" t="s">
        <v>80</v>
      </c>
      <c r="AT276" s="180" t="s">
        <v>71</v>
      </c>
      <c r="AU276" s="180" t="s">
        <v>80</v>
      </c>
      <c r="AY276" s="179" t="s">
        <v>172</v>
      </c>
      <c r="BK276" s="181">
        <f>SUM(BK277:BK278)</f>
        <v>0</v>
      </c>
    </row>
    <row r="277" spans="1:65" s="2" customFormat="1" ht="24.2" customHeight="1">
      <c r="A277" s="31"/>
      <c r="B277" s="32"/>
      <c r="C277" s="184" t="s">
        <v>563</v>
      </c>
      <c r="D277" s="184" t="s">
        <v>175</v>
      </c>
      <c r="E277" s="185" t="s">
        <v>574</v>
      </c>
      <c r="F277" s="186" t="s">
        <v>575</v>
      </c>
      <c r="G277" s="187" t="s">
        <v>235</v>
      </c>
      <c r="H277" s="188">
        <v>18.7</v>
      </c>
      <c r="I277" s="189"/>
      <c r="J277" s="188">
        <f>ROUND(I277*H277,2)</f>
        <v>0</v>
      </c>
      <c r="K277" s="190"/>
      <c r="L277" s="36"/>
      <c r="M277" s="191" t="s">
        <v>1</v>
      </c>
      <c r="N277" s="192" t="s">
        <v>38</v>
      </c>
      <c r="O277" s="68"/>
      <c r="P277" s="193">
        <f>O277*H277</f>
        <v>0</v>
      </c>
      <c r="Q277" s="193">
        <v>0.46172999999999997</v>
      </c>
      <c r="R277" s="193">
        <f>Q277*H277</f>
        <v>8.6343509999999988</v>
      </c>
      <c r="S277" s="193">
        <v>0</v>
      </c>
      <c r="T277" s="194">
        <f>S277*H277</f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95" t="s">
        <v>179</v>
      </c>
      <c r="AT277" s="195" t="s">
        <v>175</v>
      </c>
      <c r="AU277" s="195" t="s">
        <v>180</v>
      </c>
      <c r="AY277" s="14" t="s">
        <v>172</v>
      </c>
      <c r="BE277" s="196">
        <f>IF(N277="základná",J277,0)</f>
        <v>0</v>
      </c>
      <c r="BF277" s="196">
        <f>IF(N277="znížená",J277,0)</f>
        <v>0</v>
      </c>
      <c r="BG277" s="196">
        <f>IF(N277="zákl. prenesená",J277,0)</f>
        <v>0</v>
      </c>
      <c r="BH277" s="196">
        <f>IF(N277="zníž. prenesená",J277,0)</f>
        <v>0</v>
      </c>
      <c r="BI277" s="196">
        <f>IF(N277="nulová",J277,0)</f>
        <v>0</v>
      </c>
      <c r="BJ277" s="14" t="s">
        <v>180</v>
      </c>
      <c r="BK277" s="196">
        <f>ROUND(I277*H277,2)</f>
        <v>0</v>
      </c>
      <c r="BL277" s="14" t="s">
        <v>179</v>
      </c>
      <c r="BM277" s="195" t="s">
        <v>576</v>
      </c>
    </row>
    <row r="278" spans="1:65" s="2" customFormat="1" ht="24.2" customHeight="1">
      <c r="A278" s="31"/>
      <c r="B278" s="32"/>
      <c r="C278" s="197" t="s">
        <v>567</v>
      </c>
      <c r="D278" s="197" t="s">
        <v>256</v>
      </c>
      <c r="E278" s="198" t="s">
        <v>578</v>
      </c>
      <c r="F278" s="199" t="s">
        <v>579</v>
      </c>
      <c r="G278" s="200" t="s">
        <v>235</v>
      </c>
      <c r="H278" s="201">
        <v>19.07</v>
      </c>
      <c r="I278" s="202"/>
      <c r="J278" s="201">
        <f>ROUND(I278*H278,2)</f>
        <v>0</v>
      </c>
      <c r="K278" s="203"/>
      <c r="L278" s="204"/>
      <c r="M278" s="205" t="s">
        <v>1</v>
      </c>
      <c r="N278" s="206" t="s">
        <v>38</v>
      </c>
      <c r="O278" s="68"/>
      <c r="P278" s="193">
        <f>O278*H278</f>
        <v>0</v>
      </c>
      <c r="Q278" s="193">
        <v>0.18</v>
      </c>
      <c r="R278" s="193">
        <f>Q278*H278</f>
        <v>3.4325999999999999</v>
      </c>
      <c r="S278" s="193">
        <v>0</v>
      </c>
      <c r="T278" s="194">
        <f>S278*H278</f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95" t="s">
        <v>220</v>
      </c>
      <c r="AT278" s="195" t="s">
        <v>256</v>
      </c>
      <c r="AU278" s="195" t="s">
        <v>180</v>
      </c>
      <c r="AY278" s="14" t="s">
        <v>172</v>
      </c>
      <c r="BE278" s="196">
        <f>IF(N278="základná",J278,0)</f>
        <v>0</v>
      </c>
      <c r="BF278" s="196">
        <f>IF(N278="znížená",J278,0)</f>
        <v>0</v>
      </c>
      <c r="BG278" s="196">
        <f>IF(N278="zákl. prenesená",J278,0)</f>
        <v>0</v>
      </c>
      <c r="BH278" s="196">
        <f>IF(N278="zníž. prenesená",J278,0)</f>
        <v>0</v>
      </c>
      <c r="BI278" s="196">
        <f>IF(N278="nulová",J278,0)</f>
        <v>0</v>
      </c>
      <c r="BJ278" s="14" t="s">
        <v>180</v>
      </c>
      <c r="BK278" s="196">
        <f>ROUND(I278*H278,2)</f>
        <v>0</v>
      </c>
      <c r="BL278" s="14" t="s">
        <v>179</v>
      </c>
      <c r="BM278" s="195" t="s">
        <v>580</v>
      </c>
    </row>
    <row r="279" spans="1:65" s="12" customFormat="1" ht="22.9" customHeight="1">
      <c r="B279" s="168"/>
      <c r="C279" s="169"/>
      <c r="D279" s="170" t="s">
        <v>71</v>
      </c>
      <c r="E279" s="182" t="s">
        <v>249</v>
      </c>
      <c r="F279" s="182" t="s">
        <v>250</v>
      </c>
      <c r="G279" s="169"/>
      <c r="H279" s="169"/>
      <c r="I279" s="172"/>
      <c r="J279" s="183">
        <f>BK279</f>
        <v>0</v>
      </c>
      <c r="K279" s="169"/>
      <c r="L279" s="174"/>
      <c r="M279" s="175"/>
      <c r="N279" s="176"/>
      <c r="O279" s="176"/>
      <c r="P279" s="177">
        <f>SUM(P280:P282)</f>
        <v>0</v>
      </c>
      <c r="Q279" s="176"/>
      <c r="R279" s="177">
        <f>SUM(R280:R282)</f>
        <v>5.91432</v>
      </c>
      <c r="S279" s="176"/>
      <c r="T279" s="178">
        <f>SUM(T280:T282)</f>
        <v>0</v>
      </c>
      <c r="AR279" s="179" t="s">
        <v>80</v>
      </c>
      <c r="AT279" s="180" t="s">
        <v>71</v>
      </c>
      <c r="AU279" s="180" t="s">
        <v>80</v>
      </c>
      <c r="AY279" s="179" t="s">
        <v>172</v>
      </c>
      <c r="BK279" s="181">
        <f>SUM(BK280:BK282)</f>
        <v>0</v>
      </c>
    </row>
    <row r="280" spans="1:65" s="2" customFormat="1" ht="24.2" customHeight="1">
      <c r="A280" s="31"/>
      <c r="B280" s="32"/>
      <c r="C280" s="184" t="s">
        <v>573</v>
      </c>
      <c r="D280" s="184" t="s">
        <v>175</v>
      </c>
      <c r="E280" s="185" t="s">
        <v>252</v>
      </c>
      <c r="F280" s="186" t="s">
        <v>253</v>
      </c>
      <c r="G280" s="187" t="s">
        <v>211</v>
      </c>
      <c r="H280" s="188">
        <v>12</v>
      </c>
      <c r="I280" s="189"/>
      <c r="J280" s="188">
        <f>ROUND(I280*H280,2)</f>
        <v>0</v>
      </c>
      <c r="K280" s="190"/>
      <c r="L280" s="36"/>
      <c r="M280" s="191" t="s">
        <v>1</v>
      </c>
      <c r="N280" s="192" t="s">
        <v>38</v>
      </c>
      <c r="O280" s="68"/>
      <c r="P280" s="193">
        <f>O280*H280</f>
        <v>0</v>
      </c>
      <c r="Q280" s="193">
        <v>0.44266</v>
      </c>
      <c r="R280" s="193">
        <f>Q280*H280</f>
        <v>5.3119199999999998</v>
      </c>
      <c r="S280" s="193">
        <v>0</v>
      </c>
      <c r="T280" s="194">
        <f>S280*H280</f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95" t="s">
        <v>179</v>
      </c>
      <c r="AT280" s="195" t="s">
        <v>175</v>
      </c>
      <c r="AU280" s="195" t="s">
        <v>180</v>
      </c>
      <c r="AY280" s="14" t="s">
        <v>172</v>
      </c>
      <c r="BE280" s="196">
        <f>IF(N280="základná",J280,0)</f>
        <v>0</v>
      </c>
      <c r="BF280" s="196">
        <f>IF(N280="znížená",J280,0)</f>
        <v>0</v>
      </c>
      <c r="BG280" s="196">
        <f>IF(N280="zákl. prenesená",J280,0)</f>
        <v>0</v>
      </c>
      <c r="BH280" s="196">
        <f>IF(N280="zníž. prenesená",J280,0)</f>
        <v>0</v>
      </c>
      <c r="BI280" s="196">
        <f>IF(N280="nulová",J280,0)</f>
        <v>0</v>
      </c>
      <c r="BJ280" s="14" t="s">
        <v>180</v>
      </c>
      <c r="BK280" s="196">
        <f>ROUND(I280*H280,2)</f>
        <v>0</v>
      </c>
      <c r="BL280" s="14" t="s">
        <v>179</v>
      </c>
      <c r="BM280" s="195" t="s">
        <v>254</v>
      </c>
    </row>
    <row r="281" spans="1:65" s="2" customFormat="1" ht="24.2" customHeight="1">
      <c r="A281" s="31"/>
      <c r="B281" s="32"/>
      <c r="C281" s="197" t="s">
        <v>577</v>
      </c>
      <c r="D281" s="197" t="s">
        <v>256</v>
      </c>
      <c r="E281" s="198" t="s">
        <v>257</v>
      </c>
      <c r="F281" s="199" t="s">
        <v>258</v>
      </c>
      <c r="G281" s="200" t="s">
        <v>211</v>
      </c>
      <c r="H281" s="201">
        <v>12</v>
      </c>
      <c r="I281" s="202"/>
      <c r="J281" s="201">
        <f>ROUND(I281*H281,2)</f>
        <v>0</v>
      </c>
      <c r="K281" s="203"/>
      <c r="L281" s="204"/>
      <c r="M281" s="205" t="s">
        <v>1</v>
      </c>
      <c r="N281" s="206" t="s">
        <v>38</v>
      </c>
      <c r="O281" s="68"/>
      <c r="P281" s="193">
        <f>O281*H281</f>
        <v>0</v>
      </c>
      <c r="Q281" s="193">
        <v>4.3799999999999999E-2</v>
      </c>
      <c r="R281" s="193">
        <f>Q281*H281</f>
        <v>0.52559999999999996</v>
      </c>
      <c r="S281" s="193">
        <v>0</v>
      </c>
      <c r="T281" s="194">
        <f>S281*H281</f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95" t="s">
        <v>220</v>
      </c>
      <c r="AT281" s="195" t="s">
        <v>256</v>
      </c>
      <c r="AU281" s="195" t="s">
        <v>180</v>
      </c>
      <c r="AY281" s="14" t="s">
        <v>172</v>
      </c>
      <c r="BE281" s="196">
        <f>IF(N281="základná",J281,0)</f>
        <v>0</v>
      </c>
      <c r="BF281" s="196">
        <f>IF(N281="znížená",J281,0)</f>
        <v>0</v>
      </c>
      <c r="BG281" s="196">
        <f>IF(N281="zákl. prenesená",J281,0)</f>
        <v>0</v>
      </c>
      <c r="BH281" s="196">
        <f>IF(N281="zníž. prenesená",J281,0)</f>
        <v>0</v>
      </c>
      <c r="BI281" s="196">
        <f>IF(N281="nulová",J281,0)</f>
        <v>0</v>
      </c>
      <c r="BJ281" s="14" t="s">
        <v>180</v>
      </c>
      <c r="BK281" s="196">
        <f>ROUND(I281*H281,2)</f>
        <v>0</v>
      </c>
      <c r="BL281" s="14" t="s">
        <v>179</v>
      </c>
      <c r="BM281" s="195" t="s">
        <v>259</v>
      </c>
    </row>
    <row r="282" spans="1:65" s="2" customFormat="1" ht="24.2" customHeight="1">
      <c r="A282" s="31"/>
      <c r="B282" s="32"/>
      <c r="C282" s="197" t="s">
        <v>581</v>
      </c>
      <c r="D282" s="197" t="s">
        <v>256</v>
      </c>
      <c r="E282" s="198" t="s">
        <v>261</v>
      </c>
      <c r="F282" s="199" t="s">
        <v>262</v>
      </c>
      <c r="G282" s="200" t="s">
        <v>211</v>
      </c>
      <c r="H282" s="201">
        <v>12</v>
      </c>
      <c r="I282" s="202"/>
      <c r="J282" s="201">
        <f>ROUND(I282*H282,2)</f>
        <v>0</v>
      </c>
      <c r="K282" s="203"/>
      <c r="L282" s="204"/>
      <c r="M282" s="205" t="s">
        <v>1</v>
      </c>
      <c r="N282" s="206" t="s">
        <v>38</v>
      </c>
      <c r="O282" s="68"/>
      <c r="P282" s="193">
        <f>O282*H282</f>
        <v>0</v>
      </c>
      <c r="Q282" s="193">
        <v>6.4000000000000003E-3</v>
      </c>
      <c r="R282" s="193">
        <f>Q282*H282</f>
        <v>7.6800000000000007E-2</v>
      </c>
      <c r="S282" s="193">
        <v>0</v>
      </c>
      <c r="T282" s="194">
        <f>S282*H282</f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95" t="s">
        <v>220</v>
      </c>
      <c r="AT282" s="195" t="s">
        <v>256</v>
      </c>
      <c r="AU282" s="195" t="s">
        <v>180</v>
      </c>
      <c r="AY282" s="14" t="s">
        <v>172</v>
      </c>
      <c r="BE282" s="196">
        <f>IF(N282="základná",J282,0)</f>
        <v>0</v>
      </c>
      <c r="BF282" s="196">
        <f>IF(N282="znížená",J282,0)</f>
        <v>0</v>
      </c>
      <c r="BG282" s="196">
        <f>IF(N282="zákl. prenesená",J282,0)</f>
        <v>0</v>
      </c>
      <c r="BH282" s="196">
        <f>IF(N282="zníž. prenesená",J282,0)</f>
        <v>0</v>
      </c>
      <c r="BI282" s="196">
        <f>IF(N282="nulová",J282,0)</f>
        <v>0</v>
      </c>
      <c r="BJ282" s="14" t="s">
        <v>180</v>
      </c>
      <c r="BK282" s="196">
        <f>ROUND(I282*H282,2)</f>
        <v>0</v>
      </c>
      <c r="BL282" s="14" t="s">
        <v>179</v>
      </c>
      <c r="BM282" s="195" t="s">
        <v>263</v>
      </c>
    </row>
    <row r="283" spans="1:65" s="12" customFormat="1" ht="22.9" customHeight="1">
      <c r="B283" s="168"/>
      <c r="C283" s="169"/>
      <c r="D283" s="170" t="s">
        <v>71</v>
      </c>
      <c r="E283" s="182" t="s">
        <v>264</v>
      </c>
      <c r="F283" s="182" t="s">
        <v>265</v>
      </c>
      <c r="G283" s="169"/>
      <c r="H283" s="169"/>
      <c r="I283" s="172"/>
      <c r="J283" s="183">
        <f>BK283</f>
        <v>0</v>
      </c>
      <c r="K283" s="169"/>
      <c r="L283" s="174"/>
      <c r="M283" s="175"/>
      <c r="N283" s="176"/>
      <c r="O283" s="176"/>
      <c r="P283" s="177">
        <f>P284</f>
        <v>0</v>
      </c>
      <c r="Q283" s="176"/>
      <c r="R283" s="177">
        <f>R284</f>
        <v>0.7160399999999999</v>
      </c>
      <c r="S283" s="176"/>
      <c r="T283" s="178">
        <f>T284</f>
        <v>0</v>
      </c>
      <c r="AR283" s="179" t="s">
        <v>80</v>
      </c>
      <c r="AT283" s="180" t="s">
        <v>71</v>
      </c>
      <c r="AU283" s="180" t="s">
        <v>80</v>
      </c>
      <c r="AY283" s="179" t="s">
        <v>172</v>
      </c>
      <c r="BK283" s="181">
        <f>BK284</f>
        <v>0</v>
      </c>
    </row>
    <row r="284" spans="1:65" s="2" customFormat="1" ht="37.9" customHeight="1">
      <c r="A284" s="31"/>
      <c r="B284" s="32"/>
      <c r="C284" s="184" t="s">
        <v>585</v>
      </c>
      <c r="D284" s="184" t="s">
        <v>175</v>
      </c>
      <c r="E284" s="185" t="s">
        <v>267</v>
      </c>
      <c r="F284" s="186" t="s">
        <v>268</v>
      </c>
      <c r="G284" s="187" t="s">
        <v>235</v>
      </c>
      <c r="H284" s="188">
        <v>210.6</v>
      </c>
      <c r="I284" s="189"/>
      <c r="J284" s="188">
        <f>ROUND(I284*H284,2)</f>
        <v>0</v>
      </c>
      <c r="K284" s="190"/>
      <c r="L284" s="36"/>
      <c r="M284" s="191" t="s">
        <v>1</v>
      </c>
      <c r="N284" s="192" t="s">
        <v>38</v>
      </c>
      <c r="O284" s="68"/>
      <c r="P284" s="193">
        <f>O284*H284</f>
        <v>0</v>
      </c>
      <c r="Q284" s="193">
        <v>3.3999999999999998E-3</v>
      </c>
      <c r="R284" s="193">
        <f>Q284*H284</f>
        <v>0.7160399999999999</v>
      </c>
      <c r="S284" s="193">
        <v>0</v>
      </c>
      <c r="T284" s="194">
        <f>S284*H284</f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95" t="s">
        <v>179</v>
      </c>
      <c r="AT284" s="195" t="s">
        <v>175</v>
      </c>
      <c r="AU284" s="195" t="s">
        <v>180</v>
      </c>
      <c r="AY284" s="14" t="s">
        <v>172</v>
      </c>
      <c r="BE284" s="196">
        <f>IF(N284="základná",J284,0)</f>
        <v>0</v>
      </c>
      <c r="BF284" s="196">
        <f>IF(N284="znížená",J284,0)</f>
        <v>0</v>
      </c>
      <c r="BG284" s="196">
        <f>IF(N284="zákl. prenesená",J284,0)</f>
        <v>0</v>
      </c>
      <c r="BH284" s="196">
        <f>IF(N284="zníž. prenesená",J284,0)</f>
        <v>0</v>
      </c>
      <c r="BI284" s="196">
        <f>IF(N284="nulová",J284,0)</f>
        <v>0</v>
      </c>
      <c r="BJ284" s="14" t="s">
        <v>180</v>
      </c>
      <c r="BK284" s="196">
        <f>ROUND(I284*H284,2)</f>
        <v>0</v>
      </c>
      <c r="BL284" s="14" t="s">
        <v>179</v>
      </c>
      <c r="BM284" s="195" t="s">
        <v>269</v>
      </c>
    </row>
    <row r="285" spans="1:65" s="12" customFormat="1" ht="22.9" customHeight="1">
      <c r="B285" s="168"/>
      <c r="C285" s="169"/>
      <c r="D285" s="170" t="s">
        <v>71</v>
      </c>
      <c r="E285" s="182" t="s">
        <v>599</v>
      </c>
      <c r="F285" s="182" t="s">
        <v>600</v>
      </c>
      <c r="G285" s="169"/>
      <c r="H285" s="169"/>
      <c r="I285" s="172"/>
      <c r="J285" s="183">
        <f>BK285</f>
        <v>0</v>
      </c>
      <c r="K285" s="169"/>
      <c r="L285" s="174"/>
      <c r="M285" s="175"/>
      <c r="N285" s="176"/>
      <c r="O285" s="176"/>
      <c r="P285" s="177">
        <f>SUM(P286:P288)</f>
        <v>0</v>
      </c>
      <c r="Q285" s="176"/>
      <c r="R285" s="177">
        <f>SUM(R286:R288)</f>
        <v>60.400619999999996</v>
      </c>
      <c r="S285" s="176"/>
      <c r="T285" s="178">
        <f>SUM(T286:T288)</f>
        <v>0</v>
      </c>
      <c r="AR285" s="179" t="s">
        <v>80</v>
      </c>
      <c r="AT285" s="180" t="s">
        <v>71</v>
      </c>
      <c r="AU285" s="180" t="s">
        <v>80</v>
      </c>
      <c r="AY285" s="179" t="s">
        <v>172</v>
      </c>
      <c r="BK285" s="181">
        <f>SUM(BK286:BK288)</f>
        <v>0</v>
      </c>
    </row>
    <row r="286" spans="1:65" s="2" customFormat="1" ht="24.2" customHeight="1">
      <c r="A286" s="31"/>
      <c r="B286" s="32"/>
      <c r="C286" s="184" t="s">
        <v>589</v>
      </c>
      <c r="D286" s="184" t="s">
        <v>175</v>
      </c>
      <c r="E286" s="185" t="s">
        <v>602</v>
      </c>
      <c r="F286" s="186" t="s">
        <v>603</v>
      </c>
      <c r="G286" s="187" t="s">
        <v>394</v>
      </c>
      <c r="H286" s="188">
        <v>17.8</v>
      </c>
      <c r="I286" s="189"/>
      <c r="J286" s="188">
        <f>ROUND(I286*H286,2)</f>
        <v>0</v>
      </c>
      <c r="K286" s="190"/>
      <c r="L286" s="36"/>
      <c r="M286" s="191" t="s">
        <v>1</v>
      </c>
      <c r="N286" s="192" t="s">
        <v>38</v>
      </c>
      <c r="O286" s="68"/>
      <c r="P286" s="193">
        <f>O286*H286</f>
        <v>0</v>
      </c>
      <c r="Q286" s="193">
        <v>2.2151299999999998</v>
      </c>
      <c r="R286" s="193">
        <f>Q286*H286</f>
        <v>39.429313999999998</v>
      </c>
      <c r="S286" s="193">
        <v>0</v>
      </c>
      <c r="T286" s="194">
        <f>S286*H286</f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95" t="s">
        <v>179</v>
      </c>
      <c r="AT286" s="195" t="s">
        <v>175</v>
      </c>
      <c r="AU286" s="195" t="s">
        <v>180</v>
      </c>
      <c r="AY286" s="14" t="s">
        <v>172</v>
      </c>
      <c r="BE286" s="196">
        <f>IF(N286="základná",J286,0)</f>
        <v>0</v>
      </c>
      <c r="BF286" s="196">
        <f>IF(N286="znížená",J286,0)</f>
        <v>0</v>
      </c>
      <c r="BG286" s="196">
        <f>IF(N286="zákl. prenesená",J286,0)</f>
        <v>0</v>
      </c>
      <c r="BH286" s="196">
        <f>IF(N286="zníž. prenesená",J286,0)</f>
        <v>0</v>
      </c>
      <c r="BI286" s="196">
        <f>IF(N286="nulová",J286,0)</f>
        <v>0</v>
      </c>
      <c r="BJ286" s="14" t="s">
        <v>180</v>
      </c>
      <c r="BK286" s="196">
        <f>ROUND(I286*H286,2)</f>
        <v>0</v>
      </c>
      <c r="BL286" s="14" t="s">
        <v>179</v>
      </c>
      <c r="BM286" s="195" t="s">
        <v>604</v>
      </c>
    </row>
    <row r="287" spans="1:65" s="2" customFormat="1" ht="24.2" customHeight="1">
      <c r="A287" s="31"/>
      <c r="B287" s="32"/>
      <c r="C287" s="184" t="s">
        <v>590</v>
      </c>
      <c r="D287" s="184" t="s">
        <v>175</v>
      </c>
      <c r="E287" s="185" t="s">
        <v>610</v>
      </c>
      <c r="F287" s="186" t="s">
        <v>611</v>
      </c>
      <c r="G287" s="187" t="s">
        <v>337</v>
      </c>
      <c r="H287" s="188">
        <v>87.4</v>
      </c>
      <c r="I287" s="189"/>
      <c r="J287" s="188">
        <f>ROUND(I287*H287,2)</f>
        <v>0</v>
      </c>
      <c r="K287" s="190"/>
      <c r="L287" s="36"/>
      <c r="M287" s="191" t="s">
        <v>1</v>
      </c>
      <c r="N287" s="192" t="s">
        <v>38</v>
      </c>
      <c r="O287" s="68"/>
      <c r="P287" s="193">
        <f>O287*H287</f>
        <v>0</v>
      </c>
      <c r="Q287" s="193">
        <v>0.15814</v>
      </c>
      <c r="R287" s="193">
        <f>Q287*H287</f>
        <v>13.821436</v>
      </c>
      <c r="S287" s="193">
        <v>0</v>
      </c>
      <c r="T287" s="194">
        <f>S287*H287</f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95" t="s">
        <v>179</v>
      </c>
      <c r="AT287" s="195" t="s">
        <v>175</v>
      </c>
      <c r="AU287" s="195" t="s">
        <v>180</v>
      </c>
      <c r="AY287" s="14" t="s">
        <v>172</v>
      </c>
      <c r="BE287" s="196">
        <f>IF(N287="základná",J287,0)</f>
        <v>0</v>
      </c>
      <c r="BF287" s="196">
        <f>IF(N287="znížená",J287,0)</f>
        <v>0</v>
      </c>
      <c r="BG287" s="196">
        <f>IF(N287="zákl. prenesená",J287,0)</f>
        <v>0</v>
      </c>
      <c r="BH287" s="196">
        <f>IF(N287="zníž. prenesená",J287,0)</f>
        <v>0</v>
      </c>
      <c r="BI287" s="196">
        <f>IF(N287="nulová",J287,0)</f>
        <v>0</v>
      </c>
      <c r="BJ287" s="14" t="s">
        <v>180</v>
      </c>
      <c r="BK287" s="196">
        <f>ROUND(I287*H287,2)</f>
        <v>0</v>
      </c>
      <c r="BL287" s="14" t="s">
        <v>179</v>
      </c>
      <c r="BM287" s="195" t="s">
        <v>612</v>
      </c>
    </row>
    <row r="288" spans="1:65" s="2" customFormat="1" ht="14.45" customHeight="1">
      <c r="A288" s="31"/>
      <c r="B288" s="32"/>
      <c r="C288" s="197" t="s">
        <v>591</v>
      </c>
      <c r="D288" s="197" t="s">
        <v>256</v>
      </c>
      <c r="E288" s="198" t="s">
        <v>614</v>
      </c>
      <c r="F288" s="199" t="s">
        <v>615</v>
      </c>
      <c r="G288" s="200" t="s">
        <v>211</v>
      </c>
      <c r="H288" s="201">
        <v>88.27</v>
      </c>
      <c r="I288" s="202"/>
      <c r="J288" s="201">
        <f>ROUND(I288*H288,2)</f>
        <v>0</v>
      </c>
      <c r="K288" s="203"/>
      <c r="L288" s="204"/>
      <c r="M288" s="205" t="s">
        <v>1</v>
      </c>
      <c r="N288" s="206" t="s">
        <v>38</v>
      </c>
      <c r="O288" s="68"/>
      <c r="P288" s="193">
        <f>O288*H288</f>
        <v>0</v>
      </c>
      <c r="Q288" s="193">
        <v>8.1000000000000003E-2</v>
      </c>
      <c r="R288" s="193">
        <f>Q288*H288</f>
        <v>7.1498699999999999</v>
      </c>
      <c r="S288" s="193">
        <v>0</v>
      </c>
      <c r="T288" s="194">
        <f>S288*H288</f>
        <v>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R288" s="195" t="s">
        <v>220</v>
      </c>
      <c r="AT288" s="195" t="s">
        <v>256</v>
      </c>
      <c r="AU288" s="195" t="s">
        <v>180</v>
      </c>
      <c r="AY288" s="14" t="s">
        <v>172</v>
      </c>
      <c r="BE288" s="196">
        <f>IF(N288="základná",J288,0)</f>
        <v>0</v>
      </c>
      <c r="BF288" s="196">
        <f>IF(N288="znížená",J288,0)</f>
        <v>0</v>
      </c>
      <c r="BG288" s="196">
        <f>IF(N288="zákl. prenesená",J288,0)</f>
        <v>0</v>
      </c>
      <c r="BH288" s="196">
        <f>IF(N288="zníž. prenesená",J288,0)</f>
        <v>0</v>
      </c>
      <c r="BI288" s="196">
        <f>IF(N288="nulová",J288,0)</f>
        <v>0</v>
      </c>
      <c r="BJ288" s="14" t="s">
        <v>180</v>
      </c>
      <c r="BK288" s="196">
        <f>ROUND(I288*H288,2)</f>
        <v>0</v>
      </c>
      <c r="BL288" s="14" t="s">
        <v>179</v>
      </c>
      <c r="BM288" s="195" t="s">
        <v>616</v>
      </c>
    </row>
    <row r="289" spans="1:65" s="12" customFormat="1" ht="22.9" customHeight="1">
      <c r="B289" s="168"/>
      <c r="C289" s="169"/>
      <c r="D289" s="170" t="s">
        <v>71</v>
      </c>
      <c r="E289" s="182" t="s">
        <v>625</v>
      </c>
      <c r="F289" s="182" t="s">
        <v>626</v>
      </c>
      <c r="G289" s="169"/>
      <c r="H289" s="169"/>
      <c r="I289" s="172"/>
      <c r="J289" s="183">
        <f>BK289</f>
        <v>0</v>
      </c>
      <c r="K289" s="169"/>
      <c r="L289" s="174"/>
      <c r="M289" s="175"/>
      <c r="N289" s="176"/>
      <c r="O289" s="176"/>
      <c r="P289" s="177">
        <f>SUM(P290:P291)</f>
        <v>0</v>
      </c>
      <c r="Q289" s="176"/>
      <c r="R289" s="177">
        <f>SUM(R290:R291)</f>
        <v>4.0171910000000004</v>
      </c>
      <c r="S289" s="176"/>
      <c r="T289" s="178">
        <f>SUM(T290:T291)</f>
        <v>0</v>
      </c>
      <c r="AR289" s="179" t="s">
        <v>80</v>
      </c>
      <c r="AT289" s="180" t="s">
        <v>71</v>
      </c>
      <c r="AU289" s="180" t="s">
        <v>80</v>
      </c>
      <c r="AY289" s="179" t="s">
        <v>172</v>
      </c>
      <c r="BK289" s="181">
        <f>SUM(BK290:BK291)</f>
        <v>0</v>
      </c>
    </row>
    <row r="290" spans="1:65" s="2" customFormat="1" ht="37.9" customHeight="1">
      <c r="A290" s="31"/>
      <c r="B290" s="32"/>
      <c r="C290" s="184" t="s">
        <v>592</v>
      </c>
      <c r="D290" s="184" t="s">
        <v>175</v>
      </c>
      <c r="E290" s="185" t="s">
        <v>628</v>
      </c>
      <c r="F290" s="186" t="s">
        <v>629</v>
      </c>
      <c r="G290" s="187" t="s">
        <v>337</v>
      </c>
      <c r="H290" s="188">
        <v>30.7</v>
      </c>
      <c r="I290" s="189"/>
      <c r="J290" s="188">
        <f>ROUND(I290*H290,2)</f>
        <v>0</v>
      </c>
      <c r="K290" s="190"/>
      <c r="L290" s="36"/>
      <c r="M290" s="191" t="s">
        <v>1</v>
      </c>
      <c r="N290" s="192" t="s">
        <v>38</v>
      </c>
      <c r="O290" s="68"/>
      <c r="P290" s="193">
        <f>O290*H290</f>
        <v>0</v>
      </c>
      <c r="Q290" s="193">
        <v>9.8530000000000006E-2</v>
      </c>
      <c r="R290" s="193">
        <f>Q290*H290</f>
        <v>3.0248710000000001</v>
      </c>
      <c r="S290" s="193">
        <v>0</v>
      </c>
      <c r="T290" s="194">
        <f>S290*H290</f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95" t="s">
        <v>179</v>
      </c>
      <c r="AT290" s="195" t="s">
        <v>175</v>
      </c>
      <c r="AU290" s="195" t="s">
        <v>180</v>
      </c>
      <c r="AY290" s="14" t="s">
        <v>172</v>
      </c>
      <c r="BE290" s="196">
        <f>IF(N290="základná",J290,0)</f>
        <v>0</v>
      </c>
      <c r="BF290" s="196">
        <f>IF(N290="znížená",J290,0)</f>
        <v>0</v>
      </c>
      <c r="BG290" s="196">
        <f>IF(N290="zákl. prenesená",J290,0)</f>
        <v>0</v>
      </c>
      <c r="BH290" s="196">
        <f>IF(N290="zníž. prenesená",J290,0)</f>
        <v>0</v>
      </c>
      <c r="BI290" s="196">
        <f>IF(N290="nulová",J290,0)</f>
        <v>0</v>
      </c>
      <c r="BJ290" s="14" t="s">
        <v>180</v>
      </c>
      <c r="BK290" s="196">
        <f>ROUND(I290*H290,2)</f>
        <v>0</v>
      </c>
      <c r="BL290" s="14" t="s">
        <v>179</v>
      </c>
      <c r="BM290" s="195" t="s">
        <v>630</v>
      </c>
    </row>
    <row r="291" spans="1:65" s="2" customFormat="1" ht="14.45" customHeight="1">
      <c r="A291" s="31"/>
      <c r="B291" s="32"/>
      <c r="C291" s="197" t="s">
        <v>595</v>
      </c>
      <c r="D291" s="197" t="s">
        <v>256</v>
      </c>
      <c r="E291" s="198" t="s">
        <v>632</v>
      </c>
      <c r="F291" s="199" t="s">
        <v>633</v>
      </c>
      <c r="G291" s="200" t="s">
        <v>211</v>
      </c>
      <c r="H291" s="201">
        <v>31.01</v>
      </c>
      <c r="I291" s="202"/>
      <c r="J291" s="201">
        <f>ROUND(I291*H291,2)</f>
        <v>0</v>
      </c>
      <c r="K291" s="203"/>
      <c r="L291" s="204"/>
      <c r="M291" s="205" t="s">
        <v>1</v>
      </c>
      <c r="N291" s="206" t="s">
        <v>38</v>
      </c>
      <c r="O291" s="68"/>
      <c r="P291" s="193">
        <f>O291*H291</f>
        <v>0</v>
      </c>
      <c r="Q291" s="193">
        <v>3.2000000000000001E-2</v>
      </c>
      <c r="R291" s="193">
        <f>Q291*H291</f>
        <v>0.99232000000000009</v>
      </c>
      <c r="S291" s="193">
        <v>0</v>
      </c>
      <c r="T291" s="194">
        <f>S291*H291</f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95" t="s">
        <v>220</v>
      </c>
      <c r="AT291" s="195" t="s">
        <v>256</v>
      </c>
      <c r="AU291" s="195" t="s">
        <v>180</v>
      </c>
      <c r="AY291" s="14" t="s">
        <v>172</v>
      </c>
      <c r="BE291" s="196">
        <f>IF(N291="základná",J291,0)</f>
        <v>0</v>
      </c>
      <c r="BF291" s="196">
        <f>IF(N291="znížená",J291,0)</f>
        <v>0</v>
      </c>
      <c r="BG291" s="196">
        <f>IF(N291="zákl. prenesená",J291,0)</f>
        <v>0</v>
      </c>
      <c r="BH291" s="196">
        <f>IF(N291="zníž. prenesená",J291,0)</f>
        <v>0</v>
      </c>
      <c r="BI291" s="196">
        <f>IF(N291="nulová",J291,0)</f>
        <v>0</v>
      </c>
      <c r="BJ291" s="14" t="s">
        <v>180</v>
      </c>
      <c r="BK291" s="196">
        <f>ROUND(I291*H291,2)</f>
        <v>0</v>
      </c>
      <c r="BL291" s="14" t="s">
        <v>179</v>
      </c>
      <c r="BM291" s="195" t="s">
        <v>634</v>
      </c>
    </row>
    <row r="292" spans="1:65" s="12" customFormat="1" ht="22.9" customHeight="1">
      <c r="B292" s="168"/>
      <c r="C292" s="169"/>
      <c r="D292" s="170" t="s">
        <v>71</v>
      </c>
      <c r="E292" s="182" t="s">
        <v>635</v>
      </c>
      <c r="F292" s="182" t="s">
        <v>636</v>
      </c>
      <c r="G292" s="169"/>
      <c r="H292" s="169"/>
      <c r="I292" s="172"/>
      <c r="J292" s="183">
        <f>BK292</f>
        <v>0</v>
      </c>
      <c r="K292" s="169"/>
      <c r="L292" s="174"/>
      <c r="M292" s="175"/>
      <c r="N292" s="176"/>
      <c r="O292" s="176"/>
      <c r="P292" s="177">
        <f>P293</f>
        <v>0</v>
      </c>
      <c r="Q292" s="176"/>
      <c r="R292" s="177">
        <f>R293</f>
        <v>1.0059999999999999E-3</v>
      </c>
      <c r="S292" s="176"/>
      <c r="T292" s="178">
        <f>T293</f>
        <v>0</v>
      </c>
      <c r="AR292" s="179" t="s">
        <v>80</v>
      </c>
      <c r="AT292" s="180" t="s">
        <v>71</v>
      </c>
      <c r="AU292" s="180" t="s">
        <v>80</v>
      </c>
      <c r="AY292" s="179" t="s">
        <v>172</v>
      </c>
      <c r="BK292" s="181">
        <f>BK293</f>
        <v>0</v>
      </c>
    </row>
    <row r="293" spans="1:65" s="2" customFormat="1" ht="37.9" customHeight="1">
      <c r="A293" s="31"/>
      <c r="B293" s="32"/>
      <c r="C293" s="184" t="s">
        <v>601</v>
      </c>
      <c r="D293" s="184" t="s">
        <v>175</v>
      </c>
      <c r="E293" s="185" t="s">
        <v>696</v>
      </c>
      <c r="F293" s="186" t="s">
        <v>697</v>
      </c>
      <c r="G293" s="187" t="s">
        <v>337</v>
      </c>
      <c r="H293" s="188">
        <v>100.6</v>
      </c>
      <c r="I293" s="189"/>
      <c r="J293" s="188">
        <f>ROUND(I293*H293,2)</f>
        <v>0</v>
      </c>
      <c r="K293" s="190"/>
      <c r="L293" s="36"/>
      <c r="M293" s="191" t="s">
        <v>1</v>
      </c>
      <c r="N293" s="192" t="s">
        <v>38</v>
      </c>
      <c r="O293" s="68"/>
      <c r="P293" s="193">
        <f>O293*H293</f>
        <v>0</v>
      </c>
      <c r="Q293" s="193">
        <v>1.0000000000000001E-5</v>
      </c>
      <c r="R293" s="193">
        <f>Q293*H293</f>
        <v>1.0059999999999999E-3</v>
      </c>
      <c r="S293" s="193">
        <v>0</v>
      </c>
      <c r="T293" s="194">
        <f>S293*H293</f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95" t="s">
        <v>179</v>
      </c>
      <c r="AT293" s="195" t="s">
        <v>175</v>
      </c>
      <c r="AU293" s="195" t="s">
        <v>180</v>
      </c>
      <c r="AY293" s="14" t="s">
        <v>172</v>
      </c>
      <c r="BE293" s="196">
        <f>IF(N293="základná",J293,0)</f>
        <v>0</v>
      </c>
      <c r="BF293" s="196">
        <f>IF(N293="znížená",J293,0)</f>
        <v>0</v>
      </c>
      <c r="BG293" s="196">
        <f>IF(N293="zákl. prenesená",J293,0)</f>
        <v>0</v>
      </c>
      <c r="BH293" s="196">
        <f>IF(N293="zníž. prenesená",J293,0)</f>
        <v>0</v>
      </c>
      <c r="BI293" s="196">
        <f>IF(N293="nulová",J293,0)</f>
        <v>0</v>
      </c>
      <c r="BJ293" s="14" t="s">
        <v>180</v>
      </c>
      <c r="BK293" s="196">
        <f>ROUND(I293*H293,2)</f>
        <v>0</v>
      </c>
      <c r="BL293" s="14" t="s">
        <v>179</v>
      </c>
      <c r="BM293" s="195" t="s">
        <v>781</v>
      </c>
    </row>
    <row r="294" spans="1:65" s="12" customFormat="1" ht="22.9" customHeight="1">
      <c r="B294" s="168"/>
      <c r="C294" s="169"/>
      <c r="D294" s="170" t="s">
        <v>71</v>
      </c>
      <c r="E294" s="182" t="s">
        <v>270</v>
      </c>
      <c r="F294" s="182" t="s">
        <v>271</v>
      </c>
      <c r="G294" s="169"/>
      <c r="H294" s="169"/>
      <c r="I294" s="172"/>
      <c r="J294" s="183">
        <f>BK294</f>
        <v>0</v>
      </c>
      <c r="K294" s="169"/>
      <c r="L294" s="174"/>
      <c r="M294" s="175"/>
      <c r="N294" s="176"/>
      <c r="O294" s="176"/>
      <c r="P294" s="177">
        <f>P295</f>
        <v>0</v>
      </c>
      <c r="Q294" s="176"/>
      <c r="R294" s="177">
        <f>R295</f>
        <v>0</v>
      </c>
      <c r="S294" s="176"/>
      <c r="T294" s="178">
        <f>T295</f>
        <v>0</v>
      </c>
      <c r="AR294" s="179" t="s">
        <v>80</v>
      </c>
      <c r="AT294" s="180" t="s">
        <v>71</v>
      </c>
      <c r="AU294" s="180" t="s">
        <v>80</v>
      </c>
      <c r="AY294" s="179" t="s">
        <v>172</v>
      </c>
      <c r="BK294" s="181">
        <f>BK295</f>
        <v>0</v>
      </c>
    </row>
    <row r="295" spans="1:65" s="2" customFormat="1" ht="24.2" customHeight="1">
      <c r="A295" s="31"/>
      <c r="B295" s="32"/>
      <c r="C295" s="184" t="s">
        <v>605</v>
      </c>
      <c r="D295" s="184" t="s">
        <v>175</v>
      </c>
      <c r="E295" s="185" t="s">
        <v>273</v>
      </c>
      <c r="F295" s="186" t="s">
        <v>274</v>
      </c>
      <c r="G295" s="187" t="s">
        <v>218</v>
      </c>
      <c r="H295" s="188">
        <v>286.74</v>
      </c>
      <c r="I295" s="189"/>
      <c r="J295" s="188">
        <f>ROUND(I295*H295,2)</f>
        <v>0</v>
      </c>
      <c r="K295" s="190"/>
      <c r="L295" s="36"/>
      <c r="M295" s="207" t="s">
        <v>1</v>
      </c>
      <c r="N295" s="208" t="s">
        <v>38</v>
      </c>
      <c r="O295" s="209"/>
      <c r="P295" s="210">
        <f>O295*H295</f>
        <v>0</v>
      </c>
      <c r="Q295" s="210">
        <v>0</v>
      </c>
      <c r="R295" s="210">
        <f>Q295*H295</f>
        <v>0</v>
      </c>
      <c r="S295" s="210">
        <v>0</v>
      </c>
      <c r="T295" s="211">
        <f>S295*H295</f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95" t="s">
        <v>179</v>
      </c>
      <c r="AT295" s="195" t="s">
        <v>175</v>
      </c>
      <c r="AU295" s="195" t="s">
        <v>180</v>
      </c>
      <c r="AY295" s="14" t="s">
        <v>172</v>
      </c>
      <c r="BE295" s="196">
        <f>IF(N295="základná",J295,0)</f>
        <v>0</v>
      </c>
      <c r="BF295" s="196">
        <f>IF(N295="znížená",J295,0)</f>
        <v>0</v>
      </c>
      <c r="BG295" s="196">
        <f>IF(N295="zákl. prenesená",J295,0)</f>
        <v>0</v>
      </c>
      <c r="BH295" s="196">
        <f>IF(N295="zníž. prenesená",J295,0)</f>
        <v>0</v>
      </c>
      <c r="BI295" s="196">
        <f>IF(N295="nulová",J295,0)</f>
        <v>0</v>
      </c>
      <c r="BJ295" s="14" t="s">
        <v>180</v>
      </c>
      <c r="BK295" s="196">
        <f>ROUND(I295*H295,2)</f>
        <v>0</v>
      </c>
      <c r="BL295" s="14" t="s">
        <v>179</v>
      </c>
      <c r="BM295" s="195" t="s">
        <v>275</v>
      </c>
    </row>
    <row r="296" spans="1:65" s="2" customFormat="1" ht="6.95" customHeight="1">
      <c r="A296" s="31"/>
      <c r="B296" s="51"/>
      <c r="C296" s="52"/>
      <c r="D296" s="52"/>
      <c r="E296" s="52"/>
      <c r="F296" s="52"/>
      <c r="G296" s="52"/>
      <c r="H296" s="52"/>
      <c r="I296" s="52"/>
      <c r="J296" s="52"/>
      <c r="K296" s="52"/>
      <c r="L296" s="36"/>
      <c r="M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</row>
  </sheetData>
  <sheetProtection algorithmName="SHA-512" hashValue="f/8VoE9k9LH3cllNksa8Cw844tgZdE4pt2DPwZw97iJ5JmFMaZMxAOrzcYAkNrxRx4FVCwE43o1/OeXflNaEPQ==" saltValue="YX2c8eybJ8uJK+pvegFyDaOgTUhZewmxvONAfLSLMijs6r0DhZKHxBEj8iBfJ59rA5qFthvMxd6bBN8ietzDYg==" spinCount="100000" sheet="1" objects="1" scenarios="1" formatColumns="0" formatRows="0" autoFilter="0"/>
  <autoFilter ref="C169:K295" xr:uid="{00000000-0009-0000-0000-00000D000000}"/>
  <mergeCells count="9">
    <mergeCell ref="E87:H87"/>
    <mergeCell ref="E160:H160"/>
    <mergeCell ref="E162:H16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364"/>
  <sheetViews>
    <sheetView showGridLines="0" topLeftCell="A111" workbookViewId="0">
      <selection activeCell="F23" sqref="F2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113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24.75" customHeight="1">
      <c r="A9" s="31"/>
      <c r="B9" s="36"/>
      <c r="C9" s="31"/>
      <c r="D9" s="31"/>
      <c r="E9" s="341" t="s">
        <v>2426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29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29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">
        <v>1</v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">
        <v>1025</v>
      </c>
      <c r="F21" s="31"/>
      <c r="G21" s="31"/>
      <c r="H21" s="31"/>
      <c r="I21" s="109" t="s">
        <v>25</v>
      </c>
      <c r="J21" s="110" t="s">
        <v>1</v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ROUND(J126,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ROUND((SUM(BE126:BE363)),  2)</f>
        <v>0</v>
      </c>
      <c r="G33" s="31"/>
      <c r="H33" s="31"/>
      <c r="I33" s="121">
        <v>0.2</v>
      </c>
      <c r="J33" s="120">
        <f>ROUND(((SUM(BE126:BE363))*I33),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ROUND((SUM(BF126:BF363)),  2)</f>
        <v>0</v>
      </c>
      <c r="G34" s="31"/>
      <c r="H34" s="31"/>
      <c r="I34" s="121">
        <v>0.2</v>
      </c>
      <c r="J34" s="120">
        <f>ROUND(((SUM(BF126:BF363))*I34),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ROUND((SUM(BG126:BG363)),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ROUND((SUM(BH126:BH363)),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ROUND((SUM(BI126:BI363)),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24.75" customHeight="1">
      <c r="A87" s="31"/>
      <c r="B87" s="32"/>
      <c r="C87" s="33"/>
      <c r="D87" s="33"/>
      <c r="E87" s="307" t="str">
        <f>E9</f>
        <v>781 - 781-00 Modernizácia CSD križovatky 513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 xml:space="preserve"> 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 xml:space="preserve"> </v>
      </c>
      <c r="G91" s="33"/>
      <c r="H91" s="33"/>
      <c r="I91" s="26" t="s">
        <v>28</v>
      </c>
      <c r="J91" s="29" t="str">
        <f>E21</f>
        <v xml:space="preserve"> PROJ-SIG, s.r.o.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J126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1:31" s="9" customFormat="1" ht="24.95" customHeight="1">
      <c r="B97" s="144"/>
      <c r="C97" s="145"/>
      <c r="D97" s="146" t="s">
        <v>1026</v>
      </c>
      <c r="E97" s="147"/>
      <c r="F97" s="147"/>
      <c r="G97" s="147"/>
      <c r="H97" s="147"/>
      <c r="I97" s="147"/>
      <c r="J97" s="148">
        <f>J127</f>
        <v>0</v>
      </c>
      <c r="K97" s="145"/>
      <c r="L97" s="149"/>
    </row>
    <row r="98" spans="1:31" s="10" customFormat="1" ht="19.899999999999999" customHeight="1">
      <c r="B98" s="150"/>
      <c r="C98" s="151"/>
      <c r="D98" s="152" t="s">
        <v>1027</v>
      </c>
      <c r="E98" s="153"/>
      <c r="F98" s="153"/>
      <c r="G98" s="153"/>
      <c r="H98" s="153"/>
      <c r="I98" s="153"/>
      <c r="J98" s="154">
        <f>J128</f>
        <v>0</v>
      </c>
      <c r="K98" s="151"/>
      <c r="L98" s="155"/>
    </row>
    <row r="99" spans="1:31" s="10" customFormat="1" ht="19.899999999999999" customHeight="1">
      <c r="B99" s="150"/>
      <c r="C99" s="151"/>
      <c r="D99" s="152" t="s">
        <v>1028</v>
      </c>
      <c r="E99" s="153"/>
      <c r="F99" s="153"/>
      <c r="G99" s="153"/>
      <c r="H99" s="153"/>
      <c r="I99" s="153"/>
      <c r="J99" s="154">
        <f>J131</f>
        <v>0</v>
      </c>
      <c r="K99" s="151"/>
      <c r="L99" s="155"/>
    </row>
    <row r="100" spans="1:31" s="10" customFormat="1" ht="19.899999999999999" customHeight="1">
      <c r="B100" s="150"/>
      <c r="C100" s="151"/>
      <c r="D100" s="152" t="s">
        <v>1029</v>
      </c>
      <c r="E100" s="153"/>
      <c r="F100" s="153"/>
      <c r="G100" s="153"/>
      <c r="H100" s="153"/>
      <c r="I100" s="153"/>
      <c r="J100" s="154">
        <f>J133</f>
        <v>0</v>
      </c>
      <c r="K100" s="151"/>
      <c r="L100" s="155"/>
    </row>
    <row r="101" spans="1:31" s="9" customFormat="1" ht="24.95" customHeight="1">
      <c r="B101" s="144"/>
      <c r="C101" s="145"/>
      <c r="D101" s="146" t="s">
        <v>1030</v>
      </c>
      <c r="E101" s="147"/>
      <c r="F101" s="147"/>
      <c r="G101" s="147"/>
      <c r="H101" s="147"/>
      <c r="I101" s="147"/>
      <c r="J101" s="148">
        <f>J135</f>
        <v>0</v>
      </c>
      <c r="K101" s="145"/>
      <c r="L101" s="149"/>
    </row>
    <row r="102" spans="1:31" s="10" customFormat="1" ht="19.899999999999999" customHeight="1">
      <c r="B102" s="150"/>
      <c r="C102" s="151"/>
      <c r="D102" s="152" t="s">
        <v>1031</v>
      </c>
      <c r="E102" s="153"/>
      <c r="F102" s="153"/>
      <c r="G102" s="153"/>
      <c r="H102" s="153"/>
      <c r="I102" s="153"/>
      <c r="J102" s="154">
        <f>J136</f>
        <v>0</v>
      </c>
      <c r="K102" s="151"/>
      <c r="L102" s="155"/>
    </row>
    <row r="103" spans="1:31" s="10" customFormat="1" ht="19.899999999999999" customHeight="1">
      <c r="B103" s="150"/>
      <c r="C103" s="151"/>
      <c r="D103" s="152" t="s">
        <v>1032</v>
      </c>
      <c r="E103" s="153"/>
      <c r="F103" s="153"/>
      <c r="G103" s="153"/>
      <c r="H103" s="153"/>
      <c r="I103" s="153"/>
      <c r="J103" s="154">
        <f>J200</f>
        <v>0</v>
      </c>
      <c r="K103" s="151"/>
      <c r="L103" s="155"/>
    </row>
    <row r="104" spans="1:31" s="10" customFormat="1" ht="19.899999999999999" customHeight="1">
      <c r="B104" s="150"/>
      <c r="C104" s="151"/>
      <c r="D104" s="152" t="s">
        <v>1033</v>
      </c>
      <c r="E104" s="153"/>
      <c r="F104" s="153"/>
      <c r="G104" s="153"/>
      <c r="H104" s="153"/>
      <c r="I104" s="153"/>
      <c r="J104" s="154">
        <f>J336</f>
        <v>0</v>
      </c>
      <c r="K104" s="151"/>
      <c r="L104" s="155"/>
    </row>
    <row r="105" spans="1:31" s="9" customFormat="1" ht="24.95" customHeight="1">
      <c r="B105" s="144"/>
      <c r="C105" s="145"/>
      <c r="D105" s="146" t="s">
        <v>1034</v>
      </c>
      <c r="E105" s="147"/>
      <c r="F105" s="147"/>
      <c r="G105" s="147"/>
      <c r="H105" s="147"/>
      <c r="I105" s="147"/>
      <c r="J105" s="148">
        <f>J344</f>
        <v>0</v>
      </c>
      <c r="K105" s="145"/>
      <c r="L105" s="149"/>
    </row>
    <row r="106" spans="1:31" s="9" customFormat="1" ht="24.95" customHeight="1">
      <c r="B106" s="144"/>
      <c r="C106" s="145"/>
      <c r="D106" s="146" t="s">
        <v>1034</v>
      </c>
      <c r="E106" s="147"/>
      <c r="F106" s="147"/>
      <c r="G106" s="147"/>
      <c r="H106" s="147"/>
      <c r="I106" s="147"/>
      <c r="J106" s="148">
        <f>J345</f>
        <v>0</v>
      </c>
      <c r="K106" s="145"/>
      <c r="L106" s="149"/>
    </row>
    <row r="107" spans="1:31" s="2" customFormat="1" ht="21.75" customHeight="1">
      <c r="A107" s="31"/>
      <c r="B107" s="32"/>
      <c r="C107" s="33"/>
      <c r="D107" s="33"/>
      <c r="E107" s="33"/>
      <c r="F107" s="33"/>
      <c r="G107" s="33"/>
      <c r="H107" s="33"/>
      <c r="I107" s="33"/>
      <c r="J107" s="33"/>
      <c r="K107" s="33"/>
      <c r="L107" s="48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31" s="2" customFormat="1" ht="6.95" customHeight="1">
      <c r="A108" s="31"/>
      <c r="B108" s="51"/>
      <c r="C108" s="52"/>
      <c r="D108" s="52"/>
      <c r="E108" s="52"/>
      <c r="F108" s="52"/>
      <c r="G108" s="52"/>
      <c r="H108" s="52"/>
      <c r="I108" s="52"/>
      <c r="J108" s="52"/>
      <c r="K108" s="52"/>
      <c r="L108" s="48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12" spans="1:31" s="2" customFormat="1" ht="6.95" customHeight="1">
      <c r="A112" s="31"/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48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3" s="2" customFormat="1" ht="24.95" customHeight="1">
      <c r="A113" s="31"/>
      <c r="B113" s="32"/>
      <c r="C113" s="20" t="s">
        <v>158</v>
      </c>
      <c r="D113" s="33"/>
      <c r="E113" s="33"/>
      <c r="F113" s="33"/>
      <c r="G113" s="33"/>
      <c r="H113" s="33"/>
      <c r="I113" s="33"/>
      <c r="J113" s="33"/>
      <c r="K113" s="33"/>
      <c r="L113" s="48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3" s="2" customFormat="1" ht="6.95" customHeight="1">
      <c r="A114" s="31"/>
      <c r="B114" s="32"/>
      <c r="C114" s="33"/>
      <c r="D114" s="33"/>
      <c r="E114" s="33"/>
      <c r="F114" s="33"/>
      <c r="G114" s="33"/>
      <c r="H114" s="33"/>
      <c r="I114" s="33"/>
      <c r="J114" s="33"/>
      <c r="K114" s="33"/>
      <c r="L114" s="48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3" s="2" customFormat="1" ht="12" customHeight="1">
      <c r="A115" s="31"/>
      <c r="B115" s="32"/>
      <c r="C115" s="26" t="s">
        <v>14</v>
      </c>
      <c r="D115" s="33"/>
      <c r="E115" s="33"/>
      <c r="F115" s="33"/>
      <c r="G115" s="33"/>
      <c r="H115" s="33"/>
      <c r="I115" s="33"/>
      <c r="J115" s="33"/>
      <c r="K115" s="33"/>
      <c r="L115" s="48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3" s="2" customFormat="1" ht="23.25" customHeight="1">
      <c r="A116" s="31"/>
      <c r="B116" s="32"/>
      <c r="C116" s="33"/>
      <c r="D116" s="33"/>
      <c r="E116" s="337" t="str">
        <f>E7</f>
        <v>Vypracovanie proj.dokum.modernizácie riadenia križovatiek cestnou dopravnou signalizáciou s preferenciou MHD-Petržalka</v>
      </c>
      <c r="F116" s="338"/>
      <c r="G116" s="338"/>
      <c r="H116" s="338"/>
      <c r="I116" s="33"/>
      <c r="J116" s="33"/>
      <c r="K116" s="33"/>
      <c r="L116" s="48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3" s="2" customFormat="1" ht="12" customHeight="1">
      <c r="A117" s="31"/>
      <c r="B117" s="32"/>
      <c r="C117" s="26" t="s">
        <v>135</v>
      </c>
      <c r="D117" s="33"/>
      <c r="E117" s="33"/>
      <c r="F117" s="33"/>
      <c r="G117" s="33"/>
      <c r="H117" s="33"/>
      <c r="I117" s="33"/>
      <c r="J117" s="33"/>
      <c r="K117" s="33"/>
      <c r="L117" s="48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3" s="2" customFormat="1" ht="24.75" customHeight="1">
      <c r="A118" s="31"/>
      <c r="B118" s="32"/>
      <c r="C118" s="33"/>
      <c r="D118" s="33"/>
      <c r="E118" s="307" t="str">
        <f>E9</f>
        <v>781 - 781-00 Modernizácia CSD križovatky 513</v>
      </c>
      <c r="F118" s="336"/>
      <c r="G118" s="336"/>
      <c r="H118" s="336"/>
      <c r="I118" s="33"/>
      <c r="J118" s="33"/>
      <c r="K118" s="33"/>
      <c r="L118" s="48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3" s="2" customFormat="1" ht="6.95" customHeight="1">
      <c r="A119" s="31"/>
      <c r="B119" s="32"/>
      <c r="C119" s="33"/>
      <c r="D119" s="33"/>
      <c r="E119" s="33"/>
      <c r="F119" s="33"/>
      <c r="G119" s="33"/>
      <c r="H119" s="33"/>
      <c r="I119" s="33"/>
      <c r="J119" s="33"/>
      <c r="K119" s="33"/>
      <c r="L119" s="48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3" s="2" customFormat="1" ht="12" customHeight="1">
      <c r="A120" s="31"/>
      <c r="B120" s="32"/>
      <c r="C120" s="26" t="s">
        <v>18</v>
      </c>
      <c r="D120" s="33"/>
      <c r="E120" s="33"/>
      <c r="F120" s="24" t="str">
        <f>F12</f>
        <v xml:space="preserve"> </v>
      </c>
      <c r="G120" s="33"/>
      <c r="H120" s="33"/>
      <c r="I120" s="26" t="s">
        <v>20</v>
      </c>
      <c r="J120" s="63" t="str">
        <f>IF(J12="","",J12)</f>
        <v>19. 11. 2020</v>
      </c>
      <c r="K120" s="33"/>
      <c r="L120" s="48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3" s="2" customFormat="1" ht="6.95" customHeight="1">
      <c r="A121" s="31"/>
      <c r="B121" s="32"/>
      <c r="C121" s="33"/>
      <c r="D121" s="33"/>
      <c r="E121" s="33"/>
      <c r="F121" s="33"/>
      <c r="G121" s="33"/>
      <c r="H121" s="33"/>
      <c r="I121" s="33"/>
      <c r="J121" s="33"/>
      <c r="K121" s="33"/>
      <c r="L121" s="48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3" s="2" customFormat="1" ht="15.2" customHeight="1">
      <c r="A122" s="31"/>
      <c r="B122" s="32"/>
      <c r="C122" s="26" t="s">
        <v>22</v>
      </c>
      <c r="D122" s="33"/>
      <c r="E122" s="33"/>
      <c r="F122" s="24" t="str">
        <f>E15</f>
        <v xml:space="preserve"> </v>
      </c>
      <c r="G122" s="33"/>
      <c r="H122" s="33"/>
      <c r="I122" s="26" t="s">
        <v>28</v>
      </c>
      <c r="J122" s="29" t="str">
        <f>E21</f>
        <v xml:space="preserve"> PROJ-SIG, s.r.o. </v>
      </c>
      <c r="K122" s="33"/>
      <c r="L122" s="48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3" s="2" customFormat="1" ht="15.2" customHeight="1">
      <c r="A123" s="31"/>
      <c r="B123" s="32"/>
      <c r="C123" s="26" t="s">
        <v>26</v>
      </c>
      <c r="D123" s="33"/>
      <c r="E123" s="33"/>
      <c r="F123" s="24" t="str">
        <f>IF(E18="","",E18)</f>
        <v>Vyplň údaj</v>
      </c>
      <c r="G123" s="33"/>
      <c r="H123" s="33"/>
      <c r="I123" s="26" t="s">
        <v>30</v>
      </c>
      <c r="J123" s="29" t="str">
        <f>E24</f>
        <v xml:space="preserve"> </v>
      </c>
      <c r="K123" s="33"/>
      <c r="L123" s="48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3" s="2" customFormat="1" ht="10.35" customHeight="1">
      <c r="A124" s="31"/>
      <c r="B124" s="32"/>
      <c r="C124" s="33"/>
      <c r="D124" s="33"/>
      <c r="E124" s="33"/>
      <c r="F124" s="33"/>
      <c r="G124" s="33"/>
      <c r="H124" s="33"/>
      <c r="I124" s="33"/>
      <c r="J124" s="33"/>
      <c r="K124" s="33"/>
      <c r="L124" s="48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3" s="11" customFormat="1" ht="29.25" customHeight="1">
      <c r="A125" s="156"/>
      <c r="B125" s="157"/>
      <c r="C125" s="158" t="s">
        <v>159</v>
      </c>
      <c r="D125" s="159" t="s">
        <v>57</v>
      </c>
      <c r="E125" s="159" t="s">
        <v>53</v>
      </c>
      <c r="F125" s="159" t="s">
        <v>54</v>
      </c>
      <c r="G125" s="159" t="s">
        <v>160</v>
      </c>
      <c r="H125" s="159" t="s">
        <v>161</v>
      </c>
      <c r="I125" s="159" t="s">
        <v>162</v>
      </c>
      <c r="J125" s="160" t="s">
        <v>139</v>
      </c>
      <c r="K125" s="161" t="s">
        <v>163</v>
      </c>
      <c r="L125" s="162"/>
      <c r="M125" s="72" t="s">
        <v>1</v>
      </c>
      <c r="N125" s="73" t="s">
        <v>36</v>
      </c>
      <c r="O125" s="73" t="s">
        <v>164</v>
      </c>
      <c r="P125" s="73" t="s">
        <v>165</v>
      </c>
      <c r="Q125" s="73" t="s">
        <v>166</v>
      </c>
      <c r="R125" s="73" t="s">
        <v>167</v>
      </c>
      <c r="S125" s="73" t="s">
        <v>168</v>
      </c>
      <c r="T125" s="74" t="s">
        <v>169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pans="1:63" s="2" customFormat="1" ht="22.9" customHeight="1">
      <c r="A126" s="31"/>
      <c r="B126" s="32"/>
      <c r="C126" s="79" t="s">
        <v>140</v>
      </c>
      <c r="D126" s="33"/>
      <c r="E126" s="33"/>
      <c r="F126" s="33"/>
      <c r="G126" s="33"/>
      <c r="H126" s="33"/>
      <c r="I126" s="33"/>
      <c r="J126" s="163">
        <f>BK126</f>
        <v>0</v>
      </c>
      <c r="K126" s="33"/>
      <c r="L126" s="36"/>
      <c r="M126" s="75"/>
      <c r="N126" s="164"/>
      <c r="O126" s="76"/>
      <c r="P126" s="165">
        <f>P127+P135+P344+P345</f>
        <v>0</v>
      </c>
      <c r="Q126" s="76"/>
      <c r="R126" s="165">
        <f>R127+R135+R344+R345</f>
        <v>4.8411349999999995</v>
      </c>
      <c r="S126" s="76"/>
      <c r="T126" s="166">
        <f>T127+T135+T344+T345</f>
        <v>1.3274999999999999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T126" s="14" t="s">
        <v>71</v>
      </c>
      <c r="AU126" s="14" t="s">
        <v>141</v>
      </c>
      <c r="BK126" s="167">
        <f>BK127+BK135+BK344+BK345</f>
        <v>0</v>
      </c>
    </row>
    <row r="127" spans="1:63" s="12" customFormat="1" ht="25.9" customHeight="1">
      <c r="B127" s="168"/>
      <c r="C127" s="169"/>
      <c r="D127" s="170" t="s">
        <v>71</v>
      </c>
      <c r="E127" s="171" t="s">
        <v>1035</v>
      </c>
      <c r="F127" s="171" t="s">
        <v>1036</v>
      </c>
      <c r="G127" s="169"/>
      <c r="H127" s="169"/>
      <c r="I127" s="172"/>
      <c r="J127" s="173">
        <f>BK127</f>
        <v>0</v>
      </c>
      <c r="K127" s="169"/>
      <c r="L127" s="174"/>
      <c r="M127" s="175"/>
      <c r="N127" s="176"/>
      <c r="O127" s="176"/>
      <c r="P127" s="177">
        <f>P128+P131+P133</f>
        <v>0</v>
      </c>
      <c r="Q127" s="176"/>
      <c r="R127" s="177">
        <f>R128+R131+R133</f>
        <v>2.7245000000000004</v>
      </c>
      <c r="S127" s="176"/>
      <c r="T127" s="178">
        <f>T128+T131+T133</f>
        <v>0.03</v>
      </c>
      <c r="AR127" s="179" t="s">
        <v>80</v>
      </c>
      <c r="AT127" s="180" t="s">
        <v>71</v>
      </c>
      <c r="AU127" s="180" t="s">
        <v>72</v>
      </c>
      <c r="AY127" s="179" t="s">
        <v>172</v>
      </c>
      <c r="BK127" s="181">
        <f>BK128+BK131+BK133</f>
        <v>0</v>
      </c>
    </row>
    <row r="128" spans="1:63" s="12" customFormat="1" ht="22.9" customHeight="1">
      <c r="B128" s="168"/>
      <c r="C128" s="169"/>
      <c r="D128" s="170" t="s">
        <v>71</v>
      </c>
      <c r="E128" s="182" t="s">
        <v>189</v>
      </c>
      <c r="F128" s="182" t="s">
        <v>1037</v>
      </c>
      <c r="G128" s="169"/>
      <c r="H128" s="169"/>
      <c r="I128" s="172"/>
      <c r="J128" s="183">
        <f>BK128</f>
        <v>0</v>
      </c>
      <c r="K128" s="169"/>
      <c r="L128" s="174"/>
      <c r="M128" s="175"/>
      <c r="N128" s="176"/>
      <c r="O128" s="176"/>
      <c r="P128" s="177">
        <f>SUM(P129:P130)</f>
        <v>0</v>
      </c>
      <c r="Q128" s="176"/>
      <c r="R128" s="177">
        <f>SUM(R129:R130)</f>
        <v>0</v>
      </c>
      <c r="S128" s="176"/>
      <c r="T128" s="178">
        <f>SUM(T129:T130)</f>
        <v>0</v>
      </c>
      <c r="AR128" s="179" t="s">
        <v>80</v>
      </c>
      <c r="AT128" s="180" t="s">
        <v>71</v>
      </c>
      <c r="AU128" s="180" t="s">
        <v>80</v>
      </c>
      <c r="AY128" s="179" t="s">
        <v>172</v>
      </c>
      <c r="BK128" s="181">
        <f>SUM(BK129:BK130)</f>
        <v>0</v>
      </c>
    </row>
    <row r="129" spans="1:65" s="2" customFormat="1" ht="24.2" customHeight="1">
      <c r="A129" s="31"/>
      <c r="B129" s="32"/>
      <c r="C129" s="184" t="s">
        <v>80</v>
      </c>
      <c r="D129" s="184" t="s">
        <v>175</v>
      </c>
      <c r="E129" s="185" t="s">
        <v>1038</v>
      </c>
      <c r="F129" s="186" t="s">
        <v>1039</v>
      </c>
      <c r="G129" s="187" t="s">
        <v>337</v>
      </c>
      <c r="H129" s="188">
        <v>65</v>
      </c>
      <c r="I129" s="189"/>
      <c r="J129" s="188">
        <f>ROUND(I129*H129,2)</f>
        <v>0</v>
      </c>
      <c r="K129" s="190"/>
      <c r="L129" s="36"/>
      <c r="M129" s="191" t="s">
        <v>1</v>
      </c>
      <c r="N129" s="192" t="s">
        <v>38</v>
      </c>
      <c r="O129" s="68"/>
      <c r="P129" s="193">
        <f>O129*H129</f>
        <v>0</v>
      </c>
      <c r="Q129" s="193">
        <v>0</v>
      </c>
      <c r="R129" s="193">
        <f>Q129*H129</f>
        <v>0</v>
      </c>
      <c r="S129" s="193">
        <v>0</v>
      </c>
      <c r="T129" s="194">
        <f>S129*H129</f>
        <v>0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R129" s="195" t="s">
        <v>179</v>
      </c>
      <c r="AT129" s="195" t="s">
        <v>175</v>
      </c>
      <c r="AU129" s="195" t="s">
        <v>180</v>
      </c>
      <c r="AY129" s="14" t="s">
        <v>172</v>
      </c>
      <c r="BE129" s="196">
        <f>IF(N129="základná",J129,0)</f>
        <v>0</v>
      </c>
      <c r="BF129" s="196">
        <f>IF(N129="znížená",J129,0)</f>
        <v>0</v>
      </c>
      <c r="BG129" s="196">
        <f>IF(N129="zákl. prenesená",J129,0)</f>
        <v>0</v>
      </c>
      <c r="BH129" s="196">
        <f>IF(N129="zníž. prenesená",J129,0)</f>
        <v>0</v>
      </c>
      <c r="BI129" s="196">
        <f>IF(N129="nulová",J129,0)</f>
        <v>0</v>
      </c>
      <c r="BJ129" s="14" t="s">
        <v>180</v>
      </c>
      <c r="BK129" s="196">
        <f>ROUND(I129*H129,2)</f>
        <v>0</v>
      </c>
      <c r="BL129" s="14" t="s">
        <v>179</v>
      </c>
      <c r="BM129" s="195" t="s">
        <v>180</v>
      </c>
    </row>
    <row r="130" spans="1:65" s="2" customFormat="1" ht="24.2" customHeight="1">
      <c r="A130" s="31"/>
      <c r="B130" s="32"/>
      <c r="C130" s="197" t="s">
        <v>180</v>
      </c>
      <c r="D130" s="197" t="s">
        <v>256</v>
      </c>
      <c r="E130" s="198" t="s">
        <v>1040</v>
      </c>
      <c r="F130" s="199" t="s">
        <v>1041</v>
      </c>
      <c r="G130" s="200" t="s">
        <v>337</v>
      </c>
      <c r="H130" s="201">
        <v>65</v>
      </c>
      <c r="I130" s="202"/>
      <c r="J130" s="201">
        <f>ROUND(I130*H130,2)</f>
        <v>0</v>
      </c>
      <c r="K130" s="203"/>
      <c r="L130" s="204"/>
      <c r="M130" s="205" t="s">
        <v>1</v>
      </c>
      <c r="N130" s="206" t="s">
        <v>38</v>
      </c>
      <c r="O130" s="68"/>
      <c r="P130" s="193">
        <f>O130*H130</f>
        <v>0</v>
      </c>
      <c r="Q130" s="193">
        <v>0</v>
      </c>
      <c r="R130" s="193">
        <f>Q130*H130</f>
        <v>0</v>
      </c>
      <c r="S130" s="193">
        <v>0</v>
      </c>
      <c r="T130" s="194">
        <f>S130*H130</f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R130" s="195" t="s">
        <v>220</v>
      </c>
      <c r="AT130" s="195" t="s">
        <v>256</v>
      </c>
      <c r="AU130" s="195" t="s">
        <v>180</v>
      </c>
      <c r="AY130" s="14" t="s">
        <v>172</v>
      </c>
      <c r="BE130" s="196">
        <f>IF(N130="základná",J130,0)</f>
        <v>0</v>
      </c>
      <c r="BF130" s="196">
        <f>IF(N130="znížená",J130,0)</f>
        <v>0</v>
      </c>
      <c r="BG130" s="196">
        <f>IF(N130="zákl. prenesená",J130,0)</f>
        <v>0</v>
      </c>
      <c r="BH130" s="196">
        <f>IF(N130="zníž. prenesená",J130,0)</f>
        <v>0</v>
      </c>
      <c r="BI130" s="196">
        <f>IF(N130="nulová",J130,0)</f>
        <v>0</v>
      </c>
      <c r="BJ130" s="14" t="s">
        <v>180</v>
      </c>
      <c r="BK130" s="196">
        <f>ROUND(I130*H130,2)</f>
        <v>0</v>
      </c>
      <c r="BL130" s="14" t="s">
        <v>179</v>
      </c>
      <c r="BM130" s="195" t="s">
        <v>179</v>
      </c>
    </row>
    <row r="131" spans="1:65" s="12" customFormat="1" ht="22.9" customHeight="1">
      <c r="B131" s="168"/>
      <c r="C131" s="169"/>
      <c r="D131" s="170" t="s">
        <v>71</v>
      </c>
      <c r="E131" s="182" t="s">
        <v>208</v>
      </c>
      <c r="F131" s="182" t="s">
        <v>1042</v>
      </c>
      <c r="G131" s="169"/>
      <c r="H131" s="169"/>
      <c r="I131" s="172"/>
      <c r="J131" s="183">
        <f>BK131</f>
        <v>0</v>
      </c>
      <c r="K131" s="169"/>
      <c r="L131" s="174"/>
      <c r="M131" s="175"/>
      <c r="N131" s="176"/>
      <c r="O131" s="176"/>
      <c r="P131" s="177">
        <f>P132</f>
        <v>0</v>
      </c>
      <c r="Q131" s="176"/>
      <c r="R131" s="177">
        <f>R132</f>
        <v>2.72</v>
      </c>
      <c r="S131" s="176"/>
      <c r="T131" s="178">
        <f>T132</f>
        <v>0</v>
      </c>
      <c r="AR131" s="179" t="s">
        <v>80</v>
      </c>
      <c r="AT131" s="180" t="s">
        <v>71</v>
      </c>
      <c r="AU131" s="180" t="s">
        <v>80</v>
      </c>
      <c r="AY131" s="179" t="s">
        <v>172</v>
      </c>
      <c r="BK131" s="181">
        <f>BK132</f>
        <v>0</v>
      </c>
    </row>
    <row r="132" spans="1:65" s="2" customFormat="1" ht="24.2" customHeight="1">
      <c r="A132" s="31"/>
      <c r="B132" s="32"/>
      <c r="C132" s="184" t="s">
        <v>189</v>
      </c>
      <c r="D132" s="184" t="s">
        <v>175</v>
      </c>
      <c r="E132" s="185" t="s">
        <v>1043</v>
      </c>
      <c r="F132" s="186" t="s">
        <v>1044</v>
      </c>
      <c r="G132" s="187" t="s">
        <v>235</v>
      </c>
      <c r="H132" s="188">
        <v>160</v>
      </c>
      <c r="I132" s="189"/>
      <c r="J132" s="188">
        <f>ROUND(I132*H132,2)</f>
        <v>0</v>
      </c>
      <c r="K132" s="190"/>
      <c r="L132" s="36"/>
      <c r="M132" s="191" t="s">
        <v>1</v>
      </c>
      <c r="N132" s="192" t="s">
        <v>38</v>
      </c>
      <c r="O132" s="68"/>
      <c r="P132" s="193">
        <f>O132*H132</f>
        <v>0</v>
      </c>
      <c r="Q132" s="193">
        <v>1.7000000000000001E-2</v>
      </c>
      <c r="R132" s="193">
        <f>Q132*H132</f>
        <v>2.72</v>
      </c>
      <c r="S132" s="193">
        <v>0</v>
      </c>
      <c r="T132" s="194">
        <f>S132*H132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95" t="s">
        <v>179</v>
      </c>
      <c r="AT132" s="195" t="s">
        <v>175</v>
      </c>
      <c r="AU132" s="195" t="s">
        <v>180</v>
      </c>
      <c r="AY132" s="14" t="s">
        <v>172</v>
      </c>
      <c r="BE132" s="196">
        <f>IF(N132="základná",J132,0)</f>
        <v>0</v>
      </c>
      <c r="BF132" s="196">
        <f>IF(N132="znížená",J132,0)</f>
        <v>0</v>
      </c>
      <c r="BG132" s="196">
        <f>IF(N132="zákl. prenesená",J132,0)</f>
        <v>0</v>
      </c>
      <c r="BH132" s="196">
        <f>IF(N132="zníž. prenesená",J132,0)</f>
        <v>0</v>
      </c>
      <c r="BI132" s="196">
        <f>IF(N132="nulová",J132,0)</f>
        <v>0</v>
      </c>
      <c r="BJ132" s="14" t="s">
        <v>180</v>
      </c>
      <c r="BK132" s="196">
        <f>ROUND(I132*H132,2)</f>
        <v>0</v>
      </c>
      <c r="BL132" s="14" t="s">
        <v>179</v>
      </c>
      <c r="BM132" s="195" t="s">
        <v>208</v>
      </c>
    </row>
    <row r="133" spans="1:65" s="12" customFormat="1" ht="22.9" customHeight="1">
      <c r="B133" s="168"/>
      <c r="C133" s="169"/>
      <c r="D133" s="170" t="s">
        <v>71</v>
      </c>
      <c r="E133" s="182" t="s">
        <v>226</v>
      </c>
      <c r="F133" s="182" t="s">
        <v>1045</v>
      </c>
      <c r="G133" s="169"/>
      <c r="H133" s="169"/>
      <c r="I133" s="172"/>
      <c r="J133" s="183">
        <f>BK133</f>
        <v>0</v>
      </c>
      <c r="K133" s="169"/>
      <c r="L133" s="174"/>
      <c r="M133" s="175"/>
      <c r="N133" s="176"/>
      <c r="O133" s="176"/>
      <c r="P133" s="177">
        <f>P134</f>
        <v>0</v>
      </c>
      <c r="Q133" s="176"/>
      <c r="R133" s="177">
        <f>R134</f>
        <v>4.4999999999999997E-3</v>
      </c>
      <c r="S133" s="176"/>
      <c r="T133" s="178">
        <f>T134</f>
        <v>0.03</v>
      </c>
      <c r="AR133" s="179" t="s">
        <v>80</v>
      </c>
      <c r="AT133" s="180" t="s">
        <v>71</v>
      </c>
      <c r="AU133" s="180" t="s">
        <v>80</v>
      </c>
      <c r="AY133" s="179" t="s">
        <v>172</v>
      </c>
      <c r="BK133" s="181">
        <f>BK134</f>
        <v>0</v>
      </c>
    </row>
    <row r="134" spans="1:65" s="2" customFormat="1" ht="24.2" customHeight="1">
      <c r="A134" s="31"/>
      <c r="B134" s="32"/>
      <c r="C134" s="184" t="s">
        <v>179</v>
      </c>
      <c r="D134" s="184" t="s">
        <v>175</v>
      </c>
      <c r="E134" s="185" t="s">
        <v>1046</v>
      </c>
      <c r="F134" s="186" t="s">
        <v>1047</v>
      </c>
      <c r="G134" s="187" t="s">
        <v>1048</v>
      </c>
      <c r="H134" s="188">
        <v>10</v>
      </c>
      <c r="I134" s="189"/>
      <c r="J134" s="188">
        <f>ROUND(I134*H134,2)</f>
        <v>0</v>
      </c>
      <c r="K134" s="190"/>
      <c r="L134" s="36"/>
      <c r="M134" s="191" t="s">
        <v>1</v>
      </c>
      <c r="N134" s="192" t="s">
        <v>38</v>
      </c>
      <c r="O134" s="68"/>
      <c r="P134" s="193">
        <f>O134*H134</f>
        <v>0</v>
      </c>
      <c r="Q134" s="193">
        <v>4.4999999999999999E-4</v>
      </c>
      <c r="R134" s="193">
        <f>Q134*H134</f>
        <v>4.4999999999999997E-3</v>
      </c>
      <c r="S134" s="193">
        <v>3.0000000000000001E-3</v>
      </c>
      <c r="T134" s="194">
        <f>S134*H134</f>
        <v>0.03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95" t="s">
        <v>179</v>
      </c>
      <c r="AT134" s="195" t="s">
        <v>175</v>
      </c>
      <c r="AU134" s="195" t="s">
        <v>180</v>
      </c>
      <c r="AY134" s="14" t="s">
        <v>172</v>
      </c>
      <c r="BE134" s="196">
        <f>IF(N134="základná",J134,0)</f>
        <v>0</v>
      </c>
      <c r="BF134" s="196">
        <f>IF(N134="znížená",J134,0)</f>
        <v>0</v>
      </c>
      <c r="BG134" s="196">
        <f>IF(N134="zákl. prenesená",J134,0)</f>
        <v>0</v>
      </c>
      <c r="BH134" s="196">
        <f>IF(N134="zníž. prenesená",J134,0)</f>
        <v>0</v>
      </c>
      <c r="BI134" s="196">
        <f>IF(N134="nulová",J134,0)</f>
        <v>0</v>
      </c>
      <c r="BJ134" s="14" t="s">
        <v>180</v>
      </c>
      <c r="BK134" s="196">
        <f>ROUND(I134*H134,2)</f>
        <v>0</v>
      </c>
      <c r="BL134" s="14" t="s">
        <v>179</v>
      </c>
      <c r="BM134" s="195" t="s">
        <v>220</v>
      </c>
    </row>
    <row r="135" spans="1:65" s="12" customFormat="1" ht="25.9" customHeight="1">
      <c r="B135" s="168"/>
      <c r="C135" s="169"/>
      <c r="D135" s="170" t="s">
        <v>71</v>
      </c>
      <c r="E135" s="171" t="s">
        <v>1049</v>
      </c>
      <c r="F135" s="171" t="s">
        <v>1050</v>
      </c>
      <c r="G135" s="169"/>
      <c r="H135" s="169"/>
      <c r="I135" s="172"/>
      <c r="J135" s="173">
        <f>BK135</f>
        <v>0</v>
      </c>
      <c r="K135" s="169"/>
      <c r="L135" s="174"/>
      <c r="M135" s="175"/>
      <c r="N135" s="176"/>
      <c r="O135" s="176"/>
      <c r="P135" s="177">
        <f>P136+P200+P336</f>
        <v>0</v>
      </c>
      <c r="Q135" s="176"/>
      <c r="R135" s="177">
        <f>R136+R200+R336</f>
        <v>2.1166349999999996</v>
      </c>
      <c r="S135" s="176"/>
      <c r="T135" s="178">
        <f>T136+T200+T336</f>
        <v>1.2974999999999999</v>
      </c>
      <c r="AR135" s="179" t="s">
        <v>80</v>
      </c>
      <c r="AT135" s="180" t="s">
        <v>71</v>
      </c>
      <c r="AU135" s="180" t="s">
        <v>72</v>
      </c>
      <c r="AY135" s="179" t="s">
        <v>172</v>
      </c>
      <c r="BK135" s="181">
        <f>BK136+BK200+BK336</f>
        <v>0</v>
      </c>
    </row>
    <row r="136" spans="1:65" s="12" customFormat="1" ht="22.9" customHeight="1">
      <c r="B136" s="168"/>
      <c r="C136" s="169"/>
      <c r="D136" s="170" t="s">
        <v>71</v>
      </c>
      <c r="E136" s="182" t="s">
        <v>1051</v>
      </c>
      <c r="F136" s="182" t="s">
        <v>1052</v>
      </c>
      <c r="G136" s="169"/>
      <c r="H136" s="169"/>
      <c r="I136" s="172"/>
      <c r="J136" s="183">
        <f>BK136</f>
        <v>0</v>
      </c>
      <c r="K136" s="169"/>
      <c r="L136" s="174"/>
      <c r="M136" s="175"/>
      <c r="N136" s="176"/>
      <c r="O136" s="176"/>
      <c r="P136" s="177">
        <f>SUM(P137:P199)</f>
        <v>0</v>
      </c>
      <c r="Q136" s="176"/>
      <c r="R136" s="177">
        <f>SUM(R137:R199)</f>
        <v>1.4055E-2</v>
      </c>
      <c r="S136" s="176"/>
      <c r="T136" s="178">
        <f>SUM(T137:T199)</f>
        <v>0</v>
      </c>
      <c r="AR136" s="179" t="s">
        <v>80</v>
      </c>
      <c r="AT136" s="180" t="s">
        <v>71</v>
      </c>
      <c r="AU136" s="180" t="s">
        <v>80</v>
      </c>
      <c r="AY136" s="179" t="s">
        <v>172</v>
      </c>
      <c r="BK136" s="181">
        <f>SUM(BK137:BK199)</f>
        <v>0</v>
      </c>
    </row>
    <row r="137" spans="1:65" s="2" customFormat="1" ht="24.2" customHeight="1">
      <c r="A137" s="31"/>
      <c r="B137" s="32"/>
      <c r="C137" s="184" t="s">
        <v>200</v>
      </c>
      <c r="D137" s="184" t="s">
        <v>175</v>
      </c>
      <c r="E137" s="185" t="s">
        <v>1053</v>
      </c>
      <c r="F137" s="186" t="s">
        <v>1054</v>
      </c>
      <c r="G137" s="187" t="s">
        <v>337</v>
      </c>
      <c r="H137" s="188">
        <v>1.5</v>
      </c>
      <c r="I137" s="189"/>
      <c r="J137" s="188">
        <f t="shared" ref="J137:J168" si="0">ROUND(I137*H137,2)</f>
        <v>0</v>
      </c>
      <c r="K137" s="190"/>
      <c r="L137" s="36"/>
      <c r="M137" s="191" t="s">
        <v>1</v>
      </c>
      <c r="N137" s="192" t="s">
        <v>38</v>
      </c>
      <c r="O137" s="68"/>
      <c r="P137" s="193">
        <f t="shared" ref="P137:P168" si="1">O137*H137</f>
        <v>0</v>
      </c>
      <c r="Q137" s="193">
        <v>0</v>
      </c>
      <c r="R137" s="193">
        <f t="shared" ref="R137:R168" si="2">Q137*H137</f>
        <v>0</v>
      </c>
      <c r="S137" s="193">
        <v>0</v>
      </c>
      <c r="T137" s="194">
        <f t="shared" ref="T137:T168" si="3">S137*H137</f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95" t="s">
        <v>179</v>
      </c>
      <c r="AT137" s="195" t="s">
        <v>175</v>
      </c>
      <c r="AU137" s="195" t="s">
        <v>180</v>
      </c>
      <c r="AY137" s="14" t="s">
        <v>172</v>
      </c>
      <c r="BE137" s="196">
        <f t="shared" ref="BE137:BE168" si="4">IF(N137="základná",J137,0)</f>
        <v>0</v>
      </c>
      <c r="BF137" s="196">
        <f t="shared" ref="BF137:BF168" si="5">IF(N137="znížená",J137,0)</f>
        <v>0</v>
      </c>
      <c r="BG137" s="196">
        <f t="shared" ref="BG137:BG168" si="6">IF(N137="zákl. prenesená",J137,0)</f>
        <v>0</v>
      </c>
      <c r="BH137" s="196">
        <f t="shared" ref="BH137:BH168" si="7">IF(N137="zníž. prenesená",J137,0)</f>
        <v>0</v>
      </c>
      <c r="BI137" s="196">
        <f t="shared" ref="BI137:BI168" si="8">IF(N137="nulová",J137,0)</f>
        <v>0</v>
      </c>
      <c r="BJ137" s="14" t="s">
        <v>180</v>
      </c>
      <c r="BK137" s="196">
        <f t="shared" ref="BK137:BK168" si="9">ROUND(I137*H137,2)</f>
        <v>0</v>
      </c>
      <c r="BL137" s="14" t="s">
        <v>179</v>
      </c>
      <c r="BM137" s="195" t="s">
        <v>232</v>
      </c>
    </row>
    <row r="138" spans="1:65" s="2" customFormat="1" ht="24.2" customHeight="1">
      <c r="A138" s="31"/>
      <c r="B138" s="32"/>
      <c r="C138" s="197" t="s">
        <v>208</v>
      </c>
      <c r="D138" s="197" t="s">
        <v>256</v>
      </c>
      <c r="E138" s="198" t="s">
        <v>1055</v>
      </c>
      <c r="F138" s="199" t="s">
        <v>1056</v>
      </c>
      <c r="G138" s="200" t="s">
        <v>337</v>
      </c>
      <c r="H138" s="201">
        <v>1.5</v>
      </c>
      <c r="I138" s="202"/>
      <c r="J138" s="201">
        <f t="shared" si="0"/>
        <v>0</v>
      </c>
      <c r="K138" s="203"/>
      <c r="L138" s="204"/>
      <c r="M138" s="205" t="s">
        <v>1</v>
      </c>
      <c r="N138" s="206" t="s">
        <v>38</v>
      </c>
      <c r="O138" s="68"/>
      <c r="P138" s="193">
        <f t="shared" si="1"/>
        <v>0</v>
      </c>
      <c r="Q138" s="193">
        <v>2.5000000000000001E-4</v>
      </c>
      <c r="R138" s="193">
        <f t="shared" si="2"/>
        <v>3.7500000000000001E-4</v>
      </c>
      <c r="S138" s="193">
        <v>0</v>
      </c>
      <c r="T138" s="194">
        <f t="shared" si="3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95" t="s">
        <v>220</v>
      </c>
      <c r="AT138" s="195" t="s">
        <v>256</v>
      </c>
      <c r="AU138" s="195" t="s">
        <v>180</v>
      </c>
      <c r="AY138" s="14" t="s">
        <v>172</v>
      </c>
      <c r="BE138" s="196">
        <f t="shared" si="4"/>
        <v>0</v>
      </c>
      <c r="BF138" s="196">
        <f t="shared" si="5"/>
        <v>0</v>
      </c>
      <c r="BG138" s="196">
        <f t="shared" si="6"/>
        <v>0</v>
      </c>
      <c r="BH138" s="196">
        <f t="shared" si="7"/>
        <v>0</v>
      </c>
      <c r="BI138" s="196">
        <f t="shared" si="8"/>
        <v>0</v>
      </c>
      <c r="BJ138" s="14" t="s">
        <v>180</v>
      </c>
      <c r="BK138" s="196">
        <f t="shared" si="9"/>
        <v>0</v>
      </c>
      <c r="BL138" s="14" t="s">
        <v>179</v>
      </c>
      <c r="BM138" s="195" t="s">
        <v>245</v>
      </c>
    </row>
    <row r="139" spans="1:65" s="2" customFormat="1" ht="24.2" customHeight="1">
      <c r="A139" s="31"/>
      <c r="B139" s="32"/>
      <c r="C139" s="184" t="s">
        <v>215</v>
      </c>
      <c r="D139" s="184" t="s">
        <v>175</v>
      </c>
      <c r="E139" s="185" t="s">
        <v>1057</v>
      </c>
      <c r="F139" s="186" t="s">
        <v>1058</v>
      </c>
      <c r="G139" s="187" t="s">
        <v>337</v>
      </c>
      <c r="H139" s="188">
        <v>3</v>
      </c>
      <c r="I139" s="189"/>
      <c r="J139" s="188">
        <f t="shared" si="0"/>
        <v>0</v>
      </c>
      <c r="K139" s="190"/>
      <c r="L139" s="36"/>
      <c r="M139" s="191" t="s">
        <v>1</v>
      </c>
      <c r="N139" s="192" t="s">
        <v>38</v>
      </c>
      <c r="O139" s="68"/>
      <c r="P139" s="193">
        <f t="shared" si="1"/>
        <v>0</v>
      </c>
      <c r="Q139" s="193">
        <v>0</v>
      </c>
      <c r="R139" s="193">
        <f t="shared" si="2"/>
        <v>0</v>
      </c>
      <c r="S139" s="193">
        <v>0</v>
      </c>
      <c r="T139" s="194">
        <f t="shared" si="3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95" t="s">
        <v>179</v>
      </c>
      <c r="AT139" s="195" t="s">
        <v>175</v>
      </c>
      <c r="AU139" s="195" t="s">
        <v>180</v>
      </c>
      <c r="AY139" s="14" t="s">
        <v>172</v>
      </c>
      <c r="BE139" s="196">
        <f t="shared" si="4"/>
        <v>0</v>
      </c>
      <c r="BF139" s="196">
        <f t="shared" si="5"/>
        <v>0</v>
      </c>
      <c r="BG139" s="196">
        <f t="shared" si="6"/>
        <v>0</v>
      </c>
      <c r="BH139" s="196">
        <f t="shared" si="7"/>
        <v>0</v>
      </c>
      <c r="BI139" s="196">
        <f t="shared" si="8"/>
        <v>0</v>
      </c>
      <c r="BJ139" s="14" t="s">
        <v>180</v>
      </c>
      <c r="BK139" s="196">
        <f t="shared" si="9"/>
        <v>0</v>
      </c>
      <c r="BL139" s="14" t="s">
        <v>179</v>
      </c>
      <c r="BM139" s="195" t="s">
        <v>255</v>
      </c>
    </row>
    <row r="140" spans="1:65" s="2" customFormat="1" ht="24.2" customHeight="1">
      <c r="A140" s="31"/>
      <c r="B140" s="32"/>
      <c r="C140" s="197" t="s">
        <v>220</v>
      </c>
      <c r="D140" s="197" t="s">
        <v>256</v>
      </c>
      <c r="E140" s="198" t="s">
        <v>1059</v>
      </c>
      <c r="F140" s="199" t="s">
        <v>1060</v>
      </c>
      <c r="G140" s="200" t="s">
        <v>337</v>
      </c>
      <c r="H140" s="201">
        <v>3</v>
      </c>
      <c r="I140" s="202"/>
      <c r="J140" s="201">
        <f t="shared" si="0"/>
        <v>0</v>
      </c>
      <c r="K140" s="203"/>
      <c r="L140" s="204"/>
      <c r="M140" s="205" t="s">
        <v>1</v>
      </c>
      <c r="N140" s="206" t="s">
        <v>38</v>
      </c>
      <c r="O140" s="68"/>
      <c r="P140" s="193">
        <f t="shared" si="1"/>
        <v>0</v>
      </c>
      <c r="Q140" s="193">
        <v>0</v>
      </c>
      <c r="R140" s="193">
        <f t="shared" si="2"/>
        <v>0</v>
      </c>
      <c r="S140" s="193">
        <v>0</v>
      </c>
      <c r="T140" s="194">
        <f t="shared" si="3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95" t="s">
        <v>220</v>
      </c>
      <c r="AT140" s="195" t="s">
        <v>256</v>
      </c>
      <c r="AU140" s="195" t="s">
        <v>180</v>
      </c>
      <c r="AY140" s="14" t="s">
        <v>172</v>
      </c>
      <c r="BE140" s="196">
        <f t="shared" si="4"/>
        <v>0</v>
      </c>
      <c r="BF140" s="196">
        <f t="shared" si="5"/>
        <v>0</v>
      </c>
      <c r="BG140" s="196">
        <f t="shared" si="6"/>
        <v>0</v>
      </c>
      <c r="BH140" s="196">
        <f t="shared" si="7"/>
        <v>0</v>
      </c>
      <c r="BI140" s="196">
        <f t="shared" si="8"/>
        <v>0</v>
      </c>
      <c r="BJ140" s="14" t="s">
        <v>180</v>
      </c>
      <c r="BK140" s="196">
        <f t="shared" si="9"/>
        <v>0</v>
      </c>
      <c r="BL140" s="14" t="s">
        <v>179</v>
      </c>
      <c r="BM140" s="195" t="s">
        <v>266</v>
      </c>
    </row>
    <row r="141" spans="1:65" s="2" customFormat="1" ht="24.2" customHeight="1">
      <c r="A141" s="31"/>
      <c r="B141" s="32"/>
      <c r="C141" s="184" t="s">
        <v>226</v>
      </c>
      <c r="D141" s="184" t="s">
        <v>175</v>
      </c>
      <c r="E141" s="185" t="s">
        <v>1061</v>
      </c>
      <c r="F141" s="186" t="s">
        <v>1062</v>
      </c>
      <c r="G141" s="187" t="s">
        <v>337</v>
      </c>
      <c r="H141" s="188">
        <v>313</v>
      </c>
      <c r="I141" s="189"/>
      <c r="J141" s="188">
        <f t="shared" si="0"/>
        <v>0</v>
      </c>
      <c r="K141" s="190"/>
      <c r="L141" s="36"/>
      <c r="M141" s="191" t="s">
        <v>1</v>
      </c>
      <c r="N141" s="192" t="s">
        <v>38</v>
      </c>
      <c r="O141" s="68"/>
      <c r="P141" s="193">
        <f t="shared" si="1"/>
        <v>0</v>
      </c>
      <c r="Q141" s="193">
        <v>0</v>
      </c>
      <c r="R141" s="193">
        <f t="shared" si="2"/>
        <v>0</v>
      </c>
      <c r="S141" s="193">
        <v>0</v>
      </c>
      <c r="T141" s="194">
        <f t="shared" si="3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95" t="s">
        <v>179</v>
      </c>
      <c r="AT141" s="195" t="s">
        <v>175</v>
      </c>
      <c r="AU141" s="195" t="s">
        <v>180</v>
      </c>
      <c r="AY141" s="14" t="s">
        <v>172</v>
      </c>
      <c r="BE141" s="196">
        <f t="shared" si="4"/>
        <v>0</v>
      </c>
      <c r="BF141" s="196">
        <f t="shared" si="5"/>
        <v>0</v>
      </c>
      <c r="BG141" s="196">
        <f t="shared" si="6"/>
        <v>0</v>
      </c>
      <c r="BH141" s="196">
        <f t="shared" si="7"/>
        <v>0</v>
      </c>
      <c r="BI141" s="196">
        <f t="shared" si="8"/>
        <v>0</v>
      </c>
      <c r="BJ141" s="14" t="s">
        <v>180</v>
      </c>
      <c r="BK141" s="196">
        <f t="shared" si="9"/>
        <v>0</v>
      </c>
      <c r="BL141" s="14" t="s">
        <v>179</v>
      </c>
      <c r="BM141" s="195" t="s">
        <v>376</v>
      </c>
    </row>
    <row r="142" spans="1:65" s="2" customFormat="1" ht="24.2" customHeight="1">
      <c r="A142" s="31"/>
      <c r="B142" s="32"/>
      <c r="C142" s="197" t="s">
        <v>232</v>
      </c>
      <c r="D142" s="197" t="s">
        <v>256</v>
      </c>
      <c r="E142" s="198" t="s">
        <v>1063</v>
      </c>
      <c r="F142" s="199" t="s">
        <v>1064</v>
      </c>
      <c r="G142" s="200" t="s">
        <v>235</v>
      </c>
      <c r="H142" s="201">
        <v>5</v>
      </c>
      <c r="I142" s="202"/>
      <c r="J142" s="201">
        <f t="shared" si="0"/>
        <v>0</v>
      </c>
      <c r="K142" s="203"/>
      <c r="L142" s="204"/>
      <c r="M142" s="205" t="s">
        <v>1</v>
      </c>
      <c r="N142" s="206" t="s">
        <v>38</v>
      </c>
      <c r="O142" s="68"/>
      <c r="P142" s="193">
        <f t="shared" si="1"/>
        <v>0</v>
      </c>
      <c r="Q142" s="193">
        <v>0</v>
      </c>
      <c r="R142" s="193">
        <f t="shared" si="2"/>
        <v>0</v>
      </c>
      <c r="S142" s="193">
        <v>0</v>
      </c>
      <c r="T142" s="194">
        <f t="shared" si="3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95" t="s">
        <v>220</v>
      </c>
      <c r="AT142" s="195" t="s">
        <v>256</v>
      </c>
      <c r="AU142" s="195" t="s">
        <v>180</v>
      </c>
      <c r="AY142" s="14" t="s">
        <v>172</v>
      </c>
      <c r="BE142" s="196">
        <f t="shared" si="4"/>
        <v>0</v>
      </c>
      <c r="BF142" s="196">
        <f t="shared" si="5"/>
        <v>0</v>
      </c>
      <c r="BG142" s="196">
        <f t="shared" si="6"/>
        <v>0</v>
      </c>
      <c r="BH142" s="196">
        <f t="shared" si="7"/>
        <v>0</v>
      </c>
      <c r="BI142" s="196">
        <f t="shared" si="8"/>
        <v>0</v>
      </c>
      <c r="BJ142" s="14" t="s">
        <v>180</v>
      </c>
      <c r="BK142" s="196">
        <f t="shared" si="9"/>
        <v>0</v>
      </c>
      <c r="BL142" s="14" t="s">
        <v>179</v>
      </c>
      <c r="BM142" s="195" t="s">
        <v>8</v>
      </c>
    </row>
    <row r="143" spans="1:65" s="2" customFormat="1" ht="37.9" customHeight="1">
      <c r="A143" s="31"/>
      <c r="B143" s="32"/>
      <c r="C143" s="197" t="s">
        <v>237</v>
      </c>
      <c r="D143" s="197" t="s">
        <v>256</v>
      </c>
      <c r="E143" s="198" t="s">
        <v>1065</v>
      </c>
      <c r="F143" s="199" t="s">
        <v>1066</v>
      </c>
      <c r="G143" s="200" t="s">
        <v>337</v>
      </c>
      <c r="H143" s="201">
        <v>10</v>
      </c>
      <c r="I143" s="202"/>
      <c r="J143" s="201">
        <f t="shared" si="0"/>
        <v>0</v>
      </c>
      <c r="K143" s="203"/>
      <c r="L143" s="204"/>
      <c r="M143" s="205" t="s">
        <v>1</v>
      </c>
      <c r="N143" s="206" t="s">
        <v>38</v>
      </c>
      <c r="O143" s="68"/>
      <c r="P143" s="193">
        <f t="shared" si="1"/>
        <v>0</v>
      </c>
      <c r="Q143" s="193">
        <v>0</v>
      </c>
      <c r="R143" s="193">
        <f t="shared" si="2"/>
        <v>0</v>
      </c>
      <c r="S143" s="193">
        <v>0</v>
      </c>
      <c r="T143" s="194">
        <f t="shared" si="3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95" t="s">
        <v>220</v>
      </c>
      <c r="AT143" s="195" t="s">
        <v>256</v>
      </c>
      <c r="AU143" s="195" t="s">
        <v>180</v>
      </c>
      <c r="AY143" s="14" t="s">
        <v>172</v>
      </c>
      <c r="BE143" s="196">
        <f t="shared" si="4"/>
        <v>0</v>
      </c>
      <c r="BF143" s="196">
        <f t="shared" si="5"/>
        <v>0</v>
      </c>
      <c r="BG143" s="196">
        <f t="shared" si="6"/>
        <v>0</v>
      </c>
      <c r="BH143" s="196">
        <f t="shared" si="7"/>
        <v>0</v>
      </c>
      <c r="BI143" s="196">
        <f t="shared" si="8"/>
        <v>0</v>
      </c>
      <c r="BJ143" s="14" t="s">
        <v>180</v>
      </c>
      <c r="BK143" s="196">
        <f t="shared" si="9"/>
        <v>0</v>
      </c>
      <c r="BL143" s="14" t="s">
        <v>179</v>
      </c>
      <c r="BM143" s="195" t="s">
        <v>241</v>
      </c>
    </row>
    <row r="144" spans="1:65" s="2" customFormat="1" ht="37.9" customHeight="1">
      <c r="A144" s="31"/>
      <c r="B144" s="32"/>
      <c r="C144" s="197" t="s">
        <v>245</v>
      </c>
      <c r="D144" s="197" t="s">
        <v>256</v>
      </c>
      <c r="E144" s="198" t="s">
        <v>1067</v>
      </c>
      <c r="F144" s="199" t="s">
        <v>1068</v>
      </c>
      <c r="G144" s="200" t="s">
        <v>337</v>
      </c>
      <c r="H144" s="201">
        <v>228</v>
      </c>
      <c r="I144" s="202"/>
      <c r="J144" s="201">
        <f t="shared" si="0"/>
        <v>0</v>
      </c>
      <c r="K144" s="203"/>
      <c r="L144" s="204"/>
      <c r="M144" s="205" t="s">
        <v>1</v>
      </c>
      <c r="N144" s="206" t="s">
        <v>38</v>
      </c>
      <c r="O144" s="68"/>
      <c r="P144" s="193">
        <f t="shared" si="1"/>
        <v>0</v>
      </c>
      <c r="Q144" s="193">
        <v>0</v>
      </c>
      <c r="R144" s="193">
        <f t="shared" si="2"/>
        <v>0</v>
      </c>
      <c r="S144" s="193">
        <v>0</v>
      </c>
      <c r="T144" s="194">
        <f t="shared" si="3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95" t="s">
        <v>220</v>
      </c>
      <c r="AT144" s="195" t="s">
        <v>256</v>
      </c>
      <c r="AU144" s="195" t="s">
        <v>180</v>
      </c>
      <c r="AY144" s="14" t="s">
        <v>172</v>
      </c>
      <c r="BE144" s="196">
        <f t="shared" si="4"/>
        <v>0</v>
      </c>
      <c r="BF144" s="196">
        <f t="shared" si="5"/>
        <v>0</v>
      </c>
      <c r="BG144" s="196">
        <f t="shared" si="6"/>
        <v>0</v>
      </c>
      <c r="BH144" s="196">
        <f t="shared" si="7"/>
        <v>0</v>
      </c>
      <c r="BI144" s="196">
        <f t="shared" si="8"/>
        <v>0</v>
      </c>
      <c r="BJ144" s="14" t="s">
        <v>180</v>
      </c>
      <c r="BK144" s="196">
        <f t="shared" si="9"/>
        <v>0</v>
      </c>
      <c r="BL144" s="14" t="s">
        <v>179</v>
      </c>
      <c r="BM144" s="195" t="s">
        <v>386</v>
      </c>
    </row>
    <row r="145" spans="1:65" s="2" customFormat="1" ht="37.9" customHeight="1">
      <c r="A145" s="31"/>
      <c r="B145" s="32"/>
      <c r="C145" s="197" t="s">
        <v>251</v>
      </c>
      <c r="D145" s="197" t="s">
        <v>256</v>
      </c>
      <c r="E145" s="198" t="s">
        <v>1069</v>
      </c>
      <c r="F145" s="199" t="s">
        <v>1070</v>
      </c>
      <c r="G145" s="200" t="s">
        <v>337</v>
      </c>
      <c r="H145" s="201">
        <v>75</v>
      </c>
      <c r="I145" s="202"/>
      <c r="J145" s="201">
        <f t="shared" si="0"/>
        <v>0</v>
      </c>
      <c r="K145" s="203"/>
      <c r="L145" s="204"/>
      <c r="M145" s="205" t="s">
        <v>1</v>
      </c>
      <c r="N145" s="206" t="s">
        <v>38</v>
      </c>
      <c r="O145" s="68"/>
      <c r="P145" s="193">
        <f t="shared" si="1"/>
        <v>0</v>
      </c>
      <c r="Q145" s="193">
        <v>0</v>
      </c>
      <c r="R145" s="193">
        <f t="shared" si="2"/>
        <v>0</v>
      </c>
      <c r="S145" s="193">
        <v>0</v>
      </c>
      <c r="T145" s="194">
        <f t="shared" si="3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95" t="s">
        <v>220</v>
      </c>
      <c r="AT145" s="195" t="s">
        <v>256</v>
      </c>
      <c r="AU145" s="195" t="s">
        <v>180</v>
      </c>
      <c r="AY145" s="14" t="s">
        <v>172</v>
      </c>
      <c r="BE145" s="196">
        <f t="shared" si="4"/>
        <v>0</v>
      </c>
      <c r="BF145" s="196">
        <f t="shared" si="5"/>
        <v>0</v>
      </c>
      <c r="BG145" s="196">
        <f t="shared" si="6"/>
        <v>0</v>
      </c>
      <c r="BH145" s="196">
        <f t="shared" si="7"/>
        <v>0</v>
      </c>
      <c r="BI145" s="196">
        <f t="shared" si="8"/>
        <v>0</v>
      </c>
      <c r="BJ145" s="14" t="s">
        <v>180</v>
      </c>
      <c r="BK145" s="196">
        <f t="shared" si="9"/>
        <v>0</v>
      </c>
      <c r="BL145" s="14" t="s">
        <v>179</v>
      </c>
      <c r="BM145" s="195" t="s">
        <v>398</v>
      </c>
    </row>
    <row r="146" spans="1:65" s="2" customFormat="1" ht="37.9" customHeight="1">
      <c r="A146" s="31"/>
      <c r="B146" s="32"/>
      <c r="C146" s="197" t="s">
        <v>255</v>
      </c>
      <c r="D146" s="197" t="s">
        <v>256</v>
      </c>
      <c r="E146" s="198" t="s">
        <v>1071</v>
      </c>
      <c r="F146" s="199" t="s">
        <v>1072</v>
      </c>
      <c r="G146" s="200" t="s">
        <v>1048</v>
      </c>
      <c r="H146" s="201">
        <v>2</v>
      </c>
      <c r="I146" s="202"/>
      <c r="J146" s="201">
        <f t="shared" si="0"/>
        <v>0</v>
      </c>
      <c r="K146" s="203"/>
      <c r="L146" s="204"/>
      <c r="M146" s="205" t="s">
        <v>1</v>
      </c>
      <c r="N146" s="206" t="s">
        <v>38</v>
      </c>
      <c r="O146" s="68"/>
      <c r="P146" s="193">
        <f t="shared" si="1"/>
        <v>0</v>
      </c>
      <c r="Q146" s="193">
        <v>0</v>
      </c>
      <c r="R146" s="193">
        <f t="shared" si="2"/>
        <v>0</v>
      </c>
      <c r="S146" s="193">
        <v>0</v>
      </c>
      <c r="T146" s="194">
        <f t="shared" si="3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95" t="s">
        <v>220</v>
      </c>
      <c r="AT146" s="195" t="s">
        <v>256</v>
      </c>
      <c r="AU146" s="195" t="s">
        <v>180</v>
      </c>
      <c r="AY146" s="14" t="s">
        <v>172</v>
      </c>
      <c r="BE146" s="196">
        <f t="shared" si="4"/>
        <v>0</v>
      </c>
      <c r="BF146" s="196">
        <f t="shared" si="5"/>
        <v>0</v>
      </c>
      <c r="BG146" s="196">
        <f t="shared" si="6"/>
        <v>0</v>
      </c>
      <c r="BH146" s="196">
        <f t="shared" si="7"/>
        <v>0</v>
      </c>
      <c r="BI146" s="196">
        <f t="shared" si="8"/>
        <v>0</v>
      </c>
      <c r="BJ146" s="14" t="s">
        <v>180</v>
      </c>
      <c r="BK146" s="196">
        <f t="shared" si="9"/>
        <v>0</v>
      </c>
      <c r="BL146" s="14" t="s">
        <v>179</v>
      </c>
      <c r="BM146" s="195" t="s">
        <v>406</v>
      </c>
    </row>
    <row r="147" spans="1:65" s="2" customFormat="1" ht="37.9" customHeight="1">
      <c r="A147" s="31"/>
      <c r="B147" s="32"/>
      <c r="C147" s="197" t="s">
        <v>260</v>
      </c>
      <c r="D147" s="197" t="s">
        <v>256</v>
      </c>
      <c r="E147" s="198" t="s">
        <v>1073</v>
      </c>
      <c r="F147" s="199" t="s">
        <v>1074</v>
      </c>
      <c r="G147" s="200" t="s">
        <v>1048</v>
      </c>
      <c r="H147" s="201">
        <v>14</v>
      </c>
      <c r="I147" s="202"/>
      <c r="J147" s="201">
        <f t="shared" si="0"/>
        <v>0</v>
      </c>
      <c r="K147" s="203"/>
      <c r="L147" s="204"/>
      <c r="M147" s="205" t="s">
        <v>1</v>
      </c>
      <c r="N147" s="206" t="s">
        <v>38</v>
      </c>
      <c r="O147" s="68"/>
      <c r="P147" s="193">
        <f t="shared" si="1"/>
        <v>0</v>
      </c>
      <c r="Q147" s="193">
        <v>0</v>
      </c>
      <c r="R147" s="193">
        <f t="shared" si="2"/>
        <v>0</v>
      </c>
      <c r="S147" s="193">
        <v>0</v>
      </c>
      <c r="T147" s="194">
        <f t="shared" si="3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95" t="s">
        <v>220</v>
      </c>
      <c r="AT147" s="195" t="s">
        <v>256</v>
      </c>
      <c r="AU147" s="195" t="s">
        <v>180</v>
      </c>
      <c r="AY147" s="14" t="s">
        <v>172</v>
      </c>
      <c r="BE147" s="196">
        <f t="shared" si="4"/>
        <v>0</v>
      </c>
      <c r="BF147" s="196">
        <f t="shared" si="5"/>
        <v>0</v>
      </c>
      <c r="BG147" s="196">
        <f t="shared" si="6"/>
        <v>0</v>
      </c>
      <c r="BH147" s="196">
        <f t="shared" si="7"/>
        <v>0</v>
      </c>
      <c r="BI147" s="196">
        <f t="shared" si="8"/>
        <v>0</v>
      </c>
      <c r="BJ147" s="14" t="s">
        <v>180</v>
      </c>
      <c r="BK147" s="196">
        <f t="shared" si="9"/>
        <v>0</v>
      </c>
      <c r="BL147" s="14" t="s">
        <v>179</v>
      </c>
      <c r="BM147" s="195" t="s">
        <v>416</v>
      </c>
    </row>
    <row r="148" spans="1:65" s="2" customFormat="1" ht="40.9" customHeight="1">
      <c r="A148" s="31"/>
      <c r="B148" s="32"/>
      <c r="C148" s="197" t="s">
        <v>266</v>
      </c>
      <c r="D148" s="197" t="s">
        <v>256</v>
      </c>
      <c r="E148" s="198" t="s">
        <v>1075</v>
      </c>
      <c r="F148" s="199" t="s">
        <v>1076</v>
      </c>
      <c r="G148" s="200" t="s">
        <v>1048</v>
      </c>
      <c r="H148" s="201">
        <v>5</v>
      </c>
      <c r="I148" s="202"/>
      <c r="J148" s="201">
        <f t="shared" si="0"/>
        <v>0</v>
      </c>
      <c r="K148" s="203"/>
      <c r="L148" s="204"/>
      <c r="M148" s="205" t="s">
        <v>1</v>
      </c>
      <c r="N148" s="206" t="s">
        <v>38</v>
      </c>
      <c r="O148" s="68"/>
      <c r="P148" s="193">
        <f t="shared" si="1"/>
        <v>0</v>
      </c>
      <c r="Q148" s="193">
        <v>0</v>
      </c>
      <c r="R148" s="193">
        <f t="shared" si="2"/>
        <v>0</v>
      </c>
      <c r="S148" s="193">
        <v>0</v>
      </c>
      <c r="T148" s="194">
        <f t="shared" si="3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95" t="s">
        <v>220</v>
      </c>
      <c r="AT148" s="195" t="s">
        <v>256</v>
      </c>
      <c r="AU148" s="195" t="s">
        <v>180</v>
      </c>
      <c r="AY148" s="14" t="s">
        <v>172</v>
      </c>
      <c r="BE148" s="196">
        <f t="shared" si="4"/>
        <v>0</v>
      </c>
      <c r="BF148" s="196">
        <f t="shared" si="5"/>
        <v>0</v>
      </c>
      <c r="BG148" s="196">
        <f t="shared" si="6"/>
        <v>0</v>
      </c>
      <c r="BH148" s="196">
        <f t="shared" si="7"/>
        <v>0</v>
      </c>
      <c r="BI148" s="196">
        <f t="shared" si="8"/>
        <v>0</v>
      </c>
      <c r="BJ148" s="14" t="s">
        <v>180</v>
      </c>
      <c r="BK148" s="196">
        <f t="shared" si="9"/>
        <v>0</v>
      </c>
      <c r="BL148" s="14" t="s">
        <v>179</v>
      </c>
      <c r="BM148" s="195" t="s">
        <v>426</v>
      </c>
    </row>
    <row r="149" spans="1:65" s="2" customFormat="1" ht="43.9" customHeight="1">
      <c r="A149" s="31"/>
      <c r="B149" s="32"/>
      <c r="C149" s="197" t="s">
        <v>272</v>
      </c>
      <c r="D149" s="197" t="s">
        <v>256</v>
      </c>
      <c r="E149" s="198" t="s">
        <v>1077</v>
      </c>
      <c r="F149" s="199" t="s">
        <v>1078</v>
      </c>
      <c r="G149" s="200" t="s">
        <v>1048</v>
      </c>
      <c r="H149" s="201">
        <v>1</v>
      </c>
      <c r="I149" s="202"/>
      <c r="J149" s="201">
        <f t="shared" si="0"/>
        <v>0</v>
      </c>
      <c r="K149" s="203"/>
      <c r="L149" s="204"/>
      <c r="M149" s="205" t="s">
        <v>1</v>
      </c>
      <c r="N149" s="206" t="s">
        <v>38</v>
      </c>
      <c r="O149" s="68"/>
      <c r="P149" s="193">
        <f t="shared" si="1"/>
        <v>0</v>
      </c>
      <c r="Q149" s="193">
        <v>0</v>
      </c>
      <c r="R149" s="193">
        <f t="shared" si="2"/>
        <v>0</v>
      </c>
      <c r="S149" s="193">
        <v>0</v>
      </c>
      <c r="T149" s="194">
        <f t="shared" si="3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95" t="s">
        <v>220</v>
      </c>
      <c r="AT149" s="195" t="s">
        <v>256</v>
      </c>
      <c r="AU149" s="195" t="s">
        <v>180</v>
      </c>
      <c r="AY149" s="14" t="s">
        <v>172</v>
      </c>
      <c r="BE149" s="196">
        <f t="shared" si="4"/>
        <v>0</v>
      </c>
      <c r="BF149" s="196">
        <f t="shared" si="5"/>
        <v>0</v>
      </c>
      <c r="BG149" s="196">
        <f t="shared" si="6"/>
        <v>0</v>
      </c>
      <c r="BH149" s="196">
        <f t="shared" si="7"/>
        <v>0</v>
      </c>
      <c r="BI149" s="196">
        <f t="shared" si="8"/>
        <v>0</v>
      </c>
      <c r="BJ149" s="14" t="s">
        <v>180</v>
      </c>
      <c r="BK149" s="196">
        <f t="shared" si="9"/>
        <v>0</v>
      </c>
      <c r="BL149" s="14" t="s">
        <v>179</v>
      </c>
      <c r="BM149" s="195" t="s">
        <v>438</v>
      </c>
    </row>
    <row r="150" spans="1:65" s="2" customFormat="1" ht="37.9" customHeight="1">
      <c r="A150" s="31"/>
      <c r="B150" s="32"/>
      <c r="C150" s="197" t="s">
        <v>376</v>
      </c>
      <c r="D150" s="197" t="s">
        <v>256</v>
      </c>
      <c r="E150" s="198" t="s">
        <v>1079</v>
      </c>
      <c r="F150" s="199" t="s">
        <v>1080</v>
      </c>
      <c r="G150" s="200" t="s">
        <v>1048</v>
      </c>
      <c r="H150" s="201">
        <v>7</v>
      </c>
      <c r="I150" s="202"/>
      <c r="J150" s="201">
        <f t="shared" si="0"/>
        <v>0</v>
      </c>
      <c r="K150" s="203"/>
      <c r="L150" s="204"/>
      <c r="M150" s="205" t="s">
        <v>1</v>
      </c>
      <c r="N150" s="206" t="s">
        <v>38</v>
      </c>
      <c r="O150" s="68"/>
      <c r="P150" s="193">
        <f t="shared" si="1"/>
        <v>0</v>
      </c>
      <c r="Q150" s="193">
        <v>0</v>
      </c>
      <c r="R150" s="193">
        <f t="shared" si="2"/>
        <v>0</v>
      </c>
      <c r="S150" s="193">
        <v>0</v>
      </c>
      <c r="T150" s="194">
        <f t="shared" si="3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95" t="s">
        <v>220</v>
      </c>
      <c r="AT150" s="195" t="s">
        <v>256</v>
      </c>
      <c r="AU150" s="195" t="s">
        <v>180</v>
      </c>
      <c r="AY150" s="14" t="s">
        <v>172</v>
      </c>
      <c r="BE150" s="196">
        <f t="shared" si="4"/>
        <v>0</v>
      </c>
      <c r="BF150" s="196">
        <f t="shared" si="5"/>
        <v>0</v>
      </c>
      <c r="BG150" s="196">
        <f t="shared" si="6"/>
        <v>0</v>
      </c>
      <c r="BH150" s="196">
        <f t="shared" si="7"/>
        <v>0</v>
      </c>
      <c r="BI150" s="196">
        <f t="shared" si="8"/>
        <v>0</v>
      </c>
      <c r="BJ150" s="14" t="s">
        <v>180</v>
      </c>
      <c r="BK150" s="196">
        <f t="shared" si="9"/>
        <v>0</v>
      </c>
      <c r="BL150" s="14" t="s">
        <v>179</v>
      </c>
      <c r="BM150" s="195" t="s">
        <v>450</v>
      </c>
    </row>
    <row r="151" spans="1:65" s="2" customFormat="1" ht="37.9" customHeight="1">
      <c r="A151" s="31"/>
      <c r="B151" s="32"/>
      <c r="C151" s="197" t="s">
        <v>380</v>
      </c>
      <c r="D151" s="197" t="s">
        <v>256</v>
      </c>
      <c r="E151" s="198" t="s">
        <v>1081</v>
      </c>
      <c r="F151" s="199" t="s">
        <v>1082</v>
      </c>
      <c r="G151" s="200" t="s">
        <v>1048</v>
      </c>
      <c r="H151" s="201">
        <v>7</v>
      </c>
      <c r="I151" s="202"/>
      <c r="J151" s="201">
        <f t="shared" si="0"/>
        <v>0</v>
      </c>
      <c r="K151" s="203"/>
      <c r="L151" s="204"/>
      <c r="M151" s="205" t="s">
        <v>1</v>
      </c>
      <c r="N151" s="206" t="s">
        <v>38</v>
      </c>
      <c r="O151" s="68"/>
      <c r="P151" s="193">
        <f t="shared" si="1"/>
        <v>0</v>
      </c>
      <c r="Q151" s="193">
        <v>0</v>
      </c>
      <c r="R151" s="193">
        <f t="shared" si="2"/>
        <v>0</v>
      </c>
      <c r="S151" s="193">
        <v>0</v>
      </c>
      <c r="T151" s="194">
        <f t="shared" si="3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95" t="s">
        <v>220</v>
      </c>
      <c r="AT151" s="195" t="s">
        <v>256</v>
      </c>
      <c r="AU151" s="195" t="s">
        <v>180</v>
      </c>
      <c r="AY151" s="14" t="s">
        <v>172</v>
      </c>
      <c r="BE151" s="196">
        <f t="shared" si="4"/>
        <v>0</v>
      </c>
      <c r="BF151" s="196">
        <f t="shared" si="5"/>
        <v>0</v>
      </c>
      <c r="BG151" s="196">
        <f t="shared" si="6"/>
        <v>0</v>
      </c>
      <c r="BH151" s="196">
        <f t="shared" si="7"/>
        <v>0</v>
      </c>
      <c r="BI151" s="196">
        <f t="shared" si="8"/>
        <v>0</v>
      </c>
      <c r="BJ151" s="14" t="s">
        <v>180</v>
      </c>
      <c r="BK151" s="196">
        <f t="shared" si="9"/>
        <v>0</v>
      </c>
      <c r="BL151" s="14" t="s">
        <v>179</v>
      </c>
      <c r="BM151" s="195" t="s">
        <v>462</v>
      </c>
    </row>
    <row r="152" spans="1:65" s="2" customFormat="1" ht="24.2" customHeight="1">
      <c r="A152" s="31"/>
      <c r="B152" s="32"/>
      <c r="C152" s="197" t="s">
        <v>8</v>
      </c>
      <c r="D152" s="197" t="s">
        <v>256</v>
      </c>
      <c r="E152" s="198" t="s">
        <v>1083</v>
      </c>
      <c r="F152" s="199" t="s">
        <v>1084</v>
      </c>
      <c r="G152" s="200" t="s">
        <v>1048</v>
      </c>
      <c r="H152" s="201">
        <v>2</v>
      </c>
      <c r="I152" s="202"/>
      <c r="J152" s="201">
        <f t="shared" si="0"/>
        <v>0</v>
      </c>
      <c r="K152" s="203"/>
      <c r="L152" s="204"/>
      <c r="M152" s="205" t="s">
        <v>1</v>
      </c>
      <c r="N152" s="206" t="s">
        <v>38</v>
      </c>
      <c r="O152" s="68"/>
      <c r="P152" s="193">
        <f t="shared" si="1"/>
        <v>0</v>
      </c>
      <c r="Q152" s="193">
        <v>0</v>
      </c>
      <c r="R152" s="193">
        <f t="shared" si="2"/>
        <v>0</v>
      </c>
      <c r="S152" s="193">
        <v>0</v>
      </c>
      <c r="T152" s="194">
        <f t="shared" si="3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95" t="s">
        <v>220</v>
      </c>
      <c r="AT152" s="195" t="s">
        <v>256</v>
      </c>
      <c r="AU152" s="195" t="s">
        <v>180</v>
      </c>
      <c r="AY152" s="14" t="s">
        <v>172</v>
      </c>
      <c r="BE152" s="196">
        <f t="shared" si="4"/>
        <v>0</v>
      </c>
      <c r="BF152" s="196">
        <f t="shared" si="5"/>
        <v>0</v>
      </c>
      <c r="BG152" s="196">
        <f t="shared" si="6"/>
        <v>0</v>
      </c>
      <c r="BH152" s="196">
        <f t="shared" si="7"/>
        <v>0</v>
      </c>
      <c r="BI152" s="196">
        <f t="shared" si="8"/>
        <v>0</v>
      </c>
      <c r="BJ152" s="14" t="s">
        <v>180</v>
      </c>
      <c r="BK152" s="196">
        <f t="shared" si="9"/>
        <v>0</v>
      </c>
      <c r="BL152" s="14" t="s">
        <v>179</v>
      </c>
      <c r="BM152" s="195" t="s">
        <v>472</v>
      </c>
    </row>
    <row r="153" spans="1:65" s="2" customFormat="1" ht="37.9" customHeight="1">
      <c r="A153" s="31"/>
      <c r="B153" s="32"/>
      <c r="C153" s="197" t="s">
        <v>384</v>
      </c>
      <c r="D153" s="197" t="s">
        <v>256</v>
      </c>
      <c r="E153" s="198" t="s">
        <v>1085</v>
      </c>
      <c r="F153" s="199" t="s">
        <v>1086</v>
      </c>
      <c r="G153" s="200" t="s">
        <v>1048</v>
      </c>
      <c r="H153" s="201">
        <v>1</v>
      </c>
      <c r="I153" s="202"/>
      <c r="J153" s="201">
        <f t="shared" si="0"/>
        <v>0</v>
      </c>
      <c r="K153" s="203"/>
      <c r="L153" s="204"/>
      <c r="M153" s="205" t="s">
        <v>1</v>
      </c>
      <c r="N153" s="206" t="s">
        <v>38</v>
      </c>
      <c r="O153" s="68"/>
      <c r="P153" s="193">
        <f t="shared" si="1"/>
        <v>0</v>
      </c>
      <c r="Q153" s="193">
        <v>0</v>
      </c>
      <c r="R153" s="193">
        <f t="shared" si="2"/>
        <v>0</v>
      </c>
      <c r="S153" s="193">
        <v>0</v>
      </c>
      <c r="T153" s="194">
        <f t="shared" si="3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95" t="s">
        <v>220</v>
      </c>
      <c r="AT153" s="195" t="s">
        <v>256</v>
      </c>
      <c r="AU153" s="195" t="s">
        <v>180</v>
      </c>
      <c r="AY153" s="14" t="s">
        <v>172</v>
      </c>
      <c r="BE153" s="196">
        <f t="shared" si="4"/>
        <v>0</v>
      </c>
      <c r="BF153" s="196">
        <f t="shared" si="5"/>
        <v>0</v>
      </c>
      <c r="BG153" s="196">
        <f t="shared" si="6"/>
        <v>0</v>
      </c>
      <c r="BH153" s="196">
        <f t="shared" si="7"/>
        <v>0</v>
      </c>
      <c r="BI153" s="196">
        <f t="shared" si="8"/>
        <v>0</v>
      </c>
      <c r="BJ153" s="14" t="s">
        <v>180</v>
      </c>
      <c r="BK153" s="196">
        <f t="shared" si="9"/>
        <v>0</v>
      </c>
      <c r="BL153" s="14" t="s">
        <v>179</v>
      </c>
      <c r="BM153" s="195" t="s">
        <v>482</v>
      </c>
    </row>
    <row r="154" spans="1:65" s="2" customFormat="1" ht="37.9" customHeight="1">
      <c r="A154" s="31"/>
      <c r="B154" s="32"/>
      <c r="C154" s="197" t="s">
        <v>241</v>
      </c>
      <c r="D154" s="197" t="s">
        <v>256</v>
      </c>
      <c r="E154" s="198" t="s">
        <v>1087</v>
      </c>
      <c r="F154" s="199" t="s">
        <v>1088</v>
      </c>
      <c r="G154" s="200" t="s">
        <v>1048</v>
      </c>
      <c r="H154" s="201">
        <v>2</v>
      </c>
      <c r="I154" s="202"/>
      <c r="J154" s="201">
        <f t="shared" si="0"/>
        <v>0</v>
      </c>
      <c r="K154" s="203"/>
      <c r="L154" s="204"/>
      <c r="M154" s="205" t="s">
        <v>1</v>
      </c>
      <c r="N154" s="206" t="s">
        <v>38</v>
      </c>
      <c r="O154" s="68"/>
      <c r="P154" s="193">
        <f t="shared" si="1"/>
        <v>0</v>
      </c>
      <c r="Q154" s="193">
        <v>0</v>
      </c>
      <c r="R154" s="193">
        <f t="shared" si="2"/>
        <v>0</v>
      </c>
      <c r="S154" s="193">
        <v>0</v>
      </c>
      <c r="T154" s="194">
        <f t="shared" si="3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95" t="s">
        <v>220</v>
      </c>
      <c r="AT154" s="195" t="s">
        <v>256</v>
      </c>
      <c r="AU154" s="195" t="s">
        <v>180</v>
      </c>
      <c r="AY154" s="14" t="s">
        <v>172</v>
      </c>
      <c r="BE154" s="196">
        <f t="shared" si="4"/>
        <v>0</v>
      </c>
      <c r="BF154" s="196">
        <f t="shared" si="5"/>
        <v>0</v>
      </c>
      <c r="BG154" s="196">
        <f t="shared" si="6"/>
        <v>0</v>
      </c>
      <c r="BH154" s="196">
        <f t="shared" si="7"/>
        <v>0</v>
      </c>
      <c r="BI154" s="196">
        <f t="shared" si="8"/>
        <v>0</v>
      </c>
      <c r="BJ154" s="14" t="s">
        <v>180</v>
      </c>
      <c r="BK154" s="196">
        <f t="shared" si="9"/>
        <v>0</v>
      </c>
      <c r="BL154" s="14" t="s">
        <v>179</v>
      </c>
      <c r="BM154" s="195" t="s">
        <v>490</v>
      </c>
    </row>
    <row r="155" spans="1:65" s="2" customFormat="1" ht="24.2" customHeight="1">
      <c r="A155" s="31"/>
      <c r="B155" s="32"/>
      <c r="C155" s="197" t="s">
        <v>385</v>
      </c>
      <c r="D155" s="197" t="s">
        <v>256</v>
      </c>
      <c r="E155" s="198" t="s">
        <v>1089</v>
      </c>
      <c r="F155" s="199" t="s">
        <v>1090</v>
      </c>
      <c r="G155" s="200" t="s">
        <v>337</v>
      </c>
      <c r="H155" s="201">
        <v>10</v>
      </c>
      <c r="I155" s="202"/>
      <c r="J155" s="201">
        <f t="shared" si="0"/>
        <v>0</v>
      </c>
      <c r="K155" s="203"/>
      <c r="L155" s="204"/>
      <c r="M155" s="205" t="s">
        <v>1</v>
      </c>
      <c r="N155" s="206" t="s">
        <v>38</v>
      </c>
      <c r="O155" s="68"/>
      <c r="P155" s="193">
        <f t="shared" si="1"/>
        <v>0</v>
      </c>
      <c r="Q155" s="193">
        <v>0</v>
      </c>
      <c r="R155" s="193">
        <f t="shared" si="2"/>
        <v>0</v>
      </c>
      <c r="S155" s="193">
        <v>0</v>
      </c>
      <c r="T155" s="194">
        <f t="shared" si="3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95" t="s">
        <v>220</v>
      </c>
      <c r="AT155" s="195" t="s">
        <v>256</v>
      </c>
      <c r="AU155" s="195" t="s">
        <v>180</v>
      </c>
      <c r="AY155" s="14" t="s">
        <v>172</v>
      </c>
      <c r="BE155" s="196">
        <f t="shared" si="4"/>
        <v>0</v>
      </c>
      <c r="BF155" s="196">
        <f t="shared" si="5"/>
        <v>0</v>
      </c>
      <c r="BG155" s="196">
        <f t="shared" si="6"/>
        <v>0</v>
      </c>
      <c r="BH155" s="196">
        <f t="shared" si="7"/>
        <v>0</v>
      </c>
      <c r="BI155" s="196">
        <f t="shared" si="8"/>
        <v>0</v>
      </c>
      <c r="BJ155" s="14" t="s">
        <v>180</v>
      </c>
      <c r="BK155" s="196">
        <f t="shared" si="9"/>
        <v>0</v>
      </c>
      <c r="BL155" s="14" t="s">
        <v>179</v>
      </c>
      <c r="BM155" s="195" t="s">
        <v>498</v>
      </c>
    </row>
    <row r="156" spans="1:65" s="2" customFormat="1" ht="24.2" customHeight="1">
      <c r="A156" s="31"/>
      <c r="B156" s="32"/>
      <c r="C156" s="197" t="s">
        <v>386</v>
      </c>
      <c r="D156" s="197" t="s">
        <v>256</v>
      </c>
      <c r="E156" s="198" t="s">
        <v>1091</v>
      </c>
      <c r="F156" s="199" t="s">
        <v>1092</v>
      </c>
      <c r="G156" s="200" t="s">
        <v>337</v>
      </c>
      <c r="H156" s="201">
        <v>228</v>
      </c>
      <c r="I156" s="202"/>
      <c r="J156" s="201">
        <f t="shared" si="0"/>
        <v>0</v>
      </c>
      <c r="K156" s="203"/>
      <c r="L156" s="204"/>
      <c r="M156" s="205" t="s">
        <v>1</v>
      </c>
      <c r="N156" s="206" t="s">
        <v>38</v>
      </c>
      <c r="O156" s="68"/>
      <c r="P156" s="193">
        <f t="shared" si="1"/>
        <v>0</v>
      </c>
      <c r="Q156" s="193">
        <v>0</v>
      </c>
      <c r="R156" s="193">
        <f t="shared" si="2"/>
        <v>0</v>
      </c>
      <c r="S156" s="193">
        <v>0</v>
      </c>
      <c r="T156" s="194">
        <f t="shared" si="3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95" t="s">
        <v>220</v>
      </c>
      <c r="AT156" s="195" t="s">
        <v>256</v>
      </c>
      <c r="AU156" s="195" t="s">
        <v>180</v>
      </c>
      <c r="AY156" s="14" t="s">
        <v>172</v>
      </c>
      <c r="BE156" s="196">
        <f t="shared" si="4"/>
        <v>0</v>
      </c>
      <c r="BF156" s="196">
        <f t="shared" si="5"/>
        <v>0</v>
      </c>
      <c r="BG156" s="196">
        <f t="shared" si="6"/>
        <v>0</v>
      </c>
      <c r="BH156" s="196">
        <f t="shared" si="7"/>
        <v>0</v>
      </c>
      <c r="BI156" s="196">
        <f t="shared" si="8"/>
        <v>0</v>
      </c>
      <c r="BJ156" s="14" t="s">
        <v>180</v>
      </c>
      <c r="BK156" s="196">
        <f t="shared" si="9"/>
        <v>0</v>
      </c>
      <c r="BL156" s="14" t="s">
        <v>179</v>
      </c>
      <c r="BM156" s="195" t="s">
        <v>508</v>
      </c>
    </row>
    <row r="157" spans="1:65" s="2" customFormat="1" ht="24.2" customHeight="1">
      <c r="A157" s="31"/>
      <c r="B157" s="32"/>
      <c r="C157" s="197" t="s">
        <v>391</v>
      </c>
      <c r="D157" s="197" t="s">
        <v>256</v>
      </c>
      <c r="E157" s="198" t="s">
        <v>1093</v>
      </c>
      <c r="F157" s="199" t="s">
        <v>1094</v>
      </c>
      <c r="G157" s="200" t="s">
        <v>337</v>
      </c>
      <c r="H157" s="201">
        <v>75</v>
      </c>
      <c r="I157" s="202"/>
      <c r="J157" s="201">
        <f t="shared" si="0"/>
        <v>0</v>
      </c>
      <c r="K157" s="203"/>
      <c r="L157" s="204"/>
      <c r="M157" s="205" t="s">
        <v>1</v>
      </c>
      <c r="N157" s="206" t="s">
        <v>38</v>
      </c>
      <c r="O157" s="68"/>
      <c r="P157" s="193">
        <f t="shared" si="1"/>
        <v>0</v>
      </c>
      <c r="Q157" s="193">
        <v>0</v>
      </c>
      <c r="R157" s="193">
        <f t="shared" si="2"/>
        <v>0</v>
      </c>
      <c r="S157" s="193">
        <v>0</v>
      </c>
      <c r="T157" s="194">
        <f t="shared" si="3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95" t="s">
        <v>220</v>
      </c>
      <c r="AT157" s="195" t="s">
        <v>256</v>
      </c>
      <c r="AU157" s="195" t="s">
        <v>180</v>
      </c>
      <c r="AY157" s="14" t="s">
        <v>172</v>
      </c>
      <c r="BE157" s="196">
        <f t="shared" si="4"/>
        <v>0</v>
      </c>
      <c r="BF157" s="196">
        <f t="shared" si="5"/>
        <v>0</v>
      </c>
      <c r="BG157" s="196">
        <f t="shared" si="6"/>
        <v>0</v>
      </c>
      <c r="BH157" s="196">
        <f t="shared" si="7"/>
        <v>0</v>
      </c>
      <c r="BI157" s="196">
        <f t="shared" si="8"/>
        <v>0</v>
      </c>
      <c r="BJ157" s="14" t="s">
        <v>180</v>
      </c>
      <c r="BK157" s="196">
        <f t="shared" si="9"/>
        <v>0</v>
      </c>
      <c r="BL157" s="14" t="s">
        <v>179</v>
      </c>
      <c r="BM157" s="195" t="s">
        <v>520</v>
      </c>
    </row>
    <row r="158" spans="1:65" s="2" customFormat="1" ht="37.9" customHeight="1">
      <c r="A158" s="31"/>
      <c r="B158" s="32"/>
      <c r="C158" s="197" t="s">
        <v>398</v>
      </c>
      <c r="D158" s="197" t="s">
        <v>256</v>
      </c>
      <c r="E158" s="198" t="s">
        <v>1095</v>
      </c>
      <c r="F158" s="199" t="s">
        <v>1096</v>
      </c>
      <c r="G158" s="200" t="s">
        <v>1097</v>
      </c>
      <c r="H158" s="201">
        <v>49</v>
      </c>
      <c r="I158" s="202"/>
      <c r="J158" s="201">
        <f t="shared" si="0"/>
        <v>0</v>
      </c>
      <c r="K158" s="203"/>
      <c r="L158" s="204"/>
      <c r="M158" s="205" t="s">
        <v>1</v>
      </c>
      <c r="N158" s="206" t="s">
        <v>38</v>
      </c>
      <c r="O158" s="68"/>
      <c r="P158" s="193">
        <f t="shared" si="1"/>
        <v>0</v>
      </c>
      <c r="Q158" s="193">
        <v>0</v>
      </c>
      <c r="R158" s="193">
        <f t="shared" si="2"/>
        <v>0</v>
      </c>
      <c r="S158" s="193">
        <v>0</v>
      </c>
      <c r="T158" s="194">
        <f t="shared" si="3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95" t="s">
        <v>220</v>
      </c>
      <c r="AT158" s="195" t="s">
        <v>256</v>
      </c>
      <c r="AU158" s="195" t="s">
        <v>180</v>
      </c>
      <c r="AY158" s="14" t="s">
        <v>172</v>
      </c>
      <c r="BE158" s="196">
        <f t="shared" si="4"/>
        <v>0</v>
      </c>
      <c r="BF158" s="196">
        <f t="shared" si="5"/>
        <v>0</v>
      </c>
      <c r="BG158" s="196">
        <f t="shared" si="6"/>
        <v>0</v>
      </c>
      <c r="BH158" s="196">
        <f t="shared" si="7"/>
        <v>0</v>
      </c>
      <c r="BI158" s="196">
        <f t="shared" si="8"/>
        <v>0</v>
      </c>
      <c r="BJ158" s="14" t="s">
        <v>180</v>
      </c>
      <c r="BK158" s="196">
        <f t="shared" si="9"/>
        <v>0</v>
      </c>
      <c r="BL158" s="14" t="s">
        <v>179</v>
      </c>
      <c r="BM158" s="195" t="s">
        <v>532</v>
      </c>
    </row>
    <row r="159" spans="1:65" s="2" customFormat="1" ht="37.9" customHeight="1">
      <c r="A159" s="31"/>
      <c r="B159" s="32"/>
      <c r="C159" s="197" t="s">
        <v>402</v>
      </c>
      <c r="D159" s="197" t="s">
        <v>256</v>
      </c>
      <c r="E159" s="198" t="s">
        <v>1098</v>
      </c>
      <c r="F159" s="199" t="s">
        <v>1099</v>
      </c>
      <c r="G159" s="200" t="s">
        <v>1048</v>
      </c>
      <c r="H159" s="201">
        <v>1</v>
      </c>
      <c r="I159" s="202"/>
      <c r="J159" s="201">
        <f t="shared" si="0"/>
        <v>0</v>
      </c>
      <c r="K159" s="203"/>
      <c r="L159" s="204"/>
      <c r="M159" s="205" t="s">
        <v>1</v>
      </c>
      <c r="N159" s="206" t="s">
        <v>38</v>
      </c>
      <c r="O159" s="68"/>
      <c r="P159" s="193">
        <f t="shared" si="1"/>
        <v>0</v>
      </c>
      <c r="Q159" s="193">
        <v>0</v>
      </c>
      <c r="R159" s="193">
        <f t="shared" si="2"/>
        <v>0</v>
      </c>
      <c r="S159" s="193">
        <v>0</v>
      </c>
      <c r="T159" s="194">
        <f t="shared" si="3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95" t="s">
        <v>220</v>
      </c>
      <c r="AT159" s="195" t="s">
        <v>256</v>
      </c>
      <c r="AU159" s="195" t="s">
        <v>180</v>
      </c>
      <c r="AY159" s="14" t="s">
        <v>172</v>
      </c>
      <c r="BE159" s="196">
        <f t="shared" si="4"/>
        <v>0</v>
      </c>
      <c r="BF159" s="196">
        <f t="shared" si="5"/>
        <v>0</v>
      </c>
      <c r="BG159" s="196">
        <f t="shared" si="6"/>
        <v>0</v>
      </c>
      <c r="BH159" s="196">
        <f t="shared" si="7"/>
        <v>0</v>
      </c>
      <c r="BI159" s="196">
        <f t="shared" si="8"/>
        <v>0</v>
      </c>
      <c r="BJ159" s="14" t="s">
        <v>180</v>
      </c>
      <c r="BK159" s="196">
        <f t="shared" si="9"/>
        <v>0</v>
      </c>
      <c r="BL159" s="14" t="s">
        <v>179</v>
      </c>
      <c r="BM159" s="195" t="s">
        <v>544</v>
      </c>
    </row>
    <row r="160" spans="1:65" s="2" customFormat="1" ht="37.9" customHeight="1">
      <c r="A160" s="31"/>
      <c r="B160" s="32"/>
      <c r="C160" s="197" t="s">
        <v>406</v>
      </c>
      <c r="D160" s="197" t="s">
        <v>256</v>
      </c>
      <c r="E160" s="198" t="s">
        <v>1100</v>
      </c>
      <c r="F160" s="199" t="s">
        <v>1101</v>
      </c>
      <c r="G160" s="200" t="s">
        <v>1048</v>
      </c>
      <c r="H160" s="201">
        <v>4</v>
      </c>
      <c r="I160" s="202"/>
      <c r="J160" s="201">
        <f t="shared" si="0"/>
        <v>0</v>
      </c>
      <c r="K160" s="203"/>
      <c r="L160" s="204"/>
      <c r="M160" s="205" t="s">
        <v>1</v>
      </c>
      <c r="N160" s="206" t="s">
        <v>38</v>
      </c>
      <c r="O160" s="68"/>
      <c r="P160" s="193">
        <f t="shared" si="1"/>
        <v>0</v>
      </c>
      <c r="Q160" s="193">
        <v>0</v>
      </c>
      <c r="R160" s="193">
        <f t="shared" si="2"/>
        <v>0</v>
      </c>
      <c r="S160" s="193">
        <v>0</v>
      </c>
      <c r="T160" s="194">
        <f t="shared" si="3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95" t="s">
        <v>220</v>
      </c>
      <c r="AT160" s="195" t="s">
        <v>256</v>
      </c>
      <c r="AU160" s="195" t="s">
        <v>180</v>
      </c>
      <c r="AY160" s="14" t="s">
        <v>172</v>
      </c>
      <c r="BE160" s="196">
        <f t="shared" si="4"/>
        <v>0</v>
      </c>
      <c r="BF160" s="196">
        <f t="shared" si="5"/>
        <v>0</v>
      </c>
      <c r="BG160" s="196">
        <f t="shared" si="6"/>
        <v>0</v>
      </c>
      <c r="BH160" s="196">
        <f t="shared" si="7"/>
        <v>0</v>
      </c>
      <c r="BI160" s="196">
        <f t="shared" si="8"/>
        <v>0</v>
      </c>
      <c r="BJ160" s="14" t="s">
        <v>180</v>
      </c>
      <c r="BK160" s="196">
        <f t="shared" si="9"/>
        <v>0</v>
      </c>
      <c r="BL160" s="14" t="s">
        <v>179</v>
      </c>
      <c r="BM160" s="195" t="s">
        <v>552</v>
      </c>
    </row>
    <row r="161" spans="1:65" s="2" customFormat="1" ht="37.9" customHeight="1">
      <c r="A161" s="31"/>
      <c r="B161" s="32"/>
      <c r="C161" s="197" t="s">
        <v>412</v>
      </c>
      <c r="D161" s="197" t="s">
        <v>256</v>
      </c>
      <c r="E161" s="198" t="s">
        <v>1102</v>
      </c>
      <c r="F161" s="199" t="s">
        <v>1103</v>
      </c>
      <c r="G161" s="200" t="s">
        <v>1048</v>
      </c>
      <c r="H161" s="201">
        <v>20</v>
      </c>
      <c r="I161" s="202"/>
      <c r="J161" s="201">
        <f t="shared" si="0"/>
        <v>0</v>
      </c>
      <c r="K161" s="203"/>
      <c r="L161" s="204"/>
      <c r="M161" s="205" t="s">
        <v>1</v>
      </c>
      <c r="N161" s="206" t="s">
        <v>38</v>
      </c>
      <c r="O161" s="68"/>
      <c r="P161" s="193">
        <f t="shared" si="1"/>
        <v>0</v>
      </c>
      <c r="Q161" s="193">
        <v>0</v>
      </c>
      <c r="R161" s="193">
        <f t="shared" si="2"/>
        <v>0</v>
      </c>
      <c r="S161" s="193">
        <v>0</v>
      </c>
      <c r="T161" s="194">
        <f t="shared" si="3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95" t="s">
        <v>220</v>
      </c>
      <c r="AT161" s="195" t="s">
        <v>256</v>
      </c>
      <c r="AU161" s="195" t="s">
        <v>180</v>
      </c>
      <c r="AY161" s="14" t="s">
        <v>172</v>
      </c>
      <c r="BE161" s="196">
        <f t="shared" si="4"/>
        <v>0</v>
      </c>
      <c r="BF161" s="196">
        <f t="shared" si="5"/>
        <v>0</v>
      </c>
      <c r="BG161" s="196">
        <f t="shared" si="6"/>
        <v>0</v>
      </c>
      <c r="BH161" s="196">
        <f t="shared" si="7"/>
        <v>0</v>
      </c>
      <c r="BI161" s="196">
        <f t="shared" si="8"/>
        <v>0</v>
      </c>
      <c r="BJ161" s="14" t="s">
        <v>180</v>
      </c>
      <c r="BK161" s="196">
        <f t="shared" si="9"/>
        <v>0</v>
      </c>
      <c r="BL161" s="14" t="s">
        <v>179</v>
      </c>
      <c r="BM161" s="195" t="s">
        <v>560</v>
      </c>
    </row>
    <row r="162" spans="1:65" s="2" customFormat="1" ht="37.9" customHeight="1">
      <c r="A162" s="31"/>
      <c r="B162" s="32"/>
      <c r="C162" s="197" t="s">
        <v>416</v>
      </c>
      <c r="D162" s="197" t="s">
        <v>256</v>
      </c>
      <c r="E162" s="198" t="s">
        <v>1104</v>
      </c>
      <c r="F162" s="199" t="s">
        <v>1105</v>
      </c>
      <c r="G162" s="200" t="s">
        <v>1048</v>
      </c>
      <c r="H162" s="201">
        <v>9</v>
      </c>
      <c r="I162" s="202"/>
      <c r="J162" s="201">
        <f t="shared" si="0"/>
        <v>0</v>
      </c>
      <c r="K162" s="203"/>
      <c r="L162" s="204"/>
      <c r="M162" s="205" t="s">
        <v>1</v>
      </c>
      <c r="N162" s="206" t="s">
        <v>38</v>
      </c>
      <c r="O162" s="68"/>
      <c r="P162" s="193">
        <f t="shared" si="1"/>
        <v>0</v>
      </c>
      <c r="Q162" s="193">
        <v>0</v>
      </c>
      <c r="R162" s="193">
        <f t="shared" si="2"/>
        <v>0</v>
      </c>
      <c r="S162" s="193">
        <v>0</v>
      </c>
      <c r="T162" s="194">
        <f t="shared" si="3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95" t="s">
        <v>220</v>
      </c>
      <c r="AT162" s="195" t="s">
        <v>256</v>
      </c>
      <c r="AU162" s="195" t="s">
        <v>180</v>
      </c>
      <c r="AY162" s="14" t="s">
        <v>172</v>
      </c>
      <c r="BE162" s="196">
        <f t="shared" si="4"/>
        <v>0</v>
      </c>
      <c r="BF162" s="196">
        <f t="shared" si="5"/>
        <v>0</v>
      </c>
      <c r="BG162" s="196">
        <f t="shared" si="6"/>
        <v>0</v>
      </c>
      <c r="BH162" s="196">
        <f t="shared" si="7"/>
        <v>0</v>
      </c>
      <c r="BI162" s="196">
        <f t="shared" si="8"/>
        <v>0</v>
      </c>
      <c r="BJ162" s="14" t="s">
        <v>180</v>
      </c>
      <c r="BK162" s="196">
        <f t="shared" si="9"/>
        <v>0</v>
      </c>
      <c r="BL162" s="14" t="s">
        <v>179</v>
      </c>
      <c r="BM162" s="195" t="s">
        <v>567</v>
      </c>
    </row>
    <row r="163" spans="1:65" s="2" customFormat="1" ht="24.2" customHeight="1">
      <c r="A163" s="31"/>
      <c r="B163" s="32"/>
      <c r="C163" s="197" t="s">
        <v>422</v>
      </c>
      <c r="D163" s="197" t="s">
        <v>256</v>
      </c>
      <c r="E163" s="198" t="s">
        <v>1106</v>
      </c>
      <c r="F163" s="199" t="s">
        <v>1107</v>
      </c>
      <c r="G163" s="200" t="s">
        <v>1048</v>
      </c>
      <c r="H163" s="201">
        <v>154</v>
      </c>
      <c r="I163" s="202"/>
      <c r="J163" s="201">
        <f t="shared" si="0"/>
        <v>0</v>
      </c>
      <c r="K163" s="203"/>
      <c r="L163" s="204"/>
      <c r="M163" s="205" t="s">
        <v>1</v>
      </c>
      <c r="N163" s="206" t="s">
        <v>38</v>
      </c>
      <c r="O163" s="68"/>
      <c r="P163" s="193">
        <f t="shared" si="1"/>
        <v>0</v>
      </c>
      <c r="Q163" s="193">
        <v>0</v>
      </c>
      <c r="R163" s="193">
        <f t="shared" si="2"/>
        <v>0</v>
      </c>
      <c r="S163" s="193">
        <v>0</v>
      </c>
      <c r="T163" s="194">
        <f t="shared" si="3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95" t="s">
        <v>220</v>
      </c>
      <c r="AT163" s="195" t="s">
        <v>256</v>
      </c>
      <c r="AU163" s="195" t="s">
        <v>180</v>
      </c>
      <c r="AY163" s="14" t="s">
        <v>172</v>
      </c>
      <c r="BE163" s="196">
        <f t="shared" si="4"/>
        <v>0</v>
      </c>
      <c r="BF163" s="196">
        <f t="shared" si="5"/>
        <v>0</v>
      </c>
      <c r="BG163" s="196">
        <f t="shared" si="6"/>
        <v>0</v>
      </c>
      <c r="BH163" s="196">
        <f t="shared" si="7"/>
        <v>0</v>
      </c>
      <c r="BI163" s="196">
        <f t="shared" si="8"/>
        <v>0</v>
      </c>
      <c r="BJ163" s="14" t="s">
        <v>180</v>
      </c>
      <c r="BK163" s="196">
        <f t="shared" si="9"/>
        <v>0</v>
      </c>
      <c r="BL163" s="14" t="s">
        <v>179</v>
      </c>
      <c r="BM163" s="195" t="s">
        <v>577</v>
      </c>
    </row>
    <row r="164" spans="1:65" s="2" customFormat="1" ht="24.2" customHeight="1">
      <c r="A164" s="31"/>
      <c r="B164" s="32"/>
      <c r="C164" s="197" t="s">
        <v>426</v>
      </c>
      <c r="D164" s="197" t="s">
        <v>256</v>
      </c>
      <c r="E164" s="198" t="s">
        <v>1108</v>
      </c>
      <c r="F164" s="199" t="s">
        <v>1109</v>
      </c>
      <c r="G164" s="200" t="s">
        <v>1048</v>
      </c>
      <c r="H164" s="201">
        <v>31</v>
      </c>
      <c r="I164" s="202"/>
      <c r="J164" s="201">
        <f t="shared" si="0"/>
        <v>0</v>
      </c>
      <c r="K164" s="203"/>
      <c r="L164" s="204"/>
      <c r="M164" s="205" t="s">
        <v>1</v>
      </c>
      <c r="N164" s="206" t="s">
        <v>38</v>
      </c>
      <c r="O164" s="68"/>
      <c r="P164" s="193">
        <f t="shared" si="1"/>
        <v>0</v>
      </c>
      <c r="Q164" s="193">
        <v>0</v>
      </c>
      <c r="R164" s="193">
        <f t="shared" si="2"/>
        <v>0</v>
      </c>
      <c r="S164" s="193">
        <v>0</v>
      </c>
      <c r="T164" s="194">
        <f t="shared" si="3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95" t="s">
        <v>220</v>
      </c>
      <c r="AT164" s="195" t="s">
        <v>256</v>
      </c>
      <c r="AU164" s="195" t="s">
        <v>180</v>
      </c>
      <c r="AY164" s="14" t="s">
        <v>172</v>
      </c>
      <c r="BE164" s="196">
        <f t="shared" si="4"/>
        <v>0</v>
      </c>
      <c r="BF164" s="196">
        <f t="shared" si="5"/>
        <v>0</v>
      </c>
      <c r="BG164" s="196">
        <f t="shared" si="6"/>
        <v>0</v>
      </c>
      <c r="BH164" s="196">
        <f t="shared" si="7"/>
        <v>0</v>
      </c>
      <c r="BI164" s="196">
        <f t="shared" si="8"/>
        <v>0</v>
      </c>
      <c r="BJ164" s="14" t="s">
        <v>180</v>
      </c>
      <c r="BK164" s="196">
        <f t="shared" si="9"/>
        <v>0</v>
      </c>
      <c r="BL164" s="14" t="s">
        <v>179</v>
      </c>
      <c r="BM164" s="195" t="s">
        <v>585</v>
      </c>
    </row>
    <row r="165" spans="1:65" s="2" customFormat="1" ht="14.45" customHeight="1">
      <c r="A165" s="31"/>
      <c r="B165" s="32"/>
      <c r="C165" s="197" t="s">
        <v>432</v>
      </c>
      <c r="D165" s="197" t="s">
        <v>256</v>
      </c>
      <c r="E165" s="198" t="s">
        <v>1110</v>
      </c>
      <c r="F165" s="199" t="s">
        <v>1111</v>
      </c>
      <c r="G165" s="200" t="s">
        <v>1048</v>
      </c>
      <c r="H165" s="201">
        <v>618</v>
      </c>
      <c r="I165" s="202"/>
      <c r="J165" s="201">
        <f t="shared" si="0"/>
        <v>0</v>
      </c>
      <c r="K165" s="203"/>
      <c r="L165" s="204"/>
      <c r="M165" s="205" t="s">
        <v>1</v>
      </c>
      <c r="N165" s="206" t="s">
        <v>38</v>
      </c>
      <c r="O165" s="68"/>
      <c r="P165" s="193">
        <f t="shared" si="1"/>
        <v>0</v>
      </c>
      <c r="Q165" s="193">
        <v>0</v>
      </c>
      <c r="R165" s="193">
        <f t="shared" si="2"/>
        <v>0</v>
      </c>
      <c r="S165" s="193">
        <v>0</v>
      </c>
      <c r="T165" s="194">
        <f t="shared" si="3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95" t="s">
        <v>220</v>
      </c>
      <c r="AT165" s="195" t="s">
        <v>256</v>
      </c>
      <c r="AU165" s="195" t="s">
        <v>180</v>
      </c>
      <c r="AY165" s="14" t="s">
        <v>172</v>
      </c>
      <c r="BE165" s="196">
        <f t="shared" si="4"/>
        <v>0</v>
      </c>
      <c r="BF165" s="196">
        <f t="shared" si="5"/>
        <v>0</v>
      </c>
      <c r="BG165" s="196">
        <f t="shared" si="6"/>
        <v>0</v>
      </c>
      <c r="BH165" s="196">
        <f t="shared" si="7"/>
        <v>0</v>
      </c>
      <c r="BI165" s="196">
        <f t="shared" si="8"/>
        <v>0</v>
      </c>
      <c r="BJ165" s="14" t="s">
        <v>180</v>
      </c>
      <c r="BK165" s="196">
        <f t="shared" si="9"/>
        <v>0</v>
      </c>
      <c r="BL165" s="14" t="s">
        <v>179</v>
      </c>
      <c r="BM165" s="195" t="s">
        <v>590</v>
      </c>
    </row>
    <row r="166" spans="1:65" s="2" customFormat="1" ht="24.2" customHeight="1">
      <c r="A166" s="31"/>
      <c r="B166" s="32"/>
      <c r="C166" s="184" t="s">
        <v>438</v>
      </c>
      <c r="D166" s="184" t="s">
        <v>175</v>
      </c>
      <c r="E166" s="185" t="s">
        <v>1112</v>
      </c>
      <c r="F166" s="186" t="s">
        <v>1113</v>
      </c>
      <c r="G166" s="187" t="s">
        <v>1048</v>
      </c>
      <c r="H166" s="188">
        <v>7</v>
      </c>
      <c r="I166" s="189"/>
      <c r="J166" s="188">
        <f t="shared" si="0"/>
        <v>0</v>
      </c>
      <c r="K166" s="190"/>
      <c r="L166" s="36"/>
      <c r="M166" s="191" t="s">
        <v>1</v>
      </c>
      <c r="N166" s="192" t="s">
        <v>38</v>
      </c>
      <c r="O166" s="68"/>
      <c r="P166" s="193">
        <f t="shared" si="1"/>
        <v>0</v>
      </c>
      <c r="Q166" s="193">
        <v>0</v>
      </c>
      <c r="R166" s="193">
        <f t="shared" si="2"/>
        <v>0</v>
      </c>
      <c r="S166" s="193">
        <v>0</v>
      </c>
      <c r="T166" s="194">
        <f t="shared" si="3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95" t="s">
        <v>179</v>
      </c>
      <c r="AT166" s="195" t="s">
        <v>175</v>
      </c>
      <c r="AU166" s="195" t="s">
        <v>180</v>
      </c>
      <c r="AY166" s="14" t="s">
        <v>172</v>
      </c>
      <c r="BE166" s="196">
        <f t="shared" si="4"/>
        <v>0</v>
      </c>
      <c r="BF166" s="196">
        <f t="shared" si="5"/>
        <v>0</v>
      </c>
      <c r="BG166" s="196">
        <f t="shared" si="6"/>
        <v>0</v>
      </c>
      <c r="BH166" s="196">
        <f t="shared" si="7"/>
        <v>0</v>
      </c>
      <c r="BI166" s="196">
        <f t="shared" si="8"/>
        <v>0</v>
      </c>
      <c r="BJ166" s="14" t="s">
        <v>180</v>
      </c>
      <c r="BK166" s="196">
        <f t="shared" si="9"/>
        <v>0</v>
      </c>
      <c r="BL166" s="14" t="s">
        <v>179</v>
      </c>
      <c r="BM166" s="195" t="s">
        <v>592</v>
      </c>
    </row>
    <row r="167" spans="1:65" s="2" customFormat="1" ht="24.2" customHeight="1">
      <c r="A167" s="31"/>
      <c r="B167" s="32"/>
      <c r="C167" s="197" t="s">
        <v>444</v>
      </c>
      <c r="D167" s="197" t="s">
        <v>256</v>
      </c>
      <c r="E167" s="198" t="s">
        <v>1114</v>
      </c>
      <c r="F167" s="199" t="s">
        <v>1115</v>
      </c>
      <c r="G167" s="200" t="s">
        <v>1048</v>
      </c>
      <c r="H167" s="201">
        <v>7</v>
      </c>
      <c r="I167" s="202"/>
      <c r="J167" s="201">
        <f t="shared" si="0"/>
        <v>0</v>
      </c>
      <c r="K167" s="203"/>
      <c r="L167" s="204"/>
      <c r="M167" s="205" t="s">
        <v>1</v>
      </c>
      <c r="N167" s="206" t="s">
        <v>38</v>
      </c>
      <c r="O167" s="68"/>
      <c r="P167" s="193">
        <f t="shared" si="1"/>
        <v>0</v>
      </c>
      <c r="Q167" s="193">
        <v>0</v>
      </c>
      <c r="R167" s="193">
        <f t="shared" si="2"/>
        <v>0</v>
      </c>
      <c r="S167" s="193">
        <v>0</v>
      </c>
      <c r="T167" s="194">
        <f t="shared" si="3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95" t="s">
        <v>220</v>
      </c>
      <c r="AT167" s="195" t="s">
        <v>256</v>
      </c>
      <c r="AU167" s="195" t="s">
        <v>180</v>
      </c>
      <c r="AY167" s="14" t="s">
        <v>172</v>
      </c>
      <c r="BE167" s="196">
        <f t="shared" si="4"/>
        <v>0</v>
      </c>
      <c r="BF167" s="196">
        <f t="shared" si="5"/>
        <v>0</v>
      </c>
      <c r="BG167" s="196">
        <f t="shared" si="6"/>
        <v>0</v>
      </c>
      <c r="BH167" s="196">
        <f t="shared" si="7"/>
        <v>0</v>
      </c>
      <c r="BI167" s="196">
        <f t="shared" si="8"/>
        <v>0</v>
      </c>
      <c r="BJ167" s="14" t="s">
        <v>180</v>
      </c>
      <c r="BK167" s="196">
        <f t="shared" si="9"/>
        <v>0</v>
      </c>
      <c r="BL167" s="14" t="s">
        <v>179</v>
      </c>
      <c r="BM167" s="195" t="s">
        <v>601</v>
      </c>
    </row>
    <row r="168" spans="1:65" s="2" customFormat="1" ht="24.2" customHeight="1">
      <c r="A168" s="31"/>
      <c r="B168" s="32"/>
      <c r="C168" s="184" t="s">
        <v>450</v>
      </c>
      <c r="D168" s="184" t="s">
        <v>175</v>
      </c>
      <c r="E168" s="185" t="s">
        <v>1116</v>
      </c>
      <c r="F168" s="186" t="s">
        <v>1117</v>
      </c>
      <c r="G168" s="187" t="s">
        <v>1048</v>
      </c>
      <c r="H168" s="188">
        <v>6</v>
      </c>
      <c r="I168" s="189"/>
      <c r="J168" s="188">
        <f t="shared" si="0"/>
        <v>0</v>
      </c>
      <c r="K168" s="190"/>
      <c r="L168" s="36"/>
      <c r="M168" s="191" t="s">
        <v>1</v>
      </c>
      <c r="N168" s="192" t="s">
        <v>38</v>
      </c>
      <c r="O168" s="68"/>
      <c r="P168" s="193">
        <f t="shared" si="1"/>
        <v>0</v>
      </c>
      <c r="Q168" s="193">
        <v>0</v>
      </c>
      <c r="R168" s="193">
        <f t="shared" si="2"/>
        <v>0</v>
      </c>
      <c r="S168" s="193">
        <v>0</v>
      </c>
      <c r="T168" s="194">
        <f t="shared" si="3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95" t="s">
        <v>179</v>
      </c>
      <c r="AT168" s="195" t="s">
        <v>175</v>
      </c>
      <c r="AU168" s="195" t="s">
        <v>180</v>
      </c>
      <c r="AY168" s="14" t="s">
        <v>172</v>
      </c>
      <c r="BE168" s="196">
        <f t="shared" si="4"/>
        <v>0</v>
      </c>
      <c r="BF168" s="196">
        <f t="shared" si="5"/>
        <v>0</v>
      </c>
      <c r="BG168" s="196">
        <f t="shared" si="6"/>
        <v>0</v>
      </c>
      <c r="BH168" s="196">
        <f t="shared" si="7"/>
        <v>0</v>
      </c>
      <c r="BI168" s="196">
        <f t="shared" si="8"/>
        <v>0</v>
      </c>
      <c r="BJ168" s="14" t="s">
        <v>180</v>
      </c>
      <c r="BK168" s="196">
        <f t="shared" si="9"/>
        <v>0</v>
      </c>
      <c r="BL168" s="14" t="s">
        <v>179</v>
      </c>
      <c r="BM168" s="195" t="s">
        <v>609</v>
      </c>
    </row>
    <row r="169" spans="1:65" s="2" customFormat="1" ht="24.2" customHeight="1">
      <c r="A169" s="31"/>
      <c r="B169" s="32"/>
      <c r="C169" s="184" t="s">
        <v>454</v>
      </c>
      <c r="D169" s="184" t="s">
        <v>175</v>
      </c>
      <c r="E169" s="185" t="s">
        <v>1118</v>
      </c>
      <c r="F169" s="186" t="s">
        <v>1119</v>
      </c>
      <c r="G169" s="187" t="s">
        <v>1048</v>
      </c>
      <c r="H169" s="188">
        <v>19</v>
      </c>
      <c r="I169" s="189"/>
      <c r="J169" s="188">
        <f t="shared" ref="J169:J199" si="10">ROUND(I169*H169,2)</f>
        <v>0</v>
      </c>
      <c r="K169" s="190"/>
      <c r="L169" s="36"/>
      <c r="M169" s="191" t="s">
        <v>1</v>
      </c>
      <c r="N169" s="192" t="s">
        <v>38</v>
      </c>
      <c r="O169" s="68"/>
      <c r="P169" s="193">
        <f t="shared" ref="P169:P199" si="11">O169*H169</f>
        <v>0</v>
      </c>
      <c r="Q169" s="193">
        <v>0</v>
      </c>
      <c r="R169" s="193">
        <f t="shared" ref="R169:R199" si="12">Q169*H169</f>
        <v>0</v>
      </c>
      <c r="S169" s="193">
        <v>0</v>
      </c>
      <c r="T169" s="194">
        <f t="shared" ref="T169:T199" si="13">S169*H169</f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95" t="s">
        <v>179</v>
      </c>
      <c r="AT169" s="195" t="s">
        <v>175</v>
      </c>
      <c r="AU169" s="195" t="s">
        <v>180</v>
      </c>
      <c r="AY169" s="14" t="s">
        <v>172</v>
      </c>
      <c r="BE169" s="196">
        <f t="shared" ref="BE169:BE199" si="14">IF(N169="základná",J169,0)</f>
        <v>0</v>
      </c>
      <c r="BF169" s="196">
        <f t="shared" ref="BF169:BF199" si="15">IF(N169="znížená",J169,0)</f>
        <v>0</v>
      </c>
      <c r="BG169" s="196">
        <f t="shared" ref="BG169:BG199" si="16">IF(N169="zákl. prenesená",J169,0)</f>
        <v>0</v>
      </c>
      <c r="BH169" s="196">
        <f t="shared" ref="BH169:BH199" si="17">IF(N169="zníž. prenesená",J169,0)</f>
        <v>0</v>
      </c>
      <c r="BI169" s="196">
        <f t="shared" ref="BI169:BI199" si="18">IF(N169="nulová",J169,0)</f>
        <v>0</v>
      </c>
      <c r="BJ169" s="14" t="s">
        <v>180</v>
      </c>
      <c r="BK169" s="196">
        <f t="shared" ref="BK169:BK199" si="19">ROUND(I169*H169,2)</f>
        <v>0</v>
      </c>
      <c r="BL169" s="14" t="s">
        <v>179</v>
      </c>
      <c r="BM169" s="195" t="s">
        <v>617</v>
      </c>
    </row>
    <row r="170" spans="1:65" s="2" customFormat="1" ht="24.2" customHeight="1">
      <c r="A170" s="31"/>
      <c r="B170" s="32"/>
      <c r="C170" s="184" t="s">
        <v>462</v>
      </c>
      <c r="D170" s="184" t="s">
        <v>175</v>
      </c>
      <c r="E170" s="185" t="s">
        <v>1120</v>
      </c>
      <c r="F170" s="186" t="s">
        <v>1121</v>
      </c>
      <c r="G170" s="187" t="s">
        <v>1048</v>
      </c>
      <c r="H170" s="188">
        <v>13</v>
      </c>
      <c r="I170" s="189"/>
      <c r="J170" s="188">
        <f t="shared" si="10"/>
        <v>0</v>
      </c>
      <c r="K170" s="190"/>
      <c r="L170" s="36"/>
      <c r="M170" s="191" t="s">
        <v>1</v>
      </c>
      <c r="N170" s="192" t="s">
        <v>38</v>
      </c>
      <c r="O170" s="68"/>
      <c r="P170" s="193">
        <f t="shared" si="11"/>
        <v>0</v>
      </c>
      <c r="Q170" s="193">
        <v>0</v>
      </c>
      <c r="R170" s="193">
        <f t="shared" si="12"/>
        <v>0</v>
      </c>
      <c r="S170" s="193">
        <v>0</v>
      </c>
      <c r="T170" s="194">
        <f t="shared" si="13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95" t="s">
        <v>179</v>
      </c>
      <c r="AT170" s="195" t="s">
        <v>175</v>
      </c>
      <c r="AU170" s="195" t="s">
        <v>180</v>
      </c>
      <c r="AY170" s="14" t="s">
        <v>172</v>
      </c>
      <c r="BE170" s="196">
        <f t="shared" si="14"/>
        <v>0</v>
      </c>
      <c r="BF170" s="196">
        <f t="shared" si="15"/>
        <v>0</v>
      </c>
      <c r="BG170" s="196">
        <f t="shared" si="16"/>
        <v>0</v>
      </c>
      <c r="BH170" s="196">
        <f t="shared" si="17"/>
        <v>0</v>
      </c>
      <c r="BI170" s="196">
        <f t="shared" si="18"/>
        <v>0</v>
      </c>
      <c r="BJ170" s="14" t="s">
        <v>180</v>
      </c>
      <c r="BK170" s="196">
        <f t="shared" si="19"/>
        <v>0</v>
      </c>
      <c r="BL170" s="14" t="s">
        <v>179</v>
      </c>
      <c r="BM170" s="195" t="s">
        <v>627</v>
      </c>
    </row>
    <row r="171" spans="1:65" s="2" customFormat="1" ht="24.2" customHeight="1">
      <c r="A171" s="31"/>
      <c r="B171" s="32"/>
      <c r="C171" s="184" t="s">
        <v>466</v>
      </c>
      <c r="D171" s="184" t="s">
        <v>175</v>
      </c>
      <c r="E171" s="185" t="s">
        <v>1122</v>
      </c>
      <c r="F171" s="186" t="s">
        <v>1123</v>
      </c>
      <c r="G171" s="187" t="s">
        <v>1048</v>
      </c>
      <c r="H171" s="188">
        <v>1</v>
      </c>
      <c r="I171" s="189"/>
      <c r="J171" s="188">
        <f t="shared" si="10"/>
        <v>0</v>
      </c>
      <c r="K171" s="190"/>
      <c r="L171" s="36"/>
      <c r="M171" s="191" t="s">
        <v>1</v>
      </c>
      <c r="N171" s="192" t="s">
        <v>38</v>
      </c>
      <c r="O171" s="68"/>
      <c r="P171" s="193">
        <f t="shared" si="11"/>
        <v>0</v>
      </c>
      <c r="Q171" s="193">
        <v>0</v>
      </c>
      <c r="R171" s="193">
        <f t="shared" si="12"/>
        <v>0</v>
      </c>
      <c r="S171" s="193">
        <v>0</v>
      </c>
      <c r="T171" s="194">
        <f t="shared" si="13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95" t="s">
        <v>179</v>
      </c>
      <c r="AT171" s="195" t="s">
        <v>175</v>
      </c>
      <c r="AU171" s="195" t="s">
        <v>180</v>
      </c>
      <c r="AY171" s="14" t="s">
        <v>172</v>
      </c>
      <c r="BE171" s="196">
        <f t="shared" si="14"/>
        <v>0</v>
      </c>
      <c r="BF171" s="196">
        <f t="shared" si="15"/>
        <v>0</v>
      </c>
      <c r="BG171" s="196">
        <f t="shared" si="16"/>
        <v>0</v>
      </c>
      <c r="BH171" s="196">
        <f t="shared" si="17"/>
        <v>0</v>
      </c>
      <c r="BI171" s="196">
        <f t="shared" si="18"/>
        <v>0</v>
      </c>
      <c r="BJ171" s="14" t="s">
        <v>180</v>
      </c>
      <c r="BK171" s="196">
        <f t="shared" si="19"/>
        <v>0</v>
      </c>
      <c r="BL171" s="14" t="s">
        <v>179</v>
      </c>
      <c r="BM171" s="195" t="s">
        <v>637</v>
      </c>
    </row>
    <row r="172" spans="1:65" s="2" customFormat="1" ht="24.2" customHeight="1">
      <c r="A172" s="31"/>
      <c r="B172" s="32"/>
      <c r="C172" s="184" t="s">
        <v>472</v>
      </c>
      <c r="D172" s="184" t="s">
        <v>175</v>
      </c>
      <c r="E172" s="185" t="s">
        <v>1124</v>
      </c>
      <c r="F172" s="186" t="s">
        <v>1125</v>
      </c>
      <c r="G172" s="187" t="s">
        <v>1048</v>
      </c>
      <c r="H172" s="188">
        <v>1</v>
      </c>
      <c r="I172" s="189"/>
      <c r="J172" s="188">
        <f t="shared" si="10"/>
        <v>0</v>
      </c>
      <c r="K172" s="190"/>
      <c r="L172" s="36"/>
      <c r="M172" s="191" t="s">
        <v>1</v>
      </c>
      <c r="N172" s="192" t="s">
        <v>38</v>
      </c>
      <c r="O172" s="68"/>
      <c r="P172" s="193">
        <f t="shared" si="11"/>
        <v>0</v>
      </c>
      <c r="Q172" s="193">
        <v>0</v>
      </c>
      <c r="R172" s="193">
        <f t="shared" si="12"/>
        <v>0</v>
      </c>
      <c r="S172" s="193">
        <v>0</v>
      </c>
      <c r="T172" s="194">
        <f t="shared" si="13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95" t="s">
        <v>179</v>
      </c>
      <c r="AT172" s="195" t="s">
        <v>175</v>
      </c>
      <c r="AU172" s="195" t="s">
        <v>180</v>
      </c>
      <c r="AY172" s="14" t="s">
        <v>172</v>
      </c>
      <c r="BE172" s="196">
        <f t="shared" si="14"/>
        <v>0</v>
      </c>
      <c r="BF172" s="196">
        <f t="shared" si="15"/>
        <v>0</v>
      </c>
      <c r="BG172" s="196">
        <f t="shared" si="16"/>
        <v>0</v>
      </c>
      <c r="BH172" s="196">
        <f t="shared" si="17"/>
        <v>0</v>
      </c>
      <c r="BI172" s="196">
        <f t="shared" si="18"/>
        <v>0</v>
      </c>
      <c r="BJ172" s="14" t="s">
        <v>180</v>
      </c>
      <c r="BK172" s="196">
        <f t="shared" si="19"/>
        <v>0</v>
      </c>
      <c r="BL172" s="14" t="s">
        <v>179</v>
      </c>
      <c r="BM172" s="195" t="s">
        <v>645</v>
      </c>
    </row>
    <row r="173" spans="1:65" s="2" customFormat="1" ht="24.2" customHeight="1">
      <c r="A173" s="31"/>
      <c r="B173" s="32"/>
      <c r="C173" s="184" t="s">
        <v>476</v>
      </c>
      <c r="D173" s="184" t="s">
        <v>175</v>
      </c>
      <c r="E173" s="185" t="s">
        <v>1126</v>
      </c>
      <c r="F173" s="186" t="s">
        <v>1127</v>
      </c>
      <c r="G173" s="187" t="s">
        <v>1048</v>
      </c>
      <c r="H173" s="188">
        <v>1</v>
      </c>
      <c r="I173" s="189"/>
      <c r="J173" s="188">
        <f t="shared" si="10"/>
        <v>0</v>
      </c>
      <c r="K173" s="190"/>
      <c r="L173" s="36"/>
      <c r="M173" s="191" t="s">
        <v>1</v>
      </c>
      <c r="N173" s="192" t="s">
        <v>38</v>
      </c>
      <c r="O173" s="68"/>
      <c r="P173" s="193">
        <f t="shared" si="11"/>
        <v>0</v>
      </c>
      <c r="Q173" s="193">
        <v>0</v>
      </c>
      <c r="R173" s="193">
        <f t="shared" si="12"/>
        <v>0</v>
      </c>
      <c r="S173" s="193">
        <v>0</v>
      </c>
      <c r="T173" s="194">
        <f t="shared" si="13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179</v>
      </c>
      <c r="AT173" s="195" t="s">
        <v>175</v>
      </c>
      <c r="AU173" s="195" t="s">
        <v>180</v>
      </c>
      <c r="AY173" s="14" t="s">
        <v>172</v>
      </c>
      <c r="BE173" s="196">
        <f t="shared" si="14"/>
        <v>0</v>
      </c>
      <c r="BF173" s="196">
        <f t="shared" si="15"/>
        <v>0</v>
      </c>
      <c r="BG173" s="196">
        <f t="shared" si="16"/>
        <v>0</v>
      </c>
      <c r="BH173" s="196">
        <f t="shared" si="17"/>
        <v>0</v>
      </c>
      <c r="BI173" s="196">
        <f t="shared" si="18"/>
        <v>0</v>
      </c>
      <c r="BJ173" s="14" t="s">
        <v>180</v>
      </c>
      <c r="BK173" s="196">
        <f t="shared" si="19"/>
        <v>0</v>
      </c>
      <c r="BL173" s="14" t="s">
        <v>179</v>
      </c>
      <c r="BM173" s="195" t="s">
        <v>867</v>
      </c>
    </row>
    <row r="174" spans="1:65" s="2" customFormat="1" ht="24.2" customHeight="1">
      <c r="A174" s="31"/>
      <c r="B174" s="32"/>
      <c r="C174" s="184" t="s">
        <v>482</v>
      </c>
      <c r="D174" s="184" t="s">
        <v>175</v>
      </c>
      <c r="E174" s="185" t="s">
        <v>1128</v>
      </c>
      <c r="F174" s="186" t="s">
        <v>1129</v>
      </c>
      <c r="G174" s="187" t="s">
        <v>1048</v>
      </c>
      <c r="H174" s="188">
        <v>1</v>
      </c>
      <c r="I174" s="189"/>
      <c r="J174" s="188">
        <f t="shared" si="10"/>
        <v>0</v>
      </c>
      <c r="K174" s="190"/>
      <c r="L174" s="36"/>
      <c r="M174" s="191" t="s">
        <v>1</v>
      </c>
      <c r="N174" s="192" t="s">
        <v>38</v>
      </c>
      <c r="O174" s="68"/>
      <c r="P174" s="193">
        <f t="shared" si="11"/>
        <v>0</v>
      </c>
      <c r="Q174" s="193">
        <v>0</v>
      </c>
      <c r="R174" s="193">
        <f t="shared" si="12"/>
        <v>0</v>
      </c>
      <c r="S174" s="193">
        <v>0</v>
      </c>
      <c r="T174" s="194">
        <f t="shared" si="13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95" t="s">
        <v>179</v>
      </c>
      <c r="AT174" s="195" t="s">
        <v>175</v>
      </c>
      <c r="AU174" s="195" t="s">
        <v>180</v>
      </c>
      <c r="AY174" s="14" t="s">
        <v>172</v>
      </c>
      <c r="BE174" s="196">
        <f t="shared" si="14"/>
        <v>0</v>
      </c>
      <c r="BF174" s="196">
        <f t="shared" si="15"/>
        <v>0</v>
      </c>
      <c r="BG174" s="196">
        <f t="shared" si="16"/>
        <v>0</v>
      </c>
      <c r="BH174" s="196">
        <f t="shared" si="17"/>
        <v>0</v>
      </c>
      <c r="BI174" s="196">
        <f t="shared" si="18"/>
        <v>0</v>
      </c>
      <c r="BJ174" s="14" t="s">
        <v>180</v>
      </c>
      <c r="BK174" s="196">
        <f t="shared" si="19"/>
        <v>0</v>
      </c>
      <c r="BL174" s="14" t="s">
        <v>179</v>
      </c>
      <c r="BM174" s="195" t="s">
        <v>869</v>
      </c>
    </row>
    <row r="175" spans="1:65" s="2" customFormat="1" ht="14.45" customHeight="1">
      <c r="A175" s="31"/>
      <c r="B175" s="32"/>
      <c r="C175" s="197" t="s">
        <v>486</v>
      </c>
      <c r="D175" s="197" t="s">
        <v>256</v>
      </c>
      <c r="E175" s="198" t="s">
        <v>1130</v>
      </c>
      <c r="F175" s="199" t="s">
        <v>1131</v>
      </c>
      <c r="G175" s="200" t="s">
        <v>1048</v>
      </c>
      <c r="H175" s="201">
        <v>1</v>
      </c>
      <c r="I175" s="202"/>
      <c r="J175" s="201">
        <f t="shared" si="10"/>
        <v>0</v>
      </c>
      <c r="K175" s="203"/>
      <c r="L175" s="204"/>
      <c r="M175" s="205" t="s">
        <v>1</v>
      </c>
      <c r="N175" s="206" t="s">
        <v>38</v>
      </c>
      <c r="O175" s="68"/>
      <c r="P175" s="193">
        <f t="shared" si="11"/>
        <v>0</v>
      </c>
      <c r="Q175" s="193">
        <v>0</v>
      </c>
      <c r="R175" s="193">
        <f t="shared" si="12"/>
        <v>0</v>
      </c>
      <c r="S175" s="193">
        <v>0</v>
      </c>
      <c r="T175" s="194">
        <f t="shared" si="13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220</v>
      </c>
      <c r="AT175" s="195" t="s">
        <v>256</v>
      </c>
      <c r="AU175" s="195" t="s">
        <v>180</v>
      </c>
      <c r="AY175" s="14" t="s">
        <v>172</v>
      </c>
      <c r="BE175" s="196">
        <f t="shared" si="14"/>
        <v>0</v>
      </c>
      <c r="BF175" s="196">
        <f t="shared" si="15"/>
        <v>0</v>
      </c>
      <c r="BG175" s="196">
        <f t="shared" si="16"/>
        <v>0</v>
      </c>
      <c r="BH175" s="196">
        <f t="shared" si="17"/>
        <v>0</v>
      </c>
      <c r="BI175" s="196">
        <f t="shared" si="18"/>
        <v>0</v>
      </c>
      <c r="BJ175" s="14" t="s">
        <v>180</v>
      </c>
      <c r="BK175" s="196">
        <f t="shared" si="19"/>
        <v>0</v>
      </c>
      <c r="BL175" s="14" t="s">
        <v>179</v>
      </c>
      <c r="BM175" s="195" t="s">
        <v>871</v>
      </c>
    </row>
    <row r="176" spans="1:65" s="2" customFormat="1" ht="24.2" customHeight="1">
      <c r="A176" s="31"/>
      <c r="B176" s="32"/>
      <c r="C176" s="184" t="s">
        <v>490</v>
      </c>
      <c r="D176" s="184" t="s">
        <v>175</v>
      </c>
      <c r="E176" s="185" t="s">
        <v>1132</v>
      </c>
      <c r="F176" s="186" t="s">
        <v>1133</v>
      </c>
      <c r="G176" s="187" t="s">
        <v>1048</v>
      </c>
      <c r="H176" s="188">
        <v>1</v>
      </c>
      <c r="I176" s="189"/>
      <c r="J176" s="188">
        <f t="shared" si="10"/>
        <v>0</v>
      </c>
      <c r="K176" s="190"/>
      <c r="L176" s="36"/>
      <c r="M176" s="191" t="s">
        <v>1</v>
      </c>
      <c r="N176" s="192" t="s">
        <v>38</v>
      </c>
      <c r="O176" s="68"/>
      <c r="P176" s="193">
        <f t="shared" si="11"/>
        <v>0</v>
      </c>
      <c r="Q176" s="193">
        <v>0</v>
      </c>
      <c r="R176" s="193">
        <f t="shared" si="12"/>
        <v>0</v>
      </c>
      <c r="S176" s="193">
        <v>0</v>
      </c>
      <c r="T176" s="194">
        <f t="shared" si="13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95" t="s">
        <v>179</v>
      </c>
      <c r="AT176" s="195" t="s">
        <v>175</v>
      </c>
      <c r="AU176" s="195" t="s">
        <v>180</v>
      </c>
      <c r="AY176" s="14" t="s">
        <v>172</v>
      </c>
      <c r="BE176" s="196">
        <f t="shared" si="14"/>
        <v>0</v>
      </c>
      <c r="BF176" s="196">
        <f t="shared" si="15"/>
        <v>0</v>
      </c>
      <c r="BG176" s="196">
        <f t="shared" si="16"/>
        <v>0</v>
      </c>
      <c r="BH176" s="196">
        <f t="shared" si="17"/>
        <v>0</v>
      </c>
      <c r="BI176" s="196">
        <f t="shared" si="18"/>
        <v>0</v>
      </c>
      <c r="BJ176" s="14" t="s">
        <v>180</v>
      </c>
      <c r="BK176" s="196">
        <f t="shared" si="19"/>
        <v>0</v>
      </c>
      <c r="BL176" s="14" t="s">
        <v>179</v>
      </c>
      <c r="BM176" s="195" t="s">
        <v>1134</v>
      </c>
    </row>
    <row r="177" spans="1:65" s="2" customFormat="1" ht="24.2" customHeight="1">
      <c r="A177" s="31"/>
      <c r="B177" s="32"/>
      <c r="C177" s="184" t="s">
        <v>494</v>
      </c>
      <c r="D177" s="184" t="s">
        <v>175</v>
      </c>
      <c r="E177" s="185" t="s">
        <v>1135</v>
      </c>
      <c r="F177" s="186" t="s">
        <v>1136</v>
      </c>
      <c r="G177" s="187" t="s">
        <v>1048</v>
      </c>
      <c r="H177" s="188">
        <v>1</v>
      </c>
      <c r="I177" s="189"/>
      <c r="J177" s="188">
        <f t="shared" si="10"/>
        <v>0</v>
      </c>
      <c r="K177" s="190"/>
      <c r="L177" s="36"/>
      <c r="M177" s="191" t="s">
        <v>1</v>
      </c>
      <c r="N177" s="192" t="s">
        <v>38</v>
      </c>
      <c r="O177" s="68"/>
      <c r="P177" s="193">
        <f t="shared" si="11"/>
        <v>0</v>
      </c>
      <c r="Q177" s="193">
        <v>0</v>
      </c>
      <c r="R177" s="193">
        <f t="shared" si="12"/>
        <v>0</v>
      </c>
      <c r="S177" s="193">
        <v>0</v>
      </c>
      <c r="T177" s="194">
        <f t="shared" si="13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95" t="s">
        <v>179</v>
      </c>
      <c r="AT177" s="195" t="s">
        <v>175</v>
      </c>
      <c r="AU177" s="195" t="s">
        <v>180</v>
      </c>
      <c r="AY177" s="14" t="s">
        <v>172</v>
      </c>
      <c r="BE177" s="196">
        <f t="shared" si="14"/>
        <v>0</v>
      </c>
      <c r="BF177" s="196">
        <f t="shared" si="15"/>
        <v>0</v>
      </c>
      <c r="BG177" s="196">
        <f t="shared" si="16"/>
        <v>0</v>
      </c>
      <c r="BH177" s="196">
        <f t="shared" si="17"/>
        <v>0</v>
      </c>
      <c r="BI177" s="196">
        <f t="shared" si="18"/>
        <v>0</v>
      </c>
      <c r="BJ177" s="14" t="s">
        <v>180</v>
      </c>
      <c r="BK177" s="196">
        <f t="shared" si="19"/>
        <v>0</v>
      </c>
      <c r="BL177" s="14" t="s">
        <v>179</v>
      </c>
      <c r="BM177" s="195" t="s">
        <v>1137</v>
      </c>
    </row>
    <row r="178" spans="1:65" s="2" customFormat="1" ht="24.2" customHeight="1">
      <c r="A178" s="31"/>
      <c r="B178" s="32"/>
      <c r="C178" s="197" t="s">
        <v>498</v>
      </c>
      <c r="D178" s="197" t="s">
        <v>256</v>
      </c>
      <c r="E178" s="198" t="s">
        <v>1138</v>
      </c>
      <c r="F178" s="199" t="s">
        <v>1139</v>
      </c>
      <c r="G178" s="200" t="s">
        <v>1048</v>
      </c>
      <c r="H178" s="201">
        <v>1</v>
      </c>
      <c r="I178" s="202"/>
      <c r="J178" s="201">
        <f t="shared" si="10"/>
        <v>0</v>
      </c>
      <c r="K178" s="203"/>
      <c r="L178" s="204"/>
      <c r="M178" s="205" t="s">
        <v>1</v>
      </c>
      <c r="N178" s="206" t="s">
        <v>38</v>
      </c>
      <c r="O178" s="68"/>
      <c r="P178" s="193">
        <f t="shared" si="11"/>
        <v>0</v>
      </c>
      <c r="Q178" s="193">
        <v>0</v>
      </c>
      <c r="R178" s="193">
        <f t="shared" si="12"/>
        <v>0</v>
      </c>
      <c r="S178" s="193">
        <v>0</v>
      </c>
      <c r="T178" s="194">
        <f t="shared" si="13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95" t="s">
        <v>220</v>
      </c>
      <c r="AT178" s="195" t="s">
        <v>256</v>
      </c>
      <c r="AU178" s="195" t="s">
        <v>180</v>
      </c>
      <c r="AY178" s="14" t="s">
        <v>172</v>
      </c>
      <c r="BE178" s="196">
        <f t="shared" si="14"/>
        <v>0</v>
      </c>
      <c r="BF178" s="196">
        <f t="shared" si="15"/>
        <v>0</v>
      </c>
      <c r="BG178" s="196">
        <f t="shared" si="16"/>
        <v>0</v>
      </c>
      <c r="BH178" s="196">
        <f t="shared" si="17"/>
        <v>0</v>
      </c>
      <c r="BI178" s="196">
        <f t="shared" si="18"/>
        <v>0</v>
      </c>
      <c r="BJ178" s="14" t="s">
        <v>180</v>
      </c>
      <c r="BK178" s="196">
        <f t="shared" si="19"/>
        <v>0</v>
      </c>
      <c r="BL178" s="14" t="s">
        <v>179</v>
      </c>
      <c r="BM178" s="195" t="s">
        <v>1140</v>
      </c>
    </row>
    <row r="179" spans="1:65" s="2" customFormat="1" ht="24.2" customHeight="1">
      <c r="A179" s="31"/>
      <c r="B179" s="32"/>
      <c r="C179" s="184" t="s">
        <v>504</v>
      </c>
      <c r="D179" s="184" t="s">
        <v>175</v>
      </c>
      <c r="E179" s="185" t="s">
        <v>1141</v>
      </c>
      <c r="F179" s="186" t="s">
        <v>1142</v>
      </c>
      <c r="G179" s="187" t="s">
        <v>337</v>
      </c>
      <c r="H179" s="188">
        <v>2.4</v>
      </c>
      <c r="I179" s="189"/>
      <c r="J179" s="188">
        <f t="shared" si="10"/>
        <v>0</v>
      </c>
      <c r="K179" s="190"/>
      <c r="L179" s="36"/>
      <c r="M179" s="191" t="s">
        <v>1</v>
      </c>
      <c r="N179" s="192" t="s">
        <v>38</v>
      </c>
      <c r="O179" s="68"/>
      <c r="P179" s="193">
        <f t="shared" si="11"/>
        <v>0</v>
      </c>
      <c r="Q179" s="193">
        <v>0</v>
      </c>
      <c r="R179" s="193">
        <f t="shared" si="12"/>
        <v>0</v>
      </c>
      <c r="S179" s="193">
        <v>0</v>
      </c>
      <c r="T179" s="194">
        <f t="shared" si="13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95" t="s">
        <v>179</v>
      </c>
      <c r="AT179" s="195" t="s">
        <v>175</v>
      </c>
      <c r="AU179" s="195" t="s">
        <v>180</v>
      </c>
      <c r="AY179" s="14" t="s">
        <v>172</v>
      </c>
      <c r="BE179" s="196">
        <f t="shared" si="14"/>
        <v>0</v>
      </c>
      <c r="BF179" s="196">
        <f t="shared" si="15"/>
        <v>0</v>
      </c>
      <c r="BG179" s="196">
        <f t="shared" si="16"/>
        <v>0</v>
      </c>
      <c r="BH179" s="196">
        <f t="shared" si="17"/>
        <v>0</v>
      </c>
      <c r="BI179" s="196">
        <f t="shared" si="18"/>
        <v>0</v>
      </c>
      <c r="BJ179" s="14" t="s">
        <v>180</v>
      </c>
      <c r="BK179" s="196">
        <f t="shared" si="19"/>
        <v>0</v>
      </c>
      <c r="BL179" s="14" t="s">
        <v>179</v>
      </c>
      <c r="BM179" s="195" t="s">
        <v>1143</v>
      </c>
    </row>
    <row r="180" spans="1:65" s="2" customFormat="1" ht="24.2" customHeight="1">
      <c r="A180" s="31"/>
      <c r="B180" s="32"/>
      <c r="C180" s="197" t="s">
        <v>508</v>
      </c>
      <c r="D180" s="197" t="s">
        <v>256</v>
      </c>
      <c r="E180" s="198" t="s">
        <v>1144</v>
      </c>
      <c r="F180" s="199" t="s">
        <v>1145</v>
      </c>
      <c r="G180" s="200" t="s">
        <v>457</v>
      </c>
      <c r="H180" s="201">
        <v>0.5</v>
      </c>
      <c r="I180" s="202"/>
      <c r="J180" s="201">
        <f t="shared" si="10"/>
        <v>0</v>
      </c>
      <c r="K180" s="203"/>
      <c r="L180" s="204"/>
      <c r="M180" s="205" t="s">
        <v>1</v>
      </c>
      <c r="N180" s="206" t="s">
        <v>38</v>
      </c>
      <c r="O180" s="68"/>
      <c r="P180" s="193">
        <f t="shared" si="11"/>
        <v>0</v>
      </c>
      <c r="Q180" s="193">
        <v>1E-3</v>
      </c>
      <c r="R180" s="193">
        <f t="shared" si="12"/>
        <v>5.0000000000000001E-4</v>
      </c>
      <c r="S180" s="193">
        <v>0</v>
      </c>
      <c r="T180" s="194">
        <f t="shared" si="13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95" t="s">
        <v>220</v>
      </c>
      <c r="AT180" s="195" t="s">
        <v>256</v>
      </c>
      <c r="AU180" s="195" t="s">
        <v>180</v>
      </c>
      <c r="AY180" s="14" t="s">
        <v>172</v>
      </c>
      <c r="BE180" s="196">
        <f t="shared" si="14"/>
        <v>0</v>
      </c>
      <c r="BF180" s="196">
        <f t="shared" si="15"/>
        <v>0</v>
      </c>
      <c r="BG180" s="196">
        <f t="shared" si="16"/>
        <v>0</v>
      </c>
      <c r="BH180" s="196">
        <f t="shared" si="17"/>
        <v>0</v>
      </c>
      <c r="BI180" s="196">
        <f t="shared" si="18"/>
        <v>0</v>
      </c>
      <c r="BJ180" s="14" t="s">
        <v>180</v>
      </c>
      <c r="BK180" s="196">
        <f t="shared" si="19"/>
        <v>0</v>
      </c>
      <c r="BL180" s="14" t="s">
        <v>179</v>
      </c>
      <c r="BM180" s="195" t="s">
        <v>1146</v>
      </c>
    </row>
    <row r="181" spans="1:65" s="2" customFormat="1" ht="24.2" customHeight="1">
      <c r="A181" s="31"/>
      <c r="B181" s="32"/>
      <c r="C181" s="197" t="s">
        <v>514</v>
      </c>
      <c r="D181" s="197" t="s">
        <v>256</v>
      </c>
      <c r="E181" s="198" t="s">
        <v>1147</v>
      </c>
      <c r="F181" s="199" t="s">
        <v>1148</v>
      </c>
      <c r="G181" s="200" t="s">
        <v>457</v>
      </c>
      <c r="H181" s="201">
        <v>0.5</v>
      </c>
      <c r="I181" s="202"/>
      <c r="J181" s="201">
        <f t="shared" si="10"/>
        <v>0</v>
      </c>
      <c r="K181" s="203"/>
      <c r="L181" s="204"/>
      <c r="M181" s="205" t="s">
        <v>1</v>
      </c>
      <c r="N181" s="206" t="s">
        <v>38</v>
      </c>
      <c r="O181" s="68"/>
      <c r="P181" s="193">
        <f t="shared" si="11"/>
        <v>0</v>
      </c>
      <c r="Q181" s="193">
        <v>1E-3</v>
      </c>
      <c r="R181" s="193">
        <f t="shared" si="12"/>
        <v>5.0000000000000001E-4</v>
      </c>
      <c r="S181" s="193">
        <v>0</v>
      </c>
      <c r="T181" s="194">
        <f t="shared" si="13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220</v>
      </c>
      <c r="AT181" s="195" t="s">
        <v>256</v>
      </c>
      <c r="AU181" s="195" t="s">
        <v>180</v>
      </c>
      <c r="AY181" s="14" t="s">
        <v>172</v>
      </c>
      <c r="BE181" s="196">
        <f t="shared" si="14"/>
        <v>0</v>
      </c>
      <c r="BF181" s="196">
        <f t="shared" si="15"/>
        <v>0</v>
      </c>
      <c r="BG181" s="196">
        <f t="shared" si="16"/>
        <v>0</v>
      </c>
      <c r="BH181" s="196">
        <f t="shared" si="17"/>
        <v>0</v>
      </c>
      <c r="BI181" s="196">
        <f t="shared" si="18"/>
        <v>0</v>
      </c>
      <c r="BJ181" s="14" t="s">
        <v>180</v>
      </c>
      <c r="BK181" s="196">
        <f t="shared" si="19"/>
        <v>0</v>
      </c>
      <c r="BL181" s="14" t="s">
        <v>179</v>
      </c>
      <c r="BM181" s="195" t="s">
        <v>1149</v>
      </c>
    </row>
    <row r="182" spans="1:65" s="2" customFormat="1" ht="24.2" customHeight="1">
      <c r="A182" s="31"/>
      <c r="B182" s="32"/>
      <c r="C182" s="197" t="s">
        <v>520</v>
      </c>
      <c r="D182" s="197" t="s">
        <v>256</v>
      </c>
      <c r="E182" s="198" t="s">
        <v>1150</v>
      </c>
      <c r="F182" s="199" t="s">
        <v>1151</v>
      </c>
      <c r="G182" s="200" t="s">
        <v>457</v>
      </c>
      <c r="H182" s="201">
        <v>0.5</v>
      </c>
      <c r="I182" s="202"/>
      <c r="J182" s="201">
        <f t="shared" si="10"/>
        <v>0</v>
      </c>
      <c r="K182" s="203"/>
      <c r="L182" s="204"/>
      <c r="M182" s="205" t="s">
        <v>1</v>
      </c>
      <c r="N182" s="206" t="s">
        <v>38</v>
      </c>
      <c r="O182" s="68"/>
      <c r="P182" s="193">
        <f t="shared" si="11"/>
        <v>0</v>
      </c>
      <c r="Q182" s="193">
        <v>1E-3</v>
      </c>
      <c r="R182" s="193">
        <f t="shared" si="12"/>
        <v>5.0000000000000001E-4</v>
      </c>
      <c r="S182" s="193">
        <v>0</v>
      </c>
      <c r="T182" s="194">
        <f t="shared" si="13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95" t="s">
        <v>220</v>
      </c>
      <c r="AT182" s="195" t="s">
        <v>256</v>
      </c>
      <c r="AU182" s="195" t="s">
        <v>180</v>
      </c>
      <c r="AY182" s="14" t="s">
        <v>172</v>
      </c>
      <c r="BE182" s="196">
        <f t="shared" si="14"/>
        <v>0</v>
      </c>
      <c r="BF182" s="196">
        <f t="shared" si="15"/>
        <v>0</v>
      </c>
      <c r="BG182" s="196">
        <f t="shared" si="16"/>
        <v>0</v>
      </c>
      <c r="BH182" s="196">
        <f t="shared" si="17"/>
        <v>0</v>
      </c>
      <c r="BI182" s="196">
        <f t="shared" si="18"/>
        <v>0</v>
      </c>
      <c r="BJ182" s="14" t="s">
        <v>180</v>
      </c>
      <c r="BK182" s="196">
        <f t="shared" si="19"/>
        <v>0</v>
      </c>
      <c r="BL182" s="14" t="s">
        <v>179</v>
      </c>
      <c r="BM182" s="195" t="s">
        <v>1152</v>
      </c>
    </row>
    <row r="183" spans="1:65" s="2" customFormat="1" ht="24.2" customHeight="1">
      <c r="A183" s="31"/>
      <c r="B183" s="32"/>
      <c r="C183" s="184" t="s">
        <v>526</v>
      </c>
      <c r="D183" s="184" t="s">
        <v>175</v>
      </c>
      <c r="E183" s="185" t="s">
        <v>1153</v>
      </c>
      <c r="F183" s="186" t="s">
        <v>1154</v>
      </c>
      <c r="G183" s="187" t="s">
        <v>337</v>
      </c>
      <c r="H183" s="188">
        <v>12</v>
      </c>
      <c r="I183" s="189"/>
      <c r="J183" s="188">
        <f t="shared" si="10"/>
        <v>0</v>
      </c>
      <c r="K183" s="190"/>
      <c r="L183" s="36"/>
      <c r="M183" s="191" t="s">
        <v>1</v>
      </c>
      <c r="N183" s="192" t="s">
        <v>38</v>
      </c>
      <c r="O183" s="68"/>
      <c r="P183" s="193">
        <f t="shared" si="11"/>
        <v>0</v>
      </c>
      <c r="Q183" s="193">
        <v>0</v>
      </c>
      <c r="R183" s="193">
        <f t="shared" si="12"/>
        <v>0</v>
      </c>
      <c r="S183" s="193">
        <v>0</v>
      </c>
      <c r="T183" s="194">
        <f t="shared" si="13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95" t="s">
        <v>179</v>
      </c>
      <c r="AT183" s="195" t="s">
        <v>175</v>
      </c>
      <c r="AU183" s="195" t="s">
        <v>180</v>
      </c>
      <c r="AY183" s="14" t="s">
        <v>172</v>
      </c>
      <c r="BE183" s="196">
        <f t="shared" si="14"/>
        <v>0</v>
      </c>
      <c r="BF183" s="196">
        <f t="shared" si="15"/>
        <v>0</v>
      </c>
      <c r="BG183" s="196">
        <f t="shared" si="16"/>
        <v>0</v>
      </c>
      <c r="BH183" s="196">
        <f t="shared" si="17"/>
        <v>0</v>
      </c>
      <c r="BI183" s="196">
        <f t="shared" si="18"/>
        <v>0</v>
      </c>
      <c r="BJ183" s="14" t="s">
        <v>180</v>
      </c>
      <c r="BK183" s="196">
        <f t="shared" si="19"/>
        <v>0</v>
      </c>
      <c r="BL183" s="14" t="s">
        <v>179</v>
      </c>
      <c r="BM183" s="195" t="s">
        <v>82</v>
      </c>
    </row>
    <row r="184" spans="1:65" s="2" customFormat="1" ht="24.2" customHeight="1">
      <c r="A184" s="31"/>
      <c r="B184" s="32"/>
      <c r="C184" s="197" t="s">
        <v>532</v>
      </c>
      <c r="D184" s="197" t="s">
        <v>256</v>
      </c>
      <c r="E184" s="198" t="s">
        <v>1155</v>
      </c>
      <c r="F184" s="199" t="s">
        <v>1156</v>
      </c>
      <c r="G184" s="200" t="s">
        <v>1048</v>
      </c>
      <c r="H184" s="201">
        <v>1</v>
      </c>
      <c r="I184" s="202"/>
      <c r="J184" s="201">
        <f t="shared" si="10"/>
        <v>0</v>
      </c>
      <c r="K184" s="203"/>
      <c r="L184" s="204"/>
      <c r="M184" s="205" t="s">
        <v>1</v>
      </c>
      <c r="N184" s="206" t="s">
        <v>38</v>
      </c>
      <c r="O184" s="68"/>
      <c r="P184" s="193">
        <f t="shared" si="11"/>
        <v>0</v>
      </c>
      <c r="Q184" s="193">
        <v>0</v>
      </c>
      <c r="R184" s="193">
        <f t="shared" si="12"/>
        <v>0</v>
      </c>
      <c r="S184" s="193">
        <v>0</v>
      </c>
      <c r="T184" s="194">
        <f t="shared" si="13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220</v>
      </c>
      <c r="AT184" s="195" t="s">
        <v>256</v>
      </c>
      <c r="AU184" s="195" t="s">
        <v>180</v>
      </c>
      <c r="AY184" s="14" t="s">
        <v>172</v>
      </c>
      <c r="BE184" s="196">
        <f t="shared" si="14"/>
        <v>0</v>
      </c>
      <c r="BF184" s="196">
        <f t="shared" si="15"/>
        <v>0</v>
      </c>
      <c r="BG184" s="196">
        <f t="shared" si="16"/>
        <v>0</v>
      </c>
      <c r="BH184" s="196">
        <f t="shared" si="17"/>
        <v>0</v>
      </c>
      <c r="BI184" s="196">
        <f t="shared" si="18"/>
        <v>0</v>
      </c>
      <c r="BJ184" s="14" t="s">
        <v>180</v>
      </c>
      <c r="BK184" s="196">
        <f t="shared" si="19"/>
        <v>0</v>
      </c>
      <c r="BL184" s="14" t="s">
        <v>179</v>
      </c>
      <c r="BM184" s="195" t="s">
        <v>88</v>
      </c>
    </row>
    <row r="185" spans="1:65" s="2" customFormat="1" ht="24.2" customHeight="1">
      <c r="A185" s="31"/>
      <c r="B185" s="32"/>
      <c r="C185" s="184" t="s">
        <v>538</v>
      </c>
      <c r="D185" s="184" t="s">
        <v>175</v>
      </c>
      <c r="E185" s="185" t="s">
        <v>1157</v>
      </c>
      <c r="F185" s="186" t="s">
        <v>1158</v>
      </c>
      <c r="G185" s="187" t="s">
        <v>1048</v>
      </c>
      <c r="H185" s="188">
        <v>1</v>
      </c>
      <c r="I185" s="189"/>
      <c r="J185" s="188">
        <f t="shared" si="10"/>
        <v>0</v>
      </c>
      <c r="K185" s="190"/>
      <c r="L185" s="36"/>
      <c r="M185" s="191" t="s">
        <v>1</v>
      </c>
      <c r="N185" s="192" t="s">
        <v>38</v>
      </c>
      <c r="O185" s="68"/>
      <c r="P185" s="193">
        <f t="shared" si="11"/>
        <v>0</v>
      </c>
      <c r="Q185" s="193">
        <v>0</v>
      </c>
      <c r="R185" s="193">
        <f t="shared" si="12"/>
        <v>0</v>
      </c>
      <c r="S185" s="193">
        <v>0</v>
      </c>
      <c r="T185" s="194">
        <f t="shared" si="13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95" t="s">
        <v>179</v>
      </c>
      <c r="AT185" s="195" t="s">
        <v>175</v>
      </c>
      <c r="AU185" s="195" t="s">
        <v>180</v>
      </c>
      <c r="AY185" s="14" t="s">
        <v>172</v>
      </c>
      <c r="BE185" s="196">
        <f t="shared" si="14"/>
        <v>0</v>
      </c>
      <c r="BF185" s="196">
        <f t="shared" si="15"/>
        <v>0</v>
      </c>
      <c r="BG185" s="196">
        <f t="shared" si="16"/>
        <v>0</v>
      </c>
      <c r="BH185" s="196">
        <f t="shared" si="17"/>
        <v>0</v>
      </c>
      <c r="BI185" s="196">
        <f t="shared" si="18"/>
        <v>0</v>
      </c>
      <c r="BJ185" s="14" t="s">
        <v>180</v>
      </c>
      <c r="BK185" s="196">
        <f t="shared" si="19"/>
        <v>0</v>
      </c>
      <c r="BL185" s="14" t="s">
        <v>179</v>
      </c>
      <c r="BM185" s="195" t="s">
        <v>94</v>
      </c>
    </row>
    <row r="186" spans="1:65" s="2" customFormat="1" ht="24.2" customHeight="1">
      <c r="A186" s="31"/>
      <c r="B186" s="32"/>
      <c r="C186" s="197" t="s">
        <v>544</v>
      </c>
      <c r="D186" s="197" t="s">
        <v>256</v>
      </c>
      <c r="E186" s="198" t="s">
        <v>1159</v>
      </c>
      <c r="F186" s="199" t="s">
        <v>1160</v>
      </c>
      <c r="G186" s="200" t="s">
        <v>1048</v>
      </c>
      <c r="H186" s="201">
        <v>1</v>
      </c>
      <c r="I186" s="202"/>
      <c r="J186" s="201">
        <f t="shared" si="10"/>
        <v>0</v>
      </c>
      <c r="K186" s="203"/>
      <c r="L186" s="204"/>
      <c r="M186" s="205" t="s">
        <v>1</v>
      </c>
      <c r="N186" s="206" t="s">
        <v>38</v>
      </c>
      <c r="O186" s="68"/>
      <c r="P186" s="193">
        <f t="shared" si="11"/>
        <v>0</v>
      </c>
      <c r="Q186" s="193">
        <v>0</v>
      </c>
      <c r="R186" s="193">
        <f t="shared" si="12"/>
        <v>0</v>
      </c>
      <c r="S186" s="193">
        <v>0</v>
      </c>
      <c r="T186" s="194">
        <f t="shared" si="13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220</v>
      </c>
      <c r="AT186" s="195" t="s">
        <v>256</v>
      </c>
      <c r="AU186" s="195" t="s">
        <v>180</v>
      </c>
      <c r="AY186" s="14" t="s">
        <v>172</v>
      </c>
      <c r="BE186" s="196">
        <f t="shared" si="14"/>
        <v>0</v>
      </c>
      <c r="BF186" s="196">
        <f t="shared" si="15"/>
        <v>0</v>
      </c>
      <c r="BG186" s="196">
        <f t="shared" si="16"/>
        <v>0</v>
      </c>
      <c r="BH186" s="196">
        <f t="shared" si="17"/>
        <v>0</v>
      </c>
      <c r="BI186" s="196">
        <f t="shared" si="18"/>
        <v>0</v>
      </c>
      <c r="BJ186" s="14" t="s">
        <v>180</v>
      </c>
      <c r="BK186" s="196">
        <f t="shared" si="19"/>
        <v>0</v>
      </c>
      <c r="BL186" s="14" t="s">
        <v>179</v>
      </c>
      <c r="BM186" s="195" t="s">
        <v>100</v>
      </c>
    </row>
    <row r="187" spans="1:65" s="2" customFormat="1" ht="24.2" customHeight="1">
      <c r="A187" s="31"/>
      <c r="B187" s="32"/>
      <c r="C187" s="197" t="s">
        <v>548</v>
      </c>
      <c r="D187" s="197" t="s">
        <v>256</v>
      </c>
      <c r="E187" s="198" t="s">
        <v>1161</v>
      </c>
      <c r="F187" s="199" t="s">
        <v>1162</v>
      </c>
      <c r="G187" s="200" t="s">
        <v>1048</v>
      </c>
      <c r="H187" s="201">
        <v>1</v>
      </c>
      <c r="I187" s="202"/>
      <c r="J187" s="201">
        <f t="shared" si="10"/>
        <v>0</v>
      </c>
      <c r="K187" s="203"/>
      <c r="L187" s="204"/>
      <c r="M187" s="205" t="s">
        <v>1</v>
      </c>
      <c r="N187" s="206" t="s">
        <v>38</v>
      </c>
      <c r="O187" s="68"/>
      <c r="P187" s="193">
        <f t="shared" si="11"/>
        <v>0</v>
      </c>
      <c r="Q187" s="193">
        <v>1.8000000000000001E-4</v>
      </c>
      <c r="R187" s="193">
        <f t="shared" si="12"/>
        <v>1.8000000000000001E-4</v>
      </c>
      <c r="S187" s="193">
        <v>0</v>
      </c>
      <c r="T187" s="194">
        <f t="shared" si="13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95" t="s">
        <v>220</v>
      </c>
      <c r="AT187" s="195" t="s">
        <v>256</v>
      </c>
      <c r="AU187" s="195" t="s">
        <v>180</v>
      </c>
      <c r="AY187" s="14" t="s">
        <v>172</v>
      </c>
      <c r="BE187" s="196">
        <f t="shared" si="14"/>
        <v>0</v>
      </c>
      <c r="BF187" s="196">
        <f t="shared" si="15"/>
        <v>0</v>
      </c>
      <c r="BG187" s="196">
        <f t="shared" si="16"/>
        <v>0</v>
      </c>
      <c r="BH187" s="196">
        <f t="shared" si="17"/>
        <v>0</v>
      </c>
      <c r="BI187" s="196">
        <f t="shared" si="18"/>
        <v>0</v>
      </c>
      <c r="BJ187" s="14" t="s">
        <v>180</v>
      </c>
      <c r="BK187" s="196">
        <f t="shared" si="19"/>
        <v>0</v>
      </c>
      <c r="BL187" s="14" t="s">
        <v>179</v>
      </c>
      <c r="BM187" s="195" t="s">
        <v>106</v>
      </c>
    </row>
    <row r="188" spans="1:65" s="2" customFormat="1" ht="24.2" customHeight="1">
      <c r="A188" s="31"/>
      <c r="B188" s="32"/>
      <c r="C188" s="184" t="s">
        <v>552</v>
      </c>
      <c r="D188" s="184" t="s">
        <v>175</v>
      </c>
      <c r="E188" s="185" t="s">
        <v>1163</v>
      </c>
      <c r="F188" s="186" t="s">
        <v>1164</v>
      </c>
      <c r="G188" s="187" t="s">
        <v>337</v>
      </c>
      <c r="H188" s="188">
        <v>102</v>
      </c>
      <c r="I188" s="189"/>
      <c r="J188" s="188">
        <f t="shared" si="10"/>
        <v>0</v>
      </c>
      <c r="K188" s="190"/>
      <c r="L188" s="36"/>
      <c r="M188" s="191" t="s">
        <v>1</v>
      </c>
      <c r="N188" s="192" t="s">
        <v>38</v>
      </c>
      <c r="O188" s="68"/>
      <c r="P188" s="193">
        <f t="shared" si="11"/>
        <v>0</v>
      </c>
      <c r="Q188" s="193">
        <v>0</v>
      </c>
      <c r="R188" s="193">
        <f t="shared" si="12"/>
        <v>0</v>
      </c>
      <c r="S188" s="193">
        <v>0</v>
      </c>
      <c r="T188" s="194">
        <f t="shared" si="13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95" t="s">
        <v>179</v>
      </c>
      <c r="AT188" s="195" t="s">
        <v>175</v>
      </c>
      <c r="AU188" s="195" t="s">
        <v>180</v>
      </c>
      <c r="AY188" s="14" t="s">
        <v>172</v>
      </c>
      <c r="BE188" s="196">
        <f t="shared" si="14"/>
        <v>0</v>
      </c>
      <c r="BF188" s="196">
        <f t="shared" si="15"/>
        <v>0</v>
      </c>
      <c r="BG188" s="196">
        <f t="shared" si="16"/>
        <v>0</v>
      </c>
      <c r="BH188" s="196">
        <f t="shared" si="17"/>
        <v>0</v>
      </c>
      <c r="BI188" s="196">
        <f t="shared" si="18"/>
        <v>0</v>
      </c>
      <c r="BJ188" s="14" t="s">
        <v>180</v>
      </c>
      <c r="BK188" s="196">
        <f t="shared" si="19"/>
        <v>0</v>
      </c>
      <c r="BL188" s="14" t="s">
        <v>179</v>
      </c>
      <c r="BM188" s="195" t="s">
        <v>1165</v>
      </c>
    </row>
    <row r="189" spans="1:65" s="2" customFormat="1" ht="24.2" customHeight="1">
      <c r="A189" s="31"/>
      <c r="B189" s="32"/>
      <c r="C189" s="184" t="s">
        <v>556</v>
      </c>
      <c r="D189" s="184" t="s">
        <v>175</v>
      </c>
      <c r="E189" s="185" t="s">
        <v>1166</v>
      </c>
      <c r="F189" s="186" t="s">
        <v>1167</v>
      </c>
      <c r="G189" s="187" t="s">
        <v>1048</v>
      </c>
      <c r="H189" s="188">
        <v>151</v>
      </c>
      <c r="I189" s="189"/>
      <c r="J189" s="188">
        <f t="shared" si="10"/>
        <v>0</v>
      </c>
      <c r="K189" s="190"/>
      <c r="L189" s="36"/>
      <c r="M189" s="191" t="s">
        <v>1</v>
      </c>
      <c r="N189" s="192" t="s">
        <v>38</v>
      </c>
      <c r="O189" s="68"/>
      <c r="P189" s="193">
        <f t="shared" si="11"/>
        <v>0</v>
      </c>
      <c r="Q189" s="193">
        <v>0</v>
      </c>
      <c r="R189" s="193">
        <f t="shared" si="12"/>
        <v>0</v>
      </c>
      <c r="S189" s="193">
        <v>0</v>
      </c>
      <c r="T189" s="194">
        <f t="shared" si="13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95" t="s">
        <v>179</v>
      </c>
      <c r="AT189" s="195" t="s">
        <v>175</v>
      </c>
      <c r="AU189" s="195" t="s">
        <v>180</v>
      </c>
      <c r="AY189" s="14" t="s">
        <v>172</v>
      </c>
      <c r="BE189" s="196">
        <f t="shared" si="14"/>
        <v>0</v>
      </c>
      <c r="BF189" s="196">
        <f t="shared" si="15"/>
        <v>0</v>
      </c>
      <c r="BG189" s="196">
        <f t="shared" si="16"/>
        <v>0</v>
      </c>
      <c r="BH189" s="196">
        <f t="shared" si="17"/>
        <v>0</v>
      </c>
      <c r="BI189" s="196">
        <f t="shared" si="18"/>
        <v>0</v>
      </c>
      <c r="BJ189" s="14" t="s">
        <v>180</v>
      </c>
      <c r="BK189" s="196">
        <f t="shared" si="19"/>
        <v>0</v>
      </c>
      <c r="BL189" s="14" t="s">
        <v>179</v>
      </c>
      <c r="BM189" s="195" t="s">
        <v>1168</v>
      </c>
    </row>
    <row r="190" spans="1:65" s="2" customFormat="1" ht="37.9" customHeight="1">
      <c r="A190" s="31"/>
      <c r="B190" s="32"/>
      <c r="C190" s="197" t="s">
        <v>560</v>
      </c>
      <c r="D190" s="197" t="s">
        <v>256</v>
      </c>
      <c r="E190" s="198" t="s">
        <v>1169</v>
      </c>
      <c r="F190" s="199" t="s">
        <v>1170</v>
      </c>
      <c r="G190" s="200" t="s">
        <v>1048</v>
      </c>
      <c r="H190" s="201">
        <v>151</v>
      </c>
      <c r="I190" s="202"/>
      <c r="J190" s="201">
        <f t="shared" si="10"/>
        <v>0</v>
      </c>
      <c r="K190" s="203"/>
      <c r="L190" s="204"/>
      <c r="M190" s="205" t="s">
        <v>1</v>
      </c>
      <c r="N190" s="206" t="s">
        <v>38</v>
      </c>
      <c r="O190" s="68"/>
      <c r="P190" s="193">
        <f t="shared" si="11"/>
        <v>0</v>
      </c>
      <c r="Q190" s="193">
        <v>0</v>
      </c>
      <c r="R190" s="193">
        <f t="shared" si="12"/>
        <v>0</v>
      </c>
      <c r="S190" s="193">
        <v>0</v>
      </c>
      <c r="T190" s="194">
        <f t="shared" si="13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220</v>
      </c>
      <c r="AT190" s="195" t="s">
        <v>256</v>
      </c>
      <c r="AU190" s="195" t="s">
        <v>180</v>
      </c>
      <c r="AY190" s="14" t="s">
        <v>172</v>
      </c>
      <c r="BE190" s="196">
        <f t="shared" si="14"/>
        <v>0</v>
      </c>
      <c r="BF190" s="196">
        <f t="shared" si="15"/>
        <v>0</v>
      </c>
      <c r="BG190" s="196">
        <f t="shared" si="16"/>
        <v>0</v>
      </c>
      <c r="BH190" s="196">
        <f t="shared" si="17"/>
        <v>0</v>
      </c>
      <c r="BI190" s="196">
        <f t="shared" si="18"/>
        <v>0</v>
      </c>
      <c r="BJ190" s="14" t="s">
        <v>180</v>
      </c>
      <c r="BK190" s="196">
        <f t="shared" si="19"/>
        <v>0</v>
      </c>
      <c r="BL190" s="14" t="s">
        <v>179</v>
      </c>
      <c r="BM190" s="195" t="s">
        <v>1171</v>
      </c>
    </row>
    <row r="191" spans="1:65" s="2" customFormat="1" ht="24.2" customHeight="1">
      <c r="A191" s="31"/>
      <c r="B191" s="32"/>
      <c r="C191" s="184" t="s">
        <v>563</v>
      </c>
      <c r="D191" s="184" t="s">
        <v>175</v>
      </c>
      <c r="E191" s="185" t="s">
        <v>1172</v>
      </c>
      <c r="F191" s="186" t="s">
        <v>1173</v>
      </c>
      <c r="G191" s="187" t="s">
        <v>1048</v>
      </c>
      <c r="H191" s="188">
        <v>53</v>
      </c>
      <c r="I191" s="189"/>
      <c r="J191" s="188">
        <f t="shared" si="10"/>
        <v>0</v>
      </c>
      <c r="K191" s="190"/>
      <c r="L191" s="36"/>
      <c r="M191" s="191" t="s">
        <v>1</v>
      </c>
      <c r="N191" s="192" t="s">
        <v>38</v>
      </c>
      <c r="O191" s="68"/>
      <c r="P191" s="193">
        <f t="shared" si="11"/>
        <v>0</v>
      </c>
      <c r="Q191" s="193">
        <v>0</v>
      </c>
      <c r="R191" s="193">
        <f t="shared" si="12"/>
        <v>0</v>
      </c>
      <c r="S191" s="193">
        <v>0</v>
      </c>
      <c r="T191" s="194">
        <f t="shared" si="13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95" t="s">
        <v>179</v>
      </c>
      <c r="AT191" s="195" t="s">
        <v>175</v>
      </c>
      <c r="AU191" s="195" t="s">
        <v>180</v>
      </c>
      <c r="AY191" s="14" t="s">
        <v>172</v>
      </c>
      <c r="BE191" s="196">
        <f t="shared" si="14"/>
        <v>0</v>
      </c>
      <c r="BF191" s="196">
        <f t="shared" si="15"/>
        <v>0</v>
      </c>
      <c r="BG191" s="196">
        <f t="shared" si="16"/>
        <v>0</v>
      </c>
      <c r="BH191" s="196">
        <f t="shared" si="17"/>
        <v>0</v>
      </c>
      <c r="BI191" s="196">
        <f t="shared" si="18"/>
        <v>0</v>
      </c>
      <c r="BJ191" s="14" t="s">
        <v>180</v>
      </c>
      <c r="BK191" s="196">
        <f t="shared" si="19"/>
        <v>0</v>
      </c>
      <c r="BL191" s="14" t="s">
        <v>179</v>
      </c>
      <c r="BM191" s="195" t="s">
        <v>1174</v>
      </c>
    </row>
    <row r="192" spans="1:65" s="2" customFormat="1" ht="37.9" customHeight="1">
      <c r="A192" s="31"/>
      <c r="B192" s="32"/>
      <c r="C192" s="197" t="s">
        <v>567</v>
      </c>
      <c r="D192" s="197" t="s">
        <v>256</v>
      </c>
      <c r="E192" s="198" t="s">
        <v>1175</v>
      </c>
      <c r="F192" s="199" t="s">
        <v>1176</v>
      </c>
      <c r="G192" s="200" t="s">
        <v>1048</v>
      </c>
      <c r="H192" s="201">
        <v>53</v>
      </c>
      <c r="I192" s="202"/>
      <c r="J192" s="201">
        <f t="shared" si="10"/>
        <v>0</v>
      </c>
      <c r="K192" s="203"/>
      <c r="L192" s="204"/>
      <c r="M192" s="205" t="s">
        <v>1</v>
      </c>
      <c r="N192" s="206" t="s">
        <v>38</v>
      </c>
      <c r="O192" s="68"/>
      <c r="P192" s="193">
        <f t="shared" si="11"/>
        <v>0</v>
      </c>
      <c r="Q192" s="193">
        <v>0</v>
      </c>
      <c r="R192" s="193">
        <f t="shared" si="12"/>
        <v>0</v>
      </c>
      <c r="S192" s="193">
        <v>0</v>
      </c>
      <c r="T192" s="194">
        <f t="shared" si="13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95" t="s">
        <v>220</v>
      </c>
      <c r="AT192" s="195" t="s">
        <v>256</v>
      </c>
      <c r="AU192" s="195" t="s">
        <v>180</v>
      </c>
      <c r="AY192" s="14" t="s">
        <v>172</v>
      </c>
      <c r="BE192" s="196">
        <f t="shared" si="14"/>
        <v>0</v>
      </c>
      <c r="BF192" s="196">
        <f t="shared" si="15"/>
        <v>0</v>
      </c>
      <c r="BG192" s="196">
        <f t="shared" si="16"/>
        <v>0</v>
      </c>
      <c r="BH192" s="196">
        <f t="shared" si="17"/>
        <v>0</v>
      </c>
      <c r="BI192" s="196">
        <f t="shared" si="18"/>
        <v>0</v>
      </c>
      <c r="BJ192" s="14" t="s">
        <v>180</v>
      </c>
      <c r="BK192" s="196">
        <f t="shared" si="19"/>
        <v>0</v>
      </c>
      <c r="BL192" s="14" t="s">
        <v>179</v>
      </c>
      <c r="BM192" s="195" t="s">
        <v>1177</v>
      </c>
    </row>
    <row r="193" spans="1:65" s="2" customFormat="1" ht="24.2" customHeight="1">
      <c r="A193" s="31"/>
      <c r="B193" s="32"/>
      <c r="C193" s="184" t="s">
        <v>573</v>
      </c>
      <c r="D193" s="184" t="s">
        <v>175</v>
      </c>
      <c r="E193" s="185" t="s">
        <v>1178</v>
      </c>
      <c r="F193" s="186" t="s">
        <v>1179</v>
      </c>
      <c r="G193" s="187" t="s">
        <v>1048</v>
      </c>
      <c r="H193" s="188">
        <v>24</v>
      </c>
      <c r="I193" s="189"/>
      <c r="J193" s="188">
        <f t="shared" si="10"/>
        <v>0</v>
      </c>
      <c r="K193" s="190"/>
      <c r="L193" s="36"/>
      <c r="M193" s="191" t="s">
        <v>1</v>
      </c>
      <c r="N193" s="192" t="s">
        <v>38</v>
      </c>
      <c r="O193" s="68"/>
      <c r="P193" s="193">
        <f t="shared" si="11"/>
        <v>0</v>
      </c>
      <c r="Q193" s="193">
        <v>0</v>
      </c>
      <c r="R193" s="193">
        <f t="shared" si="12"/>
        <v>0</v>
      </c>
      <c r="S193" s="193">
        <v>0</v>
      </c>
      <c r="T193" s="194">
        <f t="shared" si="13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95" t="s">
        <v>179</v>
      </c>
      <c r="AT193" s="195" t="s">
        <v>175</v>
      </c>
      <c r="AU193" s="195" t="s">
        <v>180</v>
      </c>
      <c r="AY193" s="14" t="s">
        <v>172</v>
      </c>
      <c r="BE193" s="196">
        <f t="shared" si="14"/>
        <v>0</v>
      </c>
      <c r="BF193" s="196">
        <f t="shared" si="15"/>
        <v>0</v>
      </c>
      <c r="BG193" s="196">
        <f t="shared" si="16"/>
        <v>0</v>
      </c>
      <c r="BH193" s="196">
        <f t="shared" si="17"/>
        <v>0</v>
      </c>
      <c r="BI193" s="196">
        <f t="shared" si="18"/>
        <v>0</v>
      </c>
      <c r="BJ193" s="14" t="s">
        <v>180</v>
      </c>
      <c r="BK193" s="196">
        <f t="shared" si="19"/>
        <v>0</v>
      </c>
      <c r="BL193" s="14" t="s">
        <v>179</v>
      </c>
      <c r="BM193" s="195" t="s">
        <v>1180</v>
      </c>
    </row>
    <row r="194" spans="1:65" s="2" customFormat="1" ht="24.2" customHeight="1">
      <c r="A194" s="31"/>
      <c r="B194" s="32"/>
      <c r="C194" s="197" t="s">
        <v>577</v>
      </c>
      <c r="D194" s="197" t="s">
        <v>256</v>
      </c>
      <c r="E194" s="198" t="s">
        <v>1181</v>
      </c>
      <c r="F194" s="199" t="s">
        <v>1182</v>
      </c>
      <c r="G194" s="200" t="s">
        <v>1048</v>
      </c>
      <c r="H194" s="201">
        <v>24</v>
      </c>
      <c r="I194" s="202"/>
      <c r="J194" s="201">
        <f t="shared" si="10"/>
        <v>0</v>
      </c>
      <c r="K194" s="203"/>
      <c r="L194" s="204"/>
      <c r="M194" s="205" t="s">
        <v>1</v>
      </c>
      <c r="N194" s="206" t="s">
        <v>38</v>
      </c>
      <c r="O194" s="68"/>
      <c r="P194" s="193">
        <f t="shared" si="11"/>
        <v>0</v>
      </c>
      <c r="Q194" s="193">
        <v>5.0000000000000001E-4</v>
      </c>
      <c r="R194" s="193">
        <f t="shared" si="12"/>
        <v>1.2E-2</v>
      </c>
      <c r="S194" s="193">
        <v>0</v>
      </c>
      <c r="T194" s="194">
        <f t="shared" si="13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95" t="s">
        <v>220</v>
      </c>
      <c r="AT194" s="195" t="s">
        <v>256</v>
      </c>
      <c r="AU194" s="195" t="s">
        <v>180</v>
      </c>
      <c r="AY194" s="14" t="s">
        <v>172</v>
      </c>
      <c r="BE194" s="196">
        <f t="shared" si="14"/>
        <v>0</v>
      </c>
      <c r="BF194" s="196">
        <f t="shared" si="15"/>
        <v>0</v>
      </c>
      <c r="BG194" s="196">
        <f t="shared" si="16"/>
        <v>0</v>
      </c>
      <c r="BH194" s="196">
        <f t="shared" si="17"/>
        <v>0</v>
      </c>
      <c r="BI194" s="196">
        <f t="shared" si="18"/>
        <v>0</v>
      </c>
      <c r="BJ194" s="14" t="s">
        <v>180</v>
      </c>
      <c r="BK194" s="196">
        <f t="shared" si="19"/>
        <v>0</v>
      </c>
      <c r="BL194" s="14" t="s">
        <v>179</v>
      </c>
      <c r="BM194" s="195" t="s">
        <v>1183</v>
      </c>
    </row>
    <row r="195" spans="1:65" s="2" customFormat="1" ht="24.2" customHeight="1">
      <c r="A195" s="31"/>
      <c r="B195" s="32"/>
      <c r="C195" s="184" t="s">
        <v>581</v>
      </c>
      <c r="D195" s="184" t="s">
        <v>175</v>
      </c>
      <c r="E195" s="185" t="s">
        <v>1184</v>
      </c>
      <c r="F195" s="186" t="s">
        <v>1185</v>
      </c>
      <c r="G195" s="187" t="s">
        <v>218</v>
      </c>
      <c r="H195" s="188">
        <v>1</v>
      </c>
      <c r="I195" s="189"/>
      <c r="J195" s="188">
        <f t="shared" si="10"/>
        <v>0</v>
      </c>
      <c r="K195" s="190"/>
      <c r="L195" s="36"/>
      <c r="M195" s="191" t="s">
        <v>1</v>
      </c>
      <c r="N195" s="192" t="s">
        <v>38</v>
      </c>
      <c r="O195" s="68"/>
      <c r="P195" s="193">
        <f t="shared" si="11"/>
        <v>0</v>
      </c>
      <c r="Q195" s="193">
        <v>0</v>
      </c>
      <c r="R195" s="193">
        <f t="shared" si="12"/>
        <v>0</v>
      </c>
      <c r="S195" s="193">
        <v>0</v>
      </c>
      <c r="T195" s="194">
        <f t="shared" si="13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179</v>
      </c>
      <c r="AT195" s="195" t="s">
        <v>175</v>
      </c>
      <c r="AU195" s="195" t="s">
        <v>180</v>
      </c>
      <c r="AY195" s="14" t="s">
        <v>172</v>
      </c>
      <c r="BE195" s="196">
        <f t="shared" si="14"/>
        <v>0</v>
      </c>
      <c r="BF195" s="196">
        <f t="shared" si="15"/>
        <v>0</v>
      </c>
      <c r="BG195" s="196">
        <f t="shared" si="16"/>
        <v>0</v>
      </c>
      <c r="BH195" s="196">
        <f t="shared" si="17"/>
        <v>0</v>
      </c>
      <c r="BI195" s="196">
        <f t="shared" si="18"/>
        <v>0</v>
      </c>
      <c r="BJ195" s="14" t="s">
        <v>180</v>
      </c>
      <c r="BK195" s="196">
        <f t="shared" si="19"/>
        <v>0</v>
      </c>
      <c r="BL195" s="14" t="s">
        <v>179</v>
      </c>
      <c r="BM195" s="195" t="s">
        <v>1186</v>
      </c>
    </row>
    <row r="196" spans="1:65" s="2" customFormat="1" ht="24.2" customHeight="1">
      <c r="A196" s="31"/>
      <c r="B196" s="32"/>
      <c r="C196" s="184" t="s">
        <v>585</v>
      </c>
      <c r="D196" s="184" t="s">
        <v>175</v>
      </c>
      <c r="E196" s="185" t="s">
        <v>1187</v>
      </c>
      <c r="F196" s="186" t="s">
        <v>1188</v>
      </c>
      <c r="G196" s="187" t="s">
        <v>218</v>
      </c>
      <c r="H196" s="188">
        <v>30</v>
      </c>
      <c r="I196" s="189"/>
      <c r="J196" s="188">
        <f t="shared" si="10"/>
        <v>0</v>
      </c>
      <c r="K196" s="190"/>
      <c r="L196" s="36"/>
      <c r="M196" s="191" t="s">
        <v>1</v>
      </c>
      <c r="N196" s="192" t="s">
        <v>38</v>
      </c>
      <c r="O196" s="68"/>
      <c r="P196" s="193">
        <f t="shared" si="11"/>
        <v>0</v>
      </c>
      <c r="Q196" s="193">
        <v>0</v>
      </c>
      <c r="R196" s="193">
        <f t="shared" si="12"/>
        <v>0</v>
      </c>
      <c r="S196" s="193">
        <v>0</v>
      </c>
      <c r="T196" s="194">
        <f t="shared" si="13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95" t="s">
        <v>179</v>
      </c>
      <c r="AT196" s="195" t="s">
        <v>175</v>
      </c>
      <c r="AU196" s="195" t="s">
        <v>180</v>
      </c>
      <c r="AY196" s="14" t="s">
        <v>172</v>
      </c>
      <c r="BE196" s="196">
        <f t="shared" si="14"/>
        <v>0</v>
      </c>
      <c r="BF196" s="196">
        <f t="shared" si="15"/>
        <v>0</v>
      </c>
      <c r="BG196" s="196">
        <f t="shared" si="16"/>
        <v>0</v>
      </c>
      <c r="BH196" s="196">
        <f t="shared" si="17"/>
        <v>0</v>
      </c>
      <c r="BI196" s="196">
        <f t="shared" si="18"/>
        <v>0</v>
      </c>
      <c r="BJ196" s="14" t="s">
        <v>180</v>
      </c>
      <c r="BK196" s="196">
        <f t="shared" si="19"/>
        <v>0</v>
      </c>
      <c r="BL196" s="14" t="s">
        <v>179</v>
      </c>
      <c r="BM196" s="195" t="s">
        <v>1189</v>
      </c>
    </row>
    <row r="197" spans="1:65" s="2" customFormat="1" ht="24.2" customHeight="1">
      <c r="A197" s="31"/>
      <c r="B197" s="32"/>
      <c r="C197" s="184" t="s">
        <v>589</v>
      </c>
      <c r="D197" s="184" t="s">
        <v>175</v>
      </c>
      <c r="E197" s="185" t="s">
        <v>1190</v>
      </c>
      <c r="F197" s="186" t="s">
        <v>1191</v>
      </c>
      <c r="G197" s="187" t="s">
        <v>1048</v>
      </c>
      <c r="H197" s="188">
        <v>4</v>
      </c>
      <c r="I197" s="189"/>
      <c r="J197" s="188">
        <f t="shared" si="10"/>
        <v>0</v>
      </c>
      <c r="K197" s="190"/>
      <c r="L197" s="36"/>
      <c r="M197" s="191" t="s">
        <v>1</v>
      </c>
      <c r="N197" s="192" t="s">
        <v>38</v>
      </c>
      <c r="O197" s="68"/>
      <c r="P197" s="193">
        <f t="shared" si="11"/>
        <v>0</v>
      </c>
      <c r="Q197" s="193">
        <v>0</v>
      </c>
      <c r="R197" s="193">
        <f t="shared" si="12"/>
        <v>0</v>
      </c>
      <c r="S197" s="193">
        <v>0</v>
      </c>
      <c r="T197" s="194">
        <f t="shared" si="13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179</v>
      </c>
      <c r="AT197" s="195" t="s">
        <v>175</v>
      </c>
      <c r="AU197" s="195" t="s">
        <v>180</v>
      </c>
      <c r="AY197" s="14" t="s">
        <v>172</v>
      </c>
      <c r="BE197" s="196">
        <f t="shared" si="14"/>
        <v>0</v>
      </c>
      <c r="BF197" s="196">
        <f t="shared" si="15"/>
        <v>0</v>
      </c>
      <c r="BG197" s="196">
        <f t="shared" si="16"/>
        <v>0</v>
      </c>
      <c r="BH197" s="196">
        <f t="shared" si="17"/>
        <v>0</v>
      </c>
      <c r="BI197" s="196">
        <f t="shared" si="18"/>
        <v>0</v>
      </c>
      <c r="BJ197" s="14" t="s">
        <v>180</v>
      </c>
      <c r="BK197" s="196">
        <f t="shared" si="19"/>
        <v>0</v>
      </c>
      <c r="BL197" s="14" t="s">
        <v>179</v>
      </c>
      <c r="BM197" s="195" t="s">
        <v>1192</v>
      </c>
    </row>
    <row r="198" spans="1:65" s="2" customFormat="1" ht="24.2" customHeight="1">
      <c r="A198" s="31"/>
      <c r="B198" s="32"/>
      <c r="C198" s="184" t="s">
        <v>590</v>
      </c>
      <c r="D198" s="184" t="s">
        <v>175</v>
      </c>
      <c r="E198" s="185" t="s">
        <v>1193</v>
      </c>
      <c r="F198" s="186" t="s">
        <v>1194</v>
      </c>
      <c r="G198" s="187" t="s">
        <v>1195</v>
      </c>
      <c r="H198" s="188">
        <v>4</v>
      </c>
      <c r="I198" s="189"/>
      <c r="J198" s="188">
        <f t="shared" si="10"/>
        <v>0</v>
      </c>
      <c r="K198" s="190"/>
      <c r="L198" s="36"/>
      <c r="M198" s="191" t="s">
        <v>1</v>
      </c>
      <c r="N198" s="192" t="s">
        <v>38</v>
      </c>
      <c r="O198" s="68"/>
      <c r="P198" s="193">
        <f t="shared" si="11"/>
        <v>0</v>
      </c>
      <c r="Q198" s="193">
        <v>0</v>
      </c>
      <c r="R198" s="193">
        <f t="shared" si="12"/>
        <v>0</v>
      </c>
      <c r="S198" s="193">
        <v>0</v>
      </c>
      <c r="T198" s="194">
        <f t="shared" si="13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95" t="s">
        <v>179</v>
      </c>
      <c r="AT198" s="195" t="s">
        <v>175</v>
      </c>
      <c r="AU198" s="195" t="s">
        <v>180</v>
      </c>
      <c r="AY198" s="14" t="s">
        <v>172</v>
      </c>
      <c r="BE198" s="196">
        <f t="shared" si="14"/>
        <v>0</v>
      </c>
      <c r="BF198" s="196">
        <f t="shared" si="15"/>
        <v>0</v>
      </c>
      <c r="BG198" s="196">
        <f t="shared" si="16"/>
        <v>0</v>
      </c>
      <c r="BH198" s="196">
        <f t="shared" si="17"/>
        <v>0</v>
      </c>
      <c r="BI198" s="196">
        <f t="shared" si="18"/>
        <v>0</v>
      </c>
      <c r="BJ198" s="14" t="s">
        <v>180</v>
      </c>
      <c r="BK198" s="196">
        <f t="shared" si="19"/>
        <v>0</v>
      </c>
      <c r="BL198" s="14" t="s">
        <v>179</v>
      </c>
      <c r="BM198" s="195" t="s">
        <v>1196</v>
      </c>
    </row>
    <row r="199" spans="1:65" s="2" customFormat="1" ht="24.2" customHeight="1">
      <c r="A199" s="31"/>
      <c r="B199" s="32"/>
      <c r="C199" s="184" t="s">
        <v>591</v>
      </c>
      <c r="D199" s="184" t="s">
        <v>175</v>
      </c>
      <c r="E199" s="185" t="s">
        <v>1197</v>
      </c>
      <c r="F199" s="186" t="s">
        <v>1198</v>
      </c>
      <c r="G199" s="187" t="s">
        <v>1195</v>
      </c>
      <c r="H199" s="188">
        <v>4</v>
      </c>
      <c r="I199" s="189"/>
      <c r="J199" s="188">
        <f t="shared" si="10"/>
        <v>0</v>
      </c>
      <c r="K199" s="190"/>
      <c r="L199" s="36"/>
      <c r="M199" s="191" t="s">
        <v>1</v>
      </c>
      <c r="N199" s="192" t="s">
        <v>38</v>
      </c>
      <c r="O199" s="68"/>
      <c r="P199" s="193">
        <f t="shared" si="11"/>
        <v>0</v>
      </c>
      <c r="Q199" s="193">
        <v>0</v>
      </c>
      <c r="R199" s="193">
        <f t="shared" si="12"/>
        <v>0</v>
      </c>
      <c r="S199" s="193">
        <v>0</v>
      </c>
      <c r="T199" s="194">
        <f t="shared" si="13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179</v>
      </c>
      <c r="AT199" s="195" t="s">
        <v>175</v>
      </c>
      <c r="AU199" s="195" t="s">
        <v>180</v>
      </c>
      <c r="AY199" s="14" t="s">
        <v>172</v>
      </c>
      <c r="BE199" s="196">
        <f t="shared" si="14"/>
        <v>0</v>
      </c>
      <c r="BF199" s="196">
        <f t="shared" si="15"/>
        <v>0</v>
      </c>
      <c r="BG199" s="196">
        <f t="shared" si="16"/>
        <v>0</v>
      </c>
      <c r="BH199" s="196">
        <f t="shared" si="17"/>
        <v>0</v>
      </c>
      <c r="BI199" s="196">
        <f t="shared" si="18"/>
        <v>0</v>
      </c>
      <c r="BJ199" s="14" t="s">
        <v>180</v>
      </c>
      <c r="BK199" s="196">
        <f t="shared" si="19"/>
        <v>0</v>
      </c>
      <c r="BL199" s="14" t="s">
        <v>179</v>
      </c>
      <c r="BM199" s="195" t="s">
        <v>1199</v>
      </c>
    </row>
    <row r="200" spans="1:65" s="12" customFormat="1" ht="22.9" customHeight="1">
      <c r="B200" s="168"/>
      <c r="C200" s="169"/>
      <c r="D200" s="170" t="s">
        <v>71</v>
      </c>
      <c r="E200" s="182" t="s">
        <v>1200</v>
      </c>
      <c r="F200" s="182" t="s">
        <v>1201</v>
      </c>
      <c r="G200" s="169"/>
      <c r="H200" s="169"/>
      <c r="I200" s="172"/>
      <c r="J200" s="183">
        <f>BK200</f>
        <v>0</v>
      </c>
      <c r="K200" s="169"/>
      <c r="L200" s="174"/>
      <c r="M200" s="175"/>
      <c r="N200" s="176"/>
      <c r="O200" s="176"/>
      <c r="P200" s="177">
        <f>SUM(P201:P335)</f>
        <v>0</v>
      </c>
      <c r="Q200" s="176"/>
      <c r="R200" s="177">
        <f>SUM(R201:R335)</f>
        <v>2.1025799999999997</v>
      </c>
      <c r="S200" s="176"/>
      <c r="T200" s="178">
        <f>SUM(T201:T335)</f>
        <v>0.51</v>
      </c>
      <c r="AR200" s="179" t="s">
        <v>80</v>
      </c>
      <c r="AT200" s="180" t="s">
        <v>71</v>
      </c>
      <c r="AU200" s="180" t="s">
        <v>80</v>
      </c>
      <c r="AY200" s="179" t="s">
        <v>172</v>
      </c>
      <c r="BK200" s="181">
        <f>SUM(BK201:BK335)</f>
        <v>0</v>
      </c>
    </row>
    <row r="201" spans="1:65" s="2" customFormat="1" ht="24.2" customHeight="1">
      <c r="A201" s="31"/>
      <c r="B201" s="32"/>
      <c r="C201" s="184" t="s">
        <v>592</v>
      </c>
      <c r="D201" s="184" t="s">
        <v>175</v>
      </c>
      <c r="E201" s="185" t="s">
        <v>1202</v>
      </c>
      <c r="F201" s="186" t="s">
        <v>1203</v>
      </c>
      <c r="G201" s="187" t="s">
        <v>1048</v>
      </c>
      <c r="H201" s="188">
        <v>204</v>
      </c>
      <c r="I201" s="189"/>
      <c r="J201" s="188">
        <f t="shared" ref="J201:J232" si="20">ROUND(I201*H201,2)</f>
        <v>0</v>
      </c>
      <c r="K201" s="190"/>
      <c r="L201" s="36"/>
      <c r="M201" s="191" t="s">
        <v>1</v>
      </c>
      <c r="N201" s="192" t="s">
        <v>38</v>
      </c>
      <c r="O201" s="68"/>
      <c r="P201" s="193">
        <f t="shared" ref="P201:P232" si="21">O201*H201</f>
        <v>0</v>
      </c>
      <c r="Q201" s="193">
        <v>0</v>
      </c>
      <c r="R201" s="193">
        <f t="shared" ref="R201:R232" si="22">Q201*H201</f>
        <v>0</v>
      </c>
      <c r="S201" s="193">
        <v>0</v>
      </c>
      <c r="T201" s="194">
        <f t="shared" ref="T201:T232" si="23">S201*H201</f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179</v>
      </c>
      <c r="AT201" s="195" t="s">
        <v>175</v>
      </c>
      <c r="AU201" s="195" t="s">
        <v>180</v>
      </c>
      <c r="AY201" s="14" t="s">
        <v>172</v>
      </c>
      <c r="BE201" s="196">
        <f t="shared" ref="BE201:BE232" si="24">IF(N201="základná",J201,0)</f>
        <v>0</v>
      </c>
      <c r="BF201" s="196">
        <f t="shared" ref="BF201:BF232" si="25">IF(N201="znížená",J201,0)</f>
        <v>0</v>
      </c>
      <c r="BG201" s="196">
        <f t="shared" ref="BG201:BG232" si="26">IF(N201="zákl. prenesená",J201,0)</f>
        <v>0</v>
      </c>
      <c r="BH201" s="196">
        <f t="shared" ref="BH201:BH232" si="27">IF(N201="zníž. prenesená",J201,0)</f>
        <v>0</v>
      </c>
      <c r="BI201" s="196">
        <f t="shared" ref="BI201:BI232" si="28">IF(N201="nulová",J201,0)</f>
        <v>0</v>
      </c>
      <c r="BJ201" s="14" t="s">
        <v>180</v>
      </c>
      <c r="BK201" s="196">
        <f t="shared" ref="BK201:BK232" si="29">ROUND(I201*H201,2)</f>
        <v>0</v>
      </c>
      <c r="BL201" s="14" t="s">
        <v>179</v>
      </c>
      <c r="BM201" s="195" t="s">
        <v>1204</v>
      </c>
    </row>
    <row r="202" spans="1:65" s="2" customFormat="1" ht="24.2" customHeight="1">
      <c r="A202" s="31"/>
      <c r="B202" s="32"/>
      <c r="C202" s="184" t="s">
        <v>595</v>
      </c>
      <c r="D202" s="184" t="s">
        <v>175</v>
      </c>
      <c r="E202" s="185" t="s">
        <v>1205</v>
      </c>
      <c r="F202" s="186" t="s">
        <v>1206</v>
      </c>
      <c r="G202" s="187" t="s">
        <v>337</v>
      </c>
      <c r="H202" s="188">
        <v>100</v>
      </c>
      <c r="I202" s="189"/>
      <c r="J202" s="188">
        <f t="shared" si="20"/>
        <v>0</v>
      </c>
      <c r="K202" s="190"/>
      <c r="L202" s="36"/>
      <c r="M202" s="191" t="s">
        <v>1</v>
      </c>
      <c r="N202" s="192" t="s">
        <v>38</v>
      </c>
      <c r="O202" s="68"/>
      <c r="P202" s="193">
        <f t="shared" si="21"/>
        <v>0</v>
      </c>
      <c r="Q202" s="193">
        <v>0</v>
      </c>
      <c r="R202" s="193">
        <f t="shared" si="22"/>
        <v>0</v>
      </c>
      <c r="S202" s="193">
        <v>0</v>
      </c>
      <c r="T202" s="194">
        <f t="shared" si="23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179</v>
      </c>
      <c r="AT202" s="195" t="s">
        <v>175</v>
      </c>
      <c r="AU202" s="195" t="s">
        <v>180</v>
      </c>
      <c r="AY202" s="14" t="s">
        <v>172</v>
      </c>
      <c r="BE202" s="196">
        <f t="shared" si="24"/>
        <v>0</v>
      </c>
      <c r="BF202" s="196">
        <f t="shared" si="25"/>
        <v>0</v>
      </c>
      <c r="BG202" s="196">
        <f t="shared" si="26"/>
        <v>0</v>
      </c>
      <c r="BH202" s="196">
        <f t="shared" si="27"/>
        <v>0</v>
      </c>
      <c r="BI202" s="196">
        <f t="shared" si="28"/>
        <v>0</v>
      </c>
      <c r="BJ202" s="14" t="s">
        <v>180</v>
      </c>
      <c r="BK202" s="196">
        <f t="shared" si="29"/>
        <v>0</v>
      </c>
      <c r="BL202" s="14" t="s">
        <v>179</v>
      </c>
      <c r="BM202" s="195" t="s">
        <v>1207</v>
      </c>
    </row>
    <row r="203" spans="1:65" s="2" customFormat="1" ht="24.2" customHeight="1">
      <c r="A203" s="31"/>
      <c r="B203" s="32"/>
      <c r="C203" s="184" t="s">
        <v>601</v>
      </c>
      <c r="D203" s="184" t="s">
        <v>175</v>
      </c>
      <c r="E203" s="185" t="s">
        <v>1208</v>
      </c>
      <c r="F203" s="186" t="s">
        <v>1209</v>
      </c>
      <c r="G203" s="187" t="s">
        <v>337</v>
      </c>
      <c r="H203" s="188">
        <v>223</v>
      </c>
      <c r="I203" s="189"/>
      <c r="J203" s="188">
        <f t="shared" si="20"/>
        <v>0</v>
      </c>
      <c r="K203" s="190"/>
      <c r="L203" s="36"/>
      <c r="M203" s="191" t="s">
        <v>1</v>
      </c>
      <c r="N203" s="192" t="s">
        <v>38</v>
      </c>
      <c r="O203" s="68"/>
      <c r="P203" s="193">
        <f t="shared" si="21"/>
        <v>0</v>
      </c>
      <c r="Q203" s="193">
        <v>0</v>
      </c>
      <c r="R203" s="193">
        <f t="shared" si="22"/>
        <v>0</v>
      </c>
      <c r="S203" s="193">
        <v>0</v>
      </c>
      <c r="T203" s="194">
        <f t="shared" si="23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95" t="s">
        <v>179</v>
      </c>
      <c r="AT203" s="195" t="s">
        <v>175</v>
      </c>
      <c r="AU203" s="195" t="s">
        <v>180</v>
      </c>
      <c r="AY203" s="14" t="s">
        <v>172</v>
      </c>
      <c r="BE203" s="196">
        <f t="shared" si="24"/>
        <v>0</v>
      </c>
      <c r="BF203" s="196">
        <f t="shared" si="25"/>
        <v>0</v>
      </c>
      <c r="BG203" s="196">
        <f t="shared" si="26"/>
        <v>0</v>
      </c>
      <c r="BH203" s="196">
        <f t="shared" si="27"/>
        <v>0</v>
      </c>
      <c r="BI203" s="196">
        <f t="shared" si="28"/>
        <v>0</v>
      </c>
      <c r="BJ203" s="14" t="s">
        <v>180</v>
      </c>
      <c r="BK203" s="196">
        <f t="shared" si="29"/>
        <v>0</v>
      </c>
      <c r="BL203" s="14" t="s">
        <v>179</v>
      </c>
      <c r="BM203" s="195" t="s">
        <v>1210</v>
      </c>
    </row>
    <row r="204" spans="1:65" s="2" customFormat="1" ht="24.2" customHeight="1">
      <c r="A204" s="31"/>
      <c r="B204" s="32"/>
      <c r="C204" s="184" t="s">
        <v>605</v>
      </c>
      <c r="D204" s="184" t="s">
        <v>175</v>
      </c>
      <c r="E204" s="185" t="s">
        <v>1211</v>
      </c>
      <c r="F204" s="186" t="s">
        <v>1212</v>
      </c>
      <c r="G204" s="187" t="s">
        <v>337</v>
      </c>
      <c r="H204" s="188">
        <v>480</v>
      </c>
      <c r="I204" s="189"/>
      <c r="J204" s="188">
        <f t="shared" si="20"/>
        <v>0</v>
      </c>
      <c r="K204" s="190"/>
      <c r="L204" s="36"/>
      <c r="M204" s="191" t="s">
        <v>1</v>
      </c>
      <c r="N204" s="192" t="s">
        <v>38</v>
      </c>
      <c r="O204" s="68"/>
      <c r="P204" s="193">
        <f t="shared" si="21"/>
        <v>0</v>
      </c>
      <c r="Q204" s="193">
        <v>0</v>
      </c>
      <c r="R204" s="193">
        <f t="shared" si="22"/>
        <v>0</v>
      </c>
      <c r="S204" s="193">
        <v>0</v>
      </c>
      <c r="T204" s="194">
        <f t="shared" si="23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 t="shared" si="24"/>
        <v>0</v>
      </c>
      <c r="BF204" s="196">
        <f t="shared" si="25"/>
        <v>0</v>
      </c>
      <c r="BG204" s="196">
        <f t="shared" si="26"/>
        <v>0</v>
      </c>
      <c r="BH204" s="196">
        <f t="shared" si="27"/>
        <v>0</v>
      </c>
      <c r="BI204" s="196">
        <f t="shared" si="28"/>
        <v>0</v>
      </c>
      <c r="BJ204" s="14" t="s">
        <v>180</v>
      </c>
      <c r="BK204" s="196">
        <f t="shared" si="29"/>
        <v>0</v>
      </c>
      <c r="BL204" s="14" t="s">
        <v>179</v>
      </c>
      <c r="BM204" s="195" t="s">
        <v>1213</v>
      </c>
    </row>
    <row r="205" spans="1:65" s="2" customFormat="1" ht="24.2" customHeight="1">
      <c r="A205" s="31"/>
      <c r="B205" s="32"/>
      <c r="C205" s="184" t="s">
        <v>609</v>
      </c>
      <c r="D205" s="184" t="s">
        <v>175</v>
      </c>
      <c r="E205" s="185" t="s">
        <v>1214</v>
      </c>
      <c r="F205" s="186" t="s">
        <v>1215</v>
      </c>
      <c r="G205" s="187" t="s">
        <v>337</v>
      </c>
      <c r="H205" s="188">
        <v>12</v>
      </c>
      <c r="I205" s="189"/>
      <c r="J205" s="188">
        <f t="shared" si="20"/>
        <v>0</v>
      </c>
      <c r="K205" s="190"/>
      <c r="L205" s="36"/>
      <c r="M205" s="191" t="s">
        <v>1</v>
      </c>
      <c r="N205" s="192" t="s">
        <v>38</v>
      </c>
      <c r="O205" s="68"/>
      <c r="P205" s="193">
        <f t="shared" si="21"/>
        <v>0</v>
      </c>
      <c r="Q205" s="193">
        <v>0</v>
      </c>
      <c r="R205" s="193">
        <f t="shared" si="22"/>
        <v>0</v>
      </c>
      <c r="S205" s="193">
        <v>0</v>
      </c>
      <c r="T205" s="194">
        <f t="shared" si="23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95" t="s">
        <v>179</v>
      </c>
      <c r="AT205" s="195" t="s">
        <v>175</v>
      </c>
      <c r="AU205" s="195" t="s">
        <v>180</v>
      </c>
      <c r="AY205" s="14" t="s">
        <v>172</v>
      </c>
      <c r="BE205" s="196">
        <f t="shared" si="24"/>
        <v>0</v>
      </c>
      <c r="BF205" s="196">
        <f t="shared" si="25"/>
        <v>0</v>
      </c>
      <c r="BG205" s="196">
        <f t="shared" si="26"/>
        <v>0</v>
      </c>
      <c r="BH205" s="196">
        <f t="shared" si="27"/>
        <v>0</v>
      </c>
      <c r="BI205" s="196">
        <f t="shared" si="28"/>
        <v>0</v>
      </c>
      <c r="BJ205" s="14" t="s">
        <v>180</v>
      </c>
      <c r="BK205" s="196">
        <f t="shared" si="29"/>
        <v>0</v>
      </c>
      <c r="BL205" s="14" t="s">
        <v>179</v>
      </c>
      <c r="BM205" s="195" t="s">
        <v>1216</v>
      </c>
    </row>
    <row r="206" spans="1:65" s="2" customFormat="1" ht="24.2" customHeight="1">
      <c r="A206" s="31"/>
      <c r="B206" s="32"/>
      <c r="C206" s="184" t="s">
        <v>613</v>
      </c>
      <c r="D206" s="184" t="s">
        <v>175</v>
      </c>
      <c r="E206" s="185" t="s">
        <v>1217</v>
      </c>
      <c r="F206" s="186" t="s">
        <v>1218</v>
      </c>
      <c r="G206" s="187" t="s">
        <v>337</v>
      </c>
      <c r="H206" s="188">
        <v>145</v>
      </c>
      <c r="I206" s="189"/>
      <c r="J206" s="188">
        <f t="shared" si="20"/>
        <v>0</v>
      </c>
      <c r="K206" s="190"/>
      <c r="L206" s="36"/>
      <c r="M206" s="191" t="s">
        <v>1</v>
      </c>
      <c r="N206" s="192" t="s">
        <v>38</v>
      </c>
      <c r="O206" s="68"/>
      <c r="P206" s="193">
        <f t="shared" si="21"/>
        <v>0</v>
      </c>
      <c r="Q206" s="193">
        <v>0</v>
      </c>
      <c r="R206" s="193">
        <f t="shared" si="22"/>
        <v>0</v>
      </c>
      <c r="S206" s="193">
        <v>0</v>
      </c>
      <c r="T206" s="194">
        <f t="shared" si="23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179</v>
      </c>
      <c r="AT206" s="195" t="s">
        <v>175</v>
      </c>
      <c r="AU206" s="195" t="s">
        <v>180</v>
      </c>
      <c r="AY206" s="14" t="s">
        <v>172</v>
      </c>
      <c r="BE206" s="196">
        <f t="shared" si="24"/>
        <v>0</v>
      </c>
      <c r="BF206" s="196">
        <f t="shared" si="25"/>
        <v>0</v>
      </c>
      <c r="BG206" s="196">
        <f t="shared" si="26"/>
        <v>0</v>
      </c>
      <c r="BH206" s="196">
        <f t="shared" si="27"/>
        <v>0</v>
      </c>
      <c r="BI206" s="196">
        <f t="shared" si="28"/>
        <v>0</v>
      </c>
      <c r="BJ206" s="14" t="s">
        <v>180</v>
      </c>
      <c r="BK206" s="196">
        <f t="shared" si="29"/>
        <v>0</v>
      </c>
      <c r="BL206" s="14" t="s">
        <v>179</v>
      </c>
      <c r="BM206" s="195" t="s">
        <v>1219</v>
      </c>
    </row>
    <row r="207" spans="1:65" s="2" customFormat="1" ht="24.2" customHeight="1">
      <c r="A207" s="31"/>
      <c r="B207" s="32"/>
      <c r="C207" s="184" t="s">
        <v>617</v>
      </c>
      <c r="D207" s="184" t="s">
        <v>175</v>
      </c>
      <c r="E207" s="185" t="s">
        <v>1220</v>
      </c>
      <c r="F207" s="186" t="s">
        <v>1221</v>
      </c>
      <c r="G207" s="187" t="s">
        <v>337</v>
      </c>
      <c r="H207" s="188">
        <v>30</v>
      </c>
      <c r="I207" s="189"/>
      <c r="J207" s="188">
        <f t="shared" si="20"/>
        <v>0</v>
      </c>
      <c r="K207" s="190"/>
      <c r="L207" s="36"/>
      <c r="M207" s="191" t="s">
        <v>1</v>
      </c>
      <c r="N207" s="192" t="s">
        <v>38</v>
      </c>
      <c r="O207" s="68"/>
      <c r="P207" s="193">
        <f t="shared" si="21"/>
        <v>0</v>
      </c>
      <c r="Q207" s="193">
        <v>0</v>
      </c>
      <c r="R207" s="193">
        <f t="shared" si="22"/>
        <v>0</v>
      </c>
      <c r="S207" s="193">
        <v>0</v>
      </c>
      <c r="T207" s="194">
        <f t="shared" si="23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95" t="s">
        <v>179</v>
      </c>
      <c r="AT207" s="195" t="s">
        <v>175</v>
      </c>
      <c r="AU207" s="195" t="s">
        <v>180</v>
      </c>
      <c r="AY207" s="14" t="s">
        <v>172</v>
      </c>
      <c r="BE207" s="196">
        <f t="shared" si="24"/>
        <v>0</v>
      </c>
      <c r="BF207" s="196">
        <f t="shared" si="25"/>
        <v>0</v>
      </c>
      <c r="BG207" s="196">
        <f t="shared" si="26"/>
        <v>0</v>
      </c>
      <c r="BH207" s="196">
        <f t="shared" si="27"/>
        <v>0</v>
      </c>
      <c r="BI207" s="196">
        <f t="shared" si="28"/>
        <v>0</v>
      </c>
      <c r="BJ207" s="14" t="s">
        <v>180</v>
      </c>
      <c r="BK207" s="196">
        <f t="shared" si="29"/>
        <v>0</v>
      </c>
      <c r="BL207" s="14" t="s">
        <v>179</v>
      </c>
      <c r="BM207" s="195" t="s">
        <v>1222</v>
      </c>
    </row>
    <row r="208" spans="1:65" s="2" customFormat="1" ht="24.2" customHeight="1">
      <c r="A208" s="31"/>
      <c r="B208" s="32"/>
      <c r="C208" s="184" t="s">
        <v>621</v>
      </c>
      <c r="D208" s="184" t="s">
        <v>175</v>
      </c>
      <c r="E208" s="185" t="s">
        <v>1223</v>
      </c>
      <c r="F208" s="186" t="s">
        <v>1224</v>
      </c>
      <c r="G208" s="187" t="s">
        <v>337</v>
      </c>
      <c r="H208" s="188">
        <v>140</v>
      </c>
      <c r="I208" s="189"/>
      <c r="J208" s="188">
        <f t="shared" si="20"/>
        <v>0</v>
      </c>
      <c r="K208" s="190"/>
      <c r="L208" s="36"/>
      <c r="M208" s="191" t="s">
        <v>1</v>
      </c>
      <c r="N208" s="192" t="s">
        <v>38</v>
      </c>
      <c r="O208" s="68"/>
      <c r="P208" s="193">
        <f t="shared" si="21"/>
        <v>0</v>
      </c>
      <c r="Q208" s="193">
        <v>0</v>
      </c>
      <c r="R208" s="193">
        <f t="shared" si="22"/>
        <v>0</v>
      </c>
      <c r="S208" s="193">
        <v>0</v>
      </c>
      <c r="T208" s="194">
        <f t="shared" si="23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95" t="s">
        <v>179</v>
      </c>
      <c r="AT208" s="195" t="s">
        <v>175</v>
      </c>
      <c r="AU208" s="195" t="s">
        <v>180</v>
      </c>
      <c r="AY208" s="14" t="s">
        <v>172</v>
      </c>
      <c r="BE208" s="196">
        <f t="shared" si="24"/>
        <v>0</v>
      </c>
      <c r="BF208" s="196">
        <f t="shared" si="25"/>
        <v>0</v>
      </c>
      <c r="BG208" s="196">
        <f t="shared" si="26"/>
        <v>0</v>
      </c>
      <c r="BH208" s="196">
        <f t="shared" si="27"/>
        <v>0</v>
      </c>
      <c r="BI208" s="196">
        <f t="shared" si="28"/>
        <v>0</v>
      </c>
      <c r="BJ208" s="14" t="s">
        <v>180</v>
      </c>
      <c r="BK208" s="196">
        <f t="shared" si="29"/>
        <v>0</v>
      </c>
      <c r="BL208" s="14" t="s">
        <v>179</v>
      </c>
      <c r="BM208" s="195" t="s">
        <v>1225</v>
      </c>
    </row>
    <row r="209" spans="1:65" s="2" customFormat="1" ht="24.2" customHeight="1">
      <c r="A209" s="31"/>
      <c r="B209" s="32"/>
      <c r="C209" s="184" t="s">
        <v>627</v>
      </c>
      <c r="D209" s="184" t="s">
        <v>175</v>
      </c>
      <c r="E209" s="185" t="s">
        <v>1226</v>
      </c>
      <c r="F209" s="186" t="s">
        <v>1227</v>
      </c>
      <c r="G209" s="187" t="s">
        <v>337</v>
      </c>
      <c r="H209" s="188">
        <v>75.5</v>
      </c>
      <c r="I209" s="189"/>
      <c r="J209" s="188">
        <f t="shared" si="20"/>
        <v>0</v>
      </c>
      <c r="K209" s="190"/>
      <c r="L209" s="36"/>
      <c r="M209" s="191" t="s">
        <v>1</v>
      </c>
      <c r="N209" s="192" t="s">
        <v>38</v>
      </c>
      <c r="O209" s="68"/>
      <c r="P209" s="193">
        <f t="shared" si="21"/>
        <v>0</v>
      </c>
      <c r="Q209" s="193">
        <v>0</v>
      </c>
      <c r="R209" s="193">
        <f t="shared" si="22"/>
        <v>0</v>
      </c>
      <c r="S209" s="193">
        <v>0</v>
      </c>
      <c r="T209" s="194">
        <f t="shared" si="23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179</v>
      </c>
      <c r="AT209" s="195" t="s">
        <v>175</v>
      </c>
      <c r="AU209" s="195" t="s">
        <v>180</v>
      </c>
      <c r="AY209" s="14" t="s">
        <v>172</v>
      </c>
      <c r="BE209" s="196">
        <f t="shared" si="24"/>
        <v>0</v>
      </c>
      <c r="BF209" s="196">
        <f t="shared" si="25"/>
        <v>0</v>
      </c>
      <c r="BG209" s="196">
        <f t="shared" si="26"/>
        <v>0</v>
      </c>
      <c r="BH209" s="196">
        <f t="shared" si="27"/>
        <v>0</v>
      </c>
      <c r="BI209" s="196">
        <f t="shared" si="28"/>
        <v>0</v>
      </c>
      <c r="BJ209" s="14" t="s">
        <v>180</v>
      </c>
      <c r="BK209" s="196">
        <f t="shared" si="29"/>
        <v>0</v>
      </c>
      <c r="BL209" s="14" t="s">
        <v>179</v>
      </c>
      <c r="BM209" s="195" t="s">
        <v>1228</v>
      </c>
    </row>
    <row r="210" spans="1:65" s="2" customFormat="1" ht="24.2" customHeight="1">
      <c r="A210" s="31"/>
      <c r="B210" s="32"/>
      <c r="C210" s="184" t="s">
        <v>631</v>
      </c>
      <c r="D210" s="184" t="s">
        <v>175</v>
      </c>
      <c r="E210" s="185" t="s">
        <v>1229</v>
      </c>
      <c r="F210" s="186" t="s">
        <v>1230</v>
      </c>
      <c r="G210" s="187" t="s">
        <v>337</v>
      </c>
      <c r="H210" s="188">
        <v>56.5</v>
      </c>
      <c r="I210" s="189"/>
      <c r="J210" s="188">
        <f t="shared" si="20"/>
        <v>0</v>
      </c>
      <c r="K210" s="190"/>
      <c r="L210" s="36"/>
      <c r="M210" s="191" t="s">
        <v>1</v>
      </c>
      <c r="N210" s="192" t="s">
        <v>38</v>
      </c>
      <c r="O210" s="68"/>
      <c r="P210" s="193">
        <f t="shared" si="21"/>
        <v>0</v>
      </c>
      <c r="Q210" s="193">
        <v>0</v>
      </c>
      <c r="R210" s="193">
        <f t="shared" si="22"/>
        <v>0</v>
      </c>
      <c r="S210" s="193">
        <v>0</v>
      </c>
      <c r="T210" s="194">
        <f t="shared" si="23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95" t="s">
        <v>179</v>
      </c>
      <c r="AT210" s="195" t="s">
        <v>175</v>
      </c>
      <c r="AU210" s="195" t="s">
        <v>180</v>
      </c>
      <c r="AY210" s="14" t="s">
        <v>172</v>
      </c>
      <c r="BE210" s="196">
        <f t="shared" si="24"/>
        <v>0</v>
      </c>
      <c r="BF210" s="196">
        <f t="shared" si="25"/>
        <v>0</v>
      </c>
      <c r="BG210" s="196">
        <f t="shared" si="26"/>
        <v>0</v>
      </c>
      <c r="BH210" s="196">
        <f t="shared" si="27"/>
        <v>0</v>
      </c>
      <c r="BI210" s="196">
        <f t="shared" si="28"/>
        <v>0</v>
      </c>
      <c r="BJ210" s="14" t="s">
        <v>180</v>
      </c>
      <c r="BK210" s="196">
        <f t="shared" si="29"/>
        <v>0</v>
      </c>
      <c r="BL210" s="14" t="s">
        <v>179</v>
      </c>
      <c r="BM210" s="195" t="s">
        <v>1231</v>
      </c>
    </row>
    <row r="211" spans="1:65" s="2" customFormat="1" ht="24.2" customHeight="1">
      <c r="A211" s="31"/>
      <c r="B211" s="32"/>
      <c r="C211" s="184" t="s">
        <v>637</v>
      </c>
      <c r="D211" s="184" t="s">
        <v>175</v>
      </c>
      <c r="E211" s="185" t="s">
        <v>1232</v>
      </c>
      <c r="F211" s="186" t="s">
        <v>1233</v>
      </c>
      <c r="G211" s="187" t="s">
        <v>1048</v>
      </c>
      <c r="H211" s="188">
        <v>7</v>
      </c>
      <c r="I211" s="189"/>
      <c r="J211" s="188">
        <f t="shared" si="20"/>
        <v>0</v>
      </c>
      <c r="K211" s="190"/>
      <c r="L211" s="36"/>
      <c r="M211" s="191" t="s">
        <v>1</v>
      </c>
      <c r="N211" s="192" t="s">
        <v>38</v>
      </c>
      <c r="O211" s="68"/>
      <c r="P211" s="193">
        <f t="shared" si="21"/>
        <v>0</v>
      </c>
      <c r="Q211" s="193">
        <v>0</v>
      </c>
      <c r="R211" s="193">
        <f t="shared" si="22"/>
        <v>0</v>
      </c>
      <c r="S211" s="193">
        <v>0</v>
      </c>
      <c r="T211" s="194">
        <f t="shared" si="23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 t="shared" si="24"/>
        <v>0</v>
      </c>
      <c r="BF211" s="196">
        <f t="shared" si="25"/>
        <v>0</v>
      </c>
      <c r="BG211" s="196">
        <f t="shared" si="26"/>
        <v>0</v>
      </c>
      <c r="BH211" s="196">
        <f t="shared" si="27"/>
        <v>0</v>
      </c>
      <c r="BI211" s="196">
        <f t="shared" si="28"/>
        <v>0</v>
      </c>
      <c r="BJ211" s="14" t="s">
        <v>180</v>
      </c>
      <c r="BK211" s="196">
        <f t="shared" si="29"/>
        <v>0</v>
      </c>
      <c r="BL211" s="14" t="s">
        <v>179</v>
      </c>
      <c r="BM211" s="195" t="s">
        <v>1234</v>
      </c>
    </row>
    <row r="212" spans="1:65" s="2" customFormat="1" ht="24.2" customHeight="1">
      <c r="A212" s="31"/>
      <c r="B212" s="32"/>
      <c r="C212" s="184" t="s">
        <v>641</v>
      </c>
      <c r="D212" s="184" t="s">
        <v>175</v>
      </c>
      <c r="E212" s="185" t="s">
        <v>1235</v>
      </c>
      <c r="F212" s="186" t="s">
        <v>1236</v>
      </c>
      <c r="G212" s="187" t="s">
        <v>1048</v>
      </c>
      <c r="H212" s="188">
        <v>58</v>
      </c>
      <c r="I212" s="189"/>
      <c r="J212" s="188">
        <f t="shared" si="20"/>
        <v>0</v>
      </c>
      <c r="K212" s="190"/>
      <c r="L212" s="36"/>
      <c r="M212" s="191" t="s">
        <v>1</v>
      </c>
      <c r="N212" s="192" t="s">
        <v>38</v>
      </c>
      <c r="O212" s="68"/>
      <c r="P212" s="193">
        <f t="shared" si="21"/>
        <v>0</v>
      </c>
      <c r="Q212" s="193">
        <v>0</v>
      </c>
      <c r="R212" s="193">
        <f t="shared" si="22"/>
        <v>0</v>
      </c>
      <c r="S212" s="193">
        <v>0</v>
      </c>
      <c r="T212" s="194">
        <f t="shared" si="23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179</v>
      </c>
      <c r="AT212" s="195" t="s">
        <v>175</v>
      </c>
      <c r="AU212" s="195" t="s">
        <v>180</v>
      </c>
      <c r="AY212" s="14" t="s">
        <v>172</v>
      </c>
      <c r="BE212" s="196">
        <f t="shared" si="24"/>
        <v>0</v>
      </c>
      <c r="BF212" s="196">
        <f t="shared" si="25"/>
        <v>0</v>
      </c>
      <c r="BG212" s="196">
        <f t="shared" si="26"/>
        <v>0</v>
      </c>
      <c r="BH212" s="196">
        <f t="shared" si="27"/>
        <v>0</v>
      </c>
      <c r="BI212" s="196">
        <f t="shared" si="28"/>
        <v>0</v>
      </c>
      <c r="BJ212" s="14" t="s">
        <v>180</v>
      </c>
      <c r="BK212" s="196">
        <f t="shared" si="29"/>
        <v>0</v>
      </c>
      <c r="BL212" s="14" t="s">
        <v>179</v>
      </c>
      <c r="BM212" s="195" t="s">
        <v>1237</v>
      </c>
    </row>
    <row r="213" spans="1:65" s="2" customFormat="1" ht="24.2" customHeight="1">
      <c r="A213" s="31"/>
      <c r="B213" s="32"/>
      <c r="C213" s="184" t="s">
        <v>645</v>
      </c>
      <c r="D213" s="184" t="s">
        <v>175</v>
      </c>
      <c r="E213" s="185" t="s">
        <v>1238</v>
      </c>
      <c r="F213" s="186" t="s">
        <v>1239</v>
      </c>
      <c r="G213" s="187" t="s">
        <v>1048</v>
      </c>
      <c r="H213" s="188">
        <v>26</v>
      </c>
      <c r="I213" s="189"/>
      <c r="J213" s="188">
        <f t="shared" si="20"/>
        <v>0</v>
      </c>
      <c r="K213" s="190"/>
      <c r="L213" s="36"/>
      <c r="M213" s="191" t="s">
        <v>1</v>
      </c>
      <c r="N213" s="192" t="s">
        <v>38</v>
      </c>
      <c r="O213" s="68"/>
      <c r="P213" s="193">
        <f t="shared" si="21"/>
        <v>0</v>
      </c>
      <c r="Q213" s="193">
        <v>0</v>
      </c>
      <c r="R213" s="193">
        <f t="shared" si="22"/>
        <v>0</v>
      </c>
      <c r="S213" s="193">
        <v>0</v>
      </c>
      <c r="T213" s="194">
        <f t="shared" si="23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95" t="s">
        <v>179</v>
      </c>
      <c r="AT213" s="195" t="s">
        <v>175</v>
      </c>
      <c r="AU213" s="195" t="s">
        <v>180</v>
      </c>
      <c r="AY213" s="14" t="s">
        <v>172</v>
      </c>
      <c r="BE213" s="196">
        <f t="shared" si="24"/>
        <v>0</v>
      </c>
      <c r="BF213" s="196">
        <f t="shared" si="25"/>
        <v>0</v>
      </c>
      <c r="BG213" s="196">
        <f t="shared" si="26"/>
        <v>0</v>
      </c>
      <c r="BH213" s="196">
        <f t="shared" si="27"/>
        <v>0</v>
      </c>
      <c r="BI213" s="196">
        <f t="shared" si="28"/>
        <v>0</v>
      </c>
      <c r="BJ213" s="14" t="s">
        <v>180</v>
      </c>
      <c r="BK213" s="196">
        <f t="shared" si="29"/>
        <v>0</v>
      </c>
      <c r="BL213" s="14" t="s">
        <v>179</v>
      </c>
      <c r="BM213" s="195" t="s">
        <v>1240</v>
      </c>
    </row>
    <row r="214" spans="1:65" s="2" customFormat="1" ht="24.2" customHeight="1">
      <c r="A214" s="31"/>
      <c r="B214" s="32"/>
      <c r="C214" s="197" t="s">
        <v>866</v>
      </c>
      <c r="D214" s="197" t="s">
        <v>256</v>
      </c>
      <c r="E214" s="198" t="s">
        <v>1241</v>
      </c>
      <c r="F214" s="199" t="s">
        <v>1242</v>
      </c>
      <c r="G214" s="200" t="s">
        <v>1048</v>
      </c>
      <c r="H214" s="201">
        <v>26</v>
      </c>
      <c r="I214" s="202"/>
      <c r="J214" s="201">
        <f t="shared" si="20"/>
        <v>0</v>
      </c>
      <c r="K214" s="203"/>
      <c r="L214" s="204"/>
      <c r="M214" s="205" t="s">
        <v>1</v>
      </c>
      <c r="N214" s="206" t="s">
        <v>38</v>
      </c>
      <c r="O214" s="68"/>
      <c r="P214" s="193">
        <f t="shared" si="21"/>
        <v>0</v>
      </c>
      <c r="Q214" s="193">
        <v>0</v>
      </c>
      <c r="R214" s="193">
        <f t="shared" si="22"/>
        <v>0</v>
      </c>
      <c r="S214" s="193">
        <v>0</v>
      </c>
      <c r="T214" s="194">
        <f t="shared" si="23"/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220</v>
      </c>
      <c r="AT214" s="195" t="s">
        <v>256</v>
      </c>
      <c r="AU214" s="195" t="s">
        <v>180</v>
      </c>
      <c r="AY214" s="14" t="s">
        <v>172</v>
      </c>
      <c r="BE214" s="196">
        <f t="shared" si="24"/>
        <v>0</v>
      </c>
      <c r="BF214" s="196">
        <f t="shared" si="25"/>
        <v>0</v>
      </c>
      <c r="BG214" s="196">
        <f t="shared" si="26"/>
        <v>0</v>
      </c>
      <c r="BH214" s="196">
        <f t="shared" si="27"/>
        <v>0</v>
      </c>
      <c r="BI214" s="196">
        <f t="shared" si="28"/>
        <v>0</v>
      </c>
      <c r="BJ214" s="14" t="s">
        <v>180</v>
      </c>
      <c r="BK214" s="196">
        <f t="shared" si="29"/>
        <v>0</v>
      </c>
      <c r="BL214" s="14" t="s">
        <v>179</v>
      </c>
      <c r="BM214" s="195" t="s">
        <v>1243</v>
      </c>
    </row>
    <row r="215" spans="1:65" s="2" customFormat="1" ht="14.45" customHeight="1">
      <c r="A215" s="31"/>
      <c r="B215" s="32"/>
      <c r="C215" s="197" t="s">
        <v>867</v>
      </c>
      <c r="D215" s="197" t="s">
        <v>256</v>
      </c>
      <c r="E215" s="198" t="s">
        <v>1244</v>
      </c>
      <c r="F215" s="199" t="s">
        <v>1245</v>
      </c>
      <c r="G215" s="200" t="s">
        <v>1048</v>
      </c>
      <c r="H215" s="201">
        <v>1</v>
      </c>
      <c r="I215" s="202"/>
      <c r="J215" s="201">
        <f t="shared" si="20"/>
        <v>0</v>
      </c>
      <c r="K215" s="203"/>
      <c r="L215" s="204"/>
      <c r="M215" s="205" t="s">
        <v>1</v>
      </c>
      <c r="N215" s="206" t="s">
        <v>38</v>
      </c>
      <c r="O215" s="68"/>
      <c r="P215" s="193">
        <f t="shared" si="21"/>
        <v>0</v>
      </c>
      <c r="Q215" s="193">
        <v>0</v>
      </c>
      <c r="R215" s="193">
        <f t="shared" si="22"/>
        <v>0</v>
      </c>
      <c r="S215" s="193">
        <v>0</v>
      </c>
      <c r="T215" s="194">
        <f t="shared" si="23"/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220</v>
      </c>
      <c r="AT215" s="195" t="s">
        <v>256</v>
      </c>
      <c r="AU215" s="195" t="s">
        <v>180</v>
      </c>
      <c r="AY215" s="14" t="s">
        <v>172</v>
      </c>
      <c r="BE215" s="196">
        <f t="shared" si="24"/>
        <v>0</v>
      </c>
      <c r="BF215" s="196">
        <f t="shared" si="25"/>
        <v>0</v>
      </c>
      <c r="BG215" s="196">
        <f t="shared" si="26"/>
        <v>0</v>
      </c>
      <c r="BH215" s="196">
        <f t="shared" si="27"/>
        <v>0</v>
      </c>
      <c r="BI215" s="196">
        <f t="shared" si="28"/>
        <v>0</v>
      </c>
      <c r="BJ215" s="14" t="s">
        <v>180</v>
      </c>
      <c r="BK215" s="196">
        <f t="shared" si="29"/>
        <v>0</v>
      </c>
      <c r="BL215" s="14" t="s">
        <v>179</v>
      </c>
      <c r="BM215" s="195" t="s">
        <v>1246</v>
      </c>
    </row>
    <row r="216" spans="1:65" s="2" customFormat="1" ht="24.2" customHeight="1">
      <c r="A216" s="31"/>
      <c r="B216" s="32"/>
      <c r="C216" s="184" t="s">
        <v>868</v>
      </c>
      <c r="D216" s="184" t="s">
        <v>175</v>
      </c>
      <c r="E216" s="185" t="s">
        <v>1247</v>
      </c>
      <c r="F216" s="186" t="s">
        <v>1248</v>
      </c>
      <c r="G216" s="187" t="s">
        <v>1048</v>
      </c>
      <c r="H216" s="188">
        <v>24</v>
      </c>
      <c r="I216" s="189"/>
      <c r="J216" s="188">
        <f t="shared" si="20"/>
        <v>0</v>
      </c>
      <c r="K216" s="190"/>
      <c r="L216" s="36"/>
      <c r="M216" s="191" t="s">
        <v>1</v>
      </c>
      <c r="N216" s="192" t="s">
        <v>38</v>
      </c>
      <c r="O216" s="68"/>
      <c r="P216" s="193">
        <f t="shared" si="21"/>
        <v>0</v>
      </c>
      <c r="Q216" s="193">
        <v>0</v>
      </c>
      <c r="R216" s="193">
        <f t="shared" si="22"/>
        <v>0</v>
      </c>
      <c r="S216" s="193">
        <v>0</v>
      </c>
      <c r="T216" s="194">
        <f t="shared" si="23"/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95" t="s">
        <v>179</v>
      </c>
      <c r="AT216" s="195" t="s">
        <v>175</v>
      </c>
      <c r="AU216" s="195" t="s">
        <v>180</v>
      </c>
      <c r="AY216" s="14" t="s">
        <v>172</v>
      </c>
      <c r="BE216" s="196">
        <f t="shared" si="24"/>
        <v>0</v>
      </c>
      <c r="BF216" s="196">
        <f t="shared" si="25"/>
        <v>0</v>
      </c>
      <c r="BG216" s="196">
        <f t="shared" si="26"/>
        <v>0</v>
      </c>
      <c r="BH216" s="196">
        <f t="shared" si="27"/>
        <v>0</v>
      </c>
      <c r="BI216" s="196">
        <f t="shared" si="28"/>
        <v>0</v>
      </c>
      <c r="BJ216" s="14" t="s">
        <v>180</v>
      </c>
      <c r="BK216" s="196">
        <f t="shared" si="29"/>
        <v>0</v>
      </c>
      <c r="BL216" s="14" t="s">
        <v>179</v>
      </c>
      <c r="BM216" s="195" t="s">
        <v>1249</v>
      </c>
    </row>
    <row r="217" spans="1:65" s="2" customFormat="1" ht="24.2" customHeight="1">
      <c r="A217" s="31"/>
      <c r="B217" s="32"/>
      <c r="C217" s="184" t="s">
        <v>869</v>
      </c>
      <c r="D217" s="184" t="s">
        <v>175</v>
      </c>
      <c r="E217" s="185" t="s">
        <v>1250</v>
      </c>
      <c r="F217" s="186" t="s">
        <v>1251</v>
      </c>
      <c r="G217" s="187" t="s">
        <v>1252</v>
      </c>
      <c r="H217" s="188">
        <v>20</v>
      </c>
      <c r="I217" s="189"/>
      <c r="J217" s="188">
        <f t="shared" si="20"/>
        <v>0</v>
      </c>
      <c r="K217" s="190"/>
      <c r="L217" s="36"/>
      <c r="M217" s="191" t="s">
        <v>1</v>
      </c>
      <c r="N217" s="192" t="s">
        <v>38</v>
      </c>
      <c r="O217" s="68"/>
      <c r="P217" s="193">
        <f t="shared" si="21"/>
        <v>0</v>
      </c>
      <c r="Q217" s="193">
        <v>0</v>
      </c>
      <c r="R217" s="193">
        <f t="shared" si="22"/>
        <v>0</v>
      </c>
      <c r="S217" s="193">
        <v>0</v>
      </c>
      <c r="T217" s="194">
        <f t="shared" si="23"/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95" t="s">
        <v>179</v>
      </c>
      <c r="AT217" s="195" t="s">
        <v>175</v>
      </c>
      <c r="AU217" s="195" t="s">
        <v>180</v>
      </c>
      <c r="AY217" s="14" t="s">
        <v>172</v>
      </c>
      <c r="BE217" s="196">
        <f t="shared" si="24"/>
        <v>0</v>
      </c>
      <c r="BF217" s="196">
        <f t="shared" si="25"/>
        <v>0</v>
      </c>
      <c r="BG217" s="196">
        <f t="shared" si="26"/>
        <v>0</v>
      </c>
      <c r="BH217" s="196">
        <f t="shared" si="27"/>
        <v>0</v>
      </c>
      <c r="BI217" s="196">
        <f t="shared" si="28"/>
        <v>0</v>
      </c>
      <c r="BJ217" s="14" t="s">
        <v>180</v>
      </c>
      <c r="BK217" s="196">
        <f t="shared" si="29"/>
        <v>0</v>
      </c>
      <c r="BL217" s="14" t="s">
        <v>179</v>
      </c>
      <c r="BM217" s="195" t="s">
        <v>1253</v>
      </c>
    </row>
    <row r="218" spans="1:65" s="2" customFormat="1" ht="24.2" customHeight="1">
      <c r="A218" s="31"/>
      <c r="B218" s="32"/>
      <c r="C218" s="184" t="s">
        <v>870</v>
      </c>
      <c r="D218" s="184" t="s">
        <v>175</v>
      </c>
      <c r="E218" s="185" t="s">
        <v>1254</v>
      </c>
      <c r="F218" s="186" t="s">
        <v>1255</v>
      </c>
      <c r="G218" s="187" t="s">
        <v>1048</v>
      </c>
      <c r="H218" s="188">
        <v>125</v>
      </c>
      <c r="I218" s="189"/>
      <c r="J218" s="188">
        <f t="shared" si="20"/>
        <v>0</v>
      </c>
      <c r="K218" s="190"/>
      <c r="L218" s="36"/>
      <c r="M218" s="191" t="s">
        <v>1</v>
      </c>
      <c r="N218" s="192" t="s">
        <v>38</v>
      </c>
      <c r="O218" s="68"/>
      <c r="P218" s="193">
        <f t="shared" si="21"/>
        <v>0</v>
      </c>
      <c r="Q218" s="193">
        <v>0</v>
      </c>
      <c r="R218" s="193">
        <f t="shared" si="22"/>
        <v>0</v>
      </c>
      <c r="S218" s="193">
        <v>0</v>
      </c>
      <c r="T218" s="194">
        <f t="shared" si="23"/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179</v>
      </c>
      <c r="AT218" s="195" t="s">
        <v>175</v>
      </c>
      <c r="AU218" s="195" t="s">
        <v>180</v>
      </c>
      <c r="AY218" s="14" t="s">
        <v>172</v>
      </c>
      <c r="BE218" s="196">
        <f t="shared" si="24"/>
        <v>0</v>
      </c>
      <c r="BF218" s="196">
        <f t="shared" si="25"/>
        <v>0</v>
      </c>
      <c r="BG218" s="196">
        <f t="shared" si="26"/>
        <v>0</v>
      </c>
      <c r="BH218" s="196">
        <f t="shared" si="27"/>
        <v>0</v>
      </c>
      <c r="BI218" s="196">
        <f t="shared" si="28"/>
        <v>0</v>
      </c>
      <c r="BJ218" s="14" t="s">
        <v>180</v>
      </c>
      <c r="BK218" s="196">
        <f t="shared" si="29"/>
        <v>0</v>
      </c>
      <c r="BL218" s="14" t="s">
        <v>179</v>
      </c>
      <c r="BM218" s="195" t="s">
        <v>1256</v>
      </c>
    </row>
    <row r="219" spans="1:65" s="2" customFormat="1" ht="24.2" customHeight="1">
      <c r="A219" s="31"/>
      <c r="B219" s="32"/>
      <c r="C219" s="184" t="s">
        <v>871</v>
      </c>
      <c r="D219" s="184" t="s">
        <v>175</v>
      </c>
      <c r="E219" s="185" t="s">
        <v>1257</v>
      </c>
      <c r="F219" s="186" t="s">
        <v>1258</v>
      </c>
      <c r="G219" s="187" t="s">
        <v>1048</v>
      </c>
      <c r="H219" s="188">
        <v>8</v>
      </c>
      <c r="I219" s="189"/>
      <c r="J219" s="188">
        <f t="shared" si="20"/>
        <v>0</v>
      </c>
      <c r="K219" s="190"/>
      <c r="L219" s="36"/>
      <c r="M219" s="191" t="s">
        <v>1</v>
      </c>
      <c r="N219" s="192" t="s">
        <v>38</v>
      </c>
      <c r="O219" s="68"/>
      <c r="P219" s="193">
        <f t="shared" si="21"/>
        <v>0</v>
      </c>
      <c r="Q219" s="193">
        <v>0</v>
      </c>
      <c r="R219" s="193">
        <f t="shared" si="22"/>
        <v>0</v>
      </c>
      <c r="S219" s="193">
        <v>0</v>
      </c>
      <c r="T219" s="194">
        <f t="shared" si="23"/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95" t="s">
        <v>179</v>
      </c>
      <c r="AT219" s="195" t="s">
        <v>175</v>
      </c>
      <c r="AU219" s="195" t="s">
        <v>180</v>
      </c>
      <c r="AY219" s="14" t="s">
        <v>172</v>
      </c>
      <c r="BE219" s="196">
        <f t="shared" si="24"/>
        <v>0</v>
      </c>
      <c r="BF219" s="196">
        <f t="shared" si="25"/>
        <v>0</v>
      </c>
      <c r="BG219" s="196">
        <f t="shared" si="26"/>
        <v>0</v>
      </c>
      <c r="BH219" s="196">
        <f t="shared" si="27"/>
        <v>0</v>
      </c>
      <c r="BI219" s="196">
        <f t="shared" si="28"/>
        <v>0</v>
      </c>
      <c r="BJ219" s="14" t="s">
        <v>180</v>
      </c>
      <c r="BK219" s="196">
        <f t="shared" si="29"/>
        <v>0</v>
      </c>
      <c r="BL219" s="14" t="s">
        <v>179</v>
      </c>
      <c r="BM219" s="195" t="s">
        <v>1259</v>
      </c>
    </row>
    <row r="220" spans="1:65" s="2" customFormat="1" ht="24.2" customHeight="1">
      <c r="A220" s="31"/>
      <c r="B220" s="32"/>
      <c r="C220" s="184" t="s">
        <v>873</v>
      </c>
      <c r="D220" s="184" t="s">
        <v>175</v>
      </c>
      <c r="E220" s="185" t="s">
        <v>1260</v>
      </c>
      <c r="F220" s="186" t="s">
        <v>1261</v>
      </c>
      <c r="G220" s="187" t="s">
        <v>337</v>
      </c>
      <c r="H220" s="188">
        <v>8</v>
      </c>
      <c r="I220" s="189"/>
      <c r="J220" s="188">
        <f t="shared" si="20"/>
        <v>0</v>
      </c>
      <c r="K220" s="190"/>
      <c r="L220" s="36"/>
      <c r="M220" s="191" t="s">
        <v>1</v>
      </c>
      <c r="N220" s="192" t="s">
        <v>38</v>
      </c>
      <c r="O220" s="68"/>
      <c r="P220" s="193">
        <f t="shared" si="21"/>
        <v>0</v>
      </c>
      <c r="Q220" s="193">
        <v>0</v>
      </c>
      <c r="R220" s="193">
        <f t="shared" si="22"/>
        <v>0</v>
      </c>
      <c r="S220" s="193">
        <v>0</v>
      </c>
      <c r="T220" s="194">
        <f t="shared" si="23"/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95" t="s">
        <v>179</v>
      </c>
      <c r="AT220" s="195" t="s">
        <v>175</v>
      </c>
      <c r="AU220" s="195" t="s">
        <v>180</v>
      </c>
      <c r="AY220" s="14" t="s">
        <v>172</v>
      </c>
      <c r="BE220" s="196">
        <f t="shared" si="24"/>
        <v>0</v>
      </c>
      <c r="BF220" s="196">
        <f t="shared" si="25"/>
        <v>0</v>
      </c>
      <c r="BG220" s="196">
        <f t="shared" si="26"/>
        <v>0</v>
      </c>
      <c r="BH220" s="196">
        <f t="shared" si="27"/>
        <v>0</v>
      </c>
      <c r="BI220" s="196">
        <f t="shared" si="28"/>
        <v>0</v>
      </c>
      <c r="BJ220" s="14" t="s">
        <v>180</v>
      </c>
      <c r="BK220" s="196">
        <f t="shared" si="29"/>
        <v>0</v>
      </c>
      <c r="BL220" s="14" t="s">
        <v>179</v>
      </c>
      <c r="BM220" s="195" t="s">
        <v>1262</v>
      </c>
    </row>
    <row r="221" spans="1:65" s="2" customFormat="1" ht="24.2" customHeight="1">
      <c r="A221" s="31"/>
      <c r="B221" s="32"/>
      <c r="C221" s="184" t="s">
        <v>1134</v>
      </c>
      <c r="D221" s="184" t="s">
        <v>175</v>
      </c>
      <c r="E221" s="185" t="s">
        <v>1263</v>
      </c>
      <c r="F221" s="186" t="s">
        <v>1264</v>
      </c>
      <c r="G221" s="187" t="s">
        <v>1048</v>
      </c>
      <c r="H221" s="188">
        <v>1</v>
      </c>
      <c r="I221" s="189"/>
      <c r="J221" s="188">
        <f t="shared" si="20"/>
        <v>0</v>
      </c>
      <c r="K221" s="190"/>
      <c r="L221" s="36"/>
      <c r="M221" s="191" t="s">
        <v>1</v>
      </c>
      <c r="N221" s="192" t="s">
        <v>38</v>
      </c>
      <c r="O221" s="68"/>
      <c r="P221" s="193">
        <f t="shared" si="21"/>
        <v>0</v>
      </c>
      <c r="Q221" s="193">
        <v>0</v>
      </c>
      <c r="R221" s="193">
        <f t="shared" si="22"/>
        <v>0</v>
      </c>
      <c r="S221" s="193">
        <v>0</v>
      </c>
      <c r="T221" s="194">
        <f t="shared" si="23"/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179</v>
      </c>
      <c r="AT221" s="195" t="s">
        <v>175</v>
      </c>
      <c r="AU221" s="195" t="s">
        <v>180</v>
      </c>
      <c r="AY221" s="14" t="s">
        <v>172</v>
      </c>
      <c r="BE221" s="196">
        <f t="shared" si="24"/>
        <v>0</v>
      </c>
      <c r="BF221" s="196">
        <f t="shared" si="25"/>
        <v>0</v>
      </c>
      <c r="BG221" s="196">
        <f t="shared" si="26"/>
        <v>0</v>
      </c>
      <c r="BH221" s="196">
        <f t="shared" si="27"/>
        <v>0</v>
      </c>
      <c r="BI221" s="196">
        <f t="shared" si="28"/>
        <v>0</v>
      </c>
      <c r="BJ221" s="14" t="s">
        <v>180</v>
      </c>
      <c r="BK221" s="196">
        <f t="shared" si="29"/>
        <v>0</v>
      </c>
      <c r="BL221" s="14" t="s">
        <v>179</v>
      </c>
      <c r="BM221" s="195" t="s">
        <v>1265</v>
      </c>
    </row>
    <row r="222" spans="1:65" s="2" customFormat="1" ht="24.2" customHeight="1">
      <c r="A222" s="31"/>
      <c r="B222" s="32"/>
      <c r="C222" s="184" t="s">
        <v>1266</v>
      </c>
      <c r="D222" s="184" t="s">
        <v>175</v>
      </c>
      <c r="E222" s="185" t="s">
        <v>1267</v>
      </c>
      <c r="F222" s="186" t="s">
        <v>1268</v>
      </c>
      <c r="G222" s="187" t="s">
        <v>1048</v>
      </c>
      <c r="H222" s="188">
        <v>1</v>
      </c>
      <c r="I222" s="189"/>
      <c r="J222" s="188">
        <f t="shared" si="20"/>
        <v>0</v>
      </c>
      <c r="K222" s="190"/>
      <c r="L222" s="36"/>
      <c r="M222" s="191" t="s">
        <v>1</v>
      </c>
      <c r="N222" s="192" t="s">
        <v>38</v>
      </c>
      <c r="O222" s="68"/>
      <c r="P222" s="193">
        <f t="shared" si="21"/>
        <v>0</v>
      </c>
      <c r="Q222" s="193">
        <v>0</v>
      </c>
      <c r="R222" s="193">
        <f t="shared" si="22"/>
        <v>0</v>
      </c>
      <c r="S222" s="193">
        <v>0</v>
      </c>
      <c r="T222" s="194">
        <f t="shared" si="23"/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95" t="s">
        <v>179</v>
      </c>
      <c r="AT222" s="195" t="s">
        <v>175</v>
      </c>
      <c r="AU222" s="195" t="s">
        <v>180</v>
      </c>
      <c r="AY222" s="14" t="s">
        <v>172</v>
      </c>
      <c r="BE222" s="196">
        <f t="shared" si="24"/>
        <v>0</v>
      </c>
      <c r="BF222" s="196">
        <f t="shared" si="25"/>
        <v>0</v>
      </c>
      <c r="BG222" s="196">
        <f t="shared" si="26"/>
        <v>0</v>
      </c>
      <c r="BH222" s="196">
        <f t="shared" si="27"/>
        <v>0</v>
      </c>
      <c r="BI222" s="196">
        <f t="shared" si="28"/>
        <v>0</v>
      </c>
      <c r="BJ222" s="14" t="s">
        <v>180</v>
      </c>
      <c r="BK222" s="196">
        <f t="shared" si="29"/>
        <v>0</v>
      </c>
      <c r="BL222" s="14" t="s">
        <v>179</v>
      </c>
      <c r="BM222" s="195" t="s">
        <v>1269</v>
      </c>
    </row>
    <row r="223" spans="1:65" s="2" customFormat="1" ht="24.2" customHeight="1">
      <c r="A223" s="31"/>
      <c r="B223" s="32"/>
      <c r="C223" s="184" t="s">
        <v>1137</v>
      </c>
      <c r="D223" s="184" t="s">
        <v>175</v>
      </c>
      <c r="E223" s="185" t="s">
        <v>1270</v>
      </c>
      <c r="F223" s="186" t="s">
        <v>1271</v>
      </c>
      <c r="G223" s="187" t="s">
        <v>1048</v>
      </c>
      <c r="H223" s="188">
        <v>1</v>
      </c>
      <c r="I223" s="189"/>
      <c r="J223" s="188">
        <f t="shared" si="20"/>
        <v>0</v>
      </c>
      <c r="K223" s="190"/>
      <c r="L223" s="36"/>
      <c r="M223" s="191" t="s">
        <v>1</v>
      </c>
      <c r="N223" s="192" t="s">
        <v>38</v>
      </c>
      <c r="O223" s="68"/>
      <c r="P223" s="193">
        <f t="shared" si="21"/>
        <v>0</v>
      </c>
      <c r="Q223" s="193">
        <v>0</v>
      </c>
      <c r="R223" s="193">
        <f t="shared" si="22"/>
        <v>0</v>
      </c>
      <c r="S223" s="193">
        <v>0</v>
      </c>
      <c r="T223" s="194">
        <f t="shared" si="23"/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179</v>
      </c>
      <c r="AT223" s="195" t="s">
        <v>175</v>
      </c>
      <c r="AU223" s="195" t="s">
        <v>180</v>
      </c>
      <c r="AY223" s="14" t="s">
        <v>172</v>
      </c>
      <c r="BE223" s="196">
        <f t="shared" si="24"/>
        <v>0</v>
      </c>
      <c r="BF223" s="196">
        <f t="shared" si="25"/>
        <v>0</v>
      </c>
      <c r="BG223" s="196">
        <f t="shared" si="26"/>
        <v>0</v>
      </c>
      <c r="BH223" s="196">
        <f t="shared" si="27"/>
        <v>0</v>
      </c>
      <c r="BI223" s="196">
        <f t="shared" si="28"/>
        <v>0</v>
      </c>
      <c r="BJ223" s="14" t="s">
        <v>180</v>
      </c>
      <c r="BK223" s="196">
        <f t="shared" si="29"/>
        <v>0</v>
      </c>
      <c r="BL223" s="14" t="s">
        <v>179</v>
      </c>
      <c r="BM223" s="195" t="s">
        <v>1272</v>
      </c>
    </row>
    <row r="224" spans="1:65" s="2" customFormat="1" ht="24.2" customHeight="1">
      <c r="A224" s="31"/>
      <c r="B224" s="32"/>
      <c r="C224" s="197" t="s">
        <v>1273</v>
      </c>
      <c r="D224" s="197" t="s">
        <v>256</v>
      </c>
      <c r="E224" s="198" t="s">
        <v>1274</v>
      </c>
      <c r="F224" s="199" t="s">
        <v>1275</v>
      </c>
      <c r="G224" s="200" t="s">
        <v>1048</v>
      </c>
      <c r="H224" s="201">
        <v>1</v>
      </c>
      <c r="I224" s="202"/>
      <c r="J224" s="201">
        <f t="shared" si="20"/>
        <v>0</v>
      </c>
      <c r="K224" s="203"/>
      <c r="L224" s="204"/>
      <c r="M224" s="205" t="s">
        <v>1</v>
      </c>
      <c r="N224" s="206" t="s">
        <v>38</v>
      </c>
      <c r="O224" s="68"/>
      <c r="P224" s="193">
        <f t="shared" si="21"/>
        <v>0</v>
      </c>
      <c r="Q224" s="193">
        <v>0.05</v>
      </c>
      <c r="R224" s="193">
        <f t="shared" si="22"/>
        <v>0.05</v>
      </c>
      <c r="S224" s="193">
        <v>0</v>
      </c>
      <c r="T224" s="194">
        <f t="shared" si="23"/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220</v>
      </c>
      <c r="AT224" s="195" t="s">
        <v>256</v>
      </c>
      <c r="AU224" s="195" t="s">
        <v>180</v>
      </c>
      <c r="AY224" s="14" t="s">
        <v>172</v>
      </c>
      <c r="BE224" s="196">
        <f t="shared" si="24"/>
        <v>0</v>
      </c>
      <c r="BF224" s="196">
        <f t="shared" si="25"/>
        <v>0</v>
      </c>
      <c r="BG224" s="196">
        <f t="shared" si="26"/>
        <v>0</v>
      </c>
      <c r="BH224" s="196">
        <f t="shared" si="27"/>
        <v>0</v>
      </c>
      <c r="BI224" s="196">
        <f t="shared" si="28"/>
        <v>0</v>
      </c>
      <c r="BJ224" s="14" t="s">
        <v>180</v>
      </c>
      <c r="BK224" s="196">
        <f t="shared" si="29"/>
        <v>0</v>
      </c>
      <c r="BL224" s="14" t="s">
        <v>179</v>
      </c>
      <c r="BM224" s="195" t="s">
        <v>1276</v>
      </c>
    </row>
    <row r="225" spans="1:65" s="2" customFormat="1" ht="24.2" customHeight="1">
      <c r="A225" s="31"/>
      <c r="B225" s="32"/>
      <c r="C225" s="184" t="s">
        <v>1140</v>
      </c>
      <c r="D225" s="184" t="s">
        <v>175</v>
      </c>
      <c r="E225" s="185" t="s">
        <v>1277</v>
      </c>
      <c r="F225" s="186" t="s">
        <v>1278</v>
      </c>
      <c r="G225" s="187" t="s">
        <v>1048</v>
      </c>
      <c r="H225" s="188">
        <v>1</v>
      </c>
      <c r="I225" s="189"/>
      <c r="J225" s="188">
        <f t="shared" si="20"/>
        <v>0</v>
      </c>
      <c r="K225" s="190"/>
      <c r="L225" s="36"/>
      <c r="M225" s="191" t="s">
        <v>1</v>
      </c>
      <c r="N225" s="192" t="s">
        <v>38</v>
      </c>
      <c r="O225" s="68"/>
      <c r="P225" s="193">
        <f t="shared" si="21"/>
        <v>0</v>
      </c>
      <c r="Q225" s="193">
        <v>0</v>
      </c>
      <c r="R225" s="193">
        <f t="shared" si="22"/>
        <v>0</v>
      </c>
      <c r="S225" s="193">
        <v>0</v>
      </c>
      <c r="T225" s="194">
        <f t="shared" si="23"/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95" t="s">
        <v>179</v>
      </c>
      <c r="AT225" s="195" t="s">
        <v>175</v>
      </c>
      <c r="AU225" s="195" t="s">
        <v>180</v>
      </c>
      <c r="AY225" s="14" t="s">
        <v>172</v>
      </c>
      <c r="BE225" s="196">
        <f t="shared" si="24"/>
        <v>0</v>
      </c>
      <c r="BF225" s="196">
        <f t="shared" si="25"/>
        <v>0</v>
      </c>
      <c r="BG225" s="196">
        <f t="shared" si="26"/>
        <v>0</v>
      </c>
      <c r="BH225" s="196">
        <f t="shared" si="27"/>
        <v>0</v>
      </c>
      <c r="BI225" s="196">
        <f t="shared" si="28"/>
        <v>0</v>
      </c>
      <c r="BJ225" s="14" t="s">
        <v>180</v>
      </c>
      <c r="BK225" s="196">
        <f t="shared" si="29"/>
        <v>0</v>
      </c>
      <c r="BL225" s="14" t="s">
        <v>179</v>
      </c>
      <c r="BM225" s="195" t="s">
        <v>1279</v>
      </c>
    </row>
    <row r="226" spans="1:65" s="2" customFormat="1" ht="24.2" customHeight="1">
      <c r="A226" s="31"/>
      <c r="B226" s="32"/>
      <c r="C226" s="184" t="s">
        <v>1280</v>
      </c>
      <c r="D226" s="184" t="s">
        <v>175</v>
      </c>
      <c r="E226" s="185" t="s">
        <v>1281</v>
      </c>
      <c r="F226" s="186" t="s">
        <v>1282</v>
      </c>
      <c r="G226" s="187" t="s">
        <v>1048</v>
      </c>
      <c r="H226" s="188">
        <v>1</v>
      </c>
      <c r="I226" s="189"/>
      <c r="J226" s="188">
        <f t="shared" si="20"/>
        <v>0</v>
      </c>
      <c r="K226" s="190"/>
      <c r="L226" s="36"/>
      <c r="M226" s="191" t="s">
        <v>1</v>
      </c>
      <c r="N226" s="192" t="s">
        <v>38</v>
      </c>
      <c r="O226" s="68"/>
      <c r="P226" s="193">
        <f t="shared" si="21"/>
        <v>0</v>
      </c>
      <c r="Q226" s="193">
        <v>0</v>
      </c>
      <c r="R226" s="193">
        <f t="shared" si="22"/>
        <v>0</v>
      </c>
      <c r="S226" s="193">
        <v>0</v>
      </c>
      <c r="T226" s="194">
        <f t="shared" si="23"/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179</v>
      </c>
      <c r="AT226" s="195" t="s">
        <v>175</v>
      </c>
      <c r="AU226" s="195" t="s">
        <v>180</v>
      </c>
      <c r="AY226" s="14" t="s">
        <v>172</v>
      </c>
      <c r="BE226" s="196">
        <f t="shared" si="24"/>
        <v>0</v>
      </c>
      <c r="BF226" s="196">
        <f t="shared" si="25"/>
        <v>0</v>
      </c>
      <c r="BG226" s="196">
        <f t="shared" si="26"/>
        <v>0</v>
      </c>
      <c r="BH226" s="196">
        <f t="shared" si="27"/>
        <v>0</v>
      </c>
      <c r="BI226" s="196">
        <f t="shared" si="28"/>
        <v>0</v>
      </c>
      <c r="BJ226" s="14" t="s">
        <v>180</v>
      </c>
      <c r="BK226" s="196">
        <f t="shared" si="29"/>
        <v>0</v>
      </c>
      <c r="BL226" s="14" t="s">
        <v>179</v>
      </c>
      <c r="BM226" s="195" t="s">
        <v>1283</v>
      </c>
    </row>
    <row r="227" spans="1:65" s="2" customFormat="1" ht="24.2" customHeight="1">
      <c r="A227" s="31"/>
      <c r="B227" s="32"/>
      <c r="C227" s="197" t="s">
        <v>1143</v>
      </c>
      <c r="D227" s="197" t="s">
        <v>256</v>
      </c>
      <c r="E227" s="198" t="s">
        <v>1284</v>
      </c>
      <c r="F227" s="199" t="s">
        <v>1285</v>
      </c>
      <c r="G227" s="200" t="s">
        <v>1048</v>
      </c>
      <c r="H227" s="201">
        <v>1</v>
      </c>
      <c r="I227" s="202"/>
      <c r="J227" s="201">
        <f t="shared" si="20"/>
        <v>0</v>
      </c>
      <c r="K227" s="203"/>
      <c r="L227" s="204"/>
      <c r="M227" s="205" t="s">
        <v>1</v>
      </c>
      <c r="N227" s="206" t="s">
        <v>38</v>
      </c>
      <c r="O227" s="68"/>
      <c r="P227" s="193">
        <f t="shared" si="21"/>
        <v>0</v>
      </c>
      <c r="Q227" s="193">
        <v>0.05</v>
      </c>
      <c r="R227" s="193">
        <f t="shared" si="22"/>
        <v>0.05</v>
      </c>
      <c r="S227" s="193">
        <v>0</v>
      </c>
      <c r="T227" s="194">
        <f t="shared" si="23"/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220</v>
      </c>
      <c r="AT227" s="195" t="s">
        <v>256</v>
      </c>
      <c r="AU227" s="195" t="s">
        <v>180</v>
      </c>
      <c r="AY227" s="14" t="s">
        <v>172</v>
      </c>
      <c r="BE227" s="196">
        <f t="shared" si="24"/>
        <v>0</v>
      </c>
      <c r="BF227" s="196">
        <f t="shared" si="25"/>
        <v>0</v>
      </c>
      <c r="BG227" s="196">
        <f t="shared" si="26"/>
        <v>0</v>
      </c>
      <c r="BH227" s="196">
        <f t="shared" si="27"/>
        <v>0</v>
      </c>
      <c r="BI227" s="196">
        <f t="shared" si="28"/>
        <v>0</v>
      </c>
      <c r="BJ227" s="14" t="s">
        <v>180</v>
      </c>
      <c r="BK227" s="196">
        <f t="shared" si="29"/>
        <v>0</v>
      </c>
      <c r="BL227" s="14" t="s">
        <v>179</v>
      </c>
      <c r="BM227" s="195" t="s">
        <v>1286</v>
      </c>
    </row>
    <row r="228" spans="1:65" s="2" customFormat="1" ht="24.2" customHeight="1">
      <c r="A228" s="31"/>
      <c r="B228" s="32"/>
      <c r="C228" s="184" t="s">
        <v>1287</v>
      </c>
      <c r="D228" s="184" t="s">
        <v>175</v>
      </c>
      <c r="E228" s="185" t="s">
        <v>1288</v>
      </c>
      <c r="F228" s="186" t="s">
        <v>1289</v>
      </c>
      <c r="G228" s="187" t="s">
        <v>1048</v>
      </c>
      <c r="H228" s="188">
        <v>1</v>
      </c>
      <c r="I228" s="189"/>
      <c r="J228" s="188">
        <f t="shared" si="20"/>
        <v>0</v>
      </c>
      <c r="K228" s="190"/>
      <c r="L228" s="36"/>
      <c r="M228" s="191" t="s">
        <v>1</v>
      </c>
      <c r="N228" s="192" t="s">
        <v>38</v>
      </c>
      <c r="O228" s="68"/>
      <c r="P228" s="193">
        <f t="shared" si="21"/>
        <v>0</v>
      </c>
      <c r="Q228" s="193">
        <v>0</v>
      </c>
      <c r="R228" s="193">
        <f t="shared" si="22"/>
        <v>0</v>
      </c>
      <c r="S228" s="193">
        <v>0</v>
      </c>
      <c r="T228" s="194">
        <f t="shared" si="23"/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95" t="s">
        <v>179</v>
      </c>
      <c r="AT228" s="195" t="s">
        <v>175</v>
      </c>
      <c r="AU228" s="195" t="s">
        <v>180</v>
      </c>
      <c r="AY228" s="14" t="s">
        <v>172</v>
      </c>
      <c r="BE228" s="196">
        <f t="shared" si="24"/>
        <v>0</v>
      </c>
      <c r="BF228" s="196">
        <f t="shared" si="25"/>
        <v>0</v>
      </c>
      <c r="BG228" s="196">
        <f t="shared" si="26"/>
        <v>0</v>
      </c>
      <c r="BH228" s="196">
        <f t="shared" si="27"/>
        <v>0</v>
      </c>
      <c r="BI228" s="196">
        <f t="shared" si="28"/>
        <v>0</v>
      </c>
      <c r="BJ228" s="14" t="s">
        <v>180</v>
      </c>
      <c r="BK228" s="196">
        <f t="shared" si="29"/>
        <v>0</v>
      </c>
      <c r="BL228" s="14" t="s">
        <v>179</v>
      </c>
      <c r="BM228" s="195" t="s">
        <v>1290</v>
      </c>
    </row>
    <row r="229" spans="1:65" s="2" customFormat="1" ht="24.2" customHeight="1">
      <c r="A229" s="31"/>
      <c r="B229" s="32"/>
      <c r="C229" s="184" t="s">
        <v>1146</v>
      </c>
      <c r="D229" s="184" t="s">
        <v>175</v>
      </c>
      <c r="E229" s="185" t="s">
        <v>1291</v>
      </c>
      <c r="F229" s="186" t="s">
        <v>1292</v>
      </c>
      <c r="G229" s="187" t="s">
        <v>1048</v>
      </c>
      <c r="H229" s="188">
        <v>1</v>
      </c>
      <c r="I229" s="189"/>
      <c r="J229" s="188">
        <f t="shared" si="20"/>
        <v>0</v>
      </c>
      <c r="K229" s="190"/>
      <c r="L229" s="36"/>
      <c r="M229" s="191" t="s">
        <v>1</v>
      </c>
      <c r="N229" s="192" t="s">
        <v>38</v>
      </c>
      <c r="O229" s="68"/>
      <c r="P229" s="193">
        <f t="shared" si="21"/>
        <v>0</v>
      </c>
      <c r="Q229" s="193">
        <v>0</v>
      </c>
      <c r="R229" s="193">
        <f t="shared" si="22"/>
        <v>0</v>
      </c>
      <c r="S229" s="193">
        <v>0</v>
      </c>
      <c r="T229" s="194">
        <f t="shared" si="23"/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179</v>
      </c>
      <c r="AT229" s="195" t="s">
        <v>175</v>
      </c>
      <c r="AU229" s="195" t="s">
        <v>180</v>
      </c>
      <c r="AY229" s="14" t="s">
        <v>172</v>
      </c>
      <c r="BE229" s="196">
        <f t="shared" si="24"/>
        <v>0</v>
      </c>
      <c r="BF229" s="196">
        <f t="shared" si="25"/>
        <v>0</v>
      </c>
      <c r="BG229" s="196">
        <f t="shared" si="26"/>
        <v>0</v>
      </c>
      <c r="BH229" s="196">
        <f t="shared" si="27"/>
        <v>0</v>
      </c>
      <c r="BI229" s="196">
        <f t="shared" si="28"/>
        <v>0</v>
      </c>
      <c r="BJ229" s="14" t="s">
        <v>180</v>
      </c>
      <c r="BK229" s="196">
        <f t="shared" si="29"/>
        <v>0</v>
      </c>
      <c r="BL229" s="14" t="s">
        <v>179</v>
      </c>
      <c r="BM229" s="195" t="s">
        <v>1293</v>
      </c>
    </row>
    <row r="230" spans="1:65" s="2" customFormat="1" ht="24.2" customHeight="1">
      <c r="A230" s="31"/>
      <c r="B230" s="32"/>
      <c r="C230" s="184" t="s">
        <v>1294</v>
      </c>
      <c r="D230" s="184" t="s">
        <v>175</v>
      </c>
      <c r="E230" s="185" t="s">
        <v>1295</v>
      </c>
      <c r="F230" s="186" t="s">
        <v>1296</v>
      </c>
      <c r="G230" s="187" t="s">
        <v>1048</v>
      </c>
      <c r="H230" s="188">
        <v>1</v>
      </c>
      <c r="I230" s="189"/>
      <c r="J230" s="188">
        <f t="shared" si="20"/>
        <v>0</v>
      </c>
      <c r="K230" s="190"/>
      <c r="L230" s="36"/>
      <c r="M230" s="191" t="s">
        <v>1</v>
      </c>
      <c r="N230" s="192" t="s">
        <v>38</v>
      </c>
      <c r="O230" s="68"/>
      <c r="P230" s="193">
        <f t="shared" si="21"/>
        <v>0</v>
      </c>
      <c r="Q230" s="193">
        <v>0</v>
      </c>
      <c r="R230" s="193">
        <f t="shared" si="22"/>
        <v>0</v>
      </c>
      <c r="S230" s="193">
        <v>0</v>
      </c>
      <c r="T230" s="194">
        <f t="shared" si="23"/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179</v>
      </c>
      <c r="AT230" s="195" t="s">
        <v>175</v>
      </c>
      <c r="AU230" s="195" t="s">
        <v>180</v>
      </c>
      <c r="AY230" s="14" t="s">
        <v>172</v>
      </c>
      <c r="BE230" s="196">
        <f t="shared" si="24"/>
        <v>0</v>
      </c>
      <c r="BF230" s="196">
        <f t="shared" si="25"/>
        <v>0</v>
      </c>
      <c r="BG230" s="196">
        <f t="shared" si="26"/>
        <v>0</v>
      </c>
      <c r="BH230" s="196">
        <f t="shared" si="27"/>
        <v>0</v>
      </c>
      <c r="BI230" s="196">
        <f t="shared" si="28"/>
        <v>0</v>
      </c>
      <c r="BJ230" s="14" t="s">
        <v>180</v>
      </c>
      <c r="BK230" s="196">
        <f t="shared" si="29"/>
        <v>0</v>
      </c>
      <c r="BL230" s="14" t="s">
        <v>179</v>
      </c>
      <c r="BM230" s="195" t="s">
        <v>1297</v>
      </c>
    </row>
    <row r="231" spans="1:65" s="2" customFormat="1" ht="24.2" customHeight="1">
      <c r="A231" s="31"/>
      <c r="B231" s="32"/>
      <c r="C231" s="184" t="s">
        <v>1149</v>
      </c>
      <c r="D231" s="184" t="s">
        <v>175</v>
      </c>
      <c r="E231" s="185" t="s">
        <v>1298</v>
      </c>
      <c r="F231" s="186" t="s">
        <v>1299</v>
      </c>
      <c r="G231" s="187" t="s">
        <v>337</v>
      </c>
      <c r="H231" s="188">
        <v>224</v>
      </c>
      <c r="I231" s="189"/>
      <c r="J231" s="188">
        <f t="shared" si="20"/>
        <v>0</v>
      </c>
      <c r="K231" s="190"/>
      <c r="L231" s="36"/>
      <c r="M231" s="191" t="s">
        <v>1</v>
      </c>
      <c r="N231" s="192" t="s">
        <v>38</v>
      </c>
      <c r="O231" s="68"/>
      <c r="P231" s="193">
        <f t="shared" si="21"/>
        <v>0</v>
      </c>
      <c r="Q231" s="193">
        <v>0</v>
      </c>
      <c r="R231" s="193">
        <f t="shared" si="22"/>
        <v>0</v>
      </c>
      <c r="S231" s="193">
        <v>0</v>
      </c>
      <c r="T231" s="194">
        <f t="shared" si="23"/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95" t="s">
        <v>179</v>
      </c>
      <c r="AT231" s="195" t="s">
        <v>175</v>
      </c>
      <c r="AU231" s="195" t="s">
        <v>180</v>
      </c>
      <c r="AY231" s="14" t="s">
        <v>172</v>
      </c>
      <c r="BE231" s="196">
        <f t="shared" si="24"/>
        <v>0</v>
      </c>
      <c r="BF231" s="196">
        <f t="shared" si="25"/>
        <v>0</v>
      </c>
      <c r="BG231" s="196">
        <f t="shared" si="26"/>
        <v>0</v>
      </c>
      <c r="BH231" s="196">
        <f t="shared" si="27"/>
        <v>0</v>
      </c>
      <c r="BI231" s="196">
        <f t="shared" si="28"/>
        <v>0</v>
      </c>
      <c r="BJ231" s="14" t="s">
        <v>180</v>
      </c>
      <c r="BK231" s="196">
        <f t="shared" si="29"/>
        <v>0</v>
      </c>
      <c r="BL231" s="14" t="s">
        <v>179</v>
      </c>
      <c r="BM231" s="195" t="s">
        <v>1300</v>
      </c>
    </row>
    <row r="232" spans="1:65" s="2" customFormat="1" ht="24.2" customHeight="1">
      <c r="A232" s="31"/>
      <c r="B232" s="32"/>
      <c r="C232" s="197" t="s">
        <v>1301</v>
      </c>
      <c r="D232" s="197" t="s">
        <v>256</v>
      </c>
      <c r="E232" s="198" t="s">
        <v>1302</v>
      </c>
      <c r="F232" s="199" t="s">
        <v>1303</v>
      </c>
      <c r="G232" s="200" t="s">
        <v>337</v>
      </c>
      <c r="H232" s="201">
        <v>224</v>
      </c>
      <c r="I232" s="202"/>
      <c r="J232" s="201">
        <f t="shared" si="20"/>
        <v>0</v>
      </c>
      <c r="K232" s="203"/>
      <c r="L232" s="204"/>
      <c r="M232" s="205" t="s">
        <v>1</v>
      </c>
      <c r="N232" s="206" t="s">
        <v>38</v>
      </c>
      <c r="O232" s="68"/>
      <c r="P232" s="193">
        <f t="shared" si="21"/>
        <v>0</v>
      </c>
      <c r="Q232" s="193">
        <v>0</v>
      </c>
      <c r="R232" s="193">
        <f t="shared" si="22"/>
        <v>0</v>
      </c>
      <c r="S232" s="193">
        <v>0</v>
      </c>
      <c r="T232" s="194">
        <f t="shared" si="23"/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220</v>
      </c>
      <c r="AT232" s="195" t="s">
        <v>256</v>
      </c>
      <c r="AU232" s="195" t="s">
        <v>180</v>
      </c>
      <c r="AY232" s="14" t="s">
        <v>172</v>
      </c>
      <c r="BE232" s="196">
        <f t="shared" si="24"/>
        <v>0</v>
      </c>
      <c r="BF232" s="196">
        <f t="shared" si="25"/>
        <v>0</v>
      </c>
      <c r="BG232" s="196">
        <f t="shared" si="26"/>
        <v>0</v>
      </c>
      <c r="BH232" s="196">
        <f t="shared" si="27"/>
        <v>0</v>
      </c>
      <c r="BI232" s="196">
        <f t="shared" si="28"/>
        <v>0</v>
      </c>
      <c r="BJ232" s="14" t="s">
        <v>180</v>
      </c>
      <c r="BK232" s="196">
        <f t="shared" si="29"/>
        <v>0</v>
      </c>
      <c r="BL232" s="14" t="s">
        <v>179</v>
      </c>
      <c r="BM232" s="195" t="s">
        <v>1304</v>
      </c>
    </row>
    <row r="233" spans="1:65" s="2" customFormat="1" ht="24.2" customHeight="1">
      <c r="A233" s="31"/>
      <c r="B233" s="32"/>
      <c r="C233" s="184" t="s">
        <v>1152</v>
      </c>
      <c r="D233" s="184" t="s">
        <v>175</v>
      </c>
      <c r="E233" s="185" t="s">
        <v>1305</v>
      </c>
      <c r="F233" s="186" t="s">
        <v>1306</v>
      </c>
      <c r="G233" s="187" t="s">
        <v>337</v>
      </c>
      <c r="H233" s="188">
        <v>40</v>
      </c>
      <c r="I233" s="189"/>
      <c r="J233" s="188">
        <f t="shared" ref="J233:J264" si="30">ROUND(I233*H233,2)</f>
        <v>0</v>
      </c>
      <c r="K233" s="190"/>
      <c r="L233" s="36"/>
      <c r="M233" s="191" t="s">
        <v>1</v>
      </c>
      <c r="N233" s="192" t="s">
        <v>38</v>
      </c>
      <c r="O233" s="68"/>
      <c r="P233" s="193">
        <f t="shared" ref="P233:P264" si="31">O233*H233</f>
        <v>0</v>
      </c>
      <c r="Q233" s="193">
        <v>0</v>
      </c>
      <c r="R233" s="193">
        <f t="shared" ref="R233:R264" si="32">Q233*H233</f>
        <v>0</v>
      </c>
      <c r="S233" s="193">
        <v>0</v>
      </c>
      <c r="T233" s="194">
        <f t="shared" ref="T233:T264" si="33">S233*H233</f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95" t="s">
        <v>179</v>
      </c>
      <c r="AT233" s="195" t="s">
        <v>175</v>
      </c>
      <c r="AU233" s="195" t="s">
        <v>180</v>
      </c>
      <c r="AY233" s="14" t="s">
        <v>172</v>
      </c>
      <c r="BE233" s="196">
        <f t="shared" ref="BE233:BE264" si="34">IF(N233="základná",J233,0)</f>
        <v>0</v>
      </c>
      <c r="BF233" s="196">
        <f t="shared" ref="BF233:BF264" si="35">IF(N233="znížená",J233,0)</f>
        <v>0</v>
      </c>
      <c r="BG233" s="196">
        <f t="shared" ref="BG233:BG264" si="36">IF(N233="zákl. prenesená",J233,0)</f>
        <v>0</v>
      </c>
      <c r="BH233" s="196">
        <f t="shared" ref="BH233:BH264" si="37">IF(N233="zníž. prenesená",J233,0)</f>
        <v>0</v>
      </c>
      <c r="BI233" s="196">
        <f t="shared" ref="BI233:BI264" si="38">IF(N233="nulová",J233,0)</f>
        <v>0</v>
      </c>
      <c r="BJ233" s="14" t="s">
        <v>180</v>
      </c>
      <c r="BK233" s="196">
        <f t="shared" ref="BK233:BK264" si="39">ROUND(I233*H233,2)</f>
        <v>0</v>
      </c>
      <c r="BL233" s="14" t="s">
        <v>179</v>
      </c>
      <c r="BM233" s="195" t="s">
        <v>1307</v>
      </c>
    </row>
    <row r="234" spans="1:65" s="2" customFormat="1" ht="24.2" customHeight="1">
      <c r="A234" s="31"/>
      <c r="B234" s="32"/>
      <c r="C234" s="197" t="s">
        <v>77</v>
      </c>
      <c r="D234" s="197" t="s">
        <v>256</v>
      </c>
      <c r="E234" s="198" t="s">
        <v>1308</v>
      </c>
      <c r="F234" s="199" t="s">
        <v>1309</v>
      </c>
      <c r="G234" s="200" t="s">
        <v>337</v>
      </c>
      <c r="H234" s="201">
        <v>40</v>
      </c>
      <c r="I234" s="202"/>
      <c r="J234" s="201">
        <f t="shared" si="30"/>
        <v>0</v>
      </c>
      <c r="K234" s="203"/>
      <c r="L234" s="204"/>
      <c r="M234" s="205" t="s">
        <v>1</v>
      </c>
      <c r="N234" s="206" t="s">
        <v>38</v>
      </c>
      <c r="O234" s="68"/>
      <c r="P234" s="193">
        <f t="shared" si="31"/>
        <v>0</v>
      </c>
      <c r="Q234" s="193">
        <v>0</v>
      </c>
      <c r="R234" s="193">
        <f t="shared" si="32"/>
        <v>0</v>
      </c>
      <c r="S234" s="193">
        <v>0</v>
      </c>
      <c r="T234" s="194">
        <f t="shared" si="33"/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95" t="s">
        <v>220</v>
      </c>
      <c r="AT234" s="195" t="s">
        <v>256</v>
      </c>
      <c r="AU234" s="195" t="s">
        <v>180</v>
      </c>
      <c r="AY234" s="14" t="s">
        <v>172</v>
      </c>
      <c r="BE234" s="196">
        <f t="shared" si="34"/>
        <v>0</v>
      </c>
      <c r="BF234" s="196">
        <f t="shared" si="35"/>
        <v>0</v>
      </c>
      <c r="BG234" s="196">
        <f t="shared" si="36"/>
        <v>0</v>
      </c>
      <c r="BH234" s="196">
        <f t="shared" si="37"/>
        <v>0</v>
      </c>
      <c r="BI234" s="196">
        <f t="shared" si="38"/>
        <v>0</v>
      </c>
      <c r="BJ234" s="14" t="s">
        <v>180</v>
      </c>
      <c r="BK234" s="196">
        <f t="shared" si="39"/>
        <v>0</v>
      </c>
      <c r="BL234" s="14" t="s">
        <v>179</v>
      </c>
      <c r="BM234" s="195" t="s">
        <v>1310</v>
      </c>
    </row>
    <row r="235" spans="1:65" s="2" customFormat="1" ht="24.2" customHeight="1">
      <c r="A235" s="31"/>
      <c r="B235" s="32"/>
      <c r="C235" s="184" t="s">
        <v>82</v>
      </c>
      <c r="D235" s="184" t="s">
        <v>175</v>
      </c>
      <c r="E235" s="185" t="s">
        <v>1311</v>
      </c>
      <c r="F235" s="186" t="s">
        <v>1312</v>
      </c>
      <c r="G235" s="187" t="s">
        <v>337</v>
      </c>
      <c r="H235" s="188">
        <v>7</v>
      </c>
      <c r="I235" s="189"/>
      <c r="J235" s="188">
        <f t="shared" si="30"/>
        <v>0</v>
      </c>
      <c r="K235" s="190"/>
      <c r="L235" s="36"/>
      <c r="M235" s="191" t="s">
        <v>1</v>
      </c>
      <c r="N235" s="192" t="s">
        <v>38</v>
      </c>
      <c r="O235" s="68"/>
      <c r="P235" s="193">
        <f t="shared" si="31"/>
        <v>0</v>
      </c>
      <c r="Q235" s="193">
        <v>0</v>
      </c>
      <c r="R235" s="193">
        <f t="shared" si="32"/>
        <v>0</v>
      </c>
      <c r="S235" s="193">
        <v>0</v>
      </c>
      <c r="T235" s="194">
        <f t="shared" si="33"/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179</v>
      </c>
      <c r="AT235" s="195" t="s">
        <v>175</v>
      </c>
      <c r="AU235" s="195" t="s">
        <v>180</v>
      </c>
      <c r="AY235" s="14" t="s">
        <v>172</v>
      </c>
      <c r="BE235" s="196">
        <f t="shared" si="34"/>
        <v>0</v>
      </c>
      <c r="BF235" s="196">
        <f t="shared" si="35"/>
        <v>0</v>
      </c>
      <c r="BG235" s="196">
        <f t="shared" si="36"/>
        <v>0</v>
      </c>
      <c r="BH235" s="196">
        <f t="shared" si="37"/>
        <v>0</v>
      </c>
      <c r="BI235" s="196">
        <f t="shared" si="38"/>
        <v>0</v>
      </c>
      <c r="BJ235" s="14" t="s">
        <v>180</v>
      </c>
      <c r="BK235" s="196">
        <f t="shared" si="39"/>
        <v>0</v>
      </c>
      <c r="BL235" s="14" t="s">
        <v>179</v>
      </c>
      <c r="BM235" s="195" t="s">
        <v>1313</v>
      </c>
    </row>
    <row r="236" spans="1:65" s="2" customFormat="1" ht="24.2" customHeight="1">
      <c r="A236" s="31"/>
      <c r="B236" s="32"/>
      <c r="C236" s="184" t="s">
        <v>85</v>
      </c>
      <c r="D236" s="184" t="s">
        <v>175</v>
      </c>
      <c r="E236" s="185" t="s">
        <v>1314</v>
      </c>
      <c r="F236" s="186" t="s">
        <v>1315</v>
      </c>
      <c r="G236" s="187" t="s">
        <v>337</v>
      </c>
      <c r="H236" s="188">
        <v>62</v>
      </c>
      <c r="I236" s="189"/>
      <c r="J236" s="188">
        <f t="shared" si="30"/>
        <v>0</v>
      </c>
      <c r="K236" s="190"/>
      <c r="L236" s="36"/>
      <c r="M236" s="191" t="s">
        <v>1</v>
      </c>
      <c r="N236" s="192" t="s">
        <v>38</v>
      </c>
      <c r="O236" s="68"/>
      <c r="P236" s="193">
        <f t="shared" si="31"/>
        <v>0</v>
      </c>
      <c r="Q236" s="193">
        <v>0</v>
      </c>
      <c r="R236" s="193">
        <f t="shared" si="32"/>
        <v>0</v>
      </c>
      <c r="S236" s="193">
        <v>0</v>
      </c>
      <c r="T236" s="194">
        <f t="shared" si="33"/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179</v>
      </c>
      <c r="AT236" s="195" t="s">
        <v>175</v>
      </c>
      <c r="AU236" s="195" t="s">
        <v>180</v>
      </c>
      <c r="AY236" s="14" t="s">
        <v>172</v>
      </c>
      <c r="BE236" s="196">
        <f t="shared" si="34"/>
        <v>0</v>
      </c>
      <c r="BF236" s="196">
        <f t="shared" si="35"/>
        <v>0</v>
      </c>
      <c r="BG236" s="196">
        <f t="shared" si="36"/>
        <v>0</v>
      </c>
      <c r="BH236" s="196">
        <f t="shared" si="37"/>
        <v>0</v>
      </c>
      <c r="BI236" s="196">
        <f t="shared" si="38"/>
        <v>0</v>
      </c>
      <c r="BJ236" s="14" t="s">
        <v>180</v>
      </c>
      <c r="BK236" s="196">
        <f t="shared" si="39"/>
        <v>0</v>
      </c>
      <c r="BL236" s="14" t="s">
        <v>179</v>
      </c>
      <c r="BM236" s="195" t="s">
        <v>1316</v>
      </c>
    </row>
    <row r="237" spans="1:65" s="2" customFormat="1" ht="24.2" customHeight="1">
      <c r="A237" s="31"/>
      <c r="B237" s="32"/>
      <c r="C237" s="197" t="s">
        <v>88</v>
      </c>
      <c r="D237" s="197" t="s">
        <v>256</v>
      </c>
      <c r="E237" s="198" t="s">
        <v>1317</v>
      </c>
      <c r="F237" s="199" t="s">
        <v>1318</v>
      </c>
      <c r="G237" s="200" t="s">
        <v>337</v>
      </c>
      <c r="H237" s="201">
        <v>62</v>
      </c>
      <c r="I237" s="202"/>
      <c r="J237" s="201">
        <f t="shared" si="30"/>
        <v>0</v>
      </c>
      <c r="K237" s="203"/>
      <c r="L237" s="204"/>
      <c r="M237" s="205" t="s">
        <v>1</v>
      </c>
      <c r="N237" s="206" t="s">
        <v>38</v>
      </c>
      <c r="O237" s="68"/>
      <c r="P237" s="193">
        <f t="shared" si="31"/>
        <v>0</v>
      </c>
      <c r="Q237" s="193">
        <v>0</v>
      </c>
      <c r="R237" s="193">
        <f t="shared" si="32"/>
        <v>0</v>
      </c>
      <c r="S237" s="193">
        <v>0</v>
      </c>
      <c r="T237" s="194">
        <f t="shared" si="33"/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220</v>
      </c>
      <c r="AT237" s="195" t="s">
        <v>256</v>
      </c>
      <c r="AU237" s="195" t="s">
        <v>180</v>
      </c>
      <c r="AY237" s="14" t="s">
        <v>172</v>
      </c>
      <c r="BE237" s="196">
        <f t="shared" si="34"/>
        <v>0</v>
      </c>
      <c r="BF237" s="196">
        <f t="shared" si="35"/>
        <v>0</v>
      </c>
      <c r="BG237" s="196">
        <f t="shared" si="36"/>
        <v>0</v>
      </c>
      <c r="BH237" s="196">
        <f t="shared" si="37"/>
        <v>0</v>
      </c>
      <c r="BI237" s="196">
        <f t="shared" si="38"/>
        <v>0</v>
      </c>
      <c r="BJ237" s="14" t="s">
        <v>180</v>
      </c>
      <c r="BK237" s="196">
        <f t="shared" si="39"/>
        <v>0</v>
      </c>
      <c r="BL237" s="14" t="s">
        <v>179</v>
      </c>
      <c r="BM237" s="195" t="s">
        <v>1319</v>
      </c>
    </row>
    <row r="238" spans="1:65" s="2" customFormat="1" ht="24.2" customHeight="1">
      <c r="A238" s="31"/>
      <c r="B238" s="32"/>
      <c r="C238" s="184" t="s">
        <v>91</v>
      </c>
      <c r="D238" s="184" t="s">
        <v>175</v>
      </c>
      <c r="E238" s="185" t="s">
        <v>1320</v>
      </c>
      <c r="F238" s="186" t="s">
        <v>1321</v>
      </c>
      <c r="G238" s="187" t="s">
        <v>337</v>
      </c>
      <c r="H238" s="188">
        <v>62</v>
      </c>
      <c r="I238" s="189"/>
      <c r="J238" s="188">
        <f t="shared" si="30"/>
        <v>0</v>
      </c>
      <c r="K238" s="190"/>
      <c r="L238" s="36"/>
      <c r="M238" s="191" t="s">
        <v>1</v>
      </c>
      <c r="N238" s="192" t="s">
        <v>38</v>
      </c>
      <c r="O238" s="68"/>
      <c r="P238" s="193">
        <f t="shared" si="31"/>
        <v>0</v>
      </c>
      <c r="Q238" s="193">
        <v>0</v>
      </c>
      <c r="R238" s="193">
        <f t="shared" si="32"/>
        <v>0</v>
      </c>
      <c r="S238" s="193">
        <v>0</v>
      </c>
      <c r="T238" s="194">
        <f t="shared" si="33"/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179</v>
      </c>
      <c r="AT238" s="195" t="s">
        <v>175</v>
      </c>
      <c r="AU238" s="195" t="s">
        <v>180</v>
      </c>
      <c r="AY238" s="14" t="s">
        <v>172</v>
      </c>
      <c r="BE238" s="196">
        <f t="shared" si="34"/>
        <v>0</v>
      </c>
      <c r="BF238" s="196">
        <f t="shared" si="35"/>
        <v>0</v>
      </c>
      <c r="BG238" s="196">
        <f t="shared" si="36"/>
        <v>0</v>
      </c>
      <c r="BH238" s="196">
        <f t="shared" si="37"/>
        <v>0</v>
      </c>
      <c r="BI238" s="196">
        <f t="shared" si="38"/>
        <v>0</v>
      </c>
      <c r="BJ238" s="14" t="s">
        <v>180</v>
      </c>
      <c r="BK238" s="196">
        <f t="shared" si="39"/>
        <v>0</v>
      </c>
      <c r="BL238" s="14" t="s">
        <v>179</v>
      </c>
      <c r="BM238" s="195" t="s">
        <v>1322</v>
      </c>
    </row>
    <row r="239" spans="1:65" s="2" customFormat="1" ht="24.2" customHeight="1">
      <c r="A239" s="31"/>
      <c r="B239" s="32"/>
      <c r="C239" s="184" t="s">
        <v>94</v>
      </c>
      <c r="D239" s="184" t="s">
        <v>175</v>
      </c>
      <c r="E239" s="185" t="s">
        <v>1323</v>
      </c>
      <c r="F239" s="186" t="s">
        <v>1324</v>
      </c>
      <c r="G239" s="187" t="s">
        <v>337</v>
      </c>
      <c r="H239" s="188">
        <v>3</v>
      </c>
      <c r="I239" s="189"/>
      <c r="J239" s="188">
        <f t="shared" si="30"/>
        <v>0</v>
      </c>
      <c r="K239" s="190"/>
      <c r="L239" s="36"/>
      <c r="M239" s="191" t="s">
        <v>1</v>
      </c>
      <c r="N239" s="192" t="s">
        <v>38</v>
      </c>
      <c r="O239" s="68"/>
      <c r="P239" s="193">
        <f t="shared" si="31"/>
        <v>0</v>
      </c>
      <c r="Q239" s="193">
        <v>0</v>
      </c>
      <c r="R239" s="193">
        <f t="shared" si="32"/>
        <v>0</v>
      </c>
      <c r="S239" s="193">
        <v>0</v>
      </c>
      <c r="T239" s="194">
        <f t="shared" si="33"/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95" t="s">
        <v>179</v>
      </c>
      <c r="AT239" s="195" t="s">
        <v>175</v>
      </c>
      <c r="AU239" s="195" t="s">
        <v>180</v>
      </c>
      <c r="AY239" s="14" t="s">
        <v>172</v>
      </c>
      <c r="BE239" s="196">
        <f t="shared" si="34"/>
        <v>0</v>
      </c>
      <c r="BF239" s="196">
        <f t="shared" si="35"/>
        <v>0</v>
      </c>
      <c r="BG239" s="196">
        <f t="shared" si="36"/>
        <v>0</v>
      </c>
      <c r="BH239" s="196">
        <f t="shared" si="37"/>
        <v>0</v>
      </c>
      <c r="BI239" s="196">
        <f t="shared" si="38"/>
        <v>0</v>
      </c>
      <c r="BJ239" s="14" t="s">
        <v>180</v>
      </c>
      <c r="BK239" s="196">
        <f t="shared" si="39"/>
        <v>0</v>
      </c>
      <c r="BL239" s="14" t="s">
        <v>179</v>
      </c>
      <c r="BM239" s="195" t="s">
        <v>1325</v>
      </c>
    </row>
    <row r="240" spans="1:65" s="2" customFormat="1" ht="24.2" customHeight="1">
      <c r="A240" s="31"/>
      <c r="B240" s="32"/>
      <c r="C240" s="197" t="s">
        <v>97</v>
      </c>
      <c r="D240" s="197" t="s">
        <v>256</v>
      </c>
      <c r="E240" s="198" t="s">
        <v>1326</v>
      </c>
      <c r="F240" s="199" t="s">
        <v>1327</v>
      </c>
      <c r="G240" s="200" t="s">
        <v>337</v>
      </c>
      <c r="H240" s="201">
        <v>3</v>
      </c>
      <c r="I240" s="202"/>
      <c r="J240" s="201">
        <f t="shared" si="30"/>
        <v>0</v>
      </c>
      <c r="K240" s="203"/>
      <c r="L240" s="204"/>
      <c r="M240" s="205" t="s">
        <v>1</v>
      </c>
      <c r="N240" s="206" t="s">
        <v>38</v>
      </c>
      <c r="O240" s="68"/>
      <c r="P240" s="193">
        <f t="shared" si="31"/>
        <v>0</v>
      </c>
      <c r="Q240" s="193">
        <v>3.6000000000000002E-4</v>
      </c>
      <c r="R240" s="193">
        <f t="shared" si="32"/>
        <v>1.08E-3</v>
      </c>
      <c r="S240" s="193">
        <v>0</v>
      </c>
      <c r="T240" s="194">
        <f t="shared" si="33"/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220</v>
      </c>
      <c r="AT240" s="195" t="s">
        <v>256</v>
      </c>
      <c r="AU240" s="195" t="s">
        <v>180</v>
      </c>
      <c r="AY240" s="14" t="s">
        <v>172</v>
      </c>
      <c r="BE240" s="196">
        <f t="shared" si="34"/>
        <v>0</v>
      </c>
      <c r="BF240" s="196">
        <f t="shared" si="35"/>
        <v>0</v>
      </c>
      <c r="BG240" s="196">
        <f t="shared" si="36"/>
        <v>0</v>
      </c>
      <c r="BH240" s="196">
        <f t="shared" si="37"/>
        <v>0</v>
      </c>
      <c r="BI240" s="196">
        <f t="shared" si="38"/>
        <v>0</v>
      </c>
      <c r="BJ240" s="14" t="s">
        <v>180</v>
      </c>
      <c r="BK240" s="196">
        <f t="shared" si="39"/>
        <v>0</v>
      </c>
      <c r="BL240" s="14" t="s">
        <v>179</v>
      </c>
      <c r="BM240" s="195" t="s">
        <v>1328</v>
      </c>
    </row>
    <row r="241" spans="1:65" s="2" customFormat="1" ht="24.2" customHeight="1">
      <c r="A241" s="31"/>
      <c r="B241" s="32"/>
      <c r="C241" s="184" t="s">
        <v>100</v>
      </c>
      <c r="D241" s="184" t="s">
        <v>175</v>
      </c>
      <c r="E241" s="185" t="s">
        <v>1329</v>
      </c>
      <c r="F241" s="186" t="s">
        <v>1330</v>
      </c>
      <c r="G241" s="187" t="s">
        <v>337</v>
      </c>
      <c r="H241" s="188">
        <v>70</v>
      </c>
      <c r="I241" s="189"/>
      <c r="J241" s="188">
        <f t="shared" si="30"/>
        <v>0</v>
      </c>
      <c r="K241" s="190"/>
      <c r="L241" s="36"/>
      <c r="M241" s="191" t="s">
        <v>1</v>
      </c>
      <c r="N241" s="192" t="s">
        <v>38</v>
      </c>
      <c r="O241" s="68"/>
      <c r="P241" s="193">
        <f t="shared" si="31"/>
        <v>0</v>
      </c>
      <c r="Q241" s="193">
        <v>0</v>
      </c>
      <c r="R241" s="193">
        <f t="shared" si="32"/>
        <v>0</v>
      </c>
      <c r="S241" s="193">
        <v>0</v>
      </c>
      <c r="T241" s="194">
        <f t="shared" si="33"/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95" t="s">
        <v>179</v>
      </c>
      <c r="AT241" s="195" t="s">
        <v>175</v>
      </c>
      <c r="AU241" s="195" t="s">
        <v>180</v>
      </c>
      <c r="AY241" s="14" t="s">
        <v>172</v>
      </c>
      <c r="BE241" s="196">
        <f t="shared" si="34"/>
        <v>0</v>
      </c>
      <c r="BF241" s="196">
        <f t="shared" si="35"/>
        <v>0</v>
      </c>
      <c r="BG241" s="196">
        <f t="shared" si="36"/>
        <v>0</v>
      </c>
      <c r="BH241" s="196">
        <f t="shared" si="37"/>
        <v>0</v>
      </c>
      <c r="BI241" s="196">
        <f t="shared" si="38"/>
        <v>0</v>
      </c>
      <c r="BJ241" s="14" t="s">
        <v>180</v>
      </c>
      <c r="BK241" s="196">
        <f t="shared" si="39"/>
        <v>0</v>
      </c>
      <c r="BL241" s="14" t="s">
        <v>179</v>
      </c>
      <c r="BM241" s="195" t="s">
        <v>1331</v>
      </c>
    </row>
    <row r="242" spans="1:65" s="2" customFormat="1" ht="24.2" customHeight="1">
      <c r="A242" s="31"/>
      <c r="B242" s="32"/>
      <c r="C242" s="197" t="s">
        <v>103</v>
      </c>
      <c r="D242" s="197" t="s">
        <v>256</v>
      </c>
      <c r="E242" s="198" t="s">
        <v>1332</v>
      </c>
      <c r="F242" s="199" t="s">
        <v>1333</v>
      </c>
      <c r="G242" s="200" t="s">
        <v>337</v>
      </c>
      <c r="H242" s="201">
        <v>70</v>
      </c>
      <c r="I242" s="202"/>
      <c r="J242" s="201">
        <f t="shared" si="30"/>
        <v>0</v>
      </c>
      <c r="K242" s="203"/>
      <c r="L242" s="204"/>
      <c r="M242" s="205" t="s">
        <v>1</v>
      </c>
      <c r="N242" s="206" t="s">
        <v>38</v>
      </c>
      <c r="O242" s="68"/>
      <c r="P242" s="193">
        <f t="shared" si="31"/>
        <v>0</v>
      </c>
      <c r="Q242" s="193">
        <v>0</v>
      </c>
      <c r="R242" s="193">
        <f t="shared" si="32"/>
        <v>0</v>
      </c>
      <c r="S242" s="193">
        <v>0</v>
      </c>
      <c r="T242" s="194">
        <f t="shared" si="33"/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220</v>
      </c>
      <c r="AT242" s="195" t="s">
        <v>256</v>
      </c>
      <c r="AU242" s="195" t="s">
        <v>180</v>
      </c>
      <c r="AY242" s="14" t="s">
        <v>172</v>
      </c>
      <c r="BE242" s="196">
        <f t="shared" si="34"/>
        <v>0</v>
      </c>
      <c r="BF242" s="196">
        <f t="shared" si="35"/>
        <v>0</v>
      </c>
      <c r="BG242" s="196">
        <f t="shared" si="36"/>
        <v>0</v>
      </c>
      <c r="BH242" s="196">
        <f t="shared" si="37"/>
        <v>0</v>
      </c>
      <c r="BI242" s="196">
        <f t="shared" si="38"/>
        <v>0</v>
      </c>
      <c r="BJ242" s="14" t="s">
        <v>180</v>
      </c>
      <c r="BK242" s="196">
        <f t="shared" si="39"/>
        <v>0</v>
      </c>
      <c r="BL242" s="14" t="s">
        <v>179</v>
      </c>
      <c r="BM242" s="195" t="s">
        <v>1334</v>
      </c>
    </row>
    <row r="243" spans="1:65" s="2" customFormat="1" ht="24.2" customHeight="1">
      <c r="A243" s="31"/>
      <c r="B243" s="32"/>
      <c r="C243" s="184" t="s">
        <v>106</v>
      </c>
      <c r="D243" s="184" t="s">
        <v>175</v>
      </c>
      <c r="E243" s="185" t="s">
        <v>1335</v>
      </c>
      <c r="F243" s="186" t="s">
        <v>1336</v>
      </c>
      <c r="G243" s="187" t="s">
        <v>337</v>
      </c>
      <c r="H243" s="188">
        <v>273</v>
      </c>
      <c r="I243" s="189"/>
      <c r="J243" s="188">
        <f t="shared" si="30"/>
        <v>0</v>
      </c>
      <c r="K243" s="190"/>
      <c r="L243" s="36"/>
      <c r="M243" s="191" t="s">
        <v>1</v>
      </c>
      <c r="N243" s="192" t="s">
        <v>38</v>
      </c>
      <c r="O243" s="68"/>
      <c r="P243" s="193">
        <f t="shared" si="31"/>
        <v>0</v>
      </c>
      <c r="Q243" s="193">
        <v>0</v>
      </c>
      <c r="R243" s="193">
        <f t="shared" si="32"/>
        <v>0</v>
      </c>
      <c r="S243" s="193">
        <v>0</v>
      </c>
      <c r="T243" s="194">
        <f t="shared" si="33"/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95" t="s">
        <v>179</v>
      </c>
      <c r="AT243" s="195" t="s">
        <v>175</v>
      </c>
      <c r="AU243" s="195" t="s">
        <v>180</v>
      </c>
      <c r="AY243" s="14" t="s">
        <v>172</v>
      </c>
      <c r="BE243" s="196">
        <f t="shared" si="34"/>
        <v>0</v>
      </c>
      <c r="BF243" s="196">
        <f t="shared" si="35"/>
        <v>0</v>
      </c>
      <c r="BG243" s="196">
        <f t="shared" si="36"/>
        <v>0</v>
      </c>
      <c r="BH243" s="196">
        <f t="shared" si="37"/>
        <v>0</v>
      </c>
      <c r="BI243" s="196">
        <f t="shared" si="38"/>
        <v>0</v>
      </c>
      <c r="BJ243" s="14" t="s">
        <v>180</v>
      </c>
      <c r="BK243" s="196">
        <f t="shared" si="39"/>
        <v>0</v>
      </c>
      <c r="BL243" s="14" t="s">
        <v>179</v>
      </c>
      <c r="BM243" s="195" t="s">
        <v>1337</v>
      </c>
    </row>
    <row r="244" spans="1:65" s="2" customFormat="1" ht="24.2" customHeight="1">
      <c r="A244" s="31"/>
      <c r="B244" s="32"/>
      <c r="C244" s="197" t="s">
        <v>109</v>
      </c>
      <c r="D244" s="197" t="s">
        <v>256</v>
      </c>
      <c r="E244" s="198" t="s">
        <v>1338</v>
      </c>
      <c r="F244" s="199" t="s">
        <v>1339</v>
      </c>
      <c r="G244" s="200" t="s">
        <v>337</v>
      </c>
      <c r="H244" s="201">
        <v>273</v>
      </c>
      <c r="I244" s="202"/>
      <c r="J244" s="201">
        <f t="shared" si="30"/>
        <v>0</v>
      </c>
      <c r="K244" s="203"/>
      <c r="L244" s="204"/>
      <c r="M244" s="205" t="s">
        <v>1</v>
      </c>
      <c r="N244" s="206" t="s">
        <v>38</v>
      </c>
      <c r="O244" s="68"/>
      <c r="P244" s="193">
        <f t="shared" si="31"/>
        <v>0</v>
      </c>
      <c r="Q244" s="193">
        <v>0</v>
      </c>
      <c r="R244" s="193">
        <f t="shared" si="32"/>
        <v>0</v>
      </c>
      <c r="S244" s="193">
        <v>0</v>
      </c>
      <c r="T244" s="194">
        <f t="shared" si="33"/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220</v>
      </c>
      <c r="AT244" s="195" t="s">
        <v>256</v>
      </c>
      <c r="AU244" s="195" t="s">
        <v>180</v>
      </c>
      <c r="AY244" s="14" t="s">
        <v>172</v>
      </c>
      <c r="BE244" s="196">
        <f t="shared" si="34"/>
        <v>0</v>
      </c>
      <c r="BF244" s="196">
        <f t="shared" si="35"/>
        <v>0</v>
      </c>
      <c r="BG244" s="196">
        <f t="shared" si="36"/>
        <v>0</v>
      </c>
      <c r="BH244" s="196">
        <f t="shared" si="37"/>
        <v>0</v>
      </c>
      <c r="BI244" s="196">
        <f t="shared" si="38"/>
        <v>0</v>
      </c>
      <c r="BJ244" s="14" t="s">
        <v>180</v>
      </c>
      <c r="BK244" s="196">
        <f t="shared" si="39"/>
        <v>0</v>
      </c>
      <c r="BL244" s="14" t="s">
        <v>179</v>
      </c>
      <c r="BM244" s="195" t="s">
        <v>1340</v>
      </c>
    </row>
    <row r="245" spans="1:65" s="2" customFormat="1" ht="24.2" customHeight="1">
      <c r="A245" s="31"/>
      <c r="B245" s="32"/>
      <c r="C245" s="184" t="s">
        <v>1165</v>
      </c>
      <c r="D245" s="184" t="s">
        <v>175</v>
      </c>
      <c r="E245" s="185" t="s">
        <v>1341</v>
      </c>
      <c r="F245" s="186" t="s">
        <v>1342</v>
      </c>
      <c r="G245" s="187" t="s">
        <v>337</v>
      </c>
      <c r="H245" s="188">
        <v>126</v>
      </c>
      <c r="I245" s="189"/>
      <c r="J245" s="188">
        <f t="shared" si="30"/>
        <v>0</v>
      </c>
      <c r="K245" s="190"/>
      <c r="L245" s="36"/>
      <c r="M245" s="191" t="s">
        <v>1</v>
      </c>
      <c r="N245" s="192" t="s">
        <v>38</v>
      </c>
      <c r="O245" s="68"/>
      <c r="P245" s="193">
        <f t="shared" si="31"/>
        <v>0</v>
      </c>
      <c r="Q245" s="193">
        <v>0</v>
      </c>
      <c r="R245" s="193">
        <f t="shared" si="32"/>
        <v>0</v>
      </c>
      <c r="S245" s="193">
        <v>0</v>
      </c>
      <c r="T245" s="194">
        <f t="shared" si="33"/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179</v>
      </c>
      <c r="AT245" s="195" t="s">
        <v>175</v>
      </c>
      <c r="AU245" s="195" t="s">
        <v>180</v>
      </c>
      <c r="AY245" s="14" t="s">
        <v>172</v>
      </c>
      <c r="BE245" s="196">
        <f t="shared" si="34"/>
        <v>0</v>
      </c>
      <c r="BF245" s="196">
        <f t="shared" si="35"/>
        <v>0</v>
      </c>
      <c r="BG245" s="196">
        <f t="shared" si="36"/>
        <v>0</v>
      </c>
      <c r="BH245" s="196">
        <f t="shared" si="37"/>
        <v>0</v>
      </c>
      <c r="BI245" s="196">
        <f t="shared" si="38"/>
        <v>0</v>
      </c>
      <c r="BJ245" s="14" t="s">
        <v>180</v>
      </c>
      <c r="BK245" s="196">
        <f t="shared" si="39"/>
        <v>0</v>
      </c>
      <c r="BL245" s="14" t="s">
        <v>179</v>
      </c>
      <c r="BM245" s="195" t="s">
        <v>1343</v>
      </c>
    </row>
    <row r="246" spans="1:65" s="2" customFormat="1" ht="24.2" customHeight="1">
      <c r="A246" s="31"/>
      <c r="B246" s="32"/>
      <c r="C246" s="197" t="s">
        <v>1344</v>
      </c>
      <c r="D246" s="197" t="s">
        <v>256</v>
      </c>
      <c r="E246" s="198" t="s">
        <v>1345</v>
      </c>
      <c r="F246" s="199" t="s">
        <v>1346</v>
      </c>
      <c r="G246" s="200" t="s">
        <v>337</v>
      </c>
      <c r="H246" s="201">
        <v>126</v>
      </c>
      <c r="I246" s="202"/>
      <c r="J246" s="201">
        <f t="shared" si="30"/>
        <v>0</v>
      </c>
      <c r="K246" s="203"/>
      <c r="L246" s="204"/>
      <c r="M246" s="205" t="s">
        <v>1</v>
      </c>
      <c r="N246" s="206" t="s">
        <v>38</v>
      </c>
      <c r="O246" s="68"/>
      <c r="P246" s="193">
        <f t="shared" si="31"/>
        <v>0</v>
      </c>
      <c r="Q246" s="193">
        <v>0</v>
      </c>
      <c r="R246" s="193">
        <f t="shared" si="32"/>
        <v>0</v>
      </c>
      <c r="S246" s="193">
        <v>0</v>
      </c>
      <c r="T246" s="194">
        <f t="shared" si="33"/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95" t="s">
        <v>220</v>
      </c>
      <c r="AT246" s="195" t="s">
        <v>256</v>
      </c>
      <c r="AU246" s="195" t="s">
        <v>180</v>
      </c>
      <c r="AY246" s="14" t="s">
        <v>172</v>
      </c>
      <c r="BE246" s="196">
        <f t="shared" si="34"/>
        <v>0</v>
      </c>
      <c r="BF246" s="196">
        <f t="shared" si="35"/>
        <v>0</v>
      </c>
      <c r="BG246" s="196">
        <f t="shared" si="36"/>
        <v>0</v>
      </c>
      <c r="BH246" s="196">
        <f t="shared" si="37"/>
        <v>0</v>
      </c>
      <c r="BI246" s="196">
        <f t="shared" si="38"/>
        <v>0</v>
      </c>
      <c r="BJ246" s="14" t="s">
        <v>180</v>
      </c>
      <c r="BK246" s="196">
        <f t="shared" si="39"/>
        <v>0</v>
      </c>
      <c r="BL246" s="14" t="s">
        <v>179</v>
      </c>
      <c r="BM246" s="195" t="s">
        <v>1347</v>
      </c>
    </row>
    <row r="247" spans="1:65" s="2" customFormat="1" ht="24.2" customHeight="1">
      <c r="A247" s="31"/>
      <c r="B247" s="32"/>
      <c r="C247" s="184" t="s">
        <v>1168</v>
      </c>
      <c r="D247" s="184" t="s">
        <v>175</v>
      </c>
      <c r="E247" s="185" t="s">
        <v>1348</v>
      </c>
      <c r="F247" s="186" t="s">
        <v>1349</v>
      </c>
      <c r="G247" s="187" t="s">
        <v>337</v>
      </c>
      <c r="H247" s="188">
        <v>115</v>
      </c>
      <c r="I247" s="189"/>
      <c r="J247" s="188">
        <f t="shared" si="30"/>
        <v>0</v>
      </c>
      <c r="K247" s="190"/>
      <c r="L247" s="36"/>
      <c r="M247" s="191" t="s">
        <v>1</v>
      </c>
      <c r="N247" s="192" t="s">
        <v>38</v>
      </c>
      <c r="O247" s="68"/>
      <c r="P247" s="193">
        <f t="shared" si="31"/>
        <v>0</v>
      </c>
      <c r="Q247" s="193">
        <v>0</v>
      </c>
      <c r="R247" s="193">
        <f t="shared" si="32"/>
        <v>0</v>
      </c>
      <c r="S247" s="193">
        <v>0</v>
      </c>
      <c r="T247" s="194">
        <f t="shared" si="33"/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179</v>
      </c>
      <c r="AT247" s="195" t="s">
        <v>175</v>
      </c>
      <c r="AU247" s="195" t="s">
        <v>180</v>
      </c>
      <c r="AY247" s="14" t="s">
        <v>172</v>
      </c>
      <c r="BE247" s="196">
        <f t="shared" si="34"/>
        <v>0</v>
      </c>
      <c r="BF247" s="196">
        <f t="shared" si="35"/>
        <v>0</v>
      </c>
      <c r="BG247" s="196">
        <f t="shared" si="36"/>
        <v>0</v>
      </c>
      <c r="BH247" s="196">
        <f t="shared" si="37"/>
        <v>0</v>
      </c>
      <c r="BI247" s="196">
        <f t="shared" si="38"/>
        <v>0</v>
      </c>
      <c r="BJ247" s="14" t="s">
        <v>180</v>
      </c>
      <c r="BK247" s="196">
        <f t="shared" si="39"/>
        <v>0</v>
      </c>
      <c r="BL247" s="14" t="s">
        <v>179</v>
      </c>
      <c r="BM247" s="195" t="s">
        <v>1350</v>
      </c>
    </row>
    <row r="248" spans="1:65" s="2" customFormat="1" ht="24.2" customHeight="1">
      <c r="A248" s="31"/>
      <c r="B248" s="32"/>
      <c r="C248" s="197" t="s">
        <v>1351</v>
      </c>
      <c r="D248" s="197" t="s">
        <v>256</v>
      </c>
      <c r="E248" s="198" t="s">
        <v>1352</v>
      </c>
      <c r="F248" s="199" t="s">
        <v>1353</v>
      </c>
      <c r="G248" s="200" t="s">
        <v>337</v>
      </c>
      <c r="H248" s="201">
        <v>115</v>
      </c>
      <c r="I248" s="202"/>
      <c r="J248" s="201">
        <f t="shared" si="30"/>
        <v>0</v>
      </c>
      <c r="K248" s="203"/>
      <c r="L248" s="204"/>
      <c r="M248" s="205" t="s">
        <v>1</v>
      </c>
      <c r="N248" s="206" t="s">
        <v>38</v>
      </c>
      <c r="O248" s="68"/>
      <c r="P248" s="193">
        <f t="shared" si="31"/>
        <v>0</v>
      </c>
      <c r="Q248" s="193">
        <v>0</v>
      </c>
      <c r="R248" s="193">
        <f t="shared" si="32"/>
        <v>0</v>
      </c>
      <c r="S248" s="193">
        <v>0</v>
      </c>
      <c r="T248" s="194">
        <f t="shared" si="33"/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95" t="s">
        <v>220</v>
      </c>
      <c r="AT248" s="195" t="s">
        <v>256</v>
      </c>
      <c r="AU248" s="195" t="s">
        <v>180</v>
      </c>
      <c r="AY248" s="14" t="s">
        <v>172</v>
      </c>
      <c r="BE248" s="196">
        <f t="shared" si="34"/>
        <v>0</v>
      </c>
      <c r="BF248" s="196">
        <f t="shared" si="35"/>
        <v>0</v>
      </c>
      <c r="BG248" s="196">
        <f t="shared" si="36"/>
        <v>0</v>
      </c>
      <c r="BH248" s="196">
        <f t="shared" si="37"/>
        <v>0</v>
      </c>
      <c r="BI248" s="196">
        <f t="shared" si="38"/>
        <v>0</v>
      </c>
      <c r="BJ248" s="14" t="s">
        <v>180</v>
      </c>
      <c r="BK248" s="196">
        <f t="shared" si="39"/>
        <v>0</v>
      </c>
      <c r="BL248" s="14" t="s">
        <v>179</v>
      </c>
      <c r="BM248" s="195" t="s">
        <v>1354</v>
      </c>
    </row>
    <row r="249" spans="1:65" s="2" customFormat="1" ht="24.2" customHeight="1">
      <c r="A249" s="31"/>
      <c r="B249" s="32"/>
      <c r="C249" s="184" t="s">
        <v>1171</v>
      </c>
      <c r="D249" s="184" t="s">
        <v>175</v>
      </c>
      <c r="E249" s="185" t="s">
        <v>1355</v>
      </c>
      <c r="F249" s="186" t="s">
        <v>1356</v>
      </c>
      <c r="G249" s="187" t="s">
        <v>1048</v>
      </c>
      <c r="H249" s="188">
        <v>22</v>
      </c>
      <c r="I249" s="189"/>
      <c r="J249" s="188">
        <f t="shared" si="30"/>
        <v>0</v>
      </c>
      <c r="K249" s="190"/>
      <c r="L249" s="36"/>
      <c r="M249" s="191" t="s">
        <v>1</v>
      </c>
      <c r="N249" s="192" t="s">
        <v>38</v>
      </c>
      <c r="O249" s="68"/>
      <c r="P249" s="193">
        <f t="shared" si="31"/>
        <v>0</v>
      </c>
      <c r="Q249" s="193">
        <v>0</v>
      </c>
      <c r="R249" s="193">
        <f t="shared" si="32"/>
        <v>0</v>
      </c>
      <c r="S249" s="193">
        <v>0</v>
      </c>
      <c r="T249" s="194">
        <f t="shared" si="33"/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179</v>
      </c>
      <c r="AT249" s="195" t="s">
        <v>175</v>
      </c>
      <c r="AU249" s="195" t="s">
        <v>180</v>
      </c>
      <c r="AY249" s="14" t="s">
        <v>172</v>
      </c>
      <c r="BE249" s="196">
        <f t="shared" si="34"/>
        <v>0</v>
      </c>
      <c r="BF249" s="196">
        <f t="shared" si="35"/>
        <v>0</v>
      </c>
      <c r="BG249" s="196">
        <f t="shared" si="36"/>
        <v>0</v>
      </c>
      <c r="BH249" s="196">
        <f t="shared" si="37"/>
        <v>0</v>
      </c>
      <c r="BI249" s="196">
        <f t="shared" si="38"/>
        <v>0</v>
      </c>
      <c r="BJ249" s="14" t="s">
        <v>180</v>
      </c>
      <c r="BK249" s="196">
        <f t="shared" si="39"/>
        <v>0</v>
      </c>
      <c r="BL249" s="14" t="s">
        <v>179</v>
      </c>
      <c r="BM249" s="195" t="s">
        <v>1357</v>
      </c>
    </row>
    <row r="250" spans="1:65" s="2" customFormat="1" ht="24.2" customHeight="1">
      <c r="A250" s="31"/>
      <c r="B250" s="32"/>
      <c r="C250" s="184" t="s">
        <v>1358</v>
      </c>
      <c r="D250" s="184" t="s">
        <v>175</v>
      </c>
      <c r="E250" s="185" t="s">
        <v>1359</v>
      </c>
      <c r="F250" s="186" t="s">
        <v>1360</v>
      </c>
      <c r="G250" s="187" t="s">
        <v>1048</v>
      </c>
      <c r="H250" s="188">
        <v>29</v>
      </c>
      <c r="I250" s="189"/>
      <c r="J250" s="188">
        <f t="shared" si="30"/>
        <v>0</v>
      </c>
      <c r="K250" s="190"/>
      <c r="L250" s="36"/>
      <c r="M250" s="191" t="s">
        <v>1</v>
      </c>
      <c r="N250" s="192" t="s">
        <v>38</v>
      </c>
      <c r="O250" s="68"/>
      <c r="P250" s="193">
        <f t="shared" si="31"/>
        <v>0</v>
      </c>
      <c r="Q250" s="193">
        <v>0</v>
      </c>
      <c r="R250" s="193">
        <f t="shared" si="32"/>
        <v>0</v>
      </c>
      <c r="S250" s="193">
        <v>0</v>
      </c>
      <c r="T250" s="194">
        <f t="shared" si="33"/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95" t="s">
        <v>179</v>
      </c>
      <c r="AT250" s="195" t="s">
        <v>175</v>
      </c>
      <c r="AU250" s="195" t="s">
        <v>180</v>
      </c>
      <c r="AY250" s="14" t="s">
        <v>172</v>
      </c>
      <c r="BE250" s="196">
        <f t="shared" si="34"/>
        <v>0</v>
      </c>
      <c r="BF250" s="196">
        <f t="shared" si="35"/>
        <v>0</v>
      </c>
      <c r="BG250" s="196">
        <f t="shared" si="36"/>
        <v>0</v>
      </c>
      <c r="BH250" s="196">
        <f t="shared" si="37"/>
        <v>0</v>
      </c>
      <c r="BI250" s="196">
        <f t="shared" si="38"/>
        <v>0</v>
      </c>
      <c r="BJ250" s="14" t="s">
        <v>180</v>
      </c>
      <c r="BK250" s="196">
        <f t="shared" si="39"/>
        <v>0</v>
      </c>
      <c r="BL250" s="14" t="s">
        <v>179</v>
      </c>
      <c r="BM250" s="195" t="s">
        <v>1361</v>
      </c>
    </row>
    <row r="251" spans="1:65" s="2" customFormat="1" ht="24.2" customHeight="1">
      <c r="A251" s="31"/>
      <c r="B251" s="32"/>
      <c r="C251" s="184" t="s">
        <v>1174</v>
      </c>
      <c r="D251" s="184" t="s">
        <v>175</v>
      </c>
      <c r="E251" s="185" t="s">
        <v>1362</v>
      </c>
      <c r="F251" s="186" t="s">
        <v>1363</v>
      </c>
      <c r="G251" s="187" t="s">
        <v>1048</v>
      </c>
      <c r="H251" s="188">
        <v>2</v>
      </c>
      <c r="I251" s="189"/>
      <c r="J251" s="188">
        <f t="shared" si="30"/>
        <v>0</v>
      </c>
      <c r="K251" s="190"/>
      <c r="L251" s="36"/>
      <c r="M251" s="191" t="s">
        <v>1</v>
      </c>
      <c r="N251" s="192" t="s">
        <v>38</v>
      </c>
      <c r="O251" s="68"/>
      <c r="P251" s="193">
        <f t="shared" si="31"/>
        <v>0</v>
      </c>
      <c r="Q251" s="193">
        <v>0</v>
      </c>
      <c r="R251" s="193">
        <f t="shared" si="32"/>
        <v>0</v>
      </c>
      <c r="S251" s="193">
        <v>0</v>
      </c>
      <c r="T251" s="194">
        <f t="shared" si="33"/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179</v>
      </c>
      <c r="AT251" s="195" t="s">
        <v>175</v>
      </c>
      <c r="AU251" s="195" t="s">
        <v>180</v>
      </c>
      <c r="AY251" s="14" t="s">
        <v>172</v>
      </c>
      <c r="BE251" s="196">
        <f t="shared" si="34"/>
        <v>0</v>
      </c>
      <c r="BF251" s="196">
        <f t="shared" si="35"/>
        <v>0</v>
      </c>
      <c r="BG251" s="196">
        <f t="shared" si="36"/>
        <v>0</v>
      </c>
      <c r="BH251" s="196">
        <f t="shared" si="37"/>
        <v>0</v>
      </c>
      <c r="BI251" s="196">
        <f t="shared" si="38"/>
        <v>0</v>
      </c>
      <c r="BJ251" s="14" t="s">
        <v>180</v>
      </c>
      <c r="BK251" s="196">
        <f t="shared" si="39"/>
        <v>0</v>
      </c>
      <c r="BL251" s="14" t="s">
        <v>179</v>
      </c>
      <c r="BM251" s="195" t="s">
        <v>1364</v>
      </c>
    </row>
    <row r="252" spans="1:65" s="2" customFormat="1" ht="24.2" customHeight="1">
      <c r="A252" s="31"/>
      <c r="B252" s="32"/>
      <c r="C252" s="184" t="s">
        <v>1365</v>
      </c>
      <c r="D252" s="184" t="s">
        <v>175</v>
      </c>
      <c r="E252" s="185" t="s">
        <v>1366</v>
      </c>
      <c r="F252" s="186" t="s">
        <v>1367</v>
      </c>
      <c r="G252" s="187" t="s">
        <v>1048</v>
      </c>
      <c r="H252" s="188">
        <v>14</v>
      </c>
      <c r="I252" s="189"/>
      <c r="J252" s="188">
        <f t="shared" si="30"/>
        <v>0</v>
      </c>
      <c r="K252" s="190"/>
      <c r="L252" s="36"/>
      <c r="M252" s="191" t="s">
        <v>1</v>
      </c>
      <c r="N252" s="192" t="s">
        <v>38</v>
      </c>
      <c r="O252" s="68"/>
      <c r="P252" s="193">
        <f t="shared" si="31"/>
        <v>0</v>
      </c>
      <c r="Q252" s="193">
        <v>0</v>
      </c>
      <c r="R252" s="193">
        <f t="shared" si="32"/>
        <v>0</v>
      </c>
      <c r="S252" s="193">
        <v>0</v>
      </c>
      <c r="T252" s="194">
        <f t="shared" si="33"/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179</v>
      </c>
      <c r="AT252" s="195" t="s">
        <v>175</v>
      </c>
      <c r="AU252" s="195" t="s">
        <v>180</v>
      </c>
      <c r="AY252" s="14" t="s">
        <v>172</v>
      </c>
      <c r="BE252" s="196">
        <f t="shared" si="34"/>
        <v>0</v>
      </c>
      <c r="BF252" s="196">
        <f t="shared" si="35"/>
        <v>0</v>
      </c>
      <c r="BG252" s="196">
        <f t="shared" si="36"/>
        <v>0</v>
      </c>
      <c r="BH252" s="196">
        <f t="shared" si="37"/>
        <v>0</v>
      </c>
      <c r="BI252" s="196">
        <f t="shared" si="38"/>
        <v>0</v>
      </c>
      <c r="BJ252" s="14" t="s">
        <v>180</v>
      </c>
      <c r="BK252" s="196">
        <f t="shared" si="39"/>
        <v>0</v>
      </c>
      <c r="BL252" s="14" t="s">
        <v>179</v>
      </c>
      <c r="BM252" s="195" t="s">
        <v>1368</v>
      </c>
    </row>
    <row r="253" spans="1:65" s="2" customFormat="1" ht="24.2" customHeight="1">
      <c r="A253" s="31"/>
      <c r="B253" s="32"/>
      <c r="C253" s="184" t="s">
        <v>1177</v>
      </c>
      <c r="D253" s="184" t="s">
        <v>175</v>
      </c>
      <c r="E253" s="185" t="s">
        <v>1369</v>
      </c>
      <c r="F253" s="186" t="s">
        <v>1370</v>
      </c>
      <c r="G253" s="187" t="s">
        <v>1048</v>
      </c>
      <c r="H253" s="188">
        <v>4</v>
      </c>
      <c r="I253" s="189"/>
      <c r="J253" s="188">
        <f t="shared" si="30"/>
        <v>0</v>
      </c>
      <c r="K253" s="190"/>
      <c r="L253" s="36"/>
      <c r="M253" s="191" t="s">
        <v>1</v>
      </c>
      <c r="N253" s="192" t="s">
        <v>38</v>
      </c>
      <c r="O253" s="68"/>
      <c r="P253" s="193">
        <f t="shared" si="31"/>
        <v>0</v>
      </c>
      <c r="Q253" s="193">
        <v>0</v>
      </c>
      <c r="R253" s="193">
        <f t="shared" si="32"/>
        <v>0</v>
      </c>
      <c r="S253" s="193">
        <v>0</v>
      </c>
      <c r="T253" s="194">
        <f t="shared" si="33"/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95" t="s">
        <v>179</v>
      </c>
      <c r="AT253" s="195" t="s">
        <v>175</v>
      </c>
      <c r="AU253" s="195" t="s">
        <v>180</v>
      </c>
      <c r="AY253" s="14" t="s">
        <v>172</v>
      </c>
      <c r="BE253" s="196">
        <f t="shared" si="34"/>
        <v>0</v>
      </c>
      <c r="BF253" s="196">
        <f t="shared" si="35"/>
        <v>0</v>
      </c>
      <c r="BG253" s="196">
        <f t="shared" si="36"/>
        <v>0</v>
      </c>
      <c r="BH253" s="196">
        <f t="shared" si="37"/>
        <v>0</v>
      </c>
      <c r="BI253" s="196">
        <f t="shared" si="38"/>
        <v>0</v>
      </c>
      <c r="BJ253" s="14" t="s">
        <v>180</v>
      </c>
      <c r="BK253" s="196">
        <f t="shared" si="39"/>
        <v>0</v>
      </c>
      <c r="BL253" s="14" t="s">
        <v>179</v>
      </c>
      <c r="BM253" s="195" t="s">
        <v>1371</v>
      </c>
    </row>
    <row r="254" spans="1:65" s="2" customFormat="1" ht="24.2" customHeight="1">
      <c r="A254" s="31"/>
      <c r="B254" s="32"/>
      <c r="C254" s="184" t="s">
        <v>1372</v>
      </c>
      <c r="D254" s="184" t="s">
        <v>175</v>
      </c>
      <c r="E254" s="185" t="s">
        <v>1373</v>
      </c>
      <c r="F254" s="186" t="s">
        <v>1374</v>
      </c>
      <c r="G254" s="187" t="s">
        <v>1048</v>
      </c>
      <c r="H254" s="188">
        <v>4</v>
      </c>
      <c r="I254" s="189"/>
      <c r="J254" s="188">
        <f t="shared" si="30"/>
        <v>0</v>
      </c>
      <c r="K254" s="190"/>
      <c r="L254" s="36"/>
      <c r="M254" s="191" t="s">
        <v>1</v>
      </c>
      <c r="N254" s="192" t="s">
        <v>38</v>
      </c>
      <c r="O254" s="68"/>
      <c r="P254" s="193">
        <f t="shared" si="31"/>
        <v>0</v>
      </c>
      <c r="Q254" s="193">
        <v>0</v>
      </c>
      <c r="R254" s="193">
        <f t="shared" si="32"/>
        <v>0</v>
      </c>
      <c r="S254" s="193">
        <v>0</v>
      </c>
      <c r="T254" s="194">
        <f t="shared" si="33"/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179</v>
      </c>
      <c r="AT254" s="195" t="s">
        <v>175</v>
      </c>
      <c r="AU254" s="195" t="s">
        <v>180</v>
      </c>
      <c r="AY254" s="14" t="s">
        <v>172</v>
      </c>
      <c r="BE254" s="196">
        <f t="shared" si="34"/>
        <v>0</v>
      </c>
      <c r="BF254" s="196">
        <f t="shared" si="35"/>
        <v>0</v>
      </c>
      <c r="BG254" s="196">
        <f t="shared" si="36"/>
        <v>0</v>
      </c>
      <c r="BH254" s="196">
        <f t="shared" si="37"/>
        <v>0</v>
      </c>
      <c r="BI254" s="196">
        <f t="shared" si="38"/>
        <v>0</v>
      </c>
      <c r="BJ254" s="14" t="s">
        <v>180</v>
      </c>
      <c r="BK254" s="196">
        <f t="shared" si="39"/>
        <v>0</v>
      </c>
      <c r="BL254" s="14" t="s">
        <v>179</v>
      </c>
      <c r="BM254" s="195" t="s">
        <v>1375</v>
      </c>
    </row>
    <row r="255" spans="1:65" s="2" customFormat="1" ht="24.2" customHeight="1">
      <c r="A255" s="31"/>
      <c r="B255" s="32"/>
      <c r="C255" s="184" t="s">
        <v>1180</v>
      </c>
      <c r="D255" s="184" t="s">
        <v>175</v>
      </c>
      <c r="E255" s="185" t="s">
        <v>1376</v>
      </c>
      <c r="F255" s="186" t="s">
        <v>1377</v>
      </c>
      <c r="G255" s="187" t="s">
        <v>1048</v>
      </c>
      <c r="H255" s="188">
        <v>2</v>
      </c>
      <c r="I255" s="189"/>
      <c r="J255" s="188">
        <f t="shared" si="30"/>
        <v>0</v>
      </c>
      <c r="K255" s="190"/>
      <c r="L255" s="36"/>
      <c r="M255" s="191" t="s">
        <v>1</v>
      </c>
      <c r="N255" s="192" t="s">
        <v>38</v>
      </c>
      <c r="O255" s="68"/>
      <c r="P255" s="193">
        <f t="shared" si="31"/>
        <v>0</v>
      </c>
      <c r="Q255" s="193">
        <v>0</v>
      </c>
      <c r="R255" s="193">
        <f t="shared" si="32"/>
        <v>0</v>
      </c>
      <c r="S255" s="193">
        <v>0</v>
      </c>
      <c r="T255" s="194">
        <f t="shared" si="33"/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95" t="s">
        <v>179</v>
      </c>
      <c r="AT255" s="195" t="s">
        <v>175</v>
      </c>
      <c r="AU255" s="195" t="s">
        <v>180</v>
      </c>
      <c r="AY255" s="14" t="s">
        <v>172</v>
      </c>
      <c r="BE255" s="196">
        <f t="shared" si="34"/>
        <v>0</v>
      </c>
      <c r="BF255" s="196">
        <f t="shared" si="35"/>
        <v>0</v>
      </c>
      <c r="BG255" s="196">
        <f t="shared" si="36"/>
        <v>0</v>
      </c>
      <c r="BH255" s="196">
        <f t="shared" si="37"/>
        <v>0</v>
      </c>
      <c r="BI255" s="196">
        <f t="shared" si="38"/>
        <v>0</v>
      </c>
      <c r="BJ255" s="14" t="s">
        <v>180</v>
      </c>
      <c r="BK255" s="196">
        <f t="shared" si="39"/>
        <v>0</v>
      </c>
      <c r="BL255" s="14" t="s">
        <v>179</v>
      </c>
      <c r="BM255" s="195" t="s">
        <v>1378</v>
      </c>
    </row>
    <row r="256" spans="1:65" s="2" customFormat="1" ht="24.2" customHeight="1">
      <c r="A256" s="31"/>
      <c r="B256" s="32"/>
      <c r="C256" s="184" t="s">
        <v>1379</v>
      </c>
      <c r="D256" s="184" t="s">
        <v>175</v>
      </c>
      <c r="E256" s="185" t="s">
        <v>1380</v>
      </c>
      <c r="F256" s="186" t="s">
        <v>1381</v>
      </c>
      <c r="G256" s="187" t="s">
        <v>1048</v>
      </c>
      <c r="H256" s="188">
        <v>2</v>
      </c>
      <c r="I256" s="189"/>
      <c r="J256" s="188">
        <f t="shared" si="30"/>
        <v>0</v>
      </c>
      <c r="K256" s="190"/>
      <c r="L256" s="36"/>
      <c r="M256" s="191" t="s">
        <v>1</v>
      </c>
      <c r="N256" s="192" t="s">
        <v>38</v>
      </c>
      <c r="O256" s="68"/>
      <c r="P256" s="193">
        <f t="shared" si="31"/>
        <v>0</v>
      </c>
      <c r="Q256" s="193">
        <v>0</v>
      </c>
      <c r="R256" s="193">
        <f t="shared" si="32"/>
        <v>0</v>
      </c>
      <c r="S256" s="193">
        <v>0</v>
      </c>
      <c r="T256" s="194">
        <f t="shared" si="33"/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95" t="s">
        <v>179</v>
      </c>
      <c r="AT256" s="195" t="s">
        <v>175</v>
      </c>
      <c r="AU256" s="195" t="s">
        <v>180</v>
      </c>
      <c r="AY256" s="14" t="s">
        <v>172</v>
      </c>
      <c r="BE256" s="196">
        <f t="shared" si="34"/>
        <v>0</v>
      </c>
      <c r="BF256" s="196">
        <f t="shared" si="35"/>
        <v>0</v>
      </c>
      <c r="BG256" s="196">
        <f t="shared" si="36"/>
        <v>0</v>
      </c>
      <c r="BH256" s="196">
        <f t="shared" si="37"/>
        <v>0</v>
      </c>
      <c r="BI256" s="196">
        <f t="shared" si="38"/>
        <v>0</v>
      </c>
      <c r="BJ256" s="14" t="s">
        <v>180</v>
      </c>
      <c r="BK256" s="196">
        <f t="shared" si="39"/>
        <v>0</v>
      </c>
      <c r="BL256" s="14" t="s">
        <v>179</v>
      </c>
      <c r="BM256" s="195" t="s">
        <v>1382</v>
      </c>
    </row>
    <row r="257" spans="1:65" s="2" customFormat="1" ht="24.2" customHeight="1">
      <c r="A257" s="31"/>
      <c r="B257" s="32"/>
      <c r="C257" s="184" t="s">
        <v>1183</v>
      </c>
      <c r="D257" s="184" t="s">
        <v>175</v>
      </c>
      <c r="E257" s="185" t="s">
        <v>1383</v>
      </c>
      <c r="F257" s="186" t="s">
        <v>1384</v>
      </c>
      <c r="G257" s="187" t="s">
        <v>1048</v>
      </c>
      <c r="H257" s="188">
        <v>4</v>
      </c>
      <c r="I257" s="189"/>
      <c r="J257" s="188">
        <f t="shared" si="30"/>
        <v>0</v>
      </c>
      <c r="K257" s="190"/>
      <c r="L257" s="36"/>
      <c r="M257" s="191" t="s">
        <v>1</v>
      </c>
      <c r="N257" s="192" t="s">
        <v>38</v>
      </c>
      <c r="O257" s="68"/>
      <c r="P257" s="193">
        <f t="shared" si="31"/>
        <v>0</v>
      </c>
      <c r="Q257" s="193">
        <v>0</v>
      </c>
      <c r="R257" s="193">
        <f t="shared" si="32"/>
        <v>0</v>
      </c>
      <c r="S257" s="193">
        <v>0</v>
      </c>
      <c r="T257" s="194">
        <f t="shared" si="33"/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95" t="s">
        <v>179</v>
      </c>
      <c r="AT257" s="195" t="s">
        <v>175</v>
      </c>
      <c r="AU257" s="195" t="s">
        <v>180</v>
      </c>
      <c r="AY257" s="14" t="s">
        <v>172</v>
      </c>
      <c r="BE257" s="196">
        <f t="shared" si="34"/>
        <v>0</v>
      </c>
      <c r="BF257" s="196">
        <f t="shared" si="35"/>
        <v>0</v>
      </c>
      <c r="BG257" s="196">
        <f t="shared" si="36"/>
        <v>0</v>
      </c>
      <c r="BH257" s="196">
        <f t="shared" si="37"/>
        <v>0</v>
      </c>
      <c r="BI257" s="196">
        <f t="shared" si="38"/>
        <v>0</v>
      </c>
      <c r="BJ257" s="14" t="s">
        <v>180</v>
      </c>
      <c r="BK257" s="196">
        <f t="shared" si="39"/>
        <v>0</v>
      </c>
      <c r="BL257" s="14" t="s">
        <v>179</v>
      </c>
      <c r="BM257" s="195" t="s">
        <v>1385</v>
      </c>
    </row>
    <row r="258" spans="1:65" s="2" customFormat="1" ht="24.2" customHeight="1">
      <c r="A258" s="31"/>
      <c r="B258" s="32"/>
      <c r="C258" s="184" t="s">
        <v>1386</v>
      </c>
      <c r="D258" s="184" t="s">
        <v>175</v>
      </c>
      <c r="E258" s="185" t="s">
        <v>1387</v>
      </c>
      <c r="F258" s="186" t="s">
        <v>1388</v>
      </c>
      <c r="G258" s="187" t="s">
        <v>1048</v>
      </c>
      <c r="H258" s="188">
        <v>10</v>
      </c>
      <c r="I258" s="189"/>
      <c r="J258" s="188">
        <f t="shared" si="30"/>
        <v>0</v>
      </c>
      <c r="K258" s="190"/>
      <c r="L258" s="36"/>
      <c r="M258" s="191" t="s">
        <v>1</v>
      </c>
      <c r="N258" s="192" t="s">
        <v>38</v>
      </c>
      <c r="O258" s="68"/>
      <c r="P258" s="193">
        <f t="shared" si="31"/>
        <v>0</v>
      </c>
      <c r="Q258" s="193">
        <v>0</v>
      </c>
      <c r="R258" s="193">
        <f t="shared" si="32"/>
        <v>0</v>
      </c>
      <c r="S258" s="193">
        <v>0</v>
      </c>
      <c r="T258" s="194">
        <f t="shared" si="33"/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95" t="s">
        <v>179</v>
      </c>
      <c r="AT258" s="195" t="s">
        <v>175</v>
      </c>
      <c r="AU258" s="195" t="s">
        <v>180</v>
      </c>
      <c r="AY258" s="14" t="s">
        <v>172</v>
      </c>
      <c r="BE258" s="196">
        <f t="shared" si="34"/>
        <v>0</v>
      </c>
      <c r="BF258" s="196">
        <f t="shared" si="35"/>
        <v>0</v>
      </c>
      <c r="BG258" s="196">
        <f t="shared" si="36"/>
        <v>0</v>
      </c>
      <c r="BH258" s="196">
        <f t="shared" si="37"/>
        <v>0</v>
      </c>
      <c r="BI258" s="196">
        <f t="shared" si="38"/>
        <v>0</v>
      </c>
      <c r="BJ258" s="14" t="s">
        <v>180</v>
      </c>
      <c r="BK258" s="196">
        <f t="shared" si="39"/>
        <v>0</v>
      </c>
      <c r="BL258" s="14" t="s">
        <v>179</v>
      </c>
      <c r="BM258" s="195" t="s">
        <v>1389</v>
      </c>
    </row>
    <row r="259" spans="1:65" s="2" customFormat="1" ht="24.2" customHeight="1">
      <c r="A259" s="31"/>
      <c r="B259" s="32"/>
      <c r="C259" s="197" t="s">
        <v>1186</v>
      </c>
      <c r="D259" s="197" t="s">
        <v>256</v>
      </c>
      <c r="E259" s="198" t="s">
        <v>1390</v>
      </c>
      <c r="F259" s="199" t="s">
        <v>1391</v>
      </c>
      <c r="G259" s="200" t="s">
        <v>1048</v>
      </c>
      <c r="H259" s="201">
        <v>10</v>
      </c>
      <c r="I259" s="202"/>
      <c r="J259" s="201">
        <f t="shared" si="30"/>
        <v>0</v>
      </c>
      <c r="K259" s="203"/>
      <c r="L259" s="204"/>
      <c r="M259" s="205" t="s">
        <v>1</v>
      </c>
      <c r="N259" s="206" t="s">
        <v>38</v>
      </c>
      <c r="O259" s="68"/>
      <c r="P259" s="193">
        <f t="shared" si="31"/>
        <v>0</v>
      </c>
      <c r="Q259" s="193">
        <v>0</v>
      </c>
      <c r="R259" s="193">
        <f t="shared" si="32"/>
        <v>0</v>
      </c>
      <c r="S259" s="193">
        <v>0</v>
      </c>
      <c r="T259" s="194">
        <f t="shared" si="33"/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95" t="s">
        <v>220</v>
      </c>
      <c r="AT259" s="195" t="s">
        <v>256</v>
      </c>
      <c r="AU259" s="195" t="s">
        <v>180</v>
      </c>
      <c r="AY259" s="14" t="s">
        <v>172</v>
      </c>
      <c r="BE259" s="196">
        <f t="shared" si="34"/>
        <v>0</v>
      </c>
      <c r="BF259" s="196">
        <f t="shared" si="35"/>
        <v>0</v>
      </c>
      <c r="BG259" s="196">
        <f t="shared" si="36"/>
        <v>0</v>
      </c>
      <c r="BH259" s="196">
        <f t="shared" si="37"/>
        <v>0</v>
      </c>
      <c r="BI259" s="196">
        <f t="shared" si="38"/>
        <v>0</v>
      </c>
      <c r="BJ259" s="14" t="s">
        <v>180</v>
      </c>
      <c r="BK259" s="196">
        <f t="shared" si="39"/>
        <v>0</v>
      </c>
      <c r="BL259" s="14" t="s">
        <v>179</v>
      </c>
      <c r="BM259" s="195" t="s">
        <v>1392</v>
      </c>
    </row>
    <row r="260" spans="1:65" s="2" customFormat="1" ht="24.2" customHeight="1">
      <c r="A260" s="31"/>
      <c r="B260" s="32"/>
      <c r="C260" s="197" t="s">
        <v>1393</v>
      </c>
      <c r="D260" s="197" t="s">
        <v>256</v>
      </c>
      <c r="E260" s="198" t="s">
        <v>1394</v>
      </c>
      <c r="F260" s="199" t="s">
        <v>1395</v>
      </c>
      <c r="G260" s="200" t="s">
        <v>1048</v>
      </c>
      <c r="H260" s="201">
        <v>10</v>
      </c>
      <c r="I260" s="202"/>
      <c r="J260" s="201">
        <f t="shared" si="30"/>
        <v>0</v>
      </c>
      <c r="K260" s="203"/>
      <c r="L260" s="204"/>
      <c r="M260" s="205" t="s">
        <v>1</v>
      </c>
      <c r="N260" s="206" t="s">
        <v>38</v>
      </c>
      <c r="O260" s="68"/>
      <c r="P260" s="193">
        <f t="shared" si="31"/>
        <v>0</v>
      </c>
      <c r="Q260" s="193">
        <v>0</v>
      </c>
      <c r="R260" s="193">
        <f t="shared" si="32"/>
        <v>0</v>
      </c>
      <c r="S260" s="193">
        <v>0</v>
      </c>
      <c r="T260" s="194">
        <f t="shared" si="33"/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95" t="s">
        <v>220</v>
      </c>
      <c r="AT260" s="195" t="s">
        <v>256</v>
      </c>
      <c r="AU260" s="195" t="s">
        <v>180</v>
      </c>
      <c r="AY260" s="14" t="s">
        <v>172</v>
      </c>
      <c r="BE260" s="196">
        <f t="shared" si="34"/>
        <v>0</v>
      </c>
      <c r="BF260" s="196">
        <f t="shared" si="35"/>
        <v>0</v>
      </c>
      <c r="BG260" s="196">
        <f t="shared" si="36"/>
        <v>0</v>
      </c>
      <c r="BH260" s="196">
        <f t="shared" si="37"/>
        <v>0</v>
      </c>
      <c r="BI260" s="196">
        <f t="shared" si="38"/>
        <v>0</v>
      </c>
      <c r="BJ260" s="14" t="s">
        <v>180</v>
      </c>
      <c r="BK260" s="196">
        <f t="shared" si="39"/>
        <v>0</v>
      </c>
      <c r="BL260" s="14" t="s">
        <v>179</v>
      </c>
      <c r="BM260" s="195" t="s">
        <v>1396</v>
      </c>
    </row>
    <row r="261" spans="1:65" s="2" customFormat="1" ht="24.2" customHeight="1">
      <c r="A261" s="31"/>
      <c r="B261" s="32"/>
      <c r="C261" s="184" t="s">
        <v>1189</v>
      </c>
      <c r="D261" s="184" t="s">
        <v>175</v>
      </c>
      <c r="E261" s="185" t="s">
        <v>1397</v>
      </c>
      <c r="F261" s="186" t="s">
        <v>1398</v>
      </c>
      <c r="G261" s="187" t="s">
        <v>1048</v>
      </c>
      <c r="H261" s="188">
        <v>1</v>
      </c>
      <c r="I261" s="189"/>
      <c r="J261" s="188">
        <f t="shared" si="30"/>
        <v>0</v>
      </c>
      <c r="K261" s="190"/>
      <c r="L261" s="36"/>
      <c r="M261" s="191" t="s">
        <v>1</v>
      </c>
      <c r="N261" s="192" t="s">
        <v>38</v>
      </c>
      <c r="O261" s="68"/>
      <c r="P261" s="193">
        <f t="shared" si="31"/>
        <v>0</v>
      </c>
      <c r="Q261" s="193">
        <v>0</v>
      </c>
      <c r="R261" s="193">
        <f t="shared" si="32"/>
        <v>0</v>
      </c>
      <c r="S261" s="193">
        <v>0</v>
      </c>
      <c r="T261" s="194">
        <f t="shared" si="33"/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95" t="s">
        <v>179</v>
      </c>
      <c r="AT261" s="195" t="s">
        <v>175</v>
      </c>
      <c r="AU261" s="195" t="s">
        <v>180</v>
      </c>
      <c r="AY261" s="14" t="s">
        <v>172</v>
      </c>
      <c r="BE261" s="196">
        <f t="shared" si="34"/>
        <v>0</v>
      </c>
      <c r="BF261" s="196">
        <f t="shared" si="35"/>
        <v>0</v>
      </c>
      <c r="BG261" s="196">
        <f t="shared" si="36"/>
        <v>0</v>
      </c>
      <c r="BH261" s="196">
        <f t="shared" si="37"/>
        <v>0</v>
      </c>
      <c r="BI261" s="196">
        <f t="shared" si="38"/>
        <v>0</v>
      </c>
      <c r="BJ261" s="14" t="s">
        <v>180</v>
      </c>
      <c r="BK261" s="196">
        <f t="shared" si="39"/>
        <v>0</v>
      </c>
      <c r="BL261" s="14" t="s">
        <v>179</v>
      </c>
      <c r="BM261" s="195" t="s">
        <v>1399</v>
      </c>
    </row>
    <row r="262" spans="1:65" s="2" customFormat="1" ht="24.2" customHeight="1">
      <c r="A262" s="31"/>
      <c r="B262" s="32"/>
      <c r="C262" s="197" t="s">
        <v>1400</v>
      </c>
      <c r="D262" s="197" t="s">
        <v>256</v>
      </c>
      <c r="E262" s="198" t="s">
        <v>1401</v>
      </c>
      <c r="F262" s="199" t="s">
        <v>1402</v>
      </c>
      <c r="G262" s="200" t="s">
        <v>1048</v>
      </c>
      <c r="H262" s="201">
        <v>1</v>
      </c>
      <c r="I262" s="202"/>
      <c r="J262" s="201">
        <f t="shared" si="30"/>
        <v>0</v>
      </c>
      <c r="K262" s="203"/>
      <c r="L262" s="204"/>
      <c r="M262" s="205" t="s">
        <v>1</v>
      </c>
      <c r="N262" s="206" t="s">
        <v>38</v>
      </c>
      <c r="O262" s="68"/>
      <c r="P262" s="193">
        <f t="shared" si="31"/>
        <v>0</v>
      </c>
      <c r="Q262" s="193">
        <v>0.01</v>
      </c>
      <c r="R262" s="193">
        <f t="shared" si="32"/>
        <v>0.01</v>
      </c>
      <c r="S262" s="193">
        <v>0</v>
      </c>
      <c r="T262" s="194">
        <f t="shared" si="33"/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95" t="s">
        <v>220</v>
      </c>
      <c r="AT262" s="195" t="s">
        <v>256</v>
      </c>
      <c r="AU262" s="195" t="s">
        <v>180</v>
      </c>
      <c r="AY262" s="14" t="s">
        <v>172</v>
      </c>
      <c r="BE262" s="196">
        <f t="shared" si="34"/>
        <v>0</v>
      </c>
      <c r="BF262" s="196">
        <f t="shared" si="35"/>
        <v>0</v>
      </c>
      <c r="BG262" s="196">
        <f t="shared" si="36"/>
        <v>0</v>
      </c>
      <c r="BH262" s="196">
        <f t="shared" si="37"/>
        <v>0</v>
      </c>
      <c r="BI262" s="196">
        <f t="shared" si="38"/>
        <v>0</v>
      </c>
      <c r="BJ262" s="14" t="s">
        <v>180</v>
      </c>
      <c r="BK262" s="196">
        <f t="shared" si="39"/>
        <v>0</v>
      </c>
      <c r="BL262" s="14" t="s">
        <v>179</v>
      </c>
      <c r="BM262" s="195" t="s">
        <v>1403</v>
      </c>
    </row>
    <row r="263" spans="1:65" s="2" customFormat="1" ht="24.2" customHeight="1">
      <c r="A263" s="31"/>
      <c r="B263" s="32"/>
      <c r="C263" s="184" t="s">
        <v>1192</v>
      </c>
      <c r="D263" s="184" t="s">
        <v>175</v>
      </c>
      <c r="E263" s="185" t="s">
        <v>1404</v>
      </c>
      <c r="F263" s="186" t="s">
        <v>1405</v>
      </c>
      <c r="G263" s="187" t="s">
        <v>1048</v>
      </c>
      <c r="H263" s="188">
        <v>1</v>
      </c>
      <c r="I263" s="189"/>
      <c r="J263" s="188">
        <f t="shared" si="30"/>
        <v>0</v>
      </c>
      <c r="K263" s="190"/>
      <c r="L263" s="36"/>
      <c r="M263" s="191" t="s">
        <v>1</v>
      </c>
      <c r="N263" s="192" t="s">
        <v>38</v>
      </c>
      <c r="O263" s="68"/>
      <c r="P263" s="193">
        <f t="shared" si="31"/>
        <v>0</v>
      </c>
      <c r="Q263" s="193">
        <v>0</v>
      </c>
      <c r="R263" s="193">
        <f t="shared" si="32"/>
        <v>0</v>
      </c>
      <c r="S263" s="193">
        <v>0</v>
      </c>
      <c r="T263" s="194">
        <f t="shared" si="33"/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95" t="s">
        <v>179</v>
      </c>
      <c r="AT263" s="195" t="s">
        <v>175</v>
      </c>
      <c r="AU263" s="195" t="s">
        <v>180</v>
      </c>
      <c r="AY263" s="14" t="s">
        <v>172</v>
      </c>
      <c r="BE263" s="196">
        <f t="shared" si="34"/>
        <v>0</v>
      </c>
      <c r="BF263" s="196">
        <f t="shared" si="35"/>
        <v>0</v>
      </c>
      <c r="BG263" s="196">
        <f t="shared" si="36"/>
        <v>0</v>
      </c>
      <c r="BH263" s="196">
        <f t="shared" si="37"/>
        <v>0</v>
      </c>
      <c r="BI263" s="196">
        <f t="shared" si="38"/>
        <v>0</v>
      </c>
      <c r="BJ263" s="14" t="s">
        <v>180</v>
      </c>
      <c r="BK263" s="196">
        <f t="shared" si="39"/>
        <v>0</v>
      </c>
      <c r="BL263" s="14" t="s">
        <v>179</v>
      </c>
      <c r="BM263" s="195" t="s">
        <v>1406</v>
      </c>
    </row>
    <row r="264" spans="1:65" s="2" customFormat="1" ht="14.45" customHeight="1">
      <c r="A264" s="31"/>
      <c r="B264" s="32"/>
      <c r="C264" s="197" t="s">
        <v>1407</v>
      </c>
      <c r="D264" s="197" t="s">
        <v>256</v>
      </c>
      <c r="E264" s="198" t="s">
        <v>1408</v>
      </c>
      <c r="F264" s="199" t="s">
        <v>1409</v>
      </c>
      <c r="G264" s="200" t="s">
        <v>1048</v>
      </c>
      <c r="H264" s="201">
        <v>1</v>
      </c>
      <c r="I264" s="202"/>
      <c r="J264" s="201">
        <f t="shared" si="30"/>
        <v>0</v>
      </c>
      <c r="K264" s="203"/>
      <c r="L264" s="204"/>
      <c r="M264" s="205" t="s">
        <v>1</v>
      </c>
      <c r="N264" s="206" t="s">
        <v>38</v>
      </c>
      <c r="O264" s="68"/>
      <c r="P264" s="193">
        <f t="shared" si="31"/>
        <v>0</v>
      </c>
      <c r="Q264" s="193">
        <v>0</v>
      </c>
      <c r="R264" s="193">
        <f t="shared" si="32"/>
        <v>0</v>
      </c>
      <c r="S264" s="193">
        <v>0</v>
      </c>
      <c r="T264" s="194">
        <f t="shared" si="33"/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95" t="s">
        <v>220</v>
      </c>
      <c r="AT264" s="195" t="s">
        <v>256</v>
      </c>
      <c r="AU264" s="195" t="s">
        <v>180</v>
      </c>
      <c r="AY264" s="14" t="s">
        <v>172</v>
      </c>
      <c r="BE264" s="196">
        <f t="shared" si="34"/>
        <v>0</v>
      </c>
      <c r="BF264" s="196">
        <f t="shared" si="35"/>
        <v>0</v>
      </c>
      <c r="BG264" s="196">
        <f t="shared" si="36"/>
        <v>0</v>
      </c>
      <c r="BH264" s="196">
        <f t="shared" si="37"/>
        <v>0</v>
      </c>
      <c r="BI264" s="196">
        <f t="shared" si="38"/>
        <v>0</v>
      </c>
      <c r="BJ264" s="14" t="s">
        <v>180</v>
      </c>
      <c r="BK264" s="196">
        <f t="shared" si="39"/>
        <v>0</v>
      </c>
      <c r="BL264" s="14" t="s">
        <v>179</v>
      </c>
      <c r="BM264" s="195" t="s">
        <v>1410</v>
      </c>
    </row>
    <row r="265" spans="1:65" s="2" customFormat="1" ht="14.45" customHeight="1">
      <c r="A265" s="31"/>
      <c r="B265" s="32"/>
      <c r="C265" s="197" t="s">
        <v>1196</v>
      </c>
      <c r="D265" s="197" t="s">
        <v>256</v>
      </c>
      <c r="E265" s="198" t="s">
        <v>1411</v>
      </c>
      <c r="F265" s="199" t="s">
        <v>1412</v>
      </c>
      <c r="G265" s="200" t="s">
        <v>1048</v>
      </c>
      <c r="H265" s="201">
        <v>1</v>
      </c>
      <c r="I265" s="202"/>
      <c r="J265" s="201">
        <f t="shared" ref="J265:J296" si="40">ROUND(I265*H265,2)</f>
        <v>0</v>
      </c>
      <c r="K265" s="203"/>
      <c r="L265" s="204"/>
      <c r="M265" s="205" t="s">
        <v>1</v>
      </c>
      <c r="N265" s="206" t="s">
        <v>38</v>
      </c>
      <c r="O265" s="68"/>
      <c r="P265" s="193">
        <f t="shared" ref="P265:P296" si="41">O265*H265</f>
        <v>0</v>
      </c>
      <c r="Q265" s="193">
        <v>0</v>
      </c>
      <c r="R265" s="193">
        <f t="shared" ref="R265:R296" si="42">Q265*H265</f>
        <v>0</v>
      </c>
      <c r="S265" s="193">
        <v>0</v>
      </c>
      <c r="T265" s="194">
        <f t="shared" ref="T265:T296" si="43">S265*H265</f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95" t="s">
        <v>220</v>
      </c>
      <c r="AT265" s="195" t="s">
        <v>256</v>
      </c>
      <c r="AU265" s="195" t="s">
        <v>180</v>
      </c>
      <c r="AY265" s="14" t="s">
        <v>172</v>
      </c>
      <c r="BE265" s="196">
        <f t="shared" ref="BE265:BE296" si="44">IF(N265="základná",J265,0)</f>
        <v>0</v>
      </c>
      <c r="BF265" s="196">
        <f t="shared" ref="BF265:BF296" si="45">IF(N265="znížená",J265,0)</f>
        <v>0</v>
      </c>
      <c r="BG265" s="196">
        <f t="shared" ref="BG265:BG296" si="46">IF(N265="zákl. prenesená",J265,0)</f>
        <v>0</v>
      </c>
      <c r="BH265" s="196">
        <f t="shared" ref="BH265:BH296" si="47">IF(N265="zníž. prenesená",J265,0)</f>
        <v>0</v>
      </c>
      <c r="BI265" s="196">
        <f t="shared" ref="BI265:BI296" si="48">IF(N265="nulová",J265,0)</f>
        <v>0</v>
      </c>
      <c r="BJ265" s="14" t="s">
        <v>180</v>
      </c>
      <c r="BK265" s="196">
        <f t="shared" ref="BK265:BK296" si="49">ROUND(I265*H265,2)</f>
        <v>0</v>
      </c>
      <c r="BL265" s="14" t="s">
        <v>179</v>
      </c>
      <c r="BM265" s="195" t="s">
        <v>1413</v>
      </c>
    </row>
    <row r="266" spans="1:65" s="2" customFormat="1" ht="24.2" customHeight="1">
      <c r="A266" s="31"/>
      <c r="B266" s="32"/>
      <c r="C266" s="184" t="s">
        <v>1414</v>
      </c>
      <c r="D266" s="184" t="s">
        <v>175</v>
      </c>
      <c r="E266" s="185" t="s">
        <v>1415</v>
      </c>
      <c r="F266" s="186" t="s">
        <v>1416</v>
      </c>
      <c r="G266" s="187" t="s">
        <v>1048</v>
      </c>
      <c r="H266" s="188">
        <v>3</v>
      </c>
      <c r="I266" s="189"/>
      <c r="J266" s="188">
        <f t="shared" si="40"/>
        <v>0</v>
      </c>
      <c r="K266" s="190"/>
      <c r="L266" s="36"/>
      <c r="M266" s="191" t="s">
        <v>1</v>
      </c>
      <c r="N266" s="192" t="s">
        <v>38</v>
      </c>
      <c r="O266" s="68"/>
      <c r="P266" s="193">
        <f t="shared" si="41"/>
        <v>0</v>
      </c>
      <c r="Q266" s="193">
        <v>0</v>
      </c>
      <c r="R266" s="193">
        <f t="shared" si="42"/>
        <v>0</v>
      </c>
      <c r="S266" s="193">
        <v>0</v>
      </c>
      <c r="T266" s="194">
        <f t="shared" si="43"/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95" t="s">
        <v>179</v>
      </c>
      <c r="AT266" s="195" t="s">
        <v>175</v>
      </c>
      <c r="AU266" s="195" t="s">
        <v>180</v>
      </c>
      <c r="AY266" s="14" t="s">
        <v>172</v>
      </c>
      <c r="BE266" s="196">
        <f t="shared" si="44"/>
        <v>0</v>
      </c>
      <c r="BF266" s="196">
        <f t="shared" si="45"/>
        <v>0</v>
      </c>
      <c r="BG266" s="196">
        <f t="shared" si="46"/>
        <v>0</v>
      </c>
      <c r="BH266" s="196">
        <f t="shared" si="47"/>
        <v>0</v>
      </c>
      <c r="BI266" s="196">
        <f t="shared" si="48"/>
        <v>0</v>
      </c>
      <c r="BJ266" s="14" t="s">
        <v>180</v>
      </c>
      <c r="BK266" s="196">
        <f t="shared" si="49"/>
        <v>0</v>
      </c>
      <c r="BL266" s="14" t="s">
        <v>179</v>
      </c>
      <c r="BM266" s="195" t="s">
        <v>1417</v>
      </c>
    </row>
    <row r="267" spans="1:65" s="2" customFormat="1" ht="24.2" customHeight="1">
      <c r="A267" s="31"/>
      <c r="B267" s="32"/>
      <c r="C267" s="197" t="s">
        <v>1199</v>
      </c>
      <c r="D267" s="197" t="s">
        <v>256</v>
      </c>
      <c r="E267" s="198" t="s">
        <v>1418</v>
      </c>
      <c r="F267" s="199" t="s">
        <v>1419</v>
      </c>
      <c r="G267" s="200" t="s">
        <v>1420</v>
      </c>
      <c r="H267" s="201">
        <v>1</v>
      </c>
      <c r="I267" s="202"/>
      <c r="J267" s="201">
        <f t="shared" si="40"/>
        <v>0</v>
      </c>
      <c r="K267" s="203"/>
      <c r="L267" s="204"/>
      <c r="M267" s="205" t="s">
        <v>1</v>
      </c>
      <c r="N267" s="206" t="s">
        <v>38</v>
      </c>
      <c r="O267" s="68"/>
      <c r="P267" s="193">
        <f t="shared" si="41"/>
        <v>0</v>
      </c>
      <c r="Q267" s="193">
        <v>2.2499999999999999E-2</v>
      </c>
      <c r="R267" s="193">
        <f t="shared" si="42"/>
        <v>2.2499999999999999E-2</v>
      </c>
      <c r="S267" s="193">
        <v>0</v>
      </c>
      <c r="T267" s="194">
        <f t="shared" si="43"/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95" t="s">
        <v>220</v>
      </c>
      <c r="AT267" s="195" t="s">
        <v>256</v>
      </c>
      <c r="AU267" s="195" t="s">
        <v>180</v>
      </c>
      <c r="AY267" s="14" t="s">
        <v>172</v>
      </c>
      <c r="BE267" s="196">
        <f t="shared" si="44"/>
        <v>0</v>
      </c>
      <c r="BF267" s="196">
        <f t="shared" si="45"/>
        <v>0</v>
      </c>
      <c r="BG267" s="196">
        <f t="shared" si="46"/>
        <v>0</v>
      </c>
      <c r="BH267" s="196">
        <f t="shared" si="47"/>
        <v>0</v>
      </c>
      <c r="BI267" s="196">
        <f t="shared" si="48"/>
        <v>0</v>
      </c>
      <c r="BJ267" s="14" t="s">
        <v>180</v>
      </c>
      <c r="BK267" s="196">
        <f t="shared" si="49"/>
        <v>0</v>
      </c>
      <c r="BL267" s="14" t="s">
        <v>179</v>
      </c>
      <c r="BM267" s="195" t="s">
        <v>1421</v>
      </c>
    </row>
    <row r="268" spans="1:65" s="2" customFormat="1" ht="24.2" customHeight="1">
      <c r="A268" s="31"/>
      <c r="B268" s="32"/>
      <c r="C268" s="197" t="s">
        <v>1422</v>
      </c>
      <c r="D268" s="197" t="s">
        <v>256</v>
      </c>
      <c r="E268" s="198" t="s">
        <v>1423</v>
      </c>
      <c r="F268" s="199" t="s">
        <v>1424</v>
      </c>
      <c r="G268" s="200" t="s">
        <v>1048</v>
      </c>
      <c r="H268" s="201">
        <v>2</v>
      </c>
      <c r="I268" s="202"/>
      <c r="J268" s="201">
        <f t="shared" si="40"/>
        <v>0</v>
      </c>
      <c r="K268" s="203"/>
      <c r="L268" s="204"/>
      <c r="M268" s="205" t="s">
        <v>1</v>
      </c>
      <c r="N268" s="206" t="s">
        <v>38</v>
      </c>
      <c r="O268" s="68"/>
      <c r="P268" s="193">
        <f t="shared" si="41"/>
        <v>0</v>
      </c>
      <c r="Q268" s="193">
        <v>2.2499999999999999E-2</v>
      </c>
      <c r="R268" s="193">
        <f t="shared" si="42"/>
        <v>4.4999999999999998E-2</v>
      </c>
      <c r="S268" s="193">
        <v>0</v>
      </c>
      <c r="T268" s="194">
        <f t="shared" si="43"/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95" t="s">
        <v>220</v>
      </c>
      <c r="AT268" s="195" t="s">
        <v>256</v>
      </c>
      <c r="AU268" s="195" t="s">
        <v>180</v>
      </c>
      <c r="AY268" s="14" t="s">
        <v>172</v>
      </c>
      <c r="BE268" s="196">
        <f t="shared" si="44"/>
        <v>0</v>
      </c>
      <c r="BF268" s="196">
        <f t="shared" si="45"/>
        <v>0</v>
      </c>
      <c r="BG268" s="196">
        <f t="shared" si="46"/>
        <v>0</v>
      </c>
      <c r="BH268" s="196">
        <f t="shared" si="47"/>
        <v>0</v>
      </c>
      <c r="BI268" s="196">
        <f t="shared" si="48"/>
        <v>0</v>
      </c>
      <c r="BJ268" s="14" t="s">
        <v>180</v>
      </c>
      <c r="BK268" s="196">
        <f t="shared" si="49"/>
        <v>0</v>
      </c>
      <c r="BL268" s="14" t="s">
        <v>179</v>
      </c>
      <c r="BM268" s="195" t="s">
        <v>1425</v>
      </c>
    </row>
    <row r="269" spans="1:65" s="2" customFormat="1" ht="24.2" customHeight="1">
      <c r="A269" s="31"/>
      <c r="B269" s="32"/>
      <c r="C269" s="184" t="s">
        <v>1204</v>
      </c>
      <c r="D269" s="184" t="s">
        <v>175</v>
      </c>
      <c r="E269" s="185" t="s">
        <v>1426</v>
      </c>
      <c r="F269" s="186" t="s">
        <v>1427</v>
      </c>
      <c r="G269" s="187" t="s">
        <v>1048</v>
      </c>
      <c r="H269" s="188">
        <v>3</v>
      </c>
      <c r="I269" s="189"/>
      <c r="J269" s="188">
        <f t="shared" si="40"/>
        <v>0</v>
      </c>
      <c r="K269" s="190"/>
      <c r="L269" s="36"/>
      <c r="M269" s="191" t="s">
        <v>1</v>
      </c>
      <c r="N269" s="192" t="s">
        <v>38</v>
      </c>
      <c r="O269" s="68"/>
      <c r="P269" s="193">
        <f t="shared" si="41"/>
        <v>0</v>
      </c>
      <c r="Q269" s="193">
        <v>0</v>
      </c>
      <c r="R269" s="193">
        <f t="shared" si="42"/>
        <v>0</v>
      </c>
      <c r="S269" s="193">
        <v>0</v>
      </c>
      <c r="T269" s="194">
        <f t="shared" si="43"/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95" t="s">
        <v>179</v>
      </c>
      <c r="AT269" s="195" t="s">
        <v>175</v>
      </c>
      <c r="AU269" s="195" t="s">
        <v>180</v>
      </c>
      <c r="AY269" s="14" t="s">
        <v>172</v>
      </c>
      <c r="BE269" s="196">
        <f t="shared" si="44"/>
        <v>0</v>
      </c>
      <c r="BF269" s="196">
        <f t="shared" si="45"/>
        <v>0</v>
      </c>
      <c r="BG269" s="196">
        <f t="shared" si="46"/>
        <v>0</v>
      </c>
      <c r="BH269" s="196">
        <f t="shared" si="47"/>
        <v>0</v>
      </c>
      <c r="BI269" s="196">
        <f t="shared" si="48"/>
        <v>0</v>
      </c>
      <c r="BJ269" s="14" t="s">
        <v>180</v>
      </c>
      <c r="BK269" s="196">
        <f t="shared" si="49"/>
        <v>0</v>
      </c>
      <c r="BL269" s="14" t="s">
        <v>179</v>
      </c>
      <c r="BM269" s="195" t="s">
        <v>1428</v>
      </c>
    </row>
    <row r="270" spans="1:65" s="2" customFormat="1" ht="24.2" customHeight="1">
      <c r="A270" s="31"/>
      <c r="B270" s="32"/>
      <c r="C270" s="184" t="s">
        <v>1429</v>
      </c>
      <c r="D270" s="184" t="s">
        <v>175</v>
      </c>
      <c r="E270" s="185" t="s">
        <v>1430</v>
      </c>
      <c r="F270" s="186" t="s">
        <v>1431</v>
      </c>
      <c r="G270" s="187" t="s">
        <v>1048</v>
      </c>
      <c r="H270" s="188">
        <v>1</v>
      </c>
      <c r="I270" s="189"/>
      <c r="J270" s="188">
        <f t="shared" si="40"/>
        <v>0</v>
      </c>
      <c r="K270" s="190"/>
      <c r="L270" s="36"/>
      <c r="M270" s="191" t="s">
        <v>1</v>
      </c>
      <c r="N270" s="192" t="s">
        <v>38</v>
      </c>
      <c r="O270" s="68"/>
      <c r="P270" s="193">
        <f t="shared" si="41"/>
        <v>0</v>
      </c>
      <c r="Q270" s="193">
        <v>0</v>
      </c>
      <c r="R270" s="193">
        <f t="shared" si="42"/>
        <v>0</v>
      </c>
      <c r="S270" s="193">
        <v>0</v>
      </c>
      <c r="T270" s="194">
        <f t="shared" si="43"/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95" t="s">
        <v>179</v>
      </c>
      <c r="AT270" s="195" t="s">
        <v>175</v>
      </c>
      <c r="AU270" s="195" t="s">
        <v>180</v>
      </c>
      <c r="AY270" s="14" t="s">
        <v>172</v>
      </c>
      <c r="BE270" s="196">
        <f t="shared" si="44"/>
        <v>0</v>
      </c>
      <c r="BF270" s="196">
        <f t="shared" si="45"/>
        <v>0</v>
      </c>
      <c r="BG270" s="196">
        <f t="shared" si="46"/>
        <v>0</v>
      </c>
      <c r="BH270" s="196">
        <f t="shared" si="47"/>
        <v>0</v>
      </c>
      <c r="BI270" s="196">
        <f t="shared" si="48"/>
        <v>0</v>
      </c>
      <c r="BJ270" s="14" t="s">
        <v>180</v>
      </c>
      <c r="BK270" s="196">
        <f t="shared" si="49"/>
        <v>0</v>
      </c>
      <c r="BL270" s="14" t="s">
        <v>179</v>
      </c>
      <c r="BM270" s="195" t="s">
        <v>1432</v>
      </c>
    </row>
    <row r="271" spans="1:65" s="2" customFormat="1" ht="24.2" customHeight="1">
      <c r="A271" s="31"/>
      <c r="B271" s="32"/>
      <c r="C271" s="184" t="s">
        <v>1207</v>
      </c>
      <c r="D271" s="184" t="s">
        <v>175</v>
      </c>
      <c r="E271" s="185" t="s">
        <v>1433</v>
      </c>
      <c r="F271" s="186" t="s">
        <v>1434</v>
      </c>
      <c r="G271" s="187" t="s">
        <v>1048</v>
      </c>
      <c r="H271" s="188">
        <v>3</v>
      </c>
      <c r="I271" s="189"/>
      <c r="J271" s="188">
        <f t="shared" si="40"/>
        <v>0</v>
      </c>
      <c r="K271" s="190"/>
      <c r="L271" s="36"/>
      <c r="M271" s="191" t="s">
        <v>1</v>
      </c>
      <c r="N271" s="192" t="s">
        <v>38</v>
      </c>
      <c r="O271" s="68"/>
      <c r="P271" s="193">
        <f t="shared" si="41"/>
        <v>0</v>
      </c>
      <c r="Q271" s="193">
        <v>0</v>
      </c>
      <c r="R271" s="193">
        <f t="shared" si="42"/>
        <v>0</v>
      </c>
      <c r="S271" s="193">
        <v>0</v>
      </c>
      <c r="T271" s="194">
        <f t="shared" si="43"/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95" t="s">
        <v>179</v>
      </c>
      <c r="AT271" s="195" t="s">
        <v>175</v>
      </c>
      <c r="AU271" s="195" t="s">
        <v>180</v>
      </c>
      <c r="AY271" s="14" t="s">
        <v>172</v>
      </c>
      <c r="BE271" s="196">
        <f t="shared" si="44"/>
        <v>0</v>
      </c>
      <c r="BF271" s="196">
        <f t="shared" si="45"/>
        <v>0</v>
      </c>
      <c r="BG271" s="196">
        <f t="shared" si="46"/>
        <v>0</v>
      </c>
      <c r="BH271" s="196">
        <f t="shared" si="47"/>
        <v>0</v>
      </c>
      <c r="BI271" s="196">
        <f t="shared" si="48"/>
        <v>0</v>
      </c>
      <c r="BJ271" s="14" t="s">
        <v>180</v>
      </c>
      <c r="BK271" s="196">
        <f t="shared" si="49"/>
        <v>0</v>
      </c>
      <c r="BL271" s="14" t="s">
        <v>179</v>
      </c>
      <c r="BM271" s="195" t="s">
        <v>1435</v>
      </c>
    </row>
    <row r="272" spans="1:65" s="2" customFormat="1" ht="24.2" customHeight="1">
      <c r="A272" s="31"/>
      <c r="B272" s="32"/>
      <c r="C272" s="184" t="s">
        <v>1436</v>
      </c>
      <c r="D272" s="184" t="s">
        <v>175</v>
      </c>
      <c r="E272" s="185" t="s">
        <v>1437</v>
      </c>
      <c r="F272" s="186" t="s">
        <v>1438</v>
      </c>
      <c r="G272" s="187" t="s">
        <v>1048</v>
      </c>
      <c r="H272" s="188">
        <v>1</v>
      </c>
      <c r="I272" s="189"/>
      <c r="J272" s="188">
        <f t="shared" si="40"/>
        <v>0</v>
      </c>
      <c r="K272" s="190"/>
      <c r="L272" s="36"/>
      <c r="M272" s="191" t="s">
        <v>1</v>
      </c>
      <c r="N272" s="192" t="s">
        <v>38</v>
      </c>
      <c r="O272" s="68"/>
      <c r="P272" s="193">
        <f t="shared" si="41"/>
        <v>0</v>
      </c>
      <c r="Q272" s="193">
        <v>0</v>
      </c>
      <c r="R272" s="193">
        <f t="shared" si="42"/>
        <v>0</v>
      </c>
      <c r="S272" s="193">
        <v>0</v>
      </c>
      <c r="T272" s="194">
        <f t="shared" si="43"/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95" t="s">
        <v>179</v>
      </c>
      <c r="AT272" s="195" t="s">
        <v>175</v>
      </c>
      <c r="AU272" s="195" t="s">
        <v>180</v>
      </c>
      <c r="AY272" s="14" t="s">
        <v>172</v>
      </c>
      <c r="BE272" s="196">
        <f t="shared" si="44"/>
        <v>0</v>
      </c>
      <c r="BF272" s="196">
        <f t="shared" si="45"/>
        <v>0</v>
      </c>
      <c r="BG272" s="196">
        <f t="shared" si="46"/>
        <v>0</v>
      </c>
      <c r="BH272" s="196">
        <f t="shared" si="47"/>
        <v>0</v>
      </c>
      <c r="BI272" s="196">
        <f t="shared" si="48"/>
        <v>0</v>
      </c>
      <c r="BJ272" s="14" t="s">
        <v>180</v>
      </c>
      <c r="BK272" s="196">
        <f t="shared" si="49"/>
        <v>0</v>
      </c>
      <c r="BL272" s="14" t="s">
        <v>179</v>
      </c>
      <c r="BM272" s="195" t="s">
        <v>1439</v>
      </c>
    </row>
    <row r="273" spans="1:65" s="2" customFormat="1" ht="24.2" customHeight="1">
      <c r="A273" s="31"/>
      <c r="B273" s="32"/>
      <c r="C273" s="184" t="s">
        <v>1210</v>
      </c>
      <c r="D273" s="184" t="s">
        <v>175</v>
      </c>
      <c r="E273" s="185" t="s">
        <v>1440</v>
      </c>
      <c r="F273" s="186" t="s">
        <v>1441</v>
      </c>
      <c r="G273" s="187" t="s">
        <v>1048</v>
      </c>
      <c r="H273" s="188">
        <v>11</v>
      </c>
      <c r="I273" s="189"/>
      <c r="J273" s="188">
        <f t="shared" si="40"/>
        <v>0</v>
      </c>
      <c r="K273" s="190"/>
      <c r="L273" s="36"/>
      <c r="M273" s="191" t="s">
        <v>1</v>
      </c>
      <c r="N273" s="192" t="s">
        <v>38</v>
      </c>
      <c r="O273" s="68"/>
      <c r="P273" s="193">
        <f t="shared" si="41"/>
        <v>0</v>
      </c>
      <c r="Q273" s="193">
        <v>0</v>
      </c>
      <c r="R273" s="193">
        <f t="shared" si="42"/>
        <v>0</v>
      </c>
      <c r="S273" s="193">
        <v>0</v>
      </c>
      <c r="T273" s="194">
        <f t="shared" si="43"/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95" t="s">
        <v>179</v>
      </c>
      <c r="AT273" s="195" t="s">
        <v>175</v>
      </c>
      <c r="AU273" s="195" t="s">
        <v>180</v>
      </c>
      <c r="AY273" s="14" t="s">
        <v>172</v>
      </c>
      <c r="BE273" s="196">
        <f t="shared" si="44"/>
        <v>0</v>
      </c>
      <c r="BF273" s="196">
        <f t="shared" si="45"/>
        <v>0</v>
      </c>
      <c r="BG273" s="196">
        <f t="shared" si="46"/>
        <v>0</v>
      </c>
      <c r="BH273" s="196">
        <f t="shared" si="47"/>
        <v>0</v>
      </c>
      <c r="BI273" s="196">
        <f t="shared" si="48"/>
        <v>0</v>
      </c>
      <c r="BJ273" s="14" t="s">
        <v>180</v>
      </c>
      <c r="BK273" s="196">
        <f t="shared" si="49"/>
        <v>0</v>
      </c>
      <c r="BL273" s="14" t="s">
        <v>179</v>
      </c>
      <c r="BM273" s="195" t="s">
        <v>1442</v>
      </c>
    </row>
    <row r="274" spans="1:65" s="2" customFormat="1" ht="24.2" customHeight="1">
      <c r="A274" s="31"/>
      <c r="B274" s="32"/>
      <c r="C274" s="184" t="s">
        <v>1443</v>
      </c>
      <c r="D274" s="184" t="s">
        <v>175</v>
      </c>
      <c r="E274" s="185" t="s">
        <v>1444</v>
      </c>
      <c r="F274" s="186" t="s">
        <v>1445</v>
      </c>
      <c r="G274" s="187" t="s">
        <v>1048</v>
      </c>
      <c r="H274" s="188">
        <v>3</v>
      </c>
      <c r="I274" s="189"/>
      <c r="J274" s="188">
        <f t="shared" si="40"/>
        <v>0</v>
      </c>
      <c r="K274" s="190"/>
      <c r="L274" s="36"/>
      <c r="M274" s="191" t="s">
        <v>1</v>
      </c>
      <c r="N274" s="192" t="s">
        <v>38</v>
      </c>
      <c r="O274" s="68"/>
      <c r="P274" s="193">
        <f t="shared" si="41"/>
        <v>0</v>
      </c>
      <c r="Q274" s="193">
        <v>0</v>
      </c>
      <c r="R274" s="193">
        <f t="shared" si="42"/>
        <v>0</v>
      </c>
      <c r="S274" s="193">
        <v>0</v>
      </c>
      <c r="T274" s="194">
        <f t="shared" si="43"/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95" t="s">
        <v>179</v>
      </c>
      <c r="AT274" s="195" t="s">
        <v>175</v>
      </c>
      <c r="AU274" s="195" t="s">
        <v>180</v>
      </c>
      <c r="AY274" s="14" t="s">
        <v>172</v>
      </c>
      <c r="BE274" s="196">
        <f t="shared" si="44"/>
        <v>0</v>
      </c>
      <c r="BF274" s="196">
        <f t="shared" si="45"/>
        <v>0</v>
      </c>
      <c r="BG274" s="196">
        <f t="shared" si="46"/>
        <v>0</v>
      </c>
      <c r="BH274" s="196">
        <f t="shared" si="47"/>
        <v>0</v>
      </c>
      <c r="BI274" s="196">
        <f t="shared" si="48"/>
        <v>0</v>
      </c>
      <c r="BJ274" s="14" t="s">
        <v>180</v>
      </c>
      <c r="BK274" s="196">
        <f t="shared" si="49"/>
        <v>0</v>
      </c>
      <c r="BL274" s="14" t="s">
        <v>179</v>
      </c>
      <c r="BM274" s="195" t="s">
        <v>1446</v>
      </c>
    </row>
    <row r="275" spans="1:65" s="2" customFormat="1" ht="24.2" customHeight="1">
      <c r="A275" s="31"/>
      <c r="B275" s="32"/>
      <c r="C275" s="197" t="s">
        <v>1213</v>
      </c>
      <c r="D275" s="197" t="s">
        <v>256</v>
      </c>
      <c r="E275" s="198" t="s">
        <v>1447</v>
      </c>
      <c r="F275" s="199" t="s">
        <v>1448</v>
      </c>
      <c r="G275" s="200" t="s">
        <v>1048</v>
      </c>
      <c r="H275" s="201">
        <v>3</v>
      </c>
      <c r="I275" s="202"/>
      <c r="J275" s="201">
        <f t="shared" si="40"/>
        <v>0</v>
      </c>
      <c r="K275" s="203"/>
      <c r="L275" s="204"/>
      <c r="M275" s="205" t="s">
        <v>1</v>
      </c>
      <c r="N275" s="206" t="s">
        <v>38</v>
      </c>
      <c r="O275" s="68"/>
      <c r="P275" s="193">
        <f t="shared" si="41"/>
        <v>0</v>
      </c>
      <c r="Q275" s="193">
        <v>0.05</v>
      </c>
      <c r="R275" s="193">
        <f t="shared" si="42"/>
        <v>0.15000000000000002</v>
      </c>
      <c r="S275" s="193">
        <v>0</v>
      </c>
      <c r="T275" s="194">
        <f t="shared" si="43"/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95" t="s">
        <v>220</v>
      </c>
      <c r="AT275" s="195" t="s">
        <v>256</v>
      </c>
      <c r="AU275" s="195" t="s">
        <v>180</v>
      </c>
      <c r="AY275" s="14" t="s">
        <v>172</v>
      </c>
      <c r="BE275" s="196">
        <f t="shared" si="44"/>
        <v>0</v>
      </c>
      <c r="BF275" s="196">
        <f t="shared" si="45"/>
        <v>0</v>
      </c>
      <c r="BG275" s="196">
        <f t="shared" si="46"/>
        <v>0</v>
      </c>
      <c r="BH275" s="196">
        <f t="shared" si="47"/>
        <v>0</v>
      </c>
      <c r="BI275" s="196">
        <f t="shared" si="48"/>
        <v>0</v>
      </c>
      <c r="BJ275" s="14" t="s">
        <v>180</v>
      </c>
      <c r="BK275" s="196">
        <f t="shared" si="49"/>
        <v>0</v>
      </c>
      <c r="BL275" s="14" t="s">
        <v>179</v>
      </c>
      <c r="BM275" s="195" t="s">
        <v>1449</v>
      </c>
    </row>
    <row r="276" spans="1:65" s="2" customFormat="1" ht="24.2" customHeight="1">
      <c r="A276" s="31"/>
      <c r="B276" s="32"/>
      <c r="C276" s="184" t="s">
        <v>1450</v>
      </c>
      <c r="D276" s="184" t="s">
        <v>175</v>
      </c>
      <c r="E276" s="185" t="s">
        <v>1451</v>
      </c>
      <c r="F276" s="186" t="s">
        <v>1452</v>
      </c>
      <c r="G276" s="187" t="s">
        <v>1048</v>
      </c>
      <c r="H276" s="188">
        <v>3</v>
      </c>
      <c r="I276" s="189"/>
      <c r="J276" s="188">
        <f t="shared" si="40"/>
        <v>0</v>
      </c>
      <c r="K276" s="190"/>
      <c r="L276" s="36"/>
      <c r="M276" s="191" t="s">
        <v>1</v>
      </c>
      <c r="N276" s="192" t="s">
        <v>38</v>
      </c>
      <c r="O276" s="68"/>
      <c r="P276" s="193">
        <f t="shared" si="41"/>
        <v>0</v>
      </c>
      <c r="Q276" s="193">
        <v>0</v>
      </c>
      <c r="R276" s="193">
        <f t="shared" si="42"/>
        <v>0</v>
      </c>
      <c r="S276" s="193">
        <v>0</v>
      </c>
      <c r="T276" s="194">
        <f t="shared" si="43"/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95" t="s">
        <v>179</v>
      </c>
      <c r="AT276" s="195" t="s">
        <v>175</v>
      </c>
      <c r="AU276" s="195" t="s">
        <v>180</v>
      </c>
      <c r="AY276" s="14" t="s">
        <v>172</v>
      </c>
      <c r="BE276" s="196">
        <f t="shared" si="44"/>
        <v>0</v>
      </c>
      <c r="BF276" s="196">
        <f t="shared" si="45"/>
        <v>0</v>
      </c>
      <c r="BG276" s="196">
        <f t="shared" si="46"/>
        <v>0</v>
      </c>
      <c r="BH276" s="196">
        <f t="shared" si="47"/>
        <v>0</v>
      </c>
      <c r="BI276" s="196">
        <f t="shared" si="48"/>
        <v>0</v>
      </c>
      <c r="BJ276" s="14" t="s">
        <v>180</v>
      </c>
      <c r="BK276" s="196">
        <f t="shared" si="49"/>
        <v>0</v>
      </c>
      <c r="BL276" s="14" t="s">
        <v>179</v>
      </c>
      <c r="BM276" s="195" t="s">
        <v>1453</v>
      </c>
    </row>
    <row r="277" spans="1:65" s="2" customFormat="1" ht="24.2" customHeight="1">
      <c r="A277" s="31"/>
      <c r="B277" s="32"/>
      <c r="C277" s="184" t="s">
        <v>1216</v>
      </c>
      <c r="D277" s="184" t="s">
        <v>175</v>
      </c>
      <c r="E277" s="185" t="s">
        <v>1454</v>
      </c>
      <c r="F277" s="186" t="s">
        <v>1455</v>
      </c>
      <c r="G277" s="187" t="s">
        <v>1048</v>
      </c>
      <c r="H277" s="188">
        <v>3</v>
      </c>
      <c r="I277" s="189"/>
      <c r="J277" s="188">
        <f t="shared" si="40"/>
        <v>0</v>
      </c>
      <c r="K277" s="190"/>
      <c r="L277" s="36"/>
      <c r="M277" s="191" t="s">
        <v>1</v>
      </c>
      <c r="N277" s="192" t="s">
        <v>38</v>
      </c>
      <c r="O277" s="68"/>
      <c r="P277" s="193">
        <f t="shared" si="41"/>
        <v>0</v>
      </c>
      <c r="Q277" s="193">
        <v>0</v>
      </c>
      <c r="R277" s="193">
        <f t="shared" si="42"/>
        <v>0</v>
      </c>
      <c r="S277" s="193">
        <v>0</v>
      </c>
      <c r="T277" s="194">
        <f t="shared" si="43"/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95" t="s">
        <v>179</v>
      </c>
      <c r="AT277" s="195" t="s">
        <v>175</v>
      </c>
      <c r="AU277" s="195" t="s">
        <v>180</v>
      </c>
      <c r="AY277" s="14" t="s">
        <v>172</v>
      </c>
      <c r="BE277" s="196">
        <f t="shared" si="44"/>
        <v>0</v>
      </c>
      <c r="BF277" s="196">
        <f t="shared" si="45"/>
        <v>0</v>
      </c>
      <c r="BG277" s="196">
        <f t="shared" si="46"/>
        <v>0</v>
      </c>
      <c r="BH277" s="196">
        <f t="shared" si="47"/>
        <v>0</v>
      </c>
      <c r="BI277" s="196">
        <f t="shared" si="48"/>
        <v>0</v>
      </c>
      <c r="BJ277" s="14" t="s">
        <v>180</v>
      </c>
      <c r="BK277" s="196">
        <f t="shared" si="49"/>
        <v>0</v>
      </c>
      <c r="BL277" s="14" t="s">
        <v>179</v>
      </c>
      <c r="BM277" s="195" t="s">
        <v>1456</v>
      </c>
    </row>
    <row r="278" spans="1:65" s="2" customFormat="1" ht="37.9" customHeight="1">
      <c r="A278" s="31"/>
      <c r="B278" s="32"/>
      <c r="C278" s="197" t="s">
        <v>1457</v>
      </c>
      <c r="D278" s="197" t="s">
        <v>256</v>
      </c>
      <c r="E278" s="198" t="s">
        <v>1458</v>
      </c>
      <c r="F278" s="199" t="s">
        <v>1459</v>
      </c>
      <c r="G278" s="200" t="s">
        <v>1048</v>
      </c>
      <c r="H278" s="201">
        <v>3</v>
      </c>
      <c r="I278" s="202"/>
      <c r="J278" s="201">
        <f t="shared" si="40"/>
        <v>0</v>
      </c>
      <c r="K278" s="203"/>
      <c r="L278" s="204"/>
      <c r="M278" s="205" t="s">
        <v>1</v>
      </c>
      <c r="N278" s="206" t="s">
        <v>38</v>
      </c>
      <c r="O278" s="68"/>
      <c r="P278" s="193">
        <f t="shared" si="41"/>
        <v>0</v>
      </c>
      <c r="Q278" s="193">
        <v>0.17499999999999999</v>
      </c>
      <c r="R278" s="193">
        <f t="shared" si="42"/>
        <v>0.52499999999999991</v>
      </c>
      <c r="S278" s="193">
        <v>0</v>
      </c>
      <c r="T278" s="194">
        <f t="shared" si="43"/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95" t="s">
        <v>220</v>
      </c>
      <c r="AT278" s="195" t="s">
        <v>256</v>
      </c>
      <c r="AU278" s="195" t="s">
        <v>180</v>
      </c>
      <c r="AY278" s="14" t="s">
        <v>172</v>
      </c>
      <c r="BE278" s="196">
        <f t="shared" si="44"/>
        <v>0</v>
      </c>
      <c r="BF278" s="196">
        <f t="shared" si="45"/>
        <v>0</v>
      </c>
      <c r="BG278" s="196">
        <f t="shared" si="46"/>
        <v>0</v>
      </c>
      <c r="BH278" s="196">
        <f t="shared" si="47"/>
        <v>0</v>
      </c>
      <c r="BI278" s="196">
        <f t="shared" si="48"/>
        <v>0</v>
      </c>
      <c r="BJ278" s="14" t="s">
        <v>180</v>
      </c>
      <c r="BK278" s="196">
        <f t="shared" si="49"/>
        <v>0</v>
      </c>
      <c r="BL278" s="14" t="s">
        <v>179</v>
      </c>
      <c r="BM278" s="195" t="s">
        <v>1460</v>
      </c>
    </row>
    <row r="279" spans="1:65" s="2" customFormat="1" ht="24.2" customHeight="1">
      <c r="A279" s="31"/>
      <c r="B279" s="32"/>
      <c r="C279" s="184" t="s">
        <v>1219</v>
      </c>
      <c r="D279" s="184" t="s">
        <v>175</v>
      </c>
      <c r="E279" s="185" t="s">
        <v>1461</v>
      </c>
      <c r="F279" s="186" t="s">
        <v>1462</v>
      </c>
      <c r="G279" s="187" t="s">
        <v>1048</v>
      </c>
      <c r="H279" s="188">
        <v>3</v>
      </c>
      <c r="I279" s="189"/>
      <c r="J279" s="188">
        <f t="shared" si="40"/>
        <v>0</v>
      </c>
      <c r="K279" s="190"/>
      <c r="L279" s="36"/>
      <c r="M279" s="191" t="s">
        <v>1</v>
      </c>
      <c r="N279" s="192" t="s">
        <v>38</v>
      </c>
      <c r="O279" s="68"/>
      <c r="P279" s="193">
        <f t="shared" si="41"/>
        <v>0</v>
      </c>
      <c r="Q279" s="193">
        <v>0.17</v>
      </c>
      <c r="R279" s="193">
        <f t="shared" si="42"/>
        <v>0.51</v>
      </c>
      <c r="S279" s="193">
        <v>0.17</v>
      </c>
      <c r="T279" s="194">
        <f t="shared" si="43"/>
        <v>0.51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95" t="s">
        <v>179</v>
      </c>
      <c r="AT279" s="195" t="s">
        <v>175</v>
      </c>
      <c r="AU279" s="195" t="s">
        <v>180</v>
      </c>
      <c r="AY279" s="14" t="s">
        <v>172</v>
      </c>
      <c r="BE279" s="196">
        <f t="shared" si="44"/>
        <v>0</v>
      </c>
      <c r="BF279" s="196">
        <f t="shared" si="45"/>
        <v>0</v>
      </c>
      <c r="BG279" s="196">
        <f t="shared" si="46"/>
        <v>0</v>
      </c>
      <c r="BH279" s="196">
        <f t="shared" si="47"/>
        <v>0</v>
      </c>
      <c r="BI279" s="196">
        <f t="shared" si="48"/>
        <v>0</v>
      </c>
      <c r="BJ279" s="14" t="s">
        <v>180</v>
      </c>
      <c r="BK279" s="196">
        <f t="shared" si="49"/>
        <v>0</v>
      </c>
      <c r="BL279" s="14" t="s">
        <v>179</v>
      </c>
      <c r="BM279" s="195" t="s">
        <v>1463</v>
      </c>
    </row>
    <row r="280" spans="1:65" s="2" customFormat="1" ht="24.2" customHeight="1">
      <c r="A280" s="31"/>
      <c r="B280" s="32"/>
      <c r="C280" s="184" t="s">
        <v>1464</v>
      </c>
      <c r="D280" s="184" t="s">
        <v>175</v>
      </c>
      <c r="E280" s="185" t="s">
        <v>1465</v>
      </c>
      <c r="F280" s="186" t="s">
        <v>1466</v>
      </c>
      <c r="G280" s="187" t="s">
        <v>1048</v>
      </c>
      <c r="H280" s="188">
        <v>1</v>
      </c>
      <c r="I280" s="189"/>
      <c r="J280" s="188">
        <f t="shared" si="40"/>
        <v>0</v>
      </c>
      <c r="K280" s="190"/>
      <c r="L280" s="36"/>
      <c r="M280" s="191" t="s">
        <v>1</v>
      </c>
      <c r="N280" s="192" t="s">
        <v>38</v>
      </c>
      <c r="O280" s="68"/>
      <c r="P280" s="193">
        <f t="shared" si="41"/>
        <v>0</v>
      </c>
      <c r="Q280" s="193">
        <v>0</v>
      </c>
      <c r="R280" s="193">
        <f t="shared" si="42"/>
        <v>0</v>
      </c>
      <c r="S280" s="193">
        <v>0</v>
      </c>
      <c r="T280" s="194">
        <f t="shared" si="43"/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95" t="s">
        <v>179</v>
      </c>
      <c r="AT280" s="195" t="s">
        <v>175</v>
      </c>
      <c r="AU280" s="195" t="s">
        <v>180</v>
      </c>
      <c r="AY280" s="14" t="s">
        <v>172</v>
      </c>
      <c r="BE280" s="196">
        <f t="shared" si="44"/>
        <v>0</v>
      </c>
      <c r="BF280" s="196">
        <f t="shared" si="45"/>
        <v>0</v>
      </c>
      <c r="BG280" s="196">
        <f t="shared" si="46"/>
        <v>0</v>
      </c>
      <c r="BH280" s="196">
        <f t="shared" si="47"/>
        <v>0</v>
      </c>
      <c r="BI280" s="196">
        <f t="shared" si="48"/>
        <v>0</v>
      </c>
      <c r="BJ280" s="14" t="s">
        <v>180</v>
      </c>
      <c r="BK280" s="196">
        <f t="shared" si="49"/>
        <v>0</v>
      </c>
      <c r="BL280" s="14" t="s">
        <v>179</v>
      </c>
      <c r="BM280" s="195" t="s">
        <v>1467</v>
      </c>
    </row>
    <row r="281" spans="1:65" s="2" customFormat="1" ht="24.2" customHeight="1">
      <c r="A281" s="31"/>
      <c r="B281" s="32"/>
      <c r="C281" s="197" t="s">
        <v>1222</v>
      </c>
      <c r="D281" s="197" t="s">
        <v>256</v>
      </c>
      <c r="E281" s="198" t="s">
        <v>1468</v>
      </c>
      <c r="F281" s="199" t="s">
        <v>1469</v>
      </c>
      <c r="G281" s="200" t="s">
        <v>1048</v>
      </c>
      <c r="H281" s="201">
        <v>1</v>
      </c>
      <c r="I281" s="202"/>
      <c r="J281" s="201">
        <f t="shared" si="40"/>
        <v>0</v>
      </c>
      <c r="K281" s="203"/>
      <c r="L281" s="204"/>
      <c r="M281" s="205" t="s">
        <v>1</v>
      </c>
      <c r="N281" s="206" t="s">
        <v>38</v>
      </c>
      <c r="O281" s="68"/>
      <c r="P281" s="193">
        <f t="shared" si="41"/>
        <v>0</v>
      </c>
      <c r="Q281" s="193">
        <v>0.112</v>
      </c>
      <c r="R281" s="193">
        <f t="shared" si="42"/>
        <v>0.112</v>
      </c>
      <c r="S281" s="193">
        <v>0</v>
      </c>
      <c r="T281" s="194">
        <f t="shared" si="43"/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95" t="s">
        <v>220</v>
      </c>
      <c r="AT281" s="195" t="s">
        <v>256</v>
      </c>
      <c r="AU281" s="195" t="s">
        <v>180</v>
      </c>
      <c r="AY281" s="14" t="s">
        <v>172</v>
      </c>
      <c r="BE281" s="196">
        <f t="shared" si="44"/>
        <v>0</v>
      </c>
      <c r="BF281" s="196">
        <f t="shared" si="45"/>
        <v>0</v>
      </c>
      <c r="BG281" s="196">
        <f t="shared" si="46"/>
        <v>0</v>
      </c>
      <c r="BH281" s="196">
        <f t="shared" si="47"/>
        <v>0</v>
      </c>
      <c r="BI281" s="196">
        <f t="shared" si="48"/>
        <v>0</v>
      </c>
      <c r="BJ281" s="14" t="s">
        <v>180</v>
      </c>
      <c r="BK281" s="196">
        <f t="shared" si="49"/>
        <v>0</v>
      </c>
      <c r="BL281" s="14" t="s">
        <v>179</v>
      </c>
      <c r="BM281" s="195" t="s">
        <v>1470</v>
      </c>
    </row>
    <row r="282" spans="1:65" s="2" customFormat="1" ht="24.2" customHeight="1">
      <c r="A282" s="31"/>
      <c r="B282" s="32"/>
      <c r="C282" s="184" t="s">
        <v>1471</v>
      </c>
      <c r="D282" s="184" t="s">
        <v>175</v>
      </c>
      <c r="E282" s="185" t="s">
        <v>1472</v>
      </c>
      <c r="F282" s="186" t="s">
        <v>1473</v>
      </c>
      <c r="G282" s="187" t="s">
        <v>1048</v>
      </c>
      <c r="H282" s="188">
        <v>3</v>
      </c>
      <c r="I282" s="189"/>
      <c r="J282" s="188">
        <f t="shared" si="40"/>
        <v>0</v>
      </c>
      <c r="K282" s="190"/>
      <c r="L282" s="36"/>
      <c r="M282" s="191" t="s">
        <v>1</v>
      </c>
      <c r="N282" s="192" t="s">
        <v>38</v>
      </c>
      <c r="O282" s="68"/>
      <c r="P282" s="193">
        <f t="shared" si="41"/>
        <v>0</v>
      </c>
      <c r="Q282" s="193">
        <v>0</v>
      </c>
      <c r="R282" s="193">
        <f t="shared" si="42"/>
        <v>0</v>
      </c>
      <c r="S282" s="193">
        <v>0</v>
      </c>
      <c r="T282" s="194">
        <f t="shared" si="43"/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95" t="s">
        <v>179</v>
      </c>
      <c r="AT282" s="195" t="s">
        <v>175</v>
      </c>
      <c r="AU282" s="195" t="s">
        <v>180</v>
      </c>
      <c r="AY282" s="14" t="s">
        <v>172</v>
      </c>
      <c r="BE282" s="196">
        <f t="shared" si="44"/>
        <v>0</v>
      </c>
      <c r="BF282" s="196">
        <f t="shared" si="45"/>
        <v>0</v>
      </c>
      <c r="BG282" s="196">
        <f t="shared" si="46"/>
        <v>0</v>
      </c>
      <c r="BH282" s="196">
        <f t="shared" si="47"/>
        <v>0</v>
      </c>
      <c r="BI282" s="196">
        <f t="shared" si="48"/>
        <v>0</v>
      </c>
      <c r="BJ282" s="14" t="s">
        <v>180</v>
      </c>
      <c r="BK282" s="196">
        <f t="shared" si="49"/>
        <v>0</v>
      </c>
      <c r="BL282" s="14" t="s">
        <v>179</v>
      </c>
      <c r="BM282" s="195" t="s">
        <v>1474</v>
      </c>
    </row>
    <row r="283" spans="1:65" s="2" customFormat="1" ht="24.2" customHeight="1">
      <c r="A283" s="31"/>
      <c r="B283" s="32"/>
      <c r="C283" s="197" t="s">
        <v>1225</v>
      </c>
      <c r="D283" s="197" t="s">
        <v>256</v>
      </c>
      <c r="E283" s="198" t="s">
        <v>1475</v>
      </c>
      <c r="F283" s="199" t="s">
        <v>1476</v>
      </c>
      <c r="G283" s="200" t="s">
        <v>1048</v>
      </c>
      <c r="H283" s="201">
        <v>1</v>
      </c>
      <c r="I283" s="202"/>
      <c r="J283" s="201">
        <f t="shared" si="40"/>
        <v>0</v>
      </c>
      <c r="K283" s="203"/>
      <c r="L283" s="204"/>
      <c r="M283" s="205" t="s">
        <v>1</v>
      </c>
      <c r="N283" s="206" t="s">
        <v>38</v>
      </c>
      <c r="O283" s="68"/>
      <c r="P283" s="193">
        <f t="shared" si="41"/>
        <v>0</v>
      </c>
      <c r="Q283" s="193">
        <v>0.06</v>
      </c>
      <c r="R283" s="193">
        <f t="shared" si="42"/>
        <v>0.06</v>
      </c>
      <c r="S283" s="193">
        <v>0</v>
      </c>
      <c r="T283" s="194">
        <f t="shared" si="43"/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95" t="s">
        <v>220</v>
      </c>
      <c r="AT283" s="195" t="s">
        <v>256</v>
      </c>
      <c r="AU283" s="195" t="s">
        <v>180</v>
      </c>
      <c r="AY283" s="14" t="s">
        <v>172</v>
      </c>
      <c r="BE283" s="196">
        <f t="shared" si="44"/>
        <v>0</v>
      </c>
      <c r="BF283" s="196">
        <f t="shared" si="45"/>
        <v>0</v>
      </c>
      <c r="BG283" s="196">
        <f t="shared" si="46"/>
        <v>0</v>
      </c>
      <c r="BH283" s="196">
        <f t="shared" si="47"/>
        <v>0</v>
      </c>
      <c r="BI283" s="196">
        <f t="shared" si="48"/>
        <v>0</v>
      </c>
      <c r="BJ283" s="14" t="s">
        <v>180</v>
      </c>
      <c r="BK283" s="196">
        <f t="shared" si="49"/>
        <v>0</v>
      </c>
      <c r="BL283" s="14" t="s">
        <v>179</v>
      </c>
      <c r="BM283" s="195" t="s">
        <v>1477</v>
      </c>
    </row>
    <row r="284" spans="1:65" s="2" customFormat="1" ht="24.2" customHeight="1">
      <c r="A284" s="31"/>
      <c r="B284" s="32"/>
      <c r="C284" s="197" t="s">
        <v>1478</v>
      </c>
      <c r="D284" s="197" t="s">
        <v>256</v>
      </c>
      <c r="E284" s="198" t="s">
        <v>1479</v>
      </c>
      <c r="F284" s="199" t="s">
        <v>1480</v>
      </c>
      <c r="G284" s="200" t="s">
        <v>1048</v>
      </c>
      <c r="H284" s="201">
        <v>2</v>
      </c>
      <c r="I284" s="202"/>
      <c r="J284" s="201">
        <f t="shared" si="40"/>
        <v>0</v>
      </c>
      <c r="K284" s="203"/>
      <c r="L284" s="204"/>
      <c r="M284" s="205" t="s">
        <v>1</v>
      </c>
      <c r="N284" s="206" t="s">
        <v>38</v>
      </c>
      <c r="O284" s="68"/>
      <c r="P284" s="193">
        <f t="shared" si="41"/>
        <v>0</v>
      </c>
      <c r="Q284" s="193">
        <v>7.4999999999999997E-2</v>
      </c>
      <c r="R284" s="193">
        <f t="shared" si="42"/>
        <v>0.15</v>
      </c>
      <c r="S284" s="193">
        <v>0</v>
      </c>
      <c r="T284" s="194">
        <f t="shared" si="43"/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95" t="s">
        <v>220</v>
      </c>
      <c r="AT284" s="195" t="s">
        <v>256</v>
      </c>
      <c r="AU284" s="195" t="s">
        <v>180</v>
      </c>
      <c r="AY284" s="14" t="s">
        <v>172</v>
      </c>
      <c r="BE284" s="196">
        <f t="shared" si="44"/>
        <v>0</v>
      </c>
      <c r="BF284" s="196">
        <f t="shared" si="45"/>
        <v>0</v>
      </c>
      <c r="BG284" s="196">
        <f t="shared" si="46"/>
        <v>0</v>
      </c>
      <c r="BH284" s="196">
        <f t="shared" si="47"/>
        <v>0</v>
      </c>
      <c r="BI284" s="196">
        <f t="shared" si="48"/>
        <v>0</v>
      </c>
      <c r="BJ284" s="14" t="s">
        <v>180</v>
      </c>
      <c r="BK284" s="196">
        <f t="shared" si="49"/>
        <v>0</v>
      </c>
      <c r="BL284" s="14" t="s">
        <v>179</v>
      </c>
      <c r="BM284" s="195" t="s">
        <v>1481</v>
      </c>
    </row>
    <row r="285" spans="1:65" s="2" customFormat="1" ht="24.2" customHeight="1">
      <c r="A285" s="31"/>
      <c r="B285" s="32"/>
      <c r="C285" s="197" t="s">
        <v>1228</v>
      </c>
      <c r="D285" s="197" t="s">
        <v>256</v>
      </c>
      <c r="E285" s="198" t="s">
        <v>1482</v>
      </c>
      <c r="F285" s="199" t="s">
        <v>1483</v>
      </c>
      <c r="G285" s="200" t="s">
        <v>1048</v>
      </c>
      <c r="H285" s="201">
        <v>3</v>
      </c>
      <c r="I285" s="202"/>
      <c r="J285" s="201">
        <f t="shared" si="40"/>
        <v>0</v>
      </c>
      <c r="K285" s="203"/>
      <c r="L285" s="204"/>
      <c r="M285" s="205" t="s">
        <v>1</v>
      </c>
      <c r="N285" s="206" t="s">
        <v>38</v>
      </c>
      <c r="O285" s="68"/>
      <c r="P285" s="193">
        <f t="shared" si="41"/>
        <v>0</v>
      </c>
      <c r="Q285" s="193">
        <v>1.0999999999999999E-2</v>
      </c>
      <c r="R285" s="193">
        <f t="shared" si="42"/>
        <v>3.3000000000000002E-2</v>
      </c>
      <c r="S285" s="193">
        <v>0</v>
      </c>
      <c r="T285" s="194">
        <f t="shared" si="43"/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95" t="s">
        <v>220</v>
      </c>
      <c r="AT285" s="195" t="s">
        <v>256</v>
      </c>
      <c r="AU285" s="195" t="s">
        <v>180</v>
      </c>
      <c r="AY285" s="14" t="s">
        <v>172</v>
      </c>
      <c r="BE285" s="196">
        <f t="shared" si="44"/>
        <v>0</v>
      </c>
      <c r="BF285" s="196">
        <f t="shared" si="45"/>
        <v>0</v>
      </c>
      <c r="BG285" s="196">
        <f t="shared" si="46"/>
        <v>0</v>
      </c>
      <c r="BH285" s="196">
        <f t="shared" si="47"/>
        <v>0</v>
      </c>
      <c r="BI285" s="196">
        <f t="shared" si="48"/>
        <v>0</v>
      </c>
      <c r="BJ285" s="14" t="s">
        <v>180</v>
      </c>
      <c r="BK285" s="196">
        <f t="shared" si="49"/>
        <v>0</v>
      </c>
      <c r="BL285" s="14" t="s">
        <v>179</v>
      </c>
      <c r="BM285" s="195" t="s">
        <v>1484</v>
      </c>
    </row>
    <row r="286" spans="1:65" s="2" customFormat="1" ht="24.2" customHeight="1">
      <c r="A286" s="31"/>
      <c r="B286" s="32"/>
      <c r="C286" s="197" t="s">
        <v>1485</v>
      </c>
      <c r="D286" s="197" t="s">
        <v>256</v>
      </c>
      <c r="E286" s="198" t="s">
        <v>1486</v>
      </c>
      <c r="F286" s="199" t="s">
        <v>1487</v>
      </c>
      <c r="G286" s="200" t="s">
        <v>1048</v>
      </c>
      <c r="H286" s="201">
        <v>3</v>
      </c>
      <c r="I286" s="202"/>
      <c r="J286" s="201">
        <f t="shared" si="40"/>
        <v>0</v>
      </c>
      <c r="K286" s="203"/>
      <c r="L286" s="204"/>
      <c r="M286" s="205" t="s">
        <v>1</v>
      </c>
      <c r="N286" s="206" t="s">
        <v>38</v>
      </c>
      <c r="O286" s="68"/>
      <c r="P286" s="193">
        <f t="shared" si="41"/>
        <v>0</v>
      </c>
      <c r="Q286" s="193">
        <v>1.6E-2</v>
      </c>
      <c r="R286" s="193">
        <f t="shared" si="42"/>
        <v>4.8000000000000001E-2</v>
      </c>
      <c r="S286" s="193">
        <v>0</v>
      </c>
      <c r="T286" s="194">
        <f t="shared" si="43"/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95" t="s">
        <v>220</v>
      </c>
      <c r="AT286" s="195" t="s">
        <v>256</v>
      </c>
      <c r="AU286" s="195" t="s">
        <v>180</v>
      </c>
      <c r="AY286" s="14" t="s">
        <v>172</v>
      </c>
      <c r="BE286" s="196">
        <f t="shared" si="44"/>
        <v>0</v>
      </c>
      <c r="BF286" s="196">
        <f t="shared" si="45"/>
        <v>0</v>
      </c>
      <c r="BG286" s="196">
        <f t="shared" si="46"/>
        <v>0</v>
      </c>
      <c r="BH286" s="196">
        <f t="shared" si="47"/>
        <v>0</v>
      </c>
      <c r="BI286" s="196">
        <f t="shared" si="48"/>
        <v>0</v>
      </c>
      <c r="BJ286" s="14" t="s">
        <v>180</v>
      </c>
      <c r="BK286" s="196">
        <f t="shared" si="49"/>
        <v>0</v>
      </c>
      <c r="BL286" s="14" t="s">
        <v>179</v>
      </c>
      <c r="BM286" s="195" t="s">
        <v>1488</v>
      </c>
    </row>
    <row r="287" spans="1:65" s="2" customFormat="1" ht="24.2" customHeight="1">
      <c r="A287" s="31"/>
      <c r="B287" s="32"/>
      <c r="C287" s="184" t="s">
        <v>1231</v>
      </c>
      <c r="D287" s="184" t="s">
        <v>175</v>
      </c>
      <c r="E287" s="185" t="s">
        <v>1489</v>
      </c>
      <c r="F287" s="186" t="s">
        <v>1490</v>
      </c>
      <c r="G287" s="187" t="s">
        <v>1048</v>
      </c>
      <c r="H287" s="188">
        <v>6</v>
      </c>
      <c r="I287" s="189"/>
      <c r="J287" s="188">
        <f t="shared" si="40"/>
        <v>0</v>
      </c>
      <c r="K287" s="190"/>
      <c r="L287" s="36"/>
      <c r="M287" s="191" t="s">
        <v>1</v>
      </c>
      <c r="N287" s="192" t="s">
        <v>38</v>
      </c>
      <c r="O287" s="68"/>
      <c r="P287" s="193">
        <f t="shared" si="41"/>
        <v>0</v>
      </c>
      <c r="Q287" s="193">
        <v>0</v>
      </c>
      <c r="R287" s="193">
        <f t="shared" si="42"/>
        <v>0</v>
      </c>
      <c r="S287" s="193">
        <v>0</v>
      </c>
      <c r="T287" s="194">
        <f t="shared" si="43"/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95" t="s">
        <v>179</v>
      </c>
      <c r="AT287" s="195" t="s">
        <v>175</v>
      </c>
      <c r="AU287" s="195" t="s">
        <v>180</v>
      </c>
      <c r="AY287" s="14" t="s">
        <v>172</v>
      </c>
      <c r="BE287" s="196">
        <f t="shared" si="44"/>
        <v>0</v>
      </c>
      <c r="BF287" s="196">
        <f t="shared" si="45"/>
        <v>0</v>
      </c>
      <c r="BG287" s="196">
        <f t="shared" si="46"/>
        <v>0</v>
      </c>
      <c r="BH287" s="196">
        <f t="shared" si="47"/>
        <v>0</v>
      </c>
      <c r="BI287" s="196">
        <f t="shared" si="48"/>
        <v>0</v>
      </c>
      <c r="BJ287" s="14" t="s">
        <v>180</v>
      </c>
      <c r="BK287" s="196">
        <f t="shared" si="49"/>
        <v>0</v>
      </c>
      <c r="BL287" s="14" t="s">
        <v>179</v>
      </c>
      <c r="BM287" s="195" t="s">
        <v>1491</v>
      </c>
    </row>
    <row r="288" spans="1:65" s="2" customFormat="1" ht="37.9" customHeight="1">
      <c r="A288" s="31"/>
      <c r="B288" s="32"/>
      <c r="C288" s="184" t="s">
        <v>1492</v>
      </c>
      <c r="D288" s="184" t="s">
        <v>175</v>
      </c>
      <c r="E288" s="185" t="s">
        <v>1493</v>
      </c>
      <c r="F288" s="186" t="s">
        <v>1494</v>
      </c>
      <c r="G288" s="187" t="s">
        <v>1048</v>
      </c>
      <c r="H288" s="188">
        <v>19</v>
      </c>
      <c r="I288" s="189"/>
      <c r="J288" s="188">
        <f t="shared" si="40"/>
        <v>0</v>
      </c>
      <c r="K288" s="190"/>
      <c r="L288" s="36"/>
      <c r="M288" s="191" t="s">
        <v>1</v>
      </c>
      <c r="N288" s="192" t="s">
        <v>38</v>
      </c>
      <c r="O288" s="68"/>
      <c r="P288" s="193">
        <f t="shared" si="41"/>
        <v>0</v>
      </c>
      <c r="Q288" s="193">
        <v>0</v>
      </c>
      <c r="R288" s="193">
        <f t="shared" si="42"/>
        <v>0</v>
      </c>
      <c r="S288" s="193">
        <v>0</v>
      </c>
      <c r="T288" s="194">
        <f t="shared" si="43"/>
        <v>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R288" s="195" t="s">
        <v>179</v>
      </c>
      <c r="AT288" s="195" t="s">
        <v>175</v>
      </c>
      <c r="AU288" s="195" t="s">
        <v>180</v>
      </c>
      <c r="AY288" s="14" t="s">
        <v>172</v>
      </c>
      <c r="BE288" s="196">
        <f t="shared" si="44"/>
        <v>0</v>
      </c>
      <c r="BF288" s="196">
        <f t="shared" si="45"/>
        <v>0</v>
      </c>
      <c r="BG288" s="196">
        <f t="shared" si="46"/>
        <v>0</v>
      </c>
      <c r="BH288" s="196">
        <f t="shared" si="47"/>
        <v>0</v>
      </c>
      <c r="BI288" s="196">
        <f t="shared" si="48"/>
        <v>0</v>
      </c>
      <c r="BJ288" s="14" t="s">
        <v>180</v>
      </c>
      <c r="BK288" s="196">
        <f t="shared" si="49"/>
        <v>0</v>
      </c>
      <c r="BL288" s="14" t="s">
        <v>179</v>
      </c>
      <c r="BM288" s="195" t="s">
        <v>1495</v>
      </c>
    </row>
    <row r="289" spans="1:65" s="2" customFormat="1" ht="24.2" customHeight="1">
      <c r="A289" s="31"/>
      <c r="B289" s="32"/>
      <c r="C289" s="184" t="s">
        <v>1234</v>
      </c>
      <c r="D289" s="184" t="s">
        <v>175</v>
      </c>
      <c r="E289" s="185" t="s">
        <v>1496</v>
      </c>
      <c r="F289" s="186" t="s">
        <v>1497</v>
      </c>
      <c r="G289" s="187" t="s">
        <v>1048</v>
      </c>
      <c r="H289" s="188">
        <v>1</v>
      </c>
      <c r="I289" s="189"/>
      <c r="J289" s="188">
        <f t="shared" si="40"/>
        <v>0</v>
      </c>
      <c r="K289" s="190"/>
      <c r="L289" s="36"/>
      <c r="M289" s="191" t="s">
        <v>1</v>
      </c>
      <c r="N289" s="192" t="s">
        <v>38</v>
      </c>
      <c r="O289" s="68"/>
      <c r="P289" s="193">
        <f t="shared" si="41"/>
        <v>0</v>
      </c>
      <c r="Q289" s="193">
        <v>0</v>
      </c>
      <c r="R289" s="193">
        <f t="shared" si="42"/>
        <v>0</v>
      </c>
      <c r="S289" s="193">
        <v>0</v>
      </c>
      <c r="T289" s="194">
        <f t="shared" si="43"/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95" t="s">
        <v>179</v>
      </c>
      <c r="AT289" s="195" t="s">
        <v>175</v>
      </c>
      <c r="AU289" s="195" t="s">
        <v>180</v>
      </c>
      <c r="AY289" s="14" t="s">
        <v>172</v>
      </c>
      <c r="BE289" s="196">
        <f t="shared" si="44"/>
        <v>0</v>
      </c>
      <c r="BF289" s="196">
        <f t="shared" si="45"/>
        <v>0</v>
      </c>
      <c r="BG289" s="196">
        <f t="shared" si="46"/>
        <v>0</v>
      </c>
      <c r="BH289" s="196">
        <f t="shared" si="47"/>
        <v>0</v>
      </c>
      <c r="BI289" s="196">
        <f t="shared" si="48"/>
        <v>0</v>
      </c>
      <c r="BJ289" s="14" t="s">
        <v>180</v>
      </c>
      <c r="BK289" s="196">
        <f t="shared" si="49"/>
        <v>0</v>
      </c>
      <c r="BL289" s="14" t="s">
        <v>179</v>
      </c>
      <c r="BM289" s="195" t="s">
        <v>1498</v>
      </c>
    </row>
    <row r="290" spans="1:65" s="2" customFormat="1" ht="24.2" customHeight="1">
      <c r="A290" s="31"/>
      <c r="B290" s="32"/>
      <c r="C290" s="184" t="s">
        <v>1499</v>
      </c>
      <c r="D290" s="184" t="s">
        <v>175</v>
      </c>
      <c r="E290" s="185" t="s">
        <v>1500</v>
      </c>
      <c r="F290" s="186" t="s">
        <v>1501</v>
      </c>
      <c r="G290" s="187" t="s">
        <v>1048</v>
      </c>
      <c r="H290" s="188">
        <v>6</v>
      </c>
      <c r="I290" s="189"/>
      <c r="J290" s="188">
        <f t="shared" si="40"/>
        <v>0</v>
      </c>
      <c r="K290" s="190"/>
      <c r="L290" s="36"/>
      <c r="M290" s="191" t="s">
        <v>1</v>
      </c>
      <c r="N290" s="192" t="s">
        <v>38</v>
      </c>
      <c r="O290" s="68"/>
      <c r="P290" s="193">
        <f t="shared" si="41"/>
        <v>0</v>
      </c>
      <c r="Q290" s="193">
        <v>0</v>
      </c>
      <c r="R290" s="193">
        <f t="shared" si="42"/>
        <v>0</v>
      </c>
      <c r="S290" s="193">
        <v>0</v>
      </c>
      <c r="T290" s="194">
        <f t="shared" si="43"/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95" t="s">
        <v>179</v>
      </c>
      <c r="AT290" s="195" t="s">
        <v>175</v>
      </c>
      <c r="AU290" s="195" t="s">
        <v>180</v>
      </c>
      <c r="AY290" s="14" t="s">
        <v>172</v>
      </c>
      <c r="BE290" s="196">
        <f t="shared" si="44"/>
        <v>0</v>
      </c>
      <c r="BF290" s="196">
        <f t="shared" si="45"/>
        <v>0</v>
      </c>
      <c r="BG290" s="196">
        <f t="shared" si="46"/>
        <v>0</v>
      </c>
      <c r="BH290" s="196">
        <f t="shared" si="47"/>
        <v>0</v>
      </c>
      <c r="BI290" s="196">
        <f t="shared" si="48"/>
        <v>0</v>
      </c>
      <c r="BJ290" s="14" t="s">
        <v>180</v>
      </c>
      <c r="BK290" s="196">
        <f t="shared" si="49"/>
        <v>0</v>
      </c>
      <c r="BL290" s="14" t="s">
        <v>179</v>
      </c>
      <c r="BM290" s="195" t="s">
        <v>1502</v>
      </c>
    </row>
    <row r="291" spans="1:65" s="2" customFormat="1" ht="24.2" customHeight="1">
      <c r="A291" s="31"/>
      <c r="B291" s="32"/>
      <c r="C291" s="197" t="s">
        <v>1237</v>
      </c>
      <c r="D291" s="197" t="s">
        <v>256</v>
      </c>
      <c r="E291" s="198" t="s">
        <v>1503</v>
      </c>
      <c r="F291" s="199" t="s">
        <v>1504</v>
      </c>
      <c r="G291" s="200" t="s">
        <v>1048</v>
      </c>
      <c r="H291" s="201">
        <v>4</v>
      </c>
      <c r="I291" s="202"/>
      <c r="J291" s="201">
        <f t="shared" si="40"/>
        <v>0</v>
      </c>
      <c r="K291" s="203"/>
      <c r="L291" s="204"/>
      <c r="M291" s="205" t="s">
        <v>1</v>
      </c>
      <c r="N291" s="206" t="s">
        <v>38</v>
      </c>
      <c r="O291" s="68"/>
      <c r="P291" s="193">
        <f t="shared" si="41"/>
        <v>0</v>
      </c>
      <c r="Q291" s="193">
        <v>0</v>
      </c>
      <c r="R291" s="193">
        <f t="shared" si="42"/>
        <v>0</v>
      </c>
      <c r="S291" s="193">
        <v>0</v>
      </c>
      <c r="T291" s="194">
        <f t="shared" si="43"/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95" t="s">
        <v>220</v>
      </c>
      <c r="AT291" s="195" t="s">
        <v>256</v>
      </c>
      <c r="AU291" s="195" t="s">
        <v>180</v>
      </c>
      <c r="AY291" s="14" t="s">
        <v>172</v>
      </c>
      <c r="BE291" s="196">
        <f t="shared" si="44"/>
        <v>0</v>
      </c>
      <c r="BF291" s="196">
        <f t="shared" si="45"/>
        <v>0</v>
      </c>
      <c r="BG291" s="196">
        <f t="shared" si="46"/>
        <v>0</v>
      </c>
      <c r="BH291" s="196">
        <f t="shared" si="47"/>
        <v>0</v>
      </c>
      <c r="BI291" s="196">
        <f t="shared" si="48"/>
        <v>0</v>
      </c>
      <c r="BJ291" s="14" t="s">
        <v>180</v>
      </c>
      <c r="BK291" s="196">
        <f t="shared" si="49"/>
        <v>0</v>
      </c>
      <c r="BL291" s="14" t="s">
        <v>179</v>
      </c>
      <c r="BM291" s="195" t="s">
        <v>1505</v>
      </c>
    </row>
    <row r="292" spans="1:65" s="2" customFormat="1" ht="24.2" customHeight="1">
      <c r="A292" s="31"/>
      <c r="B292" s="32"/>
      <c r="C292" s="197" t="s">
        <v>1506</v>
      </c>
      <c r="D292" s="197" t="s">
        <v>256</v>
      </c>
      <c r="E292" s="198" t="s">
        <v>1507</v>
      </c>
      <c r="F292" s="199" t="s">
        <v>1508</v>
      </c>
      <c r="G292" s="200" t="s">
        <v>1048</v>
      </c>
      <c r="H292" s="201">
        <v>2</v>
      </c>
      <c r="I292" s="202"/>
      <c r="J292" s="201">
        <f t="shared" si="40"/>
        <v>0</v>
      </c>
      <c r="K292" s="203"/>
      <c r="L292" s="204"/>
      <c r="M292" s="205" t="s">
        <v>1</v>
      </c>
      <c r="N292" s="206" t="s">
        <v>38</v>
      </c>
      <c r="O292" s="68"/>
      <c r="P292" s="193">
        <f t="shared" si="41"/>
        <v>0</v>
      </c>
      <c r="Q292" s="193">
        <v>0</v>
      </c>
      <c r="R292" s="193">
        <f t="shared" si="42"/>
        <v>0</v>
      </c>
      <c r="S292" s="193">
        <v>0</v>
      </c>
      <c r="T292" s="194">
        <f t="shared" si="43"/>
        <v>0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95" t="s">
        <v>220</v>
      </c>
      <c r="AT292" s="195" t="s">
        <v>256</v>
      </c>
      <c r="AU292" s="195" t="s">
        <v>180</v>
      </c>
      <c r="AY292" s="14" t="s">
        <v>172</v>
      </c>
      <c r="BE292" s="196">
        <f t="shared" si="44"/>
        <v>0</v>
      </c>
      <c r="BF292" s="196">
        <f t="shared" si="45"/>
        <v>0</v>
      </c>
      <c r="BG292" s="196">
        <f t="shared" si="46"/>
        <v>0</v>
      </c>
      <c r="BH292" s="196">
        <f t="shared" si="47"/>
        <v>0</v>
      </c>
      <c r="BI292" s="196">
        <f t="shared" si="48"/>
        <v>0</v>
      </c>
      <c r="BJ292" s="14" t="s">
        <v>180</v>
      </c>
      <c r="BK292" s="196">
        <f t="shared" si="49"/>
        <v>0</v>
      </c>
      <c r="BL292" s="14" t="s">
        <v>179</v>
      </c>
      <c r="BM292" s="195" t="s">
        <v>1509</v>
      </c>
    </row>
    <row r="293" spans="1:65" s="2" customFormat="1" ht="24.2" customHeight="1">
      <c r="A293" s="31"/>
      <c r="B293" s="32"/>
      <c r="C293" s="184" t="s">
        <v>1240</v>
      </c>
      <c r="D293" s="184" t="s">
        <v>175</v>
      </c>
      <c r="E293" s="185" t="s">
        <v>1510</v>
      </c>
      <c r="F293" s="186" t="s">
        <v>1511</v>
      </c>
      <c r="G293" s="187" t="s">
        <v>1048</v>
      </c>
      <c r="H293" s="188">
        <v>6</v>
      </c>
      <c r="I293" s="189"/>
      <c r="J293" s="188">
        <f t="shared" si="40"/>
        <v>0</v>
      </c>
      <c r="K293" s="190"/>
      <c r="L293" s="36"/>
      <c r="M293" s="191" t="s">
        <v>1</v>
      </c>
      <c r="N293" s="192" t="s">
        <v>38</v>
      </c>
      <c r="O293" s="68"/>
      <c r="P293" s="193">
        <f t="shared" si="41"/>
        <v>0</v>
      </c>
      <c r="Q293" s="193">
        <v>0</v>
      </c>
      <c r="R293" s="193">
        <f t="shared" si="42"/>
        <v>0</v>
      </c>
      <c r="S293" s="193">
        <v>0</v>
      </c>
      <c r="T293" s="194">
        <f t="shared" si="43"/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95" t="s">
        <v>179</v>
      </c>
      <c r="AT293" s="195" t="s">
        <v>175</v>
      </c>
      <c r="AU293" s="195" t="s">
        <v>180</v>
      </c>
      <c r="AY293" s="14" t="s">
        <v>172</v>
      </c>
      <c r="BE293" s="196">
        <f t="shared" si="44"/>
        <v>0</v>
      </c>
      <c r="BF293" s="196">
        <f t="shared" si="45"/>
        <v>0</v>
      </c>
      <c r="BG293" s="196">
        <f t="shared" si="46"/>
        <v>0</v>
      </c>
      <c r="BH293" s="196">
        <f t="shared" si="47"/>
        <v>0</v>
      </c>
      <c r="BI293" s="196">
        <f t="shared" si="48"/>
        <v>0</v>
      </c>
      <c r="BJ293" s="14" t="s">
        <v>180</v>
      </c>
      <c r="BK293" s="196">
        <f t="shared" si="49"/>
        <v>0</v>
      </c>
      <c r="BL293" s="14" t="s">
        <v>179</v>
      </c>
      <c r="BM293" s="195" t="s">
        <v>1512</v>
      </c>
    </row>
    <row r="294" spans="1:65" s="2" customFormat="1" ht="24.2" customHeight="1">
      <c r="A294" s="31"/>
      <c r="B294" s="32"/>
      <c r="C294" s="184" t="s">
        <v>1513</v>
      </c>
      <c r="D294" s="184" t="s">
        <v>175</v>
      </c>
      <c r="E294" s="185" t="s">
        <v>1514</v>
      </c>
      <c r="F294" s="186" t="s">
        <v>1515</v>
      </c>
      <c r="G294" s="187" t="s">
        <v>1048</v>
      </c>
      <c r="H294" s="188">
        <v>2</v>
      </c>
      <c r="I294" s="189"/>
      <c r="J294" s="188">
        <f t="shared" si="40"/>
        <v>0</v>
      </c>
      <c r="K294" s="190"/>
      <c r="L294" s="36"/>
      <c r="M294" s="191" t="s">
        <v>1</v>
      </c>
      <c r="N294" s="192" t="s">
        <v>38</v>
      </c>
      <c r="O294" s="68"/>
      <c r="P294" s="193">
        <f t="shared" si="41"/>
        <v>0</v>
      </c>
      <c r="Q294" s="193">
        <v>0</v>
      </c>
      <c r="R294" s="193">
        <f t="shared" si="42"/>
        <v>0</v>
      </c>
      <c r="S294" s="193">
        <v>0</v>
      </c>
      <c r="T294" s="194">
        <f t="shared" si="43"/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95" t="s">
        <v>179</v>
      </c>
      <c r="AT294" s="195" t="s">
        <v>175</v>
      </c>
      <c r="AU294" s="195" t="s">
        <v>180</v>
      </c>
      <c r="AY294" s="14" t="s">
        <v>172</v>
      </c>
      <c r="BE294" s="196">
        <f t="shared" si="44"/>
        <v>0</v>
      </c>
      <c r="BF294" s="196">
        <f t="shared" si="45"/>
        <v>0</v>
      </c>
      <c r="BG294" s="196">
        <f t="shared" si="46"/>
        <v>0</v>
      </c>
      <c r="BH294" s="196">
        <f t="shared" si="47"/>
        <v>0</v>
      </c>
      <c r="BI294" s="196">
        <f t="shared" si="48"/>
        <v>0</v>
      </c>
      <c r="BJ294" s="14" t="s">
        <v>180</v>
      </c>
      <c r="BK294" s="196">
        <f t="shared" si="49"/>
        <v>0</v>
      </c>
      <c r="BL294" s="14" t="s">
        <v>179</v>
      </c>
      <c r="BM294" s="195" t="s">
        <v>1516</v>
      </c>
    </row>
    <row r="295" spans="1:65" s="2" customFormat="1" ht="24.2" customHeight="1">
      <c r="A295" s="31"/>
      <c r="B295" s="32"/>
      <c r="C295" s="184" t="s">
        <v>1243</v>
      </c>
      <c r="D295" s="184" t="s">
        <v>175</v>
      </c>
      <c r="E295" s="185" t="s">
        <v>1517</v>
      </c>
      <c r="F295" s="186" t="s">
        <v>1518</v>
      </c>
      <c r="G295" s="187" t="s">
        <v>1048</v>
      </c>
      <c r="H295" s="188">
        <v>2</v>
      </c>
      <c r="I295" s="189"/>
      <c r="J295" s="188">
        <f t="shared" si="40"/>
        <v>0</v>
      </c>
      <c r="K295" s="190"/>
      <c r="L295" s="36"/>
      <c r="M295" s="191" t="s">
        <v>1</v>
      </c>
      <c r="N295" s="192" t="s">
        <v>38</v>
      </c>
      <c r="O295" s="68"/>
      <c r="P295" s="193">
        <f t="shared" si="41"/>
        <v>0</v>
      </c>
      <c r="Q295" s="193">
        <v>0</v>
      </c>
      <c r="R295" s="193">
        <f t="shared" si="42"/>
        <v>0</v>
      </c>
      <c r="S295" s="193">
        <v>0</v>
      </c>
      <c r="T295" s="194">
        <f t="shared" si="43"/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95" t="s">
        <v>179</v>
      </c>
      <c r="AT295" s="195" t="s">
        <v>175</v>
      </c>
      <c r="AU295" s="195" t="s">
        <v>180</v>
      </c>
      <c r="AY295" s="14" t="s">
        <v>172</v>
      </c>
      <c r="BE295" s="196">
        <f t="shared" si="44"/>
        <v>0</v>
      </c>
      <c r="BF295" s="196">
        <f t="shared" si="45"/>
        <v>0</v>
      </c>
      <c r="BG295" s="196">
        <f t="shared" si="46"/>
        <v>0</v>
      </c>
      <c r="BH295" s="196">
        <f t="shared" si="47"/>
        <v>0</v>
      </c>
      <c r="BI295" s="196">
        <f t="shared" si="48"/>
        <v>0</v>
      </c>
      <c r="BJ295" s="14" t="s">
        <v>180</v>
      </c>
      <c r="BK295" s="196">
        <f t="shared" si="49"/>
        <v>0</v>
      </c>
      <c r="BL295" s="14" t="s">
        <v>179</v>
      </c>
      <c r="BM295" s="195" t="s">
        <v>1519</v>
      </c>
    </row>
    <row r="296" spans="1:65" s="2" customFormat="1" ht="24.2" customHeight="1">
      <c r="A296" s="31"/>
      <c r="B296" s="32"/>
      <c r="C296" s="184" t="s">
        <v>1520</v>
      </c>
      <c r="D296" s="184" t="s">
        <v>175</v>
      </c>
      <c r="E296" s="185" t="s">
        <v>1521</v>
      </c>
      <c r="F296" s="186" t="s">
        <v>1522</v>
      </c>
      <c r="G296" s="187" t="s">
        <v>1048</v>
      </c>
      <c r="H296" s="188">
        <v>2</v>
      </c>
      <c r="I296" s="189"/>
      <c r="J296" s="188">
        <f t="shared" si="40"/>
        <v>0</v>
      </c>
      <c r="K296" s="190"/>
      <c r="L296" s="36"/>
      <c r="M296" s="191" t="s">
        <v>1</v>
      </c>
      <c r="N296" s="192" t="s">
        <v>38</v>
      </c>
      <c r="O296" s="68"/>
      <c r="P296" s="193">
        <f t="shared" si="41"/>
        <v>0</v>
      </c>
      <c r="Q296" s="193">
        <v>0</v>
      </c>
      <c r="R296" s="193">
        <f t="shared" si="42"/>
        <v>0</v>
      </c>
      <c r="S296" s="193">
        <v>0</v>
      </c>
      <c r="T296" s="194">
        <f t="shared" si="43"/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95" t="s">
        <v>179</v>
      </c>
      <c r="AT296" s="195" t="s">
        <v>175</v>
      </c>
      <c r="AU296" s="195" t="s">
        <v>180</v>
      </c>
      <c r="AY296" s="14" t="s">
        <v>172</v>
      </c>
      <c r="BE296" s="196">
        <f t="shared" si="44"/>
        <v>0</v>
      </c>
      <c r="BF296" s="196">
        <f t="shared" si="45"/>
        <v>0</v>
      </c>
      <c r="BG296" s="196">
        <f t="shared" si="46"/>
        <v>0</v>
      </c>
      <c r="BH296" s="196">
        <f t="shared" si="47"/>
        <v>0</v>
      </c>
      <c r="BI296" s="196">
        <f t="shared" si="48"/>
        <v>0</v>
      </c>
      <c r="BJ296" s="14" t="s">
        <v>180</v>
      </c>
      <c r="BK296" s="196">
        <f t="shared" si="49"/>
        <v>0</v>
      </c>
      <c r="BL296" s="14" t="s">
        <v>179</v>
      </c>
      <c r="BM296" s="195" t="s">
        <v>1523</v>
      </c>
    </row>
    <row r="297" spans="1:65" s="2" customFormat="1" ht="24.2" customHeight="1">
      <c r="A297" s="31"/>
      <c r="B297" s="32"/>
      <c r="C297" s="184" t="s">
        <v>1246</v>
      </c>
      <c r="D297" s="184" t="s">
        <v>175</v>
      </c>
      <c r="E297" s="185" t="s">
        <v>1524</v>
      </c>
      <c r="F297" s="186" t="s">
        <v>1525</v>
      </c>
      <c r="G297" s="187" t="s">
        <v>1048</v>
      </c>
      <c r="H297" s="188">
        <v>2</v>
      </c>
      <c r="I297" s="189"/>
      <c r="J297" s="188">
        <f t="shared" ref="J297:J328" si="50">ROUND(I297*H297,2)</f>
        <v>0</v>
      </c>
      <c r="K297" s="190"/>
      <c r="L297" s="36"/>
      <c r="M297" s="191" t="s">
        <v>1</v>
      </c>
      <c r="N297" s="192" t="s">
        <v>38</v>
      </c>
      <c r="O297" s="68"/>
      <c r="P297" s="193">
        <f t="shared" ref="P297:P328" si="51">O297*H297</f>
        <v>0</v>
      </c>
      <c r="Q297" s="193">
        <v>0</v>
      </c>
      <c r="R297" s="193">
        <f t="shared" ref="R297:R328" si="52">Q297*H297</f>
        <v>0</v>
      </c>
      <c r="S297" s="193">
        <v>0</v>
      </c>
      <c r="T297" s="194">
        <f t="shared" ref="T297:T328" si="53">S297*H297</f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95" t="s">
        <v>179</v>
      </c>
      <c r="AT297" s="195" t="s">
        <v>175</v>
      </c>
      <c r="AU297" s="195" t="s">
        <v>180</v>
      </c>
      <c r="AY297" s="14" t="s">
        <v>172</v>
      </c>
      <c r="BE297" s="196">
        <f t="shared" ref="BE297:BE328" si="54">IF(N297="základná",J297,0)</f>
        <v>0</v>
      </c>
      <c r="BF297" s="196">
        <f t="shared" ref="BF297:BF328" si="55">IF(N297="znížená",J297,0)</f>
        <v>0</v>
      </c>
      <c r="BG297" s="196">
        <f t="shared" ref="BG297:BG328" si="56">IF(N297="zákl. prenesená",J297,0)</f>
        <v>0</v>
      </c>
      <c r="BH297" s="196">
        <f t="shared" ref="BH297:BH328" si="57">IF(N297="zníž. prenesená",J297,0)</f>
        <v>0</v>
      </c>
      <c r="BI297" s="196">
        <f t="shared" ref="BI297:BI328" si="58">IF(N297="nulová",J297,0)</f>
        <v>0</v>
      </c>
      <c r="BJ297" s="14" t="s">
        <v>180</v>
      </c>
      <c r="BK297" s="196">
        <f t="shared" ref="BK297:BK328" si="59">ROUND(I297*H297,2)</f>
        <v>0</v>
      </c>
      <c r="BL297" s="14" t="s">
        <v>179</v>
      </c>
      <c r="BM297" s="195" t="s">
        <v>1526</v>
      </c>
    </row>
    <row r="298" spans="1:65" s="2" customFormat="1" ht="24.2" customHeight="1">
      <c r="A298" s="31"/>
      <c r="B298" s="32"/>
      <c r="C298" s="184" t="s">
        <v>1527</v>
      </c>
      <c r="D298" s="184" t="s">
        <v>175</v>
      </c>
      <c r="E298" s="185" t="s">
        <v>1528</v>
      </c>
      <c r="F298" s="186" t="s">
        <v>1529</v>
      </c>
      <c r="G298" s="187" t="s">
        <v>1048</v>
      </c>
      <c r="H298" s="188">
        <v>4</v>
      </c>
      <c r="I298" s="189"/>
      <c r="J298" s="188">
        <f t="shared" si="50"/>
        <v>0</v>
      </c>
      <c r="K298" s="190"/>
      <c r="L298" s="36"/>
      <c r="M298" s="191" t="s">
        <v>1</v>
      </c>
      <c r="N298" s="192" t="s">
        <v>38</v>
      </c>
      <c r="O298" s="68"/>
      <c r="P298" s="193">
        <f t="shared" si="51"/>
        <v>0</v>
      </c>
      <c r="Q298" s="193">
        <v>0</v>
      </c>
      <c r="R298" s="193">
        <f t="shared" si="52"/>
        <v>0</v>
      </c>
      <c r="S298" s="193">
        <v>0</v>
      </c>
      <c r="T298" s="194">
        <f t="shared" si="53"/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95" t="s">
        <v>179</v>
      </c>
      <c r="AT298" s="195" t="s">
        <v>175</v>
      </c>
      <c r="AU298" s="195" t="s">
        <v>180</v>
      </c>
      <c r="AY298" s="14" t="s">
        <v>172</v>
      </c>
      <c r="BE298" s="196">
        <f t="shared" si="54"/>
        <v>0</v>
      </c>
      <c r="BF298" s="196">
        <f t="shared" si="55"/>
        <v>0</v>
      </c>
      <c r="BG298" s="196">
        <f t="shared" si="56"/>
        <v>0</v>
      </c>
      <c r="BH298" s="196">
        <f t="shared" si="57"/>
        <v>0</v>
      </c>
      <c r="BI298" s="196">
        <f t="shared" si="58"/>
        <v>0</v>
      </c>
      <c r="BJ298" s="14" t="s">
        <v>180</v>
      </c>
      <c r="BK298" s="196">
        <f t="shared" si="59"/>
        <v>0</v>
      </c>
      <c r="BL298" s="14" t="s">
        <v>179</v>
      </c>
      <c r="BM298" s="195" t="s">
        <v>1530</v>
      </c>
    </row>
    <row r="299" spans="1:65" s="2" customFormat="1" ht="24.2" customHeight="1">
      <c r="A299" s="31"/>
      <c r="B299" s="32"/>
      <c r="C299" s="184" t="s">
        <v>1249</v>
      </c>
      <c r="D299" s="184" t="s">
        <v>175</v>
      </c>
      <c r="E299" s="185" t="s">
        <v>1531</v>
      </c>
      <c r="F299" s="186" t="s">
        <v>1532</v>
      </c>
      <c r="G299" s="187" t="s">
        <v>1048</v>
      </c>
      <c r="H299" s="188">
        <v>4</v>
      </c>
      <c r="I299" s="189"/>
      <c r="J299" s="188">
        <f t="shared" si="50"/>
        <v>0</v>
      </c>
      <c r="K299" s="190"/>
      <c r="L299" s="36"/>
      <c r="M299" s="191" t="s">
        <v>1</v>
      </c>
      <c r="N299" s="192" t="s">
        <v>38</v>
      </c>
      <c r="O299" s="68"/>
      <c r="P299" s="193">
        <f t="shared" si="51"/>
        <v>0</v>
      </c>
      <c r="Q299" s="193">
        <v>0</v>
      </c>
      <c r="R299" s="193">
        <f t="shared" si="52"/>
        <v>0</v>
      </c>
      <c r="S299" s="193">
        <v>0</v>
      </c>
      <c r="T299" s="194">
        <f t="shared" si="53"/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95" t="s">
        <v>179</v>
      </c>
      <c r="AT299" s="195" t="s">
        <v>175</v>
      </c>
      <c r="AU299" s="195" t="s">
        <v>180</v>
      </c>
      <c r="AY299" s="14" t="s">
        <v>172</v>
      </c>
      <c r="BE299" s="196">
        <f t="shared" si="54"/>
        <v>0</v>
      </c>
      <c r="BF299" s="196">
        <f t="shared" si="55"/>
        <v>0</v>
      </c>
      <c r="BG299" s="196">
        <f t="shared" si="56"/>
        <v>0</v>
      </c>
      <c r="BH299" s="196">
        <f t="shared" si="57"/>
        <v>0</v>
      </c>
      <c r="BI299" s="196">
        <f t="shared" si="58"/>
        <v>0</v>
      </c>
      <c r="BJ299" s="14" t="s">
        <v>180</v>
      </c>
      <c r="BK299" s="196">
        <f t="shared" si="59"/>
        <v>0</v>
      </c>
      <c r="BL299" s="14" t="s">
        <v>179</v>
      </c>
      <c r="BM299" s="195" t="s">
        <v>1533</v>
      </c>
    </row>
    <row r="300" spans="1:65" s="2" customFormat="1" ht="24.2" customHeight="1">
      <c r="A300" s="31"/>
      <c r="B300" s="32"/>
      <c r="C300" s="184" t="s">
        <v>1534</v>
      </c>
      <c r="D300" s="184" t="s">
        <v>175</v>
      </c>
      <c r="E300" s="185" t="s">
        <v>1535</v>
      </c>
      <c r="F300" s="186" t="s">
        <v>1536</v>
      </c>
      <c r="G300" s="187" t="s">
        <v>1048</v>
      </c>
      <c r="H300" s="188">
        <v>3</v>
      </c>
      <c r="I300" s="189"/>
      <c r="J300" s="188">
        <f t="shared" si="50"/>
        <v>0</v>
      </c>
      <c r="K300" s="190"/>
      <c r="L300" s="36"/>
      <c r="M300" s="191" t="s">
        <v>1</v>
      </c>
      <c r="N300" s="192" t="s">
        <v>38</v>
      </c>
      <c r="O300" s="68"/>
      <c r="P300" s="193">
        <f t="shared" si="51"/>
        <v>0</v>
      </c>
      <c r="Q300" s="193">
        <v>0</v>
      </c>
      <c r="R300" s="193">
        <f t="shared" si="52"/>
        <v>0</v>
      </c>
      <c r="S300" s="193">
        <v>0</v>
      </c>
      <c r="T300" s="194">
        <f t="shared" si="53"/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95" t="s">
        <v>179</v>
      </c>
      <c r="AT300" s="195" t="s">
        <v>175</v>
      </c>
      <c r="AU300" s="195" t="s">
        <v>180</v>
      </c>
      <c r="AY300" s="14" t="s">
        <v>172</v>
      </c>
      <c r="BE300" s="196">
        <f t="shared" si="54"/>
        <v>0</v>
      </c>
      <c r="BF300" s="196">
        <f t="shared" si="55"/>
        <v>0</v>
      </c>
      <c r="BG300" s="196">
        <f t="shared" si="56"/>
        <v>0</v>
      </c>
      <c r="BH300" s="196">
        <f t="shared" si="57"/>
        <v>0</v>
      </c>
      <c r="BI300" s="196">
        <f t="shared" si="58"/>
        <v>0</v>
      </c>
      <c r="BJ300" s="14" t="s">
        <v>180</v>
      </c>
      <c r="BK300" s="196">
        <f t="shared" si="59"/>
        <v>0</v>
      </c>
      <c r="BL300" s="14" t="s">
        <v>179</v>
      </c>
      <c r="BM300" s="195" t="s">
        <v>1537</v>
      </c>
    </row>
    <row r="301" spans="1:65" s="2" customFormat="1" ht="24.2" customHeight="1">
      <c r="A301" s="31"/>
      <c r="B301" s="32"/>
      <c r="C301" s="184" t="s">
        <v>1253</v>
      </c>
      <c r="D301" s="184" t="s">
        <v>175</v>
      </c>
      <c r="E301" s="185" t="s">
        <v>1538</v>
      </c>
      <c r="F301" s="186" t="s">
        <v>1539</v>
      </c>
      <c r="G301" s="187" t="s">
        <v>1048</v>
      </c>
      <c r="H301" s="188">
        <v>3</v>
      </c>
      <c r="I301" s="189"/>
      <c r="J301" s="188">
        <f t="shared" si="50"/>
        <v>0</v>
      </c>
      <c r="K301" s="190"/>
      <c r="L301" s="36"/>
      <c r="M301" s="191" t="s">
        <v>1</v>
      </c>
      <c r="N301" s="192" t="s">
        <v>38</v>
      </c>
      <c r="O301" s="68"/>
      <c r="P301" s="193">
        <f t="shared" si="51"/>
        <v>0</v>
      </c>
      <c r="Q301" s="193">
        <v>0</v>
      </c>
      <c r="R301" s="193">
        <f t="shared" si="52"/>
        <v>0</v>
      </c>
      <c r="S301" s="193">
        <v>0</v>
      </c>
      <c r="T301" s="194">
        <f t="shared" si="53"/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95" t="s">
        <v>179</v>
      </c>
      <c r="AT301" s="195" t="s">
        <v>175</v>
      </c>
      <c r="AU301" s="195" t="s">
        <v>180</v>
      </c>
      <c r="AY301" s="14" t="s">
        <v>172</v>
      </c>
      <c r="BE301" s="196">
        <f t="shared" si="54"/>
        <v>0</v>
      </c>
      <c r="BF301" s="196">
        <f t="shared" si="55"/>
        <v>0</v>
      </c>
      <c r="BG301" s="196">
        <f t="shared" si="56"/>
        <v>0</v>
      </c>
      <c r="BH301" s="196">
        <f t="shared" si="57"/>
        <v>0</v>
      </c>
      <c r="BI301" s="196">
        <f t="shared" si="58"/>
        <v>0</v>
      </c>
      <c r="BJ301" s="14" t="s">
        <v>180</v>
      </c>
      <c r="BK301" s="196">
        <f t="shared" si="59"/>
        <v>0</v>
      </c>
      <c r="BL301" s="14" t="s">
        <v>179</v>
      </c>
      <c r="BM301" s="195" t="s">
        <v>1540</v>
      </c>
    </row>
    <row r="302" spans="1:65" s="2" customFormat="1" ht="24.2" customHeight="1">
      <c r="A302" s="31"/>
      <c r="B302" s="32"/>
      <c r="C302" s="184" t="s">
        <v>1541</v>
      </c>
      <c r="D302" s="184" t="s">
        <v>175</v>
      </c>
      <c r="E302" s="185" t="s">
        <v>1542</v>
      </c>
      <c r="F302" s="186" t="s">
        <v>1543</v>
      </c>
      <c r="G302" s="187" t="s">
        <v>1048</v>
      </c>
      <c r="H302" s="188">
        <v>2</v>
      </c>
      <c r="I302" s="189"/>
      <c r="J302" s="188">
        <f t="shared" si="50"/>
        <v>0</v>
      </c>
      <c r="K302" s="190"/>
      <c r="L302" s="36"/>
      <c r="M302" s="191" t="s">
        <v>1</v>
      </c>
      <c r="N302" s="192" t="s">
        <v>38</v>
      </c>
      <c r="O302" s="68"/>
      <c r="P302" s="193">
        <f t="shared" si="51"/>
        <v>0</v>
      </c>
      <c r="Q302" s="193">
        <v>0</v>
      </c>
      <c r="R302" s="193">
        <f t="shared" si="52"/>
        <v>0</v>
      </c>
      <c r="S302" s="193">
        <v>0</v>
      </c>
      <c r="T302" s="194">
        <f t="shared" si="53"/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95" t="s">
        <v>179</v>
      </c>
      <c r="AT302" s="195" t="s">
        <v>175</v>
      </c>
      <c r="AU302" s="195" t="s">
        <v>180</v>
      </c>
      <c r="AY302" s="14" t="s">
        <v>172</v>
      </c>
      <c r="BE302" s="196">
        <f t="shared" si="54"/>
        <v>0</v>
      </c>
      <c r="BF302" s="196">
        <f t="shared" si="55"/>
        <v>0</v>
      </c>
      <c r="BG302" s="196">
        <f t="shared" si="56"/>
        <v>0</v>
      </c>
      <c r="BH302" s="196">
        <f t="shared" si="57"/>
        <v>0</v>
      </c>
      <c r="BI302" s="196">
        <f t="shared" si="58"/>
        <v>0</v>
      </c>
      <c r="BJ302" s="14" t="s">
        <v>180</v>
      </c>
      <c r="BK302" s="196">
        <f t="shared" si="59"/>
        <v>0</v>
      </c>
      <c r="BL302" s="14" t="s">
        <v>179</v>
      </c>
      <c r="BM302" s="195" t="s">
        <v>1544</v>
      </c>
    </row>
    <row r="303" spans="1:65" s="2" customFormat="1" ht="24.2" customHeight="1">
      <c r="A303" s="31"/>
      <c r="B303" s="32"/>
      <c r="C303" s="197" t="s">
        <v>1256</v>
      </c>
      <c r="D303" s="197" t="s">
        <v>256</v>
      </c>
      <c r="E303" s="198" t="s">
        <v>1545</v>
      </c>
      <c r="F303" s="199" t="s">
        <v>1546</v>
      </c>
      <c r="G303" s="200" t="s">
        <v>1048</v>
      </c>
      <c r="H303" s="201">
        <v>2</v>
      </c>
      <c r="I303" s="202"/>
      <c r="J303" s="201">
        <f t="shared" si="50"/>
        <v>0</v>
      </c>
      <c r="K303" s="203"/>
      <c r="L303" s="204"/>
      <c r="M303" s="205" t="s">
        <v>1</v>
      </c>
      <c r="N303" s="206" t="s">
        <v>38</v>
      </c>
      <c r="O303" s="68"/>
      <c r="P303" s="193">
        <f t="shared" si="51"/>
        <v>0</v>
      </c>
      <c r="Q303" s="193">
        <v>2.5000000000000001E-3</v>
      </c>
      <c r="R303" s="193">
        <f t="shared" si="52"/>
        <v>5.0000000000000001E-3</v>
      </c>
      <c r="S303" s="193">
        <v>0</v>
      </c>
      <c r="T303" s="194">
        <f t="shared" si="53"/>
        <v>0</v>
      </c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R303" s="195" t="s">
        <v>220</v>
      </c>
      <c r="AT303" s="195" t="s">
        <v>256</v>
      </c>
      <c r="AU303" s="195" t="s">
        <v>180</v>
      </c>
      <c r="AY303" s="14" t="s">
        <v>172</v>
      </c>
      <c r="BE303" s="196">
        <f t="shared" si="54"/>
        <v>0</v>
      </c>
      <c r="BF303" s="196">
        <f t="shared" si="55"/>
        <v>0</v>
      </c>
      <c r="BG303" s="196">
        <f t="shared" si="56"/>
        <v>0</v>
      </c>
      <c r="BH303" s="196">
        <f t="shared" si="57"/>
        <v>0</v>
      </c>
      <c r="BI303" s="196">
        <f t="shared" si="58"/>
        <v>0</v>
      </c>
      <c r="BJ303" s="14" t="s">
        <v>180</v>
      </c>
      <c r="BK303" s="196">
        <f t="shared" si="59"/>
        <v>0</v>
      </c>
      <c r="BL303" s="14" t="s">
        <v>179</v>
      </c>
      <c r="BM303" s="195" t="s">
        <v>1547</v>
      </c>
    </row>
    <row r="304" spans="1:65" s="2" customFormat="1" ht="24.2" customHeight="1">
      <c r="A304" s="31"/>
      <c r="B304" s="32"/>
      <c r="C304" s="184" t="s">
        <v>1548</v>
      </c>
      <c r="D304" s="184" t="s">
        <v>175</v>
      </c>
      <c r="E304" s="185" t="s">
        <v>1549</v>
      </c>
      <c r="F304" s="186" t="s">
        <v>1550</v>
      </c>
      <c r="G304" s="187" t="s">
        <v>1048</v>
      </c>
      <c r="H304" s="188">
        <v>2</v>
      </c>
      <c r="I304" s="189"/>
      <c r="J304" s="188">
        <f t="shared" si="50"/>
        <v>0</v>
      </c>
      <c r="K304" s="190"/>
      <c r="L304" s="36"/>
      <c r="M304" s="191" t="s">
        <v>1</v>
      </c>
      <c r="N304" s="192" t="s">
        <v>38</v>
      </c>
      <c r="O304" s="68"/>
      <c r="P304" s="193">
        <f t="shared" si="51"/>
        <v>0</v>
      </c>
      <c r="Q304" s="193">
        <v>0</v>
      </c>
      <c r="R304" s="193">
        <f t="shared" si="52"/>
        <v>0</v>
      </c>
      <c r="S304" s="193">
        <v>0</v>
      </c>
      <c r="T304" s="194">
        <f t="shared" si="53"/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95" t="s">
        <v>179</v>
      </c>
      <c r="AT304" s="195" t="s">
        <v>175</v>
      </c>
      <c r="AU304" s="195" t="s">
        <v>180</v>
      </c>
      <c r="AY304" s="14" t="s">
        <v>172</v>
      </c>
      <c r="BE304" s="196">
        <f t="shared" si="54"/>
        <v>0</v>
      </c>
      <c r="BF304" s="196">
        <f t="shared" si="55"/>
        <v>0</v>
      </c>
      <c r="BG304" s="196">
        <f t="shared" si="56"/>
        <v>0</v>
      </c>
      <c r="BH304" s="196">
        <f t="shared" si="57"/>
        <v>0</v>
      </c>
      <c r="BI304" s="196">
        <f t="shared" si="58"/>
        <v>0</v>
      </c>
      <c r="BJ304" s="14" t="s">
        <v>180</v>
      </c>
      <c r="BK304" s="196">
        <f t="shared" si="59"/>
        <v>0</v>
      </c>
      <c r="BL304" s="14" t="s">
        <v>179</v>
      </c>
      <c r="BM304" s="195" t="s">
        <v>1551</v>
      </c>
    </row>
    <row r="305" spans="1:65" s="2" customFormat="1" ht="24.2" customHeight="1">
      <c r="A305" s="31"/>
      <c r="B305" s="32"/>
      <c r="C305" s="197" t="s">
        <v>1259</v>
      </c>
      <c r="D305" s="197" t="s">
        <v>256</v>
      </c>
      <c r="E305" s="198" t="s">
        <v>1552</v>
      </c>
      <c r="F305" s="199" t="s">
        <v>1553</v>
      </c>
      <c r="G305" s="200" t="s">
        <v>1048</v>
      </c>
      <c r="H305" s="201">
        <v>2</v>
      </c>
      <c r="I305" s="202"/>
      <c r="J305" s="201">
        <f t="shared" si="50"/>
        <v>0</v>
      </c>
      <c r="K305" s="203"/>
      <c r="L305" s="204"/>
      <c r="M305" s="205" t="s">
        <v>1</v>
      </c>
      <c r="N305" s="206" t="s">
        <v>38</v>
      </c>
      <c r="O305" s="68"/>
      <c r="P305" s="193">
        <f t="shared" si="51"/>
        <v>0</v>
      </c>
      <c r="Q305" s="193">
        <v>2.5000000000000001E-3</v>
      </c>
      <c r="R305" s="193">
        <f t="shared" si="52"/>
        <v>5.0000000000000001E-3</v>
      </c>
      <c r="S305" s="193">
        <v>0</v>
      </c>
      <c r="T305" s="194">
        <f t="shared" si="53"/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95" t="s">
        <v>220</v>
      </c>
      <c r="AT305" s="195" t="s">
        <v>256</v>
      </c>
      <c r="AU305" s="195" t="s">
        <v>180</v>
      </c>
      <c r="AY305" s="14" t="s">
        <v>172</v>
      </c>
      <c r="BE305" s="196">
        <f t="shared" si="54"/>
        <v>0</v>
      </c>
      <c r="BF305" s="196">
        <f t="shared" si="55"/>
        <v>0</v>
      </c>
      <c r="BG305" s="196">
        <f t="shared" si="56"/>
        <v>0</v>
      </c>
      <c r="BH305" s="196">
        <f t="shared" si="57"/>
        <v>0</v>
      </c>
      <c r="BI305" s="196">
        <f t="shared" si="58"/>
        <v>0</v>
      </c>
      <c r="BJ305" s="14" t="s">
        <v>180</v>
      </c>
      <c r="BK305" s="196">
        <f t="shared" si="59"/>
        <v>0</v>
      </c>
      <c r="BL305" s="14" t="s">
        <v>179</v>
      </c>
      <c r="BM305" s="195" t="s">
        <v>1554</v>
      </c>
    </row>
    <row r="306" spans="1:65" s="2" customFormat="1" ht="24.2" customHeight="1">
      <c r="A306" s="31"/>
      <c r="B306" s="32"/>
      <c r="C306" s="184" t="s">
        <v>1555</v>
      </c>
      <c r="D306" s="184" t="s">
        <v>175</v>
      </c>
      <c r="E306" s="185" t="s">
        <v>1556</v>
      </c>
      <c r="F306" s="186" t="s">
        <v>1557</v>
      </c>
      <c r="G306" s="187" t="s">
        <v>1048</v>
      </c>
      <c r="H306" s="188">
        <v>4</v>
      </c>
      <c r="I306" s="189"/>
      <c r="J306" s="188">
        <f t="shared" si="50"/>
        <v>0</v>
      </c>
      <c r="K306" s="190"/>
      <c r="L306" s="36"/>
      <c r="M306" s="191" t="s">
        <v>1</v>
      </c>
      <c r="N306" s="192" t="s">
        <v>38</v>
      </c>
      <c r="O306" s="68"/>
      <c r="P306" s="193">
        <f t="shared" si="51"/>
        <v>0</v>
      </c>
      <c r="Q306" s="193">
        <v>0</v>
      </c>
      <c r="R306" s="193">
        <f t="shared" si="52"/>
        <v>0</v>
      </c>
      <c r="S306" s="193">
        <v>0</v>
      </c>
      <c r="T306" s="194">
        <f t="shared" si="53"/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95" t="s">
        <v>179</v>
      </c>
      <c r="AT306" s="195" t="s">
        <v>175</v>
      </c>
      <c r="AU306" s="195" t="s">
        <v>180</v>
      </c>
      <c r="AY306" s="14" t="s">
        <v>172</v>
      </c>
      <c r="BE306" s="196">
        <f t="shared" si="54"/>
        <v>0</v>
      </c>
      <c r="BF306" s="196">
        <f t="shared" si="55"/>
        <v>0</v>
      </c>
      <c r="BG306" s="196">
        <f t="shared" si="56"/>
        <v>0</v>
      </c>
      <c r="BH306" s="196">
        <f t="shared" si="57"/>
        <v>0</v>
      </c>
      <c r="BI306" s="196">
        <f t="shared" si="58"/>
        <v>0</v>
      </c>
      <c r="BJ306" s="14" t="s">
        <v>180</v>
      </c>
      <c r="BK306" s="196">
        <f t="shared" si="59"/>
        <v>0</v>
      </c>
      <c r="BL306" s="14" t="s">
        <v>179</v>
      </c>
      <c r="BM306" s="195" t="s">
        <v>1558</v>
      </c>
    </row>
    <row r="307" spans="1:65" s="2" customFormat="1" ht="24.2" customHeight="1">
      <c r="A307" s="31"/>
      <c r="B307" s="32"/>
      <c r="C307" s="197" t="s">
        <v>1262</v>
      </c>
      <c r="D307" s="197" t="s">
        <v>256</v>
      </c>
      <c r="E307" s="198" t="s">
        <v>1559</v>
      </c>
      <c r="F307" s="199" t="s">
        <v>1560</v>
      </c>
      <c r="G307" s="200" t="s">
        <v>1048</v>
      </c>
      <c r="H307" s="201">
        <v>4</v>
      </c>
      <c r="I307" s="202"/>
      <c r="J307" s="201">
        <f t="shared" si="50"/>
        <v>0</v>
      </c>
      <c r="K307" s="203"/>
      <c r="L307" s="204"/>
      <c r="M307" s="205" t="s">
        <v>1</v>
      </c>
      <c r="N307" s="206" t="s">
        <v>38</v>
      </c>
      <c r="O307" s="68"/>
      <c r="P307" s="193">
        <f t="shared" si="51"/>
        <v>0</v>
      </c>
      <c r="Q307" s="193">
        <v>2.5000000000000001E-3</v>
      </c>
      <c r="R307" s="193">
        <f t="shared" si="52"/>
        <v>0.01</v>
      </c>
      <c r="S307" s="193">
        <v>0</v>
      </c>
      <c r="T307" s="194">
        <f t="shared" si="53"/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95" t="s">
        <v>220</v>
      </c>
      <c r="AT307" s="195" t="s">
        <v>256</v>
      </c>
      <c r="AU307" s="195" t="s">
        <v>180</v>
      </c>
      <c r="AY307" s="14" t="s">
        <v>172</v>
      </c>
      <c r="BE307" s="196">
        <f t="shared" si="54"/>
        <v>0</v>
      </c>
      <c r="BF307" s="196">
        <f t="shared" si="55"/>
        <v>0</v>
      </c>
      <c r="BG307" s="196">
        <f t="shared" si="56"/>
        <v>0</v>
      </c>
      <c r="BH307" s="196">
        <f t="shared" si="57"/>
        <v>0</v>
      </c>
      <c r="BI307" s="196">
        <f t="shared" si="58"/>
        <v>0</v>
      </c>
      <c r="BJ307" s="14" t="s">
        <v>180</v>
      </c>
      <c r="BK307" s="196">
        <f t="shared" si="59"/>
        <v>0</v>
      </c>
      <c r="BL307" s="14" t="s">
        <v>179</v>
      </c>
      <c r="BM307" s="195" t="s">
        <v>1561</v>
      </c>
    </row>
    <row r="308" spans="1:65" s="2" customFormat="1" ht="24.2" customHeight="1">
      <c r="A308" s="31"/>
      <c r="B308" s="32"/>
      <c r="C308" s="184" t="s">
        <v>1562</v>
      </c>
      <c r="D308" s="184" t="s">
        <v>175</v>
      </c>
      <c r="E308" s="185" t="s">
        <v>1563</v>
      </c>
      <c r="F308" s="186" t="s">
        <v>1564</v>
      </c>
      <c r="G308" s="187" t="s">
        <v>1048</v>
      </c>
      <c r="H308" s="188">
        <v>3</v>
      </c>
      <c r="I308" s="189"/>
      <c r="J308" s="188">
        <f t="shared" si="50"/>
        <v>0</v>
      </c>
      <c r="K308" s="190"/>
      <c r="L308" s="36"/>
      <c r="M308" s="191" t="s">
        <v>1</v>
      </c>
      <c r="N308" s="192" t="s">
        <v>38</v>
      </c>
      <c r="O308" s="68"/>
      <c r="P308" s="193">
        <f t="shared" si="51"/>
        <v>0</v>
      </c>
      <c r="Q308" s="193">
        <v>0</v>
      </c>
      <c r="R308" s="193">
        <f t="shared" si="52"/>
        <v>0</v>
      </c>
      <c r="S308" s="193">
        <v>0</v>
      </c>
      <c r="T308" s="194">
        <f t="shared" si="53"/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95" t="s">
        <v>179</v>
      </c>
      <c r="AT308" s="195" t="s">
        <v>175</v>
      </c>
      <c r="AU308" s="195" t="s">
        <v>180</v>
      </c>
      <c r="AY308" s="14" t="s">
        <v>172</v>
      </c>
      <c r="BE308" s="196">
        <f t="shared" si="54"/>
        <v>0</v>
      </c>
      <c r="BF308" s="196">
        <f t="shared" si="55"/>
        <v>0</v>
      </c>
      <c r="BG308" s="196">
        <f t="shared" si="56"/>
        <v>0</v>
      </c>
      <c r="BH308" s="196">
        <f t="shared" si="57"/>
        <v>0</v>
      </c>
      <c r="BI308" s="196">
        <f t="shared" si="58"/>
        <v>0</v>
      </c>
      <c r="BJ308" s="14" t="s">
        <v>180</v>
      </c>
      <c r="BK308" s="196">
        <f t="shared" si="59"/>
        <v>0</v>
      </c>
      <c r="BL308" s="14" t="s">
        <v>179</v>
      </c>
      <c r="BM308" s="195" t="s">
        <v>1565</v>
      </c>
    </row>
    <row r="309" spans="1:65" s="2" customFormat="1" ht="24.2" customHeight="1">
      <c r="A309" s="31"/>
      <c r="B309" s="32"/>
      <c r="C309" s="197" t="s">
        <v>1265</v>
      </c>
      <c r="D309" s="197" t="s">
        <v>256</v>
      </c>
      <c r="E309" s="198" t="s">
        <v>1566</v>
      </c>
      <c r="F309" s="199" t="s">
        <v>1567</v>
      </c>
      <c r="G309" s="200" t="s">
        <v>1048</v>
      </c>
      <c r="H309" s="201">
        <v>3</v>
      </c>
      <c r="I309" s="202"/>
      <c r="J309" s="201">
        <f t="shared" si="50"/>
        <v>0</v>
      </c>
      <c r="K309" s="203"/>
      <c r="L309" s="204"/>
      <c r="M309" s="205" t="s">
        <v>1</v>
      </c>
      <c r="N309" s="206" t="s">
        <v>38</v>
      </c>
      <c r="O309" s="68"/>
      <c r="P309" s="193">
        <f t="shared" si="51"/>
        <v>0</v>
      </c>
      <c r="Q309" s="193">
        <v>2.5000000000000001E-3</v>
      </c>
      <c r="R309" s="193">
        <f t="shared" si="52"/>
        <v>7.4999999999999997E-3</v>
      </c>
      <c r="S309" s="193">
        <v>0</v>
      </c>
      <c r="T309" s="194">
        <f t="shared" si="53"/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95" t="s">
        <v>220</v>
      </c>
      <c r="AT309" s="195" t="s">
        <v>256</v>
      </c>
      <c r="AU309" s="195" t="s">
        <v>180</v>
      </c>
      <c r="AY309" s="14" t="s">
        <v>172</v>
      </c>
      <c r="BE309" s="196">
        <f t="shared" si="54"/>
        <v>0</v>
      </c>
      <c r="BF309" s="196">
        <f t="shared" si="55"/>
        <v>0</v>
      </c>
      <c r="BG309" s="196">
        <f t="shared" si="56"/>
        <v>0</v>
      </c>
      <c r="BH309" s="196">
        <f t="shared" si="57"/>
        <v>0</v>
      </c>
      <c r="BI309" s="196">
        <f t="shared" si="58"/>
        <v>0</v>
      </c>
      <c r="BJ309" s="14" t="s">
        <v>180</v>
      </c>
      <c r="BK309" s="196">
        <f t="shared" si="59"/>
        <v>0</v>
      </c>
      <c r="BL309" s="14" t="s">
        <v>179</v>
      </c>
      <c r="BM309" s="195" t="s">
        <v>1568</v>
      </c>
    </row>
    <row r="310" spans="1:65" s="2" customFormat="1" ht="24.2" customHeight="1">
      <c r="A310" s="31"/>
      <c r="B310" s="32"/>
      <c r="C310" s="197" t="s">
        <v>1569</v>
      </c>
      <c r="D310" s="197" t="s">
        <v>256</v>
      </c>
      <c r="E310" s="198" t="s">
        <v>1570</v>
      </c>
      <c r="F310" s="199" t="s">
        <v>1571</v>
      </c>
      <c r="G310" s="200" t="s">
        <v>1048</v>
      </c>
      <c r="H310" s="201">
        <v>3</v>
      </c>
      <c r="I310" s="202"/>
      <c r="J310" s="201">
        <f t="shared" si="50"/>
        <v>0</v>
      </c>
      <c r="K310" s="203"/>
      <c r="L310" s="204"/>
      <c r="M310" s="205" t="s">
        <v>1</v>
      </c>
      <c r="N310" s="206" t="s">
        <v>38</v>
      </c>
      <c r="O310" s="68"/>
      <c r="P310" s="193">
        <f t="shared" si="51"/>
        <v>0</v>
      </c>
      <c r="Q310" s="193">
        <v>2.5000000000000001E-3</v>
      </c>
      <c r="R310" s="193">
        <f t="shared" si="52"/>
        <v>7.4999999999999997E-3</v>
      </c>
      <c r="S310" s="193">
        <v>0</v>
      </c>
      <c r="T310" s="194">
        <f t="shared" si="53"/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95" t="s">
        <v>220</v>
      </c>
      <c r="AT310" s="195" t="s">
        <v>256</v>
      </c>
      <c r="AU310" s="195" t="s">
        <v>180</v>
      </c>
      <c r="AY310" s="14" t="s">
        <v>172</v>
      </c>
      <c r="BE310" s="196">
        <f t="shared" si="54"/>
        <v>0</v>
      </c>
      <c r="BF310" s="196">
        <f t="shared" si="55"/>
        <v>0</v>
      </c>
      <c r="BG310" s="196">
        <f t="shared" si="56"/>
        <v>0</v>
      </c>
      <c r="BH310" s="196">
        <f t="shared" si="57"/>
        <v>0</v>
      </c>
      <c r="BI310" s="196">
        <f t="shared" si="58"/>
        <v>0</v>
      </c>
      <c r="BJ310" s="14" t="s">
        <v>180</v>
      </c>
      <c r="BK310" s="196">
        <f t="shared" si="59"/>
        <v>0</v>
      </c>
      <c r="BL310" s="14" t="s">
        <v>179</v>
      </c>
      <c r="BM310" s="195" t="s">
        <v>1572</v>
      </c>
    </row>
    <row r="311" spans="1:65" s="2" customFormat="1" ht="24.2" customHeight="1">
      <c r="A311" s="31"/>
      <c r="B311" s="32"/>
      <c r="C311" s="184" t="s">
        <v>1269</v>
      </c>
      <c r="D311" s="184" t="s">
        <v>175</v>
      </c>
      <c r="E311" s="185" t="s">
        <v>1573</v>
      </c>
      <c r="F311" s="186" t="s">
        <v>1574</v>
      </c>
      <c r="G311" s="187" t="s">
        <v>1048</v>
      </c>
      <c r="H311" s="188">
        <v>2</v>
      </c>
      <c r="I311" s="189"/>
      <c r="J311" s="188">
        <f t="shared" si="50"/>
        <v>0</v>
      </c>
      <c r="K311" s="190"/>
      <c r="L311" s="36"/>
      <c r="M311" s="191" t="s">
        <v>1</v>
      </c>
      <c r="N311" s="192" t="s">
        <v>38</v>
      </c>
      <c r="O311" s="68"/>
      <c r="P311" s="193">
        <f t="shared" si="51"/>
        <v>0</v>
      </c>
      <c r="Q311" s="193">
        <v>0</v>
      </c>
      <c r="R311" s="193">
        <f t="shared" si="52"/>
        <v>0</v>
      </c>
      <c r="S311" s="193">
        <v>0</v>
      </c>
      <c r="T311" s="194">
        <f t="shared" si="53"/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95" t="s">
        <v>179</v>
      </c>
      <c r="AT311" s="195" t="s">
        <v>175</v>
      </c>
      <c r="AU311" s="195" t="s">
        <v>180</v>
      </c>
      <c r="AY311" s="14" t="s">
        <v>172</v>
      </c>
      <c r="BE311" s="196">
        <f t="shared" si="54"/>
        <v>0</v>
      </c>
      <c r="BF311" s="196">
        <f t="shared" si="55"/>
        <v>0</v>
      </c>
      <c r="BG311" s="196">
        <f t="shared" si="56"/>
        <v>0</v>
      </c>
      <c r="BH311" s="196">
        <f t="shared" si="57"/>
        <v>0</v>
      </c>
      <c r="BI311" s="196">
        <f t="shared" si="58"/>
        <v>0</v>
      </c>
      <c r="BJ311" s="14" t="s">
        <v>180</v>
      </c>
      <c r="BK311" s="196">
        <f t="shared" si="59"/>
        <v>0</v>
      </c>
      <c r="BL311" s="14" t="s">
        <v>179</v>
      </c>
      <c r="BM311" s="195" t="s">
        <v>1575</v>
      </c>
    </row>
    <row r="312" spans="1:65" s="2" customFormat="1" ht="24.2" customHeight="1">
      <c r="A312" s="31"/>
      <c r="B312" s="32"/>
      <c r="C312" s="197" t="s">
        <v>1576</v>
      </c>
      <c r="D312" s="197" t="s">
        <v>256</v>
      </c>
      <c r="E312" s="198" t="s">
        <v>1577</v>
      </c>
      <c r="F312" s="199" t="s">
        <v>1578</v>
      </c>
      <c r="G312" s="200" t="s">
        <v>1048</v>
      </c>
      <c r="H312" s="201">
        <v>2</v>
      </c>
      <c r="I312" s="202"/>
      <c r="J312" s="201">
        <f t="shared" si="50"/>
        <v>0</v>
      </c>
      <c r="K312" s="203"/>
      <c r="L312" s="204"/>
      <c r="M312" s="205" t="s">
        <v>1</v>
      </c>
      <c r="N312" s="206" t="s">
        <v>38</v>
      </c>
      <c r="O312" s="68"/>
      <c r="P312" s="193">
        <f t="shared" si="51"/>
        <v>0</v>
      </c>
      <c r="Q312" s="193">
        <v>0</v>
      </c>
      <c r="R312" s="193">
        <f t="shared" si="52"/>
        <v>0</v>
      </c>
      <c r="S312" s="193">
        <v>0</v>
      </c>
      <c r="T312" s="194">
        <f t="shared" si="53"/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95" t="s">
        <v>220</v>
      </c>
      <c r="AT312" s="195" t="s">
        <v>256</v>
      </c>
      <c r="AU312" s="195" t="s">
        <v>180</v>
      </c>
      <c r="AY312" s="14" t="s">
        <v>172</v>
      </c>
      <c r="BE312" s="196">
        <f t="shared" si="54"/>
        <v>0</v>
      </c>
      <c r="BF312" s="196">
        <f t="shared" si="55"/>
        <v>0</v>
      </c>
      <c r="BG312" s="196">
        <f t="shared" si="56"/>
        <v>0</v>
      </c>
      <c r="BH312" s="196">
        <f t="shared" si="57"/>
        <v>0</v>
      </c>
      <c r="BI312" s="196">
        <f t="shared" si="58"/>
        <v>0</v>
      </c>
      <c r="BJ312" s="14" t="s">
        <v>180</v>
      </c>
      <c r="BK312" s="196">
        <f t="shared" si="59"/>
        <v>0</v>
      </c>
      <c r="BL312" s="14" t="s">
        <v>179</v>
      </c>
      <c r="BM312" s="195" t="s">
        <v>1579</v>
      </c>
    </row>
    <row r="313" spans="1:65" s="2" customFormat="1" ht="24.2" customHeight="1">
      <c r="A313" s="31"/>
      <c r="B313" s="32"/>
      <c r="C313" s="184" t="s">
        <v>1272</v>
      </c>
      <c r="D313" s="184" t="s">
        <v>175</v>
      </c>
      <c r="E313" s="185" t="s">
        <v>1580</v>
      </c>
      <c r="F313" s="186" t="s">
        <v>1581</v>
      </c>
      <c r="G313" s="187" t="s">
        <v>1048</v>
      </c>
      <c r="H313" s="188">
        <v>10</v>
      </c>
      <c r="I313" s="189"/>
      <c r="J313" s="188">
        <f t="shared" si="50"/>
        <v>0</v>
      </c>
      <c r="K313" s="190"/>
      <c r="L313" s="36"/>
      <c r="M313" s="191" t="s">
        <v>1</v>
      </c>
      <c r="N313" s="192" t="s">
        <v>38</v>
      </c>
      <c r="O313" s="68"/>
      <c r="P313" s="193">
        <f t="shared" si="51"/>
        <v>0</v>
      </c>
      <c r="Q313" s="193">
        <v>0</v>
      </c>
      <c r="R313" s="193">
        <f t="shared" si="52"/>
        <v>0</v>
      </c>
      <c r="S313" s="193">
        <v>0</v>
      </c>
      <c r="T313" s="194">
        <f t="shared" si="53"/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95" t="s">
        <v>179</v>
      </c>
      <c r="AT313" s="195" t="s">
        <v>175</v>
      </c>
      <c r="AU313" s="195" t="s">
        <v>180</v>
      </c>
      <c r="AY313" s="14" t="s">
        <v>172</v>
      </c>
      <c r="BE313" s="196">
        <f t="shared" si="54"/>
        <v>0</v>
      </c>
      <c r="BF313" s="196">
        <f t="shared" si="55"/>
        <v>0</v>
      </c>
      <c r="BG313" s="196">
        <f t="shared" si="56"/>
        <v>0</v>
      </c>
      <c r="BH313" s="196">
        <f t="shared" si="57"/>
        <v>0</v>
      </c>
      <c r="BI313" s="196">
        <f t="shared" si="58"/>
        <v>0</v>
      </c>
      <c r="BJ313" s="14" t="s">
        <v>180</v>
      </c>
      <c r="BK313" s="196">
        <f t="shared" si="59"/>
        <v>0</v>
      </c>
      <c r="BL313" s="14" t="s">
        <v>179</v>
      </c>
      <c r="BM313" s="195" t="s">
        <v>1582</v>
      </c>
    </row>
    <row r="314" spans="1:65" s="2" customFormat="1" ht="24.2" customHeight="1">
      <c r="A314" s="31"/>
      <c r="B314" s="32"/>
      <c r="C314" s="197" t="s">
        <v>1583</v>
      </c>
      <c r="D314" s="197" t="s">
        <v>256</v>
      </c>
      <c r="E314" s="198" t="s">
        <v>1584</v>
      </c>
      <c r="F314" s="199" t="s">
        <v>1585</v>
      </c>
      <c r="G314" s="200" t="s">
        <v>1048</v>
      </c>
      <c r="H314" s="201">
        <v>10</v>
      </c>
      <c r="I314" s="202"/>
      <c r="J314" s="201">
        <f t="shared" si="50"/>
        <v>0</v>
      </c>
      <c r="K314" s="203"/>
      <c r="L314" s="204"/>
      <c r="M314" s="205" t="s">
        <v>1</v>
      </c>
      <c r="N314" s="206" t="s">
        <v>38</v>
      </c>
      <c r="O314" s="68"/>
      <c r="P314" s="193">
        <f t="shared" si="51"/>
        <v>0</v>
      </c>
      <c r="Q314" s="193">
        <v>2.2499999999999999E-2</v>
      </c>
      <c r="R314" s="193">
        <f t="shared" si="52"/>
        <v>0.22499999999999998</v>
      </c>
      <c r="S314" s="193">
        <v>0</v>
      </c>
      <c r="T314" s="194">
        <f t="shared" si="53"/>
        <v>0</v>
      </c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R314" s="195" t="s">
        <v>220</v>
      </c>
      <c r="AT314" s="195" t="s">
        <v>256</v>
      </c>
      <c r="AU314" s="195" t="s">
        <v>180</v>
      </c>
      <c r="AY314" s="14" t="s">
        <v>172</v>
      </c>
      <c r="BE314" s="196">
        <f t="shared" si="54"/>
        <v>0</v>
      </c>
      <c r="BF314" s="196">
        <f t="shared" si="55"/>
        <v>0</v>
      </c>
      <c r="BG314" s="196">
        <f t="shared" si="56"/>
        <v>0</v>
      </c>
      <c r="BH314" s="196">
        <f t="shared" si="57"/>
        <v>0</v>
      </c>
      <c r="BI314" s="196">
        <f t="shared" si="58"/>
        <v>0</v>
      </c>
      <c r="BJ314" s="14" t="s">
        <v>180</v>
      </c>
      <c r="BK314" s="196">
        <f t="shared" si="59"/>
        <v>0</v>
      </c>
      <c r="BL314" s="14" t="s">
        <v>179</v>
      </c>
      <c r="BM314" s="195" t="s">
        <v>1586</v>
      </c>
    </row>
    <row r="315" spans="1:65" s="2" customFormat="1" ht="24.2" customHeight="1">
      <c r="A315" s="31"/>
      <c r="B315" s="32"/>
      <c r="C315" s="184" t="s">
        <v>1276</v>
      </c>
      <c r="D315" s="184" t="s">
        <v>175</v>
      </c>
      <c r="E315" s="185" t="s">
        <v>1587</v>
      </c>
      <c r="F315" s="186" t="s">
        <v>1588</v>
      </c>
      <c r="G315" s="187" t="s">
        <v>1048</v>
      </c>
      <c r="H315" s="188">
        <v>1</v>
      </c>
      <c r="I315" s="189"/>
      <c r="J315" s="188">
        <f t="shared" si="50"/>
        <v>0</v>
      </c>
      <c r="K315" s="190"/>
      <c r="L315" s="36"/>
      <c r="M315" s="191" t="s">
        <v>1</v>
      </c>
      <c r="N315" s="192" t="s">
        <v>38</v>
      </c>
      <c r="O315" s="68"/>
      <c r="P315" s="193">
        <f t="shared" si="51"/>
        <v>0</v>
      </c>
      <c r="Q315" s="193">
        <v>0</v>
      </c>
      <c r="R315" s="193">
        <f t="shared" si="52"/>
        <v>0</v>
      </c>
      <c r="S315" s="193">
        <v>0</v>
      </c>
      <c r="T315" s="194">
        <f t="shared" si="53"/>
        <v>0</v>
      </c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R315" s="195" t="s">
        <v>179</v>
      </c>
      <c r="AT315" s="195" t="s">
        <v>175</v>
      </c>
      <c r="AU315" s="195" t="s">
        <v>180</v>
      </c>
      <c r="AY315" s="14" t="s">
        <v>172</v>
      </c>
      <c r="BE315" s="196">
        <f t="shared" si="54"/>
        <v>0</v>
      </c>
      <c r="BF315" s="196">
        <f t="shared" si="55"/>
        <v>0</v>
      </c>
      <c r="BG315" s="196">
        <f t="shared" si="56"/>
        <v>0</v>
      </c>
      <c r="BH315" s="196">
        <f t="shared" si="57"/>
        <v>0</v>
      </c>
      <c r="BI315" s="196">
        <f t="shared" si="58"/>
        <v>0</v>
      </c>
      <c r="BJ315" s="14" t="s">
        <v>180</v>
      </c>
      <c r="BK315" s="196">
        <f t="shared" si="59"/>
        <v>0</v>
      </c>
      <c r="BL315" s="14" t="s">
        <v>179</v>
      </c>
      <c r="BM315" s="195" t="s">
        <v>1589</v>
      </c>
    </row>
    <row r="316" spans="1:65" s="2" customFormat="1" ht="24.2" customHeight="1">
      <c r="A316" s="31"/>
      <c r="B316" s="32"/>
      <c r="C316" s="197" t="s">
        <v>1590</v>
      </c>
      <c r="D316" s="197" t="s">
        <v>256</v>
      </c>
      <c r="E316" s="198" t="s">
        <v>1591</v>
      </c>
      <c r="F316" s="199" t="s">
        <v>1592</v>
      </c>
      <c r="G316" s="200" t="s">
        <v>1048</v>
      </c>
      <c r="H316" s="201">
        <v>1</v>
      </c>
      <c r="I316" s="202"/>
      <c r="J316" s="201">
        <f t="shared" si="50"/>
        <v>0</v>
      </c>
      <c r="K316" s="203"/>
      <c r="L316" s="204"/>
      <c r="M316" s="205" t="s">
        <v>1</v>
      </c>
      <c r="N316" s="206" t="s">
        <v>38</v>
      </c>
      <c r="O316" s="68"/>
      <c r="P316" s="193">
        <f t="shared" si="51"/>
        <v>0</v>
      </c>
      <c r="Q316" s="193">
        <v>0.05</v>
      </c>
      <c r="R316" s="193">
        <f t="shared" si="52"/>
        <v>0.05</v>
      </c>
      <c r="S316" s="193">
        <v>0</v>
      </c>
      <c r="T316" s="194">
        <f t="shared" si="53"/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95" t="s">
        <v>220</v>
      </c>
      <c r="AT316" s="195" t="s">
        <v>256</v>
      </c>
      <c r="AU316" s="195" t="s">
        <v>180</v>
      </c>
      <c r="AY316" s="14" t="s">
        <v>172</v>
      </c>
      <c r="BE316" s="196">
        <f t="shared" si="54"/>
        <v>0</v>
      </c>
      <c r="BF316" s="196">
        <f t="shared" si="55"/>
        <v>0</v>
      </c>
      <c r="BG316" s="196">
        <f t="shared" si="56"/>
        <v>0</v>
      </c>
      <c r="BH316" s="196">
        <f t="shared" si="57"/>
        <v>0</v>
      </c>
      <c r="BI316" s="196">
        <f t="shared" si="58"/>
        <v>0</v>
      </c>
      <c r="BJ316" s="14" t="s">
        <v>180</v>
      </c>
      <c r="BK316" s="196">
        <f t="shared" si="59"/>
        <v>0</v>
      </c>
      <c r="BL316" s="14" t="s">
        <v>179</v>
      </c>
      <c r="BM316" s="195" t="s">
        <v>1593</v>
      </c>
    </row>
    <row r="317" spans="1:65" s="2" customFormat="1" ht="24.2" customHeight="1">
      <c r="A317" s="31"/>
      <c r="B317" s="32"/>
      <c r="C317" s="184" t="s">
        <v>1279</v>
      </c>
      <c r="D317" s="184" t="s">
        <v>175</v>
      </c>
      <c r="E317" s="185" t="s">
        <v>1594</v>
      </c>
      <c r="F317" s="186" t="s">
        <v>1595</v>
      </c>
      <c r="G317" s="187" t="s">
        <v>1048</v>
      </c>
      <c r="H317" s="188">
        <v>1</v>
      </c>
      <c r="I317" s="189"/>
      <c r="J317" s="188">
        <f t="shared" si="50"/>
        <v>0</v>
      </c>
      <c r="K317" s="190"/>
      <c r="L317" s="36"/>
      <c r="M317" s="191" t="s">
        <v>1</v>
      </c>
      <c r="N317" s="192" t="s">
        <v>38</v>
      </c>
      <c r="O317" s="68"/>
      <c r="P317" s="193">
        <f t="shared" si="51"/>
        <v>0</v>
      </c>
      <c r="Q317" s="193">
        <v>0</v>
      </c>
      <c r="R317" s="193">
        <f t="shared" si="52"/>
        <v>0</v>
      </c>
      <c r="S317" s="193">
        <v>0</v>
      </c>
      <c r="T317" s="194">
        <f t="shared" si="53"/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95" t="s">
        <v>179</v>
      </c>
      <c r="AT317" s="195" t="s">
        <v>175</v>
      </c>
      <c r="AU317" s="195" t="s">
        <v>180</v>
      </c>
      <c r="AY317" s="14" t="s">
        <v>172</v>
      </c>
      <c r="BE317" s="196">
        <f t="shared" si="54"/>
        <v>0</v>
      </c>
      <c r="BF317" s="196">
        <f t="shared" si="55"/>
        <v>0</v>
      </c>
      <c r="BG317" s="196">
        <f t="shared" si="56"/>
        <v>0</v>
      </c>
      <c r="BH317" s="196">
        <f t="shared" si="57"/>
        <v>0</v>
      </c>
      <c r="BI317" s="196">
        <f t="shared" si="58"/>
        <v>0</v>
      </c>
      <c r="BJ317" s="14" t="s">
        <v>180</v>
      </c>
      <c r="BK317" s="196">
        <f t="shared" si="59"/>
        <v>0</v>
      </c>
      <c r="BL317" s="14" t="s">
        <v>179</v>
      </c>
      <c r="BM317" s="195" t="s">
        <v>1596</v>
      </c>
    </row>
    <row r="318" spans="1:65" s="2" customFormat="1" ht="24.2" customHeight="1">
      <c r="A318" s="31"/>
      <c r="B318" s="32"/>
      <c r="C318" s="197" t="s">
        <v>1597</v>
      </c>
      <c r="D318" s="197" t="s">
        <v>256</v>
      </c>
      <c r="E318" s="198" t="s">
        <v>1598</v>
      </c>
      <c r="F318" s="199" t="s">
        <v>1599</v>
      </c>
      <c r="G318" s="200" t="s">
        <v>1048</v>
      </c>
      <c r="H318" s="201">
        <v>1</v>
      </c>
      <c r="I318" s="202"/>
      <c r="J318" s="201">
        <f t="shared" si="50"/>
        <v>0</v>
      </c>
      <c r="K318" s="203"/>
      <c r="L318" s="204"/>
      <c r="M318" s="205" t="s">
        <v>1</v>
      </c>
      <c r="N318" s="206" t="s">
        <v>38</v>
      </c>
      <c r="O318" s="68"/>
      <c r="P318" s="193">
        <f t="shared" si="51"/>
        <v>0</v>
      </c>
      <c r="Q318" s="193">
        <v>2.5999999999999999E-2</v>
      </c>
      <c r="R318" s="193">
        <f t="shared" si="52"/>
        <v>2.5999999999999999E-2</v>
      </c>
      <c r="S318" s="193">
        <v>0</v>
      </c>
      <c r="T318" s="194">
        <f t="shared" si="53"/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95" t="s">
        <v>220</v>
      </c>
      <c r="AT318" s="195" t="s">
        <v>256</v>
      </c>
      <c r="AU318" s="195" t="s">
        <v>180</v>
      </c>
      <c r="AY318" s="14" t="s">
        <v>172</v>
      </c>
      <c r="BE318" s="196">
        <f t="shared" si="54"/>
        <v>0</v>
      </c>
      <c r="BF318" s="196">
        <f t="shared" si="55"/>
        <v>0</v>
      </c>
      <c r="BG318" s="196">
        <f t="shared" si="56"/>
        <v>0</v>
      </c>
      <c r="BH318" s="196">
        <f t="shared" si="57"/>
        <v>0</v>
      </c>
      <c r="BI318" s="196">
        <f t="shared" si="58"/>
        <v>0</v>
      </c>
      <c r="BJ318" s="14" t="s">
        <v>180</v>
      </c>
      <c r="BK318" s="196">
        <f t="shared" si="59"/>
        <v>0</v>
      </c>
      <c r="BL318" s="14" t="s">
        <v>179</v>
      </c>
      <c r="BM318" s="195" t="s">
        <v>1600</v>
      </c>
    </row>
    <row r="319" spans="1:65" s="2" customFormat="1" ht="24.2" customHeight="1">
      <c r="A319" s="31"/>
      <c r="B319" s="32"/>
      <c r="C319" s="184" t="s">
        <v>1283</v>
      </c>
      <c r="D319" s="184" t="s">
        <v>175</v>
      </c>
      <c r="E319" s="185" t="s">
        <v>1601</v>
      </c>
      <c r="F319" s="186" t="s">
        <v>1602</v>
      </c>
      <c r="G319" s="187" t="s">
        <v>1048</v>
      </c>
      <c r="H319" s="188">
        <v>1</v>
      </c>
      <c r="I319" s="189"/>
      <c r="J319" s="188">
        <f t="shared" si="50"/>
        <v>0</v>
      </c>
      <c r="K319" s="190"/>
      <c r="L319" s="36"/>
      <c r="M319" s="191" t="s">
        <v>1</v>
      </c>
      <c r="N319" s="192" t="s">
        <v>38</v>
      </c>
      <c r="O319" s="68"/>
      <c r="P319" s="193">
        <f t="shared" si="51"/>
        <v>0</v>
      </c>
      <c r="Q319" s="193">
        <v>0</v>
      </c>
      <c r="R319" s="193">
        <f t="shared" si="52"/>
        <v>0</v>
      </c>
      <c r="S319" s="193">
        <v>0</v>
      </c>
      <c r="T319" s="194">
        <f t="shared" si="53"/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95" t="s">
        <v>179</v>
      </c>
      <c r="AT319" s="195" t="s">
        <v>175</v>
      </c>
      <c r="AU319" s="195" t="s">
        <v>180</v>
      </c>
      <c r="AY319" s="14" t="s">
        <v>172</v>
      </c>
      <c r="BE319" s="196">
        <f t="shared" si="54"/>
        <v>0</v>
      </c>
      <c r="BF319" s="196">
        <f t="shared" si="55"/>
        <v>0</v>
      </c>
      <c r="BG319" s="196">
        <f t="shared" si="56"/>
        <v>0</v>
      </c>
      <c r="BH319" s="196">
        <f t="shared" si="57"/>
        <v>0</v>
      </c>
      <c r="BI319" s="196">
        <f t="shared" si="58"/>
        <v>0</v>
      </c>
      <c r="BJ319" s="14" t="s">
        <v>180</v>
      </c>
      <c r="BK319" s="196">
        <f t="shared" si="59"/>
        <v>0</v>
      </c>
      <c r="BL319" s="14" t="s">
        <v>179</v>
      </c>
      <c r="BM319" s="195" t="s">
        <v>1603</v>
      </c>
    </row>
    <row r="320" spans="1:65" s="2" customFormat="1" ht="24.2" customHeight="1">
      <c r="A320" s="31"/>
      <c r="B320" s="32"/>
      <c r="C320" s="184" t="s">
        <v>1604</v>
      </c>
      <c r="D320" s="184" t="s">
        <v>175</v>
      </c>
      <c r="E320" s="185" t="s">
        <v>1605</v>
      </c>
      <c r="F320" s="186" t="s">
        <v>1606</v>
      </c>
      <c r="G320" s="187" t="s">
        <v>1048</v>
      </c>
      <c r="H320" s="188">
        <v>1</v>
      </c>
      <c r="I320" s="189"/>
      <c r="J320" s="188">
        <f t="shared" si="50"/>
        <v>0</v>
      </c>
      <c r="K320" s="190"/>
      <c r="L320" s="36"/>
      <c r="M320" s="191" t="s">
        <v>1</v>
      </c>
      <c r="N320" s="192" t="s">
        <v>38</v>
      </c>
      <c r="O320" s="68"/>
      <c r="P320" s="193">
        <f t="shared" si="51"/>
        <v>0</v>
      </c>
      <c r="Q320" s="193">
        <v>0</v>
      </c>
      <c r="R320" s="193">
        <f t="shared" si="52"/>
        <v>0</v>
      </c>
      <c r="S320" s="193">
        <v>0</v>
      </c>
      <c r="T320" s="194">
        <f t="shared" si="53"/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95" t="s">
        <v>179</v>
      </c>
      <c r="AT320" s="195" t="s">
        <v>175</v>
      </c>
      <c r="AU320" s="195" t="s">
        <v>180</v>
      </c>
      <c r="AY320" s="14" t="s">
        <v>172</v>
      </c>
      <c r="BE320" s="196">
        <f t="shared" si="54"/>
        <v>0</v>
      </c>
      <c r="BF320" s="196">
        <f t="shared" si="55"/>
        <v>0</v>
      </c>
      <c r="BG320" s="196">
        <f t="shared" si="56"/>
        <v>0</v>
      </c>
      <c r="BH320" s="196">
        <f t="shared" si="57"/>
        <v>0</v>
      </c>
      <c r="BI320" s="196">
        <f t="shared" si="58"/>
        <v>0</v>
      </c>
      <c r="BJ320" s="14" t="s">
        <v>180</v>
      </c>
      <c r="BK320" s="196">
        <f t="shared" si="59"/>
        <v>0</v>
      </c>
      <c r="BL320" s="14" t="s">
        <v>179</v>
      </c>
      <c r="BM320" s="195" t="s">
        <v>1607</v>
      </c>
    </row>
    <row r="321" spans="1:65" s="2" customFormat="1" ht="24.2" customHeight="1">
      <c r="A321" s="31"/>
      <c r="B321" s="32"/>
      <c r="C321" s="184" t="s">
        <v>1286</v>
      </c>
      <c r="D321" s="184" t="s">
        <v>175</v>
      </c>
      <c r="E321" s="185" t="s">
        <v>1608</v>
      </c>
      <c r="F321" s="186" t="s">
        <v>1609</v>
      </c>
      <c r="G321" s="187" t="s">
        <v>1048</v>
      </c>
      <c r="H321" s="188">
        <v>1</v>
      </c>
      <c r="I321" s="189"/>
      <c r="J321" s="188">
        <f t="shared" si="50"/>
        <v>0</v>
      </c>
      <c r="K321" s="190"/>
      <c r="L321" s="36"/>
      <c r="M321" s="191" t="s">
        <v>1</v>
      </c>
      <c r="N321" s="192" t="s">
        <v>38</v>
      </c>
      <c r="O321" s="68"/>
      <c r="P321" s="193">
        <f t="shared" si="51"/>
        <v>0</v>
      </c>
      <c r="Q321" s="193">
        <v>0</v>
      </c>
      <c r="R321" s="193">
        <f t="shared" si="52"/>
        <v>0</v>
      </c>
      <c r="S321" s="193">
        <v>0</v>
      </c>
      <c r="T321" s="194">
        <f t="shared" si="53"/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95" t="s">
        <v>179</v>
      </c>
      <c r="AT321" s="195" t="s">
        <v>175</v>
      </c>
      <c r="AU321" s="195" t="s">
        <v>180</v>
      </c>
      <c r="AY321" s="14" t="s">
        <v>172</v>
      </c>
      <c r="BE321" s="196">
        <f t="shared" si="54"/>
        <v>0</v>
      </c>
      <c r="BF321" s="196">
        <f t="shared" si="55"/>
        <v>0</v>
      </c>
      <c r="BG321" s="196">
        <f t="shared" si="56"/>
        <v>0</v>
      </c>
      <c r="BH321" s="196">
        <f t="shared" si="57"/>
        <v>0</v>
      </c>
      <c r="BI321" s="196">
        <f t="shared" si="58"/>
        <v>0</v>
      </c>
      <c r="BJ321" s="14" t="s">
        <v>180</v>
      </c>
      <c r="BK321" s="196">
        <f t="shared" si="59"/>
        <v>0</v>
      </c>
      <c r="BL321" s="14" t="s">
        <v>179</v>
      </c>
      <c r="BM321" s="195" t="s">
        <v>1610</v>
      </c>
    </row>
    <row r="322" spans="1:65" s="2" customFormat="1" ht="24.2" customHeight="1">
      <c r="A322" s="31"/>
      <c r="B322" s="32"/>
      <c r="C322" s="184" t="s">
        <v>1611</v>
      </c>
      <c r="D322" s="184" t="s">
        <v>175</v>
      </c>
      <c r="E322" s="185" t="s">
        <v>1612</v>
      </c>
      <c r="F322" s="186" t="s">
        <v>1613</v>
      </c>
      <c r="G322" s="187" t="s">
        <v>1048</v>
      </c>
      <c r="H322" s="188">
        <v>2</v>
      </c>
      <c r="I322" s="189"/>
      <c r="J322" s="188">
        <f t="shared" si="50"/>
        <v>0</v>
      </c>
      <c r="K322" s="190"/>
      <c r="L322" s="36"/>
      <c r="M322" s="191" t="s">
        <v>1</v>
      </c>
      <c r="N322" s="192" t="s">
        <v>38</v>
      </c>
      <c r="O322" s="68"/>
      <c r="P322" s="193">
        <f t="shared" si="51"/>
        <v>0</v>
      </c>
      <c r="Q322" s="193">
        <v>0</v>
      </c>
      <c r="R322" s="193">
        <f t="shared" si="52"/>
        <v>0</v>
      </c>
      <c r="S322" s="193">
        <v>0</v>
      </c>
      <c r="T322" s="194">
        <f t="shared" si="53"/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95" t="s">
        <v>179</v>
      </c>
      <c r="AT322" s="195" t="s">
        <v>175</v>
      </c>
      <c r="AU322" s="195" t="s">
        <v>180</v>
      </c>
      <c r="AY322" s="14" t="s">
        <v>172</v>
      </c>
      <c r="BE322" s="196">
        <f t="shared" si="54"/>
        <v>0</v>
      </c>
      <c r="BF322" s="196">
        <f t="shared" si="55"/>
        <v>0</v>
      </c>
      <c r="BG322" s="196">
        <f t="shared" si="56"/>
        <v>0</v>
      </c>
      <c r="BH322" s="196">
        <f t="shared" si="57"/>
        <v>0</v>
      </c>
      <c r="BI322" s="196">
        <f t="shared" si="58"/>
        <v>0</v>
      </c>
      <c r="BJ322" s="14" t="s">
        <v>180</v>
      </c>
      <c r="BK322" s="196">
        <f t="shared" si="59"/>
        <v>0</v>
      </c>
      <c r="BL322" s="14" t="s">
        <v>179</v>
      </c>
      <c r="BM322" s="195" t="s">
        <v>1614</v>
      </c>
    </row>
    <row r="323" spans="1:65" s="2" customFormat="1" ht="24.2" customHeight="1">
      <c r="A323" s="31"/>
      <c r="B323" s="32"/>
      <c r="C323" s="184" t="s">
        <v>1290</v>
      </c>
      <c r="D323" s="184" t="s">
        <v>175</v>
      </c>
      <c r="E323" s="185" t="s">
        <v>1615</v>
      </c>
      <c r="F323" s="186" t="s">
        <v>1616</v>
      </c>
      <c r="G323" s="187" t="s">
        <v>1048</v>
      </c>
      <c r="H323" s="188">
        <v>1</v>
      </c>
      <c r="I323" s="189"/>
      <c r="J323" s="188">
        <f t="shared" si="50"/>
        <v>0</v>
      </c>
      <c r="K323" s="190"/>
      <c r="L323" s="36"/>
      <c r="M323" s="191" t="s">
        <v>1</v>
      </c>
      <c r="N323" s="192" t="s">
        <v>38</v>
      </c>
      <c r="O323" s="68"/>
      <c r="P323" s="193">
        <f t="shared" si="51"/>
        <v>0</v>
      </c>
      <c r="Q323" s="193">
        <v>0</v>
      </c>
      <c r="R323" s="193">
        <f t="shared" si="52"/>
        <v>0</v>
      </c>
      <c r="S323" s="193">
        <v>0</v>
      </c>
      <c r="T323" s="194">
        <f t="shared" si="53"/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95" t="s">
        <v>179</v>
      </c>
      <c r="AT323" s="195" t="s">
        <v>175</v>
      </c>
      <c r="AU323" s="195" t="s">
        <v>180</v>
      </c>
      <c r="AY323" s="14" t="s">
        <v>172</v>
      </c>
      <c r="BE323" s="196">
        <f t="shared" si="54"/>
        <v>0</v>
      </c>
      <c r="BF323" s="196">
        <f t="shared" si="55"/>
        <v>0</v>
      </c>
      <c r="BG323" s="196">
        <f t="shared" si="56"/>
        <v>0</v>
      </c>
      <c r="BH323" s="196">
        <f t="shared" si="57"/>
        <v>0</v>
      </c>
      <c r="BI323" s="196">
        <f t="shared" si="58"/>
        <v>0</v>
      </c>
      <c r="BJ323" s="14" t="s">
        <v>180</v>
      </c>
      <c r="BK323" s="196">
        <f t="shared" si="59"/>
        <v>0</v>
      </c>
      <c r="BL323" s="14" t="s">
        <v>179</v>
      </c>
      <c r="BM323" s="195" t="s">
        <v>1617</v>
      </c>
    </row>
    <row r="324" spans="1:65" s="2" customFormat="1" ht="24.2" customHeight="1">
      <c r="A324" s="31"/>
      <c r="B324" s="32"/>
      <c r="C324" s="184" t="s">
        <v>1618</v>
      </c>
      <c r="D324" s="184" t="s">
        <v>175</v>
      </c>
      <c r="E324" s="185" t="s">
        <v>1619</v>
      </c>
      <c r="F324" s="186" t="s">
        <v>1620</v>
      </c>
      <c r="G324" s="187" t="s">
        <v>1048</v>
      </c>
      <c r="H324" s="188">
        <v>1</v>
      </c>
      <c r="I324" s="189"/>
      <c r="J324" s="188">
        <f t="shared" si="50"/>
        <v>0</v>
      </c>
      <c r="K324" s="190"/>
      <c r="L324" s="36"/>
      <c r="M324" s="191" t="s">
        <v>1</v>
      </c>
      <c r="N324" s="192" t="s">
        <v>38</v>
      </c>
      <c r="O324" s="68"/>
      <c r="P324" s="193">
        <f t="shared" si="51"/>
        <v>0</v>
      </c>
      <c r="Q324" s="193">
        <v>0</v>
      </c>
      <c r="R324" s="193">
        <f t="shared" si="52"/>
        <v>0</v>
      </c>
      <c r="S324" s="193">
        <v>0</v>
      </c>
      <c r="T324" s="194">
        <f t="shared" si="53"/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95" t="s">
        <v>179</v>
      </c>
      <c r="AT324" s="195" t="s">
        <v>175</v>
      </c>
      <c r="AU324" s="195" t="s">
        <v>180</v>
      </c>
      <c r="AY324" s="14" t="s">
        <v>172</v>
      </c>
      <c r="BE324" s="196">
        <f t="shared" si="54"/>
        <v>0</v>
      </c>
      <c r="BF324" s="196">
        <f t="shared" si="55"/>
        <v>0</v>
      </c>
      <c r="BG324" s="196">
        <f t="shared" si="56"/>
        <v>0</v>
      </c>
      <c r="BH324" s="196">
        <f t="shared" si="57"/>
        <v>0</v>
      </c>
      <c r="BI324" s="196">
        <f t="shared" si="58"/>
        <v>0</v>
      </c>
      <c r="BJ324" s="14" t="s">
        <v>180</v>
      </c>
      <c r="BK324" s="196">
        <f t="shared" si="59"/>
        <v>0</v>
      </c>
      <c r="BL324" s="14" t="s">
        <v>179</v>
      </c>
      <c r="BM324" s="195" t="s">
        <v>1621</v>
      </c>
    </row>
    <row r="325" spans="1:65" s="2" customFormat="1" ht="24.2" customHeight="1">
      <c r="A325" s="31"/>
      <c r="B325" s="32"/>
      <c r="C325" s="184" t="s">
        <v>1293</v>
      </c>
      <c r="D325" s="184" t="s">
        <v>175</v>
      </c>
      <c r="E325" s="185" t="s">
        <v>1622</v>
      </c>
      <c r="F325" s="186" t="s">
        <v>1623</v>
      </c>
      <c r="G325" s="187" t="s">
        <v>1048</v>
      </c>
      <c r="H325" s="188">
        <v>1</v>
      </c>
      <c r="I325" s="189"/>
      <c r="J325" s="188">
        <f t="shared" si="50"/>
        <v>0</v>
      </c>
      <c r="K325" s="190"/>
      <c r="L325" s="36"/>
      <c r="M325" s="191" t="s">
        <v>1</v>
      </c>
      <c r="N325" s="192" t="s">
        <v>38</v>
      </c>
      <c r="O325" s="68"/>
      <c r="P325" s="193">
        <f t="shared" si="51"/>
        <v>0</v>
      </c>
      <c r="Q325" s="193">
        <v>0</v>
      </c>
      <c r="R325" s="193">
        <f t="shared" si="52"/>
        <v>0</v>
      </c>
      <c r="S325" s="193">
        <v>0</v>
      </c>
      <c r="T325" s="194">
        <f t="shared" si="53"/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95" t="s">
        <v>179</v>
      </c>
      <c r="AT325" s="195" t="s">
        <v>175</v>
      </c>
      <c r="AU325" s="195" t="s">
        <v>180</v>
      </c>
      <c r="AY325" s="14" t="s">
        <v>172</v>
      </c>
      <c r="BE325" s="196">
        <f t="shared" si="54"/>
        <v>0</v>
      </c>
      <c r="BF325" s="196">
        <f t="shared" si="55"/>
        <v>0</v>
      </c>
      <c r="BG325" s="196">
        <f t="shared" si="56"/>
        <v>0</v>
      </c>
      <c r="BH325" s="196">
        <f t="shared" si="57"/>
        <v>0</v>
      </c>
      <c r="BI325" s="196">
        <f t="shared" si="58"/>
        <v>0</v>
      </c>
      <c r="BJ325" s="14" t="s">
        <v>180</v>
      </c>
      <c r="BK325" s="196">
        <f t="shared" si="59"/>
        <v>0</v>
      </c>
      <c r="BL325" s="14" t="s">
        <v>179</v>
      </c>
      <c r="BM325" s="195" t="s">
        <v>1624</v>
      </c>
    </row>
    <row r="326" spans="1:65" s="2" customFormat="1" ht="24.2" customHeight="1">
      <c r="A326" s="31"/>
      <c r="B326" s="32"/>
      <c r="C326" s="184" t="s">
        <v>1625</v>
      </c>
      <c r="D326" s="184" t="s">
        <v>175</v>
      </c>
      <c r="E326" s="185" t="s">
        <v>1626</v>
      </c>
      <c r="F326" s="186" t="s">
        <v>1627</v>
      </c>
      <c r="G326" s="187" t="s">
        <v>1048</v>
      </c>
      <c r="H326" s="188">
        <v>5</v>
      </c>
      <c r="I326" s="189"/>
      <c r="J326" s="188">
        <f t="shared" si="50"/>
        <v>0</v>
      </c>
      <c r="K326" s="190"/>
      <c r="L326" s="36"/>
      <c r="M326" s="191" t="s">
        <v>1</v>
      </c>
      <c r="N326" s="192" t="s">
        <v>38</v>
      </c>
      <c r="O326" s="68"/>
      <c r="P326" s="193">
        <f t="shared" si="51"/>
        <v>0</v>
      </c>
      <c r="Q326" s="193">
        <v>0</v>
      </c>
      <c r="R326" s="193">
        <f t="shared" si="52"/>
        <v>0</v>
      </c>
      <c r="S326" s="193">
        <v>0</v>
      </c>
      <c r="T326" s="194">
        <f t="shared" si="53"/>
        <v>0</v>
      </c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R326" s="195" t="s">
        <v>179</v>
      </c>
      <c r="AT326" s="195" t="s">
        <v>175</v>
      </c>
      <c r="AU326" s="195" t="s">
        <v>180</v>
      </c>
      <c r="AY326" s="14" t="s">
        <v>172</v>
      </c>
      <c r="BE326" s="196">
        <f t="shared" si="54"/>
        <v>0</v>
      </c>
      <c r="BF326" s="196">
        <f t="shared" si="55"/>
        <v>0</v>
      </c>
      <c r="BG326" s="196">
        <f t="shared" si="56"/>
        <v>0</v>
      </c>
      <c r="BH326" s="196">
        <f t="shared" si="57"/>
        <v>0</v>
      </c>
      <c r="BI326" s="196">
        <f t="shared" si="58"/>
        <v>0</v>
      </c>
      <c r="BJ326" s="14" t="s">
        <v>180</v>
      </c>
      <c r="BK326" s="196">
        <f t="shared" si="59"/>
        <v>0</v>
      </c>
      <c r="BL326" s="14" t="s">
        <v>179</v>
      </c>
      <c r="BM326" s="195" t="s">
        <v>1628</v>
      </c>
    </row>
    <row r="327" spans="1:65" s="2" customFormat="1" ht="24.2" customHeight="1">
      <c r="A327" s="31"/>
      <c r="B327" s="32"/>
      <c r="C327" s="184" t="s">
        <v>1297</v>
      </c>
      <c r="D327" s="184" t="s">
        <v>175</v>
      </c>
      <c r="E327" s="185" t="s">
        <v>1629</v>
      </c>
      <c r="F327" s="186" t="s">
        <v>1630</v>
      </c>
      <c r="G327" s="187" t="s">
        <v>1048</v>
      </c>
      <c r="H327" s="188">
        <v>2</v>
      </c>
      <c r="I327" s="189"/>
      <c r="J327" s="188">
        <f t="shared" si="50"/>
        <v>0</v>
      </c>
      <c r="K327" s="190"/>
      <c r="L327" s="36"/>
      <c r="M327" s="191" t="s">
        <v>1</v>
      </c>
      <c r="N327" s="192" t="s">
        <v>38</v>
      </c>
      <c r="O327" s="68"/>
      <c r="P327" s="193">
        <f t="shared" si="51"/>
        <v>0</v>
      </c>
      <c r="Q327" s="193">
        <v>0</v>
      </c>
      <c r="R327" s="193">
        <f t="shared" si="52"/>
        <v>0</v>
      </c>
      <c r="S327" s="193">
        <v>0</v>
      </c>
      <c r="T327" s="194">
        <f t="shared" si="53"/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95" t="s">
        <v>179</v>
      </c>
      <c r="AT327" s="195" t="s">
        <v>175</v>
      </c>
      <c r="AU327" s="195" t="s">
        <v>180</v>
      </c>
      <c r="AY327" s="14" t="s">
        <v>172</v>
      </c>
      <c r="BE327" s="196">
        <f t="shared" si="54"/>
        <v>0</v>
      </c>
      <c r="BF327" s="196">
        <f t="shared" si="55"/>
        <v>0</v>
      </c>
      <c r="BG327" s="196">
        <f t="shared" si="56"/>
        <v>0</v>
      </c>
      <c r="BH327" s="196">
        <f t="shared" si="57"/>
        <v>0</v>
      </c>
      <c r="BI327" s="196">
        <f t="shared" si="58"/>
        <v>0</v>
      </c>
      <c r="BJ327" s="14" t="s">
        <v>180</v>
      </c>
      <c r="BK327" s="196">
        <f t="shared" si="59"/>
        <v>0</v>
      </c>
      <c r="BL327" s="14" t="s">
        <v>179</v>
      </c>
      <c r="BM327" s="195" t="s">
        <v>1631</v>
      </c>
    </row>
    <row r="328" spans="1:65" s="2" customFormat="1" ht="24.2" customHeight="1">
      <c r="A328" s="31"/>
      <c r="B328" s="32"/>
      <c r="C328" s="184" t="s">
        <v>1632</v>
      </c>
      <c r="D328" s="184" t="s">
        <v>175</v>
      </c>
      <c r="E328" s="185" t="s">
        <v>1633</v>
      </c>
      <c r="F328" s="186" t="s">
        <v>1634</v>
      </c>
      <c r="G328" s="187" t="s">
        <v>1048</v>
      </c>
      <c r="H328" s="188">
        <v>1</v>
      </c>
      <c r="I328" s="189"/>
      <c r="J328" s="188">
        <f t="shared" si="50"/>
        <v>0</v>
      </c>
      <c r="K328" s="190"/>
      <c r="L328" s="36"/>
      <c r="M328" s="191" t="s">
        <v>1</v>
      </c>
      <c r="N328" s="192" t="s">
        <v>38</v>
      </c>
      <c r="O328" s="68"/>
      <c r="P328" s="193">
        <f t="shared" si="51"/>
        <v>0</v>
      </c>
      <c r="Q328" s="193">
        <v>0</v>
      </c>
      <c r="R328" s="193">
        <f t="shared" si="52"/>
        <v>0</v>
      </c>
      <c r="S328" s="193">
        <v>0</v>
      </c>
      <c r="T328" s="194">
        <f t="shared" si="53"/>
        <v>0</v>
      </c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R328" s="195" t="s">
        <v>179</v>
      </c>
      <c r="AT328" s="195" t="s">
        <v>175</v>
      </c>
      <c r="AU328" s="195" t="s">
        <v>180</v>
      </c>
      <c r="AY328" s="14" t="s">
        <v>172</v>
      </c>
      <c r="BE328" s="196">
        <f t="shared" si="54"/>
        <v>0</v>
      </c>
      <c r="BF328" s="196">
        <f t="shared" si="55"/>
        <v>0</v>
      </c>
      <c r="BG328" s="196">
        <f t="shared" si="56"/>
        <v>0</v>
      </c>
      <c r="BH328" s="196">
        <f t="shared" si="57"/>
        <v>0</v>
      </c>
      <c r="BI328" s="196">
        <f t="shared" si="58"/>
        <v>0</v>
      </c>
      <c r="BJ328" s="14" t="s">
        <v>180</v>
      </c>
      <c r="BK328" s="196">
        <f t="shared" si="59"/>
        <v>0</v>
      </c>
      <c r="BL328" s="14" t="s">
        <v>179</v>
      </c>
      <c r="BM328" s="195" t="s">
        <v>1635</v>
      </c>
    </row>
    <row r="329" spans="1:65" s="2" customFormat="1" ht="24.2" customHeight="1">
      <c r="A329" s="31"/>
      <c r="B329" s="32"/>
      <c r="C329" s="184" t="s">
        <v>1300</v>
      </c>
      <c r="D329" s="184" t="s">
        <v>175</v>
      </c>
      <c r="E329" s="185" t="s">
        <v>1636</v>
      </c>
      <c r="F329" s="186" t="s">
        <v>1637</v>
      </c>
      <c r="G329" s="187" t="s">
        <v>1048</v>
      </c>
      <c r="H329" s="188">
        <v>1</v>
      </c>
      <c r="I329" s="189"/>
      <c r="J329" s="188">
        <f t="shared" ref="J329:J335" si="60">ROUND(I329*H329,2)</f>
        <v>0</v>
      </c>
      <c r="K329" s="190"/>
      <c r="L329" s="36"/>
      <c r="M329" s="191" t="s">
        <v>1</v>
      </c>
      <c r="N329" s="192" t="s">
        <v>38</v>
      </c>
      <c r="O329" s="68"/>
      <c r="P329" s="193">
        <f t="shared" ref="P329:P335" si="61">O329*H329</f>
        <v>0</v>
      </c>
      <c r="Q329" s="193">
        <v>0</v>
      </c>
      <c r="R329" s="193">
        <f t="shared" ref="R329:R335" si="62">Q329*H329</f>
        <v>0</v>
      </c>
      <c r="S329" s="193">
        <v>0</v>
      </c>
      <c r="T329" s="194">
        <f t="shared" ref="T329:T335" si="63">S329*H329</f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95" t="s">
        <v>179</v>
      </c>
      <c r="AT329" s="195" t="s">
        <v>175</v>
      </c>
      <c r="AU329" s="195" t="s">
        <v>180</v>
      </c>
      <c r="AY329" s="14" t="s">
        <v>172</v>
      </c>
      <c r="BE329" s="196">
        <f t="shared" ref="BE329:BE335" si="64">IF(N329="základná",J329,0)</f>
        <v>0</v>
      </c>
      <c r="BF329" s="196">
        <f t="shared" ref="BF329:BF335" si="65">IF(N329="znížená",J329,0)</f>
        <v>0</v>
      </c>
      <c r="BG329" s="196">
        <f t="shared" ref="BG329:BG335" si="66">IF(N329="zákl. prenesená",J329,0)</f>
        <v>0</v>
      </c>
      <c r="BH329" s="196">
        <f t="shared" ref="BH329:BH335" si="67">IF(N329="zníž. prenesená",J329,0)</f>
        <v>0</v>
      </c>
      <c r="BI329" s="196">
        <f t="shared" ref="BI329:BI335" si="68">IF(N329="nulová",J329,0)</f>
        <v>0</v>
      </c>
      <c r="BJ329" s="14" t="s">
        <v>180</v>
      </c>
      <c r="BK329" s="196">
        <f t="shared" ref="BK329:BK335" si="69">ROUND(I329*H329,2)</f>
        <v>0</v>
      </c>
      <c r="BL329" s="14" t="s">
        <v>179</v>
      </c>
      <c r="BM329" s="195" t="s">
        <v>1638</v>
      </c>
    </row>
    <row r="330" spans="1:65" s="2" customFormat="1" ht="24.2" customHeight="1">
      <c r="A330" s="31"/>
      <c r="B330" s="32"/>
      <c r="C330" s="184" t="s">
        <v>1639</v>
      </c>
      <c r="D330" s="184" t="s">
        <v>175</v>
      </c>
      <c r="E330" s="185" t="s">
        <v>1640</v>
      </c>
      <c r="F330" s="186" t="s">
        <v>1641</v>
      </c>
      <c r="G330" s="187" t="s">
        <v>1048</v>
      </c>
      <c r="H330" s="188">
        <v>1</v>
      </c>
      <c r="I330" s="189"/>
      <c r="J330" s="188">
        <f t="shared" si="60"/>
        <v>0</v>
      </c>
      <c r="K330" s="190"/>
      <c r="L330" s="36"/>
      <c r="M330" s="191" t="s">
        <v>1</v>
      </c>
      <c r="N330" s="192" t="s">
        <v>38</v>
      </c>
      <c r="O330" s="68"/>
      <c r="P330" s="193">
        <f t="shared" si="61"/>
        <v>0</v>
      </c>
      <c r="Q330" s="193">
        <v>0</v>
      </c>
      <c r="R330" s="193">
        <f t="shared" si="62"/>
        <v>0</v>
      </c>
      <c r="S330" s="193">
        <v>0</v>
      </c>
      <c r="T330" s="194">
        <f t="shared" si="63"/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95" t="s">
        <v>179</v>
      </c>
      <c r="AT330" s="195" t="s">
        <v>175</v>
      </c>
      <c r="AU330" s="195" t="s">
        <v>180</v>
      </c>
      <c r="AY330" s="14" t="s">
        <v>172</v>
      </c>
      <c r="BE330" s="196">
        <f t="shared" si="64"/>
        <v>0</v>
      </c>
      <c r="BF330" s="196">
        <f t="shared" si="65"/>
        <v>0</v>
      </c>
      <c r="BG330" s="196">
        <f t="shared" si="66"/>
        <v>0</v>
      </c>
      <c r="BH330" s="196">
        <f t="shared" si="67"/>
        <v>0</v>
      </c>
      <c r="BI330" s="196">
        <f t="shared" si="68"/>
        <v>0</v>
      </c>
      <c r="BJ330" s="14" t="s">
        <v>180</v>
      </c>
      <c r="BK330" s="196">
        <f t="shared" si="69"/>
        <v>0</v>
      </c>
      <c r="BL330" s="14" t="s">
        <v>179</v>
      </c>
      <c r="BM330" s="195" t="s">
        <v>1642</v>
      </c>
    </row>
    <row r="331" spans="1:65" s="2" customFormat="1" ht="24.2" customHeight="1">
      <c r="A331" s="31"/>
      <c r="B331" s="32"/>
      <c r="C331" s="184" t="s">
        <v>1304</v>
      </c>
      <c r="D331" s="184" t="s">
        <v>175</v>
      </c>
      <c r="E331" s="185" t="s">
        <v>1643</v>
      </c>
      <c r="F331" s="186" t="s">
        <v>1644</v>
      </c>
      <c r="G331" s="187" t="s">
        <v>1048</v>
      </c>
      <c r="H331" s="188">
        <v>1</v>
      </c>
      <c r="I331" s="189"/>
      <c r="J331" s="188">
        <f t="shared" si="60"/>
        <v>0</v>
      </c>
      <c r="K331" s="190"/>
      <c r="L331" s="36"/>
      <c r="M331" s="191" t="s">
        <v>1</v>
      </c>
      <c r="N331" s="192" t="s">
        <v>38</v>
      </c>
      <c r="O331" s="68"/>
      <c r="P331" s="193">
        <f t="shared" si="61"/>
        <v>0</v>
      </c>
      <c r="Q331" s="193">
        <v>0</v>
      </c>
      <c r="R331" s="193">
        <f t="shared" si="62"/>
        <v>0</v>
      </c>
      <c r="S331" s="193">
        <v>0</v>
      </c>
      <c r="T331" s="194">
        <f t="shared" si="63"/>
        <v>0</v>
      </c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R331" s="195" t="s">
        <v>179</v>
      </c>
      <c r="AT331" s="195" t="s">
        <v>175</v>
      </c>
      <c r="AU331" s="195" t="s">
        <v>180</v>
      </c>
      <c r="AY331" s="14" t="s">
        <v>172</v>
      </c>
      <c r="BE331" s="196">
        <f t="shared" si="64"/>
        <v>0</v>
      </c>
      <c r="BF331" s="196">
        <f t="shared" si="65"/>
        <v>0</v>
      </c>
      <c r="BG331" s="196">
        <f t="shared" si="66"/>
        <v>0</v>
      </c>
      <c r="BH331" s="196">
        <f t="shared" si="67"/>
        <v>0</v>
      </c>
      <c r="BI331" s="196">
        <f t="shared" si="68"/>
        <v>0</v>
      </c>
      <c r="BJ331" s="14" t="s">
        <v>180</v>
      </c>
      <c r="BK331" s="196">
        <f t="shared" si="69"/>
        <v>0</v>
      </c>
      <c r="BL331" s="14" t="s">
        <v>179</v>
      </c>
      <c r="BM331" s="195" t="s">
        <v>1645</v>
      </c>
    </row>
    <row r="332" spans="1:65" s="2" customFormat="1" ht="24.2" customHeight="1">
      <c r="A332" s="31"/>
      <c r="B332" s="32"/>
      <c r="C332" s="184" t="s">
        <v>1646</v>
      </c>
      <c r="D332" s="184" t="s">
        <v>175</v>
      </c>
      <c r="E332" s="185" t="s">
        <v>1647</v>
      </c>
      <c r="F332" s="186" t="s">
        <v>1648</v>
      </c>
      <c r="G332" s="187" t="s">
        <v>1048</v>
      </c>
      <c r="H332" s="188">
        <v>1</v>
      </c>
      <c r="I332" s="189"/>
      <c r="J332" s="188">
        <f t="shared" si="60"/>
        <v>0</v>
      </c>
      <c r="K332" s="190"/>
      <c r="L332" s="36"/>
      <c r="M332" s="191" t="s">
        <v>1</v>
      </c>
      <c r="N332" s="192" t="s">
        <v>38</v>
      </c>
      <c r="O332" s="68"/>
      <c r="P332" s="193">
        <f t="shared" si="61"/>
        <v>0</v>
      </c>
      <c r="Q332" s="193">
        <v>0</v>
      </c>
      <c r="R332" s="193">
        <f t="shared" si="62"/>
        <v>0</v>
      </c>
      <c r="S332" s="193">
        <v>0</v>
      </c>
      <c r="T332" s="194">
        <f t="shared" si="63"/>
        <v>0</v>
      </c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R332" s="195" t="s">
        <v>179</v>
      </c>
      <c r="AT332" s="195" t="s">
        <v>175</v>
      </c>
      <c r="AU332" s="195" t="s">
        <v>180</v>
      </c>
      <c r="AY332" s="14" t="s">
        <v>172</v>
      </c>
      <c r="BE332" s="196">
        <f t="shared" si="64"/>
        <v>0</v>
      </c>
      <c r="BF332" s="196">
        <f t="shared" si="65"/>
        <v>0</v>
      </c>
      <c r="BG332" s="196">
        <f t="shared" si="66"/>
        <v>0</v>
      </c>
      <c r="BH332" s="196">
        <f t="shared" si="67"/>
        <v>0</v>
      </c>
      <c r="BI332" s="196">
        <f t="shared" si="68"/>
        <v>0</v>
      </c>
      <c r="BJ332" s="14" t="s">
        <v>180</v>
      </c>
      <c r="BK332" s="196">
        <f t="shared" si="69"/>
        <v>0</v>
      </c>
      <c r="BL332" s="14" t="s">
        <v>179</v>
      </c>
      <c r="BM332" s="195" t="s">
        <v>1649</v>
      </c>
    </row>
    <row r="333" spans="1:65" s="2" customFormat="1" ht="24.2" customHeight="1">
      <c r="A333" s="31"/>
      <c r="B333" s="32"/>
      <c r="C333" s="184" t="s">
        <v>1307</v>
      </c>
      <c r="D333" s="184" t="s">
        <v>175</v>
      </c>
      <c r="E333" s="185" t="s">
        <v>1650</v>
      </c>
      <c r="F333" s="186" t="s">
        <v>1651</v>
      </c>
      <c r="G333" s="187" t="s">
        <v>1048</v>
      </c>
      <c r="H333" s="188">
        <v>25</v>
      </c>
      <c r="I333" s="189"/>
      <c r="J333" s="188">
        <f t="shared" si="60"/>
        <v>0</v>
      </c>
      <c r="K333" s="190"/>
      <c r="L333" s="36"/>
      <c r="M333" s="191" t="s">
        <v>1</v>
      </c>
      <c r="N333" s="192" t="s">
        <v>38</v>
      </c>
      <c r="O333" s="68"/>
      <c r="P333" s="193">
        <f t="shared" si="61"/>
        <v>0</v>
      </c>
      <c r="Q333" s="193">
        <v>0</v>
      </c>
      <c r="R333" s="193">
        <f t="shared" si="62"/>
        <v>0</v>
      </c>
      <c r="S333" s="193">
        <v>0</v>
      </c>
      <c r="T333" s="194">
        <f t="shared" si="63"/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95" t="s">
        <v>179</v>
      </c>
      <c r="AT333" s="195" t="s">
        <v>175</v>
      </c>
      <c r="AU333" s="195" t="s">
        <v>180</v>
      </c>
      <c r="AY333" s="14" t="s">
        <v>172</v>
      </c>
      <c r="BE333" s="196">
        <f t="shared" si="64"/>
        <v>0</v>
      </c>
      <c r="BF333" s="196">
        <f t="shared" si="65"/>
        <v>0</v>
      </c>
      <c r="BG333" s="196">
        <f t="shared" si="66"/>
        <v>0</v>
      </c>
      <c r="BH333" s="196">
        <f t="shared" si="67"/>
        <v>0</v>
      </c>
      <c r="BI333" s="196">
        <f t="shared" si="68"/>
        <v>0</v>
      </c>
      <c r="BJ333" s="14" t="s">
        <v>180</v>
      </c>
      <c r="BK333" s="196">
        <f t="shared" si="69"/>
        <v>0</v>
      </c>
      <c r="BL333" s="14" t="s">
        <v>179</v>
      </c>
      <c r="BM333" s="195" t="s">
        <v>1652</v>
      </c>
    </row>
    <row r="334" spans="1:65" s="2" customFormat="1" ht="24.2" customHeight="1">
      <c r="A334" s="31"/>
      <c r="B334" s="32"/>
      <c r="C334" s="184" t="s">
        <v>1653</v>
      </c>
      <c r="D334" s="184" t="s">
        <v>175</v>
      </c>
      <c r="E334" s="185" t="s">
        <v>1654</v>
      </c>
      <c r="F334" s="186" t="s">
        <v>1655</v>
      </c>
      <c r="G334" s="187" t="s">
        <v>218</v>
      </c>
      <c r="H334" s="188">
        <v>1.1000000000000001</v>
      </c>
      <c r="I334" s="189"/>
      <c r="J334" s="188">
        <f t="shared" si="60"/>
        <v>0</v>
      </c>
      <c r="K334" s="190"/>
      <c r="L334" s="36"/>
      <c r="M334" s="191" t="s">
        <v>1</v>
      </c>
      <c r="N334" s="192" t="s">
        <v>38</v>
      </c>
      <c r="O334" s="68"/>
      <c r="P334" s="193">
        <f t="shared" si="61"/>
        <v>0</v>
      </c>
      <c r="Q334" s="193">
        <v>0</v>
      </c>
      <c r="R334" s="193">
        <f t="shared" si="62"/>
        <v>0</v>
      </c>
      <c r="S334" s="193">
        <v>0</v>
      </c>
      <c r="T334" s="194">
        <f t="shared" si="63"/>
        <v>0</v>
      </c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R334" s="195" t="s">
        <v>179</v>
      </c>
      <c r="AT334" s="195" t="s">
        <v>175</v>
      </c>
      <c r="AU334" s="195" t="s">
        <v>180</v>
      </c>
      <c r="AY334" s="14" t="s">
        <v>172</v>
      </c>
      <c r="BE334" s="196">
        <f t="shared" si="64"/>
        <v>0</v>
      </c>
      <c r="BF334" s="196">
        <f t="shared" si="65"/>
        <v>0</v>
      </c>
      <c r="BG334" s="196">
        <f t="shared" si="66"/>
        <v>0</v>
      </c>
      <c r="BH334" s="196">
        <f t="shared" si="67"/>
        <v>0</v>
      </c>
      <c r="BI334" s="196">
        <f t="shared" si="68"/>
        <v>0</v>
      </c>
      <c r="BJ334" s="14" t="s">
        <v>180</v>
      </c>
      <c r="BK334" s="196">
        <f t="shared" si="69"/>
        <v>0</v>
      </c>
      <c r="BL334" s="14" t="s">
        <v>179</v>
      </c>
      <c r="BM334" s="195" t="s">
        <v>1656</v>
      </c>
    </row>
    <row r="335" spans="1:65" s="2" customFormat="1" ht="24.2" customHeight="1">
      <c r="A335" s="31"/>
      <c r="B335" s="32"/>
      <c r="C335" s="184" t="s">
        <v>1310</v>
      </c>
      <c r="D335" s="184" t="s">
        <v>175</v>
      </c>
      <c r="E335" s="185" t="s">
        <v>1657</v>
      </c>
      <c r="F335" s="186" t="s">
        <v>1658</v>
      </c>
      <c r="G335" s="187" t="s">
        <v>218</v>
      </c>
      <c r="H335" s="188">
        <v>11</v>
      </c>
      <c r="I335" s="189"/>
      <c r="J335" s="188">
        <f t="shared" si="60"/>
        <v>0</v>
      </c>
      <c r="K335" s="190"/>
      <c r="L335" s="36"/>
      <c r="M335" s="191" t="s">
        <v>1</v>
      </c>
      <c r="N335" s="192" t="s">
        <v>38</v>
      </c>
      <c r="O335" s="68"/>
      <c r="P335" s="193">
        <f t="shared" si="61"/>
        <v>0</v>
      </c>
      <c r="Q335" s="193">
        <v>0</v>
      </c>
      <c r="R335" s="193">
        <f t="shared" si="62"/>
        <v>0</v>
      </c>
      <c r="S335" s="193">
        <v>0</v>
      </c>
      <c r="T335" s="194">
        <f t="shared" si="63"/>
        <v>0</v>
      </c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R335" s="195" t="s">
        <v>179</v>
      </c>
      <c r="AT335" s="195" t="s">
        <v>175</v>
      </c>
      <c r="AU335" s="195" t="s">
        <v>180</v>
      </c>
      <c r="AY335" s="14" t="s">
        <v>172</v>
      </c>
      <c r="BE335" s="196">
        <f t="shared" si="64"/>
        <v>0</v>
      </c>
      <c r="BF335" s="196">
        <f t="shared" si="65"/>
        <v>0</v>
      </c>
      <c r="BG335" s="196">
        <f t="shared" si="66"/>
        <v>0</v>
      </c>
      <c r="BH335" s="196">
        <f t="shared" si="67"/>
        <v>0</v>
      </c>
      <c r="BI335" s="196">
        <f t="shared" si="68"/>
        <v>0</v>
      </c>
      <c r="BJ335" s="14" t="s">
        <v>180</v>
      </c>
      <c r="BK335" s="196">
        <f t="shared" si="69"/>
        <v>0</v>
      </c>
      <c r="BL335" s="14" t="s">
        <v>179</v>
      </c>
      <c r="BM335" s="195" t="s">
        <v>1659</v>
      </c>
    </row>
    <row r="336" spans="1:65" s="12" customFormat="1" ht="22.9" customHeight="1">
      <c r="B336" s="168"/>
      <c r="C336" s="169"/>
      <c r="D336" s="170" t="s">
        <v>71</v>
      </c>
      <c r="E336" s="182" t="s">
        <v>1660</v>
      </c>
      <c r="F336" s="182" t="s">
        <v>1661</v>
      </c>
      <c r="G336" s="169"/>
      <c r="H336" s="169"/>
      <c r="I336" s="172"/>
      <c r="J336" s="183">
        <f>BK336</f>
        <v>0</v>
      </c>
      <c r="K336" s="169"/>
      <c r="L336" s="174"/>
      <c r="M336" s="175"/>
      <c r="N336" s="176"/>
      <c r="O336" s="176"/>
      <c r="P336" s="177">
        <f>SUM(P337:P343)</f>
        <v>0</v>
      </c>
      <c r="Q336" s="176"/>
      <c r="R336" s="177">
        <f>SUM(R337:R343)</f>
        <v>0</v>
      </c>
      <c r="S336" s="176"/>
      <c r="T336" s="178">
        <f>SUM(T337:T343)</f>
        <v>0.78749999999999998</v>
      </c>
      <c r="AR336" s="179" t="s">
        <v>80</v>
      </c>
      <c r="AT336" s="180" t="s">
        <v>71</v>
      </c>
      <c r="AU336" s="180" t="s">
        <v>80</v>
      </c>
      <c r="AY336" s="179" t="s">
        <v>172</v>
      </c>
      <c r="BK336" s="181">
        <f>SUM(BK337:BK343)</f>
        <v>0</v>
      </c>
    </row>
    <row r="337" spans="1:65" s="2" customFormat="1" ht="24.2" customHeight="1">
      <c r="A337" s="31"/>
      <c r="B337" s="32"/>
      <c r="C337" s="184" t="s">
        <v>1662</v>
      </c>
      <c r="D337" s="184" t="s">
        <v>175</v>
      </c>
      <c r="E337" s="185" t="s">
        <v>1663</v>
      </c>
      <c r="F337" s="186" t="s">
        <v>1664</v>
      </c>
      <c r="G337" s="187" t="s">
        <v>1665</v>
      </c>
      <c r="H337" s="188">
        <v>0.35</v>
      </c>
      <c r="I337" s="189"/>
      <c r="J337" s="188">
        <f t="shared" ref="J337:J343" si="70">ROUND(I337*H337,2)</f>
        <v>0</v>
      </c>
      <c r="K337" s="190"/>
      <c r="L337" s="36"/>
      <c r="M337" s="191" t="s">
        <v>1</v>
      </c>
      <c r="N337" s="192" t="s">
        <v>38</v>
      </c>
      <c r="O337" s="68"/>
      <c r="P337" s="193">
        <f t="shared" ref="P337:P343" si="71">O337*H337</f>
        <v>0</v>
      </c>
      <c r="Q337" s="193">
        <v>0</v>
      </c>
      <c r="R337" s="193">
        <f t="shared" ref="R337:R343" si="72">Q337*H337</f>
        <v>0</v>
      </c>
      <c r="S337" s="193">
        <v>0</v>
      </c>
      <c r="T337" s="194">
        <f t="shared" ref="T337:T343" si="73">S337*H337</f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95" t="s">
        <v>179</v>
      </c>
      <c r="AT337" s="195" t="s">
        <v>175</v>
      </c>
      <c r="AU337" s="195" t="s">
        <v>180</v>
      </c>
      <c r="AY337" s="14" t="s">
        <v>172</v>
      </c>
      <c r="BE337" s="196">
        <f t="shared" ref="BE337:BE343" si="74">IF(N337="základná",J337,0)</f>
        <v>0</v>
      </c>
      <c r="BF337" s="196">
        <f t="shared" ref="BF337:BF343" si="75">IF(N337="znížená",J337,0)</f>
        <v>0</v>
      </c>
      <c r="BG337" s="196">
        <f t="shared" ref="BG337:BG343" si="76">IF(N337="zákl. prenesená",J337,0)</f>
        <v>0</v>
      </c>
      <c r="BH337" s="196">
        <f t="shared" ref="BH337:BH343" si="77">IF(N337="zníž. prenesená",J337,0)</f>
        <v>0</v>
      </c>
      <c r="BI337" s="196">
        <f t="shared" ref="BI337:BI343" si="78">IF(N337="nulová",J337,0)</f>
        <v>0</v>
      </c>
      <c r="BJ337" s="14" t="s">
        <v>180</v>
      </c>
      <c r="BK337" s="196">
        <f t="shared" ref="BK337:BK343" si="79">ROUND(I337*H337,2)</f>
        <v>0</v>
      </c>
      <c r="BL337" s="14" t="s">
        <v>179</v>
      </c>
      <c r="BM337" s="195" t="s">
        <v>1666</v>
      </c>
    </row>
    <row r="338" spans="1:65" s="2" customFormat="1" ht="24.2" customHeight="1">
      <c r="A338" s="31"/>
      <c r="B338" s="32"/>
      <c r="C338" s="184" t="s">
        <v>1313</v>
      </c>
      <c r="D338" s="184" t="s">
        <v>175</v>
      </c>
      <c r="E338" s="185" t="s">
        <v>1667</v>
      </c>
      <c r="F338" s="186" t="s">
        <v>1668</v>
      </c>
      <c r="G338" s="187" t="s">
        <v>235</v>
      </c>
      <c r="H338" s="188">
        <v>3.5</v>
      </c>
      <c r="I338" s="189"/>
      <c r="J338" s="188">
        <f t="shared" si="70"/>
        <v>0</v>
      </c>
      <c r="K338" s="190"/>
      <c r="L338" s="36"/>
      <c r="M338" s="191" t="s">
        <v>1</v>
      </c>
      <c r="N338" s="192" t="s">
        <v>38</v>
      </c>
      <c r="O338" s="68"/>
      <c r="P338" s="193">
        <f t="shared" si="71"/>
        <v>0</v>
      </c>
      <c r="Q338" s="193">
        <v>0</v>
      </c>
      <c r="R338" s="193">
        <f t="shared" si="72"/>
        <v>0</v>
      </c>
      <c r="S338" s="193">
        <v>0.22500000000000001</v>
      </c>
      <c r="T338" s="194">
        <f t="shared" si="73"/>
        <v>0.78749999999999998</v>
      </c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R338" s="195" t="s">
        <v>179</v>
      </c>
      <c r="AT338" s="195" t="s">
        <v>175</v>
      </c>
      <c r="AU338" s="195" t="s">
        <v>180</v>
      </c>
      <c r="AY338" s="14" t="s">
        <v>172</v>
      </c>
      <c r="BE338" s="196">
        <f t="shared" si="74"/>
        <v>0</v>
      </c>
      <c r="BF338" s="196">
        <f t="shared" si="75"/>
        <v>0</v>
      </c>
      <c r="BG338" s="196">
        <f t="shared" si="76"/>
        <v>0</v>
      </c>
      <c r="BH338" s="196">
        <f t="shared" si="77"/>
        <v>0</v>
      </c>
      <c r="BI338" s="196">
        <f t="shared" si="78"/>
        <v>0</v>
      </c>
      <c r="BJ338" s="14" t="s">
        <v>180</v>
      </c>
      <c r="BK338" s="196">
        <f t="shared" si="79"/>
        <v>0</v>
      </c>
      <c r="BL338" s="14" t="s">
        <v>179</v>
      </c>
      <c r="BM338" s="195" t="s">
        <v>1669</v>
      </c>
    </row>
    <row r="339" spans="1:65" s="2" customFormat="1" ht="24.2" customHeight="1">
      <c r="A339" s="31"/>
      <c r="B339" s="32"/>
      <c r="C339" s="184" t="s">
        <v>1670</v>
      </c>
      <c r="D339" s="184" t="s">
        <v>175</v>
      </c>
      <c r="E339" s="185" t="s">
        <v>1671</v>
      </c>
      <c r="F339" s="186" t="s">
        <v>1672</v>
      </c>
      <c r="G339" s="187" t="s">
        <v>337</v>
      </c>
      <c r="H339" s="188">
        <v>20</v>
      </c>
      <c r="I339" s="189"/>
      <c r="J339" s="188">
        <f t="shared" si="70"/>
        <v>0</v>
      </c>
      <c r="K339" s="190"/>
      <c r="L339" s="36"/>
      <c r="M339" s="191" t="s">
        <v>1</v>
      </c>
      <c r="N339" s="192" t="s">
        <v>38</v>
      </c>
      <c r="O339" s="68"/>
      <c r="P339" s="193">
        <f t="shared" si="71"/>
        <v>0</v>
      </c>
      <c r="Q339" s="193">
        <v>0</v>
      </c>
      <c r="R339" s="193">
        <f t="shared" si="72"/>
        <v>0</v>
      </c>
      <c r="S339" s="193">
        <v>0</v>
      </c>
      <c r="T339" s="194">
        <f t="shared" si="73"/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95" t="s">
        <v>179</v>
      </c>
      <c r="AT339" s="195" t="s">
        <v>175</v>
      </c>
      <c r="AU339" s="195" t="s">
        <v>180</v>
      </c>
      <c r="AY339" s="14" t="s">
        <v>172</v>
      </c>
      <c r="BE339" s="196">
        <f t="shared" si="74"/>
        <v>0</v>
      </c>
      <c r="BF339" s="196">
        <f t="shared" si="75"/>
        <v>0</v>
      </c>
      <c r="BG339" s="196">
        <f t="shared" si="76"/>
        <v>0</v>
      </c>
      <c r="BH339" s="196">
        <f t="shared" si="77"/>
        <v>0</v>
      </c>
      <c r="BI339" s="196">
        <f t="shared" si="78"/>
        <v>0</v>
      </c>
      <c r="BJ339" s="14" t="s">
        <v>180</v>
      </c>
      <c r="BK339" s="196">
        <f t="shared" si="79"/>
        <v>0</v>
      </c>
      <c r="BL339" s="14" t="s">
        <v>179</v>
      </c>
      <c r="BM339" s="195" t="s">
        <v>1673</v>
      </c>
    </row>
    <row r="340" spans="1:65" s="2" customFormat="1" ht="24.2" customHeight="1">
      <c r="A340" s="31"/>
      <c r="B340" s="32"/>
      <c r="C340" s="184" t="s">
        <v>1316</v>
      </c>
      <c r="D340" s="184" t="s">
        <v>175</v>
      </c>
      <c r="E340" s="185" t="s">
        <v>1674</v>
      </c>
      <c r="F340" s="186" t="s">
        <v>1675</v>
      </c>
      <c r="G340" s="187" t="s">
        <v>394</v>
      </c>
      <c r="H340" s="188">
        <v>0.57999999999999996</v>
      </c>
      <c r="I340" s="189"/>
      <c r="J340" s="188">
        <f t="shared" si="70"/>
        <v>0</v>
      </c>
      <c r="K340" s="190"/>
      <c r="L340" s="36"/>
      <c r="M340" s="191" t="s">
        <v>1</v>
      </c>
      <c r="N340" s="192" t="s">
        <v>38</v>
      </c>
      <c r="O340" s="68"/>
      <c r="P340" s="193">
        <f t="shared" si="71"/>
        <v>0</v>
      </c>
      <c r="Q340" s="193">
        <v>0</v>
      </c>
      <c r="R340" s="193">
        <f t="shared" si="72"/>
        <v>0</v>
      </c>
      <c r="S340" s="193">
        <v>0</v>
      </c>
      <c r="T340" s="194">
        <f t="shared" si="73"/>
        <v>0</v>
      </c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R340" s="195" t="s">
        <v>179</v>
      </c>
      <c r="AT340" s="195" t="s">
        <v>175</v>
      </c>
      <c r="AU340" s="195" t="s">
        <v>180</v>
      </c>
      <c r="AY340" s="14" t="s">
        <v>172</v>
      </c>
      <c r="BE340" s="196">
        <f t="shared" si="74"/>
        <v>0</v>
      </c>
      <c r="BF340" s="196">
        <f t="shared" si="75"/>
        <v>0</v>
      </c>
      <c r="BG340" s="196">
        <f t="shared" si="76"/>
        <v>0</v>
      </c>
      <c r="BH340" s="196">
        <f t="shared" si="77"/>
        <v>0</v>
      </c>
      <c r="BI340" s="196">
        <f t="shared" si="78"/>
        <v>0</v>
      </c>
      <c r="BJ340" s="14" t="s">
        <v>180</v>
      </c>
      <c r="BK340" s="196">
        <f t="shared" si="79"/>
        <v>0</v>
      </c>
      <c r="BL340" s="14" t="s">
        <v>179</v>
      </c>
      <c r="BM340" s="195" t="s">
        <v>1676</v>
      </c>
    </row>
    <row r="341" spans="1:65" s="2" customFormat="1" ht="24.2" customHeight="1">
      <c r="A341" s="31"/>
      <c r="B341" s="32"/>
      <c r="C341" s="184" t="s">
        <v>1677</v>
      </c>
      <c r="D341" s="184" t="s">
        <v>175</v>
      </c>
      <c r="E341" s="185" t="s">
        <v>1678</v>
      </c>
      <c r="F341" s="186" t="s">
        <v>1679</v>
      </c>
      <c r="G341" s="187" t="s">
        <v>394</v>
      </c>
      <c r="H341" s="188">
        <v>20.3</v>
      </c>
      <c r="I341" s="189"/>
      <c r="J341" s="188">
        <f t="shared" si="70"/>
        <v>0</v>
      </c>
      <c r="K341" s="190"/>
      <c r="L341" s="36"/>
      <c r="M341" s="191" t="s">
        <v>1</v>
      </c>
      <c r="N341" s="192" t="s">
        <v>38</v>
      </c>
      <c r="O341" s="68"/>
      <c r="P341" s="193">
        <f t="shared" si="71"/>
        <v>0</v>
      </c>
      <c r="Q341" s="193">
        <v>0</v>
      </c>
      <c r="R341" s="193">
        <f t="shared" si="72"/>
        <v>0</v>
      </c>
      <c r="S341" s="193">
        <v>0</v>
      </c>
      <c r="T341" s="194">
        <f t="shared" si="73"/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95" t="s">
        <v>179</v>
      </c>
      <c r="AT341" s="195" t="s">
        <v>175</v>
      </c>
      <c r="AU341" s="195" t="s">
        <v>180</v>
      </c>
      <c r="AY341" s="14" t="s">
        <v>172</v>
      </c>
      <c r="BE341" s="196">
        <f t="shared" si="74"/>
        <v>0</v>
      </c>
      <c r="BF341" s="196">
        <f t="shared" si="75"/>
        <v>0</v>
      </c>
      <c r="BG341" s="196">
        <f t="shared" si="76"/>
        <v>0</v>
      </c>
      <c r="BH341" s="196">
        <f t="shared" si="77"/>
        <v>0</v>
      </c>
      <c r="BI341" s="196">
        <f t="shared" si="78"/>
        <v>0</v>
      </c>
      <c r="BJ341" s="14" t="s">
        <v>180</v>
      </c>
      <c r="BK341" s="196">
        <f t="shared" si="79"/>
        <v>0</v>
      </c>
      <c r="BL341" s="14" t="s">
        <v>179</v>
      </c>
      <c r="BM341" s="195" t="s">
        <v>1680</v>
      </c>
    </row>
    <row r="342" spans="1:65" s="2" customFormat="1" ht="24.2" customHeight="1">
      <c r="A342" s="31"/>
      <c r="B342" s="32"/>
      <c r="C342" s="184" t="s">
        <v>1319</v>
      </c>
      <c r="D342" s="184" t="s">
        <v>175</v>
      </c>
      <c r="E342" s="185" t="s">
        <v>1681</v>
      </c>
      <c r="F342" s="186" t="s">
        <v>1682</v>
      </c>
      <c r="G342" s="187" t="s">
        <v>218</v>
      </c>
      <c r="H342" s="188">
        <v>1.2</v>
      </c>
      <c r="I342" s="189"/>
      <c r="J342" s="188">
        <f t="shared" si="70"/>
        <v>0</v>
      </c>
      <c r="K342" s="190"/>
      <c r="L342" s="36"/>
      <c r="M342" s="191" t="s">
        <v>1</v>
      </c>
      <c r="N342" s="192" t="s">
        <v>38</v>
      </c>
      <c r="O342" s="68"/>
      <c r="P342" s="193">
        <f t="shared" si="71"/>
        <v>0</v>
      </c>
      <c r="Q342" s="193">
        <v>0</v>
      </c>
      <c r="R342" s="193">
        <f t="shared" si="72"/>
        <v>0</v>
      </c>
      <c r="S342" s="193">
        <v>0</v>
      </c>
      <c r="T342" s="194">
        <f t="shared" si="73"/>
        <v>0</v>
      </c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R342" s="195" t="s">
        <v>179</v>
      </c>
      <c r="AT342" s="195" t="s">
        <v>175</v>
      </c>
      <c r="AU342" s="195" t="s">
        <v>180</v>
      </c>
      <c r="AY342" s="14" t="s">
        <v>172</v>
      </c>
      <c r="BE342" s="196">
        <f t="shared" si="74"/>
        <v>0</v>
      </c>
      <c r="BF342" s="196">
        <f t="shared" si="75"/>
        <v>0</v>
      </c>
      <c r="BG342" s="196">
        <f t="shared" si="76"/>
        <v>0</v>
      </c>
      <c r="BH342" s="196">
        <f t="shared" si="77"/>
        <v>0</v>
      </c>
      <c r="BI342" s="196">
        <f t="shared" si="78"/>
        <v>0</v>
      </c>
      <c r="BJ342" s="14" t="s">
        <v>180</v>
      </c>
      <c r="BK342" s="196">
        <f t="shared" si="79"/>
        <v>0</v>
      </c>
      <c r="BL342" s="14" t="s">
        <v>179</v>
      </c>
      <c r="BM342" s="195" t="s">
        <v>1683</v>
      </c>
    </row>
    <row r="343" spans="1:65" s="2" customFormat="1" ht="24.2" customHeight="1">
      <c r="A343" s="31"/>
      <c r="B343" s="32"/>
      <c r="C343" s="184" t="s">
        <v>1684</v>
      </c>
      <c r="D343" s="184" t="s">
        <v>175</v>
      </c>
      <c r="E343" s="185" t="s">
        <v>1685</v>
      </c>
      <c r="F343" s="186" t="s">
        <v>1686</v>
      </c>
      <c r="G343" s="187" t="s">
        <v>235</v>
      </c>
      <c r="H343" s="188">
        <v>3.5</v>
      </c>
      <c r="I343" s="189"/>
      <c r="J343" s="188">
        <f t="shared" si="70"/>
        <v>0</v>
      </c>
      <c r="K343" s="190"/>
      <c r="L343" s="36"/>
      <c r="M343" s="191" t="s">
        <v>1</v>
      </c>
      <c r="N343" s="192" t="s">
        <v>38</v>
      </c>
      <c r="O343" s="68"/>
      <c r="P343" s="193">
        <f t="shared" si="71"/>
        <v>0</v>
      </c>
      <c r="Q343" s="193">
        <v>0</v>
      </c>
      <c r="R343" s="193">
        <f t="shared" si="72"/>
        <v>0</v>
      </c>
      <c r="S343" s="193">
        <v>0</v>
      </c>
      <c r="T343" s="194">
        <f t="shared" si="73"/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95" t="s">
        <v>179</v>
      </c>
      <c r="AT343" s="195" t="s">
        <v>175</v>
      </c>
      <c r="AU343" s="195" t="s">
        <v>180</v>
      </c>
      <c r="AY343" s="14" t="s">
        <v>172</v>
      </c>
      <c r="BE343" s="196">
        <f t="shared" si="74"/>
        <v>0</v>
      </c>
      <c r="BF343" s="196">
        <f t="shared" si="75"/>
        <v>0</v>
      </c>
      <c r="BG343" s="196">
        <f t="shared" si="76"/>
        <v>0</v>
      </c>
      <c r="BH343" s="196">
        <f t="shared" si="77"/>
        <v>0</v>
      </c>
      <c r="BI343" s="196">
        <f t="shared" si="78"/>
        <v>0</v>
      </c>
      <c r="BJ343" s="14" t="s">
        <v>180</v>
      </c>
      <c r="BK343" s="196">
        <f t="shared" si="79"/>
        <v>0</v>
      </c>
      <c r="BL343" s="14" t="s">
        <v>179</v>
      </c>
      <c r="BM343" s="195" t="s">
        <v>1687</v>
      </c>
    </row>
    <row r="344" spans="1:65" s="12" customFormat="1" ht="25.9" customHeight="1">
      <c r="B344" s="168"/>
      <c r="C344" s="169"/>
      <c r="D344" s="170" t="s">
        <v>71</v>
      </c>
      <c r="E344" s="171" t="s">
        <v>1688</v>
      </c>
      <c r="F344" s="171" t="s">
        <v>1689</v>
      </c>
      <c r="G344" s="169"/>
      <c r="H344" s="169"/>
      <c r="I344" s="172"/>
      <c r="J344" s="173">
        <f>BK344</f>
        <v>0</v>
      </c>
      <c r="K344" s="169"/>
      <c r="L344" s="174"/>
      <c r="M344" s="175"/>
      <c r="N344" s="176"/>
      <c r="O344" s="176"/>
      <c r="P344" s="177">
        <v>0</v>
      </c>
      <c r="Q344" s="176"/>
      <c r="R344" s="177">
        <v>0</v>
      </c>
      <c r="S344" s="176"/>
      <c r="T344" s="178">
        <v>0</v>
      </c>
      <c r="AR344" s="179" t="s">
        <v>80</v>
      </c>
      <c r="AT344" s="180" t="s">
        <v>71</v>
      </c>
      <c r="AU344" s="180" t="s">
        <v>72</v>
      </c>
      <c r="AY344" s="179" t="s">
        <v>172</v>
      </c>
      <c r="BK344" s="181">
        <v>0</v>
      </c>
    </row>
    <row r="345" spans="1:65" s="12" customFormat="1" ht="25.9" customHeight="1">
      <c r="B345" s="168"/>
      <c r="C345" s="169"/>
      <c r="D345" s="170" t="s">
        <v>71</v>
      </c>
      <c r="E345" s="171" t="s">
        <v>1688</v>
      </c>
      <c r="F345" s="171" t="s">
        <v>1689</v>
      </c>
      <c r="G345" s="169"/>
      <c r="H345" s="169"/>
      <c r="I345" s="172"/>
      <c r="J345" s="173">
        <f>BK345</f>
        <v>0</v>
      </c>
      <c r="K345" s="169"/>
      <c r="L345" s="174"/>
      <c r="M345" s="175"/>
      <c r="N345" s="176"/>
      <c r="O345" s="176"/>
      <c r="P345" s="177">
        <f>SUM(P346:P363)</f>
        <v>0</v>
      </c>
      <c r="Q345" s="176"/>
      <c r="R345" s="177">
        <f>SUM(R346:R363)</f>
        <v>0</v>
      </c>
      <c r="S345" s="176"/>
      <c r="T345" s="178">
        <f>SUM(T346:T363)</f>
        <v>0</v>
      </c>
      <c r="AR345" s="179" t="s">
        <v>80</v>
      </c>
      <c r="AT345" s="180" t="s">
        <v>71</v>
      </c>
      <c r="AU345" s="180" t="s">
        <v>72</v>
      </c>
      <c r="AY345" s="179" t="s">
        <v>172</v>
      </c>
      <c r="BK345" s="181">
        <f>SUM(BK346:BK363)</f>
        <v>0</v>
      </c>
    </row>
    <row r="346" spans="1:65" s="2" customFormat="1" ht="24.2" customHeight="1">
      <c r="A346" s="31"/>
      <c r="B346" s="32"/>
      <c r="C346" s="184" t="s">
        <v>1322</v>
      </c>
      <c r="D346" s="184" t="s">
        <v>175</v>
      </c>
      <c r="E346" s="185" t="s">
        <v>1690</v>
      </c>
      <c r="F346" s="186" t="s">
        <v>1691</v>
      </c>
      <c r="G346" s="187" t="s">
        <v>1195</v>
      </c>
      <c r="H346" s="188">
        <v>16</v>
      </c>
      <c r="I346" s="189"/>
      <c r="J346" s="188">
        <f t="shared" ref="J346:J363" si="80">ROUND(I346*H346,2)</f>
        <v>0</v>
      </c>
      <c r="K346" s="190"/>
      <c r="L346" s="36"/>
      <c r="M346" s="191" t="s">
        <v>1</v>
      </c>
      <c r="N346" s="192" t="s">
        <v>38</v>
      </c>
      <c r="O346" s="68"/>
      <c r="P346" s="193">
        <f t="shared" ref="P346:P363" si="81">O346*H346</f>
        <v>0</v>
      </c>
      <c r="Q346" s="193">
        <v>0</v>
      </c>
      <c r="R346" s="193">
        <f t="shared" ref="R346:R363" si="82">Q346*H346</f>
        <v>0</v>
      </c>
      <c r="S346" s="193">
        <v>0</v>
      </c>
      <c r="T346" s="194">
        <f t="shared" ref="T346:T363" si="83">S346*H346</f>
        <v>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95" t="s">
        <v>179</v>
      </c>
      <c r="AT346" s="195" t="s">
        <v>175</v>
      </c>
      <c r="AU346" s="195" t="s">
        <v>80</v>
      </c>
      <c r="AY346" s="14" t="s">
        <v>172</v>
      </c>
      <c r="BE346" s="196">
        <f t="shared" ref="BE346:BE363" si="84">IF(N346="základná",J346,0)</f>
        <v>0</v>
      </c>
      <c r="BF346" s="196">
        <f t="shared" ref="BF346:BF363" si="85">IF(N346="znížená",J346,0)</f>
        <v>0</v>
      </c>
      <c r="BG346" s="196">
        <f t="shared" ref="BG346:BG363" si="86">IF(N346="zákl. prenesená",J346,0)</f>
        <v>0</v>
      </c>
      <c r="BH346" s="196">
        <f t="shared" ref="BH346:BH363" si="87">IF(N346="zníž. prenesená",J346,0)</f>
        <v>0</v>
      </c>
      <c r="BI346" s="196">
        <f t="shared" ref="BI346:BI363" si="88">IF(N346="nulová",J346,0)</f>
        <v>0</v>
      </c>
      <c r="BJ346" s="14" t="s">
        <v>180</v>
      </c>
      <c r="BK346" s="196">
        <f t="shared" ref="BK346:BK363" si="89">ROUND(I346*H346,2)</f>
        <v>0</v>
      </c>
      <c r="BL346" s="14" t="s">
        <v>179</v>
      </c>
      <c r="BM346" s="195" t="s">
        <v>1692</v>
      </c>
    </row>
    <row r="347" spans="1:65" s="2" customFormat="1" ht="24.2" customHeight="1">
      <c r="A347" s="31"/>
      <c r="B347" s="32"/>
      <c r="C347" s="184" t="s">
        <v>1693</v>
      </c>
      <c r="D347" s="184" t="s">
        <v>175</v>
      </c>
      <c r="E347" s="185" t="s">
        <v>1694</v>
      </c>
      <c r="F347" s="186" t="s">
        <v>1695</v>
      </c>
      <c r="G347" s="187" t="s">
        <v>1195</v>
      </c>
      <c r="H347" s="188">
        <v>8</v>
      </c>
      <c r="I347" s="189"/>
      <c r="J347" s="188">
        <f t="shared" si="80"/>
        <v>0</v>
      </c>
      <c r="K347" s="190"/>
      <c r="L347" s="36"/>
      <c r="M347" s="191" t="s">
        <v>1</v>
      </c>
      <c r="N347" s="192" t="s">
        <v>38</v>
      </c>
      <c r="O347" s="68"/>
      <c r="P347" s="193">
        <f t="shared" si="81"/>
        <v>0</v>
      </c>
      <c r="Q347" s="193">
        <v>0</v>
      </c>
      <c r="R347" s="193">
        <f t="shared" si="82"/>
        <v>0</v>
      </c>
      <c r="S347" s="193">
        <v>0</v>
      </c>
      <c r="T347" s="194">
        <f t="shared" si="83"/>
        <v>0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95" t="s">
        <v>179</v>
      </c>
      <c r="AT347" s="195" t="s">
        <v>175</v>
      </c>
      <c r="AU347" s="195" t="s">
        <v>80</v>
      </c>
      <c r="AY347" s="14" t="s">
        <v>172</v>
      </c>
      <c r="BE347" s="196">
        <f t="shared" si="84"/>
        <v>0</v>
      </c>
      <c r="BF347" s="196">
        <f t="shared" si="85"/>
        <v>0</v>
      </c>
      <c r="BG347" s="196">
        <f t="shared" si="86"/>
        <v>0</v>
      </c>
      <c r="BH347" s="196">
        <f t="shared" si="87"/>
        <v>0</v>
      </c>
      <c r="BI347" s="196">
        <f t="shared" si="88"/>
        <v>0</v>
      </c>
      <c r="BJ347" s="14" t="s">
        <v>180</v>
      </c>
      <c r="BK347" s="196">
        <f t="shared" si="89"/>
        <v>0</v>
      </c>
      <c r="BL347" s="14" t="s">
        <v>179</v>
      </c>
      <c r="BM347" s="195" t="s">
        <v>1696</v>
      </c>
    </row>
    <row r="348" spans="1:65" s="2" customFormat="1" ht="24.2" customHeight="1">
      <c r="A348" s="31"/>
      <c r="B348" s="32"/>
      <c r="C348" s="184" t="s">
        <v>1325</v>
      </c>
      <c r="D348" s="184" t="s">
        <v>175</v>
      </c>
      <c r="E348" s="185" t="s">
        <v>1697</v>
      </c>
      <c r="F348" s="186" t="s">
        <v>1698</v>
      </c>
      <c r="G348" s="187" t="s">
        <v>1195</v>
      </c>
      <c r="H348" s="188">
        <v>96</v>
      </c>
      <c r="I348" s="189"/>
      <c r="J348" s="188">
        <f t="shared" si="80"/>
        <v>0</v>
      </c>
      <c r="K348" s="190"/>
      <c r="L348" s="36"/>
      <c r="M348" s="191" t="s">
        <v>1</v>
      </c>
      <c r="N348" s="192" t="s">
        <v>38</v>
      </c>
      <c r="O348" s="68"/>
      <c r="P348" s="193">
        <f t="shared" si="81"/>
        <v>0</v>
      </c>
      <c r="Q348" s="193">
        <v>0</v>
      </c>
      <c r="R348" s="193">
        <f t="shared" si="82"/>
        <v>0</v>
      </c>
      <c r="S348" s="193">
        <v>0</v>
      </c>
      <c r="T348" s="194">
        <f t="shared" si="83"/>
        <v>0</v>
      </c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R348" s="195" t="s">
        <v>179</v>
      </c>
      <c r="AT348" s="195" t="s">
        <v>175</v>
      </c>
      <c r="AU348" s="195" t="s">
        <v>80</v>
      </c>
      <c r="AY348" s="14" t="s">
        <v>172</v>
      </c>
      <c r="BE348" s="196">
        <f t="shared" si="84"/>
        <v>0</v>
      </c>
      <c r="BF348" s="196">
        <f t="shared" si="85"/>
        <v>0</v>
      </c>
      <c r="BG348" s="196">
        <f t="shared" si="86"/>
        <v>0</v>
      </c>
      <c r="BH348" s="196">
        <f t="shared" si="87"/>
        <v>0</v>
      </c>
      <c r="BI348" s="196">
        <f t="shared" si="88"/>
        <v>0</v>
      </c>
      <c r="BJ348" s="14" t="s">
        <v>180</v>
      </c>
      <c r="BK348" s="196">
        <f t="shared" si="89"/>
        <v>0</v>
      </c>
      <c r="BL348" s="14" t="s">
        <v>179</v>
      </c>
      <c r="BM348" s="195" t="s">
        <v>1699</v>
      </c>
    </row>
    <row r="349" spans="1:65" s="2" customFormat="1" ht="24.2" customHeight="1">
      <c r="A349" s="31"/>
      <c r="B349" s="32"/>
      <c r="C349" s="184" t="s">
        <v>1700</v>
      </c>
      <c r="D349" s="184" t="s">
        <v>175</v>
      </c>
      <c r="E349" s="185" t="s">
        <v>1701</v>
      </c>
      <c r="F349" s="186" t="s">
        <v>1702</v>
      </c>
      <c r="G349" s="187" t="s">
        <v>1195</v>
      </c>
      <c r="H349" s="188">
        <v>40</v>
      </c>
      <c r="I349" s="189"/>
      <c r="J349" s="188">
        <f t="shared" si="80"/>
        <v>0</v>
      </c>
      <c r="K349" s="190"/>
      <c r="L349" s="36"/>
      <c r="M349" s="191" t="s">
        <v>1</v>
      </c>
      <c r="N349" s="192" t="s">
        <v>38</v>
      </c>
      <c r="O349" s="68"/>
      <c r="P349" s="193">
        <f t="shared" si="81"/>
        <v>0</v>
      </c>
      <c r="Q349" s="193">
        <v>0</v>
      </c>
      <c r="R349" s="193">
        <f t="shared" si="82"/>
        <v>0</v>
      </c>
      <c r="S349" s="193">
        <v>0</v>
      </c>
      <c r="T349" s="194">
        <f t="shared" si="83"/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95" t="s">
        <v>179</v>
      </c>
      <c r="AT349" s="195" t="s">
        <v>175</v>
      </c>
      <c r="AU349" s="195" t="s">
        <v>80</v>
      </c>
      <c r="AY349" s="14" t="s">
        <v>172</v>
      </c>
      <c r="BE349" s="196">
        <f t="shared" si="84"/>
        <v>0</v>
      </c>
      <c r="BF349" s="196">
        <f t="shared" si="85"/>
        <v>0</v>
      </c>
      <c r="BG349" s="196">
        <f t="shared" si="86"/>
        <v>0</v>
      </c>
      <c r="BH349" s="196">
        <f t="shared" si="87"/>
        <v>0</v>
      </c>
      <c r="BI349" s="196">
        <f t="shared" si="88"/>
        <v>0</v>
      </c>
      <c r="BJ349" s="14" t="s">
        <v>180</v>
      </c>
      <c r="BK349" s="196">
        <f t="shared" si="89"/>
        <v>0</v>
      </c>
      <c r="BL349" s="14" t="s">
        <v>179</v>
      </c>
      <c r="BM349" s="195" t="s">
        <v>1703</v>
      </c>
    </row>
    <row r="350" spans="1:65" s="2" customFormat="1" ht="24.2" customHeight="1">
      <c r="A350" s="31"/>
      <c r="B350" s="32"/>
      <c r="C350" s="184" t="s">
        <v>1328</v>
      </c>
      <c r="D350" s="184" t="s">
        <v>175</v>
      </c>
      <c r="E350" s="185" t="s">
        <v>1704</v>
      </c>
      <c r="F350" s="186" t="s">
        <v>1705</v>
      </c>
      <c r="G350" s="187" t="s">
        <v>1195</v>
      </c>
      <c r="H350" s="188">
        <v>24</v>
      </c>
      <c r="I350" s="189"/>
      <c r="J350" s="188">
        <f t="shared" si="80"/>
        <v>0</v>
      </c>
      <c r="K350" s="190"/>
      <c r="L350" s="36"/>
      <c r="M350" s="191" t="s">
        <v>1</v>
      </c>
      <c r="N350" s="192" t="s">
        <v>38</v>
      </c>
      <c r="O350" s="68"/>
      <c r="P350" s="193">
        <f t="shared" si="81"/>
        <v>0</v>
      </c>
      <c r="Q350" s="193">
        <v>0</v>
      </c>
      <c r="R350" s="193">
        <f t="shared" si="82"/>
        <v>0</v>
      </c>
      <c r="S350" s="193">
        <v>0</v>
      </c>
      <c r="T350" s="194">
        <f t="shared" si="83"/>
        <v>0</v>
      </c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R350" s="195" t="s">
        <v>179</v>
      </c>
      <c r="AT350" s="195" t="s">
        <v>175</v>
      </c>
      <c r="AU350" s="195" t="s">
        <v>80</v>
      </c>
      <c r="AY350" s="14" t="s">
        <v>172</v>
      </c>
      <c r="BE350" s="196">
        <f t="shared" si="84"/>
        <v>0</v>
      </c>
      <c r="BF350" s="196">
        <f t="shared" si="85"/>
        <v>0</v>
      </c>
      <c r="BG350" s="196">
        <f t="shared" si="86"/>
        <v>0</v>
      </c>
      <c r="BH350" s="196">
        <f t="shared" si="87"/>
        <v>0</v>
      </c>
      <c r="BI350" s="196">
        <f t="shared" si="88"/>
        <v>0</v>
      </c>
      <c r="BJ350" s="14" t="s">
        <v>180</v>
      </c>
      <c r="BK350" s="196">
        <f t="shared" si="89"/>
        <v>0</v>
      </c>
      <c r="BL350" s="14" t="s">
        <v>179</v>
      </c>
      <c r="BM350" s="195" t="s">
        <v>1706</v>
      </c>
    </row>
    <row r="351" spans="1:65" s="2" customFormat="1" ht="24.2" customHeight="1">
      <c r="A351" s="31"/>
      <c r="B351" s="32"/>
      <c r="C351" s="184" t="s">
        <v>1707</v>
      </c>
      <c r="D351" s="184" t="s">
        <v>175</v>
      </c>
      <c r="E351" s="185" t="s">
        <v>1708</v>
      </c>
      <c r="F351" s="186" t="s">
        <v>1709</v>
      </c>
      <c r="G351" s="187" t="s">
        <v>1195</v>
      </c>
      <c r="H351" s="188">
        <v>24</v>
      </c>
      <c r="I351" s="189"/>
      <c r="J351" s="188">
        <f t="shared" si="80"/>
        <v>0</v>
      </c>
      <c r="K351" s="190"/>
      <c r="L351" s="36"/>
      <c r="M351" s="191" t="s">
        <v>1</v>
      </c>
      <c r="N351" s="192" t="s">
        <v>38</v>
      </c>
      <c r="O351" s="68"/>
      <c r="P351" s="193">
        <f t="shared" si="81"/>
        <v>0</v>
      </c>
      <c r="Q351" s="193">
        <v>0</v>
      </c>
      <c r="R351" s="193">
        <f t="shared" si="82"/>
        <v>0</v>
      </c>
      <c r="S351" s="193">
        <v>0</v>
      </c>
      <c r="T351" s="194">
        <f t="shared" si="83"/>
        <v>0</v>
      </c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R351" s="195" t="s">
        <v>179</v>
      </c>
      <c r="AT351" s="195" t="s">
        <v>175</v>
      </c>
      <c r="AU351" s="195" t="s">
        <v>80</v>
      </c>
      <c r="AY351" s="14" t="s">
        <v>172</v>
      </c>
      <c r="BE351" s="196">
        <f t="shared" si="84"/>
        <v>0</v>
      </c>
      <c r="BF351" s="196">
        <f t="shared" si="85"/>
        <v>0</v>
      </c>
      <c r="BG351" s="196">
        <f t="shared" si="86"/>
        <v>0</v>
      </c>
      <c r="BH351" s="196">
        <f t="shared" si="87"/>
        <v>0</v>
      </c>
      <c r="BI351" s="196">
        <f t="shared" si="88"/>
        <v>0</v>
      </c>
      <c r="BJ351" s="14" t="s">
        <v>180</v>
      </c>
      <c r="BK351" s="196">
        <f t="shared" si="89"/>
        <v>0</v>
      </c>
      <c r="BL351" s="14" t="s">
        <v>179</v>
      </c>
      <c r="BM351" s="195" t="s">
        <v>1710</v>
      </c>
    </row>
    <row r="352" spans="1:65" s="2" customFormat="1" ht="24.2" customHeight="1">
      <c r="A352" s="31"/>
      <c r="B352" s="32"/>
      <c r="C352" s="184" t="s">
        <v>1331</v>
      </c>
      <c r="D352" s="184" t="s">
        <v>175</v>
      </c>
      <c r="E352" s="185" t="s">
        <v>1711</v>
      </c>
      <c r="F352" s="186" t="s">
        <v>1712</v>
      </c>
      <c r="G352" s="187" t="s">
        <v>1195</v>
      </c>
      <c r="H352" s="188">
        <v>8</v>
      </c>
      <c r="I352" s="189"/>
      <c r="J352" s="188">
        <f t="shared" si="80"/>
        <v>0</v>
      </c>
      <c r="K352" s="190"/>
      <c r="L352" s="36"/>
      <c r="M352" s="191" t="s">
        <v>1</v>
      </c>
      <c r="N352" s="192" t="s">
        <v>38</v>
      </c>
      <c r="O352" s="68"/>
      <c r="P352" s="193">
        <f t="shared" si="81"/>
        <v>0</v>
      </c>
      <c r="Q352" s="193">
        <v>0</v>
      </c>
      <c r="R352" s="193">
        <f t="shared" si="82"/>
        <v>0</v>
      </c>
      <c r="S352" s="193">
        <v>0</v>
      </c>
      <c r="T352" s="194">
        <f t="shared" si="83"/>
        <v>0</v>
      </c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R352" s="195" t="s">
        <v>179</v>
      </c>
      <c r="AT352" s="195" t="s">
        <v>175</v>
      </c>
      <c r="AU352" s="195" t="s">
        <v>80</v>
      </c>
      <c r="AY352" s="14" t="s">
        <v>172</v>
      </c>
      <c r="BE352" s="196">
        <f t="shared" si="84"/>
        <v>0</v>
      </c>
      <c r="BF352" s="196">
        <f t="shared" si="85"/>
        <v>0</v>
      </c>
      <c r="BG352" s="196">
        <f t="shared" si="86"/>
        <v>0</v>
      </c>
      <c r="BH352" s="196">
        <f t="shared" si="87"/>
        <v>0</v>
      </c>
      <c r="BI352" s="196">
        <f t="shared" si="88"/>
        <v>0</v>
      </c>
      <c r="BJ352" s="14" t="s">
        <v>180</v>
      </c>
      <c r="BK352" s="196">
        <f t="shared" si="89"/>
        <v>0</v>
      </c>
      <c r="BL352" s="14" t="s">
        <v>179</v>
      </c>
      <c r="BM352" s="195" t="s">
        <v>1713</v>
      </c>
    </row>
    <row r="353" spans="1:65" s="2" customFormat="1" ht="24.2" customHeight="1">
      <c r="A353" s="31"/>
      <c r="B353" s="32"/>
      <c r="C353" s="184" t="s">
        <v>1714</v>
      </c>
      <c r="D353" s="184" t="s">
        <v>175</v>
      </c>
      <c r="E353" s="185" t="s">
        <v>1715</v>
      </c>
      <c r="F353" s="186" t="s">
        <v>1716</v>
      </c>
      <c r="G353" s="187" t="s">
        <v>1195</v>
      </c>
      <c r="H353" s="188">
        <v>8</v>
      </c>
      <c r="I353" s="189"/>
      <c r="J353" s="188">
        <f t="shared" si="80"/>
        <v>0</v>
      </c>
      <c r="K353" s="190"/>
      <c r="L353" s="36"/>
      <c r="M353" s="191" t="s">
        <v>1</v>
      </c>
      <c r="N353" s="192" t="s">
        <v>38</v>
      </c>
      <c r="O353" s="68"/>
      <c r="P353" s="193">
        <f t="shared" si="81"/>
        <v>0</v>
      </c>
      <c r="Q353" s="193">
        <v>0</v>
      </c>
      <c r="R353" s="193">
        <f t="shared" si="82"/>
        <v>0</v>
      </c>
      <c r="S353" s="193">
        <v>0</v>
      </c>
      <c r="T353" s="194">
        <f t="shared" si="83"/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95" t="s">
        <v>179</v>
      </c>
      <c r="AT353" s="195" t="s">
        <v>175</v>
      </c>
      <c r="AU353" s="195" t="s">
        <v>80</v>
      </c>
      <c r="AY353" s="14" t="s">
        <v>172</v>
      </c>
      <c r="BE353" s="196">
        <f t="shared" si="84"/>
        <v>0</v>
      </c>
      <c r="BF353" s="196">
        <f t="shared" si="85"/>
        <v>0</v>
      </c>
      <c r="BG353" s="196">
        <f t="shared" si="86"/>
        <v>0</v>
      </c>
      <c r="BH353" s="196">
        <f t="shared" si="87"/>
        <v>0</v>
      </c>
      <c r="BI353" s="196">
        <f t="shared" si="88"/>
        <v>0</v>
      </c>
      <c r="BJ353" s="14" t="s">
        <v>180</v>
      </c>
      <c r="BK353" s="196">
        <f t="shared" si="89"/>
        <v>0</v>
      </c>
      <c r="BL353" s="14" t="s">
        <v>179</v>
      </c>
      <c r="BM353" s="195" t="s">
        <v>1717</v>
      </c>
    </row>
    <row r="354" spans="1:65" s="2" customFormat="1" ht="24.2" customHeight="1">
      <c r="A354" s="31"/>
      <c r="B354" s="32"/>
      <c r="C354" s="184" t="s">
        <v>1334</v>
      </c>
      <c r="D354" s="184" t="s">
        <v>175</v>
      </c>
      <c r="E354" s="185" t="s">
        <v>1718</v>
      </c>
      <c r="F354" s="186" t="s">
        <v>1719</v>
      </c>
      <c r="G354" s="187" t="s">
        <v>1195</v>
      </c>
      <c r="H354" s="188">
        <v>96</v>
      </c>
      <c r="I354" s="189"/>
      <c r="J354" s="188">
        <f t="shared" si="80"/>
        <v>0</v>
      </c>
      <c r="K354" s="190"/>
      <c r="L354" s="36"/>
      <c r="M354" s="191" t="s">
        <v>1</v>
      </c>
      <c r="N354" s="192" t="s">
        <v>38</v>
      </c>
      <c r="O354" s="68"/>
      <c r="P354" s="193">
        <f t="shared" si="81"/>
        <v>0</v>
      </c>
      <c r="Q354" s="193">
        <v>0</v>
      </c>
      <c r="R354" s="193">
        <f t="shared" si="82"/>
        <v>0</v>
      </c>
      <c r="S354" s="193">
        <v>0</v>
      </c>
      <c r="T354" s="194">
        <f t="shared" si="83"/>
        <v>0</v>
      </c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R354" s="195" t="s">
        <v>179</v>
      </c>
      <c r="AT354" s="195" t="s">
        <v>175</v>
      </c>
      <c r="AU354" s="195" t="s">
        <v>80</v>
      </c>
      <c r="AY354" s="14" t="s">
        <v>172</v>
      </c>
      <c r="BE354" s="196">
        <f t="shared" si="84"/>
        <v>0</v>
      </c>
      <c r="BF354" s="196">
        <f t="shared" si="85"/>
        <v>0</v>
      </c>
      <c r="BG354" s="196">
        <f t="shared" si="86"/>
        <v>0</v>
      </c>
      <c r="BH354" s="196">
        <f t="shared" si="87"/>
        <v>0</v>
      </c>
      <c r="BI354" s="196">
        <f t="shared" si="88"/>
        <v>0</v>
      </c>
      <c r="BJ354" s="14" t="s">
        <v>180</v>
      </c>
      <c r="BK354" s="196">
        <f t="shared" si="89"/>
        <v>0</v>
      </c>
      <c r="BL354" s="14" t="s">
        <v>179</v>
      </c>
      <c r="BM354" s="195" t="s">
        <v>1720</v>
      </c>
    </row>
    <row r="355" spans="1:65" s="2" customFormat="1" ht="24.2" customHeight="1">
      <c r="A355" s="31"/>
      <c r="B355" s="32"/>
      <c r="C355" s="184" t="s">
        <v>1721</v>
      </c>
      <c r="D355" s="184" t="s">
        <v>175</v>
      </c>
      <c r="E355" s="185" t="s">
        <v>1722</v>
      </c>
      <c r="F355" s="186" t="s">
        <v>1723</v>
      </c>
      <c r="G355" s="187" t="s">
        <v>1195</v>
      </c>
      <c r="H355" s="188">
        <v>16</v>
      </c>
      <c r="I355" s="189"/>
      <c r="J355" s="188">
        <f t="shared" si="80"/>
        <v>0</v>
      </c>
      <c r="K355" s="190"/>
      <c r="L355" s="36"/>
      <c r="M355" s="191" t="s">
        <v>1</v>
      </c>
      <c r="N355" s="192" t="s">
        <v>38</v>
      </c>
      <c r="O355" s="68"/>
      <c r="P355" s="193">
        <f t="shared" si="81"/>
        <v>0</v>
      </c>
      <c r="Q355" s="193">
        <v>0</v>
      </c>
      <c r="R355" s="193">
        <f t="shared" si="82"/>
        <v>0</v>
      </c>
      <c r="S355" s="193">
        <v>0</v>
      </c>
      <c r="T355" s="194">
        <f t="shared" si="83"/>
        <v>0</v>
      </c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R355" s="195" t="s">
        <v>179</v>
      </c>
      <c r="AT355" s="195" t="s">
        <v>175</v>
      </c>
      <c r="AU355" s="195" t="s">
        <v>80</v>
      </c>
      <c r="AY355" s="14" t="s">
        <v>172</v>
      </c>
      <c r="BE355" s="196">
        <f t="shared" si="84"/>
        <v>0</v>
      </c>
      <c r="BF355" s="196">
        <f t="shared" si="85"/>
        <v>0</v>
      </c>
      <c r="BG355" s="196">
        <f t="shared" si="86"/>
        <v>0</v>
      </c>
      <c r="BH355" s="196">
        <f t="shared" si="87"/>
        <v>0</v>
      </c>
      <c r="BI355" s="196">
        <f t="shared" si="88"/>
        <v>0</v>
      </c>
      <c r="BJ355" s="14" t="s">
        <v>180</v>
      </c>
      <c r="BK355" s="196">
        <f t="shared" si="89"/>
        <v>0</v>
      </c>
      <c r="BL355" s="14" t="s">
        <v>179</v>
      </c>
      <c r="BM355" s="195" t="s">
        <v>1724</v>
      </c>
    </row>
    <row r="356" spans="1:65" s="2" customFormat="1" ht="24.2" customHeight="1">
      <c r="A356" s="31"/>
      <c r="B356" s="32"/>
      <c r="C356" s="184" t="s">
        <v>1337</v>
      </c>
      <c r="D356" s="184" t="s">
        <v>175</v>
      </c>
      <c r="E356" s="185" t="s">
        <v>1725</v>
      </c>
      <c r="F356" s="186" t="s">
        <v>1726</v>
      </c>
      <c r="G356" s="187" t="s">
        <v>1195</v>
      </c>
      <c r="H356" s="188">
        <v>40</v>
      </c>
      <c r="I356" s="189"/>
      <c r="J356" s="188">
        <f t="shared" si="80"/>
        <v>0</v>
      </c>
      <c r="K356" s="190"/>
      <c r="L356" s="36"/>
      <c r="M356" s="191" t="s">
        <v>1</v>
      </c>
      <c r="N356" s="192" t="s">
        <v>38</v>
      </c>
      <c r="O356" s="68"/>
      <c r="P356" s="193">
        <f t="shared" si="81"/>
        <v>0</v>
      </c>
      <c r="Q356" s="193">
        <v>0</v>
      </c>
      <c r="R356" s="193">
        <f t="shared" si="82"/>
        <v>0</v>
      </c>
      <c r="S356" s="193">
        <v>0</v>
      </c>
      <c r="T356" s="194">
        <f t="shared" si="83"/>
        <v>0</v>
      </c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R356" s="195" t="s">
        <v>179</v>
      </c>
      <c r="AT356" s="195" t="s">
        <v>175</v>
      </c>
      <c r="AU356" s="195" t="s">
        <v>80</v>
      </c>
      <c r="AY356" s="14" t="s">
        <v>172</v>
      </c>
      <c r="BE356" s="196">
        <f t="shared" si="84"/>
        <v>0</v>
      </c>
      <c r="BF356" s="196">
        <f t="shared" si="85"/>
        <v>0</v>
      </c>
      <c r="BG356" s="196">
        <f t="shared" si="86"/>
        <v>0</v>
      </c>
      <c r="BH356" s="196">
        <f t="shared" si="87"/>
        <v>0</v>
      </c>
      <c r="BI356" s="196">
        <f t="shared" si="88"/>
        <v>0</v>
      </c>
      <c r="BJ356" s="14" t="s">
        <v>180</v>
      </c>
      <c r="BK356" s="196">
        <f t="shared" si="89"/>
        <v>0</v>
      </c>
      <c r="BL356" s="14" t="s">
        <v>179</v>
      </c>
      <c r="BM356" s="195" t="s">
        <v>1727</v>
      </c>
    </row>
    <row r="357" spans="1:65" s="2" customFormat="1" ht="24.2" customHeight="1">
      <c r="A357" s="31"/>
      <c r="B357" s="32"/>
      <c r="C357" s="184" t="s">
        <v>1728</v>
      </c>
      <c r="D357" s="184" t="s">
        <v>175</v>
      </c>
      <c r="E357" s="185" t="s">
        <v>1729</v>
      </c>
      <c r="F357" s="186" t="s">
        <v>1730</v>
      </c>
      <c r="G357" s="187" t="s">
        <v>1195</v>
      </c>
      <c r="H357" s="188">
        <v>48</v>
      </c>
      <c r="I357" s="189"/>
      <c r="J357" s="188">
        <f t="shared" si="80"/>
        <v>0</v>
      </c>
      <c r="K357" s="190"/>
      <c r="L357" s="36"/>
      <c r="M357" s="191" t="s">
        <v>1</v>
      </c>
      <c r="N357" s="192" t="s">
        <v>38</v>
      </c>
      <c r="O357" s="68"/>
      <c r="P357" s="193">
        <f t="shared" si="81"/>
        <v>0</v>
      </c>
      <c r="Q357" s="193">
        <v>0</v>
      </c>
      <c r="R357" s="193">
        <f t="shared" si="82"/>
        <v>0</v>
      </c>
      <c r="S357" s="193">
        <v>0</v>
      </c>
      <c r="T357" s="194">
        <f t="shared" si="83"/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95" t="s">
        <v>179</v>
      </c>
      <c r="AT357" s="195" t="s">
        <v>175</v>
      </c>
      <c r="AU357" s="195" t="s">
        <v>80</v>
      </c>
      <c r="AY357" s="14" t="s">
        <v>172</v>
      </c>
      <c r="BE357" s="196">
        <f t="shared" si="84"/>
        <v>0</v>
      </c>
      <c r="BF357" s="196">
        <f t="shared" si="85"/>
        <v>0</v>
      </c>
      <c r="BG357" s="196">
        <f t="shared" si="86"/>
        <v>0</v>
      </c>
      <c r="BH357" s="196">
        <f t="shared" si="87"/>
        <v>0</v>
      </c>
      <c r="BI357" s="196">
        <f t="shared" si="88"/>
        <v>0</v>
      </c>
      <c r="BJ357" s="14" t="s">
        <v>180</v>
      </c>
      <c r="BK357" s="196">
        <f t="shared" si="89"/>
        <v>0</v>
      </c>
      <c r="BL357" s="14" t="s">
        <v>179</v>
      </c>
      <c r="BM357" s="195" t="s">
        <v>1731</v>
      </c>
    </row>
    <row r="358" spans="1:65" s="2" customFormat="1" ht="24.2" customHeight="1">
      <c r="A358" s="31"/>
      <c r="B358" s="32"/>
      <c r="C358" s="184" t="s">
        <v>1340</v>
      </c>
      <c r="D358" s="184" t="s">
        <v>175</v>
      </c>
      <c r="E358" s="185" t="s">
        <v>1732</v>
      </c>
      <c r="F358" s="186" t="s">
        <v>1733</v>
      </c>
      <c r="G358" s="187" t="s">
        <v>1195</v>
      </c>
      <c r="H358" s="188">
        <v>88</v>
      </c>
      <c r="I358" s="189"/>
      <c r="J358" s="188">
        <f t="shared" si="80"/>
        <v>0</v>
      </c>
      <c r="K358" s="190"/>
      <c r="L358" s="36"/>
      <c r="M358" s="191" t="s">
        <v>1</v>
      </c>
      <c r="N358" s="192" t="s">
        <v>38</v>
      </c>
      <c r="O358" s="68"/>
      <c r="P358" s="193">
        <f t="shared" si="81"/>
        <v>0</v>
      </c>
      <c r="Q358" s="193">
        <v>0</v>
      </c>
      <c r="R358" s="193">
        <f t="shared" si="82"/>
        <v>0</v>
      </c>
      <c r="S358" s="193">
        <v>0</v>
      </c>
      <c r="T358" s="194">
        <f t="shared" si="83"/>
        <v>0</v>
      </c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R358" s="195" t="s">
        <v>179</v>
      </c>
      <c r="AT358" s="195" t="s">
        <v>175</v>
      </c>
      <c r="AU358" s="195" t="s">
        <v>80</v>
      </c>
      <c r="AY358" s="14" t="s">
        <v>172</v>
      </c>
      <c r="BE358" s="196">
        <f t="shared" si="84"/>
        <v>0</v>
      </c>
      <c r="BF358" s="196">
        <f t="shared" si="85"/>
        <v>0</v>
      </c>
      <c r="BG358" s="196">
        <f t="shared" si="86"/>
        <v>0</v>
      </c>
      <c r="BH358" s="196">
        <f t="shared" si="87"/>
        <v>0</v>
      </c>
      <c r="BI358" s="196">
        <f t="shared" si="88"/>
        <v>0</v>
      </c>
      <c r="BJ358" s="14" t="s">
        <v>180</v>
      </c>
      <c r="BK358" s="196">
        <f t="shared" si="89"/>
        <v>0</v>
      </c>
      <c r="BL358" s="14" t="s">
        <v>179</v>
      </c>
      <c r="BM358" s="195" t="s">
        <v>1734</v>
      </c>
    </row>
    <row r="359" spans="1:65" s="2" customFormat="1" ht="24.2" customHeight="1">
      <c r="A359" s="31"/>
      <c r="B359" s="32"/>
      <c r="C359" s="184" t="s">
        <v>1735</v>
      </c>
      <c r="D359" s="184" t="s">
        <v>175</v>
      </c>
      <c r="E359" s="185" t="s">
        <v>1736</v>
      </c>
      <c r="F359" s="186" t="s">
        <v>1737</v>
      </c>
      <c r="G359" s="187" t="s">
        <v>1195</v>
      </c>
      <c r="H359" s="188">
        <v>88</v>
      </c>
      <c r="I359" s="189"/>
      <c r="J359" s="188">
        <f t="shared" si="80"/>
        <v>0</v>
      </c>
      <c r="K359" s="190"/>
      <c r="L359" s="36"/>
      <c r="M359" s="191" t="s">
        <v>1</v>
      </c>
      <c r="N359" s="192" t="s">
        <v>38</v>
      </c>
      <c r="O359" s="68"/>
      <c r="P359" s="193">
        <f t="shared" si="81"/>
        <v>0</v>
      </c>
      <c r="Q359" s="193">
        <v>0</v>
      </c>
      <c r="R359" s="193">
        <f t="shared" si="82"/>
        <v>0</v>
      </c>
      <c r="S359" s="193">
        <v>0</v>
      </c>
      <c r="T359" s="194">
        <f t="shared" si="83"/>
        <v>0</v>
      </c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R359" s="195" t="s">
        <v>179</v>
      </c>
      <c r="AT359" s="195" t="s">
        <v>175</v>
      </c>
      <c r="AU359" s="195" t="s">
        <v>80</v>
      </c>
      <c r="AY359" s="14" t="s">
        <v>172</v>
      </c>
      <c r="BE359" s="196">
        <f t="shared" si="84"/>
        <v>0</v>
      </c>
      <c r="BF359" s="196">
        <f t="shared" si="85"/>
        <v>0</v>
      </c>
      <c r="BG359" s="196">
        <f t="shared" si="86"/>
        <v>0</v>
      </c>
      <c r="BH359" s="196">
        <f t="shared" si="87"/>
        <v>0</v>
      </c>
      <c r="BI359" s="196">
        <f t="shared" si="88"/>
        <v>0</v>
      </c>
      <c r="BJ359" s="14" t="s">
        <v>180</v>
      </c>
      <c r="BK359" s="196">
        <f t="shared" si="89"/>
        <v>0</v>
      </c>
      <c r="BL359" s="14" t="s">
        <v>179</v>
      </c>
      <c r="BM359" s="195" t="s">
        <v>1738</v>
      </c>
    </row>
    <row r="360" spans="1:65" s="2" customFormat="1" ht="24.2" customHeight="1">
      <c r="A360" s="31"/>
      <c r="B360" s="32"/>
      <c r="C360" s="184" t="s">
        <v>1343</v>
      </c>
      <c r="D360" s="184" t="s">
        <v>175</v>
      </c>
      <c r="E360" s="185" t="s">
        <v>1739</v>
      </c>
      <c r="F360" s="186" t="s">
        <v>1740</v>
      </c>
      <c r="G360" s="187" t="s">
        <v>1665</v>
      </c>
      <c r="H360" s="188">
        <v>330</v>
      </c>
      <c r="I360" s="189"/>
      <c r="J360" s="188">
        <f t="shared" si="80"/>
        <v>0</v>
      </c>
      <c r="K360" s="190"/>
      <c r="L360" s="36"/>
      <c r="M360" s="191" t="s">
        <v>1</v>
      </c>
      <c r="N360" s="192" t="s">
        <v>38</v>
      </c>
      <c r="O360" s="68"/>
      <c r="P360" s="193">
        <f t="shared" si="81"/>
        <v>0</v>
      </c>
      <c r="Q360" s="193">
        <v>0</v>
      </c>
      <c r="R360" s="193">
        <f t="shared" si="82"/>
        <v>0</v>
      </c>
      <c r="S360" s="193">
        <v>0</v>
      </c>
      <c r="T360" s="194">
        <f t="shared" si="83"/>
        <v>0</v>
      </c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R360" s="195" t="s">
        <v>179</v>
      </c>
      <c r="AT360" s="195" t="s">
        <v>175</v>
      </c>
      <c r="AU360" s="195" t="s">
        <v>80</v>
      </c>
      <c r="AY360" s="14" t="s">
        <v>172</v>
      </c>
      <c r="BE360" s="196">
        <f t="shared" si="84"/>
        <v>0</v>
      </c>
      <c r="BF360" s="196">
        <f t="shared" si="85"/>
        <v>0</v>
      </c>
      <c r="BG360" s="196">
        <f t="shared" si="86"/>
        <v>0</v>
      </c>
      <c r="BH360" s="196">
        <f t="shared" si="87"/>
        <v>0</v>
      </c>
      <c r="BI360" s="196">
        <f t="shared" si="88"/>
        <v>0</v>
      </c>
      <c r="BJ360" s="14" t="s">
        <v>180</v>
      </c>
      <c r="BK360" s="196">
        <f t="shared" si="89"/>
        <v>0</v>
      </c>
      <c r="BL360" s="14" t="s">
        <v>179</v>
      </c>
      <c r="BM360" s="195" t="s">
        <v>1741</v>
      </c>
    </row>
    <row r="361" spans="1:65" s="2" customFormat="1" ht="24.2" customHeight="1">
      <c r="A361" s="31"/>
      <c r="B361" s="32"/>
      <c r="C361" s="184" t="s">
        <v>1742</v>
      </c>
      <c r="D361" s="184" t="s">
        <v>175</v>
      </c>
      <c r="E361" s="185" t="s">
        <v>1743</v>
      </c>
      <c r="F361" s="186" t="s">
        <v>1744</v>
      </c>
      <c r="G361" s="187" t="s">
        <v>1195</v>
      </c>
      <c r="H361" s="188">
        <v>4</v>
      </c>
      <c r="I361" s="189"/>
      <c r="J361" s="188">
        <f t="shared" si="80"/>
        <v>0</v>
      </c>
      <c r="K361" s="190"/>
      <c r="L361" s="36"/>
      <c r="M361" s="191" t="s">
        <v>1</v>
      </c>
      <c r="N361" s="192" t="s">
        <v>38</v>
      </c>
      <c r="O361" s="68"/>
      <c r="P361" s="193">
        <f t="shared" si="81"/>
        <v>0</v>
      </c>
      <c r="Q361" s="193">
        <v>0</v>
      </c>
      <c r="R361" s="193">
        <f t="shared" si="82"/>
        <v>0</v>
      </c>
      <c r="S361" s="193">
        <v>0</v>
      </c>
      <c r="T361" s="194">
        <f t="shared" si="83"/>
        <v>0</v>
      </c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R361" s="195" t="s">
        <v>179</v>
      </c>
      <c r="AT361" s="195" t="s">
        <v>175</v>
      </c>
      <c r="AU361" s="195" t="s">
        <v>80</v>
      </c>
      <c r="AY361" s="14" t="s">
        <v>172</v>
      </c>
      <c r="BE361" s="196">
        <f t="shared" si="84"/>
        <v>0</v>
      </c>
      <c r="BF361" s="196">
        <f t="shared" si="85"/>
        <v>0</v>
      </c>
      <c r="BG361" s="196">
        <f t="shared" si="86"/>
        <v>0</v>
      </c>
      <c r="BH361" s="196">
        <f t="shared" si="87"/>
        <v>0</v>
      </c>
      <c r="BI361" s="196">
        <f t="shared" si="88"/>
        <v>0</v>
      </c>
      <c r="BJ361" s="14" t="s">
        <v>180</v>
      </c>
      <c r="BK361" s="196">
        <f t="shared" si="89"/>
        <v>0</v>
      </c>
      <c r="BL361" s="14" t="s">
        <v>179</v>
      </c>
      <c r="BM361" s="195" t="s">
        <v>1745</v>
      </c>
    </row>
    <row r="362" spans="1:65" s="2" customFormat="1" ht="24.2" customHeight="1">
      <c r="A362" s="31"/>
      <c r="B362" s="32"/>
      <c r="C362" s="184" t="s">
        <v>1347</v>
      </c>
      <c r="D362" s="184" t="s">
        <v>175</v>
      </c>
      <c r="E362" s="185" t="s">
        <v>1746</v>
      </c>
      <c r="F362" s="186" t="s">
        <v>1747</v>
      </c>
      <c r="G362" s="187" t="s">
        <v>1195</v>
      </c>
      <c r="H362" s="188">
        <v>4</v>
      </c>
      <c r="I362" s="189"/>
      <c r="J362" s="188">
        <f t="shared" si="80"/>
        <v>0</v>
      </c>
      <c r="K362" s="190"/>
      <c r="L362" s="36"/>
      <c r="M362" s="191" t="s">
        <v>1</v>
      </c>
      <c r="N362" s="192" t="s">
        <v>38</v>
      </c>
      <c r="O362" s="68"/>
      <c r="P362" s="193">
        <f t="shared" si="81"/>
        <v>0</v>
      </c>
      <c r="Q362" s="193">
        <v>0</v>
      </c>
      <c r="R362" s="193">
        <f t="shared" si="82"/>
        <v>0</v>
      </c>
      <c r="S362" s="193">
        <v>0</v>
      </c>
      <c r="T362" s="194">
        <f t="shared" si="83"/>
        <v>0</v>
      </c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R362" s="195" t="s">
        <v>179</v>
      </c>
      <c r="AT362" s="195" t="s">
        <v>175</v>
      </c>
      <c r="AU362" s="195" t="s">
        <v>80</v>
      </c>
      <c r="AY362" s="14" t="s">
        <v>172</v>
      </c>
      <c r="BE362" s="196">
        <f t="shared" si="84"/>
        <v>0</v>
      </c>
      <c r="BF362" s="196">
        <f t="shared" si="85"/>
        <v>0</v>
      </c>
      <c r="BG362" s="196">
        <f t="shared" si="86"/>
        <v>0</v>
      </c>
      <c r="BH362" s="196">
        <f t="shared" si="87"/>
        <v>0</v>
      </c>
      <c r="BI362" s="196">
        <f t="shared" si="88"/>
        <v>0</v>
      </c>
      <c r="BJ362" s="14" t="s">
        <v>180</v>
      </c>
      <c r="BK362" s="196">
        <f t="shared" si="89"/>
        <v>0</v>
      </c>
      <c r="BL362" s="14" t="s">
        <v>179</v>
      </c>
      <c r="BM362" s="195" t="s">
        <v>1748</v>
      </c>
    </row>
    <row r="363" spans="1:65" s="2" customFormat="1" ht="24.2" customHeight="1">
      <c r="A363" s="31"/>
      <c r="B363" s="32"/>
      <c r="C363" s="184" t="s">
        <v>1749</v>
      </c>
      <c r="D363" s="184" t="s">
        <v>175</v>
      </c>
      <c r="E363" s="185" t="s">
        <v>1750</v>
      </c>
      <c r="F363" s="186" t="s">
        <v>1751</v>
      </c>
      <c r="G363" s="187" t="s">
        <v>1665</v>
      </c>
      <c r="H363" s="188">
        <v>30</v>
      </c>
      <c r="I363" s="189"/>
      <c r="J363" s="188">
        <f t="shared" si="80"/>
        <v>0</v>
      </c>
      <c r="K363" s="190"/>
      <c r="L363" s="36"/>
      <c r="M363" s="207" t="s">
        <v>1</v>
      </c>
      <c r="N363" s="208" t="s">
        <v>38</v>
      </c>
      <c r="O363" s="209"/>
      <c r="P363" s="210">
        <f t="shared" si="81"/>
        <v>0</v>
      </c>
      <c r="Q363" s="210">
        <v>0</v>
      </c>
      <c r="R363" s="210">
        <f t="shared" si="82"/>
        <v>0</v>
      </c>
      <c r="S363" s="210">
        <v>0</v>
      </c>
      <c r="T363" s="211">
        <f t="shared" si="83"/>
        <v>0</v>
      </c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R363" s="195" t="s">
        <v>179</v>
      </c>
      <c r="AT363" s="195" t="s">
        <v>175</v>
      </c>
      <c r="AU363" s="195" t="s">
        <v>80</v>
      </c>
      <c r="AY363" s="14" t="s">
        <v>172</v>
      </c>
      <c r="BE363" s="196">
        <f t="shared" si="84"/>
        <v>0</v>
      </c>
      <c r="BF363" s="196">
        <f t="shared" si="85"/>
        <v>0</v>
      </c>
      <c r="BG363" s="196">
        <f t="shared" si="86"/>
        <v>0</v>
      </c>
      <c r="BH363" s="196">
        <f t="shared" si="87"/>
        <v>0</v>
      </c>
      <c r="BI363" s="196">
        <f t="shared" si="88"/>
        <v>0</v>
      </c>
      <c r="BJ363" s="14" t="s">
        <v>180</v>
      </c>
      <c r="BK363" s="196">
        <f t="shared" si="89"/>
        <v>0</v>
      </c>
      <c r="BL363" s="14" t="s">
        <v>179</v>
      </c>
      <c r="BM363" s="195" t="s">
        <v>1752</v>
      </c>
    </row>
    <row r="364" spans="1:65" s="2" customFormat="1" ht="6.95" customHeight="1">
      <c r="A364" s="31"/>
      <c r="B364" s="51"/>
      <c r="C364" s="52"/>
      <c r="D364" s="52"/>
      <c r="E364" s="52"/>
      <c r="F364" s="52"/>
      <c r="G364" s="52"/>
      <c r="H364" s="52"/>
      <c r="I364" s="52"/>
      <c r="J364" s="52"/>
      <c r="K364" s="52"/>
      <c r="L364" s="36"/>
      <c r="M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</row>
  </sheetData>
  <sheetProtection algorithmName="SHA-512" hashValue="UnATlMpShWp81lO8d4MmpvbJc7HN77CmOJEXPdAmUPj8JxhaO84c37ln7aZWMFExP7jzykG0THNuYjRs2YAmBQ==" saltValue="PP7KWIeQqs5cdhCyfEnyGA==" spinCount="100000" sheet="1" objects="1" scenarios="1" formatColumns="0" formatRows="0" autoFilter="0"/>
  <autoFilter ref="C125:K363" xr:uid="{00000000-0009-0000-0000-00000E000000}"/>
  <mergeCells count="9">
    <mergeCell ref="E87:H87"/>
    <mergeCell ref="E116:H116"/>
    <mergeCell ref="E118:H118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441"/>
  <sheetViews>
    <sheetView showGridLines="0" topLeftCell="A419" workbookViewId="0">
      <selection activeCell="F12" sqref="F1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115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24.75" customHeight="1">
      <c r="A9" s="31"/>
      <c r="B9" s="36"/>
      <c r="C9" s="31"/>
      <c r="D9" s="31"/>
      <c r="E9" s="341" t="s">
        <v>2427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29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29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">
        <v>1</v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">
        <v>1025</v>
      </c>
      <c r="F21" s="31"/>
      <c r="G21" s="31"/>
      <c r="H21" s="31"/>
      <c r="I21" s="109" t="s">
        <v>25</v>
      </c>
      <c r="J21" s="110" t="s">
        <v>1</v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ROUND(J127,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ROUND((SUM(BE127:BE440)),  2)</f>
        <v>0</v>
      </c>
      <c r="G33" s="31"/>
      <c r="H33" s="31"/>
      <c r="I33" s="121">
        <v>0.2</v>
      </c>
      <c r="J33" s="120">
        <f>ROUND(((SUM(BE127:BE440))*I33),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ROUND((SUM(BF127:BF440)),  2)</f>
        <v>0</v>
      </c>
      <c r="G34" s="31"/>
      <c r="H34" s="31"/>
      <c r="I34" s="121">
        <v>0.2</v>
      </c>
      <c r="J34" s="120">
        <f>ROUND(((SUM(BF127:BF440))*I34),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ROUND((SUM(BG127:BG440)),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ROUND((SUM(BH127:BH440)),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ROUND((SUM(BI127:BI440)),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24.75" customHeight="1">
      <c r="A87" s="31"/>
      <c r="B87" s="32"/>
      <c r="C87" s="33"/>
      <c r="D87" s="33"/>
      <c r="E87" s="307" t="str">
        <f>E9</f>
        <v>782 - 782-00 Modernizácia CSD križovatky 543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 xml:space="preserve"> 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 xml:space="preserve"> </v>
      </c>
      <c r="G91" s="33"/>
      <c r="H91" s="33"/>
      <c r="I91" s="26" t="s">
        <v>28</v>
      </c>
      <c r="J91" s="29" t="str">
        <f>E21</f>
        <v xml:space="preserve"> PROJ-SIG, s.r.o.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J127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1:31" s="9" customFormat="1" ht="24.95" customHeight="1">
      <c r="B97" s="144"/>
      <c r="C97" s="145"/>
      <c r="D97" s="146" t="s">
        <v>1026</v>
      </c>
      <c r="E97" s="147"/>
      <c r="F97" s="147"/>
      <c r="G97" s="147"/>
      <c r="H97" s="147"/>
      <c r="I97" s="147"/>
      <c r="J97" s="148">
        <f>J128</f>
        <v>0</v>
      </c>
      <c r="K97" s="145"/>
      <c r="L97" s="149"/>
    </row>
    <row r="98" spans="1:31" s="10" customFormat="1" ht="19.899999999999999" customHeight="1">
      <c r="B98" s="150"/>
      <c r="C98" s="151"/>
      <c r="D98" s="152" t="s">
        <v>1753</v>
      </c>
      <c r="E98" s="153"/>
      <c r="F98" s="153"/>
      <c r="G98" s="153"/>
      <c r="H98" s="153"/>
      <c r="I98" s="153"/>
      <c r="J98" s="154">
        <f>J129</f>
        <v>0</v>
      </c>
      <c r="K98" s="151"/>
      <c r="L98" s="155"/>
    </row>
    <row r="99" spans="1:31" s="10" customFormat="1" ht="19.899999999999999" customHeight="1">
      <c r="B99" s="150"/>
      <c r="C99" s="151"/>
      <c r="D99" s="152" t="s">
        <v>1027</v>
      </c>
      <c r="E99" s="153"/>
      <c r="F99" s="153"/>
      <c r="G99" s="153"/>
      <c r="H99" s="153"/>
      <c r="I99" s="153"/>
      <c r="J99" s="154">
        <f>J134</f>
        <v>0</v>
      </c>
      <c r="K99" s="151"/>
      <c r="L99" s="155"/>
    </row>
    <row r="100" spans="1:31" s="10" customFormat="1" ht="19.899999999999999" customHeight="1">
      <c r="B100" s="150"/>
      <c r="C100" s="151"/>
      <c r="D100" s="152" t="s">
        <v>1754</v>
      </c>
      <c r="E100" s="153"/>
      <c r="F100" s="153"/>
      <c r="G100" s="153"/>
      <c r="H100" s="153"/>
      <c r="I100" s="153"/>
      <c r="J100" s="154">
        <f>J142</f>
        <v>0</v>
      </c>
      <c r="K100" s="151"/>
      <c r="L100" s="155"/>
    </row>
    <row r="101" spans="1:31" s="10" customFormat="1" ht="19.899999999999999" customHeight="1">
      <c r="B101" s="150"/>
      <c r="C101" s="151"/>
      <c r="D101" s="152" t="s">
        <v>1029</v>
      </c>
      <c r="E101" s="153"/>
      <c r="F101" s="153"/>
      <c r="G101" s="153"/>
      <c r="H101" s="153"/>
      <c r="I101" s="153"/>
      <c r="J101" s="154">
        <f>J145</f>
        <v>0</v>
      </c>
      <c r="K101" s="151"/>
      <c r="L101" s="155"/>
    </row>
    <row r="102" spans="1:31" s="9" customFormat="1" ht="24.95" customHeight="1">
      <c r="B102" s="144"/>
      <c r="C102" s="145"/>
      <c r="D102" s="146" t="s">
        <v>1030</v>
      </c>
      <c r="E102" s="147"/>
      <c r="F102" s="147"/>
      <c r="G102" s="147"/>
      <c r="H102" s="147"/>
      <c r="I102" s="147"/>
      <c r="J102" s="148">
        <f>J148</f>
        <v>0</v>
      </c>
      <c r="K102" s="145"/>
      <c r="L102" s="149"/>
    </row>
    <row r="103" spans="1:31" s="10" customFormat="1" ht="19.899999999999999" customHeight="1">
      <c r="B103" s="150"/>
      <c r="C103" s="151"/>
      <c r="D103" s="152" t="s">
        <v>1031</v>
      </c>
      <c r="E103" s="153"/>
      <c r="F103" s="153"/>
      <c r="G103" s="153"/>
      <c r="H103" s="153"/>
      <c r="I103" s="153"/>
      <c r="J103" s="154">
        <f>J149</f>
        <v>0</v>
      </c>
      <c r="K103" s="151"/>
      <c r="L103" s="155"/>
    </row>
    <row r="104" spans="1:31" s="10" customFormat="1" ht="19.899999999999999" customHeight="1">
      <c r="B104" s="150"/>
      <c r="C104" s="151"/>
      <c r="D104" s="152" t="s">
        <v>1032</v>
      </c>
      <c r="E104" s="153"/>
      <c r="F104" s="153"/>
      <c r="G104" s="153"/>
      <c r="H104" s="153"/>
      <c r="I104" s="153"/>
      <c r="J104" s="154">
        <f>J188</f>
        <v>0</v>
      </c>
      <c r="K104" s="151"/>
      <c r="L104" s="155"/>
    </row>
    <row r="105" spans="1:31" s="10" customFormat="1" ht="19.899999999999999" customHeight="1">
      <c r="B105" s="150"/>
      <c r="C105" s="151"/>
      <c r="D105" s="152" t="s">
        <v>1033</v>
      </c>
      <c r="E105" s="153"/>
      <c r="F105" s="153"/>
      <c r="G105" s="153"/>
      <c r="H105" s="153"/>
      <c r="I105" s="153"/>
      <c r="J105" s="154">
        <f>J369</f>
        <v>0</v>
      </c>
      <c r="K105" s="151"/>
      <c r="L105" s="155"/>
    </row>
    <row r="106" spans="1:31" s="9" customFormat="1" ht="24.95" customHeight="1">
      <c r="B106" s="144"/>
      <c r="C106" s="145"/>
      <c r="D106" s="146" t="s">
        <v>1034</v>
      </c>
      <c r="E106" s="147"/>
      <c r="F106" s="147"/>
      <c r="G106" s="147"/>
      <c r="H106" s="147"/>
      <c r="I106" s="147"/>
      <c r="J106" s="148">
        <f>J422</f>
        <v>0</v>
      </c>
      <c r="K106" s="145"/>
      <c r="L106" s="149"/>
    </row>
    <row r="107" spans="1:31" s="9" customFormat="1" ht="24.95" customHeight="1">
      <c r="B107" s="144"/>
      <c r="C107" s="145"/>
      <c r="D107" s="146" t="s">
        <v>1034</v>
      </c>
      <c r="E107" s="147"/>
      <c r="F107" s="147"/>
      <c r="G107" s="147"/>
      <c r="H107" s="147"/>
      <c r="I107" s="147"/>
      <c r="J107" s="148">
        <f>J423</f>
        <v>0</v>
      </c>
      <c r="K107" s="145"/>
      <c r="L107" s="149"/>
    </row>
    <row r="108" spans="1:31" s="2" customFormat="1" ht="21.75" customHeight="1">
      <c r="A108" s="31"/>
      <c r="B108" s="32"/>
      <c r="C108" s="33"/>
      <c r="D108" s="33"/>
      <c r="E108" s="33"/>
      <c r="F108" s="33"/>
      <c r="G108" s="33"/>
      <c r="H108" s="33"/>
      <c r="I108" s="33"/>
      <c r="J108" s="33"/>
      <c r="K108" s="33"/>
      <c r="L108" s="48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31" s="2" customFormat="1" ht="6.95" customHeight="1">
      <c r="A109" s="31"/>
      <c r="B109" s="51"/>
      <c r="C109" s="52"/>
      <c r="D109" s="52"/>
      <c r="E109" s="52"/>
      <c r="F109" s="52"/>
      <c r="G109" s="52"/>
      <c r="H109" s="52"/>
      <c r="I109" s="52"/>
      <c r="J109" s="52"/>
      <c r="K109" s="52"/>
      <c r="L109" s="48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3" spans="1:63" s="2" customFormat="1" ht="6.95" customHeight="1">
      <c r="A113" s="31"/>
      <c r="B113" s="53"/>
      <c r="C113" s="54"/>
      <c r="D113" s="54"/>
      <c r="E113" s="54"/>
      <c r="F113" s="54"/>
      <c r="G113" s="54"/>
      <c r="H113" s="54"/>
      <c r="I113" s="54"/>
      <c r="J113" s="54"/>
      <c r="K113" s="54"/>
      <c r="L113" s="48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3" s="2" customFormat="1" ht="24.95" customHeight="1">
      <c r="A114" s="31"/>
      <c r="B114" s="32"/>
      <c r="C114" s="20" t="s">
        <v>158</v>
      </c>
      <c r="D114" s="33"/>
      <c r="E114" s="33"/>
      <c r="F114" s="33"/>
      <c r="G114" s="33"/>
      <c r="H114" s="33"/>
      <c r="I114" s="33"/>
      <c r="J114" s="33"/>
      <c r="K114" s="33"/>
      <c r="L114" s="48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3" s="2" customFormat="1" ht="6.95" customHeight="1">
      <c r="A115" s="31"/>
      <c r="B115" s="32"/>
      <c r="C115" s="33"/>
      <c r="D115" s="33"/>
      <c r="E115" s="33"/>
      <c r="F115" s="33"/>
      <c r="G115" s="33"/>
      <c r="H115" s="33"/>
      <c r="I115" s="33"/>
      <c r="J115" s="33"/>
      <c r="K115" s="33"/>
      <c r="L115" s="48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3" s="2" customFormat="1" ht="12" customHeight="1">
      <c r="A116" s="31"/>
      <c r="B116" s="32"/>
      <c r="C116" s="26" t="s">
        <v>14</v>
      </c>
      <c r="D116" s="33"/>
      <c r="E116" s="33"/>
      <c r="F116" s="33"/>
      <c r="G116" s="33"/>
      <c r="H116" s="33"/>
      <c r="I116" s="33"/>
      <c r="J116" s="33"/>
      <c r="K116" s="33"/>
      <c r="L116" s="48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3" s="2" customFormat="1" ht="23.25" customHeight="1">
      <c r="A117" s="31"/>
      <c r="B117" s="32"/>
      <c r="C117" s="33"/>
      <c r="D117" s="33"/>
      <c r="E117" s="337" t="str">
        <f>E7</f>
        <v>Vypracovanie proj.dokum.modernizácie riadenia križovatiek cestnou dopravnou signalizáciou s preferenciou MHD-Petržalka</v>
      </c>
      <c r="F117" s="338"/>
      <c r="G117" s="338"/>
      <c r="H117" s="338"/>
      <c r="I117" s="33"/>
      <c r="J117" s="33"/>
      <c r="K117" s="33"/>
      <c r="L117" s="48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3" s="2" customFormat="1" ht="12" customHeight="1">
      <c r="A118" s="31"/>
      <c r="B118" s="32"/>
      <c r="C118" s="26" t="s">
        <v>135</v>
      </c>
      <c r="D118" s="33"/>
      <c r="E118" s="33"/>
      <c r="F118" s="33"/>
      <c r="G118" s="33"/>
      <c r="H118" s="33"/>
      <c r="I118" s="33"/>
      <c r="J118" s="33"/>
      <c r="K118" s="33"/>
      <c r="L118" s="48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3" s="2" customFormat="1" ht="24.75" customHeight="1">
      <c r="A119" s="31"/>
      <c r="B119" s="32"/>
      <c r="C119" s="33"/>
      <c r="D119" s="33"/>
      <c r="E119" s="307" t="str">
        <f>E9</f>
        <v>782 - 782-00 Modernizácia CSD križovatky 543</v>
      </c>
      <c r="F119" s="336"/>
      <c r="G119" s="336"/>
      <c r="H119" s="336"/>
      <c r="I119" s="33"/>
      <c r="J119" s="33"/>
      <c r="K119" s="33"/>
      <c r="L119" s="48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3" s="2" customFormat="1" ht="6.95" customHeight="1">
      <c r="A120" s="31"/>
      <c r="B120" s="32"/>
      <c r="C120" s="33"/>
      <c r="D120" s="33"/>
      <c r="E120" s="33"/>
      <c r="F120" s="33"/>
      <c r="G120" s="33"/>
      <c r="H120" s="33"/>
      <c r="I120" s="33"/>
      <c r="J120" s="33"/>
      <c r="K120" s="33"/>
      <c r="L120" s="48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3" s="2" customFormat="1" ht="12" customHeight="1">
      <c r="A121" s="31"/>
      <c r="B121" s="32"/>
      <c r="C121" s="26" t="s">
        <v>18</v>
      </c>
      <c r="D121" s="33"/>
      <c r="E121" s="33"/>
      <c r="F121" s="24" t="str">
        <f>F12</f>
        <v xml:space="preserve"> </v>
      </c>
      <c r="G121" s="33"/>
      <c r="H121" s="33"/>
      <c r="I121" s="26" t="s">
        <v>20</v>
      </c>
      <c r="J121" s="63" t="str">
        <f>IF(J12="","",J12)</f>
        <v>19. 11. 2020</v>
      </c>
      <c r="K121" s="33"/>
      <c r="L121" s="48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3" s="2" customFormat="1" ht="6.95" customHeight="1">
      <c r="A122" s="31"/>
      <c r="B122" s="32"/>
      <c r="C122" s="33"/>
      <c r="D122" s="33"/>
      <c r="E122" s="33"/>
      <c r="F122" s="33"/>
      <c r="G122" s="33"/>
      <c r="H122" s="33"/>
      <c r="I122" s="33"/>
      <c r="J122" s="33"/>
      <c r="K122" s="33"/>
      <c r="L122" s="48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3" s="2" customFormat="1" ht="15.2" customHeight="1">
      <c r="A123" s="31"/>
      <c r="B123" s="32"/>
      <c r="C123" s="26" t="s">
        <v>22</v>
      </c>
      <c r="D123" s="33"/>
      <c r="E123" s="33"/>
      <c r="F123" s="24" t="str">
        <f>E15</f>
        <v xml:space="preserve"> </v>
      </c>
      <c r="G123" s="33"/>
      <c r="H123" s="33"/>
      <c r="I123" s="26" t="s">
        <v>28</v>
      </c>
      <c r="J123" s="29" t="str">
        <f>E21</f>
        <v xml:space="preserve"> PROJ-SIG, s.r.o. </v>
      </c>
      <c r="K123" s="33"/>
      <c r="L123" s="48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3" s="2" customFormat="1" ht="15.2" customHeight="1">
      <c r="A124" s="31"/>
      <c r="B124" s="32"/>
      <c r="C124" s="26" t="s">
        <v>26</v>
      </c>
      <c r="D124" s="33"/>
      <c r="E124" s="33"/>
      <c r="F124" s="24" t="str">
        <f>IF(E18="","",E18)</f>
        <v>Vyplň údaj</v>
      </c>
      <c r="G124" s="33"/>
      <c r="H124" s="33"/>
      <c r="I124" s="26" t="s">
        <v>30</v>
      </c>
      <c r="J124" s="29" t="str">
        <f>E24</f>
        <v xml:space="preserve"> </v>
      </c>
      <c r="K124" s="33"/>
      <c r="L124" s="48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3" s="2" customFormat="1" ht="10.35" customHeight="1">
      <c r="A125" s="31"/>
      <c r="B125" s="32"/>
      <c r="C125" s="33"/>
      <c r="D125" s="33"/>
      <c r="E125" s="33"/>
      <c r="F125" s="33"/>
      <c r="G125" s="33"/>
      <c r="H125" s="33"/>
      <c r="I125" s="33"/>
      <c r="J125" s="33"/>
      <c r="K125" s="33"/>
      <c r="L125" s="48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63" s="11" customFormat="1" ht="29.25" customHeight="1">
      <c r="A126" s="156"/>
      <c r="B126" s="157"/>
      <c r="C126" s="158" t="s">
        <v>159</v>
      </c>
      <c r="D126" s="159" t="s">
        <v>57</v>
      </c>
      <c r="E126" s="159" t="s">
        <v>53</v>
      </c>
      <c r="F126" s="159" t="s">
        <v>54</v>
      </c>
      <c r="G126" s="159" t="s">
        <v>160</v>
      </c>
      <c r="H126" s="159" t="s">
        <v>161</v>
      </c>
      <c r="I126" s="159" t="s">
        <v>162</v>
      </c>
      <c r="J126" s="160" t="s">
        <v>139</v>
      </c>
      <c r="K126" s="161" t="s">
        <v>163</v>
      </c>
      <c r="L126" s="162"/>
      <c r="M126" s="72" t="s">
        <v>1</v>
      </c>
      <c r="N126" s="73" t="s">
        <v>36</v>
      </c>
      <c r="O126" s="73" t="s">
        <v>164</v>
      </c>
      <c r="P126" s="73" t="s">
        <v>165</v>
      </c>
      <c r="Q126" s="73" t="s">
        <v>166</v>
      </c>
      <c r="R126" s="73" t="s">
        <v>167</v>
      </c>
      <c r="S126" s="73" t="s">
        <v>168</v>
      </c>
      <c r="T126" s="74" t="s">
        <v>169</v>
      </c>
      <c r="U126" s="156"/>
      <c r="V126" s="156"/>
      <c r="W126" s="156"/>
      <c r="X126" s="156"/>
      <c r="Y126" s="156"/>
      <c r="Z126" s="156"/>
      <c r="AA126" s="156"/>
      <c r="AB126" s="156"/>
      <c r="AC126" s="156"/>
      <c r="AD126" s="156"/>
      <c r="AE126" s="156"/>
    </row>
    <row r="127" spans="1:63" s="2" customFormat="1" ht="22.9" customHeight="1">
      <c r="A127" s="31"/>
      <c r="B127" s="32"/>
      <c r="C127" s="79" t="s">
        <v>140</v>
      </c>
      <c r="D127" s="33"/>
      <c r="E127" s="33"/>
      <c r="F127" s="33"/>
      <c r="G127" s="33"/>
      <c r="H127" s="33"/>
      <c r="I127" s="33"/>
      <c r="J127" s="163">
        <f>BK127</f>
        <v>0</v>
      </c>
      <c r="K127" s="33"/>
      <c r="L127" s="36"/>
      <c r="M127" s="75"/>
      <c r="N127" s="164"/>
      <c r="O127" s="76"/>
      <c r="P127" s="165">
        <f>P128+P148+P422+P423</f>
        <v>0</v>
      </c>
      <c r="Q127" s="76"/>
      <c r="R127" s="165">
        <f>R128+R148+R422+R423</f>
        <v>36.572674999999997</v>
      </c>
      <c r="S127" s="76"/>
      <c r="T127" s="166">
        <f>T128+T148+T422+T423</f>
        <v>5.0090000000000003</v>
      </c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T127" s="14" t="s">
        <v>71</v>
      </c>
      <c r="AU127" s="14" t="s">
        <v>141</v>
      </c>
      <c r="BK127" s="167">
        <f>BK128+BK148+BK422+BK423</f>
        <v>0</v>
      </c>
    </row>
    <row r="128" spans="1:63" s="12" customFormat="1" ht="25.9" customHeight="1">
      <c r="B128" s="168"/>
      <c r="C128" s="169"/>
      <c r="D128" s="170" t="s">
        <v>71</v>
      </c>
      <c r="E128" s="171" t="s">
        <v>1035</v>
      </c>
      <c r="F128" s="171" t="s">
        <v>1036</v>
      </c>
      <c r="G128" s="169"/>
      <c r="H128" s="169"/>
      <c r="I128" s="172"/>
      <c r="J128" s="173">
        <f>BK128</f>
        <v>0</v>
      </c>
      <c r="K128" s="169"/>
      <c r="L128" s="174"/>
      <c r="M128" s="175"/>
      <c r="N128" s="176"/>
      <c r="O128" s="176"/>
      <c r="P128" s="177">
        <f>P129+P134+P142+P145</f>
        <v>0</v>
      </c>
      <c r="Q128" s="176"/>
      <c r="R128" s="177">
        <f>R129+R134+R142+R145</f>
        <v>3.4340899999999999</v>
      </c>
      <c r="S128" s="176"/>
      <c r="T128" s="178">
        <f>T129+T134+T142+T145</f>
        <v>5.3999999999999999E-2</v>
      </c>
      <c r="AR128" s="179" t="s">
        <v>80</v>
      </c>
      <c r="AT128" s="180" t="s">
        <v>71</v>
      </c>
      <c r="AU128" s="180" t="s">
        <v>72</v>
      </c>
      <c r="AY128" s="179" t="s">
        <v>172</v>
      </c>
      <c r="BK128" s="181">
        <f>BK129+BK134+BK142+BK145</f>
        <v>0</v>
      </c>
    </row>
    <row r="129" spans="1:65" s="12" customFormat="1" ht="22.9" customHeight="1">
      <c r="B129" s="168"/>
      <c r="C129" s="169"/>
      <c r="D129" s="170" t="s">
        <v>71</v>
      </c>
      <c r="E129" s="182" t="s">
        <v>80</v>
      </c>
      <c r="F129" s="182" t="s">
        <v>1755</v>
      </c>
      <c r="G129" s="169"/>
      <c r="H129" s="169"/>
      <c r="I129" s="172"/>
      <c r="J129" s="183">
        <f>BK129</f>
        <v>0</v>
      </c>
      <c r="K129" s="169"/>
      <c r="L129" s="174"/>
      <c r="M129" s="175"/>
      <c r="N129" s="176"/>
      <c r="O129" s="176"/>
      <c r="P129" s="177">
        <f>SUM(P130:P133)</f>
        <v>0</v>
      </c>
      <c r="Q129" s="176"/>
      <c r="R129" s="177">
        <f>SUM(R130:R133)</f>
        <v>1.3778000000000001</v>
      </c>
      <c r="S129" s="176"/>
      <c r="T129" s="178">
        <f>SUM(T130:T133)</f>
        <v>0</v>
      </c>
      <c r="AR129" s="179" t="s">
        <v>80</v>
      </c>
      <c r="AT129" s="180" t="s">
        <v>71</v>
      </c>
      <c r="AU129" s="180" t="s">
        <v>80</v>
      </c>
      <c r="AY129" s="179" t="s">
        <v>172</v>
      </c>
      <c r="BK129" s="181">
        <f>SUM(BK130:BK133)</f>
        <v>0</v>
      </c>
    </row>
    <row r="130" spans="1:65" s="2" customFormat="1" ht="24.2" customHeight="1">
      <c r="A130" s="31"/>
      <c r="B130" s="32"/>
      <c r="C130" s="184" t="s">
        <v>80</v>
      </c>
      <c r="D130" s="184" t="s">
        <v>175</v>
      </c>
      <c r="E130" s="185" t="s">
        <v>1756</v>
      </c>
      <c r="F130" s="186" t="s">
        <v>1757</v>
      </c>
      <c r="G130" s="187" t="s">
        <v>337</v>
      </c>
      <c r="H130" s="188">
        <v>45</v>
      </c>
      <c r="I130" s="189"/>
      <c r="J130" s="188">
        <f>ROUND(I130*H130,2)</f>
        <v>0</v>
      </c>
      <c r="K130" s="190"/>
      <c r="L130" s="36"/>
      <c r="M130" s="191" t="s">
        <v>1</v>
      </c>
      <c r="N130" s="192" t="s">
        <v>38</v>
      </c>
      <c r="O130" s="68"/>
      <c r="P130" s="193">
        <f>O130*H130</f>
        <v>0</v>
      </c>
      <c r="Q130" s="193">
        <v>1.66E-2</v>
      </c>
      <c r="R130" s="193">
        <f>Q130*H130</f>
        <v>0.747</v>
      </c>
      <c r="S130" s="193">
        <v>0</v>
      </c>
      <c r="T130" s="194">
        <f>S130*H130</f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R130" s="195" t="s">
        <v>179</v>
      </c>
      <c r="AT130" s="195" t="s">
        <v>175</v>
      </c>
      <c r="AU130" s="195" t="s">
        <v>180</v>
      </c>
      <c r="AY130" s="14" t="s">
        <v>172</v>
      </c>
      <c r="BE130" s="196">
        <f>IF(N130="základná",J130,0)</f>
        <v>0</v>
      </c>
      <c r="BF130" s="196">
        <f>IF(N130="znížená",J130,0)</f>
        <v>0</v>
      </c>
      <c r="BG130" s="196">
        <f>IF(N130="zákl. prenesená",J130,0)</f>
        <v>0</v>
      </c>
      <c r="BH130" s="196">
        <f>IF(N130="zníž. prenesená",J130,0)</f>
        <v>0</v>
      </c>
      <c r="BI130" s="196">
        <f>IF(N130="nulová",J130,0)</f>
        <v>0</v>
      </c>
      <c r="BJ130" s="14" t="s">
        <v>180</v>
      </c>
      <c r="BK130" s="196">
        <f>ROUND(I130*H130,2)</f>
        <v>0</v>
      </c>
      <c r="BL130" s="14" t="s">
        <v>179</v>
      </c>
      <c r="BM130" s="195" t="s">
        <v>180</v>
      </c>
    </row>
    <row r="131" spans="1:65" s="2" customFormat="1" ht="24.2" customHeight="1">
      <c r="A131" s="31"/>
      <c r="B131" s="32"/>
      <c r="C131" s="197" t="s">
        <v>180</v>
      </c>
      <c r="D131" s="197" t="s">
        <v>256</v>
      </c>
      <c r="E131" s="198" t="s">
        <v>1758</v>
      </c>
      <c r="F131" s="199" t="s">
        <v>1759</v>
      </c>
      <c r="G131" s="200" t="s">
        <v>337</v>
      </c>
      <c r="H131" s="201">
        <v>45</v>
      </c>
      <c r="I131" s="202"/>
      <c r="J131" s="201">
        <f>ROUND(I131*H131,2)</f>
        <v>0</v>
      </c>
      <c r="K131" s="203"/>
      <c r="L131" s="204"/>
      <c r="M131" s="205" t="s">
        <v>1</v>
      </c>
      <c r="N131" s="206" t="s">
        <v>38</v>
      </c>
      <c r="O131" s="68"/>
      <c r="P131" s="193">
        <f>O131*H131</f>
        <v>0</v>
      </c>
      <c r="Q131" s="193">
        <v>0</v>
      </c>
      <c r="R131" s="193">
        <f>Q131*H131</f>
        <v>0</v>
      </c>
      <c r="S131" s="193">
        <v>0</v>
      </c>
      <c r="T131" s="194">
        <f>S131*H131</f>
        <v>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95" t="s">
        <v>220</v>
      </c>
      <c r="AT131" s="195" t="s">
        <v>256</v>
      </c>
      <c r="AU131" s="195" t="s">
        <v>180</v>
      </c>
      <c r="AY131" s="14" t="s">
        <v>172</v>
      </c>
      <c r="BE131" s="196">
        <f>IF(N131="základná",J131,0)</f>
        <v>0</v>
      </c>
      <c r="BF131" s="196">
        <f>IF(N131="znížená",J131,0)</f>
        <v>0</v>
      </c>
      <c r="BG131" s="196">
        <f>IF(N131="zákl. prenesená",J131,0)</f>
        <v>0</v>
      </c>
      <c r="BH131" s="196">
        <f>IF(N131="zníž. prenesená",J131,0)</f>
        <v>0</v>
      </c>
      <c r="BI131" s="196">
        <f>IF(N131="nulová",J131,0)</f>
        <v>0</v>
      </c>
      <c r="BJ131" s="14" t="s">
        <v>180</v>
      </c>
      <c r="BK131" s="196">
        <f>ROUND(I131*H131,2)</f>
        <v>0</v>
      </c>
      <c r="BL131" s="14" t="s">
        <v>179</v>
      </c>
      <c r="BM131" s="195" t="s">
        <v>179</v>
      </c>
    </row>
    <row r="132" spans="1:65" s="2" customFormat="1" ht="24.2" customHeight="1">
      <c r="A132" s="31"/>
      <c r="B132" s="32"/>
      <c r="C132" s="184" t="s">
        <v>189</v>
      </c>
      <c r="D132" s="184" t="s">
        <v>175</v>
      </c>
      <c r="E132" s="185" t="s">
        <v>1760</v>
      </c>
      <c r="F132" s="186" t="s">
        <v>1761</v>
      </c>
      <c r="G132" s="187" t="s">
        <v>337</v>
      </c>
      <c r="H132" s="188">
        <v>38</v>
      </c>
      <c r="I132" s="189"/>
      <c r="J132" s="188">
        <f>ROUND(I132*H132,2)</f>
        <v>0</v>
      </c>
      <c r="K132" s="190"/>
      <c r="L132" s="36"/>
      <c r="M132" s="191" t="s">
        <v>1</v>
      </c>
      <c r="N132" s="192" t="s">
        <v>38</v>
      </c>
      <c r="O132" s="68"/>
      <c r="P132" s="193">
        <f>O132*H132</f>
        <v>0</v>
      </c>
      <c r="Q132" s="193">
        <v>1.66E-2</v>
      </c>
      <c r="R132" s="193">
        <f>Q132*H132</f>
        <v>0.63080000000000003</v>
      </c>
      <c r="S132" s="193">
        <v>0</v>
      </c>
      <c r="T132" s="194">
        <f>S132*H132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95" t="s">
        <v>179</v>
      </c>
      <c r="AT132" s="195" t="s">
        <v>175</v>
      </c>
      <c r="AU132" s="195" t="s">
        <v>180</v>
      </c>
      <c r="AY132" s="14" t="s">
        <v>172</v>
      </c>
      <c r="BE132" s="196">
        <f>IF(N132="základná",J132,0)</f>
        <v>0</v>
      </c>
      <c r="BF132" s="196">
        <f>IF(N132="znížená",J132,0)</f>
        <v>0</v>
      </c>
      <c r="BG132" s="196">
        <f>IF(N132="zákl. prenesená",J132,0)</f>
        <v>0</v>
      </c>
      <c r="BH132" s="196">
        <f>IF(N132="zníž. prenesená",J132,0)</f>
        <v>0</v>
      </c>
      <c r="BI132" s="196">
        <f>IF(N132="nulová",J132,0)</f>
        <v>0</v>
      </c>
      <c r="BJ132" s="14" t="s">
        <v>180</v>
      </c>
      <c r="BK132" s="196">
        <f>ROUND(I132*H132,2)</f>
        <v>0</v>
      </c>
      <c r="BL132" s="14" t="s">
        <v>179</v>
      </c>
      <c r="BM132" s="195" t="s">
        <v>208</v>
      </c>
    </row>
    <row r="133" spans="1:65" s="2" customFormat="1" ht="24.2" customHeight="1">
      <c r="A133" s="31"/>
      <c r="B133" s="32"/>
      <c r="C133" s="197" t="s">
        <v>179</v>
      </c>
      <c r="D133" s="197" t="s">
        <v>256</v>
      </c>
      <c r="E133" s="198" t="s">
        <v>1762</v>
      </c>
      <c r="F133" s="199" t="s">
        <v>1763</v>
      </c>
      <c r="G133" s="200" t="s">
        <v>337</v>
      </c>
      <c r="H133" s="201">
        <v>38</v>
      </c>
      <c r="I133" s="202"/>
      <c r="J133" s="201">
        <f>ROUND(I133*H133,2)</f>
        <v>0</v>
      </c>
      <c r="K133" s="203"/>
      <c r="L133" s="204"/>
      <c r="M133" s="205" t="s">
        <v>1</v>
      </c>
      <c r="N133" s="206" t="s">
        <v>38</v>
      </c>
      <c r="O133" s="68"/>
      <c r="P133" s="193">
        <f>O133*H133</f>
        <v>0</v>
      </c>
      <c r="Q133" s="193">
        <v>0</v>
      </c>
      <c r="R133" s="193">
        <f>Q133*H133</f>
        <v>0</v>
      </c>
      <c r="S133" s="193">
        <v>0</v>
      </c>
      <c r="T133" s="194">
        <f>S133*H133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R133" s="195" t="s">
        <v>220</v>
      </c>
      <c r="AT133" s="195" t="s">
        <v>256</v>
      </c>
      <c r="AU133" s="195" t="s">
        <v>180</v>
      </c>
      <c r="AY133" s="14" t="s">
        <v>172</v>
      </c>
      <c r="BE133" s="196">
        <f>IF(N133="základná",J133,0)</f>
        <v>0</v>
      </c>
      <c r="BF133" s="196">
        <f>IF(N133="znížená",J133,0)</f>
        <v>0</v>
      </c>
      <c r="BG133" s="196">
        <f>IF(N133="zákl. prenesená",J133,0)</f>
        <v>0</v>
      </c>
      <c r="BH133" s="196">
        <f>IF(N133="zníž. prenesená",J133,0)</f>
        <v>0</v>
      </c>
      <c r="BI133" s="196">
        <f>IF(N133="nulová",J133,0)</f>
        <v>0</v>
      </c>
      <c r="BJ133" s="14" t="s">
        <v>180</v>
      </c>
      <c r="BK133" s="196">
        <f>ROUND(I133*H133,2)</f>
        <v>0</v>
      </c>
      <c r="BL133" s="14" t="s">
        <v>179</v>
      </c>
      <c r="BM133" s="195" t="s">
        <v>220</v>
      </c>
    </row>
    <row r="134" spans="1:65" s="12" customFormat="1" ht="22.9" customHeight="1">
      <c r="B134" s="168"/>
      <c r="C134" s="169"/>
      <c r="D134" s="170" t="s">
        <v>71</v>
      </c>
      <c r="E134" s="182" t="s">
        <v>189</v>
      </c>
      <c r="F134" s="182" t="s">
        <v>1037</v>
      </c>
      <c r="G134" s="169"/>
      <c r="H134" s="169"/>
      <c r="I134" s="172"/>
      <c r="J134" s="183">
        <f>BK134</f>
        <v>0</v>
      </c>
      <c r="K134" s="169"/>
      <c r="L134" s="174"/>
      <c r="M134" s="175"/>
      <c r="N134" s="176"/>
      <c r="O134" s="176"/>
      <c r="P134" s="177">
        <f>SUM(P135:P141)</f>
        <v>0</v>
      </c>
      <c r="Q134" s="176"/>
      <c r="R134" s="177">
        <f>SUM(R135:R141)</f>
        <v>6.1710000000000008E-2</v>
      </c>
      <c r="S134" s="176"/>
      <c r="T134" s="178">
        <f>SUM(T135:T141)</f>
        <v>0</v>
      </c>
      <c r="AR134" s="179" t="s">
        <v>80</v>
      </c>
      <c r="AT134" s="180" t="s">
        <v>71</v>
      </c>
      <c r="AU134" s="180" t="s">
        <v>80</v>
      </c>
      <c r="AY134" s="179" t="s">
        <v>172</v>
      </c>
      <c r="BK134" s="181">
        <f>SUM(BK135:BK141)</f>
        <v>0</v>
      </c>
    </row>
    <row r="135" spans="1:65" s="2" customFormat="1" ht="24.2" customHeight="1">
      <c r="A135" s="31"/>
      <c r="B135" s="32"/>
      <c r="C135" s="184" t="s">
        <v>200</v>
      </c>
      <c r="D135" s="184" t="s">
        <v>175</v>
      </c>
      <c r="E135" s="185" t="s">
        <v>1764</v>
      </c>
      <c r="F135" s="186" t="s">
        <v>1765</v>
      </c>
      <c r="G135" s="187" t="s">
        <v>337</v>
      </c>
      <c r="H135" s="188">
        <v>74</v>
      </c>
      <c r="I135" s="189"/>
      <c r="J135" s="188">
        <f t="shared" ref="J135:J141" si="0">ROUND(I135*H135,2)</f>
        <v>0</v>
      </c>
      <c r="K135" s="190"/>
      <c r="L135" s="36"/>
      <c r="M135" s="191" t="s">
        <v>1</v>
      </c>
      <c r="N135" s="192" t="s">
        <v>38</v>
      </c>
      <c r="O135" s="68"/>
      <c r="P135" s="193">
        <f t="shared" ref="P135:P141" si="1">O135*H135</f>
        <v>0</v>
      </c>
      <c r="Q135" s="193">
        <v>0</v>
      </c>
      <c r="R135" s="193">
        <f t="shared" ref="R135:R141" si="2">Q135*H135</f>
        <v>0</v>
      </c>
      <c r="S135" s="193">
        <v>0</v>
      </c>
      <c r="T135" s="194">
        <f t="shared" ref="T135:T141" si="3"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95" t="s">
        <v>179</v>
      </c>
      <c r="AT135" s="195" t="s">
        <v>175</v>
      </c>
      <c r="AU135" s="195" t="s">
        <v>180</v>
      </c>
      <c r="AY135" s="14" t="s">
        <v>172</v>
      </c>
      <c r="BE135" s="196">
        <f t="shared" ref="BE135:BE141" si="4">IF(N135="základná",J135,0)</f>
        <v>0</v>
      </c>
      <c r="BF135" s="196">
        <f t="shared" ref="BF135:BF141" si="5">IF(N135="znížená",J135,0)</f>
        <v>0</v>
      </c>
      <c r="BG135" s="196">
        <f t="shared" ref="BG135:BG141" si="6">IF(N135="zákl. prenesená",J135,0)</f>
        <v>0</v>
      </c>
      <c r="BH135" s="196">
        <f t="shared" ref="BH135:BH141" si="7">IF(N135="zníž. prenesená",J135,0)</f>
        <v>0</v>
      </c>
      <c r="BI135" s="196">
        <f t="shared" ref="BI135:BI141" si="8">IF(N135="nulová",J135,0)</f>
        <v>0</v>
      </c>
      <c r="BJ135" s="14" t="s">
        <v>180</v>
      </c>
      <c r="BK135" s="196">
        <f t="shared" ref="BK135:BK141" si="9">ROUND(I135*H135,2)</f>
        <v>0</v>
      </c>
      <c r="BL135" s="14" t="s">
        <v>179</v>
      </c>
      <c r="BM135" s="195" t="s">
        <v>232</v>
      </c>
    </row>
    <row r="136" spans="1:65" s="2" customFormat="1" ht="35.450000000000003" customHeight="1">
      <c r="A136" s="31"/>
      <c r="B136" s="32"/>
      <c r="C136" s="197" t="s">
        <v>208</v>
      </c>
      <c r="D136" s="197" t="s">
        <v>256</v>
      </c>
      <c r="E136" s="198" t="s">
        <v>1766</v>
      </c>
      <c r="F136" s="199" t="s">
        <v>1767</v>
      </c>
      <c r="G136" s="200" t="s">
        <v>337</v>
      </c>
      <c r="H136" s="201">
        <v>74</v>
      </c>
      <c r="I136" s="202"/>
      <c r="J136" s="201">
        <f t="shared" si="0"/>
        <v>0</v>
      </c>
      <c r="K136" s="203"/>
      <c r="L136" s="204"/>
      <c r="M136" s="205" t="s">
        <v>1</v>
      </c>
      <c r="N136" s="206" t="s">
        <v>38</v>
      </c>
      <c r="O136" s="68"/>
      <c r="P136" s="193">
        <f t="shared" si="1"/>
        <v>0</v>
      </c>
      <c r="Q136" s="193">
        <v>3.3E-4</v>
      </c>
      <c r="R136" s="193">
        <f t="shared" si="2"/>
        <v>2.4420000000000001E-2</v>
      </c>
      <c r="S136" s="193">
        <v>0</v>
      </c>
      <c r="T136" s="194">
        <f t="shared" si="3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95" t="s">
        <v>220</v>
      </c>
      <c r="AT136" s="195" t="s">
        <v>256</v>
      </c>
      <c r="AU136" s="195" t="s">
        <v>180</v>
      </c>
      <c r="AY136" s="14" t="s">
        <v>172</v>
      </c>
      <c r="BE136" s="196">
        <f t="shared" si="4"/>
        <v>0</v>
      </c>
      <c r="BF136" s="196">
        <f t="shared" si="5"/>
        <v>0</v>
      </c>
      <c r="BG136" s="196">
        <f t="shared" si="6"/>
        <v>0</v>
      </c>
      <c r="BH136" s="196">
        <f t="shared" si="7"/>
        <v>0</v>
      </c>
      <c r="BI136" s="196">
        <f t="shared" si="8"/>
        <v>0</v>
      </c>
      <c r="BJ136" s="14" t="s">
        <v>180</v>
      </c>
      <c r="BK136" s="196">
        <f t="shared" si="9"/>
        <v>0</v>
      </c>
      <c r="BL136" s="14" t="s">
        <v>179</v>
      </c>
      <c r="BM136" s="195" t="s">
        <v>245</v>
      </c>
    </row>
    <row r="137" spans="1:65" s="2" customFormat="1" ht="24.2" customHeight="1">
      <c r="A137" s="31"/>
      <c r="B137" s="32"/>
      <c r="C137" s="184" t="s">
        <v>215</v>
      </c>
      <c r="D137" s="184" t="s">
        <v>175</v>
      </c>
      <c r="E137" s="185" t="s">
        <v>1768</v>
      </c>
      <c r="F137" s="186" t="s">
        <v>1769</v>
      </c>
      <c r="G137" s="187" t="s">
        <v>337</v>
      </c>
      <c r="H137" s="188">
        <v>111</v>
      </c>
      <c r="I137" s="189"/>
      <c r="J137" s="188">
        <f t="shared" si="0"/>
        <v>0</v>
      </c>
      <c r="K137" s="190"/>
      <c r="L137" s="36"/>
      <c r="M137" s="191" t="s">
        <v>1</v>
      </c>
      <c r="N137" s="192" t="s">
        <v>38</v>
      </c>
      <c r="O137" s="68"/>
      <c r="P137" s="193">
        <f t="shared" si="1"/>
        <v>0</v>
      </c>
      <c r="Q137" s="193">
        <v>0</v>
      </c>
      <c r="R137" s="193">
        <f t="shared" si="2"/>
        <v>0</v>
      </c>
      <c r="S137" s="193">
        <v>0</v>
      </c>
      <c r="T137" s="194">
        <f t="shared" si="3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95" t="s">
        <v>179</v>
      </c>
      <c r="AT137" s="195" t="s">
        <v>175</v>
      </c>
      <c r="AU137" s="195" t="s">
        <v>180</v>
      </c>
      <c r="AY137" s="14" t="s">
        <v>172</v>
      </c>
      <c r="BE137" s="196">
        <f t="shared" si="4"/>
        <v>0</v>
      </c>
      <c r="BF137" s="196">
        <f t="shared" si="5"/>
        <v>0</v>
      </c>
      <c r="BG137" s="196">
        <f t="shared" si="6"/>
        <v>0</v>
      </c>
      <c r="BH137" s="196">
        <f t="shared" si="7"/>
        <v>0</v>
      </c>
      <c r="BI137" s="196">
        <f t="shared" si="8"/>
        <v>0</v>
      </c>
      <c r="BJ137" s="14" t="s">
        <v>180</v>
      </c>
      <c r="BK137" s="196">
        <f t="shared" si="9"/>
        <v>0</v>
      </c>
      <c r="BL137" s="14" t="s">
        <v>179</v>
      </c>
      <c r="BM137" s="195" t="s">
        <v>255</v>
      </c>
    </row>
    <row r="138" spans="1:65" s="2" customFormat="1" ht="34.9" customHeight="1">
      <c r="A138" s="31"/>
      <c r="B138" s="32"/>
      <c r="C138" s="197" t="s">
        <v>220</v>
      </c>
      <c r="D138" s="197" t="s">
        <v>256</v>
      </c>
      <c r="E138" s="198" t="s">
        <v>1766</v>
      </c>
      <c r="F138" s="199" t="s">
        <v>1767</v>
      </c>
      <c r="G138" s="200" t="s">
        <v>337</v>
      </c>
      <c r="H138" s="201">
        <v>111</v>
      </c>
      <c r="I138" s="202"/>
      <c r="J138" s="201">
        <f t="shared" si="0"/>
        <v>0</v>
      </c>
      <c r="K138" s="203"/>
      <c r="L138" s="204"/>
      <c r="M138" s="205" t="s">
        <v>1</v>
      </c>
      <c r="N138" s="206" t="s">
        <v>38</v>
      </c>
      <c r="O138" s="68"/>
      <c r="P138" s="193">
        <f t="shared" si="1"/>
        <v>0</v>
      </c>
      <c r="Q138" s="193">
        <v>3.3E-4</v>
      </c>
      <c r="R138" s="193">
        <f t="shared" si="2"/>
        <v>3.6630000000000003E-2</v>
      </c>
      <c r="S138" s="193">
        <v>0</v>
      </c>
      <c r="T138" s="194">
        <f t="shared" si="3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95" t="s">
        <v>220</v>
      </c>
      <c r="AT138" s="195" t="s">
        <v>256</v>
      </c>
      <c r="AU138" s="195" t="s">
        <v>180</v>
      </c>
      <c r="AY138" s="14" t="s">
        <v>172</v>
      </c>
      <c r="BE138" s="196">
        <f t="shared" si="4"/>
        <v>0</v>
      </c>
      <c r="BF138" s="196">
        <f t="shared" si="5"/>
        <v>0</v>
      </c>
      <c r="BG138" s="196">
        <f t="shared" si="6"/>
        <v>0</v>
      </c>
      <c r="BH138" s="196">
        <f t="shared" si="7"/>
        <v>0</v>
      </c>
      <c r="BI138" s="196">
        <f t="shared" si="8"/>
        <v>0</v>
      </c>
      <c r="BJ138" s="14" t="s">
        <v>180</v>
      </c>
      <c r="BK138" s="196">
        <f t="shared" si="9"/>
        <v>0</v>
      </c>
      <c r="BL138" s="14" t="s">
        <v>179</v>
      </c>
      <c r="BM138" s="195" t="s">
        <v>266</v>
      </c>
    </row>
    <row r="139" spans="1:65" s="2" customFormat="1" ht="14.45" customHeight="1">
      <c r="A139" s="31"/>
      <c r="B139" s="32"/>
      <c r="C139" s="184" t="s">
        <v>226</v>
      </c>
      <c r="D139" s="184" t="s">
        <v>175</v>
      </c>
      <c r="E139" s="185" t="s">
        <v>1770</v>
      </c>
      <c r="F139" s="186" t="s">
        <v>1771</v>
      </c>
      <c r="G139" s="187" t="s">
        <v>1048</v>
      </c>
      <c r="H139" s="188">
        <v>2</v>
      </c>
      <c r="I139" s="189"/>
      <c r="J139" s="188">
        <f t="shared" si="0"/>
        <v>0</v>
      </c>
      <c r="K139" s="190"/>
      <c r="L139" s="36"/>
      <c r="M139" s="191" t="s">
        <v>1</v>
      </c>
      <c r="N139" s="192" t="s">
        <v>38</v>
      </c>
      <c r="O139" s="68"/>
      <c r="P139" s="193">
        <f t="shared" si="1"/>
        <v>0</v>
      </c>
      <c r="Q139" s="193">
        <v>0</v>
      </c>
      <c r="R139" s="193">
        <f t="shared" si="2"/>
        <v>0</v>
      </c>
      <c r="S139" s="193">
        <v>0</v>
      </c>
      <c r="T139" s="194">
        <f t="shared" si="3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95" t="s">
        <v>179</v>
      </c>
      <c r="AT139" s="195" t="s">
        <v>175</v>
      </c>
      <c r="AU139" s="195" t="s">
        <v>180</v>
      </c>
      <c r="AY139" s="14" t="s">
        <v>172</v>
      </c>
      <c r="BE139" s="196">
        <f t="shared" si="4"/>
        <v>0</v>
      </c>
      <c r="BF139" s="196">
        <f t="shared" si="5"/>
        <v>0</v>
      </c>
      <c r="BG139" s="196">
        <f t="shared" si="6"/>
        <v>0</v>
      </c>
      <c r="BH139" s="196">
        <f t="shared" si="7"/>
        <v>0</v>
      </c>
      <c r="BI139" s="196">
        <f t="shared" si="8"/>
        <v>0</v>
      </c>
      <c r="BJ139" s="14" t="s">
        <v>180</v>
      </c>
      <c r="BK139" s="196">
        <f t="shared" si="9"/>
        <v>0</v>
      </c>
      <c r="BL139" s="14" t="s">
        <v>179</v>
      </c>
      <c r="BM139" s="195" t="s">
        <v>376</v>
      </c>
    </row>
    <row r="140" spans="1:65" s="2" customFormat="1" ht="24.2" customHeight="1">
      <c r="A140" s="31"/>
      <c r="B140" s="32"/>
      <c r="C140" s="197" t="s">
        <v>232</v>
      </c>
      <c r="D140" s="197" t="s">
        <v>256</v>
      </c>
      <c r="E140" s="198" t="s">
        <v>1772</v>
      </c>
      <c r="F140" s="199" t="s">
        <v>1773</v>
      </c>
      <c r="G140" s="200" t="s">
        <v>1048</v>
      </c>
      <c r="H140" s="201">
        <v>2</v>
      </c>
      <c r="I140" s="202"/>
      <c r="J140" s="201">
        <f t="shared" si="0"/>
        <v>0</v>
      </c>
      <c r="K140" s="203"/>
      <c r="L140" s="204"/>
      <c r="M140" s="205" t="s">
        <v>1</v>
      </c>
      <c r="N140" s="206" t="s">
        <v>38</v>
      </c>
      <c r="O140" s="68"/>
      <c r="P140" s="193">
        <f t="shared" si="1"/>
        <v>0</v>
      </c>
      <c r="Q140" s="193">
        <v>3.3E-4</v>
      </c>
      <c r="R140" s="193">
        <f t="shared" si="2"/>
        <v>6.6E-4</v>
      </c>
      <c r="S140" s="193">
        <v>0</v>
      </c>
      <c r="T140" s="194">
        <f t="shared" si="3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95" t="s">
        <v>220</v>
      </c>
      <c r="AT140" s="195" t="s">
        <v>256</v>
      </c>
      <c r="AU140" s="195" t="s">
        <v>180</v>
      </c>
      <c r="AY140" s="14" t="s">
        <v>172</v>
      </c>
      <c r="BE140" s="196">
        <f t="shared" si="4"/>
        <v>0</v>
      </c>
      <c r="BF140" s="196">
        <f t="shared" si="5"/>
        <v>0</v>
      </c>
      <c r="BG140" s="196">
        <f t="shared" si="6"/>
        <v>0</v>
      </c>
      <c r="BH140" s="196">
        <f t="shared" si="7"/>
        <v>0</v>
      </c>
      <c r="BI140" s="196">
        <f t="shared" si="8"/>
        <v>0</v>
      </c>
      <c r="BJ140" s="14" t="s">
        <v>180</v>
      </c>
      <c r="BK140" s="196">
        <f t="shared" si="9"/>
        <v>0</v>
      </c>
      <c r="BL140" s="14" t="s">
        <v>179</v>
      </c>
      <c r="BM140" s="195" t="s">
        <v>8</v>
      </c>
    </row>
    <row r="141" spans="1:65" s="2" customFormat="1" ht="14.45" customHeight="1">
      <c r="A141" s="31"/>
      <c r="B141" s="32"/>
      <c r="C141" s="184" t="s">
        <v>237</v>
      </c>
      <c r="D141" s="184" t="s">
        <v>175</v>
      </c>
      <c r="E141" s="185" t="s">
        <v>1774</v>
      </c>
      <c r="F141" s="186" t="s">
        <v>1775</v>
      </c>
      <c r="G141" s="187" t="s">
        <v>337</v>
      </c>
      <c r="H141" s="188">
        <v>185</v>
      </c>
      <c r="I141" s="189"/>
      <c r="J141" s="188">
        <f t="shared" si="0"/>
        <v>0</v>
      </c>
      <c r="K141" s="190"/>
      <c r="L141" s="36"/>
      <c r="M141" s="191" t="s">
        <v>1</v>
      </c>
      <c r="N141" s="192" t="s">
        <v>38</v>
      </c>
      <c r="O141" s="68"/>
      <c r="P141" s="193">
        <f t="shared" si="1"/>
        <v>0</v>
      </c>
      <c r="Q141" s="193">
        <v>0</v>
      </c>
      <c r="R141" s="193">
        <f t="shared" si="2"/>
        <v>0</v>
      </c>
      <c r="S141" s="193">
        <v>0</v>
      </c>
      <c r="T141" s="194">
        <f t="shared" si="3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95" t="s">
        <v>179</v>
      </c>
      <c r="AT141" s="195" t="s">
        <v>175</v>
      </c>
      <c r="AU141" s="195" t="s">
        <v>180</v>
      </c>
      <c r="AY141" s="14" t="s">
        <v>172</v>
      </c>
      <c r="BE141" s="196">
        <f t="shared" si="4"/>
        <v>0</v>
      </c>
      <c r="BF141" s="196">
        <f t="shared" si="5"/>
        <v>0</v>
      </c>
      <c r="BG141" s="196">
        <f t="shared" si="6"/>
        <v>0</v>
      </c>
      <c r="BH141" s="196">
        <f t="shared" si="7"/>
        <v>0</v>
      </c>
      <c r="BI141" s="196">
        <f t="shared" si="8"/>
        <v>0</v>
      </c>
      <c r="BJ141" s="14" t="s">
        <v>180</v>
      </c>
      <c r="BK141" s="196">
        <f t="shared" si="9"/>
        <v>0</v>
      </c>
      <c r="BL141" s="14" t="s">
        <v>179</v>
      </c>
      <c r="BM141" s="195" t="s">
        <v>241</v>
      </c>
    </row>
    <row r="142" spans="1:65" s="12" customFormat="1" ht="22.9" customHeight="1">
      <c r="B142" s="168"/>
      <c r="C142" s="169"/>
      <c r="D142" s="170" t="s">
        <v>71</v>
      </c>
      <c r="E142" s="182" t="s">
        <v>200</v>
      </c>
      <c r="F142" s="182" t="s">
        <v>1776</v>
      </c>
      <c r="G142" s="169"/>
      <c r="H142" s="169"/>
      <c r="I142" s="172"/>
      <c r="J142" s="183">
        <f>BK142</f>
        <v>0</v>
      </c>
      <c r="K142" s="169"/>
      <c r="L142" s="174"/>
      <c r="M142" s="175"/>
      <c r="N142" s="176"/>
      <c r="O142" s="176"/>
      <c r="P142" s="177">
        <f>SUM(P143:P144)</f>
        <v>0</v>
      </c>
      <c r="Q142" s="176"/>
      <c r="R142" s="177">
        <f>SUM(R143:R144)</f>
        <v>1.9858</v>
      </c>
      <c r="S142" s="176"/>
      <c r="T142" s="178">
        <f>SUM(T143:T144)</f>
        <v>0</v>
      </c>
      <c r="AR142" s="179" t="s">
        <v>80</v>
      </c>
      <c r="AT142" s="180" t="s">
        <v>71</v>
      </c>
      <c r="AU142" s="180" t="s">
        <v>80</v>
      </c>
      <c r="AY142" s="179" t="s">
        <v>172</v>
      </c>
      <c r="BK142" s="181">
        <f>SUM(BK143:BK144)</f>
        <v>0</v>
      </c>
    </row>
    <row r="143" spans="1:65" s="2" customFormat="1" ht="24.2" customHeight="1">
      <c r="A143" s="31"/>
      <c r="B143" s="32"/>
      <c r="C143" s="184" t="s">
        <v>245</v>
      </c>
      <c r="D143" s="184" t="s">
        <v>175</v>
      </c>
      <c r="E143" s="185" t="s">
        <v>1777</v>
      </c>
      <c r="F143" s="186" t="s">
        <v>1778</v>
      </c>
      <c r="G143" s="187" t="s">
        <v>235</v>
      </c>
      <c r="H143" s="188">
        <v>20</v>
      </c>
      <c r="I143" s="189"/>
      <c r="J143" s="188">
        <f>ROUND(I143*H143,2)</f>
        <v>0</v>
      </c>
      <c r="K143" s="190"/>
      <c r="L143" s="36"/>
      <c r="M143" s="191" t="s">
        <v>1</v>
      </c>
      <c r="N143" s="192" t="s">
        <v>38</v>
      </c>
      <c r="O143" s="68"/>
      <c r="P143" s="193">
        <f>O143*H143</f>
        <v>0</v>
      </c>
      <c r="Q143" s="193">
        <v>6.0999999999999997E-4</v>
      </c>
      <c r="R143" s="193">
        <f>Q143*H143</f>
        <v>1.2199999999999999E-2</v>
      </c>
      <c r="S143" s="193">
        <v>0</v>
      </c>
      <c r="T143" s="194">
        <f>S143*H143</f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95" t="s">
        <v>179</v>
      </c>
      <c r="AT143" s="195" t="s">
        <v>175</v>
      </c>
      <c r="AU143" s="195" t="s">
        <v>180</v>
      </c>
      <c r="AY143" s="14" t="s">
        <v>172</v>
      </c>
      <c r="BE143" s="196">
        <f>IF(N143="základná",J143,0)</f>
        <v>0</v>
      </c>
      <c r="BF143" s="196">
        <f>IF(N143="znížená",J143,0)</f>
        <v>0</v>
      </c>
      <c r="BG143" s="196">
        <f>IF(N143="zákl. prenesená",J143,0)</f>
        <v>0</v>
      </c>
      <c r="BH143" s="196">
        <f>IF(N143="zníž. prenesená",J143,0)</f>
        <v>0</v>
      </c>
      <c r="BI143" s="196">
        <f>IF(N143="nulová",J143,0)</f>
        <v>0</v>
      </c>
      <c r="BJ143" s="14" t="s">
        <v>180</v>
      </c>
      <c r="BK143" s="196">
        <f>ROUND(I143*H143,2)</f>
        <v>0</v>
      </c>
      <c r="BL143" s="14" t="s">
        <v>179</v>
      </c>
      <c r="BM143" s="195" t="s">
        <v>386</v>
      </c>
    </row>
    <row r="144" spans="1:65" s="2" customFormat="1" ht="24.2" customHeight="1">
      <c r="A144" s="31"/>
      <c r="B144" s="32"/>
      <c r="C144" s="184" t="s">
        <v>251</v>
      </c>
      <c r="D144" s="184" t="s">
        <v>175</v>
      </c>
      <c r="E144" s="185" t="s">
        <v>1779</v>
      </c>
      <c r="F144" s="186" t="s">
        <v>1780</v>
      </c>
      <c r="G144" s="187" t="s">
        <v>235</v>
      </c>
      <c r="H144" s="188">
        <v>20</v>
      </c>
      <c r="I144" s="189"/>
      <c r="J144" s="188">
        <f>ROUND(I144*H144,2)</f>
        <v>0</v>
      </c>
      <c r="K144" s="190"/>
      <c r="L144" s="36"/>
      <c r="M144" s="191" t="s">
        <v>1</v>
      </c>
      <c r="N144" s="192" t="s">
        <v>38</v>
      </c>
      <c r="O144" s="68"/>
      <c r="P144" s="193">
        <f>O144*H144</f>
        <v>0</v>
      </c>
      <c r="Q144" s="193">
        <v>9.8680000000000004E-2</v>
      </c>
      <c r="R144" s="193">
        <f>Q144*H144</f>
        <v>1.9736</v>
      </c>
      <c r="S144" s="193">
        <v>0</v>
      </c>
      <c r="T144" s="194">
        <f>S144*H144</f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95" t="s">
        <v>179</v>
      </c>
      <c r="AT144" s="195" t="s">
        <v>175</v>
      </c>
      <c r="AU144" s="195" t="s">
        <v>180</v>
      </c>
      <c r="AY144" s="14" t="s">
        <v>172</v>
      </c>
      <c r="BE144" s="196">
        <f>IF(N144="základná",J144,0)</f>
        <v>0</v>
      </c>
      <c r="BF144" s="196">
        <f>IF(N144="znížená",J144,0)</f>
        <v>0</v>
      </c>
      <c r="BG144" s="196">
        <f>IF(N144="zákl. prenesená",J144,0)</f>
        <v>0</v>
      </c>
      <c r="BH144" s="196">
        <f>IF(N144="zníž. prenesená",J144,0)</f>
        <v>0</v>
      </c>
      <c r="BI144" s="196">
        <f>IF(N144="nulová",J144,0)</f>
        <v>0</v>
      </c>
      <c r="BJ144" s="14" t="s">
        <v>180</v>
      </c>
      <c r="BK144" s="196">
        <f>ROUND(I144*H144,2)</f>
        <v>0</v>
      </c>
      <c r="BL144" s="14" t="s">
        <v>179</v>
      </c>
      <c r="BM144" s="195" t="s">
        <v>398</v>
      </c>
    </row>
    <row r="145" spans="1:65" s="12" customFormat="1" ht="22.9" customHeight="1">
      <c r="B145" s="168"/>
      <c r="C145" s="169"/>
      <c r="D145" s="170" t="s">
        <v>71</v>
      </c>
      <c r="E145" s="182" t="s">
        <v>226</v>
      </c>
      <c r="F145" s="182" t="s">
        <v>1045</v>
      </c>
      <c r="G145" s="169"/>
      <c r="H145" s="169"/>
      <c r="I145" s="172"/>
      <c r="J145" s="183">
        <f>BK145</f>
        <v>0</v>
      </c>
      <c r="K145" s="169"/>
      <c r="L145" s="174"/>
      <c r="M145" s="175"/>
      <c r="N145" s="176"/>
      <c r="O145" s="176"/>
      <c r="P145" s="177">
        <f>SUM(P146:P147)</f>
        <v>0</v>
      </c>
      <c r="Q145" s="176"/>
      <c r="R145" s="177">
        <f>SUM(R146:R147)</f>
        <v>8.7799999999999996E-3</v>
      </c>
      <c r="S145" s="176"/>
      <c r="T145" s="178">
        <f>SUM(T146:T147)</f>
        <v>5.3999999999999999E-2</v>
      </c>
      <c r="AR145" s="179" t="s">
        <v>80</v>
      </c>
      <c r="AT145" s="180" t="s">
        <v>71</v>
      </c>
      <c r="AU145" s="180" t="s">
        <v>80</v>
      </c>
      <c r="AY145" s="179" t="s">
        <v>172</v>
      </c>
      <c r="BK145" s="181">
        <f>SUM(BK146:BK147)</f>
        <v>0</v>
      </c>
    </row>
    <row r="146" spans="1:65" s="2" customFormat="1" ht="24.2" customHeight="1">
      <c r="A146" s="31"/>
      <c r="B146" s="32"/>
      <c r="C146" s="184" t="s">
        <v>255</v>
      </c>
      <c r="D146" s="184" t="s">
        <v>175</v>
      </c>
      <c r="E146" s="185" t="s">
        <v>1781</v>
      </c>
      <c r="F146" s="186" t="s">
        <v>1782</v>
      </c>
      <c r="G146" s="187" t="s">
        <v>337</v>
      </c>
      <c r="H146" s="188">
        <v>34</v>
      </c>
      <c r="I146" s="189"/>
      <c r="J146" s="188">
        <f>ROUND(I146*H146,2)</f>
        <v>0</v>
      </c>
      <c r="K146" s="190"/>
      <c r="L146" s="36"/>
      <c r="M146" s="191" t="s">
        <v>1</v>
      </c>
      <c r="N146" s="192" t="s">
        <v>38</v>
      </c>
      <c r="O146" s="68"/>
      <c r="P146" s="193">
        <f>O146*H146</f>
        <v>0</v>
      </c>
      <c r="Q146" s="193">
        <v>2.0000000000000002E-5</v>
      </c>
      <c r="R146" s="193">
        <f>Q146*H146</f>
        <v>6.8000000000000005E-4</v>
      </c>
      <c r="S146" s="193">
        <v>0</v>
      </c>
      <c r="T146" s="194">
        <f>S146*H146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95" t="s">
        <v>179</v>
      </c>
      <c r="AT146" s="195" t="s">
        <v>175</v>
      </c>
      <c r="AU146" s="195" t="s">
        <v>180</v>
      </c>
      <c r="AY146" s="14" t="s">
        <v>172</v>
      </c>
      <c r="BE146" s="196">
        <f>IF(N146="základná",J146,0)</f>
        <v>0</v>
      </c>
      <c r="BF146" s="196">
        <f>IF(N146="znížená",J146,0)</f>
        <v>0</v>
      </c>
      <c r="BG146" s="196">
        <f>IF(N146="zákl. prenesená",J146,0)</f>
        <v>0</v>
      </c>
      <c r="BH146" s="196">
        <f>IF(N146="zníž. prenesená",J146,0)</f>
        <v>0</v>
      </c>
      <c r="BI146" s="196">
        <f>IF(N146="nulová",J146,0)</f>
        <v>0</v>
      </c>
      <c r="BJ146" s="14" t="s">
        <v>180</v>
      </c>
      <c r="BK146" s="196">
        <f>ROUND(I146*H146,2)</f>
        <v>0</v>
      </c>
      <c r="BL146" s="14" t="s">
        <v>179</v>
      </c>
      <c r="BM146" s="195" t="s">
        <v>406</v>
      </c>
    </row>
    <row r="147" spans="1:65" s="2" customFormat="1" ht="24.2" customHeight="1">
      <c r="A147" s="31"/>
      <c r="B147" s="32"/>
      <c r="C147" s="184" t="s">
        <v>260</v>
      </c>
      <c r="D147" s="184" t="s">
        <v>175</v>
      </c>
      <c r="E147" s="185" t="s">
        <v>1046</v>
      </c>
      <c r="F147" s="186" t="s">
        <v>1047</v>
      </c>
      <c r="G147" s="187" t="s">
        <v>1048</v>
      </c>
      <c r="H147" s="188">
        <v>18</v>
      </c>
      <c r="I147" s="189"/>
      <c r="J147" s="188">
        <f>ROUND(I147*H147,2)</f>
        <v>0</v>
      </c>
      <c r="K147" s="190"/>
      <c r="L147" s="36"/>
      <c r="M147" s="191" t="s">
        <v>1</v>
      </c>
      <c r="N147" s="192" t="s">
        <v>38</v>
      </c>
      <c r="O147" s="68"/>
      <c r="P147" s="193">
        <f>O147*H147</f>
        <v>0</v>
      </c>
      <c r="Q147" s="193">
        <v>4.4999999999999999E-4</v>
      </c>
      <c r="R147" s="193">
        <f>Q147*H147</f>
        <v>8.0999999999999996E-3</v>
      </c>
      <c r="S147" s="193">
        <v>3.0000000000000001E-3</v>
      </c>
      <c r="T147" s="194">
        <f>S147*H147</f>
        <v>5.3999999999999999E-2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95" t="s">
        <v>179</v>
      </c>
      <c r="AT147" s="195" t="s">
        <v>175</v>
      </c>
      <c r="AU147" s="195" t="s">
        <v>180</v>
      </c>
      <c r="AY147" s="14" t="s">
        <v>172</v>
      </c>
      <c r="BE147" s="196">
        <f>IF(N147="základná",J147,0)</f>
        <v>0</v>
      </c>
      <c r="BF147" s="196">
        <f>IF(N147="znížená",J147,0)</f>
        <v>0</v>
      </c>
      <c r="BG147" s="196">
        <f>IF(N147="zákl. prenesená",J147,0)</f>
        <v>0</v>
      </c>
      <c r="BH147" s="196">
        <f>IF(N147="zníž. prenesená",J147,0)</f>
        <v>0</v>
      </c>
      <c r="BI147" s="196">
        <f>IF(N147="nulová",J147,0)</f>
        <v>0</v>
      </c>
      <c r="BJ147" s="14" t="s">
        <v>180</v>
      </c>
      <c r="BK147" s="196">
        <f>ROUND(I147*H147,2)</f>
        <v>0</v>
      </c>
      <c r="BL147" s="14" t="s">
        <v>179</v>
      </c>
      <c r="BM147" s="195" t="s">
        <v>416</v>
      </c>
    </row>
    <row r="148" spans="1:65" s="12" customFormat="1" ht="25.9" customHeight="1">
      <c r="B148" s="168"/>
      <c r="C148" s="169"/>
      <c r="D148" s="170" t="s">
        <v>71</v>
      </c>
      <c r="E148" s="171" t="s">
        <v>1049</v>
      </c>
      <c r="F148" s="171" t="s">
        <v>1050</v>
      </c>
      <c r="G148" s="169"/>
      <c r="H148" s="169"/>
      <c r="I148" s="172"/>
      <c r="J148" s="173">
        <f>BK148</f>
        <v>0</v>
      </c>
      <c r="K148" s="169"/>
      <c r="L148" s="174"/>
      <c r="M148" s="175"/>
      <c r="N148" s="176"/>
      <c r="O148" s="176"/>
      <c r="P148" s="177">
        <f>P149+P188+P369</f>
        <v>0</v>
      </c>
      <c r="Q148" s="176"/>
      <c r="R148" s="177">
        <f>R149+R188+R369</f>
        <v>33.138584999999999</v>
      </c>
      <c r="S148" s="176"/>
      <c r="T148" s="178">
        <f>T149+T188+T369</f>
        <v>4.9550000000000001</v>
      </c>
      <c r="AR148" s="179" t="s">
        <v>80</v>
      </c>
      <c r="AT148" s="180" t="s">
        <v>71</v>
      </c>
      <c r="AU148" s="180" t="s">
        <v>72</v>
      </c>
      <c r="AY148" s="179" t="s">
        <v>172</v>
      </c>
      <c r="BK148" s="181">
        <f>BK149+BK188+BK369</f>
        <v>0</v>
      </c>
    </row>
    <row r="149" spans="1:65" s="12" customFormat="1" ht="22.9" customHeight="1">
      <c r="B149" s="168"/>
      <c r="C149" s="169"/>
      <c r="D149" s="170" t="s">
        <v>71</v>
      </c>
      <c r="E149" s="182" t="s">
        <v>1051</v>
      </c>
      <c r="F149" s="182" t="s">
        <v>1052</v>
      </c>
      <c r="G149" s="169"/>
      <c r="H149" s="169"/>
      <c r="I149" s="172"/>
      <c r="J149" s="183">
        <f>BK149</f>
        <v>0</v>
      </c>
      <c r="K149" s="169"/>
      <c r="L149" s="174"/>
      <c r="M149" s="175"/>
      <c r="N149" s="176"/>
      <c r="O149" s="176"/>
      <c r="P149" s="177">
        <f>SUM(P150:P187)</f>
        <v>0</v>
      </c>
      <c r="Q149" s="176"/>
      <c r="R149" s="177">
        <f>SUM(R150:R187)</f>
        <v>0.100455</v>
      </c>
      <c r="S149" s="176"/>
      <c r="T149" s="178">
        <f>SUM(T150:T187)</f>
        <v>0</v>
      </c>
      <c r="AR149" s="179" t="s">
        <v>80</v>
      </c>
      <c r="AT149" s="180" t="s">
        <v>71</v>
      </c>
      <c r="AU149" s="180" t="s">
        <v>80</v>
      </c>
      <c r="AY149" s="179" t="s">
        <v>172</v>
      </c>
      <c r="BK149" s="181">
        <f>SUM(BK150:BK187)</f>
        <v>0</v>
      </c>
    </row>
    <row r="150" spans="1:65" s="2" customFormat="1" ht="24.2" customHeight="1">
      <c r="A150" s="31"/>
      <c r="B150" s="32"/>
      <c r="C150" s="184" t="s">
        <v>266</v>
      </c>
      <c r="D150" s="184" t="s">
        <v>175</v>
      </c>
      <c r="E150" s="185" t="s">
        <v>1053</v>
      </c>
      <c r="F150" s="186" t="s">
        <v>1054</v>
      </c>
      <c r="G150" s="187" t="s">
        <v>337</v>
      </c>
      <c r="H150" s="188">
        <v>1.5</v>
      </c>
      <c r="I150" s="189"/>
      <c r="J150" s="188">
        <f t="shared" ref="J150:J187" si="10">ROUND(I150*H150,2)</f>
        <v>0</v>
      </c>
      <c r="K150" s="190"/>
      <c r="L150" s="36"/>
      <c r="M150" s="191" t="s">
        <v>1</v>
      </c>
      <c r="N150" s="192" t="s">
        <v>38</v>
      </c>
      <c r="O150" s="68"/>
      <c r="P150" s="193">
        <f t="shared" ref="P150:P187" si="11">O150*H150</f>
        <v>0</v>
      </c>
      <c r="Q150" s="193">
        <v>0</v>
      </c>
      <c r="R150" s="193">
        <f t="shared" ref="R150:R187" si="12">Q150*H150</f>
        <v>0</v>
      </c>
      <c r="S150" s="193">
        <v>0</v>
      </c>
      <c r="T150" s="194">
        <f t="shared" ref="T150:T187" si="13">S150*H150</f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95" t="s">
        <v>179</v>
      </c>
      <c r="AT150" s="195" t="s">
        <v>175</v>
      </c>
      <c r="AU150" s="195" t="s">
        <v>180</v>
      </c>
      <c r="AY150" s="14" t="s">
        <v>172</v>
      </c>
      <c r="BE150" s="196">
        <f t="shared" ref="BE150:BE187" si="14">IF(N150="základná",J150,0)</f>
        <v>0</v>
      </c>
      <c r="BF150" s="196">
        <f t="shared" ref="BF150:BF187" si="15">IF(N150="znížená",J150,0)</f>
        <v>0</v>
      </c>
      <c r="BG150" s="196">
        <f t="shared" ref="BG150:BG187" si="16">IF(N150="zákl. prenesená",J150,0)</f>
        <v>0</v>
      </c>
      <c r="BH150" s="196">
        <f t="shared" ref="BH150:BH187" si="17">IF(N150="zníž. prenesená",J150,0)</f>
        <v>0</v>
      </c>
      <c r="BI150" s="196">
        <f t="shared" ref="BI150:BI187" si="18">IF(N150="nulová",J150,0)</f>
        <v>0</v>
      </c>
      <c r="BJ150" s="14" t="s">
        <v>180</v>
      </c>
      <c r="BK150" s="196">
        <f t="shared" ref="BK150:BK187" si="19">ROUND(I150*H150,2)</f>
        <v>0</v>
      </c>
      <c r="BL150" s="14" t="s">
        <v>179</v>
      </c>
      <c r="BM150" s="195" t="s">
        <v>426</v>
      </c>
    </row>
    <row r="151" spans="1:65" s="2" customFormat="1" ht="24.2" customHeight="1">
      <c r="A151" s="31"/>
      <c r="B151" s="32"/>
      <c r="C151" s="197" t="s">
        <v>272</v>
      </c>
      <c r="D151" s="197" t="s">
        <v>256</v>
      </c>
      <c r="E151" s="198" t="s">
        <v>1055</v>
      </c>
      <c r="F151" s="199" t="s">
        <v>1056</v>
      </c>
      <c r="G151" s="200" t="s">
        <v>337</v>
      </c>
      <c r="H151" s="201">
        <v>1.5</v>
      </c>
      <c r="I151" s="202"/>
      <c r="J151" s="201">
        <f t="shared" si="10"/>
        <v>0</v>
      </c>
      <c r="K151" s="203"/>
      <c r="L151" s="204"/>
      <c r="M151" s="205" t="s">
        <v>1</v>
      </c>
      <c r="N151" s="206" t="s">
        <v>38</v>
      </c>
      <c r="O151" s="68"/>
      <c r="P151" s="193">
        <f t="shared" si="11"/>
        <v>0</v>
      </c>
      <c r="Q151" s="193">
        <v>2.5000000000000001E-4</v>
      </c>
      <c r="R151" s="193">
        <f t="shared" si="12"/>
        <v>3.7500000000000001E-4</v>
      </c>
      <c r="S151" s="193">
        <v>0</v>
      </c>
      <c r="T151" s="194">
        <f t="shared" si="13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95" t="s">
        <v>220</v>
      </c>
      <c r="AT151" s="195" t="s">
        <v>256</v>
      </c>
      <c r="AU151" s="195" t="s">
        <v>180</v>
      </c>
      <c r="AY151" s="14" t="s">
        <v>172</v>
      </c>
      <c r="BE151" s="196">
        <f t="shared" si="14"/>
        <v>0</v>
      </c>
      <c r="BF151" s="196">
        <f t="shared" si="15"/>
        <v>0</v>
      </c>
      <c r="BG151" s="196">
        <f t="shared" si="16"/>
        <v>0</v>
      </c>
      <c r="BH151" s="196">
        <f t="shared" si="17"/>
        <v>0</v>
      </c>
      <c r="BI151" s="196">
        <f t="shared" si="18"/>
        <v>0</v>
      </c>
      <c r="BJ151" s="14" t="s">
        <v>180</v>
      </c>
      <c r="BK151" s="196">
        <f t="shared" si="19"/>
        <v>0</v>
      </c>
      <c r="BL151" s="14" t="s">
        <v>179</v>
      </c>
      <c r="BM151" s="195" t="s">
        <v>438</v>
      </c>
    </row>
    <row r="152" spans="1:65" s="2" customFormat="1" ht="24.2" customHeight="1">
      <c r="A152" s="31"/>
      <c r="B152" s="32"/>
      <c r="C152" s="184" t="s">
        <v>376</v>
      </c>
      <c r="D152" s="184" t="s">
        <v>175</v>
      </c>
      <c r="E152" s="185" t="s">
        <v>1783</v>
      </c>
      <c r="F152" s="186" t="s">
        <v>1784</v>
      </c>
      <c r="G152" s="187" t="s">
        <v>337</v>
      </c>
      <c r="H152" s="188">
        <v>15</v>
      </c>
      <c r="I152" s="189"/>
      <c r="J152" s="188">
        <f t="shared" si="10"/>
        <v>0</v>
      </c>
      <c r="K152" s="190"/>
      <c r="L152" s="36"/>
      <c r="M152" s="191" t="s">
        <v>1</v>
      </c>
      <c r="N152" s="192" t="s">
        <v>38</v>
      </c>
      <c r="O152" s="68"/>
      <c r="P152" s="193">
        <f t="shared" si="11"/>
        <v>0</v>
      </c>
      <c r="Q152" s="193">
        <v>0</v>
      </c>
      <c r="R152" s="193">
        <f t="shared" si="12"/>
        <v>0</v>
      </c>
      <c r="S152" s="193">
        <v>0</v>
      </c>
      <c r="T152" s="194">
        <f t="shared" si="13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95" t="s">
        <v>179</v>
      </c>
      <c r="AT152" s="195" t="s">
        <v>175</v>
      </c>
      <c r="AU152" s="195" t="s">
        <v>180</v>
      </c>
      <c r="AY152" s="14" t="s">
        <v>172</v>
      </c>
      <c r="BE152" s="196">
        <f t="shared" si="14"/>
        <v>0</v>
      </c>
      <c r="BF152" s="196">
        <f t="shared" si="15"/>
        <v>0</v>
      </c>
      <c r="BG152" s="196">
        <f t="shared" si="16"/>
        <v>0</v>
      </c>
      <c r="BH152" s="196">
        <f t="shared" si="17"/>
        <v>0</v>
      </c>
      <c r="BI152" s="196">
        <f t="shared" si="18"/>
        <v>0</v>
      </c>
      <c r="BJ152" s="14" t="s">
        <v>180</v>
      </c>
      <c r="BK152" s="196">
        <f t="shared" si="19"/>
        <v>0</v>
      </c>
      <c r="BL152" s="14" t="s">
        <v>179</v>
      </c>
      <c r="BM152" s="195" t="s">
        <v>450</v>
      </c>
    </row>
    <row r="153" spans="1:65" s="2" customFormat="1" ht="24.2" customHeight="1">
      <c r="A153" s="31"/>
      <c r="B153" s="32"/>
      <c r="C153" s="197" t="s">
        <v>380</v>
      </c>
      <c r="D153" s="197" t="s">
        <v>256</v>
      </c>
      <c r="E153" s="198" t="s">
        <v>1785</v>
      </c>
      <c r="F153" s="199" t="s">
        <v>1786</v>
      </c>
      <c r="G153" s="200" t="s">
        <v>337</v>
      </c>
      <c r="H153" s="201">
        <v>15</v>
      </c>
      <c r="I153" s="202"/>
      <c r="J153" s="201">
        <f t="shared" si="10"/>
        <v>0</v>
      </c>
      <c r="K153" s="203"/>
      <c r="L153" s="204"/>
      <c r="M153" s="205" t="s">
        <v>1</v>
      </c>
      <c r="N153" s="206" t="s">
        <v>38</v>
      </c>
      <c r="O153" s="68"/>
      <c r="P153" s="193">
        <f t="shared" si="11"/>
        <v>0</v>
      </c>
      <c r="Q153" s="193">
        <v>0</v>
      </c>
      <c r="R153" s="193">
        <f t="shared" si="12"/>
        <v>0</v>
      </c>
      <c r="S153" s="193">
        <v>0</v>
      </c>
      <c r="T153" s="194">
        <f t="shared" si="13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95" t="s">
        <v>220</v>
      </c>
      <c r="AT153" s="195" t="s">
        <v>256</v>
      </c>
      <c r="AU153" s="195" t="s">
        <v>180</v>
      </c>
      <c r="AY153" s="14" t="s">
        <v>172</v>
      </c>
      <c r="BE153" s="196">
        <f t="shared" si="14"/>
        <v>0</v>
      </c>
      <c r="BF153" s="196">
        <f t="shared" si="15"/>
        <v>0</v>
      </c>
      <c r="BG153" s="196">
        <f t="shared" si="16"/>
        <v>0</v>
      </c>
      <c r="BH153" s="196">
        <f t="shared" si="17"/>
        <v>0</v>
      </c>
      <c r="BI153" s="196">
        <f t="shared" si="18"/>
        <v>0</v>
      </c>
      <c r="BJ153" s="14" t="s">
        <v>180</v>
      </c>
      <c r="BK153" s="196">
        <f t="shared" si="19"/>
        <v>0</v>
      </c>
      <c r="BL153" s="14" t="s">
        <v>179</v>
      </c>
      <c r="BM153" s="195" t="s">
        <v>462</v>
      </c>
    </row>
    <row r="154" spans="1:65" s="2" customFormat="1" ht="24.2" customHeight="1">
      <c r="A154" s="31"/>
      <c r="B154" s="32"/>
      <c r="C154" s="184" t="s">
        <v>8</v>
      </c>
      <c r="D154" s="184" t="s">
        <v>175</v>
      </c>
      <c r="E154" s="185" t="s">
        <v>1112</v>
      </c>
      <c r="F154" s="186" t="s">
        <v>1113</v>
      </c>
      <c r="G154" s="187" t="s">
        <v>1048</v>
      </c>
      <c r="H154" s="188">
        <v>16</v>
      </c>
      <c r="I154" s="189"/>
      <c r="J154" s="188">
        <f t="shared" si="10"/>
        <v>0</v>
      </c>
      <c r="K154" s="190"/>
      <c r="L154" s="36"/>
      <c r="M154" s="191" t="s">
        <v>1</v>
      </c>
      <c r="N154" s="192" t="s">
        <v>38</v>
      </c>
      <c r="O154" s="68"/>
      <c r="P154" s="193">
        <f t="shared" si="11"/>
        <v>0</v>
      </c>
      <c r="Q154" s="193">
        <v>0</v>
      </c>
      <c r="R154" s="193">
        <f t="shared" si="12"/>
        <v>0</v>
      </c>
      <c r="S154" s="193">
        <v>0</v>
      </c>
      <c r="T154" s="194">
        <f t="shared" si="13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95" t="s">
        <v>179</v>
      </c>
      <c r="AT154" s="195" t="s">
        <v>175</v>
      </c>
      <c r="AU154" s="195" t="s">
        <v>180</v>
      </c>
      <c r="AY154" s="14" t="s">
        <v>172</v>
      </c>
      <c r="BE154" s="196">
        <f t="shared" si="14"/>
        <v>0</v>
      </c>
      <c r="BF154" s="196">
        <f t="shared" si="15"/>
        <v>0</v>
      </c>
      <c r="BG154" s="196">
        <f t="shared" si="16"/>
        <v>0</v>
      </c>
      <c r="BH154" s="196">
        <f t="shared" si="17"/>
        <v>0</v>
      </c>
      <c r="BI154" s="196">
        <f t="shared" si="18"/>
        <v>0</v>
      </c>
      <c r="BJ154" s="14" t="s">
        <v>180</v>
      </c>
      <c r="BK154" s="196">
        <f t="shared" si="19"/>
        <v>0</v>
      </c>
      <c r="BL154" s="14" t="s">
        <v>179</v>
      </c>
      <c r="BM154" s="195" t="s">
        <v>472</v>
      </c>
    </row>
    <row r="155" spans="1:65" s="2" customFormat="1" ht="24.2" customHeight="1">
      <c r="A155" s="31"/>
      <c r="B155" s="32"/>
      <c r="C155" s="197" t="s">
        <v>384</v>
      </c>
      <c r="D155" s="197" t="s">
        <v>256</v>
      </c>
      <c r="E155" s="198" t="s">
        <v>1787</v>
      </c>
      <c r="F155" s="199" t="s">
        <v>1788</v>
      </c>
      <c r="G155" s="200" t="s">
        <v>1048</v>
      </c>
      <c r="H155" s="201">
        <v>10</v>
      </c>
      <c r="I155" s="202"/>
      <c r="J155" s="201">
        <f t="shared" si="10"/>
        <v>0</v>
      </c>
      <c r="K155" s="203"/>
      <c r="L155" s="204"/>
      <c r="M155" s="205" t="s">
        <v>1</v>
      </c>
      <c r="N155" s="206" t="s">
        <v>38</v>
      </c>
      <c r="O155" s="68"/>
      <c r="P155" s="193">
        <f t="shared" si="11"/>
        <v>0</v>
      </c>
      <c r="Q155" s="193">
        <v>0</v>
      </c>
      <c r="R155" s="193">
        <f t="shared" si="12"/>
        <v>0</v>
      </c>
      <c r="S155" s="193">
        <v>0</v>
      </c>
      <c r="T155" s="194">
        <f t="shared" si="13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95" t="s">
        <v>220</v>
      </c>
      <c r="AT155" s="195" t="s">
        <v>256</v>
      </c>
      <c r="AU155" s="195" t="s">
        <v>180</v>
      </c>
      <c r="AY155" s="14" t="s">
        <v>172</v>
      </c>
      <c r="BE155" s="196">
        <f t="shared" si="14"/>
        <v>0</v>
      </c>
      <c r="BF155" s="196">
        <f t="shared" si="15"/>
        <v>0</v>
      </c>
      <c r="BG155" s="196">
        <f t="shared" si="16"/>
        <v>0</v>
      </c>
      <c r="BH155" s="196">
        <f t="shared" si="17"/>
        <v>0</v>
      </c>
      <c r="BI155" s="196">
        <f t="shared" si="18"/>
        <v>0</v>
      </c>
      <c r="BJ155" s="14" t="s">
        <v>180</v>
      </c>
      <c r="BK155" s="196">
        <f t="shared" si="19"/>
        <v>0</v>
      </c>
      <c r="BL155" s="14" t="s">
        <v>179</v>
      </c>
      <c r="BM155" s="195" t="s">
        <v>482</v>
      </c>
    </row>
    <row r="156" spans="1:65" s="2" customFormat="1" ht="24.2" customHeight="1">
      <c r="A156" s="31"/>
      <c r="B156" s="32"/>
      <c r="C156" s="197" t="s">
        <v>241</v>
      </c>
      <c r="D156" s="197" t="s">
        <v>256</v>
      </c>
      <c r="E156" s="198" t="s">
        <v>1789</v>
      </c>
      <c r="F156" s="199" t="s">
        <v>1790</v>
      </c>
      <c r="G156" s="200" t="s">
        <v>1048</v>
      </c>
      <c r="H156" s="201">
        <v>10</v>
      </c>
      <c r="I156" s="202"/>
      <c r="J156" s="201">
        <f t="shared" si="10"/>
        <v>0</v>
      </c>
      <c r="K156" s="203"/>
      <c r="L156" s="204"/>
      <c r="M156" s="205" t="s">
        <v>1</v>
      </c>
      <c r="N156" s="206" t="s">
        <v>38</v>
      </c>
      <c r="O156" s="68"/>
      <c r="P156" s="193">
        <f t="shared" si="11"/>
        <v>0</v>
      </c>
      <c r="Q156" s="193">
        <v>8.2000000000000007E-3</v>
      </c>
      <c r="R156" s="193">
        <f t="shared" si="12"/>
        <v>8.2000000000000003E-2</v>
      </c>
      <c r="S156" s="193">
        <v>0</v>
      </c>
      <c r="T156" s="194">
        <f t="shared" si="13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95" t="s">
        <v>220</v>
      </c>
      <c r="AT156" s="195" t="s">
        <v>256</v>
      </c>
      <c r="AU156" s="195" t="s">
        <v>180</v>
      </c>
      <c r="AY156" s="14" t="s">
        <v>172</v>
      </c>
      <c r="BE156" s="196">
        <f t="shared" si="14"/>
        <v>0</v>
      </c>
      <c r="BF156" s="196">
        <f t="shared" si="15"/>
        <v>0</v>
      </c>
      <c r="BG156" s="196">
        <f t="shared" si="16"/>
        <v>0</v>
      </c>
      <c r="BH156" s="196">
        <f t="shared" si="17"/>
        <v>0</v>
      </c>
      <c r="BI156" s="196">
        <f t="shared" si="18"/>
        <v>0</v>
      </c>
      <c r="BJ156" s="14" t="s">
        <v>180</v>
      </c>
      <c r="BK156" s="196">
        <f t="shared" si="19"/>
        <v>0</v>
      </c>
      <c r="BL156" s="14" t="s">
        <v>179</v>
      </c>
      <c r="BM156" s="195" t="s">
        <v>490</v>
      </c>
    </row>
    <row r="157" spans="1:65" s="2" customFormat="1" ht="24.2" customHeight="1">
      <c r="A157" s="31"/>
      <c r="B157" s="32"/>
      <c r="C157" s="184" t="s">
        <v>385</v>
      </c>
      <c r="D157" s="184" t="s">
        <v>175</v>
      </c>
      <c r="E157" s="185" t="s">
        <v>1116</v>
      </c>
      <c r="F157" s="186" t="s">
        <v>1117</v>
      </c>
      <c r="G157" s="187" t="s">
        <v>1048</v>
      </c>
      <c r="H157" s="188">
        <v>14</v>
      </c>
      <c r="I157" s="189"/>
      <c r="J157" s="188">
        <f t="shared" si="10"/>
        <v>0</v>
      </c>
      <c r="K157" s="190"/>
      <c r="L157" s="36"/>
      <c r="M157" s="191" t="s">
        <v>1</v>
      </c>
      <c r="N157" s="192" t="s">
        <v>38</v>
      </c>
      <c r="O157" s="68"/>
      <c r="P157" s="193">
        <f t="shared" si="11"/>
        <v>0</v>
      </c>
      <c r="Q157" s="193">
        <v>0</v>
      </c>
      <c r="R157" s="193">
        <f t="shared" si="12"/>
        <v>0</v>
      </c>
      <c r="S157" s="193">
        <v>0</v>
      </c>
      <c r="T157" s="194">
        <f t="shared" si="13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95" t="s">
        <v>179</v>
      </c>
      <c r="AT157" s="195" t="s">
        <v>175</v>
      </c>
      <c r="AU157" s="195" t="s">
        <v>180</v>
      </c>
      <c r="AY157" s="14" t="s">
        <v>172</v>
      </c>
      <c r="BE157" s="196">
        <f t="shared" si="14"/>
        <v>0</v>
      </c>
      <c r="BF157" s="196">
        <f t="shared" si="15"/>
        <v>0</v>
      </c>
      <c r="BG157" s="196">
        <f t="shared" si="16"/>
        <v>0</v>
      </c>
      <c r="BH157" s="196">
        <f t="shared" si="17"/>
        <v>0</v>
      </c>
      <c r="BI157" s="196">
        <f t="shared" si="18"/>
        <v>0</v>
      </c>
      <c r="BJ157" s="14" t="s">
        <v>180</v>
      </c>
      <c r="BK157" s="196">
        <f t="shared" si="19"/>
        <v>0</v>
      </c>
      <c r="BL157" s="14" t="s">
        <v>179</v>
      </c>
      <c r="BM157" s="195" t="s">
        <v>498</v>
      </c>
    </row>
    <row r="158" spans="1:65" s="2" customFormat="1" ht="24.2" customHeight="1">
      <c r="A158" s="31"/>
      <c r="B158" s="32"/>
      <c r="C158" s="184" t="s">
        <v>386</v>
      </c>
      <c r="D158" s="184" t="s">
        <v>175</v>
      </c>
      <c r="E158" s="185" t="s">
        <v>1118</v>
      </c>
      <c r="F158" s="186" t="s">
        <v>1791</v>
      </c>
      <c r="G158" s="187" t="s">
        <v>1048</v>
      </c>
      <c r="H158" s="188">
        <v>38</v>
      </c>
      <c r="I158" s="189"/>
      <c r="J158" s="188">
        <f t="shared" si="10"/>
        <v>0</v>
      </c>
      <c r="K158" s="190"/>
      <c r="L158" s="36"/>
      <c r="M158" s="191" t="s">
        <v>1</v>
      </c>
      <c r="N158" s="192" t="s">
        <v>38</v>
      </c>
      <c r="O158" s="68"/>
      <c r="P158" s="193">
        <f t="shared" si="11"/>
        <v>0</v>
      </c>
      <c r="Q158" s="193">
        <v>0</v>
      </c>
      <c r="R158" s="193">
        <f t="shared" si="12"/>
        <v>0</v>
      </c>
      <c r="S158" s="193">
        <v>0</v>
      </c>
      <c r="T158" s="194">
        <f t="shared" si="13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95" t="s">
        <v>179</v>
      </c>
      <c r="AT158" s="195" t="s">
        <v>175</v>
      </c>
      <c r="AU158" s="195" t="s">
        <v>180</v>
      </c>
      <c r="AY158" s="14" t="s">
        <v>172</v>
      </c>
      <c r="BE158" s="196">
        <f t="shared" si="14"/>
        <v>0</v>
      </c>
      <c r="BF158" s="196">
        <f t="shared" si="15"/>
        <v>0</v>
      </c>
      <c r="BG158" s="196">
        <f t="shared" si="16"/>
        <v>0</v>
      </c>
      <c r="BH158" s="196">
        <f t="shared" si="17"/>
        <v>0</v>
      </c>
      <c r="BI158" s="196">
        <f t="shared" si="18"/>
        <v>0</v>
      </c>
      <c r="BJ158" s="14" t="s">
        <v>180</v>
      </c>
      <c r="BK158" s="196">
        <f t="shared" si="19"/>
        <v>0</v>
      </c>
      <c r="BL158" s="14" t="s">
        <v>179</v>
      </c>
      <c r="BM158" s="195" t="s">
        <v>508</v>
      </c>
    </row>
    <row r="159" spans="1:65" s="2" customFormat="1" ht="24.2" customHeight="1">
      <c r="A159" s="31"/>
      <c r="B159" s="32"/>
      <c r="C159" s="184" t="s">
        <v>391</v>
      </c>
      <c r="D159" s="184" t="s">
        <v>175</v>
      </c>
      <c r="E159" s="185" t="s">
        <v>1120</v>
      </c>
      <c r="F159" s="186" t="s">
        <v>1792</v>
      </c>
      <c r="G159" s="187" t="s">
        <v>1048</v>
      </c>
      <c r="H159" s="188">
        <v>43</v>
      </c>
      <c r="I159" s="189"/>
      <c r="J159" s="188">
        <f t="shared" si="10"/>
        <v>0</v>
      </c>
      <c r="K159" s="190"/>
      <c r="L159" s="36"/>
      <c r="M159" s="191" t="s">
        <v>1</v>
      </c>
      <c r="N159" s="192" t="s">
        <v>38</v>
      </c>
      <c r="O159" s="68"/>
      <c r="P159" s="193">
        <f t="shared" si="11"/>
        <v>0</v>
      </c>
      <c r="Q159" s="193">
        <v>0</v>
      </c>
      <c r="R159" s="193">
        <f t="shared" si="12"/>
        <v>0</v>
      </c>
      <c r="S159" s="193">
        <v>0</v>
      </c>
      <c r="T159" s="194">
        <f t="shared" si="13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95" t="s">
        <v>179</v>
      </c>
      <c r="AT159" s="195" t="s">
        <v>175</v>
      </c>
      <c r="AU159" s="195" t="s">
        <v>180</v>
      </c>
      <c r="AY159" s="14" t="s">
        <v>172</v>
      </c>
      <c r="BE159" s="196">
        <f t="shared" si="14"/>
        <v>0</v>
      </c>
      <c r="BF159" s="196">
        <f t="shared" si="15"/>
        <v>0</v>
      </c>
      <c r="BG159" s="196">
        <f t="shared" si="16"/>
        <v>0</v>
      </c>
      <c r="BH159" s="196">
        <f t="shared" si="17"/>
        <v>0</v>
      </c>
      <c r="BI159" s="196">
        <f t="shared" si="18"/>
        <v>0</v>
      </c>
      <c r="BJ159" s="14" t="s">
        <v>180</v>
      </c>
      <c r="BK159" s="196">
        <f t="shared" si="19"/>
        <v>0</v>
      </c>
      <c r="BL159" s="14" t="s">
        <v>179</v>
      </c>
      <c r="BM159" s="195" t="s">
        <v>520</v>
      </c>
    </row>
    <row r="160" spans="1:65" s="2" customFormat="1" ht="24.2" customHeight="1">
      <c r="A160" s="31"/>
      <c r="B160" s="32"/>
      <c r="C160" s="184" t="s">
        <v>398</v>
      </c>
      <c r="D160" s="184" t="s">
        <v>175</v>
      </c>
      <c r="E160" s="185" t="s">
        <v>1122</v>
      </c>
      <c r="F160" s="186" t="s">
        <v>1123</v>
      </c>
      <c r="G160" s="187" t="s">
        <v>1048</v>
      </c>
      <c r="H160" s="188">
        <v>1</v>
      </c>
      <c r="I160" s="189"/>
      <c r="J160" s="188">
        <f t="shared" si="10"/>
        <v>0</v>
      </c>
      <c r="K160" s="190"/>
      <c r="L160" s="36"/>
      <c r="M160" s="191" t="s">
        <v>1</v>
      </c>
      <c r="N160" s="192" t="s">
        <v>38</v>
      </c>
      <c r="O160" s="68"/>
      <c r="P160" s="193">
        <f t="shared" si="11"/>
        <v>0</v>
      </c>
      <c r="Q160" s="193">
        <v>0</v>
      </c>
      <c r="R160" s="193">
        <f t="shared" si="12"/>
        <v>0</v>
      </c>
      <c r="S160" s="193">
        <v>0</v>
      </c>
      <c r="T160" s="194">
        <f t="shared" si="13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95" t="s">
        <v>179</v>
      </c>
      <c r="AT160" s="195" t="s">
        <v>175</v>
      </c>
      <c r="AU160" s="195" t="s">
        <v>180</v>
      </c>
      <c r="AY160" s="14" t="s">
        <v>172</v>
      </c>
      <c r="BE160" s="196">
        <f t="shared" si="14"/>
        <v>0</v>
      </c>
      <c r="BF160" s="196">
        <f t="shared" si="15"/>
        <v>0</v>
      </c>
      <c r="BG160" s="196">
        <f t="shared" si="16"/>
        <v>0</v>
      </c>
      <c r="BH160" s="196">
        <f t="shared" si="17"/>
        <v>0</v>
      </c>
      <c r="BI160" s="196">
        <f t="shared" si="18"/>
        <v>0</v>
      </c>
      <c r="BJ160" s="14" t="s">
        <v>180</v>
      </c>
      <c r="BK160" s="196">
        <f t="shared" si="19"/>
        <v>0</v>
      </c>
      <c r="BL160" s="14" t="s">
        <v>179</v>
      </c>
      <c r="BM160" s="195" t="s">
        <v>532</v>
      </c>
    </row>
    <row r="161" spans="1:65" s="2" customFormat="1" ht="24.2" customHeight="1">
      <c r="A161" s="31"/>
      <c r="B161" s="32"/>
      <c r="C161" s="184" t="s">
        <v>402</v>
      </c>
      <c r="D161" s="184" t="s">
        <v>175</v>
      </c>
      <c r="E161" s="185" t="s">
        <v>1124</v>
      </c>
      <c r="F161" s="186" t="s">
        <v>1125</v>
      </c>
      <c r="G161" s="187" t="s">
        <v>1048</v>
      </c>
      <c r="H161" s="188">
        <v>1</v>
      </c>
      <c r="I161" s="189"/>
      <c r="J161" s="188">
        <f t="shared" si="10"/>
        <v>0</v>
      </c>
      <c r="K161" s="190"/>
      <c r="L161" s="36"/>
      <c r="M161" s="191" t="s">
        <v>1</v>
      </c>
      <c r="N161" s="192" t="s">
        <v>38</v>
      </c>
      <c r="O161" s="68"/>
      <c r="P161" s="193">
        <f t="shared" si="11"/>
        <v>0</v>
      </c>
      <c r="Q161" s="193">
        <v>0</v>
      </c>
      <c r="R161" s="193">
        <f t="shared" si="12"/>
        <v>0</v>
      </c>
      <c r="S161" s="193">
        <v>0</v>
      </c>
      <c r="T161" s="194">
        <f t="shared" si="13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95" t="s">
        <v>179</v>
      </c>
      <c r="AT161" s="195" t="s">
        <v>175</v>
      </c>
      <c r="AU161" s="195" t="s">
        <v>180</v>
      </c>
      <c r="AY161" s="14" t="s">
        <v>172</v>
      </c>
      <c r="BE161" s="196">
        <f t="shared" si="14"/>
        <v>0</v>
      </c>
      <c r="BF161" s="196">
        <f t="shared" si="15"/>
        <v>0</v>
      </c>
      <c r="BG161" s="196">
        <f t="shared" si="16"/>
        <v>0</v>
      </c>
      <c r="BH161" s="196">
        <f t="shared" si="17"/>
        <v>0</v>
      </c>
      <c r="BI161" s="196">
        <f t="shared" si="18"/>
        <v>0</v>
      </c>
      <c r="BJ161" s="14" t="s">
        <v>180</v>
      </c>
      <c r="BK161" s="196">
        <f t="shared" si="19"/>
        <v>0</v>
      </c>
      <c r="BL161" s="14" t="s">
        <v>179</v>
      </c>
      <c r="BM161" s="195" t="s">
        <v>544</v>
      </c>
    </row>
    <row r="162" spans="1:65" s="2" customFormat="1" ht="24.2" customHeight="1">
      <c r="A162" s="31"/>
      <c r="B162" s="32"/>
      <c r="C162" s="184" t="s">
        <v>406</v>
      </c>
      <c r="D162" s="184" t="s">
        <v>175</v>
      </c>
      <c r="E162" s="185" t="s">
        <v>1126</v>
      </c>
      <c r="F162" s="186" t="s">
        <v>1127</v>
      </c>
      <c r="G162" s="187" t="s">
        <v>1048</v>
      </c>
      <c r="H162" s="188">
        <v>1</v>
      </c>
      <c r="I162" s="189"/>
      <c r="J162" s="188">
        <f t="shared" si="10"/>
        <v>0</v>
      </c>
      <c r="K162" s="190"/>
      <c r="L162" s="36"/>
      <c r="M162" s="191" t="s">
        <v>1</v>
      </c>
      <c r="N162" s="192" t="s">
        <v>38</v>
      </c>
      <c r="O162" s="68"/>
      <c r="P162" s="193">
        <f t="shared" si="11"/>
        <v>0</v>
      </c>
      <c r="Q162" s="193">
        <v>0</v>
      </c>
      <c r="R162" s="193">
        <f t="shared" si="12"/>
        <v>0</v>
      </c>
      <c r="S162" s="193">
        <v>0</v>
      </c>
      <c r="T162" s="194">
        <f t="shared" si="13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95" t="s">
        <v>179</v>
      </c>
      <c r="AT162" s="195" t="s">
        <v>175</v>
      </c>
      <c r="AU162" s="195" t="s">
        <v>180</v>
      </c>
      <c r="AY162" s="14" t="s">
        <v>172</v>
      </c>
      <c r="BE162" s="196">
        <f t="shared" si="14"/>
        <v>0</v>
      </c>
      <c r="BF162" s="196">
        <f t="shared" si="15"/>
        <v>0</v>
      </c>
      <c r="BG162" s="196">
        <f t="shared" si="16"/>
        <v>0</v>
      </c>
      <c r="BH162" s="196">
        <f t="shared" si="17"/>
        <v>0</v>
      </c>
      <c r="BI162" s="196">
        <f t="shared" si="18"/>
        <v>0</v>
      </c>
      <c r="BJ162" s="14" t="s">
        <v>180</v>
      </c>
      <c r="BK162" s="196">
        <f t="shared" si="19"/>
        <v>0</v>
      </c>
      <c r="BL162" s="14" t="s">
        <v>179</v>
      </c>
      <c r="BM162" s="195" t="s">
        <v>552</v>
      </c>
    </row>
    <row r="163" spans="1:65" s="2" customFormat="1" ht="24.2" customHeight="1">
      <c r="A163" s="31"/>
      <c r="B163" s="32"/>
      <c r="C163" s="184" t="s">
        <v>412</v>
      </c>
      <c r="D163" s="184" t="s">
        <v>175</v>
      </c>
      <c r="E163" s="185" t="s">
        <v>1128</v>
      </c>
      <c r="F163" s="186" t="s">
        <v>1129</v>
      </c>
      <c r="G163" s="187" t="s">
        <v>1048</v>
      </c>
      <c r="H163" s="188">
        <v>1</v>
      </c>
      <c r="I163" s="189"/>
      <c r="J163" s="188">
        <f t="shared" si="10"/>
        <v>0</v>
      </c>
      <c r="K163" s="190"/>
      <c r="L163" s="36"/>
      <c r="M163" s="191" t="s">
        <v>1</v>
      </c>
      <c r="N163" s="192" t="s">
        <v>38</v>
      </c>
      <c r="O163" s="68"/>
      <c r="P163" s="193">
        <f t="shared" si="11"/>
        <v>0</v>
      </c>
      <c r="Q163" s="193">
        <v>0</v>
      </c>
      <c r="R163" s="193">
        <f t="shared" si="12"/>
        <v>0</v>
      </c>
      <c r="S163" s="193">
        <v>0</v>
      </c>
      <c r="T163" s="194">
        <f t="shared" si="13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95" t="s">
        <v>179</v>
      </c>
      <c r="AT163" s="195" t="s">
        <v>175</v>
      </c>
      <c r="AU163" s="195" t="s">
        <v>180</v>
      </c>
      <c r="AY163" s="14" t="s">
        <v>172</v>
      </c>
      <c r="BE163" s="196">
        <f t="shared" si="14"/>
        <v>0</v>
      </c>
      <c r="BF163" s="196">
        <f t="shared" si="15"/>
        <v>0</v>
      </c>
      <c r="BG163" s="196">
        <f t="shared" si="16"/>
        <v>0</v>
      </c>
      <c r="BH163" s="196">
        <f t="shared" si="17"/>
        <v>0</v>
      </c>
      <c r="BI163" s="196">
        <f t="shared" si="18"/>
        <v>0</v>
      </c>
      <c r="BJ163" s="14" t="s">
        <v>180</v>
      </c>
      <c r="BK163" s="196">
        <f t="shared" si="19"/>
        <v>0</v>
      </c>
      <c r="BL163" s="14" t="s">
        <v>179</v>
      </c>
      <c r="BM163" s="195" t="s">
        <v>560</v>
      </c>
    </row>
    <row r="164" spans="1:65" s="2" customFormat="1" ht="14.45" customHeight="1">
      <c r="A164" s="31"/>
      <c r="B164" s="32"/>
      <c r="C164" s="197" t="s">
        <v>416</v>
      </c>
      <c r="D164" s="197" t="s">
        <v>256</v>
      </c>
      <c r="E164" s="198" t="s">
        <v>1130</v>
      </c>
      <c r="F164" s="199" t="s">
        <v>1131</v>
      </c>
      <c r="G164" s="200" t="s">
        <v>1048</v>
      </c>
      <c r="H164" s="201">
        <v>1</v>
      </c>
      <c r="I164" s="202"/>
      <c r="J164" s="201">
        <f t="shared" si="10"/>
        <v>0</v>
      </c>
      <c r="K164" s="203"/>
      <c r="L164" s="204"/>
      <c r="M164" s="205" t="s">
        <v>1</v>
      </c>
      <c r="N164" s="206" t="s">
        <v>38</v>
      </c>
      <c r="O164" s="68"/>
      <c r="P164" s="193">
        <f t="shared" si="11"/>
        <v>0</v>
      </c>
      <c r="Q164" s="193">
        <v>0</v>
      </c>
      <c r="R164" s="193">
        <f t="shared" si="12"/>
        <v>0</v>
      </c>
      <c r="S164" s="193">
        <v>0</v>
      </c>
      <c r="T164" s="194">
        <f t="shared" si="13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95" t="s">
        <v>220</v>
      </c>
      <c r="AT164" s="195" t="s">
        <v>256</v>
      </c>
      <c r="AU164" s="195" t="s">
        <v>180</v>
      </c>
      <c r="AY164" s="14" t="s">
        <v>172</v>
      </c>
      <c r="BE164" s="196">
        <f t="shared" si="14"/>
        <v>0</v>
      </c>
      <c r="BF164" s="196">
        <f t="shared" si="15"/>
        <v>0</v>
      </c>
      <c r="BG164" s="196">
        <f t="shared" si="16"/>
        <v>0</v>
      </c>
      <c r="BH164" s="196">
        <f t="shared" si="17"/>
        <v>0</v>
      </c>
      <c r="BI164" s="196">
        <f t="shared" si="18"/>
        <v>0</v>
      </c>
      <c r="BJ164" s="14" t="s">
        <v>180</v>
      </c>
      <c r="BK164" s="196">
        <f t="shared" si="19"/>
        <v>0</v>
      </c>
      <c r="BL164" s="14" t="s">
        <v>179</v>
      </c>
      <c r="BM164" s="195" t="s">
        <v>567</v>
      </c>
    </row>
    <row r="165" spans="1:65" s="2" customFormat="1" ht="24.2" customHeight="1">
      <c r="A165" s="31"/>
      <c r="B165" s="32"/>
      <c r="C165" s="184" t="s">
        <v>422</v>
      </c>
      <c r="D165" s="184" t="s">
        <v>175</v>
      </c>
      <c r="E165" s="185" t="s">
        <v>1132</v>
      </c>
      <c r="F165" s="186" t="s">
        <v>1133</v>
      </c>
      <c r="G165" s="187" t="s">
        <v>1048</v>
      </c>
      <c r="H165" s="188">
        <v>1</v>
      </c>
      <c r="I165" s="189"/>
      <c r="J165" s="188">
        <f t="shared" si="10"/>
        <v>0</v>
      </c>
      <c r="K165" s="190"/>
      <c r="L165" s="36"/>
      <c r="M165" s="191" t="s">
        <v>1</v>
      </c>
      <c r="N165" s="192" t="s">
        <v>38</v>
      </c>
      <c r="O165" s="68"/>
      <c r="P165" s="193">
        <f t="shared" si="11"/>
        <v>0</v>
      </c>
      <c r="Q165" s="193">
        <v>0</v>
      </c>
      <c r="R165" s="193">
        <f t="shared" si="12"/>
        <v>0</v>
      </c>
      <c r="S165" s="193">
        <v>0</v>
      </c>
      <c r="T165" s="194">
        <f t="shared" si="13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95" t="s">
        <v>179</v>
      </c>
      <c r="AT165" s="195" t="s">
        <v>175</v>
      </c>
      <c r="AU165" s="195" t="s">
        <v>180</v>
      </c>
      <c r="AY165" s="14" t="s">
        <v>172</v>
      </c>
      <c r="BE165" s="196">
        <f t="shared" si="14"/>
        <v>0</v>
      </c>
      <c r="BF165" s="196">
        <f t="shared" si="15"/>
        <v>0</v>
      </c>
      <c r="BG165" s="196">
        <f t="shared" si="16"/>
        <v>0</v>
      </c>
      <c r="BH165" s="196">
        <f t="shared" si="17"/>
        <v>0</v>
      </c>
      <c r="BI165" s="196">
        <f t="shared" si="18"/>
        <v>0</v>
      </c>
      <c r="BJ165" s="14" t="s">
        <v>180</v>
      </c>
      <c r="BK165" s="196">
        <f t="shared" si="19"/>
        <v>0</v>
      </c>
      <c r="BL165" s="14" t="s">
        <v>179</v>
      </c>
      <c r="BM165" s="195" t="s">
        <v>577</v>
      </c>
    </row>
    <row r="166" spans="1:65" s="2" customFormat="1" ht="24.2" customHeight="1">
      <c r="A166" s="31"/>
      <c r="B166" s="32"/>
      <c r="C166" s="184" t="s">
        <v>426</v>
      </c>
      <c r="D166" s="184" t="s">
        <v>175</v>
      </c>
      <c r="E166" s="185" t="s">
        <v>1793</v>
      </c>
      <c r="F166" s="186" t="s">
        <v>1794</v>
      </c>
      <c r="G166" s="187" t="s">
        <v>1048</v>
      </c>
      <c r="H166" s="188">
        <v>1</v>
      </c>
      <c r="I166" s="189"/>
      <c r="J166" s="188">
        <f t="shared" si="10"/>
        <v>0</v>
      </c>
      <c r="K166" s="190"/>
      <c r="L166" s="36"/>
      <c r="M166" s="191" t="s">
        <v>1</v>
      </c>
      <c r="N166" s="192" t="s">
        <v>38</v>
      </c>
      <c r="O166" s="68"/>
      <c r="P166" s="193">
        <f t="shared" si="11"/>
        <v>0</v>
      </c>
      <c r="Q166" s="193">
        <v>0</v>
      </c>
      <c r="R166" s="193">
        <f t="shared" si="12"/>
        <v>0</v>
      </c>
      <c r="S166" s="193">
        <v>0</v>
      </c>
      <c r="T166" s="194">
        <f t="shared" si="13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95" t="s">
        <v>179</v>
      </c>
      <c r="AT166" s="195" t="s">
        <v>175</v>
      </c>
      <c r="AU166" s="195" t="s">
        <v>180</v>
      </c>
      <c r="AY166" s="14" t="s">
        <v>172</v>
      </c>
      <c r="BE166" s="196">
        <f t="shared" si="14"/>
        <v>0</v>
      </c>
      <c r="BF166" s="196">
        <f t="shared" si="15"/>
        <v>0</v>
      </c>
      <c r="BG166" s="196">
        <f t="shared" si="16"/>
        <v>0</v>
      </c>
      <c r="BH166" s="196">
        <f t="shared" si="17"/>
        <v>0</v>
      </c>
      <c r="BI166" s="196">
        <f t="shared" si="18"/>
        <v>0</v>
      </c>
      <c r="BJ166" s="14" t="s">
        <v>180</v>
      </c>
      <c r="BK166" s="196">
        <f t="shared" si="19"/>
        <v>0</v>
      </c>
      <c r="BL166" s="14" t="s">
        <v>179</v>
      </c>
      <c r="BM166" s="195" t="s">
        <v>585</v>
      </c>
    </row>
    <row r="167" spans="1:65" s="2" customFormat="1" ht="24.2" customHeight="1">
      <c r="A167" s="31"/>
      <c r="B167" s="32"/>
      <c r="C167" s="197" t="s">
        <v>432</v>
      </c>
      <c r="D167" s="197" t="s">
        <v>256</v>
      </c>
      <c r="E167" s="198" t="s">
        <v>1138</v>
      </c>
      <c r="F167" s="199" t="s">
        <v>1795</v>
      </c>
      <c r="G167" s="200" t="s">
        <v>1048</v>
      </c>
      <c r="H167" s="201">
        <v>1</v>
      </c>
      <c r="I167" s="202"/>
      <c r="J167" s="201">
        <f t="shared" si="10"/>
        <v>0</v>
      </c>
      <c r="K167" s="203"/>
      <c r="L167" s="204"/>
      <c r="M167" s="205" t="s">
        <v>1</v>
      </c>
      <c r="N167" s="206" t="s">
        <v>38</v>
      </c>
      <c r="O167" s="68"/>
      <c r="P167" s="193">
        <f t="shared" si="11"/>
        <v>0</v>
      </c>
      <c r="Q167" s="193">
        <v>0</v>
      </c>
      <c r="R167" s="193">
        <f t="shared" si="12"/>
        <v>0</v>
      </c>
      <c r="S167" s="193">
        <v>0</v>
      </c>
      <c r="T167" s="194">
        <f t="shared" si="13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95" t="s">
        <v>220</v>
      </c>
      <c r="AT167" s="195" t="s">
        <v>256</v>
      </c>
      <c r="AU167" s="195" t="s">
        <v>180</v>
      </c>
      <c r="AY167" s="14" t="s">
        <v>172</v>
      </c>
      <c r="BE167" s="196">
        <f t="shared" si="14"/>
        <v>0</v>
      </c>
      <c r="BF167" s="196">
        <f t="shared" si="15"/>
        <v>0</v>
      </c>
      <c r="BG167" s="196">
        <f t="shared" si="16"/>
        <v>0</v>
      </c>
      <c r="BH167" s="196">
        <f t="shared" si="17"/>
        <v>0</v>
      </c>
      <c r="BI167" s="196">
        <f t="shared" si="18"/>
        <v>0</v>
      </c>
      <c r="BJ167" s="14" t="s">
        <v>180</v>
      </c>
      <c r="BK167" s="196">
        <f t="shared" si="19"/>
        <v>0</v>
      </c>
      <c r="BL167" s="14" t="s">
        <v>179</v>
      </c>
      <c r="BM167" s="195" t="s">
        <v>590</v>
      </c>
    </row>
    <row r="168" spans="1:65" s="2" customFormat="1" ht="24.2" customHeight="1">
      <c r="A168" s="31"/>
      <c r="B168" s="32"/>
      <c r="C168" s="184" t="s">
        <v>438</v>
      </c>
      <c r="D168" s="184" t="s">
        <v>175</v>
      </c>
      <c r="E168" s="185" t="s">
        <v>1135</v>
      </c>
      <c r="F168" s="186" t="s">
        <v>1796</v>
      </c>
      <c r="G168" s="187" t="s">
        <v>1048</v>
      </c>
      <c r="H168" s="188">
        <v>1</v>
      </c>
      <c r="I168" s="189"/>
      <c r="J168" s="188">
        <f t="shared" si="10"/>
        <v>0</v>
      </c>
      <c r="K168" s="190"/>
      <c r="L168" s="36"/>
      <c r="M168" s="191" t="s">
        <v>1</v>
      </c>
      <c r="N168" s="192" t="s">
        <v>38</v>
      </c>
      <c r="O168" s="68"/>
      <c r="P168" s="193">
        <f t="shared" si="11"/>
        <v>0</v>
      </c>
      <c r="Q168" s="193">
        <v>0</v>
      </c>
      <c r="R168" s="193">
        <f t="shared" si="12"/>
        <v>0</v>
      </c>
      <c r="S168" s="193">
        <v>0</v>
      </c>
      <c r="T168" s="194">
        <f t="shared" si="13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95" t="s">
        <v>179</v>
      </c>
      <c r="AT168" s="195" t="s">
        <v>175</v>
      </c>
      <c r="AU168" s="195" t="s">
        <v>180</v>
      </c>
      <c r="AY168" s="14" t="s">
        <v>172</v>
      </c>
      <c r="BE168" s="196">
        <f t="shared" si="14"/>
        <v>0</v>
      </c>
      <c r="BF168" s="196">
        <f t="shared" si="15"/>
        <v>0</v>
      </c>
      <c r="BG168" s="196">
        <f t="shared" si="16"/>
        <v>0</v>
      </c>
      <c r="BH168" s="196">
        <f t="shared" si="17"/>
        <v>0</v>
      </c>
      <c r="BI168" s="196">
        <f t="shared" si="18"/>
        <v>0</v>
      </c>
      <c r="BJ168" s="14" t="s">
        <v>180</v>
      </c>
      <c r="BK168" s="196">
        <f t="shared" si="19"/>
        <v>0</v>
      </c>
      <c r="BL168" s="14" t="s">
        <v>179</v>
      </c>
      <c r="BM168" s="195" t="s">
        <v>592</v>
      </c>
    </row>
    <row r="169" spans="1:65" s="2" customFormat="1" ht="24.2" customHeight="1">
      <c r="A169" s="31"/>
      <c r="B169" s="32"/>
      <c r="C169" s="197" t="s">
        <v>444</v>
      </c>
      <c r="D169" s="197" t="s">
        <v>256</v>
      </c>
      <c r="E169" s="198" t="s">
        <v>1797</v>
      </c>
      <c r="F169" s="199" t="s">
        <v>1798</v>
      </c>
      <c r="G169" s="200" t="s">
        <v>1048</v>
      </c>
      <c r="H169" s="201">
        <v>1</v>
      </c>
      <c r="I169" s="202"/>
      <c r="J169" s="201">
        <f t="shared" si="10"/>
        <v>0</v>
      </c>
      <c r="K169" s="203"/>
      <c r="L169" s="204"/>
      <c r="M169" s="205" t="s">
        <v>1</v>
      </c>
      <c r="N169" s="206" t="s">
        <v>38</v>
      </c>
      <c r="O169" s="68"/>
      <c r="P169" s="193">
        <f t="shared" si="11"/>
        <v>0</v>
      </c>
      <c r="Q169" s="193">
        <v>0</v>
      </c>
      <c r="R169" s="193">
        <f t="shared" si="12"/>
        <v>0</v>
      </c>
      <c r="S169" s="193">
        <v>0</v>
      </c>
      <c r="T169" s="194">
        <f t="shared" si="13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95" t="s">
        <v>220</v>
      </c>
      <c r="AT169" s="195" t="s">
        <v>256</v>
      </c>
      <c r="AU169" s="195" t="s">
        <v>180</v>
      </c>
      <c r="AY169" s="14" t="s">
        <v>172</v>
      </c>
      <c r="BE169" s="196">
        <f t="shared" si="14"/>
        <v>0</v>
      </c>
      <c r="BF169" s="196">
        <f t="shared" si="15"/>
        <v>0</v>
      </c>
      <c r="BG169" s="196">
        <f t="shared" si="16"/>
        <v>0</v>
      </c>
      <c r="BH169" s="196">
        <f t="shared" si="17"/>
        <v>0</v>
      </c>
      <c r="BI169" s="196">
        <f t="shared" si="18"/>
        <v>0</v>
      </c>
      <c r="BJ169" s="14" t="s">
        <v>180</v>
      </c>
      <c r="BK169" s="196">
        <f t="shared" si="19"/>
        <v>0</v>
      </c>
      <c r="BL169" s="14" t="s">
        <v>179</v>
      </c>
      <c r="BM169" s="195" t="s">
        <v>601</v>
      </c>
    </row>
    <row r="170" spans="1:65" s="2" customFormat="1" ht="24.2" customHeight="1">
      <c r="A170" s="31"/>
      <c r="B170" s="32"/>
      <c r="C170" s="184" t="s">
        <v>450</v>
      </c>
      <c r="D170" s="184" t="s">
        <v>175</v>
      </c>
      <c r="E170" s="185" t="s">
        <v>1141</v>
      </c>
      <c r="F170" s="186" t="s">
        <v>1142</v>
      </c>
      <c r="G170" s="187" t="s">
        <v>337</v>
      </c>
      <c r="H170" s="188">
        <v>5.4</v>
      </c>
      <c r="I170" s="189"/>
      <c r="J170" s="188">
        <f t="shared" si="10"/>
        <v>0</v>
      </c>
      <c r="K170" s="190"/>
      <c r="L170" s="36"/>
      <c r="M170" s="191" t="s">
        <v>1</v>
      </c>
      <c r="N170" s="192" t="s">
        <v>38</v>
      </c>
      <c r="O170" s="68"/>
      <c r="P170" s="193">
        <f t="shared" si="11"/>
        <v>0</v>
      </c>
      <c r="Q170" s="193">
        <v>0</v>
      </c>
      <c r="R170" s="193">
        <f t="shared" si="12"/>
        <v>0</v>
      </c>
      <c r="S170" s="193">
        <v>0</v>
      </c>
      <c r="T170" s="194">
        <f t="shared" si="13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95" t="s">
        <v>179</v>
      </c>
      <c r="AT170" s="195" t="s">
        <v>175</v>
      </c>
      <c r="AU170" s="195" t="s">
        <v>180</v>
      </c>
      <c r="AY170" s="14" t="s">
        <v>172</v>
      </c>
      <c r="BE170" s="196">
        <f t="shared" si="14"/>
        <v>0</v>
      </c>
      <c r="BF170" s="196">
        <f t="shared" si="15"/>
        <v>0</v>
      </c>
      <c r="BG170" s="196">
        <f t="shared" si="16"/>
        <v>0</v>
      </c>
      <c r="BH170" s="196">
        <f t="shared" si="17"/>
        <v>0</v>
      </c>
      <c r="BI170" s="196">
        <f t="shared" si="18"/>
        <v>0</v>
      </c>
      <c r="BJ170" s="14" t="s">
        <v>180</v>
      </c>
      <c r="BK170" s="196">
        <f t="shared" si="19"/>
        <v>0</v>
      </c>
      <c r="BL170" s="14" t="s">
        <v>179</v>
      </c>
      <c r="BM170" s="195" t="s">
        <v>609</v>
      </c>
    </row>
    <row r="171" spans="1:65" s="2" customFormat="1" ht="24.2" customHeight="1">
      <c r="A171" s="31"/>
      <c r="B171" s="32"/>
      <c r="C171" s="197" t="s">
        <v>454</v>
      </c>
      <c r="D171" s="197" t="s">
        <v>256</v>
      </c>
      <c r="E171" s="198" t="s">
        <v>1144</v>
      </c>
      <c r="F171" s="199" t="s">
        <v>1145</v>
      </c>
      <c r="G171" s="200" t="s">
        <v>457</v>
      </c>
      <c r="H171" s="201">
        <v>0.5</v>
      </c>
      <c r="I171" s="202"/>
      <c r="J171" s="201">
        <f t="shared" si="10"/>
        <v>0</v>
      </c>
      <c r="K171" s="203"/>
      <c r="L171" s="204"/>
      <c r="M171" s="205" t="s">
        <v>1</v>
      </c>
      <c r="N171" s="206" t="s">
        <v>38</v>
      </c>
      <c r="O171" s="68"/>
      <c r="P171" s="193">
        <f t="shared" si="11"/>
        <v>0</v>
      </c>
      <c r="Q171" s="193">
        <v>1E-3</v>
      </c>
      <c r="R171" s="193">
        <f t="shared" si="12"/>
        <v>5.0000000000000001E-4</v>
      </c>
      <c r="S171" s="193">
        <v>0</v>
      </c>
      <c r="T171" s="194">
        <f t="shared" si="13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95" t="s">
        <v>220</v>
      </c>
      <c r="AT171" s="195" t="s">
        <v>256</v>
      </c>
      <c r="AU171" s="195" t="s">
        <v>180</v>
      </c>
      <c r="AY171" s="14" t="s">
        <v>172</v>
      </c>
      <c r="BE171" s="196">
        <f t="shared" si="14"/>
        <v>0</v>
      </c>
      <c r="BF171" s="196">
        <f t="shared" si="15"/>
        <v>0</v>
      </c>
      <c r="BG171" s="196">
        <f t="shared" si="16"/>
        <v>0</v>
      </c>
      <c r="BH171" s="196">
        <f t="shared" si="17"/>
        <v>0</v>
      </c>
      <c r="BI171" s="196">
        <f t="shared" si="18"/>
        <v>0</v>
      </c>
      <c r="BJ171" s="14" t="s">
        <v>180</v>
      </c>
      <c r="BK171" s="196">
        <f t="shared" si="19"/>
        <v>0</v>
      </c>
      <c r="BL171" s="14" t="s">
        <v>179</v>
      </c>
      <c r="BM171" s="195" t="s">
        <v>617</v>
      </c>
    </row>
    <row r="172" spans="1:65" s="2" customFormat="1" ht="24.2" customHeight="1">
      <c r="A172" s="31"/>
      <c r="B172" s="32"/>
      <c r="C172" s="197" t="s">
        <v>462</v>
      </c>
      <c r="D172" s="197" t="s">
        <v>256</v>
      </c>
      <c r="E172" s="198" t="s">
        <v>1147</v>
      </c>
      <c r="F172" s="199" t="s">
        <v>1148</v>
      </c>
      <c r="G172" s="200" t="s">
        <v>457</v>
      </c>
      <c r="H172" s="201">
        <v>0.5</v>
      </c>
      <c r="I172" s="202"/>
      <c r="J172" s="201">
        <f t="shared" si="10"/>
        <v>0</v>
      </c>
      <c r="K172" s="203"/>
      <c r="L172" s="204"/>
      <c r="M172" s="205" t="s">
        <v>1</v>
      </c>
      <c r="N172" s="206" t="s">
        <v>38</v>
      </c>
      <c r="O172" s="68"/>
      <c r="P172" s="193">
        <f t="shared" si="11"/>
        <v>0</v>
      </c>
      <c r="Q172" s="193">
        <v>1E-3</v>
      </c>
      <c r="R172" s="193">
        <f t="shared" si="12"/>
        <v>5.0000000000000001E-4</v>
      </c>
      <c r="S172" s="193">
        <v>0</v>
      </c>
      <c r="T172" s="194">
        <f t="shared" si="13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95" t="s">
        <v>220</v>
      </c>
      <c r="AT172" s="195" t="s">
        <v>256</v>
      </c>
      <c r="AU172" s="195" t="s">
        <v>180</v>
      </c>
      <c r="AY172" s="14" t="s">
        <v>172</v>
      </c>
      <c r="BE172" s="196">
        <f t="shared" si="14"/>
        <v>0</v>
      </c>
      <c r="BF172" s="196">
        <f t="shared" si="15"/>
        <v>0</v>
      </c>
      <c r="BG172" s="196">
        <f t="shared" si="16"/>
        <v>0</v>
      </c>
      <c r="BH172" s="196">
        <f t="shared" si="17"/>
        <v>0</v>
      </c>
      <c r="BI172" s="196">
        <f t="shared" si="18"/>
        <v>0</v>
      </c>
      <c r="BJ172" s="14" t="s">
        <v>180</v>
      </c>
      <c r="BK172" s="196">
        <f t="shared" si="19"/>
        <v>0</v>
      </c>
      <c r="BL172" s="14" t="s">
        <v>179</v>
      </c>
      <c r="BM172" s="195" t="s">
        <v>627</v>
      </c>
    </row>
    <row r="173" spans="1:65" s="2" customFormat="1" ht="24.2" customHeight="1">
      <c r="A173" s="31"/>
      <c r="B173" s="32"/>
      <c r="C173" s="197" t="s">
        <v>466</v>
      </c>
      <c r="D173" s="197" t="s">
        <v>256</v>
      </c>
      <c r="E173" s="198" t="s">
        <v>1150</v>
      </c>
      <c r="F173" s="199" t="s">
        <v>1151</v>
      </c>
      <c r="G173" s="200" t="s">
        <v>457</v>
      </c>
      <c r="H173" s="201">
        <v>0.5</v>
      </c>
      <c r="I173" s="202"/>
      <c r="J173" s="201">
        <f t="shared" si="10"/>
        <v>0</v>
      </c>
      <c r="K173" s="203"/>
      <c r="L173" s="204"/>
      <c r="M173" s="205" t="s">
        <v>1</v>
      </c>
      <c r="N173" s="206" t="s">
        <v>38</v>
      </c>
      <c r="O173" s="68"/>
      <c r="P173" s="193">
        <f t="shared" si="11"/>
        <v>0</v>
      </c>
      <c r="Q173" s="193">
        <v>1E-3</v>
      </c>
      <c r="R173" s="193">
        <f t="shared" si="12"/>
        <v>5.0000000000000001E-4</v>
      </c>
      <c r="S173" s="193">
        <v>0</v>
      </c>
      <c r="T173" s="194">
        <f t="shared" si="13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220</v>
      </c>
      <c r="AT173" s="195" t="s">
        <v>256</v>
      </c>
      <c r="AU173" s="195" t="s">
        <v>180</v>
      </c>
      <c r="AY173" s="14" t="s">
        <v>172</v>
      </c>
      <c r="BE173" s="196">
        <f t="shared" si="14"/>
        <v>0</v>
      </c>
      <c r="BF173" s="196">
        <f t="shared" si="15"/>
        <v>0</v>
      </c>
      <c r="BG173" s="196">
        <f t="shared" si="16"/>
        <v>0</v>
      </c>
      <c r="BH173" s="196">
        <f t="shared" si="17"/>
        <v>0</v>
      </c>
      <c r="BI173" s="196">
        <f t="shared" si="18"/>
        <v>0</v>
      </c>
      <c r="BJ173" s="14" t="s">
        <v>180</v>
      </c>
      <c r="BK173" s="196">
        <f t="shared" si="19"/>
        <v>0</v>
      </c>
      <c r="BL173" s="14" t="s">
        <v>179</v>
      </c>
      <c r="BM173" s="195" t="s">
        <v>637</v>
      </c>
    </row>
    <row r="174" spans="1:65" s="2" customFormat="1" ht="24.2" customHeight="1">
      <c r="A174" s="31"/>
      <c r="B174" s="32"/>
      <c r="C174" s="184" t="s">
        <v>472</v>
      </c>
      <c r="D174" s="184" t="s">
        <v>175</v>
      </c>
      <c r="E174" s="185" t="s">
        <v>1153</v>
      </c>
      <c r="F174" s="186" t="s">
        <v>1154</v>
      </c>
      <c r="G174" s="187" t="s">
        <v>337</v>
      </c>
      <c r="H174" s="188">
        <v>12</v>
      </c>
      <c r="I174" s="189"/>
      <c r="J174" s="188">
        <f t="shared" si="10"/>
        <v>0</v>
      </c>
      <c r="K174" s="190"/>
      <c r="L174" s="36"/>
      <c r="M174" s="191" t="s">
        <v>1</v>
      </c>
      <c r="N174" s="192" t="s">
        <v>38</v>
      </c>
      <c r="O174" s="68"/>
      <c r="P174" s="193">
        <f t="shared" si="11"/>
        <v>0</v>
      </c>
      <c r="Q174" s="193">
        <v>0</v>
      </c>
      <c r="R174" s="193">
        <f t="shared" si="12"/>
        <v>0</v>
      </c>
      <c r="S174" s="193">
        <v>0</v>
      </c>
      <c r="T174" s="194">
        <f t="shared" si="13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95" t="s">
        <v>179</v>
      </c>
      <c r="AT174" s="195" t="s">
        <v>175</v>
      </c>
      <c r="AU174" s="195" t="s">
        <v>180</v>
      </c>
      <c r="AY174" s="14" t="s">
        <v>172</v>
      </c>
      <c r="BE174" s="196">
        <f t="shared" si="14"/>
        <v>0</v>
      </c>
      <c r="BF174" s="196">
        <f t="shared" si="15"/>
        <v>0</v>
      </c>
      <c r="BG174" s="196">
        <f t="shared" si="16"/>
        <v>0</v>
      </c>
      <c r="BH174" s="196">
        <f t="shared" si="17"/>
        <v>0</v>
      </c>
      <c r="BI174" s="196">
        <f t="shared" si="18"/>
        <v>0</v>
      </c>
      <c r="BJ174" s="14" t="s">
        <v>180</v>
      </c>
      <c r="BK174" s="196">
        <f t="shared" si="19"/>
        <v>0</v>
      </c>
      <c r="BL174" s="14" t="s">
        <v>179</v>
      </c>
      <c r="BM174" s="195" t="s">
        <v>645</v>
      </c>
    </row>
    <row r="175" spans="1:65" s="2" customFormat="1" ht="24.2" customHeight="1">
      <c r="A175" s="31"/>
      <c r="B175" s="32"/>
      <c r="C175" s="197" t="s">
        <v>476</v>
      </c>
      <c r="D175" s="197" t="s">
        <v>256</v>
      </c>
      <c r="E175" s="198" t="s">
        <v>1799</v>
      </c>
      <c r="F175" s="199" t="s">
        <v>1800</v>
      </c>
      <c r="G175" s="200" t="s">
        <v>1048</v>
      </c>
      <c r="H175" s="201">
        <v>1</v>
      </c>
      <c r="I175" s="202"/>
      <c r="J175" s="201">
        <f t="shared" si="10"/>
        <v>0</v>
      </c>
      <c r="K175" s="203"/>
      <c r="L175" s="204"/>
      <c r="M175" s="205" t="s">
        <v>1</v>
      </c>
      <c r="N175" s="206" t="s">
        <v>38</v>
      </c>
      <c r="O175" s="68"/>
      <c r="P175" s="193">
        <f t="shared" si="11"/>
        <v>0</v>
      </c>
      <c r="Q175" s="193">
        <v>0</v>
      </c>
      <c r="R175" s="193">
        <f t="shared" si="12"/>
        <v>0</v>
      </c>
      <c r="S175" s="193">
        <v>0</v>
      </c>
      <c r="T175" s="194">
        <f t="shared" si="13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220</v>
      </c>
      <c r="AT175" s="195" t="s">
        <v>256</v>
      </c>
      <c r="AU175" s="195" t="s">
        <v>180</v>
      </c>
      <c r="AY175" s="14" t="s">
        <v>172</v>
      </c>
      <c r="BE175" s="196">
        <f t="shared" si="14"/>
        <v>0</v>
      </c>
      <c r="BF175" s="196">
        <f t="shared" si="15"/>
        <v>0</v>
      </c>
      <c r="BG175" s="196">
        <f t="shared" si="16"/>
        <v>0</v>
      </c>
      <c r="BH175" s="196">
        <f t="shared" si="17"/>
        <v>0</v>
      </c>
      <c r="BI175" s="196">
        <f t="shared" si="18"/>
        <v>0</v>
      </c>
      <c r="BJ175" s="14" t="s">
        <v>180</v>
      </c>
      <c r="BK175" s="196">
        <f t="shared" si="19"/>
        <v>0</v>
      </c>
      <c r="BL175" s="14" t="s">
        <v>179</v>
      </c>
      <c r="BM175" s="195" t="s">
        <v>867</v>
      </c>
    </row>
    <row r="176" spans="1:65" s="2" customFormat="1" ht="24.2" customHeight="1">
      <c r="A176" s="31"/>
      <c r="B176" s="32"/>
      <c r="C176" s="197" t="s">
        <v>482</v>
      </c>
      <c r="D176" s="197" t="s">
        <v>256</v>
      </c>
      <c r="E176" s="198" t="s">
        <v>1155</v>
      </c>
      <c r="F176" s="199" t="s">
        <v>1156</v>
      </c>
      <c r="G176" s="200" t="s">
        <v>1048</v>
      </c>
      <c r="H176" s="201">
        <v>1</v>
      </c>
      <c r="I176" s="202"/>
      <c r="J176" s="201">
        <f t="shared" si="10"/>
        <v>0</v>
      </c>
      <c r="K176" s="203"/>
      <c r="L176" s="204"/>
      <c r="M176" s="205" t="s">
        <v>1</v>
      </c>
      <c r="N176" s="206" t="s">
        <v>38</v>
      </c>
      <c r="O176" s="68"/>
      <c r="P176" s="193">
        <f t="shared" si="11"/>
        <v>0</v>
      </c>
      <c r="Q176" s="193">
        <v>0</v>
      </c>
      <c r="R176" s="193">
        <f t="shared" si="12"/>
        <v>0</v>
      </c>
      <c r="S176" s="193">
        <v>0</v>
      </c>
      <c r="T176" s="194">
        <f t="shared" si="13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95" t="s">
        <v>220</v>
      </c>
      <c r="AT176" s="195" t="s">
        <v>256</v>
      </c>
      <c r="AU176" s="195" t="s">
        <v>180</v>
      </c>
      <c r="AY176" s="14" t="s">
        <v>172</v>
      </c>
      <c r="BE176" s="196">
        <f t="shared" si="14"/>
        <v>0</v>
      </c>
      <c r="BF176" s="196">
        <f t="shared" si="15"/>
        <v>0</v>
      </c>
      <c r="BG176" s="196">
        <f t="shared" si="16"/>
        <v>0</v>
      </c>
      <c r="BH176" s="196">
        <f t="shared" si="17"/>
        <v>0</v>
      </c>
      <c r="BI176" s="196">
        <f t="shared" si="18"/>
        <v>0</v>
      </c>
      <c r="BJ176" s="14" t="s">
        <v>180</v>
      </c>
      <c r="BK176" s="196">
        <f t="shared" si="19"/>
        <v>0</v>
      </c>
      <c r="BL176" s="14" t="s">
        <v>179</v>
      </c>
      <c r="BM176" s="195" t="s">
        <v>869</v>
      </c>
    </row>
    <row r="177" spans="1:65" s="2" customFormat="1" ht="24.2" customHeight="1">
      <c r="A177" s="31"/>
      <c r="B177" s="32"/>
      <c r="C177" s="184" t="s">
        <v>486</v>
      </c>
      <c r="D177" s="184" t="s">
        <v>175</v>
      </c>
      <c r="E177" s="185" t="s">
        <v>1157</v>
      </c>
      <c r="F177" s="186" t="s">
        <v>1158</v>
      </c>
      <c r="G177" s="187" t="s">
        <v>1048</v>
      </c>
      <c r="H177" s="188">
        <v>1</v>
      </c>
      <c r="I177" s="189"/>
      <c r="J177" s="188">
        <f t="shared" si="10"/>
        <v>0</v>
      </c>
      <c r="K177" s="190"/>
      <c r="L177" s="36"/>
      <c r="M177" s="191" t="s">
        <v>1</v>
      </c>
      <c r="N177" s="192" t="s">
        <v>38</v>
      </c>
      <c r="O177" s="68"/>
      <c r="P177" s="193">
        <f t="shared" si="11"/>
        <v>0</v>
      </c>
      <c r="Q177" s="193">
        <v>0</v>
      </c>
      <c r="R177" s="193">
        <f t="shared" si="12"/>
        <v>0</v>
      </c>
      <c r="S177" s="193">
        <v>0</v>
      </c>
      <c r="T177" s="194">
        <f t="shared" si="13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95" t="s">
        <v>179</v>
      </c>
      <c r="AT177" s="195" t="s">
        <v>175</v>
      </c>
      <c r="AU177" s="195" t="s">
        <v>180</v>
      </c>
      <c r="AY177" s="14" t="s">
        <v>172</v>
      </c>
      <c r="BE177" s="196">
        <f t="shared" si="14"/>
        <v>0</v>
      </c>
      <c r="BF177" s="196">
        <f t="shared" si="15"/>
        <v>0</v>
      </c>
      <c r="BG177" s="196">
        <f t="shared" si="16"/>
        <v>0</v>
      </c>
      <c r="BH177" s="196">
        <f t="shared" si="17"/>
        <v>0</v>
      </c>
      <c r="BI177" s="196">
        <f t="shared" si="18"/>
        <v>0</v>
      </c>
      <c r="BJ177" s="14" t="s">
        <v>180</v>
      </c>
      <c r="BK177" s="196">
        <f t="shared" si="19"/>
        <v>0</v>
      </c>
      <c r="BL177" s="14" t="s">
        <v>179</v>
      </c>
      <c r="BM177" s="195" t="s">
        <v>871</v>
      </c>
    </row>
    <row r="178" spans="1:65" s="2" customFormat="1" ht="24.2" customHeight="1">
      <c r="A178" s="31"/>
      <c r="B178" s="32"/>
      <c r="C178" s="197" t="s">
        <v>490</v>
      </c>
      <c r="D178" s="197" t="s">
        <v>256</v>
      </c>
      <c r="E178" s="198" t="s">
        <v>1159</v>
      </c>
      <c r="F178" s="199" t="s">
        <v>1160</v>
      </c>
      <c r="G178" s="200" t="s">
        <v>1048</v>
      </c>
      <c r="H178" s="201">
        <v>1</v>
      </c>
      <c r="I178" s="202"/>
      <c r="J178" s="201">
        <f t="shared" si="10"/>
        <v>0</v>
      </c>
      <c r="K178" s="203"/>
      <c r="L178" s="204"/>
      <c r="M178" s="205" t="s">
        <v>1</v>
      </c>
      <c r="N178" s="206" t="s">
        <v>38</v>
      </c>
      <c r="O178" s="68"/>
      <c r="P178" s="193">
        <f t="shared" si="11"/>
        <v>0</v>
      </c>
      <c r="Q178" s="193">
        <v>0</v>
      </c>
      <c r="R178" s="193">
        <f t="shared" si="12"/>
        <v>0</v>
      </c>
      <c r="S178" s="193">
        <v>0</v>
      </c>
      <c r="T178" s="194">
        <f t="shared" si="13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95" t="s">
        <v>220</v>
      </c>
      <c r="AT178" s="195" t="s">
        <v>256</v>
      </c>
      <c r="AU178" s="195" t="s">
        <v>180</v>
      </c>
      <c r="AY178" s="14" t="s">
        <v>172</v>
      </c>
      <c r="BE178" s="196">
        <f t="shared" si="14"/>
        <v>0</v>
      </c>
      <c r="BF178" s="196">
        <f t="shared" si="15"/>
        <v>0</v>
      </c>
      <c r="BG178" s="196">
        <f t="shared" si="16"/>
        <v>0</v>
      </c>
      <c r="BH178" s="196">
        <f t="shared" si="17"/>
        <v>0</v>
      </c>
      <c r="BI178" s="196">
        <f t="shared" si="18"/>
        <v>0</v>
      </c>
      <c r="BJ178" s="14" t="s">
        <v>180</v>
      </c>
      <c r="BK178" s="196">
        <f t="shared" si="19"/>
        <v>0</v>
      </c>
      <c r="BL178" s="14" t="s">
        <v>179</v>
      </c>
      <c r="BM178" s="195" t="s">
        <v>1134</v>
      </c>
    </row>
    <row r="179" spans="1:65" s="2" customFormat="1" ht="24.2" customHeight="1">
      <c r="A179" s="31"/>
      <c r="B179" s="32"/>
      <c r="C179" s="197" t="s">
        <v>494</v>
      </c>
      <c r="D179" s="197" t="s">
        <v>256</v>
      </c>
      <c r="E179" s="198" t="s">
        <v>1161</v>
      </c>
      <c r="F179" s="199" t="s">
        <v>1162</v>
      </c>
      <c r="G179" s="200" t="s">
        <v>1048</v>
      </c>
      <c r="H179" s="201">
        <v>1</v>
      </c>
      <c r="I179" s="202"/>
      <c r="J179" s="201">
        <f t="shared" si="10"/>
        <v>0</v>
      </c>
      <c r="K179" s="203"/>
      <c r="L179" s="204"/>
      <c r="M179" s="205" t="s">
        <v>1</v>
      </c>
      <c r="N179" s="206" t="s">
        <v>38</v>
      </c>
      <c r="O179" s="68"/>
      <c r="P179" s="193">
        <f t="shared" si="11"/>
        <v>0</v>
      </c>
      <c r="Q179" s="193">
        <v>1.8000000000000001E-4</v>
      </c>
      <c r="R179" s="193">
        <f t="shared" si="12"/>
        <v>1.8000000000000001E-4</v>
      </c>
      <c r="S179" s="193">
        <v>0</v>
      </c>
      <c r="T179" s="194">
        <f t="shared" si="13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95" t="s">
        <v>220</v>
      </c>
      <c r="AT179" s="195" t="s">
        <v>256</v>
      </c>
      <c r="AU179" s="195" t="s">
        <v>180</v>
      </c>
      <c r="AY179" s="14" t="s">
        <v>172</v>
      </c>
      <c r="BE179" s="196">
        <f t="shared" si="14"/>
        <v>0</v>
      </c>
      <c r="BF179" s="196">
        <f t="shared" si="15"/>
        <v>0</v>
      </c>
      <c r="BG179" s="196">
        <f t="shared" si="16"/>
        <v>0</v>
      </c>
      <c r="BH179" s="196">
        <f t="shared" si="17"/>
        <v>0</v>
      </c>
      <c r="BI179" s="196">
        <f t="shared" si="18"/>
        <v>0</v>
      </c>
      <c r="BJ179" s="14" t="s">
        <v>180</v>
      </c>
      <c r="BK179" s="196">
        <f t="shared" si="19"/>
        <v>0</v>
      </c>
      <c r="BL179" s="14" t="s">
        <v>179</v>
      </c>
      <c r="BM179" s="195" t="s">
        <v>1137</v>
      </c>
    </row>
    <row r="180" spans="1:65" s="2" customFormat="1" ht="24.2" customHeight="1">
      <c r="A180" s="31"/>
      <c r="B180" s="32"/>
      <c r="C180" s="184" t="s">
        <v>498</v>
      </c>
      <c r="D180" s="184" t="s">
        <v>175</v>
      </c>
      <c r="E180" s="185" t="s">
        <v>1801</v>
      </c>
      <c r="F180" s="186" t="s">
        <v>1802</v>
      </c>
      <c r="G180" s="187" t="s">
        <v>1048</v>
      </c>
      <c r="H180" s="188">
        <v>2</v>
      </c>
      <c r="I180" s="189"/>
      <c r="J180" s="188">
        <f t="shared" si="10"/>
        <v>0</v>
      </c>
      <c r="K180" s="190"/>
      <c r="L180" s="36"/>
      <c r="M180" s="191" t="s">
        <v>1</v>
      </c>
      <c r="N180" s="192" t="s">
        <v>38</v>
      </c>
      <c r="O180" s="68"/>
      <c r="P180" s="193">
        <f t="shared" si="11"/>
        <v>0</v>
      </c>
      <c r="Q180" s="193">
        <v>0</v>
      </c>
      <c r="R180" s="193">
        <f t="shared" si="12"/>
        <v>0</v>
      </c>
      <c r="S180" s="193">
        <v>0</v>
      </c>
      <c r="T180" s="194">
        <f t="shared" si="13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95" t="s">
        <v>179</v>
      </c>
      <c r="AT180" s="195" t="s">
        <v>175</v>
      </c>
      <c r="AU180" s="195" t="s">
        <v>180</v>
      </c>
      <c r="AY180" s="14" t="s">
        <v>172</v>
      </c>
      <c r="BE180" s="196">
        <f t="shared" si="14"/>
        <v>0</v>
      </c>
      <c r="BF180" s="196">
        <f t="shared" si="15"/>
        <v>0</v>
      </c>
      <c r="BG180" s="196">
        <f t="shared" si="16"/>
        <v>0</v>
      </c>
      <c r="BH180" s="196">
        <f t="shared" si="17"/>
        <v>0</v>
      </c>
      <c r="BI180" s="196">
        <f t="shared" si="18"/>
        <v>0</v>
      </c>
      <c r="BJ180" s="14" t="s">
        <v>180</v>
      </c>
      <c r="BK180" s="196">
        <f t="shared" si="19"/>
        <v>0</v>
      </c>
      <c r="BL180" s="14" t="s">
        <v>179</v>
      </c>
      <c r="BM180" s="195" t="s">
        <v>1140</v>
      </c>
    </row>
    <row r="181" spans="1:65" s="2" customFormat="1" ht="24.2" customHeight="1">
      <c r="A181" s="31"/>
      <c r="B181" s="32"/>
      <c r="C181" s="197" t="s">
        <v>504</v>
      </c>
      <c r="D181" s="197" t="s">
        <v>256</v>
      </c>
      <c r="E181" s="198" t="s">
        <v>1787</v>
      </c>
      <c r="F181" s="199" t="s">
        <v>1788</v>
      </c>
      <c r="G181" s="200" t="s">
        <v>1048</v>
      </c>
      <c r="H181" s="201">
        <v>2</v>
      </c>
      <c r="I181" s="202"/>
      <c r="J181" s="201">
        <f t="shared" si="10"/>
        <v>0</v>
      </c>
      <c r="K181" s="203"/>
      <c r="L181" s="204"/>
      <c r="M181" s="205" t="s">
        <v>1</v>
      </c>
      <c r="N181" s="206" t="s">
        <v>38</v>
      </c>
      <c r="O181" s="68"/>
      <c r="P181" s="193">
        <f t="shared" si="11"/>
        <v>0</v>
      </c>
      <c r="Q181" s="193">
        <v>0</v>
      </c>
      <c r="R181" s="193">
        <f t="shared" si="12"/>
        <v>0</v>
      </c>
      <c r="S181" s="193">
        <v>0</v>
      </c>
      <c r="T181" s="194">
        <f t="shared" si="13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220</v>
      </c>
      <c r="AT181" s="195" t="s">
        <v>256</v>
      </c>
      <c r="AU181" s="195" t="s">
        <v>180</v>
      </c>
      <c r="AY181" s="14" t="s">
        <v>172</v>
      </c>
      <c r="BE181" s="196">
        <f t="shared" si="14"/>
        <v>0</v>
      </c>
      <c r="BF181" s="196">
        <f t="shared" si="15"/>
        <v>0</v>
      </c>
      <c r="BG181" s="196">
        <f t="shared" si="16"/>
        <v>0</v>
      </c>
      <c r="BH181" s="196">
        <f t="shared" si="17"/>
        <v>0</v>
      </c>
      <c r="BI181" s="196">
        <f t="shared" si="18"/>
        <v>0</v>
      </c>
      <c r="BJ181" s="14" t="s">
        <v>180</v>
      </c>
      <c r="BK181" s="196">
        <f t="shared" si="19"/>
        <v>0</v>
      </c>
      <c r="BL181" s="14" t="s">
        <v>179</v>
      </c>
      <c r="BM181" s="195" t="s">
        <v>1143</v>
      </c>
    </row>
    <row r="182" spans="1:65" s="2" customFormat="1" ht="24.2" customHeight="1">
      <c r="A182" s="31"/>
      <c r="B182" s="32"/>
      <c r="C182" s="197" t="s">
        <v>508</v>
      </c>
      <c r="D182" s="197" t="s">
        <v>256</v>
      </c>
      <c r="E182" s="198" t="s">
        <v>1789</v>
      </c>
      <c r="F182" s="199" t="s">
        <v>1790</v>
      </c>
      <c r="G182" s="200" t="s">
        <v>1048</v>
      </c>
      <c r="H182" s="201">
        <v>2</v>
      </c>
      <c r="I182" s="202"/>
      <c r="J182" s="201">
        <f t="shared" si="10"/>
        <v>0</v>
      </c>
      <c r="K182" s="203"/>
      <c r="L182" s="204"/>
      <c r="M182" s="205" t="s">
        <v>1</v>
      </c>
      <c r="N182" s="206" t="s">
        <v>38</v>
      </c>
      <c r="O182" s="68"/>
      <c r="P182" s="193">
        <f t="shared" si="11"/>
        <v>0</v>
      </c>
      <c r="Q182" s="193">
        <v>8.2000000000000007E-3</v>
      </c>
      <c r="R182" s="193">
        <f t="shared" si="12"/>
        <v>1.6400000000000001E-2</v>
      </c>
      <c r="S182" s="193">
        <v>0</v>
      </c>
      <c r="T182" s="194">
        <f t="shared" si="13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95" t="s">
        <v>220</v>
      </c>
      <c r="AT182" s="195" t="s">
        <v>256</v>
      </c>
      <c r="AU182" s="195" t="s">
        <v>180</v>
      </c>
      <c r="AY182" s="14" t="s">
        <v>172</v>
      </c>
      <c r="BE182" s="196">
        <f t="shared" si="14"/>
        <v>0</v>
      </c>
      <c r="BF182" s="196">
        <f t="shared" si="15"/>
        <v>0</v>
      </c>
      <c r="BG182" s="196">
        <f t="shared" si="16"/>
        <v>0</v>
      </c>
      <c r="BH182" s="196">
        <f t="shared" si="17"/>
        <v>0</v>
      </c>
      <c r="BI182" s="196">
        <f t="shared" si="18"/>
        <v>0</v>
      </c>
      <c r="BJ182" s="14" t="s">
        <v>180</v>
      </c>
      <c r="BK182" s="196">
        <f t="shared" si="19"/>
        <v>0</v>
      </c>
      <c r="BL182" s="14" t="s">
        <v>179</v>
      </c>
      <c r="BM182" s="195" t="s">
        <v>1146</v>
      </c>
    </row>
    <row r="183" spans="1:65" s="2" customFormat="1" ht="24.2" customHeight="1">
      <c r="A183" s="31"/>
      <c r="B183" s="32"/>
      <c r="C183" s="184" t="s">
        <v>514</v>
      </c>
      <c r="D183" s="184" t="s">
        <v>175</v>
      </c>
      <c r="E183" s="185" t="s">
        <v>1184</v>
      </c>
      <c r="F183" s="186" t="s">
        <v>1185</v>
      </c>
      <c r="G183" s="187" t="s">
        <v>218</v>
      </c>
      <c r="H183" s="188">
        <v>3.6</v>
      </c>
      <c r="I183" s="189"/>
      <c r="J183" s="188">
        <f t="shared" si="10"/>
        <v>0</v>
      </c>
      <c r="K183" s="190"/>
      <c r="L183" s="36"/>
      <c r="M183" s="191" t="s">
        <v>1</v>
      </c>
      <c r="N183" s="192" t="s">
        <v>38</v>
      </c>
      <c r="O183" s="68"/>
      <c r="P183" s="193">
        <f t="shared" si="11"/>
        <v>0</v>
      </c>
      <c r="Q183" s="193">
        <v>0</v>
      </c>
      <c r="R183" s="193">
        <f t="shared" si="12"/>
        <v>0</v>
      </c>
      <c r="S183" s="193">
        <v>0</v>
      </c>
      <c r="T183" s="194">
        <f t="shared" si="13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95" t="s">
        <v>179</v>
      </c>
      <c r="AT183" s="195" t="s">
        <v>175</v>
      </c>
      <c r="AU183" s="195" t="s">
        <v>180</v>
      </c>
      <c r="AY183" s="14" t="s">
        <v>172</v>
      </c>
      <c r="BE183" s="196">
        <f t="shared" si="14"/>
        <v>0</v>
      </c>
      <c r="BF183" s="196">
        <f t="shared" si="15"/>
        <v>0</v>
      </c>
      <c r="BG183" s="196">
        <f t="shared" si="16"/>
        <v>0</v>
      </c>
      <c r="BH183" s="196">
        <f t="shared" si="17"/>
        <v>0</v>
      </c>
      <c r="BI183" s="196">
        <f t="shared" si="18"/>
        <v>0</v>
      </c>
      <c r="BJ183" s="14" t="s">
        <v>180</v>
      </c>
      <c r="BK183" s="196">
        <f t="shared" si="19"/>
        <v>0</v>
      </c>
      <c r="BL183" s="14" t="s">
        <v>179</v>
      </c>
      <c r="BM183" s="195" t="s">
        <v>1149</v>
      </c>
    </row>
    <row r="184" spans="1:65" s="2" customFormat="1" ht="24.2" customHeight="1">
      <c r="A184" s="31"/>
      <c r="B184" s="32"/>
      <c r="C184" s="184" t="s">
        <v>520</v>
      </c>
      <c r="D184" s="184" t="s">
        <v>175</v>
      </c>
      <c r="E184" s="185" t="s">
        <v>1187</v>
      </c>
      <c r="F184" s="186" t="s">
        <v>1188</v>
      </c>
      <c r="G184" s="187" t="s">
        <v>218</v>
      </c>
      <c r="H184" s="188">
        <v>108</v>
      </c>
      <c r="I184" s="189"/>
      <c r="J184" s="188">
        <f t="shared" si="10"/>
        <v>0</v>
      </c>
      <c r="K184" s="190"/>
      <c r="L184" s="36"/>
      <c r="M184" s="191" t="s">
        <v>1</v>
      </c>
      <c r="N184" s="192" t="s">
        <v>38</v>
      </c>
      <c r="O184" s="68"/>
      <c r="P184" s="193">
        <f t="shared" si="11"/>
        <v>0</v>
      </c>
      <c r="Q184" s="193">
        <v>0</v>
      </c>
      <c r="R184" s="193">
        <f t="shared" si="12"/>
        <v>0</v>
      </c>
      <c r="S184" s="193">
        <v>0</v>
      </c>
      <c r="T184" s="194">
        <f t="shared" si="13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 t="shared" si="14"/>
        <v>0</v>
      </c>
      <c r="BF184" s="196">
        <f t="shared" si="15"/>
        <v>0</v>
      </c>
      <c r="BG184" s="196">
        <f t="shared" si="16"/>
        <v>0</v>
      </c>
      <c r="BH184" s="196">
        <f t="shared" si="17"/>
        <v>0</v>
      </c>
      <c r="BI184" s="196">
        <f t="shared" si="18"/>
        <v>0</v>
      </c>
      <c r="BJ184" s="14" t="s">
        <v>180</v>
      </c>
      <c r="BK184" s="196">
        <f t="shared" si="19"/>
        <v>0</v>
      </c>
      <c r="BL184" s="14" t="s">
        <v>179</v>
      </c>
      <c r="BM184" s="195" t="s">
        <v>1152</v>
      </c>
    </row>
    <row r="185" spans="1:65" s="2" customFormat="1" ht="24.2" customHeight="1">
      <c r="A185" s="31"/>
      <c r="B185" s="32"/>
      <c r="C185" s="184" t="s">
        <v>526</v>
      </c>
      <c r="D185" s="184" t="s">
        <v>175</v>
      </c>
      <c r="E185" s="185" t="s">
        <v>1190</v>
      </c>
      <c r="F185" s="186" t="s">
        <v>1191</v>
      </c>
      <c r="G185" s="187" t="s">
        <v>1048</v>
      </c>
      <c r="H185" s="188">
        <v>4</v>
      </c>
      <c r="I185" s="189"/>
      <c r="J185" s="188">
        <f t="shared" si="10"/>
        <v>0</v>
      </c>
      <c r="K185" s="190"/>
      <c r="L185" s="36"/>
      <c r="M185" s="191" t="s">
        <v>1</v>
      </c>
      <c r="N185" s="192" t="s">
        <v>38</v>
      </c>
      <c r="O185" s="68"/>
      <c r="P185" s="193">
        <f t="shared" si="11"/>
        <v>0</v>
      </c>
      <c r="Q185" s="193">
        <v>0</v>
      </c>
      <c r="R185" s="193">
        <f t="shared" si="12"/>
        <v>0</v>
      </c>
      <c r="S185" s="193">
        <v>0</v>
      </c>
      <c r="T185" s="194">
        <f t="shared" si="13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95" t="s">
        <v>179</v>
      </c>
      <c r="AT185" s="195" t="s">
        <v>175</v>
      </c>
      <c r="AU185" s="195" t="s">
        <v>180</v>
      </c>
      <c r="AY185" s="14" t="s">
        <v>172</v>
      </c>
      <c r="BE185" s="196">
        <f t="shared" si="14"/>
        <v>0</v>
      </c>
      <c r="BF185" s="196">
        <f t="shared" si="15"/>
        <v>0</v>
      </c>
      <c r="BG185" s="196">
        <f t="shared" si="16"/>
        <v>0</v>
      </c>
      <c r="BH185" s="196">
        <f t="shared" si="17"/>
        <v>0</v>
      </c>
      <c r="BI185" s="196">
        <f t="shared" si="18"/>
        <v>0</v>
      </c>
      <c r="BJ185" s="14" t="s">
        <v>180</v>
      </c>
      <c r="BK185" s="196">
        <f t="shared" si="19"/>
        <v>0</v>
      </c>
      <c r="BL185" s="14" t="s">
        <v>179</v>
      </c>
      <c r="BM185" s="195" t="s">
        <v>82</v>
      </c>
    </row>
    <row r="186" spans="1:65" s="2" customFormat="1" ht="24.2" customHeight="1">
      <c r="A186" s="31"/>
      <c r="B186" s="32"/>
      <c r="C186" s="184" t="s">
        <v>532</v>
      </c>
      <c r="D186" s="184" t="s">
        <v>175</v>
      </c>
      <c r="E186" s="185" t="s">
        <v>1193</v>
      </c>
      <c r="F186" s="186" t="s">
        <v>1194</v>
      </c>
      <c r="G186" s="187" t="s">
        <v>1195</v>
      </c>
      <c r="H186" s="188">
        <v>4</v>
      </c>
      <c r="I186" s="189"/>
      <c r="J186" s="188">
        <f t="shared" si="10"/>
        <v>0</v>
      </c>
      <c r="K186" s="190"/>
      <c r="L186" s="36"/>
      <c r="M186" s="191" t="s">
        <v>1</v>
      </c>
      <c r="N186" s="192" t="s">
        <v>38</v>
      </c>
      <c r="O186" s="68"/>
      <c r="P186" s="193">
        <f t="shared" si="11"/>
        <v>0</v>
      </c>
      <c r="Q186" s="193">
        <v>0</v>
      </c>
      <c r="R186" s="193">
        <f t="shared" si="12"/>
        <v>0</v>
      </c>
      <c r="S186" s="193">
        <v>0</v>
      </c>
      <c r="T186" s="194">
        <f t="shared" si="13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179</v>
      </c>
      <c r="AT186" s="195" t="s">
        <v>175</v>
      </c>
      <c r="AU186" s="195" t="s">
        <v>180</v>
      </c>
      <c r="AY186" s="14" t="s">
        <v>172</v>
      </c>
      <c r="BE186" s="196">
        <f t="shared" si="14"/>
        <v>0</v>
      </c>
      <c r="BF186" s="196">
        <f t="shared" si="15"/>
        <v>0</v>
      </c>
      <c r="BG186" s="196">
        <f t="shared" si="16"/>
        <v>0</v>
      </c>
      <c r="BH186" s="196">
        <f t="shared" si="17"/>
        <v>0</v>
      </c>
      <c r="BI186" s="196">
        <f t="shared" si="18"/>
        <v>0</v>
      </c>
      <c r="BJ186" s="14" t="s">
        <v>180</v>
      </c>
      <c r="BK186" s="196">
        <f t="shared" si="19"/>
        <v>0</v>
      </c>
      <c r="BL186" s="14" t="s">
        <v>179</v>
      </c>
      <c r="BM186" s="195" t="s">
        <v>88</v>
      </c>
    </row>
    <row r="187" spans="1:65" s="2" customFormat="1" ht="24.2" customHeight="1">
      <c r="A187" s="31"/>
      <c r="B187" s="32"/>
      <c r="C187" s="184" t="s">
        <v>538</v>
      </c>
      <c r="D187" s="184" t="s">
        <v>175</v>
      </c>
      <c r="E187" s="185" t="s">
        <v>1197</v>
      </c>
      <c r="F187" s="186" t="s">
        <v>1198</v>
      </c>
      <c r="G187" s="187" t="s">
        <v>1195</v>
      </c>
      <c r="H187" s="188">
        <v>4</v>
      </c>
      <c r="I187" s="189"/>
      <c r="J187" s="188">
        <f t="shared" si="10"/>
        <v>0</v>
      </c>
      <c r="K187" s="190"/>
      <c r="L187" s="36"/>
      <c r="M187" s="191" t="s">
        <v>1</v>
      </c>
      <c r="N187" s="192" t="s">
        <v>38</v>
      </c>
      <c r="O187" s="68"/>
      <c r="P187" s="193">
        <f t="shared" si="11"/>
        <v>0</v>
      </c>
      <c r="Q187" s="193">
        <v>0</v>
      </c>
      <c r="R187" s="193">
        <f t="shared" si="12"/>
        <v>0</v>
      </c>
      <c r="S187" s="193">
        <v>0</v>
      </c>
      <c r="T187" s="194">
        <f t="shared" si="13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95" t="s">
        <v>179</v>
      </c>
      <c r="AT187" s="195" t="s">
        <v>175</v>
      </c>
      <c r="AU187" s="195" t="s">
        <v>180</v>
      </c>
      <c r="AY187" s="14" t="s">
        <v>172</v>
      </c>
      <c r="BE187" s="196">
        <f t="shared" si="14"/>
        <v>0</v>
      </c>
      <c r="BF187" s="196">
        <f t="shared" si="15"/>
        <v>0</v>
      </c>
      <c r="BG187" s="196">
        <f t="shared" si="16"/>
        <v>0</v>
      </c>
      <c r="BH187" s="196">
        <f t="shared" si="17"/>
        <v>0</v>
      </c>
      <c r="BI187" s="196">
        <f t="shared" si="18"/>
        <v>0</v>
      </c>
      <c r="BJ187" s="14" t="s">
        <v>180</v>
      </c>
      <c r="BK187" s="196">
        <f t="shared" si="19"/>
        <v>0</v>
      </c>
      <c r="BL187" s="14" t="s">
        <v>179</v>
      </c>
      <c r="BM187" s="195" t="s">
        <v>94</v>
      </c>
    </row>
    <row r="188" spans="1:65" s="12" customFormat="1" ht="22.9" customHeight="1">
      <c r="B188" s="168"/>
      <c r="C188" s="169"/>
      <c r="D188" s="170" t="s">
        <v>71</v>
      </c>
      <c r="E188" s="182" t="s">
        <v>1200</v>
      </c>
      <c r="F188" s="182" t="s">
        <v>1201</v>
      </c>
      <c r="G188" s="169"/>
      <c r="H188" s="169"/>
      <c r="I188" s="172"/>
      <c r="J188" s="183">
        <f>BK188</f>
        <v>0</v>
      </c>
      <c r="K188" s="169"/>
      <c r="L188" s="174"/>
      <c r="M188" s="175"/>
      <c r="N188" s="176"/>
      <c r="O188" s="176"/>
      <c r="P188" s="177">
        <f>SUM(P189:P368)</f>
        <v>0</v>
      </c>
      <c r="Q188" s="176"/>
      <c r="R188" s="177">
        <f>SUM(R189:R368)</f>
        <v>5.6169800000000008</v>
      </c>
      <c r="S188" s="176"/>
      <c r="T188" s="178">
        <f>SUM(T189:T368)</f>
        <v>0.68</v>
      </c>
      <c r="AR188" s="179" t="s">
        <v>80</v>
      </c>
      <c r="AT188" s="180" t="s">
        <v>71</v>
      </c>
      <c r="AU188" s="180" t="s">
        <v>80</v>
      </c>
      <c r="AY188" s="179" t="s">
        <v>172</v>
      </c>
      <c r="BK188" s="181">
        <f>SUM(BK189:BK368)</f>
        <v>0</v>
      </c>
    </row>
    <row r="189" spans="1:65" s="2" customFormat="1" ht="24.2" customHeight="1">
      <c r="A189" s="31"/>
      <c r="B189" s="32"/>
      <c r="C189" s="184" t="s">
        <v>544</v>
      </c>
      <c r="D189" s="184" t="s">
        <v>175</v>
      </c>
      <c r="E189" s="185" t="s">
        <v>1803</v>
      </c>
      <c r="F189" s="186" t="s">
        <v>1804</v>
      </c>
      <c r="G189" s="187" t="s">
        <v>1048</v>
      </c>
      <c r="H189" s="188">
        <v>8</v>
      </c>
      <c r="I189" s="189"/>
      <c r="J189" s="188">
        <f t="shared" ref="J189:J220" si="20">ROUND(I189*H189,2)</f>
        <v>0</v>
      </c>
      <c r="K189" s="190"/>
      <c r="L189" s="36"/>
      <c r="M189" s="191" t="s">
        <v>1</v>
      </c>
      <c r="N189" s="192" t="s">
        <v>38</v>
      </c>
      <c r="O189" s="68"/>
      <c r="P189" s="193">
        <f t="shared" ref="P189:P220" si="21">O189*H189</f>
        <v>0</v>
      </c>
      <c r="Q189" s="193">
        <v>0</v>
      </c>
      <c r="R189" s="193">
        <f t="shared" ref="R189:R220" si="22">Q189*H189</f>
        <v>0</v>
      </c>
      <c r="S189" s="193">
        <v>0</v>
      </c>
      <c r="T189" s="194">
        <f t="shared" ref="T189:T220" si="23">S189*H189</f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95" t="s">
        <v>179</v>
      </c>
      <c r="AT189" s="195" t="s">
        <v>175</v>
      </c>
      <c r="AU189" s="195" t="s">
        <v>180</v>
      </c>
      <c r="AY189" s="14" t="s">
        <v>172</v>
      </c>
      <c r="BE189" s="196">
        <f t="shared" ref="BE189:BE220" si="24">IF(N189="základná",J189,0)</f>
        <v>0</v>
      </c>
      <c r="BF189" s="196">
        <f t="shared" ref="BF189:BF220" si="25">IF(N189="znížená",J189,0)</f>
        <v>0</v>
      </c>
      <c r="BG189" s="196">
        <f t="shared" ref="BG189:BG220" si="26">IF(N189="zákl. prenesená",J189,0)</f>
        <v>0</v>
      </c>
      <c r="BH189" s="196">
        <f t="shared" ref="BH189:BH220" si="27">IF(N189="zníž. prenesená",J189,0)</f>
        <v>0</v>
      </c>
      <c r="BI189" s="196">
        <f t="shared" ref="BI189:BI220" si="28">IF(N189="nulová",J189,0)</f>
        <v>0</v>
      </c>
      <c r="BJ189" s="14" t="s">
        <v>180</v>
      </c>
      <c r="BK189" s="196">
        <f t="shared" ref="BK189:BK220" si="29">ROUND(I189*H189,2)</f>
        <v>0</v>
      </c>
      <c r="BL189" s="14" t="s">
        <v>179</v>
      </c>
      <c r="BM189" s="195" t="s">
        <v>100</v>
      </c>
    </row>
    <row r="190" spans="1:65" s="2" customFormat="1" ht="24.2" customHeight="1">
      <c r="A190" s="31"/>
      <c r="B190" s="32"/>
      <c r="C190" s="184" t="s">
        <v>548</v>
      </c>
      <c r="D190" s="184" t="s">
        <v>175</v>
      </c>
      <c r="E190" s="185" t="s">
        <v>1805</v>
      </c>
      <c r="F190" s="186" t="s">
        <v>1806</v>
      </c>
      <c r="G190" s="187" t="s">
        <v>1048</v>
      </c>
      <c r="H190" s="188">
        <v>28</v>
      </c>
      <c r="I190" s="189"/>
      <c r="J190" s="188">
        <f t="shared" si="20"/>
        <v>0</v>
      </c>
      <c r="K190" s="190"/>
      <c r="L190" s="36"/>
      <c r="M190" s="191" t="s">
        <v>1</v>
      </c>
      <c r="N190" s="192" t="s">
        <v>38</v>
      </c>
      <c r="O190" s="68"/>
      <c r="P190" s="193">
        <f t="shared" si="21"/>
        <v>0</v>
      </c>
      <c r="Q190" s="193">
        <v>0</v>
      </c>
      <c r="R190" s="193">
        <f t="shared" si="22"/>
        <v>0</v>
      </c>
      <c r="S190" s="193">
        <v>0</v>
      </c>
      <c r="T190" s="194">
        <f t="shared" si="23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179</v>
      </c>
      <c r="AT190" s="195" t="s">
        <v>175</v>
      </c>
      <c r="AU190" s="195" t="s">
        <v>180</v>
      </c>
      <c r="AY190" s="14" t="s">
        <v>172</v>
      </c>
      <c r="BE190" s="196">
        <f t="shared" si="24"/>
        <v>0</v>
      </c>
      <c r="BF190" s="196">
        <f t="shared" si="25"/>
        <v>0</v>
      </c>
      <c r="BG190" s="196">
        <f t="shared" si="26"/>
        <v>0</v>
      </c>
      <c r="BH190" s="196">
        <f t="shared" si="27"/>
        <v>0</v>
      </c>
      <c r="BI190" s="196">
        <f t="shared" si="28"/>
        <v>0</v>
      </c>
      <c r="BJ190" s="14" t="s">
        <v>180</v>
      </c>
      <c r="BK190" s="196">
        <f t="shared" si="29"/>
        <v>0</v>
      </c>
      <c r="BL190" s="14" t="s">
        <v>179</v>
      </c>
      <c r="BM190" s="195" t="s">
        <v>106</v>
      </c>
    </row>
    <row r="191" spans="1:65" s="2" customFormat="1" ht="24.2" customHeight="1">
      <c r="A191" s="31"/>
      <c r="B191" s="32"/>
      <c r="C191" s="184" t="s">
        <v>552</v>
      </c>
      <c r="D191" s="184" t="s">
        <v>175</v>
      </c>
      <c r="E191" s="185" t="s">
        <v>1807</v>
      </c>
      <c r="F191" s="186" t="s">
        <v>1808</v>
      </c>
      <c r="G191" s="187" t="s">
        <v>1048</v>
      </c>
      <c r="H191" s="188">
        <v>28</v>
      </c>
      <c r="I191" s="189"/>
      <c r="J191" s="188">
        <f t="shared" si="20"/>
        <v>0</v>
      </c>
      <c r="K191" s="190"/>
      <c r="L191" s="36"/>
      <c r="M191" s="191" t="s">
        <v>1</v>
      </c>
      <c r="N191" s="192" t="s">
        <v>38</v>
      </c>
      <c r="O191" s="68"/>
      <c r="P191" s="193">
        <f t="shared" si="21"/>
        <v>0</v>
      </c>
      <c r="Q191" s="193">
        <v>0</v>
      </c>
      <c r="R191" s="193">
        <f t="shared" si="22"/>
        <v>0</v>
      </c>
      <c r="S191" s="193">
        <v>0</v>
      </c>
      <c r="T191" s="194">
        <f t="shared" si="23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95" t="s">
        <v>179</v>
      </c>
      <c r="AT191" s="195" t="s">
        <v>175</v>
      </c>
      <c r="AU191" s="195" t="s">
        <v>180</v>
      </c>
      <c r="AY191" s="14" t="s">
        <v>172</v>
      </c>
      <c r="BE191" s="196">
        <f t="shared" si="24"/>
        <v>0</v>
      </c>
      <c r="BF191" s="196">
        <f t="shared" si="25"/>
        <v>0</v>
      </c>
      <c r="BG191" s="196">
        <f t="shared" si="26"/>
        <v>0</v>
      </c>
      <c r="BH191" s="196">
        <f t="shared" si="27"/>
        <v>0</v>
      </c>
      <c r="BI191" s="196">
        <f t="shared" si="28"/>
        <v>0</v>
      </c>
      <c r="BJ191" s="14" t="s">
        <v>180</v>
      </c>
      <c r="BK191" s="196">
        <f t="shared" si="29"/>
        <v>0</v>
      </c>
      <c r="BL191" s="14" t="s">
        <v>179</v>
      </c>
      <c r="BM191" s="195" t="s">
        <v>1165</v>
      </c>
    </row>
    <row r="192" spans="1:65" s="2" customFormat="1" ht="24.2" customHeight="1">
      <c r="A192" s="31"/>
      <c r="B192" s="32"/>
      <c r="C192" s="184" t="s">
        <v>556</v>
      </c>
      <c r="D192" s="184" t="s">
        <v>175</v>
      </c>
      <c r="E192" s="185" t="s">
        <v>1211</v>
      </c>
      <c r="F192" s="186" t="s">
        <v>1212</v>
      </c>
      <c r="G192" s="187" t="s">
        <v>337</v>
      </c>
      <c r="H192" s="188">
        <v>154</v>
      </c>
      <c r="I192" s="189"/>
      <c r="J192" s="188">
        <f t="shared" si="20"/>
        <v>0</v>
      </c>
      <c r="K192" s="190"/>
      <c r="L192" s="36"/>
      <c r="M192" s="191" t="s">
        <v>1</v>
      </c>
      <c r="N192" s="192" t="s">
        <v>38</v>
      </c>
      <c r="O192" s="68"/>
      <c r="P192" s="193">
        <f t="shared" si="21"/>
        <v>0</v>
      </c>
      <c r="Q192" s="193">
        <v>0</v>
      </c>
      <c r="R192" s="193">
        <f t="shared" si="22"/>
        <v>0</v>
      </c>
      <c r="S192" s="193">
        <v>0</v>
      </c>
      <c r="T192" s="194">
        <f t="shared" si="23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95" t="s">
        <v>179</v>
      </c>
      <c r="AT192" s="195" t="s">
        <v>175</v>
      </c>
      <c r="AU192" s="195" t="s">
        <v>180</v>
      </c>
      <c r="AY192" s="14" t="s">
        <v>172</v>
      </c>
      <c r="BE192" s="196">
        <f t="shared" si="24"/>
        <v>0</v>
      </c>
      <c r="BF192" s="196">
        <f t="shared" si="25"/>
        <v>0</v>
      </c>
      <c r="BG192" s="196">
        <f t="shared" si="26"/>
        <v>0</v>
      </c>
      <c r="BH192" s="196">
        <f t="shared" si="27"/>
        <v>0</v>
      </c>
      <c r="BI192" s="196">
        <f t="shared" si="28"/>
        <v>0</v>
      </c>
      <c r="BJ192" s="14" t="s">
        <v>180</v>
      </c>
      <c r="BK192" s="196">
        <f t="shared" si="29"/>
        <v>0</v>
      </c>
      <c r="BL192" s="14" t="s">
        <v>179</v>
      </c>
      <c r="BM192" s="195" t="s">
        <v>1168</v>
      </c>
    </row>
    <row r="193" spans="1:65" s="2" customFormat="1" ht="24.2" customHeight="1">
      <c r="A193" s="31"/>
      <c r="B193" s="32"/>
      <c r="C193" s="184" t="s">
        <v>560</v>
      </c>
      <c r="D193" s="184" t="s">
        <v>175</v>
      </c>
      <c r="E193" s="185" t="s">
        <v>1214</v>
      </c>
      <c r="F193" s="186" t="s">
        <v>1215</v>
      </c>
      <c r="G193" s="187" t="s">
        <v>337</v>
      </c>
      <c r="H193" s="188">
        <v>293</v>
      </c>
      <c r="I193" s="189"/>
      <c r="J193" s="188">
        <f t="shared" si="20"/>
        <v>0</v>
      </c>
      <c r="K193" s="190"/>
      <c r="L193" s="36"/>
      <c r="M193" s="191" t="s">
        <v>1</v>
      </c>
      <c r="N193" s="192" t="s">
        <v>38</v>
      </c>
      <c r="O193" s="68"/>
      <c r="P193" s="193">
        <f t="shared" si="21"/>
        <v>0</v>
      </c>
      <c r="Q193" s="193">
        <v>0</v>
      </c>
      <c r="R193" s="193">
        <f t="shared" si="22"/>
        <v>0</v>
      </c>
      <c r="S193" s="193">
        <v>0</v>
      </c>
      <c r="T193" s="194">
        <f t="shared" si="23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95" t="s">
        <v>179</v>
      </c>
      <c r="AT193" s="195" t="s">
        <v>175</v>
      </c>
      <c r="AU193" s="195" t="s">
        <v>180</v>
      </c>
      <c r="AY193" s="14" t="s">
        <v>172</v>
      </c>
      <c r="BE193" s="196">
        <f t="shared" si="24"/>
        <v>0</v>
      </c>
      <c r="BF193" s="196">
        <f t="shared" si="25"/>
        <v>0</v>
      </c>
      <c r="BG193" s="196">
        <f t="shared" si="26"/>
        <v>0</v>
      </c>
      <c r="BH193" s="196">
        <f t="shared" si="27"/>
        <v>0</v>
      </c>
      <c r="BI193" s="196">
        <f t="shared" si="28"/>
        <v>0</v>
      </c>
      <c r="BJ193" s="14" t="s">
        <v>180</v>
      </c>
      <c r="BK193" s="196">
        <f t="shared" si="29"/>
        <v>0</v>
      </c>
      <c r="BL193" s="14" t="s">
        <v>179</v>
      </c>
      <c r="BM193" s="195" t="s">
        <v>1171</v>
      </c>
    </row>
    <row r="194" spans="1:65" s="2" customFormat="1" ht="24.2" customHeight="1">
      <c r="A194" s="31"/>
      <c r="B194" s="32"/>
      <c r="C194" s="184" t="s">
        <v>563</v>
      </c>
      <c r="D194" s="184" t="s">
        <v>175</v>
      </c>
      <c r="E194" s="185" t="s">
        <v>1809</v>
      </c>
      <c r="F194" s="186" t="s">
        <v>1810</v>
      </c>
      <c r="G194" s="187" t="s">
        <v>337</v>
      </c>
      <c r="H194" s="188">
        <v>69</v>
      </c>
      <c r="I194" s="189"/>
      <c r="J194" s="188">
        <f t="shared" si="20"/>
        <v>0</v>
      </c>
      <c r="K194" s="190"/>
      <c r="L194" s="36"/>
      <c r="M194" s="191" t="s">
        <v>1</v>
      </c>
      <c r="N194" s="192" t="s">
        <v>38</v>
      </c>
      <c r="O194" s="68"/>
      <c r="P194" s="193">
        <f t="shared" si="21"/>
        <v>0</v>
      </c>
      <c r="Q194" s="193">
        <v>0</v>
      </c>
      <c r="R194" s="193">
        <f t="shared" si="22"/>
        <v>0</v>
      </c>
      <c r="S194" s="193">
        <v>0</v>
      </c>
      <c r="T194" s="194">
        <f t="shared" si="23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95" t="s">
        <v>179</v>
      </c>
      <c r="AT194" s="195" t="s">
        <v>175</v>
      </c>
      <c r="AU194" s="195" t="s">
        <v>180</v>
      </c>
      <c r="AY194" s="14" t="s">
        <v>172</v>
      </c>
      <c r="BE194" s="196">
        <f t="shared" si="24"/>
        <v>0</v>
      </c>
      <c r="BF194" s="196">
        <f t="shared" si="25"/>
        <v>0</v>
      </c>
      <c r="BG194" s="196">
        <f t="shared" si="26"/>
        <v>0</v>
      </c>
      <c r="BH194" s="196">
        <f t="shared" si="27"/>
        <v>0</v>
      </c>
      <c r="BI194" s="196">
        <f t="shared" si="28"/>
        <v>0</v>
      </c>
      <c r="BJ194" s="14" t="s">
        <v>180</v>
      </c>
      <c r="BK194" s="196">
        <f t="shared" si="29"/>
        <v>0</v>
      </c>
      <c r="BL194" s="14" t="s">
        <v>179</v>
      </c>
      <c r="BM194" s="195" t="s">
        <v>1174</v>
      </c>
    </row>
    <row r="195" spans="1:65" s="2" customFormat="1" ht="24.2" customHeight="1">
      <c r="A195" s="31"/>
      <c r="B195" s="32"/>
      <c r="C195" s="197" t="s">
        <v>567</v>
      </c>
      <c r="D195" s="197" t="s">
        <v>256</v>
      </c>
      <c r="E195" s="198" t="s">
        <v>1332</v>
      </c>
      <c r="F195" s="199" t="s">
        <v>1333</v>
      </c>
      <c r="G195" s="200" t="s">
        <v>337</v>
      </c>
      <c r="H195" s="201">
        <v>73</v>
      </c>
      <c r="I195" s="202"/>
      <c r="J195" s="201">
        <f t="shared" si="20"/>
        <v>0</v>
      </c>
      <c r="K195" s="203"/>
      <c r="L195" s="204"/>
      <c r="M195" s="205" t="s">
        <v>1</v>
      </c>
      <c r="N195" s="206" t="s">
        <v>38</v>
      </c>
      <c r="O195" s="68"/>
      <c r="P195" s="193">
        <f t="shared" si="21"/>
        <v>0</v>
      </c>
      <c r="Q195" s="193">
        <v>0</v>
      </c>
      <c r="R195" s="193">
        <f t="shared" si="22"/>
        <v>0</v>
      </c>
      <c r="S195" s="193">
        <v>0</v>
      </c>
      <c r="T195" s="194">
        <f t="shared" si="23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220</v>
      </c>
      <c r="AT195" s="195" t="s">
        <v>256</v>
      </c>
      <c r="AU195" s="195" t="s">
        <v>180</v>
      </c>
      <c r="AY195" s="14" t="s">
        <v>172</v>
      </c>
      <c r="BE195" s="196">
        <f t="shared" si="24"/>
        <v>0</v>
      </c>
      <c r="BF195" s="196">
        <f t="shared" si="25"/>
        <v>0</v>
      </c>
      <c r="BG195" s="196">
        <f t="shared" si="26"/>
        <v>0</v>
      </c>
      <c r="BH195" s="196">
        <f t="shared" si="27"/>
        <v>0</v>
      </c>
      <c r="BI195" s="196">
        <f t="shared" si="28"/>
        <v>0</v>
      </c>
      <c r="BJ195" s="14" t="s">
        <v>180</v>
      </c>
      <c r="BK195" s="196">
        <f t="shared" si="29"/>
        <v>0</v>
      </c>
      <c r="BL195" s="14" t="s">
        <v>179</v>
      </c>
      <c r="BM195" s="195" t="s">
        <v>1177</v>
      </c>
    </row>
    <row r="196" spans="1:65" s="2" customFormat="1" ht="24.2" customHeight="1">
      <c r="A196" s="31"/>
      <c r="B196" s="32"/>
      <c r="C196" s="184" t="s">
        <v>573</v>
      </c>
      <c r="D196" s="184" t="s">
        <v>175</v>
      </c>
      <c r="E196" s="185" t="s">
        <v>1811</v>
      </c>
      <c r="F196" s="186" t="s">
        <v>1812</v>
      </c>
      <c r="G196" s="187" t="s">
        <v>337</v>
      </c>
      <c r="H196" s="188">
        <v>722</v>
      </c>
      <c r="I196" s="189"/>
      <c r="J196" s="188">
        <f t="shared" si="20"/>
        <v>0</v>
      </c>
      <c r="K196" s="190"/>
      <c r="L196" s="36"/>
      <c r="M196" s="191" t="s">
        <v>1</v>
      </c>
      <c r="N196" s="192" t="s">
        <v>38</v>
      </c>
      <c r="O196" s="68"/>
      <c r="P196" s="193">
        <f t="shared" si="21"/>
        <v>0</v>
      </c>
      <c r="Q196" s="193">
        <v>0</v>
      </c>
      <c r="R196" s="193">
        <f t="shared" si="22"/>
        <v>0</v>
      </c>
      <c r="S196" s="193">
        <v>0</v>
      </c>
      <c r="T196" s="194">
        <f t="shared" si="23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95" t="s">
        <v>179</v>
      </c>
      <c r="AT196" s="195" t="s">
        <v>175</v>
      </c>
      <c r="AU196" s="195" t="s">
        <v>180</v>
      </c>
      <c r="AY196" s="14" t="s">
        <v>172</v>
      </c>
      <c r="BE196" s="196">
        <f t="shared" si="24"/>
        <v>0</v>
      </c>
      <c r="BF196" s="196">
        <f t="shared" si="25"/>
        <v>0</v>
      </c>
      <c r="BG196" s="196">
        <f t="shared" si="26"/>
        <v>0</v>
      </c>
      <c r="BH196" s="196">
        <f t="shared" si="27"/>
        <v>0</v>
      </c>
      <c r="BI196" s="196">
        <f t="shared" si="28"/>
        <v>0</v>
      </c>
      <c r="BJ196" s="14" t="s">
        <v>180</v>
      </c>
      <c r="BK196" s="196">
        <f t="shared" si="29"/>
        <v>0</v>
      </c>
      <c r="BL196" s="14" t="s">
        <v>179</v>
      </c>
      <c r="BM196" s="195" t="s">
        <v>1180</v>
      </c>
    </row>
    <row r="197" spans="1:65" s="2" customFormat="1" ht="24.2" customHeight="1">
      <c r="A197" s="31"/>
      <c r="B197" s="32"/>
      <c r="C197" s="197" t="s">
        <v>577</v>
      </c>
      <c r="D197" s="197" t="s">
        <v>256</v>
      </c>
      <c r="E197" s="198" t="s">
        <v>1338</v>
      </c>
      <c r="F197" s="199" t="s">
        <v>1339</v>
      </c>
      <c r="G197" s="200" t="s">
        <v>337</v>
      </c>
      <c r="H197" s="201">
        <v>754</v>
      </c>
      <c r="I197" s="202"/>
      <c r="J197" s="201">
        <f t="shared" si="20"/>
        <v>0</v>
      </c>
      <c r="K197" s="203"/>
      <c r="L197" s="204"/>
      <c r="M197" s="205" t="s">
        <v>1</v>
      </c>
      <c r="N197" s="206" t="s">
        <v>38</v>
      </c>
      <c r="O197" s="68"/>
      <c r="P197" s="193">
        <f t="shared" si="21"/>
        <v>0</v>
      </c>
      <c r="Q197" s="193">
        <v>0</v>
      </c>
      <c r="R197" s="193">
        <f t="shared" si="22"/>
        <v>0</v>
      </c>
      <c r="S197" s="193">
        <v>0</v>
      </c>
      <c r="T197" s="194">
        <f t="shared" si="23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220</v>
      </c>
      <c r="AT197" s="195" t="s">
        <v>256</v>
      </c>
      <c r="AU197" s="195" t="s">
        <v>180</v>
      </c>
      <c r="AY197" s="14" t="s">
        <v>172</v>
      </c>
      <c r="BE197" s="196">
        <f t="shared" si="24"/>
        <v>0</v>
      </c>
      <c r="BF197" s="196">
        <f t="shared" si="25"/>
        <v>0</v>
      </c>
      <c r="BG197" s="196">
        <f t="shared" si="26"/>
        <v>0</v>
      </c>
      <c r="BH197" s="196">
        <f t="shared" si="27"/>
        <v>0</v>
      </c>
      <c r="BI197" s="196">
        <f t="shared" si="28"/>
        <v>0</v>
      </c>
      <c r="BJ197" s="14" t="s">
        <v>180</v>
      </c>
      <c r="BK197" s="196">
        <f t="shared" si="29"/>
        <v>0</v>
      </c>
      <c r="BL197" s="14" t="s">
        <v>179</v>
      </c>
      <c r="BM197" s="195" t="s">
        <v>1183</v>
      </c>
    </row>
    <row r="198" spans="1:65" s="2" customFormat="1" ht="24.2" customHeight="1">
      <c r="A198" s="31"/>
      <c r="B198" s="32"/>
      <c r="C198" s="184" t="s">
        <v>581</v>
      </c>
      <c r="D198" s="184" t="s">
        <v>175</v>
      </c>
      <c r="E198" s="185" t="s">
        <v>1217</v>
      </c>
      <c r="F198" s="186" t="s">
        <v>1218</v>
      </c>
      <c r="G198" s="187" t="s">
        <v>337</v>
      </c>
      <c r="H198" s="188">
        <v>40</v>
      </c>
      <c r="I198" s="189"/>
      <c r="J198" s="188">
        <f t="shared" si="20"/>
        <v>0</v>
      </c>
      <c r="K198" s="190"/>
      <c r="L198" s="36"/>
      <c r="M198" s="191" t="s">
        <v>1</v>
      </c>
      <c r="N198" s="192" t="s">
        <v>38</v>
      </c>
      <c r="O198" s="68"/>
      <c r="P198" s="193">
        <f t="shared" si="21"/>
        <v>0</v>
      </c>
      <c r="Q198" s="193">
        <v>0</v>
      </c>
      <c r="R198" s="193">
        <f t="shared" si="22"/>
        <v>0</v>
      </c>
      <c r="S198" s="193">
        <v>0</v>
      </c>
      <c r="T198" s="194">
        <f t="shared" si="23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95" t="s">
        <v>179</v>
      </c>
      <c r="AT198" s="195" t="s">
        <v>175</v>
      </c>
      <c r="AU198" s="195" t="s">
        <v>180</v>
      </c>
      <c r="AY198" s="14" t="s">
        <v>172</v>
      </c>
      <c r="BE198" s="196">
        <f t="shared" si="24"/>
        <v>0</v>
      </c>
      <c r="BF198" s="196">
        <f t="shared" si="25"/>
        <v>0</v>
      </c>
      <c r="BG198" s="196">
        <f t="shared" si="26"/>
        <v>0</v>
      </c>
      <c r="BH198" s="196">
        <f t="shared" si="27"/>
        <v>0</v>
      </c>
      <c r="BI198" s="196">
        <f t="shared" si="28"/>
        <v>0</v>
      </c>
      <c r="BJ198" s="14" t="s">
        <v>180</v>
      </c>
      <c r="BK198" s="196">
        <f t="shared" si="29"/>
        <v>0</v>
      </c>
      <c r="BL198" s="14" t="s">
        <v>179</v>
      </c>
      <c r="BM198" s="195" t="s">
        <v>1186</v>
      </c>
    </row>
    <row r="199" spans="1:65" s="2" customFormat="1" ht="24.2" customHeight="1">
      <c r="A199" s="31"/>
      <c r="B199" s="32"/>
      <c r="C199" s="184" t="s">
        <v>585</v>
      </c>
      <c r="D199" s="184" t="s">
        <v>175</v>
      </c>
      <c r="E199" s="185" t="s">
        <v>1813</v>
      </c>
      <c r="F199" s="186" t="s">
        <v>1814</v>
      </c>
      <c r="G199" s="187" t="s">
        <v>337</v>
      </c>
      <c r="H199" s="188">
        <v>291</v>
      </c>
      <c r="I199" s="189"/>
      <c r="J199" s="188">
        <f t="shared" si="20"/>
        <v>0</v>
      </c>
      <c r="K199" s="190"/>
      <c r="L199" s="36"/>
      <c r="M199" s="191" t="s">
        <v>1</v>
      </c>
      <c r="N199" s="192" t="s">
        <v>38</v>
      </c>
      <c r="O199" s="68"/>
      <c r="P199" s="193">
        <f t="shared" si="21"/>
        <v>0</v>
      </c>
      <c r="Q199" s="193">
        <v>0</v>
      </c>
      <c r="R199" s="193">
        <f t="shared" si="22"/>
        <v>0</v>
      </c>
      <c r="S199" s="193">
        <v>0</v>
      </c>
      <c r="T199" s="194">
        <f t="shared" si="23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179</v>
      </c>
      <c r="AT199" s="195" t="s">
        <v>175</v>
      </c>
      <c r="AU199" s="195" t="s">
        <v>180</v>
      </c>
      <c r="AY199" s="14" t="s">
        <v>172</v>
      </c>
      <c r="BE199" s="196">
        <f t="shared" si="24"/>
        <v>0</v>
      </c>
      <c r="BF199" s="196">
        <f t="shared" si="25"/>
        <v>0</v>
      </c>
      <c r="BG199" s="196">
        <f t="shared" si="26"/>
        <v>0</v>
      </c>
      <c r="BH199" s="196">
        <f t="shared" si="27"/>
        <v>0</v>
      </c>
      <c r="BI199" s="196">
        <f t="shared" si="28"/>
        <v>0</v>
      </c>
      <c r="BJ199" s="14" t="s">
        <v>180</v>
      </c>
      <c r="BK199" s="196">
        <f t="shared" si="29"/>
        <v>0</v>
      </c>
      <c r="BL199" s="14" t="s">
        <v>179</v>
      </c>
      <c r="BM199" s="195" t="s">
        <v>1189</v>
      </c>
    </row>
    <row r="200" spans="1:65" s="2" customFormat="1" ht="24.2" customHeight="1">
      <c r="A200" s="31"/>
      <c r="B200" s="32"/>
      <c r="C200" s="197" t="s">
        <v>589</v>
      </c>
      <c r="D200" s="197" t="s">
        <v>256</v>
      </c>
      <c r="E200" s="198" t="s">
        <v>1345</v>
      </c>
      <c r="F200" s="199" t="s">
        <v>1346</v>
      </c>
      <c r="G200" s="200" t="s">
        <v>337</v>
      </c>
      <c r="H200" s="201">
        <v>303</v>
      </c>
      <c r="I200" s="202"/>
      <c r="J200" s="201">
        <f t="shared" si="20"/>
        <v>0</v>
      </c>
      <c r="K200" s="203"/>
      <c r="L200" s="204"/>
      <c r="M200" s="205" t="s">
        <v>1</v>
      </c>
      <c r="N200" s="206" t="s">
        <v>38</v>
      </c>
      <c r="O200" s="68"/>
      <c r="P200" s="193">
        <f t="shared" si="21"/>
        <v>0</v>
      </c>
      <c r="Q200" s="193">
        <v>0</v>
      </c>
      <c r="R200" s="193">
        <f t="shared" si="22"/>
        <v>0</v>
      </c>
      <c r="S200" s="193">
        <v>0</v>
      </c>
      <c r="T200" s="194">
        <f t="shared" si="23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95" t="s">
        <v>220</v>
      </c>
      <c r="AT200" s="195" t="s">
        <v>256</v>
      </c>
      <c r="AU200" s="195" t="s">
        <v>180</v>
      </c>
      <c r="AY200" s="14" t="s">
        <v>172</v>
      </c>
      <c r="BE200" s="196">
        <f t="shared" si="24"/>
        <v>0</v>
      </c>
      <c r="BF200" s="196">
        <f t="shared" si="25"/>
        <v>0</v>
      </c>
      <c r="BG200" s="196">
        <f t="shared" si="26"/>
        <v>0</v>
      </c>
      <c r="BH200" s="196">
        <f t="shared" si="27"/>
        <v>0</v>
      </c>
      <c r="BI200" s="196">
        <f t="shared" si="28"/>
        <v>0</v>
      </c>
      <c r="BJ200" s="14" t="s">
        <v>180</v>
      </c>
      <c r="BK200" s="196">
        <f t="shared" si="29"/>
        <v>0</v>
      </c>
      <c r="BL200" s="14" t="s">
        <v>179</v>
      </c>
      <c r="BM200" s="195" t="s">
        <v>1192</v>
      </c>
    </row>
    <row r="201" spans="1:65" s="2" customFormat="1" ht="24.2" customHeight="1">
      <c r="A201" s="31"/>
      <c r="B201" s="32"/>
      <c r="C201" s="184" t="s">
        <v>590</v>
      </c>
      <c r="D201" s="184" t="s">
        <v>175</v>
      </c>
      <c r="E201" s="185" t="s">
        <v>1220</v>
      </c>
      <c r="F201" s="186" t="s">
        <v>1221</v>
      </c>
      <c r="G201" s="187" t="s">
        <v>337</v>
      </c>
      <c r="H201" s="188">
        <v>48</v>
      </c>
      <c r="I201" s="189"/>
      <c r="J201" s="188">
        <f t="shared" si="20"/>
        <v>0</v>
      </c>
      <c r="K201" s="190"/>
      <c r="L201" s="36"/>
      <c r="M201" s="191" t="s">
        <v>1</v>
      </c>
      <c r="N201" s="192" t="s">
        <v>38</v>
      </c>
      <c r="O201" s="68"/>
      <c r="P201" s="193">
        <f t="shared" si="21"/>
        <v>0</v>
      </c>
      <c r="Q201" s="193">
        <v>0</v>
      </c>
      <c r="R201" s="193">
        <f t="shared" si="22"/>
        <v>0</v>
      </c>
      <c r="S201" s="193">
        <v>0</v>
      </c>
      <c r="T201" s="194">
        <f t="shared" si="23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179</v>
      </c>
      <c r="AT201" s="195" t="s">
        <v>175</v>
      </c>
      <c r="AU201" s="195" t="s">
        <v>180</v>
      </c>
      <c r="AY201" s="14" t="s">
        <v>172</v>
      </c>
      <c r="BE201" s="196">
        <f t="shared" si="24"/>
        <v>0</v>
      </c>
      <c r="BF201" s="196">
        <f t="shared" si="25"/>
        <v>0</v>
      </c>
      <c r="BG201" s="196">
        <f t="shared" si="26"/>
        <v>0</v>
      </c>
      <c r="BH201" s="196">
        <f t="shared" si="27"/>
        <v>0</v>
      </c>
      <c r="BI201" s="196">
        <f t="shared" si="28"/>
        <v>0</v>
      </c>
      <c r="BJ201" s="14" t="s">
        <v>180</v>
      </c>
      <c r="BK201" s="196">
        <f t="shared" si="29"/>
        <v>0</v>
      </c>
      <c r="BL201" s="14" t="s">
        <v>179</v>
      </c>
      <c r="BM201" s="195" t="s">
        <v>1196</v>
      </c>
    </row>
    <row r="202" spans="1:65" s="2" customFormat="1" ht="24.2" customHeight="1">
      <c r="A202" s="31"/>
      <c r="B202" s="32"/>
      <c r="C202" s="184" t="s">
        <v>591</v>
      </c>
      <c r="D202" s="184" t="s">
        <v>175</v>
      </c>
      <c r="E202" s="185" t="s">
        <v>1815</v>
      </c>
      <c r="F202" s="186" t="s">
        <v>1816</v>
      </c>
      <c r="G202" s="187" t="s">
        <v>337</v>
      </c>
      <c r="H202" s="188">
        <v>258</v>
      </c>
      <c r="I202" s="189"/>
      <c r="J202" s="188">
        <f t="shared" si="20"/>
        <v>0</v>
      </c>
      <c r="K202" s="190"/>
      <c r="L202" s="36"/>
      <c r="M202" s="191" t="s">
        <v>1</v>
      </c>
      <c r="N202" s="192" t="s">
        <v>38</v>
      </c>
      <c r="O202" s="68"/>
      <c r="P202" s="193">
        <f t="shared" si="21"/>
        <v>0</v>
      </c>
      <c r="Q202" s="193">
        <v>0</v>
      </c>
      <c r="R202" s="193">
        <f t="shared" si="22"/>
        <v>0</v>
      </c>
      <c r="S202" s="193">
        <v>0</v>
      </c>
      <c r="T202" s="194">
        <f t="shared" si="23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179</v>
      </c>
      <c r="AT202" s="195" t="s">
        <v>175</v>
      </c>
      <c r="AU202" s="195" t="s">
        <v>180</v>
      </c>
      <c r="AY202" s="14" t="s">
        <v>172</v>
      </c>
      <c r="BE202" s="196">
        <f t="shared" si="24"/>
        <v>0</v>
      </c>
      <c r="BF202" s="196">
        <f t="shared" si="25"/>
        <v>0</v>
      </c>
      <c r="BG202" s="196">
        <f t="shared" si="26"/>
        <v>0</v>
      </c>
      <c r="BH202" s="196">
        <f t="shared" si="27"/>
        <v>0</v>
      </c>
      <c r="BI202" s="196">
        <f t="shared" si="28"/>
        <v>0</v>
      </c>
      <c r="BJ202" s="14" t="s">
        <v>180</v>
      </c>
      <c r="BK202" s="196">
        <f t="shared" si="29"/>
        <v>0</v>
      </c>
      <c r="BL202" s="14" t="s">
        <v>179</v>
      </c>
      <c r="BM202" s="195" t="s">
        <v>1199</v>
      </c>
    </row>
    <row r="203" spans="1:65" s="2" customFormat="1" ht="24.2" customHeight="1">
      <c r="A203" s="31"/>
      <c r="B203" s="32"/>
      <c r="C203" s="197" t="s">
        <v>592</v>
      </c>
      <c r="D203" s="197" t="s">
        <v>256</v>
      </c>
      <c r="E203" s="198" t="s">
        <v>1352</v>
      </c>
      <c r="F203" s="199" t="s">
        <v>1353</v>
      </c>
      <c r="G203" s="200" t="s">
        <v>337</v>
      </c>
      <c r="H203" s="201">
        <v>266</v>
      </c>
      <c r="I203" s="202"/>
      <c r="J203" s="201">
        <f t="shared" si="20"/>
        <v>0</v>
      </c>
      <c r="K203" s="203"/>
      <c r="L203" s="204"/>
      <c r="M203" s="205" t="s">
        <v>1</v>
      </c>
      <c r="N203" s="206" t="s">
        <v>38</v>
      </c>
      <c r="O203" s="68"/>
      <c r="P203" s="193">
        <f t="shared" si="21"/>
        <v>0</v>
      </c>
      <c r="Q203" s="193">
        <v>0</v>
      </c>
      <c r="R203" s="193">
        <f t="shared" si="22"/>
        <v>0</v>
      </c>
      <c r="S203" s="193">
        <v>0</v>
      </c>
      <c r="T203" s="194">
        <f t="shared" si="23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95" t="s">
        <v>220</v>
      </c>
      <c r="AT203" s="195" t="s">
        <v>256</v>
      </c>
      <c r="AU203" s="195" t="s">
        <v>180</v>
      </c>
      <c r="AY203" s="14" t="s">
        <v>172</v>
      </c>
      <c r="BE203" s="196">
        <f t="shared" si="24"/>
        <v>0</v>
      </c>
      <c r="BF203" s="196">
        <f t="shared" si="25"/>
        <v>0</v>
      </c>
      <c r="BG203" s="196">
        <f t="shared" si="26"/>
        <v>0</v>
      </c>
      <c r="BH203" s="196">
        <f t="shared" si="27"/>
        <v>0</v>
      </c>
      <c r="BI203" s="196">
        <f t="shared" si="28"/>
        <v>0</v>
      </c>
      <c r="BJ203" s="14" t="s">
        <v>180</v>
      </c>
      <c r="BK203" s="196">
        <f t="shared" si="29"/>
        <v>0</v>
      </c>
      <c r="BL203" s="14" t="s">
        <v>179</v>
      </c>
      <c r="BM203" s="195" t="s">
        <v>1204</v>
      </c>
    </row>
    <row r="204" spans="1:65" s="2" customFormat="1" ht="24.2" customHeight="1">
      <c r="A204" s="31"/>
      <c r="B204" s="32"/>
      <c r="C204" s="184" t="s">
        <v>595</v>
      </c>
      <c r="D204" s="184" t="s">
        <v>175</v>
      </c>
      <c r="E204" s="185" t="s">
        <v>1223</v>
      </c>
      <c r="F204" s="186" t="s">
        <v>1224</v>
      </c>
      <c r="G204" s="187" t="s">
        <v>337</v>
      </c>
      <c r="H204" s="188">
        <v>81</v>
      </c>
      <c r="I204" s="189"/>
      <c r="J204" s="188">
        <f t="shared" si="20"/>
        <v>0</v>
      </c>
      <c r="K204" s="190"/>
      <c r="L204" s="36"/>
      <c r="M204" s="191" t="s">
        <v>1</v>
      </c>
      <c r="N204" s="192" t="s">
        <v>38</v>
      </c>
      <c r="O204" s="68"/>
      <c r="P204" s="193">
        <f t="shared" si="21"/>
        <v>0</v>
      </c>
      <c r="Q204" s="193">
        <v>0</v>
      </c>
      <c r="R204" s="193">
        <f t="shared" si="22"/>
        <v>0</v>
      </c>
      <c r="S204" s="193">
        <v>0</v>
      </c>
      <c r="T204" s="194">
        <f t="shared" si="23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 t="shared" si="24"/>
        <v>0</v>
      </c>
      <c r="BF204" s="196">
        <f t="shared" si="25"/>
        <v>0</v>
      </c>
      <c r="BG204" s="196">
        <f t="shared" si="26"/>
        <v>0</v>
      </c>
      <c r="BH204" s="196">
        <f t="shared" si="27"/>
        <v>0</v>
      </c>
      <c r="BI204" s="196">
        <f t="shared" si="28"/>
        <v>0</v>
      </c>
      <c r="BJ204" s="14" t="s">
        <v>180</v>
      </c>
      <c r="BK204" s="196">
        <f t="shared" si="29"/>
        <v>0</v>
      </c>
      <c r="BL204" s="14" t="s">
        <v>179</v>
      </c>
      <c r="BM204" s="195" t="s">
        <v>1207</v>
      </c>
    </row>
    <row r="205" spans="1:65" s="2" customFormat="1" ht="24.2" customHeight="1">
      <c r="A205" s="31"/>
      <c r="B205" s="32"/>
      <c r="C205" s="184" t="s">
        <v>601</v>
      </c>
      <c r="D205" s="184" t="s">
        <v>175</v>
      </c>
      <c r="E205" s="185" t="s">
        <v>1817</v>
      </c>
      <c r="F205" s="186" t="s">
        <v>1818</v>
      </c>
      <c r="G205" s="187" t="s">
        <v>337</v>
      </c>
      <c r="H205" s="188">
        <v>52</v>
      </c>
      <c r="I205" s="189"/>
      <c r="J205" s="188">
        <f t="shared" si="20"/>
        <v>0</v>
      </c>
      <c r="K205" s="190"/>
      <c r="L205" s="36"/>
      <c r="M205" s="191" t="s">
        <v>1</v>
      </c>
      <c r="N205" s="192" t="s">
        <v>38</v>
      </c>
      <c r="O205" s="68"/>
      <c r="P205" s="193">
        <f t="shared" si="21"/>
        <v>0</v>
      </c>
      <c r="Q205" s="193">
        <v>0</v>
      </c>
      <c r="R205" s="193">
        <f t="shared" si="22"/>
        <v>0</v>
      </c>
      <c r="S205" s="193">
        <v>0</v>
      </c>
      <c r="T205" s="194">
        <f t="shared" si="23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95" t="s">
        <v>179</v>
      </c>
      <c r="AT205" s="195" t="s">
        <v>175</v>
      </c>
      <c r="AU205" s="195" t="s">
        <v>180</v>
      </c>
      <c r="AY205" s="14" t="s">
        <v>172</v>
      </c>
      <c r="BE205" s="196">
        <f t="shared" si="24"/>
        <v>0</v>
      </c>
      <c r="BF205" s="196">
        <f t="shared" si="25"/>
        <v>0</v>
      </c>
      <c r="BG205" s="196">
        <f t="shared" si="26"/>
        <v>0</v>
      </c>
      <c r="BH205" s="196">
        <f t="shared" si="27"/>
        <v>0</v>
      </c>
      <c r="BI205" s="196">
        <f t="shared" si="28"/>
        <v>0</v>
      </c>
      <c r="BJ205" s="14" t="s">
        <v>180</v>
      </c>
      <c r="BK205" s="196">
        <f t="shared" si="29"/>
        <v>0</v>
      </c>
      <c r="BL205" s="14" t="s">
        <v>179</v>
      </c>
      <c r="BM205" s="195" t="s">
        <v>1210</v>
      </c>
    </row>
    <row r="206" spans="1:65" s="2" customFormat="1" ht="24.2" customHeight="1">
      <c r="A206" s="31"/>
      <c r="B206" s="32"/>
      <c r="C206" s="184" t="s">
        <v>605</v>
      </c>
      <c r="D206" s="184" t="s">
        <v>175</v>
      </c>
      <c r="E206" s="185" t="s">
        <v>1819</v>
      </c>
      <c r="F206" s="186" t="s">
        <v>1820</v>
      </c>
      <c r="G206" s="187" t="s">
        <v>337</v>
      </c>
      <c r="H206" s="188">
        <v>109</v>
      </c>
      <c r="I206" s="189"/>
      <c r="J206" s="188">
        <f t="shared" si="20"/>
        <v>0</v>
      </c>
      <c r="K206" s="190"/>
      <c r="L206" s="36"/>
      <c r="M206" s="191" t="s">
        <v>1</v>
      </c>
      <c r="N206" s="192" t="s">
        <v>38</v>
      </c>
      <c r="O206" s="68"/>
      <c r="P206" s="193">
        <f t="shared" si="21"/>
        <v>0</v>
      </c>
      <c r="Q206" s="193">
        <v>0</v>
      </c>
      <c r="R206" s="193">
        <f t="shared" si="22"/>
        <v>0</v>
      </c>
      <c r="S206" s="193">
        <v>0</v>
      </c>
      <c r="T206" s="194">
        <f t="shared" si="23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179</v>
      </c>
      <c r="AT206" s="195" t="s">
        <v>175</v>
      </c>
      <c r="AU206" s="195" t="s">
        <v>180</v>
      </c>
      <c r="AY206" s="14" t="s">
        <v>172</v>
      </c>
      <c r="BE206" s="196">
        <f t="shared" si="24"/>
        <v>0</v>
      </c>
      <c r="BF206" s="196">
        <f t="shared" si="25"/>
        <v>0</v>
      </c>
      <c r="BG206" s="196">
        <f t="shared" si="26"/>
        <v>0</v>
      </c>
      <c r="BH206" s="196">
        <f t="shared" si="27"/>
        <v>0</v>
      </c>
      <c r="BI206" s="196">
        <f t="shared" si="28"/>
        <v>0</v>
      </c>
      <c r="BJ206" s="14" t="s">
        <v>180</v>
      </c>
      <c r="BK206" s="196">
        <f t="shared" si="29"/>
        <v>0</v>
      </c>
      <c r="BL206" s="14" t="s">
        <v>179</v>
      </c>
      <c r="BM206" s="195" t="s">
        <v>1213</v>
      </c>
    </row>
    <row r="207" spans="1:65" s="2" customFormat="1" ht="24.2" customHeight="1">
      <c r="A207" s="31"/>
      <c r="B207" s="32"/>
      <c r="C207" s="184" t="s">
        <v>609</v>
      </c>
      <c r="D207" s="184" t="s">
        <v>175</v>
      </c>
      <c r="E207" s="185" t="s">
        <v>1821</v>
      </c>
      <c r="F207" s="186" t="s">
        <v>1822</v>
      </c>
      <c r="G207" s="187" t="s">
        <v>337</v>
      </c>
      <c r="H207" s="188">
        <v>115</v>
      </c>
      <c r="I207" s="189"/>
      <c r="J207" s="188">
        <f t="shared" si="20"/>
        <v>0</v>
      </c>
      <c r="K207" s="190"/>
      <c r="L207" s="36"/>
      <c r="M207" s="191" t="s">
        <v>1</v>
      </c>
      <c r="N207" s="192" t="s">
        <v>38</v>
      </c>
      <c r="O207" s="68"/>
      <c r="P207" s="193">
        <f t="shared" si="21"/>
        <v>0</v>
      </c>
      <c r="Q207" s="193">
        <v>0</v>
      </c>
      <c r="R207" s="193">
        <f t="shared" si="22"/>
        <v>0</v>
      </c>
      <c r="S207" s="193">
        <v>0</v>
      </c>
      <c r="T207" s="194">
        <f t="shared" si="23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95" t="s">
        <v>179</v>
      </c>
      <c r="AT207" s="195" t="s">
        <v>175</v>
      </c>
      <c r="AU207" s="195" t="s">
        <v>180</v>
      </c>
      <c r="AY207" s="14" t="s">
        <v>172</v>
      </c>
      <c r="BE207" s="196">
        <f t="shared" si="24"/>
        <v>0</v>
      </c>
      <c r="BF207" s="196">
        <f t="shared" si="25"/>
        <v>0</v>
      </c>
      <c r="BG207" s="196">
        <f t="shared" si="26"/>
        <v>0</v>
      </c>
      <c r="BH207" s="196">
        <f t="shared" si="27"/>
        <v>0</v>
      </c>
      <c r="BI207" s="196">
        <f t="shared" si="28"/>
        <v>0</v>
      </c>
      <c r="BJ207" s="14" t="s">
        <v>180</v>
      </c>
      <c r="BK207" s="196">
        <f t="shared" si="29"/>
        <v>0</v>
      </c>
      <c r="BL207" s="14" t="s">
        <v>179</v>
      </c>
      <c r="BM207" s="195" t="s">
        <v>1216</v>
      </c>
    </row>
    <row r="208" spans="1:65" s="2" customFormat="1" ht="24.2" customHeight="1">
      <c r="A208" s="31"/>
      <c r="B208" s="32"/>
      <c r="C208" s="184" t="s">
        <v>613</v>
      </c>
      <c r="D208" s="184" t="s">
        <v>175</v>
      </c>
      <c r="E208" s="185" t="s">
        <v>1823</v>
      </c>
      <c r="F208" s="186" t="s">
        <v>1824</v>
      </c>
      <c r="G208" s="187" t="s">
        <v>337</v>
      </c>
      <c r="H208" s="188">
        <v>137</v>
      </c>
      <c r="I208" s="189"/>
      <c r="J208" s="188">
        <f t="shared" si="20"/>
        <v>0</v>
      </c>
      <c r="K208" s="190"/>
      <c r="L208" s="36"/>
      <c r="M208" s="191" t="s">
        <v>1</v>
      </c>
      <c r="N208" s="192" t="s">
        <v>38</v>
      </c>
      <c r="O208" s="68"/>
      <c r="P208" s="193">
        <f t="shared" si="21"/>
        <v>0</v>
      </c>
      <c r="Q208" s="193">
        <v>0</v>
      </c>
      <c r="R208" s="193">
        <f t="shared" si="22"/>
        <v>0</v>
      </c>
      <c r="S208" s="193">
        <v>0</v>
      </c>
      <c r="T208" s="194">
        <f t="shared" si="23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95" t="s">
        <v>179</v>
      </c>
      <c r="AT208" s="195" t="s">
        <v>175</v>
      </c>
      <c r="AU208" s="195" t="s">
        <v>180</v>
      </c>
      <c r="AY208" s="14" t="s">
        <v>172</v>
      </c>
      <c r="BE208" s="196">
        <f t="shared" si="24"/>
        <v>0</v>
      </c>
      <c r="BF208" s="196">
        <f t="shared" si="25"/>
        <v>0</v>
      </c>
      <c r="BG208" s="196">
        <f t="shared" si="26"/>
        <v>0</v>
      </c>
      <c r="BH208" s="196">
        <f t="shared" si="27"/>
        <v>0</v>
      </c>
      <c r="BI208" s="196">
        <f t="shared" si="28"/>
        <v>0</v>
      </c>
      <c r="BJ208" s="14" t="s">
        <v>180</v>
      </c>
      <c r="BK208" s="196">
        <f t="shared" si="29"/>
        <v>0</v>
      </c>
      <c r="BL208" s="14" t="s">
        <v>179</v>
      </c>
      <c r="BM208" s="195" t="s">
        <v>1219</v>
      </c>
    </row>
    <row r="209" spans="1:65" s="2" customFormat="1" ht="24.2" customHeight="1">
      <c r="A209" s="31"/>
      <c r="B209" s="32"/>
      <c r="C209" s="184" t="s">
        <v>617</v>
      </c>
      <c r="D209" s="184" t="s">
        <v>175</v>
      </c>
      <c r="E209" s="185" t="s">
        <v>1226</v>
      </c>
      <c r="F209" s="186" t="s">
        <v>1227</v>
      </c>
      <c r="G209" s="187" t="s">
        <v>337</v>
      </c>
      <c r="H209" s="188">
        <v>231.5</v>
      </c>
      <c r="I209" s="189"/>
      <c r="J209" s="188">
        <f t="shared" si="20"/>
        <v>0</v>
      </c>
      <c r="K209" s="190"/>
      <c r="L209" s="36"/>
      <c r="M209" s="191" t="s">
        <v>1</v>
      </c>
      <c r="N209" s="192" t="s">
        <v>38</v>
      </c>
      <c r="O209" s="68"/>
      <c r="P209" s="193">
        <f t="shared" si="21"/>
        <v>0</v>
      </c>
      <c r="Q209" s="193">
        <v>0</v>
      </c>
      <c r="R209" s="193">
        <f t="shared" si="22"/>
        <v>0</v>
      </c>
      <c r="S209" s="193">
        <v>0</v>
      </c>
      <c r="T209" s="194">
        <f t="shared" si="23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179</v>
      </c>
      <c r="AT209" s="195" t="s">
        <v>175</v>
      </c>
      <c r="AU209" s="195" t="s">
        <v>180</v>
      </c>
      <c r="AY209" s="14" t="s">
        <v>172</v>
      </c>
      <c r="BE209" s="196">
        <f t="shared" si="24"/>
        <v>0</v>
      </c>
      <c r="BF209" s="196">
        <f t="shared" si="25"/>
        <v>0</v>
      </c>
      <c r="BG209" s="196">
        <f t="shared" si="26"/>
        <v>0</v>
      </c>
      <c r="BH209" s="196">
        <f t="shared" si="27"/>
        <v>0</v>
      </c>
      <c r="BI209" s="196">
        <f t="shared" si="28"/>
        <v>0</v>
      </c>
      <c r="BJ209" s="14" t="s">
        <v>180</v>
      </c>
      <c r="BK209" s="196">
        <f t="shared" si="29"/>
        <v>0</v>
      </c>
      <c r="BL209" s="14" t="s">
        <v>179</v>
      </c>
      <c r="BM209" s="195" t="s">
        <v>1222</v>
      </c>
    </row>
    <row r="210" spans="1:65" s="2" customFormat="1" ht="24.2" customHeight="1">
      <c r="A210" s="31"/>
      <c r="B210" s="32"/>
      <c r="C210" s="184" t="s">
        <v>621</v>
      </c>
      <c r="D210" s="184" t="s">
        <v>175</v>
      </c>
      <c r="E210" s="185" t="s">
        <v>1229</v>
      </c>
      <c r="F210" s="186" t="s">
        <v>1230</v>
      </c>
      <c r="G210" s="187" t="s">
        <v>337</v>
      </c>
      <c r="H210" s="188">
        <v>121.5</v>
      </c>
      <c r="I210" s="189"/>
      <c r="J210" s="188">
        <f t="shared" si="20"/>
        <v>0</v>
      </c>
      <c r="K210" s="190"/>
      <c r="L210" s="36"/>
      <c r="M210" s="191" t="s">
        <v>1</v>
      </c>
      <c r="N210" s="192" t="s">
        <v>38</v>
      </c>
      <c r="O210" s="68"/>
      <c r="P210" s="193">
        <f t="shared" si="21"/>
        <v>0</v>
      </c>
      <c r="Q210" s="193">
        <v>0</v>
      </c>
      <c r="R210" s="193">
        <f t="shared" si="22"/>
        <v>0</v>
      </c>
      <c r="S210" s="193">
        <v>0</v>
      </c>
      <c r="T210" s="194">
        <f t="shared" si="23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95" t="s">
        <v>179</v>
      </c>
      <c r="AT210" s="195" t="s">
        <v>175</v>
      </c>
      <c r="AU210" s="195" t="s">
        <v>180</v>
      </c>
      <c r="AY210" s="14" t="s">
        <v>172</v>
      </c>
      <c r="BE210" s="196">
        <f t="shared" si="24"/>
        <v>0</v>
      </c>
      <c r="BF210" s="196">
        <f t="shared" si="25"/>
        <v>0</v>
      </c>
      <c r="BG210" s="196">
        <f t="shared" si="26"/>
        <v>0</v>
      </c>
      <c r="BH210" s="196">
        <f t="shared" si="27"/>
        <v>0</v>
      </c>
      <c r="BI210" s="196">
        <f t="shared" si="28"/>
        <v>0</v>
      </c>
      <c r="BJ210" s="14" t="s">
        <v>180</v>
      </c>
      <c r="BK210" s="196">
        <f t="shared" si="29"/>
        <v>0</v>
      </c>
      <c r="BL210" s="14" t="s">
        <v>179</v>
      </c>
      <c r="BM210" s="195" t="s">
        <v>1225</v>
      </c>
    </row>
    <row r="211" spans="1:65" s="2" customFormat="1" ht="24.2" customHeight="1">
      <c r="A211" s="31"/>
      <c r="B211" s="32"/>
      <c r="C211" s="184" t="s">
        <v>627</v>
      </c>
      <c r="D211" s="184" t="s">
        <v>175</v>
      </c>
      <c r="E211" s="185" t="s">
        <v>1232</v>
      </c>
      <c r="F211" s="186" t="s">
        <v>1233</v>
      </c>
      <c r="G211" s="187" t="s">
        <v>1048</v>
      </c>
      <c r="H211" s="188">
        <v>7</v>
      </c>
      <c r="I211" s="189"/>
      <c r="J211" s="188">
        <f t="shared" si="20"/>
        <v>0</v>
      </c>
      <c r="K211" s="190"/>
      <c r="L211" s="36"/>
      <c r="M211" s="191" t="s">
        <v>1</v>
      </c>
      <c r="N211" s="192" t="s">
        <v>38</v>
      </c>
      <c r="O211" s="68"/>
      <c r="P211" s="193">
        <f t="shared" si="21"/>
        <v>0</v>
      </c>
      <c r="Q211" s="193">
        <v>0</v>
      </c>
      <c r="R211" s="193">
        <f t="shared" si="22"/>
        <v>0</v>
      </c>
      <c r="S211" s="193">
        <v>0</v>
      </c>
      <c r="T211" s="194">
        <f t="shared" si="23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 t="shared" si="24"/>
        <v>0</v>
      </c>
      <c r="BF211" s="196">
        <f t="shared" si="25"/>
        <v>0</v>
      </c>
      <c r="BG211" s="196">
        <f t="shared" si="26"/>
        <v>0</v>
      </c>
      <c r="BH211" s="196">
        <f t="shared" si="27"/>
        <v>0</v>
      </c>
      <c r="BI211" s="196">
        <f t="shared" si="28"/>
        <v>0</v>
      </c>
      <c r="BJ211" s="14" t="s">
        <v>180</v>
      </c>
      <c r="BK211" s="196">
        <f t="shared" si="29"/>
        <v>0</v>
      </c>
      <c r="BL211" s="14" t="s">
        <v>179</v>
      </c>
      <c r="BM211" s="195" t="s">
        <v>1228</v>
      </c>
    </row>
    <row r="212" spans="1:65" s="2" customFormat="1" ht="24.2" customHeight="1">
      <c r="A212" s="31"/>
      <c r="B212" s="32"/>
      <c r="C212" s="184" t="s">
        <v>631</v>
      </c>
      <c r="D212" s="184" t="s">
        <v>175</v>
      </c>
      <c r="E212" s="185" t="s">
        <v>1235</v>
      </c>
      <c r="F212" s="186" t="s">
        <v>1236</v>
      </c>
      <c r="G212" s="187" t="s">
        <v>1048</v>
      </c>
      <c r="H212" s="188">
        <v>184</v>
      </c>
      <c r="I212" s="189"/>
      <c r="J212" s="188">
        <f t="shared" si="20"/>
        <v>0</v>
      </c>
      <c r="K212" s="190"/>
      <c r="L212" s="36"/>
      <c r="M212" s="191" t="s">
        <v>1</v>
      </c>
      <c r="N212" s="192" t="s">
        <v>38</v>
      </c>
      <c r="O212" s="68"/>
      <c r="P212" s="193">
        <f t="shared" si="21"/>
        <v>0</v>
      </c>
      <c r="Q212" s="193">
        <v>0</v>
      </c>
      <c r="R212" s="193">
        <f t="shared" si="22"/>
        <v>0</v>
      </c>
      <c r="S212" s="193">
        <v>0</v>
      </c>
      <c r="T212" s="194">
        <f t="shared" si="23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179</v>
      </c>
      <c r="AT212" s="195" t="s">
        <v>175</v>
      </c>
      <c r="AU212" s="195" t="s">
        <v>180</v>
      </c>
      <c r="AY212" s="14" t="s">
        <v>172</v>
      </c>
      <c r="BE212" s="196">
        <f t="shared" si="24"/>
        <v>0</v>
      </c>
      <c r="BF212" s="196">
        <f t="shared" si="25"/>
        <v>0</v>
      </c>
      <c r="BG212" s="196">
        <f t="shared" si="26"/>
        <v>0</v>
      </c>
      <c r="BH212" s="196">
        <f t="shared" si="27"/>
        <v>0</v>
      </c>
      <c r="BI212" s="196">
        <f t="shared" si="28"/>
        <v>0</v>
      </c>
      <c r="BJ212" s="14" t="s">
        <v>180</v>
      </c>
      <c r="BK212" s="196">
        <f t="shared" si="29"/>
        <v>0</v>
      </c>
      <c r="BL212" s="14" t="s">
        <v>179</v>
      </c>
      <c r="BM212" s="195" t="s">
        <v>1231</v>
      </c>
    </row>
    <row r="213" spans="1:65" s="2" customFormat="1" ht="24.2" customHeight="1">
      <c r="A213" s="31"/>
      <c r="B213" s="32"/>
      <c r="C213" s="184" t="s">
        <v>637</v>
      </c>
      <c r="D213" s="184" t="s">
        <v>175</v>
      </c>
      <c r="E213" s="185" t="s">
        <v>1238</v>
      </c>
      <c r="F213" s="186" t="s">
        <v>1239</v>
      </c>
      <c r="G213" s="187" t="s">
        <v>1048</v>
      </c>
      <c r="H213" s="188">
        <v>88</v>
      </c>
      <c r="I213" s="189"/>
      <c r="J213" s="188">
        <f t="shared" si="20"/>
        <v>0</v>
      </c>
      <c r="K213" s="190"/>
      <c r="L213" s="36"/>
      <c r="M213" s="191" t="s">
        <v>1</v>
      </c>
      <c r="N213" s="192" t="s">
        <v>38</v>
      </c>
      <c r="O213" s="68"/>
      <c r="P213" s="193">
        <f t="shared" si="21"/>
        <v>0</v>
      </c>
      <c r="Q213" s="193">
        <v>0</v>
      </c>
      <c r="R213" s="193">
        <f t="shared" si="22"/>
        <v>0</v>
      </c>
      <c r="S213" s="193">
        <v>0</v>
      </c>
      <c r="T213" s="194">
        <f t="shared" si="23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95" t="s">
        <v>179</v>
      </c>
      <c r="AT213" s="195" t="s">
        <v>175</v>
      </c>
      <c r="AU213" s="195" t="s">
        <v>180</v>
      </c>
      <c r="AY213" s="14" t="s">
        <v>172</v>
      </c>
      <c r="BE213" s="196">
        <f t="shared" si="24"/>
        <v>0</v>
      </c>
      <c r="BF213" s="196">
        <f t="shared" si="25"/>
        <v>0</v>
      </c>
      <c r="BG213" s="196">
        <f t="shared" si="26"/>
        <v>0</v>
      </c>
      <c r="BH213" s="196">
        <f t="shared" si="27"/>
        <v>0</v>
      </c>
      <c r="BI213" s="196">
        <f t="shared" si="28"/>
        <v>0</v>
      </c>
      <c r="BJ213" s="14" t="s">
        <v>180</v>
      </c>
      <c r="BK213" s="196">
        <f t="shared" si="29"/>
        <v>0</v>
      </c>
      <c r="BL213" s="14" t="s">
        <v>179</v>
      </c>
      <c r="BM213" s="195" t="s">
        <v>1234</v>
      </c>
    </row>
    <row r="214" spans="1:65" s="2" customFormat="1" ht="24.2" customHeight="1">
      <c r="A214" s="31"/>
      <c r="B214" s="32"/>
      <c r="C214" s="197" t="s">
        <v>641</v>
      </c>
      <c r="D214" s="197" t="s">
        <v>256</v>
      </c>
      <c r="E214" s="198" t="s">
        <v>1241</v>
      </c>
      <c r="F214" s="199" t="s">
        <v>1242</v>
      </c>
      <c r="G214" s="200" t="s">
        <v>1048</v>
      </c>
      <c r="H214" s="201">
        <v>88</v>
      </c>
      <c r="I214" s="202"/>
      <c r="J214" s="201">
        <f t="shared" si="20"/>
        <v>0</v>
      </c>
      <c r="K214" s="203"/>
      <c r="L214" s="204"/>
      <c r="M214" s="205" t="s">
        <v>1</v>
      </c>
      <c r="N214" s="206" t="s">
        <v>38</v>
      </c>
      <c r="O214" s="68"/>
      <c r="P214" s="193">
        <f t="shared" si="21"/>
        <v>0</v>
      </c>
      <c r="Q214" s="193">
        <v>0</v>
      </c>
      <c r="R214" s="193">
        <f t="shared" si="22"/>
        <v>0</v>
      </c>
      <c r="S214" s="193">
        <v>0</v>
      </c>
      <c r="T214" s="194">
        <f t="shared" si="23"/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220</v>
      </c>
      <c r="AT214" s="195" t="s">
        <v>256</v>
      </c>
      <c r="AU214" s="195" t="s">
        <v>180</v>
      </c>
      <c r="AY214" s="14" t="s">
        <v>172</v>
      </c>
      <c r="BE214" s="196">
        <f t="shared" si="24"/>
        <v>0</v>
      </c>
      <c r="BF214" s="196">
        <f t="shared" si="25"/>
        <v>0</v>
      </c>
      <c r="BG214" s="196">
        <f t="shared" si="26"/>
        <v>0</v>
      </c>
      <c r="BH214" s="196">
        <f t="shared" si="27"/>
        <v>0</v>
      </c>
      <c r="BI214" s="196">
        <f t="shared" si="28"/>
        <v>0</v>
      </c>
      <c r="BJ214" s="14" t="s">
        <v>180</v>
      </c>
      <c r="BK214" s="196">
        <f t="shared" si="29"/>
        <v>0</v>
      </c>
      <c r="BL214" s="14" t="s">
        <v>179</v>
      </c>
      <c r="BM214" s="195" t="s">
        <v>1237</v>
      </c>
    </row>
    <row r="215" spans="1:65" s="2" customFormat="1" ht="14.45" customHeight="1">
      <c r="A215" s="31"/>
      <c r="B215" s="32"/>
      <c r="C215" s="197" t="s">
        <v>645</v>
      </c>
      <c r="D215" s="197" t="s">
        <v>256</v>
      </c>
      <c r="E215" s="198" t="s">
        <v>1244</v>
      </c>
      <c r="F215" s="199" t="s">
        <v>1245</v>
      </c>
      <c r="G215" s="200" t="s">
        <v>1048</v>
      </c>
      <c r="H215" s="201">
        <v>1</v>
      </c>
      <c r="I215" s="202"/>
      <c r="J215" s="201">
        <f t="shared" si="20"/>
        <v>0</v>
      </c>
      <c r="K215" s="203"/>
      <c r="L215" s="204"/>
      <c r="M215" s="205" t="s">
        <v>1</v>
      </c>
      <c r="N215" s="206" t="s">
        <v>38</v>
      </c>
      <c r="O215" s="68"/>
      <c r="P215" s="193">
        <f t="shared" si="21"/>
        <v>0</v>
      </c>
      <c r="Q215" s="193">
        <v>0</v>
      </c>
      <c r="R215" s="193">
        <f t="shared" si="22"/>
        <v>0</v>
      </c>
      <c r="S215" s="193">
        <v>0</v>
      </c>
      <c r="T215" s="194">
        <f t="shared" si="23"/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220</v>
      </c>
      <c r="AT215" s="195" t="s">
        <v>256</v>
      </c>
      <c r="AU215" s="195" t="s">
        <v>180</v>
      </c>
      <c r="AY215" s="14" t="s">
        <v>172</v>
      </c>
      <c r="BE215" s="196">
        <f t="shared" si="24"/>
        <v>0</v>
      </c>
      <c r="BF215" s="196">
        <f t="shared" si="25"/>
        <v>0</v>
      </c>
      <c r="BG215" s="196">
        <f t="shared" si="26"/>
        <v>0</v>
      </c>
      <c r="BH215" s="196">
        <f t="shared" si="27"/>
        <v>0</v>
      </c>
      <c r="BI215" s="196">
        <f t="shared" si="28"/>
        <v>0</v>
      </c>
      <c r="BJ215" s="14" t="s">
        <v>180</v>
      </c>
      <c r="BK215" s="196">
        <f t="shared" si="29"/>
        <v>0</v>
      </c>
      <c r="BL215" s="14" t="s">
        <v>179</v>
      </c>
      <c r="BM215" s="195" t="s">
        <v>1240</v>
      </c>
    </row>
    <row r="216" spans="1:65" s="2" customFormat="1" ht="24.2" customHeight="1">
      <c r="A216" s="31"/>
      <c r="B216" s="32"/>
      <c r="C216" s="184" t="s">
        <v>866</v>
      </c>
      <c r="D216" s="184" t="s">
        <v>175</v>
      </c>
      <c r="E216" s="185" t="s">
        <v>1247</v>
      </c>
      <c r="F216" s="186" t="s">
        <v>1248</v>
      </c>
      <c r="G216" s="187" t="s">
        <v>1048</v>
      </c>
      <c r="H216" s="188">
        <v>46</v>
      </c>
      <c r="I216" s="189"/>
      <c r="J216" s="188">
        <f t="shared" si="20"/>
        <v>0</v>
      </c>
      <c r="K216" s="190"/>
      <c r="L216" s="36"/>
      <c r="M216" s="191" t="s">
        <v>1</v>
      </c>
      <c r="N216" s="192" t="s">
        <v>38</v>
      </c>
      <c r="O216" s="68"/>
      <c r="P216" s="193">
        <f t="shared" si="21"/>
        <v>0</v>
      </c>
      <c r="Q216" s="193">
        <v>0</v>
      </c>
      <c r="R216" s="193">
        <f t="shared" si="22"/>
        <v>0</v>
      </c>
      <c r="S216" s="193">
        <v>0</v>
      </c>
      <c r="T216" s="194">
        <f t="shared" si="23"/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95" t="s">
        <v>179</v>
      </c>
      <c r="AT216" s="195" t="s">
        <v>175</v>
      </c>
      <c r="AU216" s="195" t="s">
        <v>180</v>
      </c>
      <c r="AY216" s="14" t="s">
        <v>172</v>
      </c>
      <c r="BE216" s="196">
        <f t="shared" si="24"/>
        <v>0</v>
      </c>
      <c r="BF216" s="196">
        <f t="shared" si="25"/>
        <v>0</v>
      </c>
      <c r="BG216" s="196">
        <f t="shared" si="26"/>
        <v>0</v>
      </c>
      <c r="BH216" s="196">
        <f t="shared" si="27"/>
        <v>0</v>
      </c>
      <c r="BI216" s="196">
        <f t="shared" si="28"/>
        <v>0</v>
      </c>
      <c r="BJ216" s="14" t="s">
        <v>180</v>
      </c>
      <c r="BK216" s="196">
        <f t="shared" si="29"/>
        <v>0</v>
      </c>
      <c r="BL216" s="14" t="s">
        <v>179</v>
      </c>
      <c r="BM216" s="195" t="s">
        <v>1243</v>
      </c>
    </row>
    <row r="217" spans="1:65" s="2" customFormat="1" ht="24.2" customHeight="1">
      <c r="A217" s="31"/>
      <c r="B217" s="32"/>
      <c r="C217" s="184" t="s">
        <v>867</v>
      </c>
      <c r="D217" s="184" t="s">
        <v>175</v>
      </c>
      <c r="E217" s="185" t="s">
        <v>1250</v>
      </c>
      <c r="F217" s="186" t="s">
        <v>1251</v>
      </c>
      <c r="G217" s="187" t="s">
        <v>1252</v>
      </c>
      <c r="H217" s="188">
        <v>56</v>
      </c>
      <c r="I217" s="189"/>
      <c r="J217" s="188">
        <f t="shared" si="20"/>
        <v>0</v>
      </c>
      <c r="K217" s="190"/>
      <c r="L217" s="36"/>
      <c r="M217" s="191" t="s">
        <v>1</v>
      </c>
      <c r="N217" s="192" t="s">
        <v>38</v>
      </c>
      <c r="O217" s="68"/>
      <c r="P217" s="193">
        <f t="shared" si="21"/>
        <v>0</v>
      </c>
      <c r="Q217" s="193">
        <v>0</v>
      </c>
      <c r="R217" s="193">
        <f t="shared" si="22"/>
        <v>0</v>
      </c>
      <c r="S217" s="193">
        <v>0</v>
      </c>
      <c r="T217" s="194">
        <f t="shared" si="23"/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95" t="s">
        <v>179</v>
      </c>
      <c r="AT217" s="195" t="s">
        <v>175</v>
      </c>
      <c r="AU217" s="195" t="s">
        <v>180</v>
      </c>
      <c r="AY217" s="14" t="s">
        <v>172</v>
      </c>
      <c r="BE217" s="196">
        <f t="shared" si="24"/>
        <v>0</v>
      </c>
      <c r="BF217" s="196">
        <f t="shared" si="25"/>
        <v>0</v>
      </c>
      <c r="BG217" s="196">
        <f t="shared" si="26"/>
        <v>0</v>
      </c>
      <c r="BH217" s="196">
        <f t="shared" si="27"/>
        <v>0</v>
      </c>
      <c r="BI217" s="196">
        <f t="shared" si="28"/>
        <v>0</v>
      </c>
      <c r="BJ217" s="14" t="s">
        <v>180</v>
      </c>
      <c r="BK217" s="196">
        <f t="shared" si="29"/>
        <v>0</v>
      </c>
      <c r="BL217" s="14" t="s">
        <v>179</v>
      </c>
      <c r="BM217" s="195" t="s">
        <v>1246</v>
      </c>
    </row>
    <row r="218" spans="1:65" s="2" customFormat="1" ht="24.2" customHeight="1">
      <c r="A218" s="31"/>
      <c r="B218" s="32"/>
      <c r="C218" s="184" t="s">
        <v>868</v>
      </c>
      <c r="D218" s="184" t="s">
        <v>175</v>
      </c>
      <c r="E218" s="185" t="s">
        <v>1254</v>
      </c>
      <c r="F218" s="186" t="s">
        <v>1255</v>
      </c>
      <c r="G218" s="187" t="s">
        <v>1048</v>
      </c>
      <c r="H218" s="188">
        <v>408</v>
      </c>
      <c r="I218" s="189"/>
      <c r="J218" s="188">
        <f t="shared" si="20"/>
        <v>0</v>
      </c>
      <c r="K218" s="190"/>
      <c r="L218" s="36"/>
      <c r="M218" s="191" t="s">
        <v>1</v>
      </c>
      <c r="N218" s="192" t="s">
        <v>38</v>
      </c>
      <c r="O218" s="68"/>
      <c r="P218" s="193">
        <f t="shared" si="21"/>
        <v>0</v>
      </c>
      <c r="Q218" s="193">
        <v>0</v>
      </c>
      <c r="R218" s="193">
        <f t="shared" si="22"/>
        <v>0</v>
      </c>
      <c r="S218" s="193">
        <v>0</v>
      </c>
      <c r="T218" s="194">
        <f t="shared" si="23"/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179</v>
      </c>
      <c r="AT218" s="195" t="s">
        <v>175</v>
      </c>
      <c r="AU218" s="195" t="s">
        <v>180</v>
      </c>
      <c r="AY218" s="14" t="s">
        <v>172</v>
      </c>
      <c r="BE218" s="196">
        <f t="shared" si="24"/>
        <v>0</v>
      </c>
      <c r="BF218" s="196">
        <f t="shared" si="25"/>
        <v>0</v>
      </c>
      <c r="BG218" s="196">
        <f t="shared" si="26"/>
        <v>0</v>
      </c>
      <c r="BH218" s="196">
        <f t="shared" si="27"/>
        <v>0</v>
      </c>
      <c r="BI218" s="196">
        <f t="shared" si="28"/>
        <v>0</v>
      </c>
      <c r="BJ218" s="14" t="s">
        <v>180</v>
      </c>
      <c r="BK218" s="196">
        <f t="shared" si="29"/>
        <v>0</v>
      </c>
      <c r="BL218" s="14" t="s">
        <v>179</v>
      </c>
      <c r="BM218" s="195" t="s">
        <v>1249</v>
      </c>
    </row>
    <row r="219" spans="1:65" s="2" customFormat="1" ht="24.2" customHeight="1">
      <c r="A219" s="31"/>
      <c r="B219" s="32"/>
      <c r="C219" s="184" t="s">
        <v>869</v>
      </c>
      <c r="D219" s="184" t="s">
        <v>175</v>
      </c>
      <c r="E219" s="185" t="s">
        <v>1257</v>
      </c>
      <c r="F219" s="186" t="s">
        <v>1258</v>
      </c>
      <c r="G219" s="187" t="s">
        <v>1048</v>
      </c>
      <c r="H219" s="188">
        <v>6</v>
      </c>
      <c r="I219" s="189"/>
      <c r="J219" s="188">
        <f t="shared" si="20"/>
        <v>0</v>
      </c>
      <c r="K219" s="190"/>
      <c r="L219" s="36"/>
      <c r="M219" s="191" t="s">
        <v>1</v>
      </c>
      <c r="N219" s="192" t="s">
        <v>38</v>
      </c>
      <c r="O219" s="68"/>
      <c r="P219" s="193">
        <f t="shared" si="21"/>
        <v>0</v>
      </c>
      <c r="Q219" s="193">
        <v>0</v>
      </c>
      <c r="R219" s="193">
        <f t="shared" si="22"/>
        <v>0</v>
      </c>
      <c r="S219" s="193">
        <v>0</v>
      </c>
      <c r="T219" s="194">
        <f t="shared" si="23"/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95" t="s">
        <v>179</v>
      </c>
      <c r="AT219" s="195" t="s">
        <v>175</v>
      </c>
      <c r="AU219" s="195" t="s">
        <v>180</v>
      </c>
      <c r="AY219" s="14" t="s">
        <v>172</v>
      </c>
      <c r="BE219" s="196">
        <f t="shared" si="24"/>
        <v>0</v>
      </c>
      <c r="BF219" s="196">
        <f t="shared" si="25"/>
        <v>0</v>
      </c>
      <c r="BG219" s="196">
        <f t="shared" si="26"/>
        <v>0</v>
      </c>
      <c r="BH219" s="196">
        <f t="shared" si="27"/>
        <v>0</v>
      </c>
      <c r="BI219" s="196">
        <f t="shared" si="28"/>
        <v>0</v>
      </c>
      <c r="BJ219" s="14" t="s">
        <v>180</v>
      </c>
      <c r="BK219" s="196">
        <f t="shared" si="29"/>
        <v>0</v>
      </c>
      <c r="BL219" s="14" t="s">
        <v>179</v>
      </c>
      <c r="BM219" s="195" t="s">
        <v>1253</v>
      </c>
    </row>
    <row r="220" spans="1:65" s="2" customFormat="1" ht="24.2" customHeight="1">
      <c r="A220" s="31"/>
      <c r="B220" s="32"/>
      <c r="C220" s="184" t="s">
        <v>870</v>
      </c>
      <c r="D220" s="184" t="s">
        <v>175</v>
      </c>
      <c r="E220" s="185" t="s">
        <v>1260</v>
      </c>
      <c r="F220" s="186" t="s">
        <v>1261</v>
      </c>
      <c r="G220" s="187" t="s">
        <v>337</v>
      </c>
      <c r="H220" s="188">
        <v>13.5</v>
      </c>
      <c r="I220" s="189"/>
      <c r="J220" s="188">
        <f t="shared" si="20"/>
        <v>0</v>
      </c>
      <c r="K220" s="190"/>
      <c r="L220" s="36"/>
      <c r="M220" s="191" t="s">
        <v>1</v>
      </c>
      <c r="N220" s="192" t="s">
        <v>38</v>
      </c>
      <c r="O220" s="68"/>
      <c r="P220" s="193">
        <f t="shared" si="21"/>
        <v>0</v>
      </c>
      <c r="Q220" s="193">
        <v>0</v>
      </c>
      <c r="R220" s="193">
        <f t="shared" si="22"/>
        <v>0</v>
      </c>
      <c r="S220" s="193">
        <v>0</v>
      </c>
      <c r="T220" s="194">
        <f t="shared" si="23"/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95" t="s">
        <v>179</v>
      </c>
      <c r="AT220" s="195" t="s">
        <v>175</v>
      </c>
      <c r="AU220" s="195" t="s">
        <v>180</v>
      </c>
      <c r="AY220" s="14" t="s">
        <v>172</v>
      </c>
      <c r="BE220" s="196">
        <f t="shared" si="24"/>
        <v>0</v>
      </c>
      <c r="BF220" s="196">
        <f t="shared" si="25"/>
        <v>0</v>
      </c>
      <c r="BG220" s="196">
        <f t="shared" si="26"/>
        <v>0</v>
      </c>
      <c r="BH220" s="196">
        <f t="shared" si="27"/>
        <v>0</v>
      </c>
      <c r="BI220" s="196">
        <f t="shared" si="28"/>
        <v>0</v>
      </c>
      <c r="BJ220" s="14" t="s">
        <v>180</v>
      </c>
      <c r="BK220" s="196">
        <f t="shared" si="29"/>
        <v>0</v>
      </c>
      <c r="BL220" s="14" t="s">
        <v>179</v>
      </c>
      <c r="BM220" s="195" t="s">
        <v>1256</v>
      </c>
    </row>
    <row r="221" spans="1:65" s="2" customFormat="1" ht="24.2" customHeight="1">
      <c r="A221" s="31"/>
      <c r="B221" s="32"/>
      <c r="C221" s="184" t="s">
        <v>871</v>
      </c>
      <c r="D221" s="184" t="s">
        <v>175</v>
      </c>
      <c r="E221" s="185" t="s">
        <v>1825</v>
      </c>
      <c r="F221" s="186" t="s">
        <v>1826</v>
      </c>
      <c r="G221" s="187" t="s">
        <v>337</v>
      </c>
      <c r="H221" s="188">
        <v>240</v>
      </c>
      <c r="I221" s="189"/>
      <c r="J221" s="188">
        <f t="shared" ref="J221:J252" si="30">ROUND(I221*H221,2)</f>
        <v>0</v>
      </c>
      <c r="K221" s="190"/>
      <c r="L221" s="36"/>
      <c r="M221" s="191" t="s">
        <v>1</v>
      </c>
      <c r="N221" s="192" t="s">
        <v>38</v>
      </c>
      <c r="O221" s="68"/>
      <c r="P221" s="193">
        <f t="shared" ref="P221:P252" si="31">O221*H221</f>
        <v>0</v>
      </c>
      <c r="Q221" s="193">
        <v>0</v>
      </c>
      <c r="R221" s="193">
        <f t="shared" ref="R221:R252" si="32">Q221*H221</f>
        <v>0</v>
      </c>
      <c r="S221" s="193">
        <v>0</v>
      </c>
      <c r="T221" s="194">
        <f t="shared" ref="T221:T252" si="33">S221*H221</f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179</v>
      </c>
      <c r="AT221" s="195" t="s">
        <v>175</v>
      </c>
      <c r="AU221" s="195" t="s">
        <v>180</v>
      </c>
      <c r="AY221" s="14" t="s">
        <v>172</v>
      </c>
      <c r="BE221" s="196">
        <f t="shared" ref="BE221:BE252" si="34">IF(N221="základná",J221,0)</f>
        <v>0</v>
      </c>
      <c r="BF221" s="196">
        <f t="shared" ref="BF221:BF252" si="35">IF(N221="znížená",J221,0)</f>
        <v>0</v>
      </c>
      <c r="BG221" s="196">
        <f t="shared" ref="BG221:BG252" si="36">IF(N221="zákl. prenesená",J221,0)</f>
        <v>0</v>
      </c>
      <c r="BH221" s="196">
        <f t="shared" ref="BH221:BH252" si="37">IF(N221="zníž. prenesená",J221,0)</f>
        <v>0</v>
      </c>
      <c r="BI221" s="196">
        <f t="shared" ref="BI221:BI252" si="38">IF(N221="nulová",J221,0)</f>
        <v>0</v>
      </c>
      <c r="BJ221" s="14" t="s">
        <v>180</v>
      </c>
      <c r="BK221" s="196">
        <f t="shared" ref="BK221:BK252" si="39">ROUND(I221*H221,2)</f>
        <v>0</v>
      </c>
      <c r="BL221" s="14" t="s">
        <v>179</v>
      </c>
      <c r="BM221" s="195" t="s">
        <v>1259</v>
      </c>
    </row>
    <row r="222" spans="1:65" s="2" customFormat="1" ht="24.2" customHeight="1">
      <c r="A222" s="31"/>
      <c r="B222" s="32"/>
      <c r="C222" s="184" t="s">
        <v>873</v>
      </c>
      <c r="D222" s="184" t="s">
        <v>175</v>
      </c>
      <c r="E222" s="185" t="s">
        <v>1263</v>
      </c>
      <c r="F222" s="186" t="s">
        <v>1264</v>
      </c>
      <c r="G222" s="187" t="s">
        <v>1048</v>
      </c>
      <c r="H222" s="188">
        <v>2</v>
      </c>
      <c r="I222" s="189"/>
      <c r="J222" s="188">
        <f t="shared" si="30"/>
        <v>0</v>
      </c>
      <c r="K222" s="190"/>
      <c r="L222" s="36"/>
      <c r="M222" s="191" t="s">
        <v>1</v>
      </c>
      <c r="N222" s="192" t="s">
        <v>38</v>
      </c>
      <c r="O222" s="68"/>
      <c r="P222" s="193">
        <f t="shared" si="31"/>
        <v>0</v>
      </c>
      <c r="Q222" s="193">
        <v>0</v>
      </c>
      <c r="R222" s="193">
        <f t="shared" si="32"/>
        <v>0</v>
      </c>
      <c r="S222" s="193">
        <v>0</v>
      </c>
      <c r="T222" s="194">
        <f t="shared" si="33"/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95" t="s">
        <v>179</v>
      </c>
      <c r="AT222" s="195" t="s">
        <v>175</v>
      </c>
      <c r="AU222" s="195" t="s">
        <v>180</v>
      </c>
      <c r="AY222" s="14" t="s">
        <v>172</v>
      </c>
      <c r="BE222" s="196">
        <f t="shared" si="34"/>
        <v>0</v>
      </c>
      <c r="BF222" s="196">
        <f t="shared" si="35"/>
        <v>0</v>
      </c>
      <c r="BG222" s="196">
        <f t="shared" si="36"/>
        <v>0</v>
      </c>
      <c r="BH222" s="196">
        <f t="shared" si="37"/>
        <v>0</v>
      </c>
      <c r="BI222" s="196">
        <f t="shared" si="38"/>
        <v>0</v>
      </c>
      <c r="BJ222" s="14" t="s">
        <v>180</v>
      </c>
      <c r="BK222" s="196">
        <f t="shared" si="39"/>
        <v>0</v>
      </c>
      <c r="BL222" s="14" t="s">
        <v>179</v>
      </c>
      <c r="BM222" s="195" t="s">
        <v>1262</v>
      </c>
    </row>
    <row r="223" spans="1:65" s="2" customFormat="1" ht="24.2" customHeight="1">
      <c r="A223" s="31"/>
      <c r="B223" s="32"/>
      <c r="C223" s="184" t="s">
        <v>1134</v>
      </c>
      <c r="D223" s="184" t="s">
        <v>175</v>
      </c>
      <c r="E223" s="185" t="s">
        <v>1267</v>
      </c>
      <c r="F223" s="186" t="s">
        <v>1268</v>
      </c>
      <c r="G223" s="187" t="s">
        <v>1048</v>
      </c>
      <c r="H223" s="188">
        <v>1</v>
      </c>
      <c r="I223" s="189"/>
      <c r="J223" s="188">
        <f t="shared" si="30"/>
        <v>0</v>
      </c>
      <c r="K223" s="190"/>
      <c r="L223" s="36"/>
      <c r="M223" s="191" t="s">
        <v>1</v>
      </c>
      <c r="N223" s="192" t="s">
        <v>38</v>
      </c>
      <c r="O223" s="68"/>
      <c r="P223" s="193">
        <f t="shared" si="31"/>
        <v>0</v>
      </c>
      <c r="Q223" s="193">
        <v>0</v>
      </c>
      <c r="R223" s="193">
        <f t="shared" si="32"/>
        <v>0</v>
      </c>
      <c r="S223" s="193">
        <v>0</v>
      </c>
      <c r="T223" s="194">
        <f t="shared" si="33"/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179</v>
      </c>
      <c r="AT223" s="195" t="s">
        <v>175</v>
      </c>
      <c r="AU223" s="195" t="s">
        <v>180</v>
      </c>
      <c r="AY223" s="14" t="s">
        <v>172</v>
      </c>
      <c r="BE223" s="196">
        <f t="shared" si="34"/>
        <v>0</v>
      </c>
      <c r="BF223" s="196">
        <f t="shared" si="35"/>
        <v>0</v>
      </c>
      <c r="BG223" s="196">
        <f t="shared" si="36"/>
        <v>0</v>
      </c>
      <c r="BH223" s="196">
        <f t="shared" si="37"/>
        <v>0</v>
      </c>
      <c r="BI223" s="196">
        <f t="shared" si="38"/>
        <v>0</v>
      </c>
      <c r="BJ223" s="14" t="s">
        <v>180</v>
      </c>
      <c r="BK223" s="196">
        <f t="shared" si="39"/>
        <v>0</v>
      </c>
      <c r="BL223" s="14" t="s">
        <v>179</v>
      </c>
      <c r="BM223" s="195" t="s">
        <v>1265</v>
      </c>
    </row>
    <row r="224" spans="1:65" s="2" customFormat="1" ht="24.2" customHeight="1">
      <c r="A224" s="31"/>
      <c r="B224" s="32"/>
      <c r="C224" s="184" t="s">
        <v>1266</v>
      </c>
      <c r="D224" s="184" t="s">
        <v>175</v>
      </c>
      <c r="E224" s="185" t="s">
        <v>1827</v>
      </c>
      <c r="F224" s="186" t="s">
        <v>1828</v>
      </c>
      <c r="G224" s="187" t="s">
        <v>337</v>
      </c>
      <c r="H224" s="188">
        <v>219</v>
      </c>
      <c r="I224" s="189"/>
      <c r="J224" s="188">
        <f t="shared" si="30"/>
        <v>0</v>
      </c>
      <c r="K224" s="190"/>
      <c r="L224" s="36"/>
      <c r="M224" s="191" t="s">
        <v>1</v>
      </c>
      <c r="N224" s="192" t="s">
        <v>38</v>
      </c>
      <c r="O224" s="68"/>
      <c r="P224" s="193">
        <f t="shared" si="31"/>
        <v>0</v>
      </c>
      <c r="Q224" s="193">
        <v>0</v>
      </c>
      <c r="R224" s="193">
        <f t="shared" si="32"/>
        <v>0</v>
      </c>
      <c r="S224" s="193">
        <v>0</v>
      </c>
      <c r="T224" s="194">
        <f t="shared" si="33"/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179</v>
      </c>
      <c r="AT224" s="195" t="s">
        <v>175</v>
      </c>
      <c r="AU224" s="195" t="s">
        <v>180</v>
      </c>
      <c r="AY224" s="14" t="s">
        <v>172</v>
      </c>
      <c r="BE224" s="196">
        <f t="shared" si="34"/>
        <v>0</v>
      </c>
      <c r="BF224" s="196">
        <f t="shared" si="35"/>
        <v>0</v>
      </c>
      <c r="BG224" s="196">
        <f t="shared" si="36"/>
        <v>0</v>
      </c>
      <c r="BH224" s="196">
        <f t="shared" si="37"/>
        <v>0</v>
      </c>
      <c r="BI224" s="196">
        <f t="shared" si="38"/>
        <v>0</v>
      </c>
      <c r="BJ224" s="14" t="s">
        <v>180</v>
      </c>
      <c r="BK224" s="196">
        <f t="shared" si="39"/>
        <v>0</v>
      </c>
      <c r="BL224" s="14" t="s">
        <v>179</v>
      </c>
      <c r="BM224" s="195" t="s">
        <v>1269</v>
      </c>
    </row>
    <row r="225" spans="1:65" s="2" customFormat="1" ht="24.2" customHeight="1">
      <c r="A225" s="31"/>
      <c r="B225" s="32"/>
      <c r="C225" s="197" t="s">
        <v>1137</v>
      </c>
      <c r="D225" s="197" t="s">
        <v>256</v>
      </c>
      <c r="E225" s="198" t="s">
        <v>1829</v>
      </c>
      <c r="F225" s="199" t="s">
        <v>1830</v>
      </c>
      <c r="G225" s="200" t="s">
        <v>337</v>
      </c>
      <c r="H225" s="201">
        <v>102</v>
      </c>
      <c r="I225" s="202"/>
      <c r="J225" s="201">
        <f t="shared" si="30"/>
        <v>0</v>
      </c>
      <c r="K225" s="203"/>
      <c r="L225" s="204"/>
      <c r="M225" s="205" t="s">
        <v>1</v>
      </c>
      <c r="N225" s="206" t="s">
        <v>38</v>
      </c>
      <c r="O225" s="68"/>
      <c r="P225" s="193">
        <f t="shared" si="31"/>
        <v>0</v>
      </c>
      <c r="Q225" s="193">
        <v>0</v>
      </c>
      <c r="R225" s="193">
        <f t="shared" si="32"/>
        <v>0</v>
      </c>
      <c r="S225" s="193">
        <v>0</v>
      </c>
      <c r="T225" s="194">
        <f t="shared" si="33"/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95" t="s">
        <v>220</v>
      </c>
      <c r="AT225" s="195" t="s">
        <v>256</v>
      </c>
      <c r="AU225" s="195" t="s">
        <v>180</v>
      </c>
      <c r="AY225" s="14" t="s">
        <v>172</v>
      </c>
      <c r="BE225" s="196">
        <f t="shared" si="34"/>
        <v>0</v>
      </c>
      <c r="BF225" s="196">
        <f t="shared" si="35"/>
        <v>0</v>
      </c>
      <c r="BG225" s="196">
        <f t="shared" si="36"/>
        <v>0</v>
      </c>
      <c r="BH225" s="196">
        <f t="shared" si="37"/>
        <v>0</v>
      </c>
      <c r="BI225" s="196">
        <f t="shared" si="38"/>
        <v>0</v>
      </c>
      <c r="BJ225" s="14" t="s">
        <v>180</v>
      </c>
      <c r="BK225" s="196">
        <f t="shared" si="39"/>
        <v>0</v>
      </c>
      <c r="BL225" s="14" t="s">
        <v>179</v>
      </c>
      <c r="BM225" s="195" t="s">
        <v>1272</v>
      </c>
    </row>
    <row r="226" spans="1:65" s="2" customFormat="1" ht="24.2" customHeight="1">
      <c r="A226" s="31"/>
      <c r="B226" s="32"/>
      <c r="C226" s="197" t="s">
        <v>1273</v>
      </c>
      <c r="D226" s="197" t="s">
        <v>256</v>
      </c>
      <c r="E226" s="198" t="s">
        <v>1831</v>
      </c>
      <c r="F226" s="199" t="s">
        <v>1832</v>
      </c>
      <c r="G226" s="200" t="s">
        <v>337</v>
      </c>
      <c r="H226" s="201">
        <v>151</v>
      </c>
      <c r="I226" s="202"/>
      <c r="J226" s="201">
        <f t="shared" si="30"/>
        <v>0</v>
      </c>
      <c r="K226" s="203"/>
      <c r="L226" s="204"/>
      <c r="M226" s="205" t="s">
        <v>1</v>
      </c>
      <c r="N226" s="206" t="s">
        <v>38</v>
      </c>
      <c r="O226" s="68"/>
      <c r="P226" s="193">
        <f t="shared" si="31"/>
        <v>0</v>
      </c>
      <c r="Q226" s="193">
        <v>0</v>
      </c>
      <c r="R226" s="193">
        <f t="shared" si="32"/>
        <v>0</v>
      </c>
      <c r="S226" s="193">
        <v>0</v>
      </c>
      <c r="T226" s="194">
        <f t="shared" si="33"/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220</v>
      </c>
      <c r="AT226" s="195" t="s">
        <v>256</v>
      </c>
      <c r="AU226" s="195" t="s">
        <v>180</v>
      </c>
      <c r="AY226" s="14" t="s">
        <v>172</v>
      </c>
      <c r="BE226" s="196">
        <f t="shared" si="34"/>
        <v>0</v>
      </c>
      <c r="BF226" s="196">
        <f t="shared" si="35"/>
        <v>0</v>
      </c>
      <c r="BG226" s="196">
        <f t="shared" si="36"/>
        <v>0</v>
      </c>
      <c r="BH226" s="196">
        <f t="shared" si="37"/>
        <v>0</v>
      </c>
      <c r="BI226" s="196">
        <f t="shared" si="38"/>
        <v>0</v>
      </c>
      <c r="BJ226" s="14" t="s">
        <v>180</v>
      </c>
      <c r="BK226" s="196">
        <f t="shared" si="39"/>
        <v>0</v>
      </c>
      <c r="BL226" s="14" t="s">
        <v>179</v>
      </c>
      <c r="BM226" s="195" t="s">
        <v>1276</v>
      </c>
    </row>
    <row r="227" spans="1:65" s="2" customFormat="1" ht="24.2" customHeight="1">
      <c r="A227" s="31"/>
      <c r="B227" s="32"/>
      <c r="C227" s="184" t="s">
        <v>1140</v>
      </c>
      <c r="D227" s="184" t="s">
        <v>175</v>
      </c>
      <c r="E227" s="185" t="s">
        <v>1833</v>
      </c>
      <c r="F227" s="186" t="s">
        <v>1834</v>
      </c>
      <c r="G227" s="187" t="s">
        <v>1048</v>
      </c>
      <c r="H227" s="188">
        <v>1</v>
      </c>
      <c r="I227" s="189"/>
      <c r="J227" s="188">
        <f t="shared" si="30"/>
        <v>0</v>
      </c>
      <c r="K227" s="190"/>
      <c r="L227" s="36"/>
      <c r="M227" s="191" t="s">
        <v>1</v>
      </c>
      <c r="N227" s="192" t="s">
        <v>38</v>
      </c>
      <c r="O227" s="68"/>
      <c r="P227" s="193">
        <f t="shared" si="31"/>
        <v>0</v>
      </c>
      <c r="Q227" s="193">
        <v>0</v>
      </c>
      <c r="R227" s="193">
        <f t="shared" si="32"/>
        <v>0</v>
      </c>
      <c r="S227" s="193">
        <v>0</v>
      </c>
      <c r="T227" s="194">
        <f t="shared" si="33"/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179</v>
      </c>
      <c r="AT227" s="195" t="s">
        <v>175</v>
      </c>
      <c r="AU227" s="195" t="s">
        <v>180</v>
      </c>
      <c r="AY227" s="14" t="s">
        <v>172</v>
      </c>
      <c r="BE227" s="196">
        <f t="shared" si="34"/>
        <v>0</v>
      </c>
      <c r="BF227" s="196">
        <f t="shared" si="35"/>
        <v>0</v>
      </c>
      <c r="BG227" s="196">
        <f t="shared" si="36"/>
        <v>0</v>
      </c>
      <c r="BH227" s="196">
        <f t="shared" si="37"/>
        <v>0</v>
      </c>
      <c r="BI227" s="196">
        <f t="shared" si="38"/>
        <v>0</v>
      </c>
      <c r="BJ227" s="14" t="s">
        <v>180</v>
      </c>
      <c r="BK227" s="196">
        <f t="shared" si="39"/>
        <v>0</v>
      </c>
      <c r="BL227" s="14" t="s">
        <v>179</v>
      </c>
      <c r="BM227" s="195" t="s">
        <v>1279</v>
      </c>
    </row>
    <row r="228" spans="1:65" s="2" customFormat="1" ht="24.2" customHeight="1">
      <c r="A228" s="31"/>
      <c r="B228" s="32"/>
      <c r="C228" s="197" t="s">
        <v>1280</v>
      </c>
      <c r="D228" s="197" t="s">
        <v>256</v>
      </c>
      <c r="E228" s="198" t="s">
        <v>1835</v>
      </c>
      <c r="F228" s="199" t="s">
        <v>1836</v>
      </c>
      <c r="G228" s="200" t="s">
        <v>1048</v>
      </c>
      <c r="H228" s="201">
        <v>1</v>
      </c>
      <c r="I228" s="202"/>
      <c r="J228" s="201">
        <f t="shared" si="30"/>
        <v>0</v>
      </c>
      <c r="K228" s="203"/>
      <c r="L228" s="204"/>
      <c r="M228" s="205" t="s">
        <v>1</v>
      </c>
      <c r="N228" s="206" t="s">
        <v>38</v>
      </c>
      <c r="O228" s="68"/>
      <c r="P228" s="193">
        <f t="shared" si="31"/>
        <v>0</v>
      </c>
      <c r="Q228" s="193">
        <v>0</v>
      </c>
      <c r="R228" s="193">
        <f t="shared" si="32"/>
        <v>0</v>
      </c>
      <c r="S228" s="193">
        <v>0</v>
      </c>
      <c r="T228" s="194">
        <f t="shared" si="33"/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95" t="s">
        <v>220</v>
      </c>
      <c r="AT228" s="195" t="s">
        <v>256</v>
      </c>
      <c r="AU228" s="195" t="s">
        <v>180</v>
      </c>
      <c r="AY228" s="14" t="s">
        <v>172</v>
      </c>
      <c r="BE228" s="196">
        <f t="shared" si="34"/>
        <v>0</v>
      </c>
      <c r="BF228" s="196">
        <f t="shared" si="35"/>
        <v>0</v>
      </c>
      <c r="BG228" s="196">
        <f t="shared" si="36"/>
        <v>0</v>
      </c>
      <c r="BH228" s="196">
        <f t="shared" si="37"/>
        <v>0</v>
      </c>
      <c r="BI228" s="196">
        <f t="shared" si="38"/>
        <v>0</v>
      </c>
      <c r="BJ228" s="14" t="s">
        <v>180</v>
      </c>
      <c r="BK228" s="196">
        <f t="shared" si="39"/>
        <v>0</v>
      </c>
      <c r="BL228" s="14" t="s">
        <v>179</v>
      </c>
      <c r="BM228" s="195" t="s">
        <v>1283</v>
      </c>
    </row>
    <row r="229" spans="1:65" s="2" customFormat="1" ht="24.2" customHeight="1">
      <c r="A229" s="31"/>
      <c r="B229" s="32"/>
      <c r="C229" s="184" t="s">
        <v>1143</v>
      </c>
      <c r="D229" s="184" t="s">
        <v>175</v>
      </c>
      <c r="E229" s="185" t="s">
        <v>1837</v>
      </c>
      <c r="F229" s="186" t="s">
        <v>1838</v>
      </c>
      <c r="G229" s="187" t="s">
        <v>1048</v>
      </c>
      <c r="H229" s="188">
        <v>1</v>
      </c>
      <c r="I229" s="189"/>
      <c r="J229" s="188">
        <f t="shared" si="30"/>
        <v>0</v>
      </c>
      <c r="K229" s="190"/>
      <c r="L229" s="36"/>
      <c r="M229" s="191" t="s">
        <v>1</v>
      </c>
      <c r="N229" s="192" t="s">
        <v>38</v>
      </c>
      <c r="O229" s="68"/>
      <c r="P229" s="193">
        <f t="shared" si="31"/>
        <v>0</v>
      </c>
      <c r="Q229" s="193">
        <v>0</v>
      </c>
      <c r="R229" s="193">
        <f t="shared" si="32"/>
        <v>0</v>
      </c>
      <c r="S229" s="193">
        <v>0</v>
      </c>
      <c r="T229" s="194">
        <f t="shared" si="33"/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179</v>
      </c>
      <c r="AT229" s="195" t="s">
        <v>175</v>
      </c>
      <c r="AU229" s="195" t="s">
        <v>180</v>
      </c>
      <c r="AY229" s="14" t="s">
        <v>172</v>
      </c>
      <c r="BE229" s="196">
        <f t="shared" si="34"/>
        <v>0</v>
      </c>
      <c r="BF229" s="196">
        <f t="shared" si="35"/>
        <v>0</v>
      </c>
      <c r="BG229" s="196">
        <f t="shared" si="36"/>
        <v>0</v>
      </c>
      <c r="BH229" s="196">
        <f t="shared" si="37"/>
        <v>0</v>
      </c>
      <c r="BI229" s="196">
        <f t="shared" si="38"/>
        <v>0</v>
      </c>
      <c r="BJ229" s="14" t="s">
        <v>180</v>
      </c>
      <c r="BK229" s="196">
        <f t="shared" si="39"/>
        <v>0</v>
      </c>
      <c r="BL229" s="14" t="s">
        <v>179</v>
      </c>
      <c r="BM229" s="195" t="s">
        <v>1286</v>
      </c>
    </row>
    <row r="230" spans="1:65" s="2" customFormat="1" ht="24.2" customHeight="1">
      <c r="A230" s="31"/>
      <c r="B230" s="32"/>
      <c r="C230" s="184" t="s">
        <v>1287</v>
      </c>
      <c r="D230" s="184" t="s">
        <v>175</v>
      </c>
      <c r="E230" s="185" t="s">
        <v>1839</v>
      </c>
      <c r="F230" s="186" t="s">
        <v>1840</v>
      </c>
      <c r="G230" s="187" t="s">
        <v>1048</v>
      </c>
      <c r="H230" s="188">
        <v>4</v>
      </c>
      <c r="I230" s="189"/>
      <c r="J230" s="188">
        <f t="shared" si="30"/>
        <v>0</v>
      </c>
      <c r="K230" s="190"/>
      <c r="L230" s="36"/>
      <c r="M230" s="191" t="s">
        <v>1</v>
      </c>
      <c r="N230" s="192" t="s">
        <v>38</v>
      </c>
      <c r="O230" s="68"/>
      <c r="P230" s="193">
        <f t="shared" si="31"/>
        <v>0</v>
      </c>
      <c r="Q230" s="193">
        <v>0</v>
      </c>
      <c r="R230" s="193">
        <f t="shared" si="32"/>
        <v>0</v>
      </c>
      <c r="S230" s="193">
        <v>0</v>
      </c>
      <c r="T230" s="194">
        <f t="shared" si="33"/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179</v>
      </c>
      <c r="AT230" s="195" t="s">
        <v>175</v>
      </c>
      <c r="AU230" s="195" t="s">
        <v>180</v>
      </c>
      <c r="AY230" s="14" t="s">
        <v>172</v>
      </c>
      <c r="BE230" s="196">
        <f t="shared" si="34"/>
        <v>0</v>
      </c>
      <c r="BF230" s="196">
        <f t="shared" si="35"/>
        <v>0</v>
      </c>
      <c r="BG230" s="196">
        <f t="shared" si="36"/>
        <v>0</v>
      </c>
      <c r="BH230" s="196">
        <f t="shared" si="37"/>
        <v>0</v>
      </c>
      <c r="BI230" s="196">
        <f t="shared" si="38"/>
        <v>0</v>
      </c>
      <c r="BJ230" s="14" t="s">
        <v>180</v>
      </c>
      <c r="BK230" s="196">
        <f t="shared" si="39"/>
        <v>0</v>
      </c>
      <c r="BL230" s="14" t="s">
        <v>179</v>
      </c>
      <c r="BM230" s="195" t="s">
        <v>1290</v>
      </c>
    </row>
    <row r="231" spans="1:65" s="2" customFormat="1" ht="24.2" customHeight="1">
      <c r="A231" s="31"/>
      <c r="B231" s="32"/>
      <c r="C231" s="184" t="s">
        <v>1146</v>
      </c>
      <c r="D231" s="184" t="s">
        <v>175</v>
      </c>
      <c r="E231" s="185" t="s">
        <v>1841</v>
      </c>
      <c r="F231" s="186" t="s">
        <v>1842</v>
      </c>
      <c r="G231" s="187" t="s">
        <v>1048</v>
      </c>
      <c r="H231" s="188">
        <v>1</v>
      </c>
      <c r="I231" s="189"/>
      <c r="J231" s="188">
        <f t="shared" si="30"/>
        <v>0</v>
      </c>
      <c r="K231" s="190"/>
      <c r="L231" s="36"/>
      <c r="M231" s="191" t="s">
        <v>1</v>
      </c>
      <c r="N231" s="192" t="s">
        <v>38</v>
      </c>
      <c r="O231" s="68"/>
      <c r="P231" s="193">
        <f t="shared" si="31"/>
        <v>0</v>
      </c>
      <c r="Q231" s="193">
        <v>0</v>
      </c>
      <c r="R231" s="193">
        <f t="shared" si="32"/>
        <v>0</v>
      </c>
      <c r="S231" s="193">
        <v>0</v>
      </c>
      <c r="T231" s="194">
        <f t="shared" si="33"/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95" t="s">
        <v>179</v>
      </c>
      <c r="AT231" s="195" t="s">
        <v>175</v>
      </c>
      <c r="AU231" s="195" t="s">
        <v>180</v>
      </c>
      <c r="AY231" s="14" t="s">
        <v>172</v>
      </c>
      <c r="BE231" s="196">
        <f t="shared" si="34"/>
        <v>0</v>
      </c>
      <c r="BF231" s="196">
        <f t="shared" si="35"/>
        <v>0</v>
      </c>
      <c r="BG231" s="196">
        <f t="shared" si="36"/>
        <v>0</v>
      </c>
      <c r="BH231" s="196">
        <f t="shared" si="37"/>
        <v>0</v>
      </c>
      <c r="BI231" s="196">
        <f t="shared" si="38"/>
        <v>0</v>
      </c>
      <c r="BJ231" s="14" t="s">
        <v>180</v>
      </c>
      <c r="BK231" s="196">
        <f t="shared" si="39"/>
        <v>0</v>
      </c>
      <c r="BL231" s="14" t="s">
        <v>179</v>
      </c>
      <c r="BM231" s="195" t="s">
        <v>1293</v>
      </c>
    </row>
    <row r="232" spans="1:65" s="2" customFormat="1" ht="24.2" customHeight="1">
      <c r="A232" s="31"/>
      <c r="B232" s="32"/>
      <c r="C232" s="184" t="s">
        <v>1294</v>
      </c>
      <c r="D232" s="184" t="s">
        <v>175</v>
      </c>
      <c r="E232" s="185" t="s">
        <v>1843</v>
      </c>
      <c r="F232" s="186" t="s">
        <v>1844</v>
      </c>
      <c r="G232" s="187" t="s">
        <v>1845</v>
      </c>
      <c r="H232" s="188">
        <v>28</v>
      </c>
      <c r="I232" s="189"/>
      <c r="J232" s="188">
        <f t="shared" si="30"/>
        <v>0</v>
      </c>
      <c r="K232" s="190"/>
      <c r="L232" s="36"/>
      <c r="M232" s="191" t="s">
        <v>1</v>
      </c>
      <c r="N232" s="192" t="s">
        <v>38</v>
      </c>
      <c r="O232" s="68"/>
      <c r="P232" s="193">
        <f t="shared" si="31"/>
        <v>0</v>
      </c>
      <c r="Q232" s="193">
        <v>0</v>
      </c>
      <c r="R232" s="193">
        <f t="shared" si="32"/>
        <v>0</v>
      </c>
      <c r="S232" s="193">
        <v>0</v>
      </c>
      <c r="T232" s="194">
        <f t="shared" si="33"/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179</v>
      </c>
      <c r="AT232" s="195" t="s">
        <v>175</v>
      </c>
      <c r="AU232" s="195" t="s">
        <v>180</v>
      </c>
      <c r="AY232" s="14" t="s">
        <v>172</v>
      </c>
      <c r="BE232" s="196">
        <f t="shared" si="34"/>
        <v>0</v>
      </c>
      <c r="BF232" s="196">
        <f t="shared" si="35"/>
        <v>0</v>
      </c>
      <c r="BG232" s="196">
        <f t="shared" si="36"/>
        <v>0</v>
      </c>
      <c r="BH232" s="196">
        <f t="shared" si="37"/>
        <v>0</v>
      </c>
      <c r="BI232" s="196">
        <f t="shared" si="38"/>
        <v>0</v>
      </c>
      <c r="BJ232" s="14" t="s">
        <v>180</v>
      </c>
      <c r="BK232" s="196">
        <f t="shared" si="39"/>
        <v>0</v>
      </c>
      <c r="BL232" s="14" t="s">
        <v>179</v>
      </c>
      <c r="BM232" s="195" t="s">
        <v>1297</v>
      </c>
    </row>
    <row r="233" spans="1:65" s="2" customFormat="1" ht="24.2" customHeight="1">
      <c r="A233" s="31"/>
      <c r="B233" s="32"/>
      <c r="C233" s="184" t="s">
        <v>1149</v>
      </c>
      <c r="D233" s="184" t="s">
        <v>175</v>
      </c>
      <c r="E233" s="185" t="s">
        <v>1846</v>
      </c>
      <c r="F233" s="186" t="s">
        <v>1847</v>
      </c>
      <c r="G233" s="187" t="s">
        <v>1048</v>
      </c>
      <c r="H233" s="188">
        <v>3</v>
      </c>
      <c r="I233" s="189"/>
      <c r="J233" s="188">
        <f t="shared" si="30"/>
        <v>0</v>
      </c>
      <c r="K233" s="190"/>
      <c r="L233" s="36"/>
      <c r="M233" s="191" t="s">
        <v>1</v>
      </c>
      <c r="N233" s="192" t="s">
        <v>38</v>
      </c>
      <c r="O233" s="68"/>
      <c r="P233" s="193">
        <f t="shared" si="31"/>
        <v>0</v>
      </c>
      <c r="Q233" s="193">
        <v>0</v>
      </c>
      <c r="R233" s="193">
        <f t="shared" si="32"/>
        <v>0</v>
      </c>
      <c r="S233" s="193">
        <v>0</v>
      </c>
      <c r="T233" s="194">
        <f t="shared" si="33"/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95" t="s">
        <v>179</v>
      </c>
      <c r="AT233" s="195" t="s">
        <v>175</v>
      </c>
      <c r="AU233" s="195" t="s">
        <v>180</v>
      </c>
      <c r="AY233" s="14" t="s">
        <v>172</v>
      </c>
      <c r="BE233" s="196">
        <f t="shared" si="34"/>
        <v>0</v>
      </c>
      <c r="BF233" s="196">
        <f t="shared" si="35"/>
        <v>0</v>
      </c>
      <c r="BG233" s="196">
        <f t="shared" si="36"/>
        <v>0</v>
      </c>
      <c r="BH233" s="196">
        <f t="shared" si="37"/>
        <v>0</v>
      </c>
      <c r="BI233" s="196">
        <f t="shared" si="38"/>
        <v>0</v>
      </c>
      <c r="BJ233" s="14" t="s">
        <v>180</v>
      </c>
      <c r="BK233" s="196">
        <f t="shared" si="39"/>
        <v>0</v>
      </c>
      <c r="BL233" s="14" t="s">
        <v>179</v>
      </c>
      <c r="BM233" s="195" t="s">
        <v>1300</v>
      </c>
    </row>
    <row r="234" spans="1:65" s="2" customFormat="1" ht="24.2" customHeight="1">
      <c r="A234" s="31"/>
      <c r="B234" s="32"/>
      <c r="C234" s="184" t="s">
        <v>1301</v>
      </c>
      <c r="D234" s="184" t="s">
        <v>175</v>
      </c>
      <c r="E234" s="185" t="s">
        <v>1848</v>
      </c>
      <c r="F234" s="186" t="s">
        <v>1849</v>
      </c>
      <c r="G234" s="187" t="s">
        <v>1845</v>
      </c>
      <c r="H234" s="188">
        <v>32</v>
      </c>
      <c r="I234" s="189"/>
      <c r="J234" s="188">
        <f t="shared" si="30"/>
        <v>0</v>
      </c>
      <c r="K234" s="190"/>
      <c r="L234" s="36"/>
      <c r="M234" s="191" t="s">
        <v>1</v>
      </c>
      <c r="N234" s="192" t="s">
        <v>38</v>
      </c>
      <c r="O234" s="68"/>
      <c r="P234" s="193">
        <f t="shared" si="31"/>
        <v>0</v>
      </c>
      <c r="Q234" s="193">
        <v>0</v>
      </c>
      <c r="R234" s="193">
        <f t="shared" si="32"/>
        <v>0</v>
      </c>
      <c r="S234" s="193">
        <v>0</v>
      </c>
      <c r="T234" s="194">
        <f t="shared" si="33"/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95" t="s">
        <v>179</v>
      </c>
      <c r="AT234" s="195" t="s">
        <v>175</v>
      </c>
      <c r="AU234" s="195" t="s">
        <v>180</v>
      </c>
      <c r="AY234" s="14" t="s">
        <v>172</v>
      </c>
      <c r="BE234" s="196">
        <f t="shared" si="34"/>
        <v>0</v>
      </c>
      <c r="BF234" s="196">
        <f t="shared" si="35"/>
        <v>0</v>
      </c>
      <c r="BG234" s="196">
        <f t="shared" si="36"/>
        <v>0</v>
      </c>
      <c r="BH234" s="196">
        <f t="shared" si="37"/>
        <v>0</v>
      </c>
      <c r="BI234" s="196">
        <f t="shared" si="38"/>
        <v>0</v>
      </c>
      <c r="BJ234" s="14" t="s">
        <v>180</v>
      </c>
      <c r="BK234" s="196">
        <f t="shared" si="39"/>
        <v>0</v>
      </c>
      <c r="BL234" s="14" t="s">
        <v>179</v>
      </c>
      <c r="BM234" s="195" t="s">
        <v>1304</v>
      </c>
    </row>
    <row r="235" spans="1:65" s="2" customFormat="1" ht="24.2" customHeight="1">
      <c r="A235" s="31"/>
      <c r="B235" s="32"/>
      <c r="C235" s="184" t="s">
        <v>1152</v>
      </c>
      <c r="D235" s="184" t="s">
        <v>175</v>
      </c>
      <c r="E235" s="185" t="s">
        <v>1850</v>
      </c>
      <c r="F235" s="186" t="s">
        <v>1851</v>
      </c>
      <c r="G235" s="187" t="s">
        <v>1048</v>
      </c>
      <c r="H235" s="188">
        <v>3</v>
      </c>
      <c r="I235" s="189"/>
      <c r="J235" s="188">
        <f t="shared" si="30"/>
        <v>0</v>
      </c>
      <c r="K235" s="190"/>
      <c r="L235" s="36"/>
      <c r="M235" s="191" t="s">
        <v>1</v>
      </c>
      <c r="N235" s="192" t="s">
        <v>38</v>
      </c>
      <c r="O235" s="68"/>
      <c r="P235" s="193">
        <f t="shared" si="31"/>
        <v>0</v>
      </c>
      <c r="Q235" s="193">
        <v>0</v>
      </c>
      <c r="R235" s="193">
        <f t="shared" si="32"/>
        <v>0</v>
      </c>
      <c r="S235" s="193">
        <v>0</v>
      </c>
      <c r="T235" s="194">
        <f t="shared" si="33"/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179</v>
      </c>
      <c r="AT235" s="195" t="s">
        <v>175</v>
      </c>
      <c r="AU235" s="195" t="s">
        <v>180</v>
      </c>
      <c r="AY235" s="14" t="s">
        <v>172</v>
      </c>
      <c r="BE235" s="196">
        <f t="shared" si="34"/>
        <v>0</v>
      </c>
      <c r="BF235" s="196">
        <f t="shared" si="35"/>
        <v>0</v>
      </c>
      <c r="BG235" s="196">
        <f t="shared" si="36"/>
        <v>0</v>
      </c>
      <c r="BH235" s="196">
        <f t="shared" si="37"/>
        <v>0</v>
      </c>
      <c r="BI235" s="196">
        <f t="shared" si="38"/>
        <v>0</v>
      </c>
      <c r="BJ235" s="14" t="s">
        <v>180</v>
      </c>
      <c r="BK235" s="196">
        <f t="shared" si="39"/>
        <v>0</v>
      </c>
      <c r="BL235" s="14" t="s">
        <v>179</v>
      </c>
      <c r="BM235" s="195" t="s">
        <v>1307</v>
      </c>
    </row>
    <row r="236" spans="1:65" s="2" customFormat="1" ht="24.2" customHeight="1">
      <c r="A236" s="31"/>
      <c r="B236" s="32"/>
      <c r="C236" s="184" t="s">
        <v>77</v>
      </c>
      <c r="D236" s="184" t="s">
        <v>175</v>
      </c>
      <c r="E236" s="185" t="s">
        <v>1852</v>
      </c>
      <c r="F236" s="186" t="s">
        <v>1853</v>
      </c>
      <c r="G236" s="187" t="s">
        <v>1048</v>
      </c>
      <c r="H236" s="188">
        <v>1</v>
      </c>
      <c r="I236" s="189"/>
      <c r="J236" s="188">
        <f t="shared" si="30"/>
        <v>0</v>
      </c>
      <c r="K236" s="190"/>
      <c r="L236" s="36"/>
      <c r="M236" s="191" t="s">
        <v>1</v>
      </c>
      <c r="N236" s="192" t="s">
        <v>38</v>
      </c>
      <c r="O236" s="68"/>
      <c r="P236" s="193">
        <f t="shared" si="31"/>
        <v>0</v>
      </c>
      <c r="Q236" s="193">
        <v>0</v>
      </c>
      <c r="R236" s="193">
        <f t="shared" si="32"/>
        <v>0</v>
      </c>
      <c r="S236" s="193">
        <v>0</v>
      </c>
      <c r="T236" s="194">
        <f t="shared" si="33"/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179</v>
      </c>
      <c r="AT236" s="195" t="s">
        <v>175</v>
      </c>
      <c r="AU236" s="195" t="s">
        <v>180</v>
      </c>
      <c r="AY236" s="14" t="s">
        <v>172</v>
      </c>
      <c r="BE236" s="196">
        <f t="shared" si="34"/>
        <v>0</v>
      </c>
      <c r="BF236" s="196">
        <f t="shared" si="35"/>
        <v>0</v>
      </c>
      <c r="BG236" s="196">
        <f t="shared" si="36"/>
        <v>0</v>
      </c>
      <c r="BH236" s="196">
        <f t="shared" si="37"/>
        <v>0</v>
      </c>
      <c r="BI236" s="196">
        <f t="shared" si="38"/>
        <v>0</v>
      </c>
      <c r="BJ236" s="14" t="s">
        <v>180</v>
      </c>
      <c r="BK236" s="196">
        <f t="shared" si="39"/>
        <v>0</v>
      </c>
      <c r="BL236" s="14" t="s">
        <v>179</v>
      </c>
      <c r="BM236" s="195" t="s">
        <v>1310</v>
      </c>
    </row>
    <row r="237" spans="1:65" s="2" customFormat="1" ht="36.6" customHeight="1">
      <c r="A237" s="31"/>
      <c r="B237" s="32"/>
      <c r="C237" s="197" t="s">
        <v>82</v>
      </c>
      <c r="D237" s="197" t="s">
        <v>256</v>
      </c>
      <c r="E237" s="198" t="s">
        <v>1854</v>
      </c>
      <c r="F237" s="199" t="s">
        <v>1855</v>
      </c>
      <c r="G237" s="200" t="s">
        <v>1048</v>
      </c>
      <c r="H237" s="201">
        <v>1</v>
      </c>
      <c r="I237" s="202"/>
      <c r="J237" s="201">
        <f t="shared" si="30"/>
        <v>0</v>
      </c>
      <c r="K237" s="203"/>
      <c r="L237" s="204"/>
      <c r="M237" s="205" t="s">
        <v>1</v>
      </c>
      <c r="N237" s="206" t="s">
        <v>38</v>
      </c>
      <c r="O237" s="68"/>
      <c r="P237" s="193">
        <f t="shared" si="31"/>
        <v>0</v>
      </c>
      <c r="Q237" s="193">
        <v>0</v>
      </c>
      <c r="R237" s="193">
        <f t="shared" si="32"/>
        <v>0</v>
      </c>
      <c r="S237" s="193">
        <v>0</v>
      </c>
      <c r="T237" s="194">
        <f t="shared" si="33"/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220</v>
      </c>
      <c r="AT237" s="195" t="s">
        <v>256</v>
      </c>
      <c r="AU237" s="195" t="s">
        <v>180</v>
      </c>
      <c r="AY237" s="14" t="s">
        <v>172</v>
      </c>
      <c r="BE237" s="196">
        <f t="shared" si="34"/>
        <v>0</v>
      </c>
      <c r="BF237" s="196">
        <f t="shared" si="35"/>
        <v>0</v>
      </c>
      <c r="BG237" s="196">
        <f t="shared" si="36"/>
        <v>0</v>
      </c>
      <c r="BH237" s="196">
        <f t="shared" si="37"/>
        <v>0</v>
      </c>
      <c r="BI237" s="196">
        <f t="shared" si="38"/>
        <v>0</v>
      </c>
      <c r="BJ237" s="14" t="s">
        <v>180</v>
      </c>
      <c r="BK237" s="196">
        <f t="shared" si="39"/>
        <v>0</v>
      </c>
      <c r="BL237" s="14" t="s">
        <v>179</v>
      </c>
      <c r="BM237" s="195" t="s">
        <v>1313</v>
      </c>
    </row>
    <row r="238" spans="1:65" s="2" customFormat="1" ht="24.2" customHeight="1">
      <c r="A238" s="31"/>
      <c r="B238" s="32"/>
      <c r="C238" s="184" t="s">
        <v>85</v>
      </c>
      <c r="D238" s="184" t="s">
        <v>175</v>
      </c>
      <c r="E238" s="185" t="s">
        <v>1270</v>
      </c>
      <c r="F238" s="186" t="s">
        <v>1271</v>
      </c>
      <c r="G238" s="187" t="s">
        <v>1048</v>
      </c>
      <c r="H238" s="188">
        <v>1</v>
      </c>
      <c r="I238" s="189"/>
      <c r="J238" s="188">
        <f t="shared" si="30"/>
        <v>0</v>
      </c>
      <c r="K238" s="190"/>
      <c r="L238" s="36"/>
      <c r="M238" s="191" t="s">
        <v>1</v>
      </c>
      <c r="N238" s="192" t="s">
        <v>38</v>
      </c>
      <c r="O238" s="68"/>
      <c r="P238" s="193">
        <f t="shared" si="31"/>
        <v>0</v>
      </c>
      <c r="Q238" s="193">
        <v>0</v>
      </c>
      <c r="R238" s="193">
        <f t="shared" si="32"/>
        <v>0</v>
      </c>
      <c r="S238" s="193">
        <v>0</v>
      </c>
      <c r="T238" s="194">
        <f t="shared" si="33"/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179</v>
      </c>
      <c r="AT238" s="195" t="s">
        <v>175</v>
      </c>
      <c r="AU238" s="195" t="s">
        <v>180</v>
      </c>
      <c r="AY238" s="14" t="s">
        <v>172</v>
      </c>
      <c r="BE238" s="196">
        <f t="shared" si="34"/>
        <v>0</v>
      </c>
      <c r="BF238" s="196">
        <f t="shared" si="35"/>
        <v>0</v>
      </c>
      <c r="BG238" s="196">
        <f t="shared" si="36"/>
        <v>0</v>
      </c>
      <c r="BH238" s="196">
        <f t="shared" si="37"/>
        <v>0</v>
      </c>
      <c r="BI238" s="196">
        <f t="shared" si="38"/>
        <v>0</v>
      </c>
      <c r="BJ238" s="14" t="s">
        <v>180</v>
      </c>
      <c r="BK238" s="196">
        <f t="shared" si="39"/>
        <v>0</v>
      </c>
      <c r="BL238" s="14" t="s">
        <v>179</v>
      </c>
      <c r="BM238" s="195" t="s">
        <v>1316</v>
      </c>
    </row>
    <row r="239" spans="1:65" s="2" customFormat="1" ht="24.2" customHeight="1">
      <c r="A239" s="31"/>
      <c r="B239" s="32"/>
      <c r="C239" s="197" t="s">
        <v>88</v>
      </c>
      <c r="D239" s="197" t="s">
        <v>256</v>
      </c>
      <c r="E239" s="198" t="s">
        <v>1274</v>
      </c>
      <c r="F239" s="199" t="s">
        <v>1275</v>
      </c>
      <c r="G239" s="200" t="s">
        <v>1048</v>
      </c>
      <c r="H239" s="201">
        <v>1</v>
      </c>
      <c r="I239" s="202"/>
      <c r="J239" s="201">
        <f t="shared" si="30"/>
        <v>0</v>
      </c>
      <c r="K239" s="203"/>
      <c r="L239" s="204"/>
      <c r="M239" s="205" t="s">
        <v>1</v>
      </c>
      <c r="N239" s="206" t="s">
        <v>38</v>
      </c>
      <c r="O239" s="68"/>
      <c r="P239" s="193">
        <f t="shared" si="31"/>
        <v>0</v>
      </c>
      <c r="Q239" s="193">
        <v>0.05</v>
      </c>
      <c r="R239" s="193">
        <f t="shared" si="32"/>
        <v>0.05</v>
      </c>
      <c r="S239" s="193">
        <v>0</v>
      </c>
      <c r="T239" s="194">
        <f t="shared" si="33"/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95" t="s">
        <v>220</v>
      </c>
      <c r="AT239" s="195" t="s">
        <v>256</v>
      </c>
      <c r="AU239" s="195" t="s">
        <v>180</v>
      </c>
      <c r="AY239" s="14" t="s">
        <v>172</v>
      </c>
      <c r="BE239" s="196">
        <f t="shared" si="34"/>
        <v>0</v>
      </c>
      <c r="BF239" s="196">
        <f t="shared" si="35"/>
        <v>0</v>
      </c>
      <c r="BG239" s="196">
        <f t="shared" si="36"/>
        <v>0</v>
      </c>
      <c r="BH239" s="196">
        <f t="shared" si="37"/>
        <v>0</v>
      </c>
      <c r="BI239" s="196">
        <f t="shared" si="38"/>
        <v>0</v>
      </c>
      <c r="BJ239" s="14" t="s">
        <v>180</v>
      </c>
      <c r="BK239" s="196">
        <f t="shared" si="39"/>
        <v>0</v>
      </c>
      <c r="BL239" s="14" t="s">
        <v>179</v>
      </c>
      <c r="BM239" s="195" t="s">
        <v>1319</v>
      </c>
    </row>
    <row r="240" spans="1:65" s="2" customFormat="1" ht="24.2" customHeight="1">
      <c r="A240" s="31"/>
      <c r="B240" s="32"/>
      <c r="C240" s="184" t="s">
        <v>91</v>
      </c>
      <c r="D240" s="184" t="s">
        <v>175</v>
      </c>
      <c r="E240" s="185" t="s">
        <v>1856</v>
      </c>
      <c r="F240" s="186" t="s">
        <v>1857</v>
      </c>
      <c r="G240" s="187" t="s">
        <v>1048</v>
      </c>
      <c r="H240" s="188">
        <v>1</v>
      </c>
      <c r="I240" s="189"/>
      <c r="J240" s="188">
        <f t="shared" si="30"/>
        <v>0</v>
      </c>
      <c r="K240" s="190"/>
      <c r="L240" s="36"/>
      <c r="M240" s="191" t="s">
        <v>1</v>
      </c>
      <c r="N240" s="192" t="s">
        <v>38</v>
      </c>
      <c r="O240" s="68"/>
      <c r="P240" s="193">
        <f t="shared" si="31"/>
        <v>0</v>
      </c>
      <c r="Q240" s="193">
        <v>0</v>
      </c>
      <c r="R240" s="193">
        <f t="shared" si="32"/>
        <v>0</v>
      </c>
      <c r="S240" s="193">
        <v>0</v>
      </c>
      <c r="T240" s="194">
        <f t="shared" si="33"/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179</v>
      </c>
      <c r="AT240" s="195" t="s">
        <v>175</v>
      </c>
      <c r="AU240" s="195" t="s">
        <v>180</v>
      </c>
      <c r="AY240" s="14" t="s">
        <v>172</v>
      </c>
      <c r="BE240" s="196">
        <f t="shared" si="34"/>
        <v>0</v>
      </c>
      <c r="BF240" s="196">
        <f t="shared" si="35"/>
        <v>0</v>
      </c>
      <c r="BG240" s="196">
        <f t="shared" si="36"/>
        <v>0</v>
      </c>
      <c r="BH240" s="196">
        <f t="shared" si="37"/>
        <v>0</v>
      </c>
      <c r="BI240" s="196">
        <f t="shared" si="38"/>
        <v>0</v>
      </c>
      <c r="BJ240" s="14" t="s">
        <v>180</v>
      </c>
      <c r="BK240" s="196">
        <f t="shared" si="39"/>
        <v>0</v>
      </c>
      <c r="BL240" s="14" t="s">
        <v>179</v>
      </c>
      <c r="BM240" s="195" t="s">
        <v>1322</v>
      </c>
    </row>
    <row r="241" spans="1:65" s="2" customFormat="1" ht="24.2" customHeight="1">
      <c r="A241" s="31"/>
      <c r="B241" s="32"/>
      <c r="C241" s="197" t="s">
        <v>94</v>
      </c>
      <c r="D241" s="197" t="s">
        <v>256</v>
      </c>
      <c r="E241" s="198" t="s">
        <v>1858</v>
      </c>
      <c r="F241" s="199" t="s">
        <v>1859</v>
      </c>
      <c r="G241" s="200" t="s">
        <v>1048</v>
      </c>
      <c r="H241" s="201">
        <v>1</v>
      </c>
      <c r="I241" s="202"/>
      <c r="J241" s="201">
        <f t="shared" si="30"/>
        <v>0</v>
      </c>
      <c r="K241" s="203"/>
      <c r="L241" s="204"/>
      <c r="M241" s="205" t="s">
        <v>1</v>
      </c>
      <c r="N241" s="206" t="s">
        <v>38</v>
      </c>
      <c r="O241" s="68"/>
      <c r="P241" s="193">
        <f t="shared" si="31"/>
        <v>0</v>
      </c>
      <c r="Q241" s="193">
        <v>0.05</v>
      </c>
      <c r="R241" s="193">
        <f t="shared" si="32"/>
        <v>0.05</v>
      </c>
      <c r="S241" s="193">
        <v>0</v>
      </c>
      <c r="T241" s="194">
        <f t="shared" si="33"/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95" t="s">
        <v>220</v>
      </c>
      <c r="AT241" s="195" t="s">
        <v>256</v>
      </c>
      <c r="AU241" s="195" t="s">
        <v>180</v>
      </c>
      <c r="AY241" s="14" t="s">
        <v>172</v>
      </c>
      <c r="BE241" s="196">
        <f t="shared" si="34"/>
        <v>0</v>
      </c>
      <c r="BF241" s="196">
        <f t="shared" si="35"/>
        <v>0</v>
      </c>
      <c r="BG241" s="196">
        <f t="shared" si="36"/>
        <v>0</v>
      </c>
      <c r="BH241" s="196">
        <f t="shared" si="37"/>
        <v>0</v>
      </c>
      <c r="BI241" s="196">
        <f t="shared" si="38"/>
        <v>0</v>
      </c>
      <c r="BJ241" s="14" t="s">
        <v>180</v>
      </c>
      <c r="BK241" s="196">
        <f t="shared" si="39"/>
        <v>0</v>
      </c>
      <c r="BL241" s="14" t="s">
        <v>179</v>
      </c>
      <c r="BM241" s="195" t="s">
        <v>1325</v>
      </c>
    </row>
    <row r="242" spans="1:65" s="2" customFormat="1" ht="24.2" customHeight="1">
      <c r="A242" s="31"/>
      <c r="B242" s="32"/>
      <c r="C242" s="184" t="s">
        <v>97</v>
      </c>
      <c r="D242" s="184" t="s">
        <v>175</v>
      </c>
      <c r="E242" s="185" t="s">
        <v>1277</v>
      </c>
      <c r="F242" s="186" t="s">
        <v>1278</v>
      </c>
      <c r="G242" s="187" t="s">
        <v>1048</v>
      </c>
      <c r="H242" s="188">
        <v>2</v>
      </c>
      <c r="I242" s="189"/>
      <c r="J242" s="188">
        <f t="shared" si="30"/>
        <v>0</v>
      </c>
      <c r="K242" s="190"/>
      <c r="L242" s="36"/>
      <c r="M242" s="191" t="s">
        <v>1</v>
      </c>
      <c r="N242" s="192" t="s">
        <v>38</v>
      </c>
      <c r="O242" s="68"/>
      <c r="P242" s="193">
        <f t="shared" si="31"/>
        <v>0</v>
      </c>
      <c r="Q242" s="193">
        <v>0</v>
      </c>
      <c r="R242" s="193">
        <f t="shared" si="32"/>
        <v>0</v>
      </c>
      <c r="S242" s="193">
        <v>0</v>
      </c>
      <c r="T242" s="194">
        <f t="shared" si="33"/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179</v>
      </c>
      <c r="AT242" s="195" t="s">
        <v>175</v>
      </c>
      <c r="AU242" s="195" t="s">
        <v>180</v>
      </c>
      <c r="AY242" s="14" t="s">
        <v>172</v>
      </c>
      <c r="BE242" s="196">
        <f t="shared" si="34"/>
        <v>0</v>
      </c>
      <c r="BF242" s="196">
        <f t="shared" si="35"/>
        <v>0</v>
      </c>
      <c r="BG242" s="196">
        <f t="shared" si="36"/>
        <v>0</v>
      </c>
      <c r="BH242" s="196">
        <f t="shared" si="37"/>
        <v>0</v>
      </c>
      <c r="BI242" s="196">
        <f t="shared" si="38"/>
        <v>0</v>
      </c>
      <c r="BJ242" s="14" t="s">
        <v>180</v>
      </c>
      <c r="BK242" s="196">
        <f t="shared" si="39"/>
        <v>0</v>
      </c>
      <c r="BL242" s="14" t="s">
        <v>179</v>
      </c>
      <c r="BM242" s="195" t="s">
        <v>1328</v>
      </c>
    </row>
    <row r="243" spans="1:65" s="2" customFormat="1" ht="24.2" customHeight="1">
      <c r="A243" s="31"/>
      <c r="B243" s="32"/>
      <c r="C243" s="184" t="s">
        <v>100</v>
      </c>
      <c r="D243" s="184" t="s">
        <v>175</v>
      </c>
      <c r="E243" s="185" t="s">
        <v>1281</v>
      </c>
      <c r="F243" s="186" t="s">
        <v>1282</v>
      </c>
      <c r="G243" s="187" t="s">
        <v>1048</v>
      </c>
      <c r="H243" s="188">
        <v>1</v>
      </c>
      <c r="I243" s="189"/>
      <c r="J243" s="188">
        <f t="shared" si="30"/>
        <v>0</v>
      </c>
      <c r="K243" s="190"/>
      <c r="L243" s="36"/>
      <c r="M243" s="191" t="s">
        <v>1</v>
      </c>
      <c r="N243" s="192" t="s">
        <v>38</v>
      </c>
      <c r="O243" s="68"/>
      <c r="P243" s="193">
        <f t="shared" si="31"/>
        <v>0</v>
      </c>
      <c r="Q243" s="193">
        <v>0</v>
      </c>
      <c r="R243" s="193">
        <f t="shared" si="32"/>
        <v>0</v>
      </c>
      <c r="S243" s="193">
        <v>0</v>
      </c>
      <c r="T243" s="194">
        <f t="shared" si="33"/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95" t="s">
        <v>179</v>
      </c>
      <c r="AT243" s="195" t="s">
        <v>175</v>
      </c>
      <c r="AU243" s="195" t="s">
        <v>180</v>
      </c>
      <c r="AY243" s="14" t="s">
        <v>172</v>
      </c>
      <c r="BE243" s="196">
        <f t="shared" si="34"/>
        <v>0</v>
      </c>
      <c r="BF243" s="196">
        <f t="shared" si="35"/>
        <v>0</v>
      </c>
      <c r="BG243" s="196">
        <f t="shared" si="36"/>
        <v>0</v>
      </c>
      <c r="BH243" s="196">
        <f t="shared" si="37"/>
        <v>0</v>
      </c>
      <c r="BI243" s="196">
        <f t="shared" si="38"/>
        <v>0</v>
      </c>
      <c r="BJ243" s="14" t="s">
        <v>180</v>
      </c>
      <c r="BK243" s="196">
        <f t="shared" si="39"/>
        <v>0</v>
      </c>
      <c r="BL243" s="14" t="s">
        <v>179</v>
      </c>
      <c r="BM243" s="195" t="s">
        <v>1331</v>
      </c>
    </row>
    <row r="244" spans="1:65" s="2" customFormat="1" ht="24.2" customHeight="1">
      <c r="A244" s="31"/>
      <c r="B244" s="32"/>
      <c r="C244" s="197" t="s">
        <v>103</v>
      </c>
      <c r="D244" s="197" t="s">
        <v>256</v>
      </c>
      <c r="E244" s="198" t="s">
        <v>1284</v>
      </c>
      <c r="F244" s="199" t="s">
        <v>1285</v>
      </c>
      <c r="G244" s="200" t="s">
        <v>1048</v>
      </c>
      <c r="H244" s="201">
        <v>1</v>
      </c>
      <c r="I244" s="202"/>
      <c r="J244" s="201">
        <f t="shared" si="30"/>
        <v>0</v>
      </c>
      <c r="K244" s="203"/>
      <c r="L244" s="204"/>
      <c r="M244" s="205" t="s">
        <v>1</v>
      </c>
      <c r="N244" s="206" t="s">
        <v>38</v>
      </c>
      <c r="O244" s="68"/>
      <c r="P244" s="193">
        <f t="shared" si="31"/>
        <v>0</v>
      </c>
      <c r="Q244" s="193">
        <v>0.05</v>
      </c>
      <c r="R244" s="193">
        <f t="shared" si="32"/>
        <v>0.05</v>
      </c>
      <c r="S244" s="193">
        <v>0</v>
      </c>
      <c r="T244" s="194">
        <f t="shared" si="33"/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220</v>
      </c>
      <c r="AT244" s="195" t="s">
        <v>256</v>
      </c>
      <c r="AU244" s="195" t="s">
        <v>180</v>
      </c>
      <c r="AY244" s="14" t="s">
        <v>172</v>
      </c>
      <c r="BE244" s="196">
        <f t="shared" si="34"/>
        <v>0</v>
      </c>
      <c r="BF244" s="196">
        <f t="shared" si="35"/>
        <v>0</v>
      </c>
      <c r="BG244" s="196">
        <f t="shared" si="36"/>
        <v>0</v>
      </c>
      <c r="BH244" s="196">
        <f t="shared" si="37"/>
        <v>0</v>
      </c>
      <c r="BI244" s="196">
        <f t="shared" si="38"/>
        <v>0</v>
      </c>
      <c r="BJ244" s="14" t="s">
        <v>180</v>
      </c>
      <c r="BK244" s="196">
        <f t="shared" si="39"/>
        <v>0</v>
      </c>
      <c r="BL244" s="14" t="s">
        <v>179</v>
      </c>
      <c r="BM244" s="195" t="s">
        <v>1334</v>
      </c>
    </row>
    <row r="245" spans="1:65" s="2" customFormat="1" ht="24.2" customHeight="1">
      <c r="A245" s="31"/>
      <c r="B245" s="32"/>
      <c r="C245" s="184" t="s">
        <v>106</v>
      </c>
      <c r="D245" s="184" t="s">
        <v>175</v>
      </c>
      <c r="E245" s="185" t="s">
        <v>1288</v>
      </c>
      <c r="F245" s="186" t="s">
        <v>1289</v>
      </c>
      <c r="G245" s="187" t="s">
        <v>1048</v>
      </c>
      <c r="H245" s="188">
        <v>1</v>
      </c>
      <c r="I245" s="189"/>
      <c r="J245" s="188">
        <f t="shared" si="30"/>
        <v>0</v>
      </c>
      <c r="K245" s="190"/>
      <c r="L245" s="36"/>
      <c r="M245" s="191" t="s">
        <v>1</v>
      </c>
      <c r="N245" s="192" t="s">
        <v>38</v>
      </c>
      <c r="O245" s="68"/>
      <c r="P245" s="193">
        <f t="shared" si="31"/>
        <v>0</v>
      </c>
      <c r="Q245" s="193">
        <v>0</v>
      </c>
      <c r="R245" s="193">
        <f t="shared" si="32"/>
        <v>0</v>
      </c>
      <c r="S245" s="193">
        <v>0</v>
      </c>
      <c r="T245" s="194">
        <f t="shared" si="33"/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179</v>
      </c>
      <c r="AT245" s="195" t="s">
        <v>175</v>
      </c>
      <c r="AU245" s="195" t="s">
        <v>180</v>
      </c>
      <c r="AY245" s="14" t="s">
        <v>172</v>
      </c>
      <c r="BE245" s="196">
        <f t="shared" si="34"/>
        <v>0</v>
      </c>
      <c r="BF245" s="196">
        <f t="shared" si="35"/>
        <v>0</v>
      </c>
      <c r="BG245" s="196">
        <f t="shared" si="36"/>
        <v>0</v>
      </c>
      <c r="BH245" s="196">
        <f t="shared" si="37"/>
        <v>0</v>
      </c>
      <c r="BI245" s="196">
        <f t="shared" si="38"/>
        <v>0</v>
      </c>
      <c r="BJ245" s="14" t="s">
        <v>180</v>
      </c>
      <c r="BK245" s="196">
        <f t="shared" si="39"/>
        <v>0</v>
      </c>
      <c r="BL245" s="14" t="s">
        <v>179</v>
      </c>
      <c r="BM245" s="195" t="s">
        <v>1337</v>
      </c>
    </row>
    <row r="246" spans="1:65" s="2" customFormat="1" ht="24.2" customHeight="1">
      <c r="A246" s="31"/>
      <c r="B246" s="32"/>
      <c r="C246" s="184" t="s">
        <v>109</v>
      </c>
      <c r="D246" s="184" t="s">
        <v>175</v>
      </c>
      <c r="E246" s="185" t="s">
        <v>1291</v>
      </c>
      <c r="F246" s="186" t="s">
        <v>1292</v>
      </c>
      <c r="G246" s="187" t="s">
        <v>1048</v>
      </c>
      <c r="H246" s="188">
        <v>1</v>
      </c>
      <c r="I246" s="189"/>
      <c r="J246" s="188">
        <f t="shared" si="30"/>
        <v>0</v>
      </c>
      <c r="K246" s="190"/>
      <c r="L246" s="36"/>
      <c r="M246" s="191" t="s">
        <v>1</v>
      </c>
      <c r="N246" s="192" t="s">
        <v>38</v>
      </c>
      <c r="O246" s="68"/>
      <c r="P246" s="193">
        <f t="shared" si="31"/>
        <v>0</v>
      </c>
      <c r="Q246" s="193">
        <v>0</v>
      </c>
      <c r="R246" s="193">
        <f t="shared" si="32"/>
        <v>0</v>
      </c>
      <c r="S246" s="193">
        <v>0</v>
      </c>
      <c r="T246" s="194">
        <f t="shared" si="33"/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95" t="s">
        <v>179</v>
      </c>
      <c r="AT246" s="195" t="s">
        <v>175</v>
      </c>
      <c r="AU246" s="195" t="s">
        <v>180</v>
      </c>
      <c r="AY246" s="14" t="s">
        <v>172</v>
      </c>
      <c r="BE246" s="196">
        <f t="shared" si="34"/>
        <v>0</v>
      </c>
      <c r="BF246" s="196">
        <f t="shared" si="35"/>
        <v>0</v>
      </c>
      <c r="BG246" s="196">
        <f t="shared" si="36"/>
        <v>0</v>
      </c>
      <c r="BH246" s="196">
        <f t="shared" si="37"/>
        <v>0</v>
      </c>
      <c r="BI246" s="196">
        <f t="shared" si="38"/>
        <v>0</v>
      </c>
      <c r="BJ246" s="14" t="s">
        <v>180</v>
      </c>
      <c r="BK246" s="196">
        <f t="shared" si="39"/>
        <v>0</v>
      </c>
      <c r="BL246" s="14" t="s">
        <v>179</v>
      </c>
      <c r="BM246" s="195" t="s">
        <v>1340</v>
      </c>
    </row>
    <row r="247" spans="1:65" s="2" customFormat="1" ht="24.2" customHeight="1">
      <c r="A247" s="31"/>
      <c r="B247" s="32"/>
      <c r="C247" s="184" t="s">
        <v>1165</v>
      </c>
      <c r="D247" s="184" t="s">
        <v>175</v>
      </c>
      <c r="E247" s="185" t="s">
        <v>1295</v>
      </c>
      <c r="F247" s="186" t="s">
        <v>1296</v>
      </c>
      <c r="G247" s="187" t="s">
        <v>1048</v>
      </c>
      <c r="H247" s="188">
        <v>1</v>
      </c>
      <c r="I247" s="189"/>
      <c r="J247" s="188">
        <f t="shared" si="30"/>
        <v>0</v>
      </c>
      <c r="K247" s="190"/>
      <c r="L247" s="36"/>
      <c r="M247" s="191" t="s">
        <v>1</v>
      </c>
      <c r="N247" s="192" t="s">
        <v>38</v>
      </c>
      <c r="O247" s="68"/>
      <c r="P247" s="193">
        <f t="shared" si="31"/>
        <v>0</v>
      </c>
      <c r="Q247" s="193">
        <v>0</v>
      </c>
      <c r="R247" s="193">
        <f t="shared" si="32"/>
        <v>0</v>
      </c>
      <c r="S247" s="193">
        <v>0</v>
      </c>
      <c r="T247" s="194">
        <f t="shared" si="33"/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179</v>
      </c>
      <c r="AT247" s="195" t="s">
        <v>175</v>
      </c>
      <c r="AU247" s="195" t="s">
        <v>180</v>
      </c>
      <c r="AY247" s="14" t="s">
        <v>172</v>
      </c>
      <c r="BE247" s="196">
        <f t="shared" si="34"/>
        <v>0</v>
      </c>
      <c r="BF247" s="196">
        <f t="shared" si="35"/>
        <v>0</v>
      </c>
      <c r="BG247" s="196">
        <f t="shared" si="36"/>
        <v>0</v>
      </c>
      <c r="BH247" s="196">
        <f t="shared" si="37"/>
        <v>0</v>
      </c>
      <c r="BI247" s="196">
        <f t="shared" si="38"/>
        <v>0</v>
      </c>
      <c r="BJ247" s="14" t="s">
        <v>180</v>
      </c>
      <c r="BK247" s="196">
        <f t="shared" si="39"/>
        <v>0</v>
      </c>
      <c r="BL247" s="14" t="s">
        <v>179</v>
      </c>
      <c r="BM247" s="195" t="s">
        <v>1343</v>
      </c>
    </row>
    <row r="248" spans="1:65" s="2" customFormat="1" ht="24.2" customHeight="1">
      <c r="A248" s="31"/>
      <c r="B248" s="32"/>
      <c r="C248" s="184" t="s">
        <v>1344</v>
      </c>
      <c r="D248" s="184" t="s">
        <v>175</v>
      </c>
      <c r="E248" s="185" t="s">
        <v>1860</v>
      </c>
      <c r="F248" s="186" t="s">
        <v>1861</v>
      </c>
      <c r="G248" s="187" t="s">
        <v>337</v>
      </c>
      <c r="H248" s="188">
        <v>3</v>
      </c>
      <c r="I248" s="189"/>
      <c r="J248" s="188">
        <f t="shared" si="30"/>
        <v>0</v>
      </c>
      <c r="K248" s="190"/>
      <c r="L248" s="36"/>
      <c r="M248" s="191" t="s">
        <v>1</v>
      </c>
      <c r="N248" s="192" t="s">
        <v>38</v>
      </c>
      <c r="O248" s="68"/>
      <c r="P248" s="193">
        <f t="shared" si="31"/>
        <v>0</v>
      </c>
      <c r="Q248" s="193">
        <v>0</v>
      </c>
      <c r="R248" s="193">
        <f t="shared" si="32"/>
        <v>0</v>
      </c>
      <c r="S248" s="193">
        <v>0</v>
      </c>
      <c r="T248" s="194">
        <f t="shared" si="33"/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95" t="s">
        <v>179</v>
      </c>
      <c r="AT248" s="195" t="s">
        <v>175</v>
      </c>
      <c r="AU248" s="195" t="s">
        <v>180</v>
      </c>
      <c r="AY248" s="14" t="s">
        <v>172</v>
      </c>
      <c r="BE248" s="196">
        <f t="shared" si="34"/>
        <v>0</v>
      </c>
      <c r="BF248" s="196">
        <f t="shared" si="35"/>
        <v>0</v>
      </c>
      <c r="BG248" s="196">
        <f t="shared" si="36"/>
        <v>0</v>
      </c>
      <c r="BH248" s="196">
        <f t="shared" si="37"/>
        <v>0</v>
      </c>
      <c r="BI248" s="196">
        <f t="shared" si="38"/>
        <v>0</v>
      </c>
      <c r="BJ248" s="14" t="s">
        <v>180</v>
      </c>
      <c r="BK248" s="196">
        <f t="shared" si="39"/>
        <v>0</v>
      </c>
      <c r="BL248" s="14" t="s">
        <v>179</v>
      </c>
      <c r="BM248" s="195" t="s">
        <v>1347</v>
      </c>
    </row>
    <row r="249" spans="1:65" s="2" customFormat="1" ht="24.2" customHeight="1">
      <c r="A249" s="31"/>
      <c r="B249" s="32"/>
      <c r="C249" s="197" t="s">
        <v>1168</v>
      </c>
      <c r="D249" s="197" t="s">
        <v>256</v>
      </c>
      <c r="E249" s="198" t="s">
        <v>1862</v>
      </c>
      <c r="F249" s="199" t="s">
        <v>1863</v>
      </c>
      <c r="G249" s="200" t="s">
        <v>337</v>
      </c>
      <c r="H249" s="201">
        <v>3</v>
      </c>
      <c r="I249" s="202"/>
      <c r="J249" s="201">
        <f t="shared" si="30"/>
        <v>0</v>
      </c>
      <c r="K249" s="203"/>
      <c r="L249" s="204"/>
      <c r="M249" s="205" t="s">
        <v>1</v>
      </c>
      <c r="N249" s="206" t="s">
        <v>38</v>
      </c>
      <c r="O249" s="68"/>
      <c r="P249" s="193">
        <f t="shared" si="31"/>
        <v>0</v>
      </c>
      <c r="Q249" s="193">
        <v>0</v>
      </c>
      <c r="R249" s="193">
        <f t="shared" si="32"/>
        <v>0</v>
      </c>
      <c r="S249" s="193">
        <v>0</v>
      </c>
      <c r="T249" s="194">
        <f t="shared" si="33"/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220</v>
      </c>
      <c r="AT249" s="195" t="s">
        <v>256</v>
      </c>
      <c r="AU249" s="195" t="s">
        <v>180</v>
      </c>
      <c r="AY249" s="14" t="s">
        <v>172</v>
      </c>
      <c r="BE249" s="196">
        <f t="shared" si="34"/>
        <v>0</v>
      </c>
      <c r="BF249" s="196">
        <f t="shared" si="35"/>
        <v>0</v>
      </c>
      <c r="BG249" s="196">
        <f t="shared" si="36"/>
        <v>0</v>
      </c>
      <c r="BH249" s="196">
        <f t="shared" si="37"/>
        <v>0</v>
      </c>
      <c r="BI249" s="196">
        <f t="shared" si="38"/>
        <v>0</v>
      </c>
      <c r="BJ249" s="14" t="s">
        <v>180</v>
      </c>
      <c r="BK249" s="196">
        <f t="shared" si="39"/>
        <v>0</v>
      </c>
      <c r="BL249" s="14" t="s">
        <v>179</v>
      </c>
      <c r="BM249" s="195" t="s">
        <v>1350</v>
      </c>
    </row>
    <row r="250" spans="1:65" s="2" customFormat="1" ht="24.2" customHeight="1">
      <c r="A250" s="31"/>
      <c r="B250" s="32"/>
      <c r="C250" s="184" t="s">
        <v>1351</v>
      </c>
      <c r="D250" s="184" t="s">
        <v>175</v>
      </c>
      <c r="E250" s="185" t="s">
        <v>1298</v>
      </c>
      <c r="F250" s="186" t="s">
        <v>1299</v>
      </c>
      <c r="G250" s="187" t="s">
        <v>337</v>
      </c>
      <c r="H250" s="188">
        <v>720</v>
      </c>
      <c r="I250" s="189"/>
      <c r="J250" s="188">
        <f t="shared" si="30"/>
        <v>0</v>
      </c>
      <c r="K250" s="190"/>
      <c r="L250" s="36"/>
      <c r="M250" s="191" t="s">
        <v>1</v>
      </c>
      <c r="N250" s="192" t="s">
        <v>38</v>
      </c>
      <c r="O250" s="68"/>
      <c r="P250" s="193">
        <f t="shared" si="31"/>
        <v>0</v>
      </c>
      <c r="Q250" s="193">
        <v>0</v>
      </c>
      <c r="R250" s="193">
        <f t="shared" si="32"/>
        <v>0</v>
      </c>
      <c r="S250" s="193">
        <v>0</v>
      </c>
      <c r="T250" s="194">
        <f t="shared" si="33"/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95" t="s">
        <v>179</v>
      </c>
      <c r="AT250" s="195" t="s">
        <v>175</v>
      </c>
      <c r="AU250" s="195" t="s">
        <v>180</v>
      </c>
      <c r="AY250" s="14" t="s">
        <v>172</v>
      </c>
      <c r="BE250" s="196">
        <f t="shared" si="34"/>
        <v>0</v>
      </c>
      <c r="BF250" s="196">
        <f t="shared" si="35"/>
        <v>0</v>
      </c>
      <c r="BG250" s="196">
        <f t="shared" si="36"/>
        <v>0</v>
      </c>
      <c r="BH250" s="196">
        <f t="shared" si="37"/>
        <v>0</v>
      </c>
      <c r="BI250" s="196">
        <f t="shared" si="38"/>
        <v>0</v>
      </c>
      <c r="BJ250" s="14" t="s">
        <v>180</v>
      </c>
      <c r="BK250" s="196">
        <f t="shared" si="39"/>
        <v>0</v>
      </c>
      <c r="BL250" s="14" t="s">
        <v>179</v>
      </c>
      <c r="BM250" s="195" t="s">
        <v>1354</v>
      </c>
    </row>
    <row r="251" spans="1:65" s="2" customFormat="1" ht="24.2" customHeight="1">
      <c r="A251" s="31"/>
      <c r="B251" s="32"/>
      <c r="C251" s="197" t="s">
        <v>1171</v>
      </c>
      <c r="D251" s="197" t="s">
        <v>256</v>
      </c>
      <c r="E251" s="198" t="s">
        <v>1302</v>
      </c>
      <c r="F251" s="199" t="s">
        <v>1303</v>
      </c>
      <c r="G251" s="200" t="s">
        <v>337</v>
      </c>
      <c r="H251" s="201">
        <v>720</v>
      </c>
      <c r="I251" s="202"/>
      <c r="J251" s="201">
        <f t="shared" si="30"/>
        <v>0</v>
      </c>
      <c r="K251" s="203"/>
      <c r="L251" s="204"/>
      <c r="M251" s="205" t="s">
        <v>1</v>
      </c>
      <c r="N251" s="206" t="s">
        <v>38</v>
      </c>
      <c r="O251" s="68"/>
      <c r="P251" s="193">
        <f t="shared" si="31"/>
        <v>0</v>
      </c>
      <c r="Q251" s="193">
        <v>0</v>
      </c>
      <c r="R251" s="193">
        <f t="shared" si="32"/>
        <v>0</v>
      </c>
      <c r="S251" s="193">
        <v>0</v>
      </c>
      <c r="T251" s="194">
        <f t="shared" si="33"/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220</v>
      </c>
      <c r="AT251" s="195" t="s">
        <v>256</v>
      </c>
      <c r="AU251" s="195" t="s">
        <v>180</v>
      </c>
      <c r="AY251" s="14" t="s">
        <v>172</v>
      </c>
      <c r="BE251" s="196">
        <f t="shared" si="34"/>
        <v>0</v>
      </c>
      <c r="BF251" s="196">
        <f t="shared" si="35"/>
        <v>0</v>
      </c>
      <c r="BG251" s="196">
        <f t="shared" si="36"/>
        <v>0</v>
      </c>
      <c r="BH251" s="196">
        <f t="shared" si="37"/>
        <v>0</v>
      </c>
      <c r="BI251" s="196">
        <f t="shared" si="38"/>
        <v>0</v>
      </c>
      <c r="BJ251" s="14" t="s">
        <v>180</v>
      </c>
      <c r="BK251" s="196">
        <f t="shared" si="39"/>
        <v>0</v>
      </c>
      <c r="BL251" s="14" t="s">
        <v>179</v>
      </c>
      <c r="BM251" s="195" t="s">
        <v>1357</v>
      </c>
    </row>
    <row r="252" spans="1:65" s="2" customFormat="1" ht="24.2" customHeight="1">
      <c r="A252" s="31"/>
      <c r="B252" s="32"/>
      <c r="C252" s="184" t="s">
        <v>1358</v>
      </c>
      <c r="D252" s="184" t="s">
        <v>175</v>
      </c>
      <c r="E252" s="185" t="s">
        <v>1305</v>
      </c>
      <c r="F252" s="186" t="s">
        <v>1306</v>
      </c>
      <c r="G252" s="187" t="s">
        <v>337</v>
      </c>
      <c r="H252" s="188">
        <v>111</v>
      </c>
      <c r="I252" s="189"/>
      <c r="J252" s="188">
        <f t="shared" si="30"/>
        <v>0</v>
      </c>
      <c r="K252" s="190"/>
      <c r="L252" s="36"/>
      <c r="M252" s="191" t="s">
        <v>1</v>
      </c>
      <c r="N252" s="192" t="s">
        <v>38</v>
      </c>
      <c r="O252" s="68"/>
      <c r="P252" s="193">
        <f t="shared" si="31"/>
        <v>0</v>
      </c>
      <c r="Q252" s="193">
        <v>0</v>
      </c>
      <c r="R252" s="193">
        <f t="shared" si="32"/>
        <v>0</v>
      </c>
      <c r="S252" s="193">
        <v>0</v>
      </c>
      <c r="T252" s="194">
        <f t="shared" si="33"/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179</v>
      </c>
      <c r="AT252" s="195" t="s">
        <v>175</v>
      </c>
      <c r="AU252" s="195" t="s">
        <v>180</v>
      </c>
      <c r="AY252" s="14" t="s">
        <v>172</v>
      </c>
      <c r="BE252" s="196">
        <f t="shared" si="34"/>
        <v>0</v>
      </c>
      <c r="BF252" s="196">
        <f t="shared" si="35"/>
        <v>0</v>
      </c>
      <c r="BG252" s="196">
        <f t="shared" si="36"/>
        <v>0</v>
      </c>
      <c r="BH252" s="196">
        <f t="shared" si="37"/>
        <v>0</v>
      </c>
      <c r="BI252" s="196">
        <f t="shared" si="38"/>
        <v>0</v>
      </c>
      <c r="BJ252" s="14" t="s">
        <v>180</v>
      </c>
      <c r="BK252" s="196">
        <f t="shared" si="39"/>
        <v>0</v>
      </c>
      <c r="BL252" s="14" t="s">
        <v>179</v>
      </c>
      <c r="BM252" s="195" t="s">
        <v>1361</v>
      </c>
    </row>
    <row r="253" spans="1:65" s="2" customFormat="1" ht="24.2" customHeight="1">
      <c r="A253" s="31"/>
      <c r="B253" s="32"/>
      <c r="C253" s="197" t="s">
        <v>1174</v>
      </c>
      <c r="D253" s="197" t="s">
        <v>256</v>
      </c>
      <c r="E253" s="198" t="s">
        <v>1864</v>
      </c>
      <c r="F253" s="199" t="s">
        <v>1865</v>
      </c>
      <c r="G253" s="200" t="s">
        <v>337</v>
      </c>
      <c r="H253" s="201">
        <v>111</v>
      </c>
      <c r="I253" s="202"/>
      <c r="J253" s="201">
        <f t="shared" ref="J253:J284" si="40">ROUND(I253*H253,2)</f>
        <v>0</v>
      </c>
      <c r="K253" s="203"/>
      <c r="L253" s="204"/>
      <c r="M253" s="205" t="s">
        <v>1</v>
      </c>
      <c r="N253" s="206" t="s">
        <v>38</v>
      </c>
      <c r="O253" s="68"/>
      <c r="P253" s="193">
        <f t="shared" ref="P253:P284" si="41">O253*H253</f>
        <v>0</v>
      </c>
      <c r="Q253" s="193">
        <v>0</v>
      </c>
      <c r="R253" s="193">
        <f t="shared" ref="R253:R284" si="42">Q253*H253</f>
        <v>0</v>
      </c>
      <c r="S253" s="193">
        <v>0</v>
      </c>
      <c r="T253" s="194">
        <f t="shared" ref="T253:T284" si="43">S253*H253</f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95" t="s">
        <v>220</v>
      </c>
      <c r="AT253" s="195" t="s">
        <v>256</v>
      </c>
      <c r="AU253" s="195" t="s">
        <v>180</v>
      </c>
      <c r="AY253" s="14" t="s">
        <v>172</v>
      </c>
      <c r="BE253" s="196">
        <f t="shared" ref="BE253:BE284" si="44">IF(N253="základná",J253,0)</f>
        <v>0</v>
      </c>
      <c r="BF253" s="196">
        <f t="shared" ref="BF253:BF284" si="45">IF(N253="znížená",J253,0)</f>
        <v>0</v>
      </c>
      <c r="BG253" s="196">
        <f t="shared" ref="BG253:BG284" si="46">IF(N253="zákl. prenesená",J253,0)</f>
        <v>0</v>
      </c>
      <c r="BH253" s="196">
        <f t="shared" ref="BH253:BH284" si="47">IF(N253="zníž. prenesená",J253,0)</f>
        <v>0</v>
      </c>
      <c r="BI253" s="196">
        <f t="shared" ref="BI253:BI284" si="48">IF(N253="nulová",J253,0)</f>
        <v>0</v>
      </c>
      <c r="BJ253" s="14" t="s">
        <v>180</v>
      </c>
      <c r="BK253" s="196">
        <f t="shared" ref="BK253:BK284" si="49">ROUND(I253*H253,2)</f>
        <v>0</v>
      </c>
      <c r="BL253" s="14" t="s">
        <v>179</v>
      </c>
      <c r="BM253" s="195" t="s">
        <v>1364</v>
      </c>
    </row>
    <row r="254" spans="1:65" s="2" customFormat="1" ht="24.2" customHeight="1">
      <c r="A254" s="31"/>
      <c r="B254" s="32"/>
      <c r="C254" s="184" t="s">
        <v>1365</v>
      </c>
      <c r="D254" s="184" t="s">
        <v>175</v>
      </c>
      <c r="E254" s="185" t="s">
        <v>1311</v>
      </c>
      <c r="F254" s="186" t="s">
        <v>1312</v>
      </c>
      <c r="G254" s="187" t="s">
        <v>337</v>
      </c>
      <c r="H254" s="188">
        <v>14.5</v>
      </c>
      <c r="I254" s="189"/>
      <c r="J254" s="188">
        <f t="shared" si="40"/>
        <v>0</v>
      </c>
      <c r="K254" s="190"/>
      <c r="L254" s="36"/>
      <c r="M254" s="191" t="s">
        <v>1</v>
      </c>
      <c r="N254" s="192" t="s">
        <v>38</v>
      </c>
      <c r="O254" s="68"/>
      <c r="P254" s="193">
        <f t="shared" si="41"/>
        <v>0</v>
      </c>
      <c r="Q254" s="193">
        <v>0</v>
      </c>
      <c r="R254" s="193">
        <f t="shared" si="42"/>
        <v>0</v>
      </c>
      <c r="S254" s="193">
        <v>0</v>
      </c>
      <c r="T254" s="194">
        <f t="shared" si="43"/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179</v>
      </c>
      <c r="AT254" s="195" t="s">
        <v>175</v>
      </c>
      <c r="AU254" s="195" t="s">
        <v>180</v>
      </c>
      <c r="AY254" s="14" t="s">
        <v>172</v>
      </c>
      <c r="BE254" s="196">
        <f t="shared" si="44"/>
        <v>0</v>
      </c>
      <c r="BF254" s="196">
        <f t="shared" si="45"/>
        <v>0</v>
      </c>
      <c r="BG254" s="196">
        <f t="shared" si="46"/>
        <v>0</v>
      </c>
      <c r="BH254" s="196">
        <f t="shared" si="47"/>
        <v>0</v>
      </c>
      <c r="BI254" s="196">
        <f t="shared" si="48"/>
        <v>0</v>
      </c>
      <c r="BJ254" s="14" t="s">
        <v>180</v>
      </c>
      <c r="BK254" s="196">
        <f t="shared" si="49"/>
        <v>0</v>
      </c>
      <c r="BL254" s="14" t="s">
        <v>179</v>
      </c>
      <c r="BM254" s="195" t="s">
        <v>1368</v>
      </c>
    </row>
    <row r="255" spans="1:65" s="2" customFormat="1" ht="24.2" customHeight="1">
      <c r="A255" s="31"/>
      <c r="B255" s="32"/>
      <c r="C255" s="184" t="s">
        <v>1177</v>
      </c>
      <c r="D255" s="184" t="s">
        <v>175</v>
      </c>
      <c r="E255" s="185" t="s">
        <v>1314</v>
      </c>
      <c r="F255" s="186" t="s">
        <v>1315</v>
      </c>
      <c r="G255" s="187" t="s">
        <v>337</v>
      </c>
      <c r="H255" s="188">
        <v>154</v>
      </c>
      <c r="I255" s="189"/>
      <c r="J255" s="188">
        <f t="shared" si="40"/>
        <v>0</v>
      </c>
      <c r="K255" s="190"/>
      <c r="L255" s="36"/>
      <c r="M255" s="191" t="s">
        <v>1</v>
      </c>
      <c r="N255" s="192" t="s">
        <v>38</v>
      </c>
      <c r="O255" s="68"/>
      <c r="P255" s="193">
        <f t="shared" si="41"/>
        <v>0</v>
      </c>
      <c r="Q255" s="193">
        <v>0</v>
      </c>
      <c r="R255" s="193">
        <f t="shared" si="42"/>
        <v>0</v>
      </c>
      <c r="S255" s="193">
        <v>0</v>
      </c>
      <c r="T255" s="194">
        <f t="shared" si="43"/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95" t="s">
        <v>179</v>
      </c>
      <c r="AT255" s="195" t="s">
        <v>175</v>
      </c>
      <c r="AU255" s="195" t="s">
        <v>180</v>
      </c>
      <c r="AY255" s="14" t="s">
        <v>172</v>
      </c>
      <c r="BE255" s="196">
        <f t="shared" si="44"/>
        <v>0</v>
      </c>
      <c r="BF255" s="196">
        <f t="shared" si="45"/>
        <v>0</v>
      </c>
      <c r="BG255" s="196">
        <f t="shared" si="46"/>
        <v>0</v>
      </c>
      <c r="BH255" s="196">
        <f t="shared" si="47"/>
        <v>0</v>
      </c>
      <c r="BI255" s="196">
        <f t="shared" si="48"/>
        <v>0</v>
      </c>
      <c r="BJ255" s="14" t="s">
        <v>180</v>
      </c>
      <c r="BK255" s="196">
        <f t="shared" si="49"/>
        <v>0</v>
      </c>
      <c r="BL255" s="14" t="s">
        <v>179</v>
      </c>
      <c r="BM255" s="195" t="s">
        <v>1371</v>
      </c>
    </row>
    <row r="256" spans="1:65" s="2" customFormat="1" ht="24.2" customHeight="1">
      <c r="A256" s="31"/>
      <c r="B256" s="32"/>
      <c r="C256" s="197" t="s">
        <v>1372</v>
      </c>
      <c r="D256" s="197" t="s">
        <v>256</v>
      </c>
      <c r="E256" s="198" t="s">
        <v>1317</v>
      </c>
      <c r="F256" s="199" t="s">
        <v>1318</v>
      </c>
      <c r="G256" s="200" t="s">
        <v>337</v>
      </c>
      <c r="H256" s="201">
        <v>154</v>
      </c>
      <c r="I256" s="202"/>
      <c r="J256" s="201">
        <f t="shared" si="40"/>
        <v>0</v>
      </c>
      <c r="K256" s="203"/>
      <c r="L256" s="204"/>
      <c r="M256" s="205" t="s">
        <v>1</v>
      </c>
      <c r="N256" s="206" t="s">
        <v>38</v>
      </c>
      <c r="O256" s="68"/>
      <c r="P256" s="193">
        <f t="shared" si="41"/>
        <v>0</v>
      </c>
      <c r="Q256" s="193">
        <v>0</v>
      </c>
      <c r="R256" s="193">
        <f t="shared" si="42"/>
        <v>0</v>
      </c>
      <c r="S256" s="193">
        <v>0</v>
      </c>
      <c r="T256" s="194">
        <f t="shared" si="43"/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95" t="s">
        <v>220</v>
      </c>
      <c r="AT256" s="195" t="s">
        <v>256</v>
      </c>
      <c r="AU256" s="195" t="s">
        <v>180</v>
      </c>
      <c r="AY256" s="14" t="s">
        <v>172</v>
      </c>
      <c r="BE256" s="196">
        <f t="shared" si="44"/>
        <v>0</v>
      </c>
      <c r="BF256" s="196">
        <f t="shared" si="45"/>
        <v>0</v>
      </c>
      <c r="BG256" s="196">
        <f t="shared" si="46"/>
        <v>0</v>
      </c>
      <c r="BH256" s="196">
        <f t="shared" si="47"/>
        <v>0</v>
      </c>
      <c r="BI256" s="196">
        <f t="shared" si="48"/>
        <v>0</v>
      </c>
      <c r="BJ256" s="14" t="s">
        <v>180</v>
      </c>
      <c r="BK256" s="196">
        <f t="shared" si="49"/>
        <v>0</v>
      </c>
      <c r="BL256" s="14" t="s">
        <v>179</v>
      </c>
      <c r="BM256" s="195" t="s">
        <v>1375</v>
      </c>
    </row>
    <row r="257" spans="1:65" s="2" customFormat="1" ht="24.2" customHeight="1">
      <c r="A257" s="31"/>
      <c r="B257" s="32"/>
      <c r="C257" s="184" t="s">
        <v>1180</v>
      </c>
      <c r="D257" s="184" t="s">
        <v>175</v>
      </c>
      <c r="E257" s="185" t="s">
        <v>1320</v>
      </c>
      <c r="F257" s="186" t="s">
        <v>1321</v>
      </c>
      <c r="G257" s="187" t="s">
        <v>337</v>
      </c>
      <c r="H257" s="188">
        <v>152</v>
      </c>
      <c r="I257" s="189"/>
      <c r="J257" s="188">
        <f t="shared" si="40"/>
        <v>0</v>
      </c>
      <c r="K257" s="190"/>
      <c r="L257" s="36"/>
      <c r="M257" s="191" t="s">
        <v>1</v>
      </c>
      <c r="N257" s="192" t="s">
        <v>38</v>
      </c>
      <c r="O257" s="68"/>
      <c r="P257" s="193">
        <f t="shared" si="41"/>
        <v>0</v>
      </c>
      <c r="Q257" s="193">
        <v>0</v>
      </c>
      <c r="R257" s="193">
        <f t="shared" si="42"/>
        <v>0</v>
      </c>
      <c r="S257" s="193">
        <v>0</v>
      </c>
      <c r="T257" s="194">
        <f t="shared" si="43"/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95" t="s">
        <v>179</v>
      </c>
      <c r="AT257" s="195" t="s">
        <v>175</v>
      </c>
      <c r="AU257" s="195" t="s">
        <v>180</v>
      </c>
      <c r="AY257" s="14" t="s">
        <v>172</v>
      </c>
      <c r="BE257" s="196">
        <f t="shared" si="44"/>
        <v>0</v>
      </c>
      <c r="BF257" s="196">
        <f t="shared" si="45"/>
        <v>0</v>
      </c>
      <c r="BG257" s="196">
        <f t="shared" si="46"/>
        <v>0</v>
      </c>
      <c r="BH257" s="196">
        <f t="shared" si="47"/>
        <v>0</v>
      </c>
      <c r="BI257" s="196">
        <f t="shared" si="48"/>
        <v>0</v>
      </c>
      <c r="BJ257" s="14" t="s">
        <v>180</v>
      </c>
      <c r="BK257" s="196">
        <f t="shared" si="49"/>
        <v>0</v>
      </c>
      <c r="BL257" s="14" t="s">
        <v>179</v>
      </c>
      <c r="BM257" s="195" t="s">
        <v>1378</v>
      </c>
    </row>
    <row r="258" spans="1:65" s="2" customFormat="1" ht="24.2" customHeight="1">
      <c r="A258" s="31"/>
      <c r="B258" s="32"/>
      <c r="C258" s="184" t="s">
        <v>1379</v>
      </c>
      <c r="D258" s="184" t="s">
        <v>175</v>
      </c>
      <c r="E258" s="185" t="s">
        <v>1323</v>
      </c>
      <c r="F258" s="186" t="s">
        <v>1324</v>
      </c>
      <c r="G258" s="187" t="s">
        <v>337</v>
      </c>
      <c r="H258" s="188">
        <v>18</v>
      </c>
      <c r="I258" s="189"/>
      <c r="J258" s="188">
        <f t="shared" si="40"/>
        <v>0</v>
      </c>
      <c r="K258" s="190"/>
      <c r="L258" s="36"/>
      <c r="M258" s="191" t="s">
        <v>1</v>
      </c>
      <c r="N258" s="192" t="s">
        <v>38</v>
      </c>
      <c r="O258" s="68"/>
      <c r="P258" s="193">
        <f t="shared" si="41"/>
        <v>0</v>
      </c>
      <c r="Q258" s="193">
        <v>0</v>
      </c>
      <c r="R258" s="193">
        <f t="shared" si="42"/>
        <v>0</v>
      </c>
      <c r="S258" s="193">
        <v>0</v>
      </c>
      <c r="T258" s="194">
        <f t="shared" si="43"/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95" t="s">
        <v>179</v>
      </c>
      <c r="AT258" s="195" t="s">
        <v>175</v>
      </c>
      <c r="AU258" s="195" t="s">
        <v>180</v>
      </c>
      <c r="AY258" s="14" t="s">
        <v>172</v>
      </c>
      <c r="BE258" s="196">
        <f t="shared" si="44"/>
        <v>0</v>
      </c>
      <c r="BF258" s="196">
        <f t="shared" si="45"/>
        <v>0</v>
      </c>
      <c r="BG258" s="196">
        <f t="shared" si="46"/>
        <v>0</v>
      </c>
      <c r="BH258" s="196">
        <f t="shared" si="47"/>
        <v>0</v>
      </c>
      <c r="BI258" s="196">
        <f t="shared" si="48"/>
        <v>0</v>
      </c>
      <c r="BJ258" s="14" t="s">
        <v>180</v>
      </c>
      <c r="BK258" s="196">
        <f t="shared" si="49"/>
        <v>0</v>
      </c>
      <c r="BL258" s="14" t="s">
        <v>179</v>
      </c>
      <c r="BM258" s="195" t="s">
        <v>1382</v>
      </c>
    </row>
    <row r="259" spans="1:65" s="2" customFormat="1" ht="24.2" customHeight="1">
      <c r="A259" s="31"/>
      <c r="B259" s="32"/>
      <c r="C259" s="197" t="s">
        <v>1183</v>
      </c>
      <c r="D259" s="197" t="s">
        <v>256</v>
      </c>
      <c r="E259" s="198" t="s">
        <v>1326</v>
      </c>
      <c r="F259" s="199" t="s">
        <v>1327</v>
      </c>
      <c r="G259" s="200" t="s">
        <v>337</v>
      </c>
      <c r="H259" s="201">
        <v>18</v>
      </c>
      <c r="I259" s="202"/>
      <c r="J259" s="201">
        <f t="shared" si="40"/>
        <v>0</v>
      </c>
      <c r="K259" s="203"/>
      <c r="L259" s="204"/>
      <c r="M259" s="205" t="s">
        <v>1</v>
      </c>
      <c r="N259" s="206" t="s">
        <v>38</v>
      </c>
      <c r="O259" s="68"/>
      <c r="P259" s="193">
        <f t="shared" si="41"/>
        <v>0</v>
      </c>
      <c r="Q259" s="193">
        <v>3.6000000000000002E-4</v>
      </c>
      <c r="R259" s="193">
        <f t="shared" si="42"/>
        <v>6.4800000000000005E-3</v>
      </c>
      <c r="S259" s="193">
        <v>0</v>
      </c>
      <c r="T259" s="194">
        <f t="shared" si="43"/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95" t="s">
        <v>220</v>
      </c>
      <c r="AT259" s="195" t="s">
        <v>256</v>
      </c>
      <c r="AU259" s="195" t="s">
        <v>180</v>
      </c>
      <c r="AY259" s="14" t="s">
        <v>172</v>
      </c>
      <c r="BE259" s="196">
        <f t="shared" si="44"/>
        <v>0</v>
      </c>
      <c r="BF259" s="196">
        <f t="shared" si="45"/>
        <v>0</v>
      </c>
      <c r="BG259" s="196">
        <f t="shared" si="46"/>
        <v>0</v>
      </c>
      <c r="BH259" s="196">
        <f t="shared" si="47"/>
        <v>0</v>
      </c>
      <c r="BI259" s="196">
        <f t="shared" si="48"/>
        <v>0</v>
      </c>
      <c r="BJ259" s="14" t="s">
        <v>180</v>
      </c>
      <c r="BK259" s="196">
        <f t="shared" si="49"/>
        <v>0</v>
      </c>
      <c r="BL259" s="14" t="s">
        <v>179</v>
      </c>
      <c r="BM259" s="195" t="s">
        <v>1385</v>
      </c>
    </row>
    <row r="260" spans="1:65" s="2" customFormat="1" ht="24.2" customHeight="1">
      <c r="A260" s="31"/>
      <c r="B260" s="32"/>
      <c r="C260" s="184" t="s">
        <v>1386</v>
      </c>
      <c r="D260" s="184" t="s">
        <v>175</v>
      </c>
      <c r="E260" s="185" t="s">
        <v>1866</v>
      </c>
      <c r="F260" s="186" t="s">
        <v>1867</v>
      </c>
      <c r="G260" s="187" t="s">
        <v>337</v>
      </c>
      <c r="H260" s="188">
        <v>12</v>
      </c>
      <c r="I260" s="189"/>
      <c r="J260" s="188">
        <f t="shared" si="40"/>
        <v>0</v>
      </c>
      <c r="K260" s="190"/>
      <c r="L260" s="36"/>
      <c r="M260" s="191" t="s">
        <v>1</v>
      </c>
      <c r="N260" s="192" t="s">
        <v>38</v>
      </c>
      <c r="O260" s="68"/>
      <c r="P260" s="193">
        <f t="shared" si="41"/>
        <v>0</v>
      </c>
      <c r="Q260" s="193">
        <v>0</v>
      </c>
      <c r="R260" s="193">
        <f t="shared" si="42"/>
        <v>0</v>
      </c>
      <c r="S260" s="193">
        <v>0</v>
      </c>
      <c r="T260" s="194">
        <f t="shared" si="43"/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95" t="s">
        <v>179</v>
      </c>
      <c r="AT260" s="195" t="s">
        <v>175</v>
      </c>
      <c r="AU260" s="195" t="s">
        <v>180</v>
      </c>
      <c r="AY260" s="14" t="s">
        <v>172</v>
      </c>
      <c r="BE260" s="196">
        <f t="shared" si="44"/>
        <v>0</v>
      </c>
      <c r="BF260" s="196">
        <f t="shared" si="45"/>
        <v>0</v>
      </c>
      <c r="BG260" s="196">
        <f t="shared" si="46"/>
        <v>0</v>
      </c>
      <c r="BH260" s="196">
        <f t="shared" si="47"/>
        <v>0</v>
      </c>
      <c r="BI260" s="196">
        <f t="shared" si="48"/>
        <v>0</v>
      </c>
      <c r="BJ260" s="14" t="s">
        <v>180</v>
      </c>
      <c r="BK260" s="196">
        <f t="shared" si="49"/>
        <v>0</v>
      </c>
      <c r="BL260" s="14" t="s">
        <v>179</v>
      </c>
      <c r="BM260" s="195" t="s">
        <v>1389</v>
      </c>
    </row>
    <row r="261" spans="1:65" s="2" customFormat="1" ht="24.2" customHeight="1">
      <c r="A261" s="31"/>
      <c r="B261" s="32"/>
      <c r="C261" s="184" t="s">
        <v>1186</v>
      </c>
      <c r="D261" s="184" t="s">
        <v>175</v>
      </c>
      <c r="E261" s="185" t="s">
        <v>1868</v>
      </c>
      <c r="F261" s="186" t="s">
        <v>1869</v>
      </c>
      <c r="G261" s="187" t="s">
        <v>1048</v>
      </c>
      <c r="H261" s="188">
        <v>1</v>
      </c>
      <c r="I261" s="189"/>
      <c r="J261" s="188">
        <f t="shared" si="40"/>
        <v>0</v>
      </c>
      <c r="K261" s="190"/>
      <c r="L261" s="36"/>
      <c r="M261" s="191" t="s">
        <v>1</v>
      </c>
      <c r="N261" s="192" t="s">
        <v>38</v>
      </c>
      <c r="O261" s="68"/>
      <c r="P261" s="193">
        <f t="shared" si="41"/>
        <v>0</v>
      </c>
      <c r="Q261" s="193">
        <v>0</v>
      </c>
      <c r="R261" s="193">
        <f t="shared" si="42"/>
        <v>0</v>
      </c>
      <c r="S261" s="193">
        <v>0</v>
      </c>
      <c r="T261" s="194">
        <f t="shared" si="43"/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95" t="s">
        <v>179</v>
      </c>
      <c r="AT261" s="195" t="s">
        <v>175</v>
      </c>
      <c r="AU261" s="195" t="s">
        <v>180</v>
      </c>
      <c r="AY261" s="14" t="s">
        <v>172</v>
      </c>
      <c r="BE261" s="196">
        <f t="shared" si="44"/>
        <v>0</v>
      </c>
      <c r="BF261" s="196">
        <f t="shared" si="45"/>
        <v>0</v>
      </c>
      <c r="BG261" s="196">
        <f t="shared" si="46"/>
        <v>0</v>
      </c>
      <c r="BH261" s="196">
        <f t="shared" si="47"/>
        <v>0</v>
      </c>
      <c r="BI261" s="196">
        <f t="shared" si="48"/>
        <v>0</v>
      </c>
      <c r="BJ261" s="14" t="s">
        <v>180</v>
      </c>
      <c r="BK261" s="196">
        <f t="shared" si="49"/>
        <v>0</v>
      </c>
      <c r="BL261" s="14" t="s">
        <v>179</v>
      </c>
      <c r="BM261" s="195" t="s">
        <v>1392</v>
      </c>
    </row>
    <row r="262" spans="1:65" s="2" customFormat="1" ht="24.2" customHeight="1">
      <c r="A262" s="31"/>
      <c r="B262" s="32"/>
      <c r="C262" s="184" t="s">
        <v>1393</v>
      </c>
      <c r="D262" s="184" t="s">
        <v>175</v>
      </c>
      <c r="E262" s="185" t="s">
        <v>1870</v>
      </c>
      <c r="F262" s="186" t="s">
        <v>1871</v>
      </c>
      <c r="G262" s="187" t="s">
        <v>1048</v>
      </c>
      <c r="H262" s="188">
        <v>1</v>
      </c>
      <c r="I262" s="189"/>
      <c r="J262" s="188">
        <f t="shared" si="40"/>
        <v>0</v>
      </c>
      <c r="K262" s="190"/>
      <c r="L262" s="36"/>
      <c r="M262" s="191" t="s">
        <v>1</v>
      </c>
      <c r="N262" s="192" t="s">
        <v>38</v>
      </c>
      <c r="O262" s="68"/>
      <c r="P262" s="193">
        <f t="shared" si="41"/>
        <v>0</v>
      </c>
      <c r="Q262" s="193">
        <v>0</v>
      </c>
      <c r="R262" s="193">
        <f t="shared" si="42"/>
        <v>0</v>
      </c>
      <c r="S262" s="193">
        <v>0</v>
      </c>
      <c r="T262" s="194">
        <f t="shared" si="43"/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95" t="s">
        <v>179</v>
      </c>
      <c r="AT262" s="195" t="s">
        <v>175</v>
      </c>
      <c r="AU262" s="195" t="s">
        <v>180</v>
      </c>
      <c r="AY262" s="14" t="s">
        <v>172</v>
      </c>
      <c r="BE262" s="196">
        <f t="shared" si="44"/>
        <v>0</v>
      </c>
      <c r="BF262" s="196">
        <f t="shared" si="45"/>
        <v>0</v>
      </c>
      <c r="BG262" s="196">
        <f t="shared" si="46"/>
        <v>0</v>
      </c>
      <c r="BH262" s="196">
        <f t="shared" si="47"/>
        <v>0</v>
      </c>
      <c r="BI262" s="196">
        <f t="shared" si="48"/>
        <v>0</v>
      </c>
      <c r="BJ262" s="14" t="s">
        <v>180</v>
      </c>
      <c r="BK262" s="196">
        <f t="shared" si="49"/>
        <v>0</v>
      </c>
      <c r="BL262" s="14" t="s">
        <v>179</v>
      </c>
      <c r="BM262" s="195" t="s">
        <v>1396</v>
      </c>
    </row>
    <row r="263" spans="1:65" s="2" customFormat="1" ht="24.2" customHeight="1">
      <c r="A263" s="31"/>
      <c r="B263" s="32"/>
      <c r="C263" s="184" t="s">
        <v>1189</v>
      </c>
      <c r="D263" s="184" t="s">
        <v>175</v>
      </c>
      <c r="E263" s="185" t="s">
        <v>1355</v>
      </c>
      <c r="F263" s="186" t="s">
        <v>1356</v>
      </c>
      <c r="G263" s="187" t="s">
        <v>1048</v>
      </c>
      <c r="H263" s="188">
        <v>62</v>
      </c>
      <c r="I263" s="189"/>
      <c r="J263" s="188">
        <f t="shared" si="40"/>
        <v>0</v>
      </c>
      <c r="K263" s="190"/>
      <c r="L263" s="36"/>
      <c r="M263" s="191" t="s">
        <v>1</v>
      </c>
      <c r="N263" s="192" t="s">
        <v>38</v>
      </c>
      <c r="O263" s="68"/>
      <c r="P263" s="193">
        <f t="shared" si="41"/>
        <v>0</v>
      </c>
      <c r="Q263" s="193">
        <v>0</v>
      </c>
      <c r="R263" s="193">
        <f t="shared" si="42"/>
        <v>0</v>
      </c>
      <c r="S263" s="193">
        <v>0</v>
      </c>
      <c r="T263" s="194">
        <f t="shared" si="43"/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95" t="s">
        <v>179</v>
      </c>
      <c r="AT263" s="195" t="s">
        <v>175</v>
      </c>
      <c r="AU263" s="195" t="s">
        <v>180</v>
      </c>
      <c r="AY263" s="14" t="s">
        <v>172</v>
      </c>
      <c r="BE263" s="196">
        <f t="shared" si="44"/>
        <v>0</v>
      </c>
      <c r="BF263" s="196">
        <f t="shared" si="45"/>
        <v>0</v>
      </c>
      <c r="BG263" s="196">
        <f t="shared" si="46"/>
        <v>0</v>
      </c>
      <c r="BH263" s="196">
        <f t="shared" si="47"/>
        <v>0</v>
      </c>
      <c r="BI263" s="196">
        <f t="shared" si="48"/>
        <v>0</v>
      </c>
      <c r="BJ263" s="14" t="s">
        <v>180</v>
      </c>
      <c r="BK263" s="196">
        <f t="shared" si="49"/>
        <v>0</v>
      </c>
      <c r="BL263" s="14" t="s">
        <v>179</v>
      </c>
      <c r="BM263" s="195" t="s">
        <v>1399</v>
      </c>
    </row>
    <row r="264" spans="1:65" s="2" customFormat="1" ht="24.2" customHeight="1">
      <c r="A264" s="31"/>
      <c r="B264" s="32"/>
      <c r="C264" s="184" t="s">
        <v>1400</v>
      </c>
      <c r="D264" s="184" t="s">
        <v>175</v>
      </c>
      <c r="E264" s="185" t="s">
        <v>1359</v>
      </c>
      <c r="F264" s="186" t="s">
        <v>1360</v>
      </c>
      <c r="G264" s="187" t="s">
        <v>1048</v>
      </c>
      <c r="H264" s="188">
        <v>65</v>
      </c>
      <c r="I264" s="189"/>
      <c r="J264" s="188">
        <f t="shared" si="40"/>
        <v>0</v>
      </c>
      <c r="K264" s="190"/>
      <c r="L264" s="36"/>
      <c r="M264" s="191" t="s">
        <v>1</v>
      </c>
      <c r="N264" s="192" t="s">
        <v>38</v>
      </c>
      <c r="O264" s="68"/>
      <c r="P264" s="193">
        <f t="shared" si="41"/>
        <v>0</v>
      </c>
      <c r="Q264" s="193">
        <v>0</v>
      </c>
      <c r="R264" s="193">
        <f t="shared" si="42"/>
        <v>0</v>
      </c>
      <c r="S264" s="193">
        <v>0</v>
      </c>
      <c r="T264" s="194">
        <f t="shared" si="43"/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95" t="s">
        <v>179</v>
      </c>
      <c r="AT264" s="195" t="s">
        <v>175</v>
      </c>
      <c r="AU264" s="195" t="s">
        <v>180</v>
      </c>
      <c r="AY264" s="14" t="s">
        <v>172</v>
      </c>
      <c r="BE264" s="196">
        <f t="shared" si="44"/>
        <v>0</v>
      </c>
      <c r="BF264" s="196">
        <f t="shared" si="45"/>
        <v>0</v>
      </c>
      <c r="BG264" s="196">
        <f t="shared" si="46"/>
        <v>0</v>
      </c>
      <c r="BH264" s="196">
        <f t="shared" si="47"/>
        <v>0</v>
      </c>
      <c r="BI264" s="196">
        <f t="shared" si="48"/>
        <v>0</v>
      </c>
      <c r="BJ264" s="14" t="s">
        <v>180</v>
      </c>
      <c r="BK264" s="196">
        <f t="shared" si="49"/>
        <v>0</v>
      </c>
      <c r="BL264" s="14" t="s">
        <v>179</v>
      </c>
      <c r="BM264" s="195" t="s">
        <v>1403</v>
      </c>
    </row>
    <row r="265" spans="1:65" s="2" customFormat="1" ht="24.2" customHeight="1">
      <c r="A265" s="31"/>
      <c r="B265" s="32"/>
      <c r="C265" s="184" t="s">
        <v>1192</v>
      </c>
      <c r="D265" s="184" t="s">
        <v>175</v>
      </c>
      <c r="E265" s="185" t="s">
        <v>1362</v>
      </c>
      <c r="F265" s="186" t="s">
        <v>1363</v>
      </c>
      <c r="G265" s="187" t="s">
        <v>1048</v>
      </c>
      <c r="H265" s="188">
        <v>8</v>
      </c>
      <c r="I265" s="189"/>
      <c r="J265" s="188">
        <f t="shared" si="40"/>
        <v>0</v>
      </c>
      <c r="K265" s="190"/>
      <c r="L265" s="36"/>
      <c r="M265" s="191" t="s">
        <v>1</v>
      </c>
      <c r="N265" s="192" t="s">
        <v>38</v>
      </c>
      <c r="O265" s="68"/>
      <c r="P265" s="193">
        <f t="shared" si="41"/>
        <v>0</v>
      </c>
      <c r="Q265" s="193">
        <v>0</v>
      </c>
      <c r="R265" s="193">
        <f t="shared" si="42"/>
        <v>0</v>
      </c>
      <c r="S265" s="193">
        <v>0</v>
      </c>
      <c r="T265" s="194">
        <f t="shared" si="43"/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95" t="s">
        <v>179</v>
      </c>
      <c r="AT265" s="195" t="s">
        <v>175</v>
      </c>
      <c r="AU265" s="195" t="s">
        <v>180</v>
      </c>
      <c r="AY265" s="14" t="s">
        <v>172</v>
      </c>
      <c r="BE265" s="196">
        <f t="shared" si="44"/>
        <v>0</v>
      </c>
      <c r="BF265" s="196">
        <f t="shared" si="45"/>
        <v>0</v>
      </c>
      <c r="BG265" s="196">
        <f t="shared" si="46"/>
        <v>0</v>
      </c>
      <c r="BH265" s="196">
        <f t="shared" si="47"/>
        <v>0</v>
      </c>
      <c r="BI265" s="196">
        <f t="shared" si="48"/>
        <v>0</v>
      </c>
      <c r="BJ265" s="14" t="s">
        <v>180</v>
      </c>
      <c r="BK265" s="196">
        <f t="shared" si="49"/>
        <v>0</v>
      </c>
      <c r="BL265" s="14" t="s">
        <v>179</v>
      </c>
      <c r="BM265" s="195" t="s">
        <v>1406</v>
      </c>
    </row>
    <row r="266" spans="1:65" s="2" customFormat="1" ht="24.2" customHeight="1">
      <c r="A266" s="31"/>
      <c r="B266" s="32"/>
      <c r="C266" s="184" t="s">
        <v>1407</v>
      </c>
      <c r="D266" s="184" t="s">
        <v>175</v>
      </c>
      <c r="E266" s="185" t="s">
        <v>1366</v>
      </c>
      <c r="F266" s="186" t="s">
        <v>1367</v>
      </c>
      <c r="G266" s="187" t="s">
        <v>1048</v>
      </c>
      <c r="H266" s="188">
        <v>56</v>
      </c>
      <c r="I266" s="189"/>
      <c r="J266" s="188">
        <f t="shared" si="40"/>
        <v>0</v>
      </c>
      <c r="K266" s="190"/>
      <c r="L266" s="36"/>
      <c r="M266" s="191" t="s">
        <v>1</v>
      </c>
      <c r="N266" s="192" t="s">
        <v>38</v>
      </c>
      <c r="O266" s="68"/>
      <c r="P266" s="193">
        <f t="shared" si="41"/>
        <v>0</v>
      </c>
      <c r="Q266" s="193">
        <v>0</v>
      </c>
      <c r="R266" s="193">
        <f t="shared" si="42"/>
        <v>0</v>
      </c>
      <c r="S266" s="193">
        <v>0</v>
      </c>
      <c r="T266" s="194">
        <f t="shared" si="43"/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95" t="s">
        <v>179</v>
      </c>
      <c r="AT266" s="195" t="s">
        <v>175</v>
      </c>
      <c r="AU266" s="195" t="s">
        <v>180</v>
      </c>
      <c r="AY266" s="14" t="s">
        <v>172</v>
      </c>
      <c r="BE266" s="196">
        <f t="shared" si="44"/>
        <v>0</v>
      </c>
      <c r="BF266" s="196">
        <f t="shared" si="45"/>
        <v>0</v>
      </c>
      <c r="BG266" s="196">
        <f t="shared" si="46"/>
        <v>0</v>
      </c>
      <c r="BH266" s="196">
        <f t="shared" si="47"/>
        <v>0</v>
      </c>
      <c r="BI266" s="196">
        <f t="shared" si="48"/>
        <v>0</v>
      </c>
      <c r="BJ266" s="14" t="s">
        <v>180</v>
      </c>
      <c r="BK266" s="196">
        <f t="shared" si="49"/>
        <v>0</v>
      </c>
      <c r="BL266" s="14" t="s">
        <v>179</v>
      </c>
      <c r="BM266" s="195" t="s">
        <v>1410</v>
      </c>
    </row>
    <row r="267" spans="1:65" s="2" customFormat="1" ht="24.2" customHeight="1">
      <c r="A267" s="31"/>
      <c r="B267" s="32"/>
      <c r="C267" s="184" t="s">
        <v>1196</v>
      </c>
      <c r="D267" s="184" t="s">
        <v>175</v>
      </c>
      <c r="E267" s="185" t="s">
        <v>1369</v>
      </c>
      <c r="F267" s="186" t="s">
        <v>1370</v>
      </c>
      <c r="G267" s="187" t="s">
        <v>1048</v>
      </c>
      <c r="H267" s="188">
        <v>24</v>
      </c>
      <c r="I267" s="189"/>
      <c r="J267" s="188">
        <f t="shared" si="40"/>
        <v>0</v>
      </c>
      <c r="K267" s="190"/>
      <c r="L267" s="36"/>
      <c r="M267" s="191" t="s">
        <v>1</v>
      </c>
      <c r="N267" s="192" t="s">
        <v>38</v>
      </c>
      <c r="O267" s="68"/>
      <c r="P267" s="193">
        <f t="shared" si="41"/>
        <v>0</v>
      </c>
      <c r="Q267" s="193">
        <v>0</v>
      </c>
      <c r="R267" s="193">
        <f t="shared" si="42"/>
        <v>0</v>
      </c>
      <c r="S267" s="193">
        <v>0</v>
      </c>
      <c r="T267" s="194">
        <f t="shared" si="43"/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95" t="s">
        <v>179</v>
      </c>
      <c r="AT267" s="195" t="s">
        <v>175</v>
      </c>
      <c r="AU267" s="195" t="s">
        <v>180</v>
      </c>
      <c r="AY267" s="14" t="s">
        <v>172</v>
      </c>
      <c r="BE267" s="196">
        <f t="shared" si="44"/>
        <v>0</v>
      </c>
      <c r="BF267" s="196">
        <f t="shared" si="45"/>
        <v>0</v>
      </c>
      <c r="BG267" s="196">
        <f t="shared" si="46"/>
        <v>0</v>
      </c>
      <c r="BH267" s="196">
        <f t="shared" si="47"/>
        <v>0</v>
      </c>
      <c r="BI267" s="196">
        <f t="shared" si="48"/>
        <v>0</v>
      </c>
      <c r="BJ267" s="14" t="s">
        <v>180</v>
      </c>
      <c r="BK267" s="196">
        <f t="shared" si="49"/>
        <v>0</v>
      </c>
      <c r="BL267" s="14" t="s">
        <v>179</v>
      </c>
      <c r="BM267" s="195" t="s">
        <v>1413</v>
      </c>
    </row>
    <row r="268" spans="1:65" s="2" customFormat="1" ht="24.2" customHeight="1">
      <c r="A268" s="31"/>
      <c r="B268" s="32"/>
      <c r="C268" s="184" t="s">
        <v>1414</v>
      </c>
      <c r="D268" s="184" t="s">
        <v>175</v>
      </c>
      <c r="E268" s="185" t="s">
        <v>1373</v>
      </c>
      <c r="F268" s="186" t="s">
        <v>1374</v>
      </c>
      <c r="G268" s="187" t="s">
        <v>1048</v>
      </c>
      <c r="H268" s="188">
        <v>12</v>
      </c>
      <c r="I268" s="189"/>
      <c r="J268" s="188">
        <f t="shared" si="40"/>
        <v>0</v>
      </c>
      <c r="K268" s="190"/>
      <c r="L268" s="36"/>
      <c r="M268" s="191" t="s">
        <v>1</v>
      </c>
      <c r="N268" s="192" t="s">
        <v>38</v>
      </c>
      <c r="O268" s="68"/>
      <c r="P268" s="193">
        <f t="shared" si="41"/>
        <v>0</v>
      </c>
      <c r="Q268" s="193">
        <v>0</v>
      </c>
      <c r="R268" s="193">
        <f t="shared" si="42"/>
        <v>0</v>
      </c>
      <c r="S268" s="193">
        <v>0</v>
      </c>
      <c r="T268" s="194">
        <f t="shared" si="43"/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95" t="s">
        <v>179</v>
      </c>
      <c r="AT268" s="195" t="s">
        <v>175</v>
      </c>
      <c r="AU268" s="195" t="s">
        <v>180</v>
      </c>
      <c r="AY268" s="14" t="s">
        <v>172</v>
      </c>
      <c r="BE268" s="196">
        <f t="shared" si="44"/>
        <v>0</v>
      </c>
      <c r="BF268" s="196">
        <f t="shared" si="45"/>
        <v>0</v>
      </c>
      <c r="BG268" s="196">
        <f t="shared" si="46"/>
        <v>0</v>
      </c>
      <c r="BH268" s="196">
        <f t="shared" si="47"/>
        <v>0</v>
      </c>
      <c r="BI268" s="196">
        <f t="shared" si="48"/>
        <v>0</v>
      </c>
      <c r="BJ268" s="14" t="s">
        <v>180</v>
      </c>
      <c r="BK268" s="196">
        <f t="shared" si="49"/>
        <v>0</v>
      </c>
      <c r="BL268" s="14" t="s">
        <v>179</v>
      </c>
      <c r="BM268" s="195" t="s">
        <v>1417</v>
      </c>
    </row>
    <row r="269" spans="1:65" s="2" customFormat="1" ht="24.2" customHeight="1">
      <c r="A269" s="31"/>
      <c r="B269" s="32"/>
      <c r="C269" s="184" t="s">
        <v>1199</v>
      </c>
      <c r="D269" s="184" t="s">
        <v>175</v>
      </c>
      <c r="E269" s="185" t="s">
        <v>1376</v>
      </c>
      <c r="F269" s="186" t="s">
        <v>1377</v>
      </c>
      <c r="G269" s="187" t="s">
        <v>1048</v>
      </c>
      <c r="H269" s="188">
        <v>8</v>
      </c>
      <c r="I269" s="189"/>
      <c r="J269" s="188">
        <f t="shared" si="40"/>
        <v>0</v>
      </c>
      <c r="K269" s="190"/>
      <c r="L269" s="36"/>
      <c r="M269" s="191" t="s">
        <v>1</v>
      </c>
      <c r="N269" s="192" t="s">
        <v>38</v>
      </c>
      <c r="O269" s="68"/>
      <c r="P269" s="193">
        <f t="shared" si="41"/>
        <v>0</v>
      </c>
      <c r="Q269" s="193">
        <v>0</v>
      </c>
      <c r="R269" s="193">
        <f t="shared" si="42"/>
        <v>0</v>
      </c>
      <c r="S269" s="193">
        <v>0</v>
      </c>
      <c r="T269" s="194">
        <f t="shared" si="43"/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95" t="s">
        <v>179</v>
      </c>
      <c r="AT269" s="195" t="s">
        <v>175</v>
      </c>
      <c r="AU269" s="195" t="s">
        <v>180</v>
      </c>
      <c r="AY269" s="14" t="s">
        <v>172</v>
      </c>
      <c r="BE269" s="196">
        <f t="shared" si="44"/>
        <v>0</v>
      </c>
      <c r="BF269" s="196">
        <f t="shared" si="45"/>
        <v>0</v>
      </c>
      <c r="BG269" s="196">
        <f t="shared" si="46"/>
        <v>0</v>
      </c>
      <c r="BH269" s="196">
        <f t="shared" si="47"/>
        <v>0</v>
      </c>
      <c r="BI269" s="196">
        <f t="shared" si="48"/>
        <v>0</v>
      </c>
      <c r="BJ269" s="14" t="s">
        <v>180</v>
      </c>
      <c r="BK269" s="196">
        <f t="shared" si="49"/>
        <v>0</v>
      </c>
      <c r="BL269" s="14" t="s">
        <v>179</v>
      </c>
      <c r="BM269" s="195" t="s">
        <v>1421</v>
      </c>
    </row>
    <row r="270" spans="1:65" s="2" customFormat="1" ht="24.2" customHeight="1">
      <c r="A270" s="31"/>
      <c r="B270" s="32"/>
      <c r="C270" s="184" t="s">
        <v>1422</v>
      </c>
      <c r="D270" s="184" t="s">
        <v>175</v>
      </c>
      <c r="E270" s="185" t="s">
        <v>1380</v>
      </c>
      <c r="F270" s="186" t="s">
        <v>1381</v>
      </c>
      <c r="G270" s="187" t="s">
        <v>1048</v>
      </c>
      <c r="H270" s="188">
        <v>8</v>
      </c>
      <c r="I270" s="189"/>
      <c r="J270" s="188">
        <f t="shared" si="40"/>
        <v>0</v>
      </c>
      <c r="K270" s="190"/>
      <c r="L270" s="36"/>
      <c r="M270" s="191" t="s">
        <v>1</v>
      </c>
      <c r="N270" s="192" t="s">
        <v>38</v>
      </c>
      <c r="O270" s="68"/>
      <c r="P270" s="193">
        <f t="shared" si="41"/>
        <v>0</v>
      </c>
      <c r="Q270" s="193">
        <v>0</v>
      </c>
      <c r="R270" s="193">
        <f t="shared" si="42"/>
        <v>0</v>
      </c>
      <c r="S270" s="193">
        <v>0</v>
      </c>
      <c r="T270" s="194">
        <f t="shared" si="43"/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95" t="s">
        <v>179</v>
      </c>
      <c r="AT270" s="195" t="s">
        <v>175</v>
      </c>
      <c r="AU270" s="195" t="s">
        <v>180</v>
      </c>
      <c r="AY270" s="14" t="s">
        <v>172</v>
      </c>
      <c r="BE270" s="196">
        <f t="shared" si="44"/>
        <v>0</v>
      </c>
      <c r="BF270" s="196">
        <f t="shared" si="45"/>
        <v>0</v>
      </c>
      <c r="BG270" s="196">
        <f t="shared" si="46"/>
        <v>0</v>
      </c>
      <c r="BH270" s="196">
        <f t="shared" si="47"/>
        <v>0</v>
      </c>
      <c r="BI270" s="196">
        <f t="shared" si="48"/>
        <v>0</v>
      </c>
      <c r="BJ270" s="14" t="s">
        <v>180</v>
      </c>
      <c r="BK270" s="196">
        <f t="shared" si="49"/>
        <v>0</v>
      </c>
      <c r="BL270" s="14" t="s">
        <v>179</v>
      </c>
      <c r="BM270" s="195" t="s">
        <v>1425</v>
      </c>
    </row>
    <row r="271" spans="1:65" s="2" customFormat="1" ht="24.2" customHeight="1">
      <c r="A271" s="31"/>
      <c r="B271" s="32"/>
      <c r="C271" s="184" t="s">
        <v>1204</v>
      </c>
      <c r="D271" s="184" t="s">
        <v>175</v>
      </c>
      <c r="E271" s="185" t="s">
        <v>1383</v>
      </c>
      <c r="F271" s="186" t="s">
        <v>1384</v>
      </c>
      <c r="G271" s="187" t="s">
        <v>1048</v>
      </c>
      <c r="H271" s="188">
        <v>8</v>
      </c>
      <c r="I271" s="189"/>
      <c r="J271" s="188">
        <f t="shared" si="40"/>
        <v>0</v>
      </c>
      <c r="K271" s="190"/>
      <c r="L271" s="36"/>
      <c r="M271" s="191" t="s">
        <v>1</v>
      </c>
      <c r="N271" s="192" t="s">
        <v>38</v>
      </c>
      <c r="O271" s="68"/>
      <c r="P271" s="193">
        <f t="shared" si="41"/>
        <v>0</v>
      </c>
      <c r="Q271" s="193">
        <v>0</v>
      </c>
      <c r="R271" s="193">
        <f t="shared" si="42"/>
        <v>0</v>
      </c>
      <c r="S271" s="193">
        <v>0</v>
      </c>
      <c r="T271" s="194">
        <f t="shared" si="43"/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95" t="s">
        <v>179</v>
      </c>
      <c r="AT271" s="195" t="s">
        <v>175</v>
      </c>
      <c r="AU271" s="195" t="s">
        <v>180</v>
      </c>
      <c r="AY271" s="14" t="s">
        <v>172</v>
      </c>
      <c r="BE271" s="196">
        <f t="shared" si="44"/>
        <v>0</v>
      </c>
      <c r="BF271" s="196">
        <f t="shared" si="45"/>
        <v>0</v>
      </c>
      <c r="BG271" s="196">
        <f t="shared" si="46"/>
        <v>0</v>
      </c>
      <c r="BH271" s="196">
        <f t="shared" si="47"/>
        <v>0</v>
      </c>
      <c r="BI271" s="196">
        <f t="shared" si="48"/>
        <v>0</v>
      </c>
      <c r="BJ271" s="14" t="s">
        <v>180</v>
      </c>
      <c r="BK271" s="196">
        <f t="shared" si="49"/>
        <v>0</v>
      </c>
      <c r="BL271" s="14" t="s">
        <v>179</v>
      </c>
      <c r="BM271" s="195" t="s">
        <v>1428</v>
      </c>
    </row>
    <row r="272" spans="1:65" s="2" customFormat="1" ht="24.2" customHeight="1">
      <c r="A272" s="31"/>
      <c r="B272" s="32"/>
      <c r="C272" s="184" t="s">
        <v>1429</v>
      </c>
      <c r="D272" s="184" t="s">
        <v>175</v>
      </c>
      <c r="E272" s="185" t="s">
        <v>1387</v>
      </c>
      <c r="F272" s="186" t="s">
        <v>1388</v>
      </c>
      <c r="G272" s="187" t="s">
        <v>1048</v>
      </c>
      <c r="H272" s="188">
        <v>28</v>
      </c>
      <c r="I272" s="189"/>
      <c r="J272" s="188">
        <f t="shared" si="40"/>
        <v>0</v>
      </c>
      <c r="K272" s="190"/>
      <c r="L272" s="36"/>
      <c r="M272" s="191" t="s">
        <v>1</v>
      </c>
      <c r="N272" s="192" t="s">
        <v>38</v>
      </c>
      <c r="O272" s="68"/>
      <c r="P272" s="193">
        <f t="shared" si="41"/>
        <v>0</v>
      </c>
      <c r="Q272" s="193">
        <v>0</v>
      </c>
      <c r="R272" s="193">
        <f t="shared" si="42"/>
        <v>0</v>
      </c>
      <c r="S272" s="193">
        <v>0</v>
      </c>
      <c r="T272" s="194">
        <f t="shared" si="43"/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95" t="s">
        <v>179</v>
      </c>
      <c r="AT272" s="195" t="s">
        <v>175</v>
      </c>
      <c r="AU272" s="195" t="s">
        <v>180</v>
      </c>
      <c r="AY272" s="14" t="s">
        <v>172</v>
      </c>
      <c r="BE272" s="196">
        <f t="shared" si="44"/>
        <v>0</v>
      </c>
      <c r="BF272" s="196">
        <f t="shared" si="45"/>
        <v>0</v>
      </c>
      <c r="BG272" s="196">
        <f t="shared" si="46"/>
        <v>0</v>
      </c>
      <c r="BH272" s="196">
        <f t="shared" si="47"/>
        <v>0</v>
      </c>
      <c r="BI272" s="196">
        <f t="shared" si="48"/>
        <v>0</v>
      </c>
      <c r="BJ272" s="14" t="s">
        <v>180</v>
      </c>
      <c r="BK272" s="196">
        <f t="shared" si="49"/>
        <v>0</v>
      </c>
      <c r="BL272" s="14" t="s">
        <v>179</v>
      </c>
      <c r="BM272" s="195" t="s">
        <v>1432</v>
      </c>
    </row>
    <row r="273" spans="1:65" s="2" customFormat="1" ht="24.2" customHeight="1">
      <c r="A273" s="31"/>
      <c r="B273" s="32"/>
      <c r="C273" s="197" t="s">
        <v>1207</v>
      </c>
      <c r="D273" s="197" t="s">
        <v>256</v>
      </c>
      <c r="E273" s="198" t="s">
        <v>1390</v>
      </c>
      <c r="F273" s="199" t="s">
        <v>1391</v>
      </c>
      <c r="G273" s="200" t="s">
        <v>1048</v>
      </c>
      <c r="H273" s="201">
        <v>28</v>
      </c>
      <c r="I273" s="202"/>
      <c r="J273" s="201">
        <f t="shared" si="40"/>
        <v>0</v>
      </c>
      <c r="K273" s="203"/>
      <c r="L273" s="204"/>
      <c r="M273" s="205" t="s">
        <v>1</v>
      </c>
      <c r="N273" s="206" t="s">
        <v>38</v>
      </c>
      <c r="O273" s="68"/>
      <c r="P273" s="193">
        <f t="shared" si="41"/>
        <v>0</v>
      </c>
      <c r="Q273" s="193">
        <v>0</v>
      </c>
      <c r="R273" s="193">
        <f t="shared" si="42"/>
        <v>0</v>
      </c>
      <c r="S273" s="193">
        <v>0</v>
      </c>
      <c r="T273" s="194">
        <f t="shared" si="43"/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95" t="s">
        <v>220</v>
      </c>
      <c r="AT273" s="195" t="s">
        <v>256</v>
      </c>
      <c r="AU273" s="195" t="s">
        <v>180</v>
      </c>
      <c r="AY273" s="14" t="s">
        <v>172</v>
      </c>
      <c r="BE273" s="196">
        <f t="shared" si="44"/>
        <v>0</v>
      </c>
      <c r="BF273" s="196">
        <f t="shared" si="45"/>
        <v>0</v>
      </c>
      <c r="BG273" s="196">
        <f t="shared" si="46"/>
        <v>0</v>
      </c>
      <c r="BH273" s="196">
        <f t="shared" si="47"/>
        <v>0</v>
      </c>
      <c r="BI273" s="196">
        <f t="shared" si="48"/>
        <v>0</v>
      </c>
      <c r="BJ273" s="14" t="s">
        <v>180</v>
      </c>
      <c r="BK273" s="196">
        <f t="shared" si="49"/>
        <v>0</v>
      </c>
      <c r="BL273" s="14" t="s">
        <v>179</v>
      </c>
      <c r="BM273" s="195" t="s">
        <v>1435</v>
      </c>
    </row>
    <row r="274" spans="1:65" s="2" customFormat="1" ht="24.2" customHeight="1">
      <c r="A274" s="31"/>
      <c r="B274" s="32"/>
      <c r="C274" s="197" t="s">
        <v>1436</v>
      </c>
      <c r="D274" s="197" t="s">
        <v>256</v>
      </c>
      <c r="E274" s="198" t="s">
        <v>1394</v>
      </c>
      <c r="F274" s="199" t="s">
        <v>1395</v>
      </c>
      <c r="G274" s="200" t="s">
        <v>1048</v>
      </c>
      <c r="H274" s="201">
        <v>28</v>
      </c>
      <c r="I274" s="202"/>
      <c r="J274" s="201">
        <f t="shared" si="40"/>
        <v>0</v>
      </c>
      <c r="K274" s="203"/>
      <c r="L274" s="204"/>
      <c r="M274" s="205" t="s">
        <v>1</v>
      </c>
      <c r="N274" s="206" t="s">
        <v>38</v>
      </c>
      <c r="O274" s="68"/>
      <c r="P274" s="193">
        <f t="shared" si="41"/>
        <v>0</v>
      </c>
      <c r="Q274" s="193">
        <v>0</v>
      </c>
      <c r="R274" s="193">
        <f t="shared" si="42"/>
        <v>0</v>
      </c>
      <c r="S274" s="193">
        <v>0</v>
      </c>
      <c r="T274" s="194">
        <f t="shared" si="43"/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95" t="s">
        <v>220</v>
      </c>
      <c r="AT274" s="195" t="s">
        <v>256</v>
      </c>
      <c r="AU274" s="195" t="s">
        <v>180</v>
      </c>
      <c r="AY274" s="14" t="s">
        <v>172</v>
      </c>
      <c r="BE274" s="196">
        <f t="shared" si="44"/>
        <v>0</v>
      </c>
      <c r="BF274" s="196">
        <f t="shared" si="45"/>
        <v>0</v>
      </c>
      <c r="BG274" s="196">
        <f t="shared" si="46"/>
        <v>0</v>
      </c>
      <c r="BH274" s="196">
        <f t="shared" si="47"/>
        <v>0</v>
      </c>
      <c r="BI274" s="196">
        <f t="shared" si="48"/>
        <v>0</v>
      </c>
      <c r="BJ274" s="14" t="s">
        <v>180</v>
      </c>
      <c r="BK274" s="196">
        <f t="shared" si="49"/>
        <v>0</v>
      </c>
      <c r="BL274" s="14" t="s">
        <v>179</v>
      </c>
      <c r="BM274" s="195" t="s">
        <v>1439</v>
      </c>
    </row>
    <row r="275" spans="1:65" s="2" customFormat="1" ht="24.2" customHeight="1">
      <c r="A275" s="31"/>
      <c r="B275" s="32"/>
      <c r="C275" s="184" t="s">
        <v>1210</v>
      </c>
      <c r="D275" s="184" t="s">
        <v>175</v>
      </c>
      <c r="E275" s="185" t="s">
        <v>1397</v>
      </c>
      <c r="F275" s="186" t="s">
        <v>1398</v>
      </c>
      <c r="G275" s="187" t="s">
        <v>1048</v>
      </c>
      <c r="H275" s="188">
        <v>1</v>
      </c>
      <c r="I275" s="189"/>
      <c r="J275" s="188">
        <f t="shared" si="40"/>
        <v>0</v>
      </c>
      <c r="K275" s="190"/>
      <c r="L275" s="36"/>
      <c r="M275" s="191" t="s">
        <v>1</v>
      </c>
      <c r="N275" s="192" t="s">
        <v>38</v>
      </c>
      <c r="O275" s="68"/>
      <c r="P275" s="193">
        <f t="shared" si="41"/>
        <v>0</v>
      </c>
      <c r="Q275" s="193">
        <v>0</v>
      </c>
      <c r="R275" s="193">
        <f t="shared" si="42"/>
        <v>0</v>
      </c>
      <c r="S275" s="193">
        <v>0</v>
      </c>
      <c r="T275" s="194">
        <f t="shared" si="43"/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95" t="s">
        <v>179</v>
      </c>
      <c r="AT275" s="195" t="s">
        <v>175</v>
      </c>
      <c r="AU275" s="195" t="s">
        <v>180</v>
      </c>
      <c r="AY275" s="14" t="s">
        <v>172</v>
      </c>
      <c r="BE275" s="196">
        <f t="shared" si="44"/>
        <v>0</v>
      </c>
      <c r="BF275" s="196">
        <f t="shared" si="45"/>
        <v>0</v>
      </c>
      <c r="BG275" s="196">
        <f t="shared" si="46"/>
        <v>0</v>
      </c>
      <c r="BH275" s="196">
        <f t="shared" si="47"/>
        <v>0</v>
      </c>
      <c r="BI275" s="196">
        <f t="shared" si="48"/>
        <v>0</v>
      </c>
      <c r="BJ275" s="14" t="s">
        <v>180</v>
      </c>
      <c r="BK275" s="196">
        <f t="shared" si="49"/>
        <v>0</v>
      </c>
      <c r="BL275" s="14" t="s">
        <v>179</v>
      </c>
      <c r="BM275" s="195" t="s">
        <v>1442</v>
      </c>
    </row>
    <row r="276" spans="1:65" s="2" customFormat="1" ht="24.2" customHeight="1">
      <c r="A276" s="31"/>
      <c r="B276" s="32"/>
      <c r="C276" s="197" t="s">
        <v>1443</v>
      </c>
      <c r="D276" s="197" t="s">
        <v>256</v>
      </c>
      <c r="E276" s="198" t="s">
        <v>1401</v>
      </c>
      <c r="F276" s="199" t="s">
        <v>1402</v>
      </c>
      <c r="G276" s="200" t="s">
        <v>1048</v>
      </c>
      <c r="H276" s="201">
        <v>1</v>
      </c>
      <c r="I276" s="202"/>
      <c r="J276" s="201">
        <f t="shared" si="40"/>
        <v>0</v>
      </c>
      <c r="K276" s="203"/>
      <c r="L276" s="204"/>
      <c r="M276" s="205" t="s">
        <v>1</v>
      </c>
      <c r="N276" s="206" t="s">
        <v>38</v>
      </c>
      <c r="O276" s="68"/>
      <c r="P276" s="193">
        <f t="shared" si="41"/>
        <v>0</v>
      </c>
      <c r="Q276" s="193">
        <v>0.01</v>
      </c>
      <c r="R276" s="193">
        <f t="shared" si="42"/>
        <v>0.01</v>
      </c>
      <c r="S276" s="193">
        <v>0</v>
      </c>
      <c r="T276" s="194">
        <f t="shared" si="43"/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95" t="s">
        <v>220</v>
      </c>
      <c r="AT276" s="195" t="s">
        <v>256</v>
      </c>
      <c r="AU276" s="195" t="s">
        <v>180</v>
      </c>
      <c r="AY276" s="14" t="s">
        <v>172</v>
      </c>
      <c r="BE276" s="196">
        <f t="shared" si="44"/>
        <v>0</v>
      </c>
      <c r="BF276" s="196">
        <f t="shared" si="45"/>
        <v>0</v>
      </c>
      <c r="BG276" s="196">
        <f t="shared" si="46"/>
        <v>0</v>
      </c>
      <c r="BH276" s="196">
        <f t="shared" si="47"/>
        <v>0</v>
      </c>
      <c r="BI276" s="196">
        <f t="shared" si="48"/>
        <v>0</v>
      </c>
      <c r="BJ276" s="14" t="s">
        <v>180</v>
      </c>
      <c r="BK276" s="196">
        <f t="shared" si="49"/>
        <v>0</v>
      </c>
      <c r="BL276" s="14" t="s">
        <v>179</v>
      </c>
      <c r="BM276" s="195" t="s">
        <v>1446</v>
      </c>
    </row>
    <row r="277" spans="1:65" s="2" customFormat="1" ht="24.2" customHeight="1">
      <c r="A277" s="31"/>
      <c r="B277" s="32"/>
      <c r="C277" s="184" t="s">
        <v>1213</v>
      </c>
      <c r="D277" s="184" t="s">
        <v>175</v>
      </c>
      <c r="E277" s="185" t="s">
        <v>1404</v>
      </c>
      <c r="F277" s="186" t="s">
        <v>1405</v>
      </c>
      <c r="G277" s="187" t="s">
        <v>1048</v>
      </c>
      <c r="H277" s="188">
        <v>1</v>
      </c>
      <c r="I277" s="189"/>
      <c r="J277" s="188">
        <f t="shared" si="40"/>
        <v>0</v>
      </c>
      <c r="K277" s="190"/>
      <c r="L277" s="36"/>
      <c r="M277" s="191" t="s">
        <v>1</v>
      </c>
      <c r="N277" s="192" t="s">
        <v>38</v>
      </c>
      <c r="O277" s="68"/>
      <c r="P277" s="193">
        <f t="shared" si="41"/>
        <v>0</v>
      </c>
      <c r="Q277" s="193">
        <v>0</v>
      </c>
      <c r="R277" s="193">
        <f t="shared" si="42"/>
        <v>0</v>
      </c>
      <c r="S277" s="193">
        <v>0</v>
      </c>
      <c r="T277" s="194">
        <f t="shared" si="43"/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95" t="s">
        <v>179</v>
      </c>
      <c r="AT277" s="195" t="s">
        <v>175</v>
      </c>
      <c r="AU277" s="195" t="s">
        <v>180</v>
      </c>
      <c r="AY277" s="14" t="s">
        <v>172</v>
      </c>
      <c r="BE277" s="196">
        <f t="shared" si="44"/>
        <v>0</v>
      </c>
      <c r="BF277" s="196">
        <f t="shared" si="45"/>
        <v>0</v>
      </c>
      <c r="BG277" s="196">
        <f t="shared" si="46"/>
        <v>0</v>
      </c>
      <c r="BH277" s="196">
        <f t="shared" si="47"/>
        <v>0</v>
      </c>
      <c r="BI277" s="196">
        <f t="shared" si="48"/>
        <v>0</v>
      </c>
      <c r="BJ277" s="14" t="s">
        <v>180</v>
      </c>
      <c r="BK277" s="196">
        <f t="shared" si="49"/>
        <v>0</v>
      </c>
      <c r="BL277" s="14" t="s">
        <v>179</v>
      </c>
      <c r="BM277" s="195" t="s">
        <v>1449</v>
      </c>
    </row>
    <row r="278" spans="1:65" s="2" customFormat="1" ht="14.45" customHeight="1">
      <c r="A278" s="31"/>
      <c r="B278" s="32"/>
      <c r="C278" s="197" t="s">
        <v>1450</v>
      </c>
      <c r="D278" s="197" t="s">
        <v>256</v>
      </c>
      <c r="E278" s="198" t="s">
        <v>1408</v>
      </c>
      <c r="F278" s="199" t="s">
        <v>1409</v>
      </c>
      <c r="G278" s="200" t="s">
        <v>1048</v>
      </c>
      <c r="H278" s="201">
        <v>1</v>
      </c>
      <c r="I278" s="202"/>
      <c r="J278" s="201">
        <f t="shared" si="40"/>
        <v>0</v>
      </c>
      <c r="K278" s="203"/>
      <c r="L278" s="204"/>
      <c r="M278" s="205" t="s">
        <v>1</v>
      </c>
      <c r="N278" s="206" t="s">
        <v>38</v>
      </c>
      <c r="O278" s="68"/>
      <c r="P278" s="193">
        <f t="shared" si="41"/>
        <v>0</v>
      </c>
      <c r="Q278" s="193">
        <v>0</v>
      </c>
      <c r="R278" s="193">
        <f t="shared" si="42"/>
        <v>0</v>
      </c>
      <c r="S278" s="193">
        <v>0</v>
      </c>
      <c r="T278" s="194">
        <f t="shared" si="43"/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95" t="s">
        <v>220</v>
      </c>
      <c r="AT278" s="195" t="s">
        <v>256</v>
      </c>
      <c r="AU278" s="195" t="s">
        <v>180</v>
      </c>
      <c r="AY278" s="14" t="s">
        <v>172</v>
      </c>
      <c r="BE278" s="196">
        <f t="shared" si="44"/>
        <v>0</v>
      </c>
      <c r="BF278" s="196">
        <f t="shared" si="45"/>
        <v>0</v>
      </c>
      <c r="BG278" s="196">
        <f t="shared" si="46"/>
        <v>0</v>
      </c>
      <c r="BH278" s="196">
        <f t="shared" si="47"/>
        <v>0</v>
      </c>
      <c r="BI278" s="196">
        <f t="shared" si="48"/>
        <v>0</v>
      </c>
      <c r="BJ278" s="14" t="s">
        <v>180</v>
      </c>
      <c r="BK278" s="196">
        <f t="shared" si="49"/>
        <v>0</v>
      </c>
      <c r="BL278" s="14" t="s">
        <v>179</v>
      </c>
      <c r="BM278" s="195" t="s">
        <v>1453</v>
      </c>
    </row>
    <row r="279" spans="1:65" s="2" customFormat="1" ht="14.45" customHeight="1">
      <c r="A279" s="31"/>
      <c r="B279" s="32"/>
      <c r="C279" s="197" t="s">
        <v>1216</v>
      </c>
      <c r="D279" s="197" t="s">
        <v>256</v>
      </c>
      <c r="E279" s="198" t="s">
        <v>1411</v>
      </c>
      <c r="F279" s="199" t="s">
        <v>1412</v>
      </c>
      <c r="G279" s="200" t="s">
        <v>1048</v>
      </c>
      <c r="H279" s="201">
        <v>1</v>
      </c>
      <c r="I279" s="202"/>
      <c r="J279" s="201">
        <f t="shared" si="40"/>
        <v>0</v>
      </c>
      <c r="K279" s="203"/>
      <c r="L279" s="204"/>
      <c r="M279" s="205" t="s">
        <v>1</v>
      </c>
      <c r="N279" s="206" t="s">
        <v>38</v>
      </c>
      <c r="O279" s="68"/>
      <c r="P279" s="193">
        <f t="shared" si="41"/>
        <v>0</v>
      </c>
      <c r="Q279" s="193">
        <v>0</v>
      </c>
      <c r="R279" s="193">
        <f t="shared" si="42"/>
        <v>0</v>
      </c>
      <c r="S279" s="193">
        <v>0</v>
      </c>
      <c r="T279" s="194">
        <f t="shared" si="43"/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95" t="s">
        <v>220</v>
      </c>
      <c r="AT279" s="195" t="s">
        <v>256</v>
      </c>
      <c r="AU279" s="195" t="s">
        <v>180</v>
      </c>
      <c r="AY279" s="14" t="s">
        <v>172</v>
      </c>
      <c r="BE279" s="196">
        <f t="shared" si="44"/>
        <v>0</v>
      </c>
      <c r="BF279" s="196">
        <f t="shared" si="45"/>
        <v>0</v>
      </c>
      <c r="BG279" s="196">
        <f t="shared" si="46"/>
        <v>0</v>
      </c>
      <c r="BH279" s="196">
        <f t="shared" si="47"/>
        <v>0</v>
      </c>
      <c r="BI279" s="196">
        <f t="shared" si="48"/>
        <v>0</v>
      </c>
      <c r="BJ279" s="14" t="s">
        <v>180</v>
      </c>
      <c r="BK279" s="196">
        <f t="shared" si="49"/>
        <v>0</v>
      </c>
      <c r="BL279" s="14" t="s">
        <v>179</v>
      </c>
      <c r="BM279" s="195" t="s">
        <v>1456</v>
      </c>
    </row>
    <row r="280" spans="1:65" s="2" customFormat="1" ht="24.2" customHeight="1">
      <c r="A280" s="31"/>
      <c r="B280" s="32"/>
      <c r="C280" s="184" t="s">
        <v>1457</v>
      </c>
      <c r="D280" s="184" t="s">
        <v>175</v>
      </c>
      <c r="E280" s="185" t="s">
        <v>1415</v>
      </c>
      <c r="F280" s="186" t="s">
        <v>1416</v>
      </c>
      <c r="G280" s="187" t="s">
        <v>1048</v>
      </c>
      <c r="H280" s="188">
        <v>5</v>
      </c>
      <c r="I280" s="189"/>
      <c r="J280" s="188">
        <f t="shared" si="40"/>
        <v>0</v>
      </c>
      <c r="K280" s="190"/>
      <c r="L280" s="36"/>
      <c r="M280" s="191" t="s">
        <v>1</v>
      </c>
      <c r="N280" s="192" t="s">
        <v>38</v>
      </c>
      <c r="O280" s="68"/>
      <c r="P280" s="193">
        <f t="shared" si="41"/>
        <v>0</v>
      </c>
      <c r="Q280" s="193">
        <v>0</v>
      </c>
      <c r="R280" s="193">
        <f t="shared" si="42"/>
        <v>0</v>
      </c>
      <c r="S280" s="193">
        <v>0</v>
      </c>
      <c r="T280" s="194">
        <f t="shared" si="43"/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95" t="s">
        <v>179</v>
      </c>
      <c r="AT280" s="195" t="s">
        <v>175</v>
      </c>
      <c r="AU280" s="195" t="s">
        <v>180</v>
      </c>
      <c r="AY280" s="14" t="s">
        <v>172</v>
      </c>
      <c r="BE280" s="196">
        <f t="shared" si="44"/>
        <v>0</v>
      </c>
      <c r="BF280" s="196">
        <f t="shared" si="45"/>
        <v>0</v>
      </c>
      <c r="BG280" s="196">
        <f t="shared" si="46"/>
        <v>0</v>
      </c>
      <c r="BH280" s="196">
        <f t="shared" si="47"/>
        <v>0</v>
      </c>
      <c r="BI280" s="196">
        <f t="shared" si="48"/>
        <v>0</v>
      </c>
      <c r="BJ280" s="14" t="s">
        <v>180</v>
      </c>
      <c r="BK280" s="196">
        <f t="shared" si="49"/>
        <v>0</v>
      </c>
      <c r="BL280" s="14" t="s">
        <v>179</v>
      </c>
      <c r="BM280" s="195" t="s">
        <v>1460</v>
      </c>
    </row>
    <row r="281" spans="1:65" s="2" customFormat="1" ht="24.2" customHeight="1">
      <c r="A281" s="31"/>
      <c r="B281" s="32"/>
      <c r="C281" s="197" t="s">
        <v>1219</v>
      </c>
      <c r="D281" s="197" t="s">
        <v>256</v>
      </c>
      <c r="E281" s="198" t="s">
        <v>1418</v>
      </c>
      <c r="F281" s="199" t="s">
        <v>1419</v>
      </c>
      <c r="G281" s="200" t="s">
        <v>1420</v>
      </c>
      <c r="H281" s="201">
        <v>1</v>
      </c>
      <c r="I281" s="202"/>
      <c r="J281" s="201">
        <f t="shared" si="40"/>
        <v>0</v>
      </c>
      <c r="K281" s="203"/>
      <c r="L281" s="204"/>
      <c r="M281" s="205" t="s">
        <v>1</v>
      </c>
      <c r="N281" s="206" t="s">
        <v>38</v>
      </c>
      <c r="O281" s="68"/>
      <c r="P281" s="193">
        <f t="shared" si="41"/>
        <v>0</v>
      </c>
      <c r="Q281" s="193">
        <v>2.2499999999999999E-2</v>
      </c>
      <c r="R281" s="193">
        <f t="shared" si="42"/>
        <v>2.2499999999999999E-2</v>
      </c>
      <c r="S281" s="193">
        <v>0</v>
      </c>
      <c r="T281" s="194">
        <f t="shared" si="43"/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95" t="s">
        <v>220</v>
      </c>
      <c r="AT281" s="195" t="s">
        <v>256</v>
      </c>
      <c r="AU281" s="195" t="s">
        <v>180</v>
      </c>
      <c r="AY281" s="14" t="s">
        <v>172</v>
      </c>
      <c r="BE281" s="196">
        <f t="shared" si="44"/>
        <v>0</v>
      </c>
      <c r="BF281" s="196">
        <f t="shared" si="45"/>
        <v>0</v>
      </c>
      <c r="BG281" s="196">
        <f t="shared" si="46"/>
        <v>0</v>
      </c>
      <c r="BH281" s="196">
        <f t="shared" si="47"/>
        <v>0</v>
      </c>
      <c r="BI281" s="196">
        <f t="shared" si="48"/>
        <v>0</v>
      </c>
      <c r="BJ281" s="14" t="s">
        <v>180</v>
      </c>
      <c r="BK281" s="196">
        <f t="shared" si="49"/>
        <v>0</v>
      </c>
      <c r="BL281" s="14" t="s">
        <v>179</v>
      </c>
      <c r="BM281" s="195" t="s">
        <v>1463</v>
      </c>
    </row>
    <row r="282" spans="1:65" s="2" customFormat="1" ht="24.2" customHeight="1">
      <c r="A282" s="31"/>
      <c r="B282" s="32"/>
      <c r="C282" s="197" t="s">
        <v>1464</v>
      </c>
      <c r="D282" s="197" t="s">
        <v>256</v>
      </c>
      <c r="E282" s="198" t="s">
        <v>1423</v>
      </c>
      <c r="F282" s="199" t="s">
        <v>1424</v>
      </c>
      <c r="G282" s="200" t="s">
        <v>1048</v>
      </c>
      <c r="H282" s="201">
        <v>4</v>
      </c>
      <c r="I282" s="202"/>
      <c r="J282" s="201">
        <f t="shared" si="40"/>
        <v>0</v>
      </c>
      <c r="K282" s="203"/>
      <c r="L282" s="204"/>
      <c r="M282" s="205" t="s">
        <v>1</v>
      </c>
      <c r="N282" s="206" t="s">
        <v>38</v>
      </c>
      <c r="O282" s="68"/>
      <c r="P282" s="193">
        <f t="shared" si="41"/>
        <v>0</v>
      </c>
      <c r="Q282" s="193">
        <v>2.2499999999999999E-2</v>
      </c>
      <c r="R282" s="193">
        <f t="shared" si="42"/>
        <v>0.09</v>
      </c>
      <c r="S282" s="193">
        <v>0</v>
      </c>
      <c r="T282" s="194">
        <f t="shared" si="43"/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95" t="s">
        <v>220</v>
      </c>
      <c r="AT282" s="195" t="s">
        <v>256</v>
      </c>
      <c r="AU282" s="195" t="s">
        <v>180</v>
      </c>
      <c r="AY282" s="14" t="s">
        <v>172</v>
      </c>
      <c r="BE282" s="196">
        <f t="shared" si="44"/>
        <v>0</v>
      </c>
      <c r="BF282" s="196">
        <f t="shared" si="45"/>
        <v>0</v>
      </c>
      <c r="BG282" s="196">
        <f t="shared" si="46"/>
        <v>0</v>
      </c>
      <c r="BH282" s="196">
        <f t="shared" si="47"/>
        <v>0</v>
      </c>
      <c r="BI282" s="196">
        <f t="shared" si="48"/>
        <v>0</v>
      </c>
      <c r="BJ282" s="14" t="s">
        <v>180</v>
      </c>
      <c r="BK282" s="196">
        <f t="shared" si="49"/>
        <v>0</v>
      </c>
      <c r="BL282" s="14" t="s">
        <v>179</v>
      </c>
      <c r="BM282" s="195" t="s">
        <v>1467</v>
      </c>
    </row>
    <row r="283" spans="1:65" s="2" customFormat="1" ht="24.2" customHeight="1">
      <c r="A283" s="31"/>
      <c r="B283" s="32"/>
      <c r="C283" s="184" t="s">
        <v>1222</v>
      </c>
      <c r="D283" s="184" t="s">
        <v>175</v>
      </c>
      <c r="E283" s="185" t="s">
        <v>1426</v>
      </c>
      <c r="F283" s="186" t="s">
        <v>1427</v>
      </c>
      <c r="G283" s="187" t="s">
        <v>1048</v>
      </c>
      <c r="H283" s="188">
        <v>5</v>
      </c>
      <c r="I283" s="189"/>
      <c r="J283" s="188">
        <f t="shared" si="40"/>
        <v>0</v>
      </c>
      <c r="K283" s="190"/>
      <c r="L283" s="36"/>
      <c r="M283" s="191" t="s">
        <v>1</v>
      </c>
      <c r="N283" s="192" t="s">
        <v>38</v>
      </c>
      <c r="O283" s="68"/>
      <c r="P283" s="193">
        <f t="shared" si="41"/>
        <v>0</v>
      </c>
      <c r="Q283" s="193">
        <v>0</v>
      </c>
      <c r="R283" s="193">
        <f t="shared" si="42"/>
        <v>0</v>
      </c>
      <c r="S283" s="193">
        <v>0</v>
      </c>
      <c r="T283" s="194">
        <f t="shared" si="43"/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95" t="s">
        <v>179</v>
      </c>
      <c r="AT283" s="195" t="s">
        <v>175</v>
      </c>
      <c r="AU283" s="195" t="s">
        <v>180</v>
      </c>
      <c r="AY283" s="14" t="s">
        <v>172</v>
      </c>
      <c r="BE283" s="196">
        <f t="shared" si="44"/>
        <v>0</v>
      </c>
      <c r="BF283" s="196">
        <f t="shared" si="45"/>
        <v>0</v>
      </c>
      <c r="BG283" s="196">
        <f t="shared" si="46"/>
        <v>0</v>
      </c>
      <c r="BH283" s="196">
        <f t="shared" si="47"/>
        <v>0</v>
      </c>
      <c r="BI283" s="196">
        <f t="shared" si="48"/>
        <v>0</v>
      </c>
      <c r="BJ283" s="14" t="s">
        <v>180</v>
      </c>
      <c r="BK283" s="196">
        <f t="shared" si="49"/>
        <v>0</v>
      </c>
      <c r="BL283" s="14" t="s">
        <v>179</v>
      </c>
      <c r="BM283" s="195" t="s">
        <v>1470</v>
      </c>
    </row>
    <row r="284" spans="1:65" s="2" customFormat="1" ht="24.2" customHeight="1">
      <c r="A284" s="31"/>
      <c r="B284" s="32"/>
      <c r="C284" s="184" t="s">
        <v>1471</v>
      </c>
      <c r="D284" s="184" t="s">
        <v>175</v>
      </c>
      <c r="E284" s="185" t="s">
        <v>1430</v>
      </c>
      <c r="F284" s="186" t="s">
        <v>1431</v>
      </c>
      <c r="G284" s="187" t="s">
        <v>1048</v>
      </c>
      <c r="H284" s="188">
        <v>1</v>
      </c>
      <c r="I284" s="189"/>
      <c r="J284" s="188">
        <f t="shared" si="40"/>
        <v>0</v>
      </c>
      <c r="K284" s="190"/>
      <c r="L284" s="36"/>
      <c r="M284" s="191" t="s">
        <v>1</v>
      </c>
      <c r="N284" s="192" t="s">
        <v>38</v>
      </c>
      <c r="O284" s="68"/>
      <c r="P284" s="193">
        <f t="shared" si="41"/>
        <v>0</v>
      </c>
      <c r="Q284" s="193">
        <v>0</v>
      </c>
      <c r="R284" s="193">
        <f t="shared" si="42"/>
        <v>0</v>
      </c>
      <c r="S284" s="193">
        <v>0</v>
      </c>
      <c r="T284" s="194">
        <f t="shared" si="43"/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95" t="s">
        <v>179</v>
      </c>
      <c r="AT284" s="195" t="s">
        <v>175</v>
      </c>
      <c r="AU284" s="195" t="s">
        <v>180</v>
      </c>
      <c r="AY284" s="14" t="s">
        <v>172</v>
      </c>
      <c r="BE284" s="196">
        <f t="shared" si="44"/>
        <v>0</v>
      </c>
      <c r="BF284" s="196">
        <f t="shared" si="45"/>
        <v>0</v>
      </c>
      <c r="BG284" s="196">
        <f t="shared" si="46"/>
        <v>0</v>
      </c>
      <c r="BH284" s="196">
        <f t="shared" si="47"/>
        <v>0</v>
      </c>
      <c r="BI284" s="196">
        <f t="shared" si="48"/>
        <v>0</v>
      </c>
      <c r="BJ284" s="14" t="s">
        <v>180</v>
      </c>
      <c r="BK284" s="196">
        <f t="shared" si="49"/>
        <v>0</v>
      </c>
      <c r="BL284" s="14" t="s">
        <v>179</v>
      </c>
      <c r="BM284" s="195" t="s">
        <v>1474</v>
      </c>
    </row>
    <row r="285" spans="1:65" s="2" customFormat="1" ht="24.2" customHeight="1">
      <c r="A285" s="31"/>
      <c r="B285" s="32"/>
      <c r="C285" s="184" t="s">
        <v>1225</v>
      </c>
      <c r="D285" s="184" t="s">
        <v>175</v>
      </c>
      <c r="E285" s="185" t="s">
        <v>1433</v>
      </c>
      <c r="F285" s="186" t="s">
        <v>1434</v>
      </c>
      <c r="G285" s="187" t="s">
        <v>1048</v>
      </c>
      <c r="H285" s="188">
        <v>5</v>
      </c>
      <c r="I285" s="189"/>
      <c r="J285" s="188">
        <f t="shared" ref="J285:J316" si="50">ROUND(I285*H285,2)</f>
        <v>0</v>
      </c>
      <c r="K285" s="190"/>
      <c r="L285" s="36"/>
      <c r="M285" s="191" t="s">
        <v>1</v>
      </c>
      <c r="N285" s="192" t="s">
        <v>38</v>
      </c>
      <c r="O285" s="68"/>
      <c r="P285" s="193">
        <f t="shared" ref="P285:P316" si="51">O285*H285</f>
        <v>0</v>
      </c>
      <c r="Q285" s="193">
        <v>0</v>
      </c>
      <c r="R285" s="193">
        <f t="shared" ref="R285:R316" si="52">Q285*H285</f>
        <v>0</v>
      </c>
      <c r="S285" s="193">
        <v>0</v>
      </c>
      <c r="T285" s="194">
        <f t="shared" ref="T285:T316" si="53">S285*H285</f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95" t="s">
        <v>179</v>
      </c>
      <c r="AT285" s="195" t="s">
        <v>175</v>
      </c>
      <c r="AU285" s="195" t="s">
        <v>180</v>
      </c>
      <c r="AY285" s="14" t="s">
        <v>172</v>
      </c>
      <c r="BE285" s="196">
        <f t="shared" ref="BE285:BE316" si="54">IF(N285="základná",J285,0)</f>
        <v>0</v>
      </c>
      <c r="BF285" s="196">
        <f t="shared" ref="BF285:BF316" si="55">IF(N285="znížená",J285,0)</f>
        <v>0</v>
      </c>
      <c r="BG285" s="196">
        <f t="shared" ref="BG285:BG316" si="56">IF(N285="zákl. prenesená",J285,0)</f>
        <v>0</v>
      </c>
      <c r="BH285" s="196">
        <f t="shared" ref="BH285:BH316" si="57">IF(N285="zníž. prenesená",J285,0)</f>
        <v>0</v>
      </c>
      <c r="BI285" s="196">
        <f t="shared" ref="BI285:BI316" si="58">IF(N285="nulová",J285,0)</f>
        <v>0</v>
      </c>
      <c r="BJ285" s="14" t="s">
        <v>180</v>
      </c>
      <c r="BK285" s="196">
        <f t="shared" ref="BK285:BK316" si="59">ROUND(I285*H285,2)</f>
        <v>0</v>
      </c>
      <c r="BL285" s="14" t="s">
        <v>179</v>
      </c>
      <c r="BM285" s="195" t="s">
        <v>1477</v>
      </c>
    </row>
    <row r="286" spans="1:65" s="2" customFormat="1" ht="24.2" customHeight="1">
      <c r="A286" s="31"/>
      <c r="B286" s="32"/>
      <c r="C286" s="184" t="s">
        <v>1478</v>
      </c>
      <c r="D286" s="184" t="s">
        <v>175</v>
      </c>
      <c r="E286" s="185" t="s">
        <v>1437</v>
      </c>
      <c r="F286" s="186" t="s">
        <v>1438</v>
      </c>
      <c r="G286" s="187" t="s">
        <v>1048</v>
      </c>
      <c r="H286" s="188">
        <v>1</v>
      </c>
      <c r="I286" s="189"/>
      <c r="J286" s="188">
        <f t="shared" si="50"/>
        <v>0</v>
      </c>
      <c r="K286" s="190"/>
      <c r="L286" s="36"/>
      <c r="M286" s="191" t="s">
        <v>1</v>
      </c>
      <c r="N286" s="192" t="s">
        <v>38</v>
      </c>
      <c r="O286" s="68"/>
      <c r="P286" s="193">
        <f t="shared" si="51"/>
        <v>0</v>
      </c>
      <c r="Q286" s="193">
        <v>0</v>
      </c>
      <c r="R286" s="193">
        <f t="shared" si="52"/>
        <v>0</v>
      </c>
      <c r="S286" s="193">
        <v>0</v>
      </c>
      <c r="T286" s="194">
        <f t="shared" si="53"/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95" t="s">
        <v>179</v>
      </c>
      <c r="AT286" s="195" t="s">
        <v>175</v>
      </c>
      <c r="AU286" s="195" t="s">
        <v>180</v>
      </c>
      <c r="AY286" s="14" t="s">
        <v>172</v>
      </c>
      <c r="BE286" s="196">
        <f t="shared" si="54"/>
        <v>0</v>
      </c>
      <c r="BF286" s="196">
        <f t="shared" si="55"/>
        <v>0</v>
      </c>
      <c r="BG286" s="196">
        <f t="shared" si="56"/>
        <v>0</v>
      </c>
      <c r="BH286" s="196">
        <f t="shared" si="57"/>
        <v>0</v>
      </c>
      <c r="BI286" s="196">
        <f t="shared" si="58"/>
        <v>0</v>
      </c>
      <c r="BJ286" s="14" t="s">
        <v>180</v>
      </c>
      <c r="BK286" s="196">
        <f t="shared" si="59"/>
        <v>0</v>
      </c>
      <c r="BL286" s="14" t="s">
        <v>179</v>
      </c>
      <c r="BM286" s="195" t="s">
        <v>1481</v>
      </c>
    </row>
    <row r="287" spans="1:65" s="2" customFormat="1" ht="24.2" customHeight="1">
      <c r="A287" s="31"/>
      <c r="B287" s="32"/>
      <c r="C287" s="184" t="s">
        <v>1228</v>
      </c>
      <c r="D287" s="184" t="s">
        <v>175</v>
      </c>
      <c r="E287" s="185" t="s">
        <v>1440</v>
      </c>
      <c r="F287" s="186" t="s">
        <v>1441</v>
      </c>
      <c r="G287" s="187" t="s">
        <v>1048</v>
      </c>
      <c r="H287" s="188">
        <v>31</v>
      </c>
      <c r="I287" s="189"/>
      <c r="J287" s="188">
        <f t="shared" si="50"/>
        <v>0</v>
      </c>
      <c r="K287" s="190"/>
      <c r="L287" s="36"/>
      <c r="M287" s="191" t="s">
        <v>1</v>
      </c>
      <c r="N287" s="192" t="s">
        <v>38</v>
      </c>
      <c r="O287" s="68"/>
      <c r="P287" s="193">
        <f t="shared" si="51"/>
        <v>0</v>
      </c>
      <c r="Q287" s="193">
        <v>0</v>
      </c>
      <c r="R287" s="193">
        <f t="shared" si="52"/>
        <v>0</v>
      </c>
      <c r="S287" s="193">
        <v>0</v>
      </c>
      <c r="T287" s="194">
        <f t="shared" si="53"/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95" t="s">
        <v>179</v>
      </c>
      <c r="AT287" s="195" t="s">
        <v>175</v>
      </c>
      <c r="AU287" s="195" t="s">
        <v>180</v>
      </c>
      <c r="AY287" s="14" t="s">
        <v>172</v>
      </c>
      <c r="BE287" s="196">
        <f t="shared" si="54"/>
        <v>0</v>
      </c>
      <c r="BF287" s="196">
        <f t="shared" si="55"/>
        <v>0</v>
      </c>
      <c r="BG287" s="196">
        <f t="shared" si="56"/>
        <v>0</v>
      </c>
      <c r="BH287" s="196">
        <f t="shared" si="57"/>
        <v>0</v>
      </c>
      <c r="BI287" s="196">
        <f t="shared" si="58"/>
        <v>0</v>
      </c>
      <c r="BJ287" s="14" t="s">
        <v>180</v>
      </c>
      <c r="BK287" s="196">
        <f t="shared" si="59"/>
        <v>0</v>
      </c>
      <c r="BL287" s="14" t="s">
        <v>179</v>
      </c>
      <c r="BM287" s="195" t="s">
        <v>1484</v>
      </c>
    </row>
    <row r="288" spans="1:65" s="2" customFormat="1" ht="24.2" customHeight="1">
      <c r="A288" s="31"/>
      <c r="B288" s="32"/>
      <c r="C288" s="184" t="s">
        <v>1485</v>
      </c>
      <c r="D288" s="184" t="s">
        <v>175</v>
      </c>
      <c r="E288" s="185" t="s">
        <v>1872</v>
      </c>
      <c r="F288" s="186" t="s">
        <v>1873</v>
      </c>
      <c r="G288" s="187" t="s">
        <v>1048</v>
      </c>
      <c r="H288" s="188">
        <v>4</v>
      </c>
      <c r="I288" s="189"/>
      <c r="J288" s="188">
        <f t="shared" si="50"/>
        <v>0</v>
      </c>
      <c r="K288" s="190"/>
      <c r="L288" s="36"/>
      <c r="M288" s="191" t="s">
        <v>1</v>
      </c>
      <c r="N288" s="192" t="s">
        <v>38</v>
      </c>
      <c r="O288" s="68"/>
      <c r="P288" s="193">
        <f t="shared" si="51"/>
        <v>0</v>
      </c>
      <c r="Q288" s="193">
        <v>5.5E-2</v>
      </c>
      <c r="R288" s="193">
        <f t="shared" si="52"/>
        <v>0.22</v>
      </c>
      <c r="S288" s="193">
        <v>0</v>
      </c>
      <c r="T288" s="194">
        <f t="shared" si="53"/>
        <v>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R288" s="195" t="s">
        <v>179</v>
      </c>
      <c r="AT288" s="195" t="s">
        <v>175</v>
      </c>
      <c r="AU288" s="195" t="s">
        <v>180</v>
      </c>
      <c r="AY288" s="14" t="s">
        <v>172</v>
      </c>
      <c r="BE288" s="196">
        <f t="shared" si="54"/>
        <v>0</v>
      </c>
      <c r="BF288" s="196">
        <f t="shared" si="55"/>
        <v>0</v>
      </c>
      <c r="BG288" s="196">
        <f t="shared" si="56"/>
        <v>0</v>
      </c>
      <c r="BH288" s="196">
        <f t="shared" si="57"/>
        <v>0</v>
      </c>
      <c r="BI288" s="196">
        <f t="shared" si="58"/>
        <v>0</v>
      </c>
      <c r="BJ288" s="14" t="s">
        <v>180</v>
      </c>
      <c r="BK288" s="196">
        <f t="shared" si="59"/>
        <v>0</v>
      </c>
      <c r="BL288" s="14" t="s">
        <v>179</v>
      </c>
      <c r="BM288" s="195" t="s">
        <v>1488</v>
      </c>
    </row>
    <row r="289" spans="1:65" s="2" customFormat="1" ht="24.2" customHeight="1">
      <c r="A289" s="31"/>
      <c r="B289" s="32"/>
      <c r="C289" s="184" t="s">
        <v>1231</v>
      </c>
      <c r="D289" s="184" t="s">
        <v>175</v>
      </c>
      <c r="E289" s="185" t="s">
        <v>1444</v>
      </c>
      <c r="F289" s="186" t="s">
        <v>1445</v>
      </c>
      <c r="G289" s="187" t="s">
        <v>1048</v>
      </c>
      <c r="H289" s="188">
        <v>11</v>
      </c>
      <c r="I289" s="189"/>
      <c r="J289" s="188">
        <f t="shared" si="50"/>
        <v>0</v>
      </c>
      <c r="K289" s="190"/>
      <c r="L289" s="36"/>
      <c r="M289" s="191" t="s">
        <v>1</v>
      </c>
      <c r="N289" s="192" t="s">
        <v>38</v>
      </c>
      <c r="O289" s="68"/>
      <c r="P289" s="193">
        <f t="shared" si="51"/>
        <v>0</v>
      </c>
      <c r="Q289" s="193">
        <v>0</v>
      </c>
      <c r="R289" s="193">
        <f t="shared" si="52"/>
        <v>0</v>
      </c>
      <c r="S289" s="193">
        <v>0</v>
      </c>
      <c r="T289" s="194">
        <f t="shared" si="53"/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95" t="s">
        <v>179</v>
      </c>
      <c r="AT289" s="195" t="s">
        <v>175</v>
      </c>
      <c r="AU289" s="195" t="s">
        <v>180</v>
      </c>
      <c r="AY289" s="14" t="s">
        <v>172</v>
      </c>
      <c r="BE289" s="196">
        <f t="shared" si="54"/>
        <v>0</v>
      </c>
      <c r="BF289" s="196">
        <f t="shared" si="55"/>
        <v>0</v>
      </c>
      <c r="BG289" s="196">
        <f t="shared" si="56"/>
        <v>0</v>
      </c>
      <c r="BH289" s="196">
        <f t="shared" si="57"/>
        <v>0</v>
      </c>
      <c r="BI289" s="196">
        <f t="shared" si="58"/>
        <v>0</v>
      </c>
      <c r="BJ289" s="14" t="s">
        <v>180</v>
      </c>
      <c r="BK289" s="196">
        <f t="shared" si="59"/>
        <v>0</v>
      </c>
      <c r="BL289" s="14" t="s">
        <v>179</v>
      </c>
      <c r="BM289" s="195" t="s">
        <v>1491</v>
      </c>
    </row>
    <row r="290" spans="1:65" s="2" customFormat="1" ht="24.2" customHeight="1">
      <c r="A290" s="31"/>
      <c r="B290" s="32"/>
      <c r="C290" s="197" t="s">
        <v>1492</v>
      </c>
      <c r="D290" s="197" t="s">
        <v>256</v>
      </c>
      <c r="E290" s="198" t="s">
        <v>1447</v>
      </c>
      <c r="F290" s="199" t="s">
        <v>1448</v>
      </c>
      <c r="G290" s="200" t="s">
        <v>1048</v>
      </c>
      <c r="H290" s="201">
        <v>11</v>
      </c>
      <c r="I290" s="202"/>
      <c r="J290" s="201">
        <f t="shared" si="50"/>
        <v>0</v>
      </c>
      <c r="K290" s="203"/>
      <c r="L290" s="204"/>
      <c r="M290" s="205" t="s">
        <v>1</v>
      </c>
      <c r="N290" s="206" t="s">
        <v>38</v>
      </c>
      <c r="O290" s="68"/>
      <c r="P290" s="193">
        <f t="shared" si="51"/>
        <v>0</v>
      </c>
      <c r="Q290" s="193">
        <v>0.05</v>
      </c>
      <c r="R290" s="193">
        <f t="shared" si="52"/>
        <v>0.55000000000000004</v>
      </c>
      <c r="S290" s="193">
        <v>0</v>
      </c>
      <c r="T290" s="194">
        <f t="shared" si="53"/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95" t="s">
        <v>220</v>
      </c>
      <c r="AT290" s="195" t="s">
        <v>256</v>
      </c>
      <c r="AU290" s="195" t="s">
        <v>180</v>
      </c>
      <c r="AY290" s="14" t="s">
        <v>172</v>
      </c>
      <c r="BE290" s="196">
        <f t="shared" si="54"/>
        <v>0</v>
      </c>
      <c r="BF290" s="196">
        <f t="shared" si="55"/>
        <v>0</v>
      </c>
      <c r="BG290" s="196">
        <f t="shared" si="56"/>
        <v>0</v>
      </c>
      <c r="BH290" s="196">
        <f t="shared" si="57"/>
        <v>0</v>
      </c>
      <c r="BI290" s="196">
        <f t="shared" si="58"/>
        <v>0</v>
      </c>
      <c r="BJ290" s="14" t="s">
        <v>180</v>
      </c>
      <c r="BK290" s="196">
        <f t="shared" si="59"/>
        <v>0</v>
      </c>
      <c r="BL290" s="14" t="s">
        <v>179</v>
      </c>
      <c r="BM290" s="195" t="s">
        <v>1495</v>
      </c>
    </row>
    <row r="291" spans="1:65" s="2" customFormat="1" ht="24.2" customHeight="1">
      <c r="A291" s="31"/>
      <c r="B291" s="32"/>
      <c r="C291" s="184" t="s">
        <v>1234</v>
      </c>
      <c r="D291" s="184" t="s">
        <v>175</v>
      </c>
      <c r="E291" s="185" t="s">
        <v>1451</v>
      </c>
      <c r="F291" s="186" t="s">
        <v>1452</v>
      </c>
      <c r="G291" s="187" t="s">
        <v>1048</v>
      </c>
      <c r="H291" s="188">
        <v>6</v>
      </c>
      <c r="I291" s="189"/>
      <c r="J291" s="188">
        <f t="shared" si="50"/>
        <v>0</v>
      </c>
      <c r="K291" s="190"/>
      <c r="L291" s="36"/>
      <c r="M291" s="191" t="s">
        <v>1</v>
      </c>
      <c r="N291" s="192" t="s">
        <v>38</v>
      </c>
      <c r="O291" s="68"/>
      <c r="P291" s="193">
        <f t="shared" si="51"/>
        <v>0</v>
      </c>
      <c r="Q291" s="193">
        <v>0</v>
      </c>
      <c r="R291" s="193">
        <f t="shared" si="52"/>
        <v>0</v>
      </c>
      <c r="S291" s="193">
        <v>0</v>
      </c>
      <c r="T291" s="194">
        <f t="shared" si="53"/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95" t="s">
        <v>179</v>
      </c>
      <c r="AT291" s="195" t="s">
        <v>175</v>
      </c>
      <c r="AU291" s="195" t="s">
        <v>180</v>
      </c>
      <c r="AY291" s="14" t="s">
        <v>172</v>
      </c>
      <c r="BE291" s="196">
        <f t="shared" si="54"/>
        <v>0</v>
      </c>
      <c r="BF291" s="196">
        <f t="shared" si="55"/>
        <v>0</v>
      </c>
      <c r="BG291" s="196">
        <f t="shared" si="56"/>
        <v>0</v>
      </c>
      <c r="BH291" s="196">
        <f t="shared" si="57"/>
        <v>0</v>
      </c>
      <c r="BI291" s="196">
        <f t="shared" si="58"/>
        <v>0</v>
      </c>
      <c r="BJ291" s="14" t="s">
        <v>180</v>
      </c>
      <c r="BK291" s="196">
        <f t="shared" si="59"/>
        <v>0</v>
      </c>
      <c r="BL291" s="14" t="s">
        <v>179</v>
      </c>
      <c r="BM291" s="195" t="s">
        <v>1498</v>
      </c>
    </row>
    <row r="292" spans="1:65" s="2" customFormat="1" ht="24.2" customHeight="1">
      <c r="A292" s="31"/>
      <c r="B292" s="32"/>
      <c r="C292" s="184" t="s">
        <v>1499</v>
      </c>
      <c r="D292" s="184" t="s">
        <v>175</v>
      </c>
      <c r="E292" s="185" t="s">
        <v>1874</v>
      </c>
      <c r="F292" s="186" t="s">
        <v>1875</v>
      </c>
      <c r="G292" s="187" t="s">
        <v>1048</v>
      </c>
      <c r="H292" s="188">
        <v>2</v>
      </c>
      <c r="I292" s="189"/>
      <c r="J292" s="188">
        <f t="shared" si="50"/>
        <v>0</v>
      </c>
      <c r="K292" s="190"/>
      <c r="L292" s="36"/>
      <c r="M292" s="191" t="s">
        <v>1</v>
      </c>
      <c r="N292" s="192" t="s">
        <v>38</v>
      </c>
      <c r="O292" s="68"/>
      <c r="P292" s="193">
        <f t="shared" si="51"/>
        <v>0</v>
      </c>
      <c r="Q292" s="193">
        <v>0.17</v>
      </c>
      <c r="R292" s="193">
        <f t="shared" si="52"/>
        <v>0.34</v>
      </c>
      <c r="S292" s="193">
        <v>0.17</v>
      </c>
      <c r="T292" s="194">
        <f t="shared" si="53"/>
        <v>0.34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95" t="s">
        <v>179</v>
      </c>
      <c r="AT292" s="195" t="s">
        <v>175</v>
      </c>
      <c r="AU292" s="195" t="s">
        <v>180</v>
      </c>
      <c r="AY292" s="14" t="s">
        <v>172</v>
      </c>
      <c r="BE292" s="196">
        <f t="shared" si="54"/>
        <v>0</v>
      </c>
      <c r="BF292" s="196">
        <f t="shared" si="55"/>
        <v>0</v>
      </c>
      <c r="BG292" s="196">
        <f t="shared" si="56"/>
        <v>0</v>
      </c>
      <c r="BH292" s="196">
        <f t="shared" si="57"/>
        <v>0</v>
      </c>
      <c r="BI292" s="196">
        <f t="shared" si="58"/>
        <v>0</v>
      </c>
      <c r="BJ292" s="14" t="s">
        <v>180</v>
      </c>
      <c r="BK292" s="196">
        <f t="shared" si="59"/>
        <v>0</v>
      </c>
      <c r="BL292" s="14" t="s">
        <v>179</v>
      </c>
      <c r="BM292" s="195" t="s">
        <v>1502</v>
      </c>
    </row>
    <row r="293" spans="1:65" s="2" customFormat="1" ht="24.2" customHeight="1">
      <c r="A293" s="31"/>
      <c r="B293" s="32"/>
      <c r="C293" s="184" t="s">
        <v>1237</v>
      </c>
      <c r="D293" s="184" t="s">
        <v>175</v>
      </c>
      <c r="E293" s="185" t="s">
        <v>1454</v>
      </c>
      <c r="F293" s="186" t="s">
        <v>1455</v>
      </c>
      <c r="G293" s="187" t="s">
        <v>1048</v>
      </c>
      <c r="H293" s="188">
        <v>4</v>
      </c>
      <c r="I293" s="189"/>
      <c r="J293" s="188">
        <f t="shared" si="50"/>
        <v>0</v>
      </c>
      <c r="K293" s="190"/>
      <c r="L293" s="36"/>
      <c r="M293" s="191" t="s">
        <v>1</v>
      </c>
      <c r="N293" s="192" t="s">
        <v>38</v>
      </c>
      <c r="O293" s="68"/>
      <c r="P293" s="193">
        <f t="shared" si="51"/>
        <v>0</v>
      </c>
      <c r="Q293" s="193">
        <v>0</v>
      </c>
      <c r="R293" s="193">
        <f t="shared" si="52"/>
        <v>0</v>
      </c>
      <c r="S293" s="193">
        <v>0</v>
      </c>
      <c r="T293" s="194">
        <f t="shared" si="53"/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95" t="s">
        <v>179</v>
      </c>
      <c r="AT293" s="195" t="s">
        <v>175</v>
      </c>
      <c r="AU293" s="195" t="s">
        <v>180</v>
      </c>
      <c r="AY293" s="14" t="s">
        <v>172</v>
      </c>
      <c r="BE293" s="196">
        <f t="shared" si="54"/>
        <v>0</v>
      </c>
      <c r="BF293" s="196">
        <f t="shared" si="55"/>
        <v>0</v>
      </c>
      <c r="BG293" s="196">
        <f t="shared" si="56"/>
        <v>0</v>
      </c>
      <c r="BH293" s="196">
        <f t="shared" si="57"/>
        <v>0</v>
      </c>
      <c r="BI293" s="196">
        <f t="shared" si="58"/>
        <v>0</v>
      </c>
      <c r="BJ293" s="14" t="s">
        <v>180</v>
      </c>
      <c r="BK293" s="196">
        <f t="shared" si="59"/>
        <v>0</v>
      </c>
      <c r="BL293" s="14" t="s">
        <v>179</v>
      </c>
      <c r="BM293" s="195" t="s">
        <v>1505</v>
      </c>
    </row>
    <row r="294" spans="1:65" s="2" customFormat="1" ht="37.9" customHeight="1">
      <c r="A294" s="31"/>
      <c r="B294" s="32"/>
      <c r="C294" s="197" t="s">
        <v>1506</v>
      </c>
      <c r="D294" s="197" t="s">
        <v>256</v>
      </c>
      <c r="E294" s="198" t="s">
        <v>1458</v>
      </c>
      <c r="F294" s="199" t="s">
        <v>1459</v>
      </c>
      <c r="G294" s="200" t="s">
        <v>1048</v>
      </c>
      <c r="H294" s="201">
        <v>4</v>
      </c>
      <c r="I294" s="202"/>
      <c r="J294" s="201">
        <f t="shared" si="50"/>
        <v>0</v>
      </c>
      <c r="K294" s="203"/>
      <c r="L294" s="204"/>
      <c r="M294" s="205" t="s">
        <v>1</v>
      </c>
      <c r="N294" s="206" t="s">
        <v>38</v>
      </c>
      <c r="O294" s="68"/>
      <c r="P294" s="193">
        <f t="shared" si="51"/>
        <v>0</v>
      </c>
      <c r="Q294" s="193">
        <v>0.17499999999999999</v>
      </c>
      <c r="R294" s="193">
        <f t="shared" si="52"/>
        <v>0.7</v>
      </c>
      <c r="S294" s="193">
        <v>0</v>
      </c>
      <c r="T294" s="194">
        <f t="shared" si="53"/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95" t="s">
        <v>220</v>
      </c>
      <c r="AT294" s="195" t="s">
        <v>256</v>
      </c>
      <c r="AU294" s="195" t="s">
        <v>180</v>
      </c>
      <c r="AY294" s="14" t="s">
        <v>172</v>
      </c>
      <c r="BE294" s="196">
        <f t="shared" si="54"/>
        <v>0</v>
      </c>
      <c r="BF294" s="196">
        <f t="shared" si="55"/>
        <v>0</v>
      </c>
      <c r="BG294" s="196">
        <f t="shared" si="56"/>
        <v>0</v>
      </c>
      <c r="BH294" s="196">
        <f t="shared" si="57"/>
        <v>0</v>
      </c>
      <c r="BI294" s="196">
        <f t="shared" si="58"/>
        <v>0</v>
      </c>
      <c r="BJ294" s="14" t="s">
        <v>180</v>
      </c>
      <c r="BK294" s="196">
        <f t="shared" si="59"/>
        <v>0</v>
      </c>
      <c r="BL294" s="14" t="s">
        <v>179</v>
      </c>
      <c r="BM294" s="195" t="s">
        <v>1509</v>
      </c>
    </row>
    <row r="295" spans="1:65" s="2" customFormat="1" ht="24.2" customHeight="1">
      <c r="A295" s="31"/>
      <c r="B295" s="32"/>
      <c r="C295" s="184" t="s">
        <v>1240</v>
      </c>
      <c r="D295" s="184" t="s">
        <v>175</v>
      </c>
      <c r="E295" s="185" t="s">
        <v>1461</v>
      </c>
      <c r="F295" s="186" t="s">
        <v>1462</v>
      </c>
      <c r="G295" s="187" t="s">
        <v>1048</v>
      </c>
      <c r="H295" s="188">
        <v>2</v>
      </c>
      <c r="I295" s="189"/>
      <c r="J295" s="188">
        <f t="shared" si="50"/>
        <v>0</v>
      </c>
      <c r="K295" s="190"/>
      <c r="L295" s="36"/>
      <c r="M295" s="191" t="s">
        <v>1</v>
      </c>
      <c r="N295" s="192" t="s">
        <v>38</v>
      </c>
      <c r="O295" s="68"/>
      <c r="P295" s="193">
        <f t="shared" si="51"/>
        <v>0</v>
      </c>
      <c r="Q295" s="193">
        <v>0.17</v>
      </c>
      <c r="R295" s="193">
        <f t="shared" si="52"/>
        <v>0.34</v>
      </c>
      <c r="S295" s="193">
        <v>0.17</v>
      </c>
      <c r="T295" s="194">
        <f t="shared" si="53"/>
        <v>0.34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95" t="s">
        <v>179</v>
      </c>
      <c r="AT295" s="195" t="s">
        <v>175</v>
      </c>
      <c r="AU295" s="195" t="s">
        <v>180</v>
      </c>
      <c r="AY295" s="14" t="s">
        <v>172</v>
      </c>
      <c r="BE295" s="196">
        <f t="shared" si="54"/>
        <v>0</v>
      </c>
      <c r="BF295" s="196">
        <f t="shared" si="55"/>
        <v>0</v>
      </c>
      <c r="BG295" s="196">
        <f t="shared" si="56"/>
        <v>0</v>
      </c>
      <c r="BH295" s="196">
        <f t="shared" si="57"/>
        <v>0</v>
      </c>
      <c r="BI295" s="196">
        <f t="shared" si="58"/>
        <v>0</v>
      </c>
      <c r="BJ295" s="14" t="s">
        <v>180</v>
      </c>
      <c r="BK295" s="196">
        <f t="shared" si="59"/>
        <v>0</v>
      </c>
      <c r="BL295" s="14" t="s">
        <v>179</v>
      </c>
      <c r="BM295" s="195" t="s">
        <v>1512</v>
      </c>
    </row>
    <row r="296" spans="1:65" s="2" customFormat="1" ht="24.2" customHeight="1">
      <c r="A296" s="31"/>
      <c r="B296" s="32"/>
      <c r="C296" s="184" t="s">
        <v>1513</v>
      </c>
      <c r="D296" s="184" t="s">
        <v>175</v>
      </c>
      <c r="E296" s="185" t="s">
        <v>1465</v>
      </c>
      <c r="F296" s="186" t="s">
        <v>1466</v>
      </c>
      <c r="G296" s="187" t="s">
        <v>1048</v>
      </c>
      <c r="H296" s="188">
        <v>1</v>
      </c>
      <c r="I296" s="189"/>
      <c r="J296" s="188">
        <f t="shared" si="50"/>
        <v>0</v>
      </c>
      <c r="K296" s="190"/>
      <c r="L296" s="36"/>
      <c r="M296" s="191" t="s">
        <v>1</v>
      </c>
      <c r="N296" s="192" t="s">
        <v>38</v>
      </c>
      <c r="O296" s="68"/>
      <c r="P296" s="193">
        <f t="shared" si="51"/>
        <v>0</v>
      </c>
      <c r="Q296" s="193">
        <v>0</v>
      </c>
      <c r="R296" s="193">
        <f t="shared" si="52"/>
        <v>0</v>
      </c>
      <c r="S296" s="193">
        <v>0</v>
      </c>
      <c r="T296" s="194">
        <f t="shared" si="53"/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95" t="s">
        <v>179</v>
      </c>
      <c r="AT296" s="195" t="s">
        <v>175</v>
      </c>
      <c r="AU296" s="195" t="s">
        <v>180</v>
      </c>
      <c r="AY296" s="14" t="s">
        <v>172</v>
      </c>
      <c r="BE296" s="196">
        <f t="shared" si="54"/>
        <v>0</v>
      </c>
      <c r="BF296" s="196">
        <f t="shared" si="55"/>
        <v>0</v>
      </c>
      <c r="BG296" s="196">
        <f t="shared" si="56"/>
        <v>0</v>
      </c>
      <c r="BH296" s="196">
        <f t="shared" si="57"/>
        <v>0</v>
      </c>
      <c r="BI296" s="196">
        <f t="shared" si="58"/>
        <v>0</v>
      </c>
      <c r="BJ296" s="14" t="s">
        <v>180</v>
      </c>
      <c r="BK296" s="196">
        <f t="shared" si="59"/>
        <v>0</v>
      </c>
      <c r="BL296" s="14" t="s">
        <v>179</v>
      </c>
      <c r="BM296" s="195" t="s">
        <v>1516</v>
      </c>
    </row>
    <row r="297" spans="1:65" s="2" customFormat="1" ht="24.2" customHeight="1">
      <c r="A297" s="31"/>
      <c r="B297" s="32"/>
      <c r="C297" s="197" t="s">
        <v>1243</v>
      </c>
      <c r="D297" s="197" t="s">
        <v>256</v>
      </c>
      <c r="E297" s="198" t="s">
        <v>1876</v>
      </c>
      <c r="F297" s="199" t="s">
        <v>1877</v>
      </c>
      <c r="G297" s="200" t="s">
        <v>1048</v>
      </c>
      <c r="H297" s="201">
        <v>1</v>
      </c>
      <c r="I297" s="202"/>
      <c r="J297" s="201">
        <f t="shared" si="50"/>
        <v>0</v>
      </c>
      <c r="K297" s="203"/>
      <c r="L297" s="204"/>
      <c r="M297" s="205" t="s">
        <v>1</v>
      </c>
      <c r="N297" s="206" t="s">
        <v>38</v>
      </c>
      <c r="O297" s="68"/>
      <c r="P297" s="193">
        <f t="shared" si="51"/>
        <v>0</v>
      </c>
      <c r="Q297" s="193">
        <v>2.15</v>
      </c>
      <c r="R297" s="193">
        <f t="shared" si="52"/>
        <v>2.15</v>
      </c>
      <c r="S297" s="193">
        <v>0</v>
      </c>
      <c r="T297" s="194">
        <f t="shared" si="53"/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95" t="s">
        <v>220</v>
      </c>
      <c r="AT297" s="195" t="s">
        <v>256</v>
      </c>
      <c r="AU297" s="195" t="s">
        <v>180</v>
      </c>
      <c r="AY297" s="14" t="s">
        <v>172</v>
      </c>
      <c r="BE297" s="196">
        <f t="shared" si="54"/>
        <v>0</v>
      </c>
      <c r="BF297" s="196">
        <f t="shared" si="55"/>
        <v>0</v>
      </c>
      <c r="BG297" s="196">
        <f t="shared" si="56"/>
        <v>0</v>
      </c>
      <c r="BH297" s="196">
        <f t="shared" si="57"/>
        <v>0</v>
      </c>
      <c r="BI297" s="196">
        <f t="shared" si="58"/>
        <v>0</v>
      </c>
      <c r="BJ297" s="14" t="s">
        <v>180</v>
      </c>
      <c r="BK297" s="196">
        <f t="shared" si="59"/>
        <v>0</v>
      </c>
      <c r="BL297" s="14" t="s">
        <v>179</v>
      </c>
      <c r="BM297" s="195" t="s">
        <v>1519</v>
      </c>
    </row>
    <row r="298" spans="1:65" s="2" customFormat="1" ht="24.2" customHeight="1">
      <c r="A298" s="31"/>
      <c r="B298" s="32"/>
      <c r="C298" s="184" t="s">
        <v>1520</v>
      </c>
      <c r="D298" s="184" t="s">
        <v>175</v>
      </c>
      <c r="E298" s="185" t="s">
        <v>1472</v>
      </c>
      <c r="F298" s="186" t="s">
        <v>1473</v>
      </c>
      <c r="G298" s="187" t="s">
        <v>1048</v>
      </c>
      <c r="H298" s="188">
        <v>4</v>
      </c>
      <c r="I298" s="189"/>
      <c r="J298" s="188">
        <f t="shared" si="50"/>
        <v>0</v>
      </c>
      <c r="K298" s="190"/>
      <c r="L298" s="36"/>
      <c r="M298" s="191" t="s">
        <v>1</v>
      </c>
      <c r="N298" s="192" t="s">
        <v>38</v>
      </c>
      <c r="O298" s="68"/>
      <c r="P298" s="193">
        <f t="shared" si="51"/>
        <v>0</v>
      </c>
      <c r="Q298" s="193">
        <v>0</v>
      </c>
      <c r="R298" s="193">
        <f t="shared" si="52"/>
        <v>0</v>
      </c>
      <c r="S298" s="193">
        <v>0</v>
      </c>
      <c r="T298" s="194">
        <f t="shared" si="53"/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95" t="s">
        <v>179</v>
      </c>
      <c r="AT298" s="195" t="s">
        <v>175</v>
      </c>
      <c r="AU298" s="195" t="s">
        <v>180</v>
      </c>
      <c r="AY298" s="14" t="s">
        <v>172</v>
      </c>
      <c r="BE298" s="196">
        <f t="shared" si="54"/>
        <v>0</v>
      </c>
      <c r="BF298" s="196">
        <f t="shared" si="55"/>
        <v>0</v>
      </c>
      <c r="BG298" s="196">
        <f t="shared" si="56"/>
        <v>0</v>
      </c>
      <c r="BH298" s="196">
        <f t="shared" si="57"/>
        <v>0</v>
      </c>
      <c r="BI298" s="196">
        <f t="shared" si="58"/>
        <v>0</v>
      </c>
      <c r="BJ298" s="14" t="s">
        <v>180</v>
      </c>
      <c r="BK298" s="196">
        <f t="shared" si="59"/>
        <v>0</v>
      </c>
      <c r="BL298" s="14" t="s">
        <v>179</v>
      </c>
      <c r="BM298" s="195" t="s">
        <v>1523</v>
      </c>
    </row>
    <row r="299" spans="1:65" s="2" customFormat="1" ht="24.2" customHeight="1">
      <c r="A299" s="31"/>
      <c r="B299" s="32"/>
      <c r="C299" s="197" t="s">
        <v>1246</v>
      </c>
      <c r="D299" s="197" t="s">
        <v>256</v>
      </c>
      <c r="E299" s="198" t="s">
        <v>1878</v>
      </c>
      <c r="F299" s="199" t="s">
        <v>1879</v>
      </c>
      <c r="G299" s="200" t="s">
        <v>1048</v>
      </c>
      <c r="H299" s="201">
        <v>1</v>
      </c>
      <c r="I299" s="202"/>
      <c r="J299" s="201">
        <f t="shared" si="50"/>
        <v>0</v>
      </c>
      <c r="K299" s="203"/>
      <c r="L299" s="204"/>
      <c r="M299" s="205" t="s">
        <v>1</v>
      </c>
      <c r="N299" s="206" t="s">
        <v>38</v>
      </c>
      <c r="O299" s="68"/>
      <c r="P299" s="193">
        <f t="shared" si="51"/>
        <v>0</v>
      </c>
      <c r="Q299" s="193">
        <v>0.13300000000000001</v>
      </c>
      <c r="R299" s="193">
        <f t="shared" si="52"/>
        <v>0.13300000000000001</v>
      </c>
      <c r="S299" s="193">
        <v>0</v>
      </c>
      <c r="T299" s="194">
        <f t="shared" si="53"/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95" t="s">
        <v>220</v>
      </c>
      <c r="AT299" s="195" t="s">
        <v>256</v>
      </c>
      <c r="AU299" s="195" t="s">
        <v>180</v>
      </c>
      <c r="AY299" s="14" t="s">
        <v>172</v>
      </c>
      <c r="BE299" s="196">
        <f t="shared" si="54"/>
        <v>0</v>
      </c>
      <c r="BF299" s="196">
        <f t="shared" si="55"/>
        <v>0</v>
      </c>
      <c r="BG299" s="196">
        <f t="shared" si="56"/>
        <v>0</v>
      </c>
      <c r="BH299" s="196">
        <f t="shared" si="57"/>
        <v>0</v>
      </c>
      <c r="BI299" s="196">
        <f t="shared" si="58"/>
        <v>0</v>
      </c>
      <c r="BJ299" s="14" t="s">
        <v>180</v>
      </c>
      <c r="BK299" s="196">
        <f t="shared" si="59"/>
        <v>0</v>
      </c>
      <c r="BL299" s="14" t="s">
        <v>179</v>
      </c>
      <c r="BM299" s="195" t="s">
        <v>1526</v>
      </c>
    </row>
    <row r="300" spans="1:65" s="2" customFormat="1" ht="24.2" customHeight="1">
      <c r="A300" s="31"/>
      <c r="B300" s="32"/>
      <c r="C300" s="197" t="s">
        <v>1527</v>
      </c>
      <c r="D300" s="197" t="s">
        <v>256</v>
      </c>
      <c r="E300" s="198" t="s">
        <v>1475</v>
      </c>
      <c r="F300" s="199" t="s">
        <v>1476</v>
      </c>
      <c r="G300" s="200" t="s">
        <v>1048</v>
      </c>
      <c r="H300" s="201">
        <v>2</v>
      </c>
      <c r="I300" s="202"/>
      <c r="J300" s="201">
        <f t="shared" si="50"/>
        <v>0</v>
      </c>
      <c r="K300" s="203"/>
      <c r="L300" s="204"/>
      <c r="M300" s="205" t="s">
        <v>1</v>
      </c>
      <c r="N300" s="206" t="s">
        <v>38</v>
      </c>
      <c r="O300" s="68"/>
      <c r="P300" s="193">
        <f t="shared" si="51"/>
        <v>0</v>
      </c>
      <c r="Q300" s="193">
        <v>0.06</v>
      </c>
      <c r="R300" s="193">
        <f t="shared" si="52"/>
        <v>0.12</v>
      </c>
      <c r="S300" s="193">
        <v>0</v>
      </c>
      <c r="T300" s="194">
        <f t="shared" si="53"/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95" t="s">
        <v>220</v>
      </c>
      <c r="AT300" s="195" t="s">
        <v>256</v>
      </c>
      <c r="AU300" s="195" t="s">
        <v>180</v>
      </c>
      <c r="AY300" s="14" t="s">
        <v>172</v>
      </c>
      <c r="BE300" s="196">
        <f t="shared" si="54"/>
        <v>0</v>
      </c>
      <c r="BF300" s="196">
        <f t="shared" si="55"/>
        <v>0</v>
      </c>
      <c r="BG300" s="196">
        <f t="shared" si="56"/>
        <v>0</v>
      </c>
      <c r="BH300" s="196">
        <f t="shared" si="57"/>
        <v>0</v>
      </c>
      <c r="BI300" s="196">
        <f t="shared" si="58"/>
        <v>0</v>
      </c>
      <c r="BJ300" s="14" t="s">
        <v>180</v>
      </c>
      <c r="BK300" s="196">
        <f t="shared" si="59"/>
        <v>0</v>
      </c>
      <c r="BL300" s="14" t="s">
        <v>179</v>
      </c>
      <c r="BM300" s="195" t="s">
        <v>1530</v>
      </c>
    </row>
    <row r="301" spans="1:65" s="2" customFormat="1" ht="24.2" customHeight="1">
      <c r="A301" s="31"/>
      <c r="B301" s="32"/>
      <c r="C301" s="197" t="s">
        <v>1249</v>
      </c>
      <c r="D301" s="197" t="s">
        <v>256</v>
      </c>
      <c r="E301" s="198" t="s">
        <v>1880</v>
      </c>
      <c r="F301" s="199" t="s">
        <v>1881</v>
      </c>
      <c r="G301" s="200" t="s">
        <v>1048</v>
      </c>
      <c r="H301" s="201">
        <v>1</v>
      </c>
      <c r="I301" s="202"/>
      <c r="J301" s="201">
        <f t="shared" si="50"/>
        <v>0</v>
      </c>
      <c r="K301" s="203"/>
      <c r="L301" s="204"/>
      <c r="M301" s="205" t="s">
        <v>1</v>
      </c>
      <c r="N301" s="206" t="s">
        <v>38</v>
      </c>
      <c r="O301" s="68"/>
      <c r="P301" s="193">
        <f t="shared" si="51"/>
        <v>0</v>
      </c>
      <c r="Q301" s="193">
        <v>8.4000000000000005E-2</v>
      </c>
      <c r="R301" s="193">
        <f t="shared" si="52"/>
        <v>8.4000000000000005E-2</v>
      </c>
      <c r="S301" s="193">
        <v>0</v>
      </c>
      <c r="T301" s="194">
        <f t="shared" si="53"/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95" t="s">
        <v>220</v>
      </c>
      <c r="AT301" s="195" t="s">
        <v>256</v>
      </c>
      <c r="AU301" s="195" t="s">
        <v>180</v>
      </c>
      <c r="AY301" s="14" t="s">
        <v>172</v>
      </c>
      <c r="BE301" s="196">
        <f t="shared" si="54"/>
        <v>0</v>
      </c>
      <c r="BF301" s="196">
        <f t="shared" si="55"/>
        <v>0</v>
      </c>
      <c r="BG301" s="196">
        <f t="shared" si="56"/>
        <v>0</v>
      </c>
      <c r="BH301" s="196">
        <f t="shared" si="57"/>
        <v>0</v>
      </c>
      <c r="BI301" s="196">
        <f t="shared" si="58"/>
        <v>0</v>
      </c>
      <c r="BJ301" s="14" t="s">
        <v>180</v>
      </c>
      <c r="BK301" s="196">
        <f t="shared" si="59"/>
        <v>0</v>
      </c>
      <c r="BL301" s="14" t="s">
        <v>179</v>
      </c>
      <c r="BM301" s="195" t="s">
        <v>1533</v>
      </c>
    </row>
    <row r="302" spans="1:65" s="2" customFormat="1" ht="24.2" customHeight="1">
      <c r="A302" s="31"/>
      <c r="B302" s="32"/>
      <c r="C302" s="184" t="s">
        <v>1534</v>
      </c>
      <c r="D302" s="184" t="s">
        <v>175</v>
      </c>
      <c r="E302" s="185" t="s">
        <v>1882</v>
      </c>
      <c r="F302" s="186" t="s">
        <v>1883</v>
      </c>
      <c r="G302" s="187" t="s">
        <v>1048</v>
      </c>
      <c r="H302" s="188">
        <v>4</v>
      </c>
      <c r="I302" s="189"/>
      <c r="J302" s="188">
        <f t="shared" si="50"/>
        <v>0</v>
      </c>
      <c r="K302" s="190"/>
      <c r="L302" s="36"/>
      <c r="M302" s="191" t="s">
        <v>1</v>
      </c>
      <c r="N302" s="192" t="s">
        <v>38</v>
      </c>
      <c r="O302" s="68"/>
      <c r="P302" s="193">
        <f t="shared" si="51"/>
        <v>0</v>
      </c>
      <c r="Q302" s="193">
        <v>0</v>
      </c>
      <c r="R302" s="193">
        <f t="shared" si="52"/>
        <v>0</v>
      </c>
      <c r="S302" s="193">
        <v>0</v>
      </c>
      <c r="T302" s="194">
        <f t="shared" si="53"/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95" t="s">
        <v>179</v>
      </c>
      <c r="AT302" s="195" t="s">
        <v>175</v>
      </c>
      <c r="AU302" s="195" t="s">
        <v>180</v>
      </c>
      <c r="AY302" s="14" t="s">
        <v>172</v>
      </c>
      <c r="BE302" s="196">
        <f t="shared" si="54"/>
        <v>0</v>
      </c>
      <c r="BF302" s="196">
        <f t="shared" si="55"/>
        <v>0</v>
      </c>
      <c r="BG302" s="196">
        <f t="shared" si="56"/>
        <v>0</v>
      </c>
      <c r="BH302" s="196">
        <f t="shared" si="57"/>
        <v>0</v>
      </c>
      <c r="BI302" s="196">
        <f t="shared" si="58"/>
        <v>0</v>
      </c>
      <c r="BJ302" s="14" t="s">
        <v>180</v>
      </c>
      <c r="BK302" s="196">
        <f t="shared" si="59"/>
        <v>0</v>
      </c>
      <c r="BL302" s="14" t="s">
        <v>179</v>
      </c>
      <c r="BM302" s="195" t="s">
        <v>1537</v>
      </c>
    </row>
    <row r="303" spans="1:65" s="2" customFormat="1" ht="24.2" customHeight="1">
      <c r="A303" s="31"/>
      <c r="B303" s="32"/>
      <c r="C303" s="184" t="s">
        <v>1253</v>
      </c>
      <c r="D303" s="184" t="s">
        <v>175</v>
      </c>
      <c r="E303" s="185" t="s">
        <v>1884</v>
      </c>
      <c r="F303" s="186" t="s">
        <v>1885</v>
      </c>
      <c r="G303" s="187" t="s">
        <v>1048</v>
      </c>
      <c r="H303" s="188">
        <v>15</v>
      </c>
      <c r="I303" s="189"/>
      <c r="J303" s="188">
        <f t="shared" si="50"/>
        <v>0</v>
      </c>
      <c r="K303" s="190"/>
      <c r="L303" s="36"/>
      <c r="M303" s="191" t="s">
        <v>1</v>
      </c>
      <c r="N303" s="192" t="s">
        <v>38</v>
      </c>
      <c r="O303" s="68"/>
      <c r="P303" s="193">
        <f t="shared" si="51"/>
        <v>0</v>
      </c>
      <c r="Q303" s="193">
        <v>0</v>
      </c>
      <c r="R303" s="193">
        <f t="shared" si="52"/>
        <v>0</v>
      </c>
      <c r="S303" s="193">
        <v>0</v>
      </c>
      <c r="T303" s="194">
        <f t="shared" si="53"/>
        <v>0</v>
      </c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R303" s="195" t="s">
        <v>179</v>
      </c>
      <c r="AT303" s="195" t="s">
        <v>175</v>
      </c>
      <c r="AU303" s="195" t="s">
        <v>180</v>
      </c>
      <c r="AY303" s="14" t="s">
        <v>172</v>
      </c>
      <c r="BE303" s="196">
        <f t="shared" si="54"/>
        <v>0</v>
      </c>
      <c r="BF303" s="196">
        <f t="shared" si="55"/>
        <v>0</v>
      </c>
      <c r="BG303" s="196">
        <f t="shared" si="56"/>
        <v>0</v>
      </c>
      <c r="BH303" s="196">
        <f t="shared" si="57"/>
        <v>0</v>
      </c>
      <c r="BI303" s="196">
        <f t="shared" si="58"/>
        <v>0</v>
      </c>
      <c r="BJ303" s="14" t="s">
        <v>180</v>
      </c>
      <c r="BK303" s="196">
        <f t="shared" si="59"/>
        <v>0</v>
      </c>
      <c r="BL303" s="14" t="s">
        <v>179</v>
      </c>
      <c r="BM303" s="195" t="s">
        <v>1540</v>
      </c>
    </row>
    <row r="304" spans="1:65" s="2" customFormat="1" ht="24.2" customHeight="1">
      <c r="A304" s="31"/>
      <c r="B304" s="32"/>
      <c r="C304" s="197" t="s">
        <v>1541</v>
      </c>
      <c r="D304" s="197" t="s">
        <v>256</v>
      </c>
      <c r="E304" s="198" t="s">
        <v>1482</v>
      </c>
      <c r="F304" s="199" t="s">
        <v>1483</v>
      </c>
      <c r="G304" s="200" t="s">
        <v>1048</v>
      </c>
      <c r="H304" s="201">
        <v>11</v>
      </c>
      <c r="I304" s="202"/>
      <c r="J304" s="201">
        <f t="shared" si="50"/>
        <v>0</v>
      </c>
      <c r="K304" s="203"/>
      <c r="L304" s="204"/>
      <c r="M304" s="205" t="s">
        <v>1</v>
      </c>
      <c r="N304" s="206" t="s">
        <v>38</v>
      </c>
      <c r="O304" s="68"/>
      <c r="P304" s="193">
        <f t="shared" si="51"/>
        <v>0</v>
      </c>
      <c r="Q304" s="193">
        <v>1.0999999999999999E-2</v>
      </c>
      <c r="R304" s="193">
        <f t="shared" si="52"/>
        <v>0.121</v>
      </c>
      <c r="S304" s="193">
        <v>0</v>
      </c>
      <c r="T304" s="194">
        <f t="shared" si="53"/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95" t="s">
        <v>220</v>
      </c>
      <c r="AT304" s="195" t="s">
        <v>256</v>
      </c>
      <c r="AU304" s="195" t="s">
        <v>180</v>
      </c>
      <c r="AY304" s="14" t="s">
        <v>172</v>
      </c>
      <c r="BE304" s="196">
        <f t="shared" si="54"/>
        <v>0</v>
      </c>
      <c r="BF304" s="196">
        <f t="shared" si="55"/>
        <v>0</v>
      </c>
      <c r="BG304" s="196">
        <f t="shared" si="56"/>
        <v>0</v>
      </c>
      <c r="BH304" s="196">
        <f t="shared" si="57"/>
        <v>0</v>
      </c>
      <c r="BI304" s="196">
        <f t="shared" si="58"/>
        <v>0</v>
      </c>
      <c r="BJ304" s="14" t="s">
        <v>180</v>
      </c>
      <c r="BK304" s="196">
        <f t="shared" si="59"/>
        <v>0</v>
      </c>
      <c r="BL304" s="14" t="s">
        <v>179</v>
      </c>
      <c r="BM304" s="195" t="s">
        <v>1544</v>
      </c>
    </row>
    <row r="305" spans="1:65" s="2" customFormat="1" ht="24.2" customHeight="1">
      <c r="A305" s="31"/>
      <c r="B305" s="32"/>
      <c r="C305" s="197" t="s">
        <v>1256</v>
      </c>
      <c r="D305" s="197" t="s">
        <v>256</v>
      </c>
      <c r="E305" s="198" t="s">
        <v>1486</v>
      </c>
      <c r="F305" s="199" t="s">
        <v>1487</v>
      </c>
      <c r="G305" s="200" t="s">
        <v>1048</v>
      </c>
      <c r="H305" s="201">
        <v>4</v>
      </c>
      <c r="I305" s="202"/>
      <c r="J305" s="201">
        <f t="shared" si="50"/>
        <v>0</v>
      </c>
      <c r="K305" s="203"/>
      <c r="L305" s="204"/>
      <c r="M305" s="205" t="s">
        <v>1</v>
      </c>
      <c r="N305" s="206" t="s">
        <v>38</v>
      </c>
      <c r="O305" s="68"/>
      <c r="P305" s="193">
        <f t="shared" si="51"/>
        <v>0</v>
      </c>
      <c r="Q305" s="193">
        <v>1.6E-2</v>
      </c>
      <c r="R305" s="193">
        <f t="shared" si="52"/>
        <v>6.4000000000000001E-2</v>
      </c>
      <c r="S305" s="193">
        <v>0</v>
      </c>
      <c r="T305" s="194">
        <f t="shared" si="53"/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95" t="s">
        <v>220</v>
      </c>
      <c r="AT305" s="195" t="s">
        <v>256</v>
      </c>
      <c r="AU305" s="195" t="s">
        <v>180</v>
      </c>
      <c r="AY305" s="14" t="s">
        <v>172</v>
      </c>
      <c r="BE305" s="196">
        <f t="shared" si="54"/>
        <v>0</v>
      </c>
      <c r="BF305" s="196">
        <f t="shared" si="55"/>
        <v>0</v>
      </c>
      <c r="BG305" s="196">
        <f t="shared" si="56"/>
        <v>0</v>
      </c>
      <c r="BH305" s="196">
        <f t="shared" si="57"/>
        <v>0</v>
      </c>
      <c r="BI305" s="196">
        <f t="shared" si="58"/>
        <v>0</v>
      </c>
      <c r="BJ305" s="14" t="s">
        <v>180</v>
      </c>
      <c r="BK305" s="196">
        <f t="shared" si="59"/>
        <v>0</v>
      </c>
      <c r="BL305" s="14" t="s">
        <v>179</v>
      </c>
      <c r="BM305" s="195" t="s">
        <v>1547</v>
      </c>
    </row>
    <row r="306" spans="1:65" s="2" customFormat="1" ht="24.2" customHeight="1">
      <c r="A306" s="31"/>
      <c r="B306" s="32"/>
      <c r="C306" s="184" t="s">
        <v>1548</v>
      </c>
      <c r="D306" s="184" t="s">
        <v>175</v>
      </c>
      <c r="E306" s="185" t="s">
        <v>1886</v>
      </c>
      <c r="F306" s="186" t="s">
        <v>1887</v>
      </c>
      <c r="G306" s="187" t="s">
        <v>1048</v>
      </c>
      <c r="H306" s="188">
        <v>6</v>
      </c>
      <c r="I306" s="189"/>
      <c r="J306" s="188">
        <f t="shared" si="50"/>
        <v>0</v>
      </c>
      <c r="K306" s="190"/>
      <c r="L306" s="36"/>
      <c r="M306" s="191" t="s">
        <v>1</v>
      </c>
      <c r="N306" s="192" t="s">
        <v>38</v>
      </c>
      <c r="O306" s="68"/>
      <c r="P306" s="193">
        <f t="shared" si="51"/>
        <v>0</v>
      </c>
      <c r="Q306" s="193">
        <v>0</v>
      </c>
      <c r="R306" s="193">
        <f t="shared" si="52"/>
        <v>0</v>
      </c>
      <c r="S306" s="193">
        <v>0</v>
      </c>
      <c r="T306" s="194">
        <f t="shared" si="53"/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95" t="s">
        <v>179</v>
      </c>
      <c r="AT306" s="195" t="s">
        <v>175</v>
      </c>
      <c r="AU306" s="195" t="s">
        <v>180</v>
      </c>
      <c r="AY306" s="14" t="s">
        <v>172</v>
      </c>
      <c r="BE306" s="196">
        <f t="shared" si="54"/>
        <v>0</v>
      </c>
      <c r="BF306" s="196">
        <f t="shared" si="55"/>
        <v>0</v>
      </c>
      <c r="BG306" s="196">
        <f t="shared" si="56"/>
        <v>0</v>
      </c>
      <c r="BH306" s="196">
        <f t="shared" si="57"/>
        <v>0</v>
      </c>
      <c r="BI306" s="196">
        <f t="shared" si="58"/>
        <v>0</v>
      </c>
      <c r="BJ306" s="14" t="s">
        <v>180</v>
      </c>
      <c r="BK306" s="196">
        <f t="shared" si="59"/>
        <v>0</v>
      </c>
      <c r="BL306" s="14" t="s">
        <v>179</v>
      </c>
      <c r="BM306" s="195" t="s">
        <v>1551</v>
      </c>
    </row>
    <row r="307" spans="1:65" s="2" customFormat="1" ht="37.9" customHeight="1">
      <c r="A307" s="31"/>
      <c r="B307" s="32"/>
      <c r="C307" s="184" t="s">
        <v>1259</v>
      </c>
      <c r="D307" s="184" t="s">
        <v>175</v>
      </c>
      <c r="E307" s="185" t="s">
        <v>1493</v>
      </c>
      <c r="F307" s="186" t="s">
        <v>1888</v>
      </c>
      <c r="G307" s="187" t="s">
        <v>1048</v>
      </c>
      <c r="H307" s="188">
        <v>38</v>
      </c>
      <c r="I307" s="189"/>
      <c r="J307" s="188">
        <f t="shared" si="50"/>
        <v>0</v>
      </c>
      <c r="K307" s="190"/>
      <c r="L307" s="36"/>
      <c r="M307" s="191" t="s">
        <v>1</v>
      </c>
      <c r="N307" s="192" t="s">
        <v>38</v>
      </c>
      <c r="O307" s="68"/>
      <c r="P307" s="193">
        <f t="shared" si="51"/>
        <v>0</v>
      </c>
      <c r="Q307" s="193">
        <v>0</v>
      </c>
      <c r="R307" s="193">
        <f t="shared" si="52"/>
        <v>0</v>
      </c>
      <c r="S307" s="193">
        <v>0</v>
      </c>
      <c r="T307" s="194">
        <f t="shared" si="53"/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95" t="s">
        <v>179</v>
      </c>
      <c r="AT307" s="195" t="s">
        <v>175</v>
      </c>
      <c r="AU307" s="195" t="s">
        <v>180</v>
      </c>
      <c r="AY307" s="14" t="s">
        <v>172</v>
      </c>
      <c r="BE307" s="196">
        <f t="shared" si="54"/>
        <v>0</v>
      </c>
      <c r="BF307" s="196">
        <f t="shared" si="55"/>
        <v>0</v>
      </c>
      <c r="BG307" s="196">
        <f t="shared" si="56"/>
        <v>0</v>
      </c>
      <c r="BH307" s="196">
        <f t="shared" si="57"/>
        <v>0</v>
      </c>
      <c r="BI307" s="196">
        <f t="shared" si="58"/>
        <v>0</v>
      </c>
      <c r="BJ307" s="14" t="s">
        <v>180</v>
      </c>
      <c r="BK307" s="196">
        <f t="shared" si="59"/>
        <v>0</v>
      </c>
      <c r="BL307" s="14" t="s">
        <v>179</v>
      </c>
      <c r="BM307" s="195" t="s">
        <v>1554</v>
      </c>
    </row>
    <row r="308" spans="1:65" s="2" customFormat="1" ht="24.2" customHeight="1">
      <c r="A308" s="31"/>
      <c r="B308" s="32"/>
      <c r="C308" s="184" t="s">
        <v>1555</v>
      </c>
      <c r="D308" s="184" t="s">
        <v>175</v>
      </c>
      <c r="E308" s="185" t="s">
        <v>1496</v>
      </c>
      <c r="F308" s="186" t="s">
        <v>1497</v>
      </c>
      <c r="G308" s="187" t="s">
        <v>1048</v>
      </c>
      <c r="H308" s="188">
        <v>1</v>
      </c>
      <c r="I308" s="189"/>
      <c r="J308" s="188">
        <f t="shared" si="50"/>
        <v>0</v>
      </c>
      <c r="K308" s="190"/>
      <c r="L308" s="36"/>
      <c r="M308" s="191" t="s">
        <v>1</v>
      </c>
      <c r="N308" s="192" t="s">
        <v>38</v>
      </c>
      <c r="O308" s="68"/>
      <c r="P308" s="193">
        <f t="shared" si="51"/>
        <v>0</v>
      </c>
      <c r="Q308" s="193">
        <v>0</v>
      </c>
      <c r="R308" s="193">
        <f t="shared" si="52"/>
        <v>0</v>
      </c>
      <c r="S308" s="193">
        <v>0</v>
      </c>
      <c r="T308" s="194">
        <f t="shared" si="53"/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95" t="s">
        <v>179</v>
      </c>
      <c r="AT308" s="195" t="s">
        <v>175</v>
      </c>
      <c r="AU308" s="195" t="s">
        <v>180</v>
      </c>
      <c r="AY308" s="14" t="s">
        <v>172</v>
      </c>
      <c r="BE308" s="196">
        <f t="shared" si="54"/>
        <v>0</v>
      </c>
      <c r="BF308" s="196">
        <f t="shared" si="55"/>
        <v>0</v>
      </c>
      <c r="BG308" s="196">
        <f t="shared" si="56"/>
        <v>0</v>
      </c>
      <c r="BH308" s="196">
        <f t="shared" si="57"/>
        <v>0</v>
      </c>
      <c r="BI308" s="196">
        <f t="shared" si="58"/>
        <v>0</v>
      </c>
      <c r="BJ308" s="14" t="s">
        <v>180</v>
      </c>
      <c r="BK308" s="196">
        <f t="shared" si="59"/>
        <v>0</v>
      </c>
      <c r="BL308" s="14" t="s">
        <v>179</v>
      </c>
      <c r="BM308" s="195" t="s">
        <v>1558</v>
      </c>
    </row>
    <row r="309" spans="1:65" s="2" customFormat="1" ht="24.2" customHeight="1">
      <c r="A309" s="31"/>
      <c r="B309" s="32"/>
      <c r="C309" s="184" t="s">
        <v>1262</v>
      </c>
      <c r="D309" s="184" t="s">
        <v>175</v>
      </c>
      <c r="E309" s="185" t="s">
        <v>1500</v>
      </c>
      <c r="F309" s="186" t="s">
        <v>1501</v>
      </c>
      <c r="G309" s="187" t="s">
        <v>1048</v>
      </c>
      <c r="H309" s="188">
        <v>15</v>
      </c>
      <c r="I309" s="189"/>
      <c r="J309" s="188">
        <f t="shared" si="50"/>
        <v>0</v>
      </c>
      <c r="K309" s="190"/>
      <c r="L309" s="36"/>
      <c r="M309" s="191" t="s">
        <v>1</v>
      </c>
      <c r="N309" s="192" t="s">
        <v>38</v>
      </c>
      <c r="O309" s="68"/>
      <c r="P309" s="193">
        <f t="shared" si="51"/>
        <v>0</v>
      </c>
      <c r="Q309" s="193">
        <v>0</v>
      </c>
      <c r="R309" s="193">
        <f t="shared" si="52"/>
        <v>0</v>
      </c>
      <c r="S309" s="193">
        <v>0</v>
      </c>
      <c r="T309" s="194">
        <f t="shared" si="53"/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95" t="s">
        <v>179</v>
      </c>
      <c r="AT309" s="195" t="s">
        <v>175</v>
      </c>
      <c r="AU309" s="195" t="s">
        <v>180</v>
      </c>
      <c r="AY309" s="14" t="s">
        <v>172</v>
      </c>
      <c r="BE309" s="196">
        <f t="shared" si="54"/>
        <v>0</v>
      </c>
      <c r="BF309" s="196">
        <f t="shared" si="55"/>
        <v>0</v>
      </c>
      <c r="BG309" s="196">
        <f t="shared" si="56"/>
        <v>0</v>
      </c>
      <c r="BH309" s="196">
        <f t="shared" si="57"/>
        <v>0</v>
      </c>
      <c r="BI309" s="196">
        <f t="shared" si="58"/>
        <v>0</v>
      </c>
      <c r="BJ309" s="14" t="s">
        <v>180</v>
      </c>
      <c r="BK309" s="196">
        <f t="shared" si="59"/>
        <v>0</v>
      </c>
      <c r="BL309" s="14" t="s">
        <v>179</v>
      </c>
      <c r="BM309" s="195" t="s">
        <v>1561</v>
      </c>
    </row>
    <row r="310" spans="1:65" s="2" customFormat="1" ht="24.2" customHeight="1">
      <c r="A310" s="31"/>
      <c r="B310" s="32"/>
      <c r="C310" s="197" t="s">
        <v>1562</v>
      </c>
      <c r="D310" s="197" t="s">
        <v>256</v>
      </c>
      <c r="E310" s="198" t="s">
        <v>1503</v>
      </c>
      <c r="F310" s="199" t="s">
        <v>1504</v>
      </c>
      <c r="G310" s="200" t="s">
        <v>1048</v>
      </c>
      <c r="H310" s="201">
        <v>4</v>
      </c>
      <c r="I310" s="202"/>
      <c r="J310" s="201">
        <f t="shared" si="50"/>
        <v>0</v>
      </c>
      <c r="K310" s="203"/>
      <c r="L310" s="204"/>
      <c r="M310" s="205" t="s">
        <v>1</v>
      </c>
      <c r="N310" s="206" t="s">
        <v>38</v>
      </c>
      <c r="O310" s="68"/>
      <c r="P310" s="193">
        <f t="shared" si="51"/>
        <v>0</v>
      </c>
      <c r="Q310" s="193">
        <v>0</v>
      </c>
      <c r="R310" s="193">
        <f t="shared" si="52"/>
        <v>0</v>
      </c>
      <c r="S310" s="193">
        <v>0</v>
      </c>
      <c r="T310" s="194">
        <f t="shared" si="53"/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95" t="s">
        <v>220</v>
      </c>
      <c r="AT310" s="195" t="s">
        <v>256</v>
      </c>
      <c r="AU310" s="195" t="s">
        <v>180</v>
      </c>
      <c r="AY310" s="14" t="s">
        <v>172</v>
      </c>
      <c r="BE310" s="196">
        <f t="shared" si="54"/>
        <v>0</v>
      </c>
      <c r="BF310" s="196">
        <f t="shared" si="55"/>
        <v>0</v>
      </c>
      <c r="BG310" s="196">
        <f t="shared" si="56"/>
        <v>0</v>
      </c>
      <c r="BH310" s="196">
        <f t="shared" si="57"/>
        <v>0</v>
      </c>
      <c r="BI310" s="196">
        <f t="shared" si="58"/>
        <v>0</v>
      </c>
      <c r="BJ310" s="14" t="s">
        <v>180</v>
      </c>
      <c r="BK310" s="196">
        <f t="shared" si="59"/>
        <v>0</v>
      </c>
      <c r="BL310" s="14" t="s">
        <v>179</v>
      </c>
      <c r="BM310" s="195" t="s">
        <v>1565</v>
      </c>
    </row>
    <row r="311" spans="1:65" s="2" customFormat="1" ht="24.2" customHeight="1">
      <c r="A311" s="31"/>
      <c r="B311" s="32"/>
      <c r="C311" s="197" t="s">
        <v>1265</v>
      </c>
      <c r="D311" s="197" t="s">
        <v>256</v>
      </c>
      <c r="E311" s="198" t="s">
        <v>1507</v>
      </c>
      <c r="F311" s="199" t="s">
        <v>1508</v>
      </c>
      <c r="G311" s="200" t="s">
        <v>1048</v>
      </c>
      <c r="H311" s="201">
        <v>11</v>
      </c>
      <c r="I311" s="202"/>
      <c r="J311" s="201">
        <f t="shared" si="50"/>
        <v>0</v>
      </c>
      <c r="K311" s="203"/>
      <c r="L311" s="204"/>
      <c r="M311" s="205" t="s">
        <v>1</v>
      </c>
      <c r="N311" s="206" t="s">
        <v>38</v>
      </c>
      <c r="O311" s="68"/>
      <c r="P311" s="193">
        <f t="shared" si="51"/>
        <v>0</v>
      </c>
      <c r="Q311" s="193">
        <v>0</v>
      </c>
      <c r="R311" s="193">
        <f t="shared" si="52"/>
        <v>0</v>
      </c>
      <c r="S311" s="193">
        <v>0</v>
      </c>
      <c r="T311" s="194">
        <f t="shared" si="53"/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95" t="s">
        <v>220</v>
      </c>
      <c r="AT311" s="195" t="s">
        <v>256</v>
      </c>
      <c r="AU311" s="195" t="s">
        <v>180</v>
      </c>
      <c r="AY311" s="14" t="s">
        <v>172</v>
      </c>
      <c r="BE311" s="196">
        <f t="shared" si="54"/>
        <v>0</v>
      </c>
      <c r="BF311" s="196">
        <f t="shared" si="55"/>
        <v>0</v>
      </c>
      <c r="BG311" s="196">
        <f t="shared" si="56"/>
        <v>0</v>
      </c>
      <c r="BH311" s="196">
        <f t="shared" si="57"/>
        <v>0</v>
      </c>
      <c r="BI311" s="196">
        <f t="shared" si="58"/>
        <v>0</v>
      </c>
      <c r="BJ311" s="14" t="s">
        <v>180</v>
      </c>
      <c r="BK311" s="196">
        <f t="shared" si="59"/>
        <v>0</v>
      </c>
      <c r="BL311" s="14" t="s">
        <v>179</v>
      </c>
      <c r="BM311" s="195" t="s">
        <v>1568</v>
      </c>
    </row>
    <row r="312" spans="1:65" s="2" customFormat="1" ht="24.2" customHeight="1">
      <c r="A312" s="31"/>
      <c r="B312" s="32"/>
      <c r="C312" s="184" t="s">
        <v>1569</v>
      </c>
      <c r="D312" s="184" t="s">
        <v>175</v>
      </c>
      <c r="E312" s="185" t="s">
        <v>1510</v>
      </c>
      <c r="F312" s="186" t="s">
        <v>1511</v>
      </c>
      <c r="G312" s="187" t="s">
        <v>1048</v>
      </c>
      <c r="H312" s="188">
        <v>14</v>
      </c>
      <c r="I312" s="189"/>
      <c r="J312" s="188">
        <f t="shared" si="50"/>
        <v>0</v>
      </c>
      <c r="K312" s="190"/>
      <c r="L312" s="36"/>
      <c r="M312" s="191" t="s">
        <v>1</v>
      </c>
      <c r="N312" s="192" t="s">
        <v>38</v>
      </c>
      <c r="O312" s="68"/>
      <c r="P312" s="193">
        <f t="shared" si="51"/>
        <v>0</v>
      </c>
      <c r="Q312" s="193">
        <v>0</v>
      </c>
      <c r="R312" s="193">
        <f t="shared" si="52"/>
        <v>0</v>
      </c>
      <c r="S312" s="193">
        <v>0</v>
      </c>
      <c r="T312" s="194">
        <f t="shared" si="53"/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95" t="s">
        <v>179</v>
      </c>
      <c r="AT312" s="195" t="s">
        <v>175</v>
      </c>
      <c r="AU312" s="195" t="s">
        <v>180</v>
      </c>
      <c r="AY312" s="14" t="s">
        <v>172</v>
      </c>
      <c r="BE312" s="196">
        <f t="shared" si="54"/>
        <v>0</v>
      </c>
      <c r="BF312" s="196">
        <f t="shared" si="55"/>
        <v>0</v>
      </c>
      <c r="BG312" s="196">
        <f t="shared" si="56"/>
        <v>0</v>
      </c>
      <c r="BH312" s="196">
        <f t="shared" si="57"/>
        <v>0</v>
      </c>
      <c r="BI312" s="196">
        <f t="shared" si="58"/>
        <v>0</v>
      </c>
      <c r="BJ312" s="14" t="s">
        <v>180</v>
      </c>
      <c r="BK312" s="196">
        <f t="shared" si="59"/>
        <v>0</v>
      </c>
      <c r="BL312" s="14" t="s">
        <v>179</v>
      </c>
      <c r="BM312" s="195" t="s">
        <v>1572</v>
      </c>
    </row>
    <row r="313" spans="1:65" s="2" customFormat="1" ht="24.2" customHeight="1">
      <c r="A313" s="31"/>
      <c r="B313" s="32"/>
      <c r="C313" s="184" t="s">
        <v>1269</v>
      </c>
      <c r="D313" s="184" t="s">
        <v>175</v>
      </c>
      <c r="E313" s="185" t="s">
        <v>1514</v>
      </c>
      <c r="F313" s="186" t="s">
        <v>1515</v>
      </c>
      <c r="G313" s="187" t="s">
        <v>1048</v>
      </c>
      <c r="H313" s="188">
        <v>5</v>
      </c>
      <c r="I313" s="189"/>
      <c r="J313" s="188">
        <f t="shared" si="50"/>
        <v>0</v>
      </c>
      <c r="K313" s="190"/>
      <c r="L313" s="36"/>
      <c r="M313" s="191" t="s">
        <v>1</v>
      </c>
      <c r="N313" s="192" t="s">
        <v>38</v>
      </c>
      <c r="O313" s="68"/>
      <c r="P313" s="193">
        <f t="shared" si="51"/>
        <v>0</v>
      </c>
      <c r="Q313" s="193">
        <v>0</v>
      </c>
      <c r="R313" s="193">
        <f t="shared" si="52"/>
        <v>0</v>
      </c>
      <c r="S313" s="193">
        <v>0</v>
      </c>
      <c r="T313" s="194">
        <f t="shared" si="53"/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95" t="s">
        <v>179</v>
      </c>
      <c r="AT313" s="195" t="s">
        <v>175</v>
      </c>
      <c r="AU313" s="195" t="s">
        <v>180</v>
      </c>
      <c r="AY313" s="14" t="s">
        <v>172</v>
      </c>
      <c r="BE313" s="196">
        <f t="shared" si="54"/>
        <v>0</v>
      </c>
      <c r="BF313" s="196">
        <f t="shared" si="55"/>
        <v>0</v>
      </c>
      <c r="BG313" s="196">
        <f t="shared" si="56"/>
        <v>0</v>
      </c>
      <c r="BH313" s="196">
        <f t="shared" si="57"/>
        <v>0</v>
      </c>
      <c r="BI313" s="196">
        <f t="shared" si="58"/>
        <v>0</v>
      </c>
      <c r="BJ313" s="14" t="s">
        <v>180</v>
      </c>
      <c r="BK313" s="196">
        <f t="shared" si="59"/>
        <v>0</v>
      </c>
      <c r="BL313" s="14" t="s">
        <v>179</v>
      </c>
      <c r="BM313" s="195" t="s">
        <v>1575</v>
      </c>
    </row>
    <row r="314" spans="1:65" s="2" customFormat="1" ht="24.2" customHeight="1">
      <c r="A314" s="31"/>
      <c r="B314" s="32"/>
      <c r="C314" s="184" t="s">
        <v>1576</v>
      </c>
      <c r="D314" s="184" t="s">
        <v>175</v>
      </c>
      <c r="E314" s="185" t="s">
        <v>1517</v>
      </c>
      <c r="F314" s="186" t="s">
        <v>1518</v>
      </c>
      <c r="G314" s="187" t="s">
        <v>1048</v>
      </c>
      <c r="H314" s="188">
        <v>4</v>
      </c>
      <c r="I314" s="189"/>
      <c r="J314" s="188">
        <f t="shared" si="50"/>
        <v>0</v>
      </c>
      <c r="K314" s="190"/>
      <c r="L314" s="36"/>
      <c r="M314" s="191" t="s">
        <v>1</v>
      </c>
      <c r="N314" s="192" t="s">
        <v>38</v>
      </c>
      <c r="O314" s="68"/>
      <c r="P314" s="193">
        <f t="shared" si="51"/>
        <v>0</v>
      </c>
      <c r="Q314" s="193">
        <v>0</v>
      </c>
      <c r="R314" s="193">
        <f t="shared" si="52"/>
        <v>0</v>
      </c>
      <c r="S314" s="193">
        <v>0</v>
      </c>
      <c r="T314" s="194">
        <f t="shared" si="53"/>
        <v>0</v>
      </c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R314" s="195" t="s">
        <v>179</v>
      </c>
      <c r="AT314" s="195" t="s">
        <v>175</v>
      </c>
      <c r="AU314" s="195" t="s">
        <v>180</v>
      </c>
      <c r="AY314" s="14" t="s">
        <v>172</v>
      </c>
      <c r="BE314" s="196">
        <f t="shared" si="54"/>
        <v>0</v>
      </c>
      <c r="BF314" s="196">
        <f t="shared" si="55"/>
        <v>0</v>
      </c>
      <c r="BG314" s="196">
        <f t="shared" si="56"/>
        <v>0</v>
      </c>
      <c r="BH314" s="196">
        <f t="shared" si="57"/>
        <v>0</v>
      </c>
      <c r="BI314" s="196">
        <f t="shared" si="58"/>
        <v>0</v>
      </c>
      <c r="BJ314" s="14" t="s">
        <v>180</v>
      </c>
      <c r="BK314" s="196">
        <f t="shared" si="59"/>
        <v>0</v>
      </c>
      <c r="BL314" s="14" t="s">
        <v>179</v>
      </c>
      <c r="BM314" s="195" t="s">
        <v>1579</v>
      </c>
    </row>
    <row r="315" spans="1:65" s="2" customFormat="1" ht="24.2" customHeight="1">
      <c r="A315" s="31"/>
      <c r="B315" s="32"/>
      <c r="C315" s="184" t="s">
        <v>1272</v>
      </c>
      <c r="D315" s="184" t="s">
        <v>175</v>
      </c>
      <c r="E315" s="185" t="s">
        <v>1889</v>
      </c>
      <c r="F315" s="186" t="s">
        <v>1890</v>
      </c>
      <c r="G315" s="187" t="s">
        <v>1048</v>
      </c>
      <c r="H315" s="188">
        <v>1</v>
      </c>
      <c r="I315" s="189"/>
      <c r="J315" s="188">
        <f t="shared" si="50"/>
        <v>0</v>
      </c>
      <c r="K315" s="190"/>
      <c r="L315" s="36"/>
      <c r="M315" s="191" t="s">
        <v>1</v>
      </c>
      <c r="N315" s="192" t="s">
        <v>38</v>
      </c>
      <c r="O315" s="68"/>
      <c r="P315" s="193">
        <f t="shared" si="51"/>
        <v>0</v>
      </c>
      <c r="Q315" s="193">
        <v>0</v>
      </c>
      <c r="R315" s="193">
        <f t="shared" si="52"/>
        <v>0</v>
      </c>
      <c r="S315" s="193">
        <v>0</v>
      </c>
      <c r="T315" s="194">
        <f t="shared" si="53"/>
        <v>0</v>
      </c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R315" s="195" t="s">
        <v>179</v>
      </c>
      <c r="AT315" s="195" t="s">
        <v>175</v>
      </c>
      <c r="AU315" s="195" t="s">
        <v>180</v>
      </c>
      <c r="AY315" s="14" t="s">
        <v>172</v>
      </c>
      <c r="BE315" s="196">
        <f t="shared" si="54"/>
        <v>0</v>
      </c>
      <c r="BF315" s="196">
        <f t="shared" si="55"/>
        <v>0</v>
      </c>
      <c r="BG315" s="196">
        <f t="shared" si="56"/>
        <v>0</v>
      </c>
      <c r="BH315" s="196">
        <f t="shared" si="57"/>
        <v>0</v>
      </c>
      <c r="BI315" s="196">
        <f t="shared" si="58"/>
        <v>0</v>
      </c>
      <c r="BJ315" s="14" t="s">
        <v>180</v>
      </c>
      <c r="BK315" s="196">
        <f t="shared" si="59"/>
        <v>0</v>
      </c>
      <c r="BL315" s="14" t="s">
        <v>179</v>
      </c>
      <c r="BM315" s="195" t="s">
        <v>1582</v>
      </c>
    </row>
    <row r="316" spans="1:65" s="2" customFormat="1" ht="24.2" customHeight="1">
      <c r="A316" s="31"/>
      <c r="B316" s="32"/>
      <c r="C316" s="184" t="s">
        <v>1583</v>
      </c>
      <c r="D316" s="184" t="s">
        <v>175</v>
      </c>
      <c r="E316" s="185" t="s">
        <v>1521</v>
      </c>
      <c r="F316" s="186" t="s">
        <v>1522</v>
      </c>
      <c r="G316" s="187" t="s">
        <v>1048</v>
      </c>
      <c r="H316" s="188">
        <v>10</v>
      </c>
      <c r="I316" s="189"/>
      <c r="J316" s="188">
        <f t="shared" si="50"/>
        <v>0</v>
      </c>
      <c r="K316" s="190"/>
      <c r="L316" s="36"/>
      <c r="M316" s="191" t="s">
        <v>1</v>
      </c>
      <c r="N316" s="192" t="s">
        <v>38</v>
      </c>
      <c r="O316" s="68"/>
      <c r="P316" s="193">
        <f t="shared" si="51"/>
        <v>0</v>
      </c>
      <c r="Q316" s="193">
        <v>0</v>
      </c>
      <c r="R316" s="193">
        <f t="shared" si="52"/>
        <v>0</v>
      </c>
      <c r="S316" s="193">
        <v>0</v>
      </c>
      <c r="T316" s="194">
        <f t="shared" si="53"/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95" t="s">
        <v>179</v>
      </c>
      <c r="AT316" s="195" t="s">
        <v>175</v>
      </c>
      <c r="AU316" s="195" t="s">
        <v>180</v>
      </c>
      <c r="AY316" s="14" t="s">
        <v>172</v>
      </c>
      <c r="BE316" s="196">
        <f t="shared" si="54"/>
        <v>0</v>
      </c>
      <c r="BF316" s="196">
        <f t="shared" si="55"/>
        <v>0</v>
      </c>
      <c r="BG316" s="196">
        <f t="shared" si="56"/>
        <v>0</v>
      </c>
      <c r="BH316" s="196">
        <f t="shared" si="57"/>
        <v>0</v>
      </c>
      <c r="BI316" s="196">
        <f t="shared" si="58"/>
        <v>0</v>
      </c>
      <c r="BJ316" s="14" t="s">
        <v>180</v>
      </c>
      <c r="BK316" s="196">
        <f t="shared" si="59"/>
        <v>0</v>
      </c>
      <c r="BL316" s="14" t="s">
        <v>179</v>
      </c>
      <c r="BM316" s="195" t="s">
        <v>1586</v>
      </c>
    </row>
    <row r="317" spans="1:65" s="2" customFormat="1" ht="24.2" customHeight="1">
      <c r="A317" s="31"/>
      <c r="B317" s="32"/>
      <c r="C317" s="184" t="s">
        <v>1276</v>
      </c>
      <c r="D317" s="184" t="s">
        <v>175</v>
      </c>
      <c r="E317" s="185" t="s">
        <v>1524</v>
      </c>
      <c r="F317" s="186" t="s">
        <v>1525</v>
      </c>
      <c r="G317" s="187" t="s">
        <v>1048</v>
      </c>
      <c r="H317" s="188">
        <v>10</v>
      </c>
      <c r="I317" s="189"/>
      <c r="J317" s="188">
        <f t="shared" ref="J317:J348" si="60">ROUND(I317*H317,2)</f>
        <v>0</v>
      </c>
      <c r="K317" s="190"/>
      <c r="L317" s="36"/>
      <c r="M317" s="191" t="s">
        <v>1</v>
      </c>
      <c r="N317" s="192" t="s">
        <v>38</v>
      </c>
      <c r="O317" s="68"/>
      <c r="P317" s="193">
        <f t="shared" ref="P317:P348" si="61">O317*H317</f>
        <v>0</v>
      </c>
      <c r="Q317" s="193">
        <v>0</v>
      </c>
      <c r="R317" s="193">
        <f t="shared" ref="R317:R348" si="62">Q317*H317</f>
        <v>0</v>
      </c>
      <c r="S317" s="193">
        <v>0</v>
      </c>
      <c r="T317" s="194">
        <f t="shared" ref="T317:T348" si="63">S317*H317</f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95" t="s">
        <v>179</v>
      </c>
      <c r="AT317" s="195" t="s">
        <v>175</v>
      </c>
      <c r="AU317" s="195" t="s">
        <v>180</v>
      </c>
      <c r="AY317" s="14" t="s">
        <v>172</v>
      </c>
      <c r="BE317" s="196">
        <f t="shared" ref="BE317:BE348" si="64">IF(N317="základná",J317,0)</f>
        <v>0</v>
      </c>
      <c r="BF317" s="196">
        <f t="shared" ref="BF317:BF348" si="65">IF(N317="znížená",J317,0)</f>
        <v>0</v>
      </c>
      <c r="BG317" s="196">
        <f t="shared" ref="BG317:BG348" si="66">IF(N317="zákl. prenesená",J317,0)</f>
        <v>0</v>
      </c>
      <c r="BH317" s="196">
        <f t="shared" ref="BH317:BH348" si="67">IF(N317="zníž. prenesená",J317,0)</f>
        <v>0</v>
      </c>
      <c r="BI317" s="196">
        <f t="shared" ref="BI317:BI348" si="68">IF(N317="nulová",J317,0)</f>
        <v>0</v>
      </c>
      <c r="BJ317" s="14" t="s">
        <v>180</v>
      </c>
      <c r="BK317" s="196">
        <f t="shared" ref="BK317:BK348" si="69">ROUND(I317*H317,2)</f>
        <v>0</v>
      </c>
      <c r="BL317" s="14" t="s">
        <v>179</v>
      </c>
      <c r="BM317" s="195" t="s">
        <v>1589</v>
      </c>
    </row>
    <row r="318" spans="1:65" s="2" customFormat="1" ht="24.2" customHeight="1">
      <c r="A318" s="31"/>
      <c r="B318" s="32"/>
      <c r="C318" s="184" t="s">
        <v>1590</v>
      </c>
      <c r="D318" s="184" t="s">
        <v>175</v>
      </c>
      <c r="E318" s="185" t="s">
        <v>1528</v>
      </c>
      <c r="F318" s="186" t="s">
        <v>1529</v>
      </c>
      <c r="G318" s="187" t="s">
        <v>1048</v>
      </c>
      <c r="H318" s="188">
        <v>6</v>
      </c>
      <c r="I318" s="189"/>
      <c r="J318" s="188">
        <f t="shared" si="60"/>
        <v>0</v>
      </c>
      <c r="K318" s="190"/>
      <c r="L318" s="36"/>
      <c r="M318" s="191" t="s">
        <v>1</v>
      </c>
      <c r="N318" s="192" t="s">
        <v>38</v>
      </c>
      <c r="O318" s="68"/>
      <c r="P318" s="193">
        <f t="shared" si="61"/>
        <v>0</v>
      </c>
      <c r="Q318" s="193">
        <v>0</v>
      </c>
      <c r="R318" s="193">
        <f t="shared" si="62"/>
        <v>0</v>
      </c>
      <c r="S318" s="193">
        <v>0</v>
      </c>
      <c r="T318" s="194">
        <f t="shared" si="63"/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95" t="s">
        <v>179</v>
      </c>
      <c r="AT318" s="195" t="s">
        <v>175</v>
      </c>
      <c r="AU318" s="195" t="s">
        <v>180</v>
      </c>
      <c r="AY318" s="14" t="s">
        <v>172</v>
      </c>
      <c r="BE318" s="196">
        <f t="shared" si="64"/>
        <v>0</v>
      </c>
      <c r="BF318" s="196">
        <f t="shared" si="65"/>
        <v>0</v>
      </c>
      <c r="BG318" s="196">
        <f t="shared" si="66"/>
        <v>0</v>
      </c>
      <c r="BH318" s="196">
        <f t="shared" si="67"/>
        <v>0</v>
      </c>
      <c r="BI318" s="196">
        <f t="shared" si="68"/>
        <v>0</v>
      </c>
      <c r="BJ318" s="14" t="s">
        <v>180</v>
      </c>
      <c r="BK318" s="196">
        <f t="shared" si="69"/>
        <v>0</v>
      </c>
      <c r="BL318" s="14" t="s">
        <v>179</v>
      </c>
      <c r="BM318" s="195" t="s">
        <v>1593</v>
      </c>
    </row>
    <row r="319" spans="1:65" s="2" customFormat="1" ht="24.2" customHeight="1">
      <c r="A319" s="31"/>
      <c r="B319" s="32"/>
      <c r="C319" s="184" t="s">
        <v>1279</v>
      </c>
      <c r="D319" s="184" t="s">
        <v>175</v>
      </c>
      <c r="E319" s="185" t="s">
        <v>1531</v>
      </c>
      <c r="F319" s="186" t="s">
        <v>1532</v>
      </c>
      <c r="G319" s="187" t="s">
        <v>1048</v>
      </c>
      <c r="H319" s="188">
        <v>6</v>
      </c>
      <c r="I319" s="189"/>
      <c r="J319" s="188">
        <f t="shared" si="60"/>
        <v>0</v>
      </c>
      <c r="K319" s="190"/>
      <c r="L319" s="36"/>
      <c r="M319" s="191" t="s">
        <v>1</v>
      </c>
      <c r="N319" s="192" t="s">
        <v>38</v>
      </c>
      <c r="O319" s="68"/>
      <c r="P319" s="193">
        <f t="shared" si="61"/>
        <v>0</v>
      </c>
      <c r="Q319" s="193">
        <v>0</v>
      </c>
      <c r="R319" s="193">
        <f t="shared" si="62"/>
        <v>0</v>
      </c>
      <c r="S319" s="193">
        <v>0</v>
      </c>
      <c r="T319" s="194">
        <f t="shared" si="63"/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95" t="s">
        <v>179</v>
      </c>
      <c r="AT319" s="195" t="s">
        <v>175</v>
      </c>
      <c r="AU319" s="195" t="s">
        <v>180</v>
      </c>
      <c r="AY319" s="14" t="s">
        <v>172</v>
      </c>
      <c r="BE319" s="196">
        <f t="shared" si="64"/>
        <v>0</v>
      </c>
      <c r="BF319" s="196">
        <f t="shared" si="65"/>
        <v>0</v>
      </c>
      <c r="BG319" s="196">
        <f t="shared" si="66"/>
        <v>0</v>
      </c>
      <c r="BH319" s="196">
        <f t="shared" si="67"/>
        <v>0</v>
      </c>
      <c r="BI319" s="196">
        <f t="shared" si="68"/>
        <v>0</v>
      </c>
      <c r="BJ319" s="14" t="s">
        <v>180</v>
      </c>
      <c r="BK319" s="196">
        <f t="shared" si="69"/>
        <v>0</v>
      </c>
      <c r="BL319" s="14" t="s">
        <v>179</v>
      </c>
      <c r="BM319" s="195" t="s">
        <v>1596</v>
      </c>
    </row>
    <row r="320" spans="1:65" s="2" customFormat="1" ht="24.2" customHeight="1">
      <c r="A320" s="31"/>
      <c r="B320" s="32"/>
      <c r="C320" s="184" t="s">
        <v>1597</v>
      </c>
      <c r="D320" s="184" t="s">
        <v>175</v>
      </c>
      <c r="E320" s="185" t="s">
        <v>1535</v>
      </c>
      <c r="F320" s="186" t="s">
        <v>1536</v>
      </c>
      <c r="G320" s="187" t="s">
        <v>1048</v>
      </c>
      <c r="H320" s="188">
        <v>5</v>
      </c>
      <c r="I320" s="189"/>
      <c r="J320" s="188">
        <f t="shared" si="60"/>
        <v>0</v>
      </c>
      <c r="K320" s="190"/>
      <c r="L320" s="36"/>
      <c r="M320" s="191" t="s">
        <v>1</v>
      </c>
      <c r="N320" s="192" t="s">
        <v>38</v>
      </c>
      <c r="O320" s="68"/>
      <c r="P320" s="193">
        <f t="shared" si="61"/>
        <v>0</v>
      </c>
      <c r="Q320" s="193">
        <v>0</v>
      </c>
      <c r="R320" s="193">
        <f t="shared" si="62"/>
        <v>0</v>
      </c>
      <c r="S320" s="193">
        <v>0</v>
      </c>
      <c r="T320" s="194">
        <f t="shared" si="63"/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95" t="s">
        <v>179</v>
      </c>
      <c r="AT320" s="195" t="s">
        <v>175</v>
      </c>
      <c r="AU320" s="195" t="s">
        <v>180</v>
      </c>
      <c r="AY320" s="14" t="s">
        <v>172</v>
      </c>
      <c r="BE320" s="196">
        <f t="shared" si="64"/>
        <v>0</v>
      </c>
      <c r="BF320" s="196">
        <f t="shared" si="65"/>
        <v>0</v>
      </c>
      <c r="BG320" s="196">
        <f t="shared" si="66"/>
        <v>0</v>
      </c>
      <c r="BH320" s="196">
        <f t="shared" si="67"/>
        <v>0</v>
      </c>
      <c r="BI320" s="196">
        <f t="shared" si="68"/>
        <v>0</v>
      </c>
      <c r="BJ320" s="14" t="s">
        <v>180</v>
      </c>
      <c r="BK320" s="196">
        <f t="shared" si="69"/>
        <v>0</v>
      </c>
      <c r="BL320" s="14" t="s">
        <v>179</v>
      </c>
      <c r="BM320" s="195" t="s">
        <v>1600</v>
      </c>
    </row>
    <row r="321" spans="1:65" s="2" customFormat="1" ht="24.2" customHeight="1">
      <c r="A321" s="31"/>
      <c r="B321" s="32"/>
      <c r="C321" s="184" t="s">
        <v>1283</v>
      </c>
      <c r="D321" s="184" t="s">
        <v>175</v>
      </c>
      <c r="E321" s="185" t="s">
        <v>1538</v>
      </c>
      <c r="F321" s="186" t="s">
        <v>1539</v>
      </c>
      <c r="G321" s="187" t="s">
        <v>1048</v>
      </c>
      <c r="H321" s="188">
        <v>5</v>
      </c>
      <c r="I321" s="189"/>
      <c r="J321" s="188">
        <f t="shared" si="60"/>
        <v>0</v>
      </c>
      <c r="K321" s="190"/>
      <c r="L321" s="36"/>
      <c r="M321" s="191" t="s">
        <v>1</v>
      </c>
      <c r="N321" s="192" t="s">
        <v>38</v>
      </c>
      <c r="O321" s="68"/>
      <c r="P321" s="193">
        <f t="shared" si="61"/>
        <v>0</v>
      </c>
      <c r="Q321" s="193">
        <v>0</v>
      </c>
      <c r="R321" s="193">
        <f t="shared" si="62"/>
        <v>0</v>
      </c>
      <c r="S321" s="193">
        <v>0</v>
      </c>
      <c r="T321" s="194">
        <f t="shared" si="63"/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95" t="s">
        <v>179</v>
      </c>
      <c r="AT321" s="195" t="s">
        <v>175</v>
      </c>
      <c r="AU321" s="195" t="s">
        <v>180</v>
      </c>
      <c r="AY321" s="14" t="s">
        <v>172</v>
      </c>
      <c r="BE321" s="196">
        <f t="shared" si="64"/>
        <v>0</v>
      </c>
      <c r="BF321" s="196">
        <f t="shared" si="65"/>
        <v>0</v>
      </c>
      <c r="BG321" s="196">
        <f t="shared" si="66"/>
        <v>0</v>
      </c>
      <c r="BH321" s="196">
        <f t="shared" si="67"/>
        <v>0</v>
      </c>
      <c r="BI321" s="196">
        <f t="shared" si="68"/>
        <v>0</v>
      </c>
      <c r="BJ321" s="14" t="s">
        <v>180</v>
      </c>
      <c r="BK321" s="196">
        <f t="shared" si="69"/>
        <v>0</v>
      </c>
      <c r="BL321" s="14" t="s">
        <v>179</v>
      </c>
      <c r="BM321" s="195" t="s">
        <v>1603</v>
      </c>
    </row>
    <row r="322" spans="1:65" s="2" customFormat="1" ht="24.2" customHeight="1">
      <c r="A322" s="31"/>
      <c r="B322" s="32"/>
      <c r="C322" s="184" t="s">
        <v>1604</v>
      </c>
      <c r="D322" s="184" t="s">
        <v>175</v>
      </c>
      <c r="E322" s="185" t="s">
        <v>1891</v>
      </c>
      <c r="F322" s="186" t="s">
        <v>1892</v>
      </c>
      <c r="G322" s="187" t="s">
        <v>1048</v>
      </c>
      <c r="H322" s="188">
        <v>2</v>
      </c>
      <c r="I322" s="189"/>
      <c r="J322" s="188">
        <f t="shared" si="60"/>
        <v>0</v>
      </c>
      <c r="K322" s="190"/>
      <c r="L322" s="36"/>
      <c r="M322" s="191" t="s">
        <v>1</v>
      </c>
      <c r="N322" s="192" t="s">
        <v>38</v>
      </c>
      <c r="O322" s="68"/>
      <c r="P322" s="193">
        <f t="shared" si="61"/>
        <v>0</v>
      </c>
      <c r="Q322" s="193">
        <v>0</v>
      </c>
      <c r="R322" s="193">
        <f t="shared" si="62"/>
        <v>0</v>
      </c>
      <c r="S322" s="193">
        <v>0</v>
      </c>
      <c r="T322" s="194">
        <f t="shared" si="63"/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95" t="s">
        <v>179</v>
      </c>
      <c r="AT322" s="195" t="s">
        <v>175</v>
      </c>
      <c r="AU322" s="195" t="s">
        <v>180</v>
      </c>
      <c r="AY322" s="14" t="s">
        <v>172</v>
      </c>
      <c r="BE322" s="196">
        <f t="shared" si="64"/>
        <v>0</v>
      </c>
      <c r="BF322" s="196">
        <f t="shared" si="65"/>
        <v>0</v>
      </c>
      <c r="BG322" s="196">
        <f t="shared" si="66"/>
        <v>0</v>
      </c>
      <c r="BH322" s="196">
        <f t="shared" si="67"/>
        <v>0</v>
      </c>
      <c r="BI322" s="196">
        <f t="shared" si="68"/>
        <v>0</v>
      </c>
      <c r="BJ322" s="14" t="s">
        <v>180</v>
      </c>
      <c r="BK322" s="196">
        <f t="shared" si="69"/>
        <v>0</v>
      </c>
      <c r="BL322" s="14" t="s">
        <v>179</v>
      </c>
      <c r="BM322" s="195" t="s">
        <v>1607</v>
      </c>
    </row>
    <row r="323" spans="1:65" s="2" customFormat="1" ht="24.2" customHeight="1">
      <c r="A323" s="31"/>
      <c r="B323" s="32"/>
      <c r="C323" s="184" t="s">
        <v>1286</v>
      </c>
      <c r="D323" s="184" t="s">
        <v>175</v>
      </c>
      <c r="E323" s="185" t="s">
        <v>1893</v>
      </c>
      <c r="F323" s="186" t="s">
        <v>1894</v>
      </c>
      <c r="G323" s="187" t="s">
        <v>1048</v>
      </c>
      <c r="H323" s="188">
        <v>2</v>
      </c>
      <c r="I323" s="189"/>
      <c r="J323" s="188">
        <f t="shared" si="60"/>
        <v>0</v>
      </c>
      <c r="K323" s="190"/>
      <c r="L323" s="36"/>
      <c r="M323" s="191" t="s">
        <v>1</v>
      </c>
      <c r="N323" s="192" t="s">
        <v>38</v>
      </c>
      <c r="O323" s="68"/>
      <c r="P323" s="193">
        <f t="shared" si="61"/>
        <v>0</v>
      </c>
      <c r="Q323" s="193">
        <v>0</v>
      </c>
      <c r="R323" s="193">
        <f t="shared" si="62"/>
        <v>0</v>
      </c>
      <c r="S323" s="193">
        <v>0</v>
      </c>
      <c r="T323" s="194">
        <f t="shared" si="63"/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95" t="s">
        <v>179</v>
      </c>
      <c r="AT323" s="195" t="s">
        <v>175</v>
      </c>
      <c r="AU323" s="195" t="s">
        <v>180</v>
      </c>
      <c r="AY323" s="14" t="s">
        <v>172</v>
      </c>
      <c r="BE323" s="196">
        <f t="shared" si="64"/>
        <v>0</v>
      </c>
      <c r="BF323" s="196">
        <f t="shared" si="65"/>
        <v>0</v>
      </c>
      <c r="BG323" s="196">
        <f t="shared" si="66"/>
        <v>0</v>
      </c>
      <c r="BH323" s="196">
        <f t="shared" si="67"/>
        <v>0</v>
      </c>
      <c r="BI323" s="196">
        <f t="shared" si="68"/>
        <v>0</v>
      </c>
      <c r="BJ323" s="14" t="s">
        <v>180</v>
      </c>
      <c r="BK323" s="196">
        <f t="shared" si="69"/>
        <v>0</v>
      </c>
      <c r="BL323" s="14" t="s">
        <v>179</v>
      </c>
      <c r="BM323" s="195" t="s">
        <v>1610</v>
      </c>
    </row>
    <row r="324" spans="1:65" s="2" customFormat="1" ht="24.2" customHeight="1">
      <c r="A324" s="31"/>
      <c r="B324" s="32"/>
      <c r="C324" s="184" t="s">
        <v>1611</v>
      </c>
      <c r="D324" s="184" t="s">
        <v>175</v>
      </c>
      <c r="E324" s="185" t="s">
        <v>1542</v>
      </c>
      <c r="F324" s="186" t="s">
        <v>1543</v>
      </c>
      <c r="G324" s="187" t="s">
        <v>1048</v>
      </c>
      <c r="H324" s="188">
        <v>5</v>
      </c>
      <c r="I324" s="189"/>
      <c r="J324" s="188">
        <f t="shared" si="60"/>
        <v>0</v>
      </c>
      <c r="K324" s="190"/>
      <c r="L324" s="36"/>
      <c r="M324" s="191" t="s">
        <v>1</v>
      </c>
      <c r="N324" s="192" t="s">
        <v>38</v>
      </c>
      <c r="O324" s="68"/>
      <c r="P324" s="193">
        <f t="shared" si="61"/>
        <v>0</v>
      </c>
      <c r="Q324" s="193">
        <v>0</v>
      </c>
      <c r="R324" s="193">
        <f t="shared" si="62"/>
        <v>0</v>
      </c>
      <c r="S324" s="193">
        <v>0</v>
      </c>
      <c r="T324" s="194">
        <f t="shared" si="63"/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95" t="s">
        <v>179</v>
      </c>
      <c r="AT324" s="195" t="s">
        <v>175</v>
      </c>
      <c r="AU324" s="195" t="s">
        <v>180</v>
      </c>
      <c r="AY324" s="14" t="s">
        <v>172</v>
      </c>
      <c r="BE324" s="196">
        <f t="shared" si="64"/>
        <v>0</v>
      </c>
      <c r="BF324" s="196">
        <f t="shared" si="65"/>
        <v>0</v>
      </c>
      <c r="BG324" s="196">
        <f t="shared" si="66"/>
        <v>0</v>
      </c>
      <c r="BH324" s="196">
        <f t="shared" si="67"/>
        <v>0</v>
      </c>
      <c r="BI324" s="196">
        <f t="shared" si="68"/>
        <v>0</v>
      </c>
      <c r="BJ324" s="14" t="s">
        <v>180</v>
      </c>
      <c r="BK324" s="196">
        <f t="shared" si="69"/>
        <v>0</v>
      </c>
      <c r="BL324" s="14" t="s">
        <v>179</v>
      </c>
      <c r="BM324" s="195" t="s">
        <v>1614</v>
      </c>
    </row>
    <row r="325" spans="1:65" s="2" customFormat="1" ht="24.2" customHeight="1">
      <c r="A325" s="31"/>
      <c r="B325" s="32"/>
      <c r="C325" s="197" t="s">
        <v>1290</v>
      </c>
      <c r="D325" s="197" t="s">
        <v>256</v>
      </c>
      <c r="E325" s="198" t="s">
        <v>1545</v>
      </c>
      <c r="F325" s="199" t="s">
        <v>1546</v>
      </c>
      <c r="G325" s="200" t="s">
        <v>1048</v>
      </c>
      <c r="H325" s="201">
        <v>4</v>
      </c>
      <c r="I325" s="202"/>
      <c r="J325" s="201">
        <f t="shared" si="60"/>
        <v>0</v>
      </c>
      <c r="K325" s="203"/>
      <c r="L325" s="204"/>
      <c r="M325" s="205" t="s">
        <v>1</v>
      </c>
      <c r="N325" s="206" t="s">
        <v>38</v>
      </c>
      <c r="O325" s="68"/>
      <c r="P325" s="193">
        <f t="shared" si="61"/>
        <v>0</v>
      </c>
      <c r="Q325" s="193">
        <v>2.5000000000000001E-3</v>
      </c>
      <c r="R325" s="193">
        <f t="shared" si="62"/>
        <v>0.01</v>
      </c>
      <c r="S325" s="193">
        <v>0</v>
      </c>
      <c r="T325" s="194">
        <f t="shared" si="63"/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95" t="s">
        <v>220</v>
      </c>
      <c r="AT325" s="195" t="s">
        <v>256</v>
      </c>
      <c r="AU325" s="195" t="s">
        <v>180</v>
      </c>
      <c r="AY325" s="14" t="s">
        <v>172</v>
      </c>
      <c r="BE325" s="196">
        <f t="shared" si="64"/>
        <v>0</v>
      </c>
      <c r="BF325" s="196">
        <f t="shared" si="65"/>
        <v>0</v>
      </c>
      <c r="BG325" s="196">
        <f t="shared" si="66"/>
        <v>0</v>
      </c>
      <c r="BH325" s="196">
        <f t="shared" si="67"/>
        <v>0</v>
      </c>
      <c r="BI325" s="196">
        <f t="shared" si="68"/>
        <v>0</v>
      </c>
      <c r="BJ325" s="14" t="s">
        <v>180</v>
      </c>
      <c r="BK325" s="196">
        <f t="shared" si="69"/>
        <v>0</v>
      </c>
      <c r="BL325" s="14" t="s">
        <v>179</v>
      </c>
      <c r="BM325" s="195" t="s">
        <v>1617</v>
      </c>
    </row>
    <row r="326" spans="1:65" s="2" customFormat="1" ht="24.2" customHeight="1">
      <c r="A326" s="31"/>
      <c r="B326" s="32"/>
      <c r="C326" s="197" t="s">
        <v>1618</v>
      </c>
      <c r="D326" s="197" t="s">
        <v>256</v>
      </c>
      <c r="E326" s="198" t="s">
        <v>1895</v>
      </c>
      <c r="F326" s="199" t="s">
        <v>1896</v>
      </c>
      <c r="G326" s="200" t="s">
        <v>1048</v>
      </c>
      <c r="H326" s="201">
        <v>1</v>
      </c>
      <c r="I326" s="202"/>
      <c r="J326" s="201">
        <f t="shared" si="60"/>
        <v>0</v>
      </c>
      <c r="K326" s="203"/>
      <c r="L326" s="204"/>
      <c r="M326" s="205" t="s">
        <v>1</v>
      </c>
      <c r="N326" s="206" t="s">
        <v>38</v>
      </c>
      <c r="O326" s="68"/>
      <c r="P326" s="193">
        <f t="shared" si="61"/>
        <v>0</v>
      </c>
      <c r="Q326" s="193">
        <v>2.5000000000000001E-3</v>
      </c>
      <c r="R326" s="193">
        <f t="shared" si="62"/>
        <v>2.5000000000000001E-3</v>
      </c>
      <c r="S326" s="193">
        <v>0</v>
      </c>
      <c r="T326" s="194">
        <f t="shared" si="63"/>
        <v>0</v>
      </c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R326" s="195" t="s">
        <v>220</v>
      </c>
      <c r="AT326" s="195" t="s">
        <v>256</v>
      </c>
      <c r="AU326" s="195" t="s">
        <v>180</v>
      </c>
      <c r="AY326" s="14" t="s">
        <v>172</v>
      </c>
      <c r="BE326" s="196">
        <f t="shared" si="64"/>
        <v>0</v>
      </c>
      <c r="BF326" s="196">
        <f t="shared" si="65"/>
        <v>0</v>
      </c>
      <c r="BG326" s="196">
        <f t="shared" si="66"/>
        <v>0</v>
      </c>
      <c r="BH326" s="196">
        <f t="shared" si="67"/>
        <v>0</v>
      </c>
      <c r="BI326" s="196">
        <f t="shared" si="68"/>
        <v>0</v>
      </c>
      <c r="BJ326" s="14" t="s">
        <v>180</v>
      </c>
      <c r="BK326" s="196">
        <f t="shared" si="69"/>
        <v>0</v>
      </c>
      <c r="BL326" s="14" t="s">
        <v>179</v>
      </c>
      <c r="BM326" s="195" t="s">
        <v>1621</v>
      </c>
    </row>
    <row r="327" spans="1:65" s="2" customFormat="1" ht="24.2" customHeight="1">
      <c r="A327" s="31"/>
      <c r="B327" s="32"/>
      <c r="C327" s="184" t="s">
        <v>1293</v>
      </c>
      <c r="D327" s="184" t="s">
        <v>175</v>
      </c>
      <c r="E327" s="185" t="s">
        <v>1897</v>
      </c>
      <c r="F327" s="186" t="s">
        <v>1898</v>
      </c>
      <c r="G327" s="187" t="s">
        <v>1048</v>
      </c>
      <c r="H327" s="188">
        <v>1</v>
      </c>
      <c r="I327" s="189"/>
      <c r="J327" s="188">
        <f t="shared" si="60"/>
        <v>0</v>
      </c>
      <c r="K327" s="190"/>
      <c r="L327" s="36"/>
      <c r="M327" s="191" t="s">
        <v>1</v>
      </c>
      <c r="N327" s="192" t="s">
        <v>38</v>
      </c>
      <c r="O327" s="68"/>
      <c r="P327" s="193">
        <f t="shared" si="61"/>
        <v>0</v>
      </c>
      <c r="Q327" s="193">
        <v>0</v>
      </c>
      <c r="R327" s="193">
        <f t="shared" si="62"/>
        <v>0</v>
      </c>
      <c r="S327" s="193">
        <v>0</v>
      </c>
      <c r="T327" s="194">
        <f t="shared" si="63"/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95" t="s">
        <v>179</v>
      </c>
      <c r="AT327" s="195" t="s">
        <v>175</v>
      </c>
      <c r="AU327" s="195" t="s">
        <v>180</v>
      </c>
      <c r="AY327" s="14" t="s">
        <v>172</v>
      </c>
      <c r="BE327" s="196">
        <f t="shared" si="64"/>
        <v>0</v>
      </c>
      <c r="BF327" s="196">
        <f t="shared" si="65"/>
        <v>0</v>
      </c>
      <c r="BG327" s="196">
        <f t="shared" si="66"/>
        <v>0</v>
      </c>
      <c r="BH327" s="196">
        <f t="shared" si="67"/>
        <v>0</v>
      </c>
      <c r="BI327" s="196">
        <f t="shared" si="68"/>
        <v>0</v>
      </c>
      <c r="BJ327" s="14" t="s">
        <v>180</v>
      </c>
      <c r="BK327" s="196">
        <f t="shared" si="69"/>
        <v>0</v>
      </c>
      <c r="BL327" s="14" t="s">
        <v>179</v>
      </c>
      <c r="BM327" s="195" t="s">
        <v>1624</v>
      </c>
    </row>
    <row r="328" spans="1:65" s="2" customFormat="1" ht="24.2" customHeight="1">
      <c r="A328" s="31"/>
      <c r="B328" s="32"/>
      <c r="C328" s="197" t="s">
        <v>1625</v>
      </c>
      <c r="D328" s="197" t="s">
        <v>256</v>
      </c>
      <c r="E328" s="198" t="s">
        <v>1899</v>
      </c>
      <c r="F328" s="199" t="s">
        <v>1900</v>
      </c>
      <c r="G328" s="200" t="s">
        <v>1048</v>
      </c>
      <c r="H328" s="201">
        <v>1</v>
      </c>
      <c r="I328" s="202"/>
      <c r="J328" s="201">
        <f t="shared" si="60"/>
        <v>0</v>
      </c>
      <c r="K328" s="203"/>
      <c r="L328" s="204"/>
      <c r="M328" s="205" t="s">
        <v>1</v>
      </c>
      <c r="N328" s="206" t="s">
        <v>38</v>
      </c>
      <c r="O328" s="68"/>
      <c r="P328" s="193">
        <f t="shared" si="61"/>
        <v>0</v>
      </c>
      <c r="Q328" s="193">
        <v>2.5000000000000001E-3</v>
      </c>
      <c r="R328" s="193">
        <f t="shared" si="62"/>
        <v>2.5000000000000001E-3</v>
      </c>
      <c r="S328" s="193">
        <v>0</v>
      </c>
      <c r="T328" s="194">
        <f t="shared" si="63"/>
        <v>0</v>
      </c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R328" s="195" t="s">
        <v>220</v>
      </c>
      <c r="AT328" s="195" t="s">
        <v>256</v>
      </c>
      <c r="AU328" s="195" t="s">
        <v>180</v>
      </c>
      <c r="AY328" s="14" t="s">
        <v>172</v>
      </c>
      <c r="BE328" s="196">
        <f t="shared" si="64"/>
        <v>0</v>
      </c>
      <c r="BF328" s="196">
        <f t="shared" si="65"/>
        <v>0</v>
      </c>
      <c r="BG328" s="196">
        <f t="shared" si="66"/>
        <v>0</v>
      </c>
      <c r="BH328" s="196">
        <f t="shared" si="67"/>
        <v>0</v>
      </c>
      <c r="BI328" s="196">
        <f t="shared" si="68"/>
        <v>0</v>
      </c>
      <c r="BJ328" s="14" t="s">
        <v>180</v>
      </c>
      <c r="BK328" s="196">
        <f t="shared" si="69"/>
        <v>0</v>
      </c>
      <c r="BL328" s="14" t="s">
        <v>179</v>
      </c>
      <c r="BM328" s="195" t="s">
        <v>1628</v>
      </c>
    </row>
    <row r="329" spans="1:65" s="2" customFormat="1" ht="24.2" customHeight="1">
      <c r="A329" s="31"/>
      <c r="B329" s="32"/>
      <c r="C329" s="197" t="s">
        <v>1297</v>
      </c>
      <c r="D329" s="197" t="s">
        <v>256</v>
      </c>
      <c r="E329" s="198" t="s">
        <v>1901</v>
      </c>
      <c r="F329" s="199" t="s">
        <v>1902</v>
      </c>
      <c r="G329" s="200" t="s">
        <v>1048</v>
      </c>
      <c r="H329" s="201">
        <v>1</v>
      </c>
      <c r="I329" s="202"/>
      <c r="J329" s="201">
        <f t="shared" si="60"/>
        <v>0</v>
      </c>
      <c r="K329" s="203"/>
      <c r="L329" s="204"/>
      <c r="M329" s="205" t="s">
        <v>1</v>
      </c>
      <c r="N329" s="206" t="s">
        <v>38</v>
      </c>
      <c r="O329" s="68"/>
      <c r="P329" s="193">
        <f t="shared" si="61"/>
        <v>0</v>
      </c>
      <c r="Q329" s="193">
        <v>0</v>
      </c>
      <c r="R329" s="193">
        <f t="shared" si="62"/>
        <v>0</v>
      </c>
      <c r="S329" s="193">
        <v>0</v>
      </c>
      <c r="T329" s="194">
        <f t="shared" si="63"/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95" t="s">
        <v>220</v>
      </c>
      <c r="AT329" s="195" t="s">
        <v>256</v>
      </c>
      <c r="AU329" s="195" t="s">
        <v>180</v>
      </c>
      <c r="AY329" s="14" t="s">
        <v>172</v>
      </c>
      <c r="BE329" s="196">
        <f t="shared" si="64"/>
        <v>0</v>
      </c>
      <c r="BF329" s="196">
        <f t="shared" si="65"/>
        <v>0</v>
      </c>
      <c r="BG329" s="196">
        <f t="shared" si="66"/>
        <v>0</v>
      </c>
      <c r="BH329" s="196">
        <f t="shared" si="67"/>
        <v>0</v>
      </c>
      <c r="BI329" s="196">
        <f t="shared" si="68"/>
        <v>0</v>
      </c>
      <c r="BJ329" s="14" t="s">
        <v>180</v>
      </c>
      <c r="BK329" s="196">
        <f t="shared" si="69"/>
        <v>0</v>
      </c>
      <c r="BL329" s="14" t="s">
        <v>179</v>
      </c>
      <c r="BM329" s="195" t="s">
        <v>1631</v>
      </c>
    </row>
    <row r="330" spans="1:65" s="2" customFormat="1" ht="24.2" customHeight="1">
      <c r="A330" s="31"/>
      <c r="B330" s="32"/>
      <c r="C330" s="184" t="s">
        <v>1632</v>
      </c>
      <c r="D330" s="184" t="s">
        <v>175</v>
      </c>
      <c r="E330" s="185" t="s">
        <v>1549</v>
      </c>
      <c r="F330" s="186" t="s">
        <v>1550</v>
      </c>
      <c r="G330" s="187" t="s">
        <v>1048</v>
      </c>
      <c r="H330" s="188">
        <v>10</v>
      </c>
      <c r="I330" s="189"/>
      <c r="J330" s="188">
        <f t="shared" si="60"/>
        <v>0</v>
      </c>
      <c r="K330" s="190"/>
      <c r="L330" s="36"/>
      <c r="M330" s="191" t="s">
        <v>1</v>
      </c>
      <c r="N330" s="192" t="s">
        <v>38</v>
      </c>
      <c r="O330" s="68"/>
      <c r="P330" s="193">
        <f t="shared" si="61"/>
        <v>0</v>
      </c>
      <c r="Q330" s="193">
        <v>0</v>
      </c>
      <c r="R330" s="193">
        <f t="shared" si="62"/>
        <v>0</v>
      </c>
      <c r="S330" s="193">
        <v>0</v>
      </c>
      <c r="T330" s="194">
        <f t="shared" si="63"/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95" t="s">
        <v>179</v>
      </c>
      <c r="AT330" s="195" t="s">
        <v>175</v>
      </c>
      <c r="AU330" s="195" t="s">
        <v>180</v>
      </c>
      <c r="AY330" s="14" t="s">
        <v>172</v>
      </c>
      <c r="BE330" s="196">
        <f t="shared" si="64"/>
        <v>0</v>
      </c>
      <c r="BF330" s="196">
        <f t="shared" si="65"/>
        <v>0</v>
      </c>
      <c r="BG330" s="196">
        <f t="shared" si="66"/>
        <v>0</v>
      </c>
      <c r="BH330" s="196">
        <f t="shared" si="67"/>
        <v>0</v>
      </c>
      <c r="BI330" s="196">
        <f t="shared" si="68"/>
        <v>0</v>
      </c>
      <c r="BJ330" s="14" t="s">
        <v>180</v>
      </c>
      <c r="BK330" s="196">
        <f t="shared" si="69"/>
        <v>0</v>
      </c>
      <c r="BL330" s="14" t="s">
        <v>179</v>
      </c>
      <c r="BM330" s="195" t="s">
        <v>1635</v>
      </c>
    </row>
    <row r="331" spans="1:65" s="2" customFormat="1" ht="24.2" customHeight="1">
      <c r="A331" s="31"/>
      <c r="B331" s="32"/>
      <c r="C331" s="197" t="s">
        <v>1300</v>
      </c>
      <c r="D331" s="197" t="s">
        <v>256</v>
      </c>
      <c r="E331" s="198" t="s">
        <v>1552</v>
      </c>
      <c r="F331" s="199" t="s">
        <v>1553</v>
      </c>
      <c r="G331" s="200" t="s">
        <v>1048</v>
      </c>
      <c r="H331" s="201">
        <v>10</v>
      </c>
      <c r="I331" s="202"/>
      <c r="J331" s="201">
        <f t="shared" si="60"/>
        <v>0</v>
      </c>
      <c r="K331" s="203"/>
      <c r="L331" s="204"/>
      <c r="M331" s="205" t="s">
        <v>1</v>
      </c>
      <c r="N331" s="206" t="s">
        <v>38</v>
      </c>
      <c r="O331" s="68"/>
      <c r="P331" s="193">
        <f t="shared" si="61"/>
        <v>0</v>
      </c>
      <c r="Q331" s="193">
        <v>2.5000000000000001E-3</v>
      </c>
      <c r="R331" s="193">
        <f t="shared" si="62"/>
        <v>2.5000000000000001E-2</v>
      </c>
      <c r="S331" s="193">
        <v>0</v>
      </c>
      <c r="T331" s="194">
        <f t="shared" si="63"/>
        <v>0</v>
      </c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R331" s="195" t="s">
        <v>220</v>
      </c>
      <c r="AT331" s="195" t="s">
        <v>256</v>
      </c>
      <c r="AU331" s="195" t="s">
        <v>180</v>
      </c>
      <c r="AY331" s="14" t="s">
        <v>172</v>
      </c>
      <c r="BE331" s="196">
        <f t="shared" si="64"/>
        <v>0</v>
      </c>
      <c r="BF331" s="196">
        <f t="shared" si="65"/>
        <v>0</v>
      </c>
      <c r="BG331" s="196">
        <f t="shared" si="66"/>
        <v>0</v>
      </c>
      <c r="BH331" s="196">
        <f t="shared" si="67"/>
        <v>0</v>
      </c>
      <c r="BI331" s="196">
        <f t="shared" si="68"/>
        <v>0</v>
      </c>
      <c r="BJ331" s="14" t="s">
        <v>180</v>
      </c>
      <c r="BK331" s="196">
        <f t="shared" si="69"/>
        <v>0</v>
      </c>
      <c r="BL331" s="14" t="s">
        <v>179</v>
      </c>
      <c r="BM331" s="195" t="s">
        <v>1638</v>
      </c>
    </row>
    <row r="332" spans="1:65" s="2" customFormat="1" ht="24.2" customHeight="1">
      <c r="A332" s="31"/>
      <c r="B332" s="32"/>
      <c r="C332" s="184" t="s">
        <v>1639</v>
      </c>
      <c r="D332" s="184" t="s">
        <v>175</v>
      </c>
      <c r="E332" s="185" t="s">
        <v>1556</v>
      </c>
      <c r="F332" s="186" t="s">
        <v>1557</v>
      </c>
      <c r="G332" s="187" t="s">
        <v>1048</v>
      </c>
      <c r="H332" s="188">
        <v>6</v>
      </c>
      <c r="I332" s="189"/>
      <c r="J332" s="188">
        <f t="shared" si="60"/>
        <v>0</v>
      </c>
      <c r="K332" s="190"/>
      <c r="L332" s="36"/>
      <c r="M332" s="191" t="s">
        <v>1</v>
      </c>
      <c r="N332" s="192" t="s">
        <v>38</v>
      </c>
      <c r="O332" s="68"/>
      <c r="P332" s="193">
        <f t="shared" si="61"/>
        <v>0</v>
      </c>
      <c r="Q332" s="193">
        <v>0</v>
      </c>
      <c r="R332" s="193">
        <f t="shared" si="62"/>
        <v>0</v>
      </c>
      <c r="S332" s="193">
        <v>0</v>
      </c>
      <c r="T332" s="194">
        <f t="shared" si="63"/>
        <v>0</v>
      </c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R332" s="195" t="s">
        <v>179</v>
      </c>
      <c r="AT332" s="195" t="s">
        <v>175</v>
      </c>
      <c r="AU332" s="195" t="s">
        <v>180</v>
      </c>
      <c r="AY332" s="14" t="s">
        <v>172</v>
      </c>
      <c r="BE332" s="196">
        <f t="shared" si="64"/>
        <v>0</v>
      </c>
      <c r="BF332" s="196">
        <f t="shared" si="65"/>
        <v>0</v>
      </c>
      <c r="BG332" s="196">
        <f t="shared" si="66"/>
        <v>0</v>
      </c>
      <c r="BH332" s="196">
        <f t="shared" si="67"/>
        <v>0</v>
      </c>
      <c r="BI332" s="196">
        <f t="shared" si="68"/>
        <v>0</v>
      </c>
      <c r="BJ332" s="14" t="s">
        <v>180</v>
      </c>
      <c r="BK332" s="196">
        <f t="shared" si="69"/>
        <v>0</v>
      </c>
      <c r="BL332" s="14" t="s">
        <v>179</v>
      </c>
      <c r="BM332" s="195" t="s">
        <v>1642</v>
      </c>
    </row>
    <row r="333" spans="1:65" s="2" customFormat="1" ht="24.2" customHeight="1">
      <c r="A333" s="31"/>
      <c r="B333" s="32"/>
      <c r="C333" s="197" t="s">
        <v>1304</v>
      </c>
      <c r="D333" s="197" t="s">
        <v>256</v>
      </c>
      <c r="E333" s="198" t="s">
        <v>1559</v>
      </c>
      <c r="F333" s="199" t="s">
        <v>1560</v>
      </c>
      <c r="G333" s="200" t="s">
        <v>1048</v>
      </c>
      <c r="H333" s="201">
        <v>6</v>
      </c>
      <c r="I333" s="202"/>
      <c r="J333" s="201">
        <f t="shared" si="60"/>
        <v>0</v>
      </c>
      <c r="K333" s="203"/>
      <c r="L333" s="204"/>
      <c r="M333" s="205" t="s">
        <v>1</v>
      </c>
      <c r="N333" s="206" t="s">
        <v>38</v>
      </c>
      <c r="O333" s="68"/>
      <c r="P333" s="193">
        <f t="shared" si="61"/>
        <v>0</v>
      </c>
      <c r="Q333" s="193">
        <v>2.5000000000000001E-3</v>
      </c>
      <c r="R333" s="193">
        <f t="shared" si="62"/>
        <v>1.4999999999999999E-2</v>
      </c>
      <c r="S333" s="193">
        <v>0</v>
      </c>
      <c r="T333" s="194">
        <f t="shared" si="63"/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95" t="s">
        <v>220</v>
      </c>
      <c r="AT333" s="195" t="s">
        <v>256</v>
      </c>
      <c r="AU333" s="195" t="s">
        <v>180</v>
      </c>
      <c r="AY333" s="14" t="s">
        <v>172</v>
      </c>
      <c r="BE333" s="196">
        <f t="shared" si="64"/>
        <v>0</v>
      </c>
      <c r="BF333" s="196">
        <f t="shared" si="65"/>
        <v>0</v>
      </c>
      <c r="BG333" s="196">
        <f t="shared" si="66"/>
        <v>0</v>
      </c>
      <c r="BH333" s="196">
        <f t="shared" si="67"/>
        <v>0</v>
      </c>
      <c r="BI333" s="196">
        <f t="shared" si="68"/>
        <v>0</v>
      </c>
      <c r="BJ333" s="14" t="s">
        <v>180</v>
      </c>
      <c r="BK333" s="196">
        <f t="shared" si="69"/>
        <v>0</v>
      </c>
      <c r="BL333" s="14" t="s">
        <v>179</v>
      </c>
      <c r="BM333" s="195" t="s">
        <v>1645</v>
      </c>
    </row>
    <row r="334" spans="1:65" s="2" customFormat="1" ht="24.2" customHeight="1">
      <c r="A334" s="31"/>
      <c r="B334" s="32"/>
      <c r="C334" s="184" t="s">
        <v>1646</v>
      </c>
      <c r="D334" s="184" t="s">
        <v>175</v>
      </c>
      <c r="E334" s="185" t="s">
        <v>1563</v>
      </c>
      <c r="F334" s="186" t="s">
        <v>1564</v>
      </c>
      <c r="G334" s="187" t="s">
        <v>1048</v>
      </c>
      <c r="H334" s="188">
        <v>5</v>
      </c>
      <c r="I334" s="189"/>
      <c r="J334" s="188">
        <f t="shared" si="60"/>
        <v>0</v>
      </c>
      <c r="K334" s="190"/>
      <c r="L334" s="36"/>
      <c r="M334" s="191" t="s">
        <v>1</v>
      </c>
      <c r="N334" s="192" t="s">
        <v>38</v>
      </c>
      <c r="O334" s="68"/>
      <c r="P334" s="193">
        <f t="shared" si="61"/>
        <v>0</v>
      </c>
      <c r="Q334" s="193">
        <v>0</v>
      </c>
      <c r="R334" s="193">
        <f t="shared" si="62"/>
        <v>0</v>
      </c>
      <c r="S334" s="193">
        <v>0</v>
      </c>
      <c r="T334" s="194">
        <f t="shared" si="63"/>
        <v>0</v>
      </c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R334" s="195" t="s">
        <v>179</v>
      </c>
      <c r="AT334" s="195" t="s">
        <v>175</v>
      </c>
      <c r="AU334" s="195" t="s">
        <v>180</v>
      </c>
      <c r="AY334" s="14" t="s">
        <v>172</v>
      </c>
      <c r="BE334" s="196">
        <f t="shared" si="64"/>
        <v>0</v>
      </c>
      <c r="BF334" s="196">
        <f t="shared" si="65"/>
        <v>0</v>
      </c>
      <c r="BG334" s="196">
        <f t="shared" si="66"/>
        <v>0</v>
      </c>
      <c r="BH334" s="196">
        <f t="shared" si="67"/>
        <v>0</v>
      </c>
      <c r="BI334" s="196">
        <f t="shared" si="68"/>
        <v>0</v>
      </c>
      <c r="BJ334" s="14" t="s">
        <v>180</v>
      </c>
      <c r="BK334" s="196">
        <f t="shared" si="69"/>
        <v>0</v>
      </c>
      <c r="BL334" s="14" t="s">
        <v>179</v>
      </c>
      <c r="BM334" s="195" t="s">
        <v>1649</v>
      </c>
    </row>
    <row r="335" spans="1:65" s="2" customFormat="1" ht="24.2" customHeight="1">
      <c r="A335" s="31"/>
      <c r="B335" s="32"/>
      <c r="C335" s="197" t="s">
        <v>1307</v>
      </c>
      <c r="D335" s="197" t="s">
        <v>256</v>
      </c>
      <c r="E335" s="198" t="s">
        <v>1566</v>
      </c>
      <c r="F335" s="199" t="s">
        <v>1567</v>
      </c>
      <c r="G335" s="200" t="s">
        <v>1048</v>
      </c>
      <c r="H335" s="201">
        <v>5</v>
      </c>
      <c r="I335" s="202"/>
      <c r="J335" s="201">
        <f t="shared" si="60"/>
        <v>0</v>
      </c>
      <c r="K335" s="203"/>
      <c r="L335" s="204"/>
      <c r="M335" s="205" t="s">
        <v>1</v>
      </c>
      <c r="N335" s="206" t="s">
        <v>38</v>
      </c>
      <c r="O335" s="68"/>
      <c r="P335" s="193">
        <f t="shared" si="61"/>
        <v>0</v>
      </c>
      <c r="Q335" s="193">
        <v>2.5000000000000001E-3</v>
      </c>
      <c r="R335" s="193">
        <f t="shared" si="62"/>
        <v>1.2500000000000001E-2</v>
      </c>
      <c r="S335" s="193">
        <v>0</v>
      </c>
      <c r="T335" s="194">
        <f t="shared" si="63"/>
        <v>0</v>
      </c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R335" s="195" t="s">
        <v>220</v>
      </c>
      <c r="AT335" s="195" t="s">
        <v>256</v>
      </c>
      <c r="AU335" s="195" t="s">
        <v>180</v>
      </c>
      <c r="AY335" s="14" t="s">
        <v>172</v>
      </c>
      <c r="BE335" s="196">
        <f t="shared" si="64"/>
        <v>0</v>
      </c>
      <c r="BF335" s="196">
        <f t="shared" si="65"/>
        <v>0</v>
      </c>
      <c r="BG335" s="196">
        <f t="shared" si="66"/>
        <v>0</v>
      </c>
      <c r="BH335" s="196">
        <f t="shared" si="67"/>
        <v>0</v>
      </c>
      <c r="BI335" s="196">
        <f t="shared" si="68"/>
        <v>0</v>
      </c>
      <c r="BJ335" s="14" t="s">
        <v>180</v>
      </c>
      <c r="BK335" s="196">
        <f t="shared" si="69"/>
        <v>0</v>
      </c>
      <c r="BL335" s="14" t="s">
        <v>179</v>
      </c>
      <c r="BM335" s="195" t="s">
        <v>1652</v>
      </c>
    </row>
    <row r="336" spans="1:65" s="2" customFormat="1" ht="24.2" customHeight="1">
      <c r="A336" s="31"/>
      <c r="B336" s="32"/>
      <c r="C336" s="197" t="s">
        <v>1653</v>
      </c>
      <c r="D336" s="197" t="s">
        <v>256</v>
      </c>
      <c r="E336" s="198" t="s">
        <v>1570</v>
      </c>
      <c r="F336" s="199" t="s">
        <v>1571</v>
      </c>
      <c r="G336" s="200" t="s">
        <v>1048</v>
      </c>
      <c r="H336" s="201">
        <v>5</v>
      </c>
      <c r="I336" s="202"/>
      <c r="J336" s="201">
        <f t="shared" si="60"/>
        <v>0</v>
      </c>
      <c r="K336" s="203"/>
      <c r="L336" s="204"/>
      <c r="M336" s="205" t="s">
        <v>1</v>
      </c>
      <c r="N336" s="206" t="s">
        <v>38</v>
      </c>
      <c r="O336" s="68"/>
      <c r="P336" s="193">
        <f t="shared" si="61"/>
        <v>0</v>
      </c>
      <c r="Q336" s="193">
        <v>2.5000000000000001E-3</v>
      </c>
      <c r="R336" s="193">
        <f t="shared" si="62"/>
        <v>1.2500000000000001E-2</v>
      </c>
      <c r="S336" s="193">
        <v>0</v>
      </c>
      <c r="T336" s="194">
        <f t="shared" si="63"/>
        <v>0</v>
      </c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R336" s="195" t="s">
        <v>220</v>
      </c>
      <c r="AT336" s="195" t="s">
        <v>256</v>
      </c>
      <c r="AU336" s="195" t="s">
        <v>180</v>
      </c>
      <c r="AY336" s="14" t="s">
        <v>172</v>
      </c>
      <c r="BE336" s="196">
        <f t="shared" si="64"/>
        <v>0</v>
      </c>
      <c r="BF336" s="196">
        <f t="shared" si="65"/>
        <v>0</v>
      </c>
      <c r="BG336" s="196">
        <f t="shared" si="66"/>
        <v>0</v>
      </c>
      <c r="BH336" s="196">
        <f t="shared" si="67"/>
        <v>0</v>
      </c>
      <c r="BI336" s="196">
        <f t="shared" si="68"/>
        <v>0</v>
      </c>
      <c r="BJ336" s="14" t="s">
        <v>180</v>
      </c>
      <c r="BK336" s="196">
        <f t="shared" si="69"/>
        <v>0</v>
      </c>
      <c r="BL336" s="14" t="s">
        <v>179</v>
      </c>
      <c r="BM336" s="195" t="s">
        <v>1656</v>
      </c>
    </row>
    <row r="337" spans="1:65" s="2" customFormat="1" ht="24.2" customHeight="1">
      <c r="A337" s="31"/>
      <c r="B337" s="32"/>
      <c r="C337" s="184" t="s">
        <v>1310</v>
      </c>
      <c r="D337" s="184" t="s">
        <v>175</v>
      </c>
      <c r="E337" s="185" t="s">
        <v>1903</v>
      </c>
      <c r="F337" s="186" t="s">
        <v>1904</v>
      </c>
      <c r="G337" s="187" t="s">
        <v>1048</v>
      </c>
      <c r="H337" s="188">
        <v>2</v>
      </c>
      <c r="I337" s="189"/>
      <c r="J337" s="188">
        <f t="shared" si="60"/>
        <v>0</v>
      </c>
      <c r="K337" s="190"/>
      <c r="L337" s="36"/>
      <c r="M337" s="191" t="s">
        <v>1</v>
      </c>
      <c r="N337" s="192" t="s">
        <v>38</v>
      </c>
      <c r="O337" s="68"/>
      <c r="P337" s="193">
        <f t="shared" si="61"/>
        <v>0</v>
      </c>
      <c r="Q337" s="193">
        <v>0</v>
      </c>
      <c r="R337" s="193">
        <f t="shared" si="62"/>
        <v>0</v>
      </c>
      <c r="S337" s="193">
        <v>0</v>
      </c>
      <c r="T337" s="194">
        <f t="shared" si="63"/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95" t="s">
        <v>179</v>
      </c>
      <c r="AT337" s="195" t="s">
        <v>175</v>
      </c>
      <c r="AU337" s="195" t="s">
        <v>180</v>
      </c>
      <c r="AY337" s="14" t="s">
        <v>172</v>
      </c>
      <c r="BE337" s="196">
        <f t="shared" si="64"/>
        <v>0</v>
      </c>
      <c r="BF337" s="196">
        <f t="shared" si="65"/>
        <v>0</v>
      </c>
      <c r="BG337" s="196">
        <f t="shared" si="66"/>
        <v>0</v>
      </c>
      <c r="BH337" s="196">
        <f t="shared" si="67"/>
        <v>0</v>
      </c>
      <c r="BI337" s="196">
        <f t="shared" si="68"/>
        <v>0</v>
      </c>
      <c r="BJ337" s="14" t="s">
        <v>180</v>
      </c>
      <c r="BK337" s="196">
        <f t="shared" si="69"/>
        <v>0</v>
      </c>
      <c r="BL337" s="14" t="s">
        <v>179</v>
      </c>
      <c r="BM337" s="195" t="s">
        <v>1659</v>
      </c>
    </row>
    <row r="338" spans="1:65" s="2" customFormat="1" ht="24.2" customHeight="1">
      <c r="A338" s="31"/>
      <c r="B338" s="32"/>
      <c r="C338" s="197" t="s">
        <v>1662</v>
      </c>
      <c r="D338" s="197" t="s">
        <v>256</v>
      </c>
      <c r="E338" s="198" t="s">
        <v>1905</v>
      </c>
      <c r="F338" s="199" t="s">
        <v>1906</v>
      </c>
      <c r="G338" s="200" t="s">
        <v>1048</v>
      </c>
      <c r="H338" s="201">
        <v>2</v>
      </c>
      <c r="I338" s="202"/>
      <c r="J338" s="201">
        <f t="shared" si="60"/>
        <v>0</v>
      </c>
      <c r="K338" s="203"/>
      <c r="L338" s="204"/>
      <c r="M338" s="205" t="s">
        <v>1</v>
      </c>
      <c r="N338" s="206" t="s">
        <v>38</v>
      </c>
      <c r="O338" s="68"/>
      <c r="P338" s="193">
        <f t="shared" si="61"/>
        <v>0</v>
      </c>
      <c r="Q338" s="193">
        <v>2.5000000000000001E-3</v>
      </c>
      <c r="R338" s="193">
        <f t="shared" si="62"/>
        <v>5.0000000000000001E-3</v>
      </c>
      <c r="S338" s="193">
        <v>0</v>
      </c>
      <c r="T338" s="194">
        <f t="shared" si="63"/>
        <v>0</v>
      </c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R338" s="195" t="s">
        <v>220</v>
      </c>
      <c r="AT338" s="195" t="s">
        <v>256</v>
      </c>
      <c r="AU338" s="195" t="s">
        <v>180</v>
      </c>
      <c r="AY338" s="14" t="s">
        <v>172</v>
      </c>
      <c r="BE338" s="196">
        <f t="shared" si="64"/>
        <v>0</v>
      </c>
      <c r="BF338" s="196">
        <f t="shared" si="65"/>
        <v>0</v>
      </c>
      <c r="BG338" s="196">
        <f t="shared" si="66"/>
        <v>0</v>
      </c>
      <c r="BH338" s="196">
        <f t="shared" si="67"/>
        <v>0</v>
      </c>
      <c r="BI338" s="196">
        <f t="shared" si="68"/>
        <v>0</v>
      </c>
      <c r="BJ338" s="14" t="s">
        <v>180</v>
      </c>
      <c r="BK338" s="196">
        <f t="shared" si="69"/>
        <v>0</v>
      </c>
      <c r="BL338" s="14" t="s">
        <v>179</v>
      </c>
      <c r="BM338" s="195" t="s">
        <v>1666</v>
      </c>
    </row>
    <row r="339" spans="1:65" s="2" customFormat="1" ht="24.2" customHeight="1">
      <c r="A339" s="31"/>
      <c r="B339" s="32"/>
      <c r="C339" s="184" t="s">
        <v>1313</v>
      </c>
      <c r="D339" s="184" t="s">
        <v>175</v>
      </c>
      <c r="E339" s="185" t="s">
        <v>1573</v>
      </c>
      <c r="F339" s="186" t="s">
        <v>1574</v>
      </c>
      <c r="G339" s="187" t="s">
        <v>1048</v>
      </c>
      <c r="H339" s="188">
        <v>12</v>
      </c>
      <c r="I339" s="189"/>
      <c r="J339" s="188">
        <f t="shared" si="60"/>
        <v>0</v>
      </c>
      <c r="K339" s="190"/>
      <c r="L339" s="36"/>
      <c r="M339" s="191" t="s">
        <v>1</v>
      </c>
      <c r="N339" s="192" t="s">
        <v>38</v>
      </c>
      <c r="O339" s="68"/>
      <c r="P339" s="193">
        <f t="shared" si="61"/>
        <v>0</v>
      </c>
      <c r="Q339" s="193">
        <v>0</v>
      </c>
      <c r="R339" s="193">
        <f t="shared" si="62"/>
        <v>0</v>
      </c>
      <c r="S339" s="193">
        <v>0</v>
      </c>
      <c r="T339" s="194">
        <f t="shared" si="63"/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95" t="s">
        <v>179</v>
      </c>
      <c r="AT339" s="195" t="s">
        <v>175</v>
      </c>
      <c r="AU339" s="195" t="s">
        <v>180</v>
      </c>
      <c r="AY339" s="14" t="s">
        <v>172</v>
      </c>
      <c r="BE339" s="196">
        <f t="shared" si="64"/>
        <v>0</v>
      </c>
      <c r="BF339" s="196">
        <f t="shared" si="65"/>
        <v>0</v>
      </c>
      <c r="BG339" s="196">
        <f t="shared" si="66"/>
        <v>0</v>
      </c>
      <c r="BH339" s="196">
        <f t="shared" si="67"/>
        <v>0</v>
      </c>
      <c r="BI339" s="196">
        <f t="shared" si="68"/>
        <v>0</v>
      </c>
      <c r="BJ339" s="14" t="s">
        <v>180</v>
      </c>
      <c r="BK339" s="196">
        <f t="shared" si="69"/>
        <v>0</v>
      </c>
      <c r="BL339" s="14" t="s">
        <v>179</v>
      </c>
      <c r="BM339" s="195" t="s">
        <v>1669</v>
      </c>
    </row>
    <row r="340" spans="1:65" s="2" customFormat="1" ht="24.2" customHeight="1">
      <c r="A340" s="31"/>
      <c r="B340" s="32"/>
      <c r="C340" s="197" t="s">
        <v>1670</v>
      </c>
      <c r="D340" s="197" t="s">
        <v>256</v>
      </c>
      <c r="E340" s="198" t="s">
        <v>1577</v>
      </c>
      <c r="F340" s="199" t="s">
        <v>1578</v>
      </c>
      <c r="G340" s="200" t="s">
        <v>1048</v>
      </c>
      <c r="H340" s="201">
        <v>10</v>
      </c>
      <c r="I340" s="202"/>
      <c r="J340" s="201">
        <f t="shared" si="60"/>
        <v>0</v>
      </c>
      <c r="K340" s="203"/>
      <c r="L340" s="204"/>
      <c r="M340" s="205" t="s">
        <v>1</v>
      </c>
      <c r="N340" s="206" t="s">
        <v>38</v>
      </c>
      <c r="O340" s="68"/>
      <c r="P340" s="193">
        <f t="shared" si="61"/>
        <v>0</v>
      </c>
      <c r="Q340" s="193">
        <v>0</v>
      </c>
      <c r="R340" s="193">
        <f t="shared" si="62"/>
        <v>0</v>
      </c>
      <c r="S340" s="193">
        <v>0</v>
      </c>
      <c r="T340" s="194">
        <f t="shared" si="63"/>
        <v>0</v>
      </c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R340" s="195" t="s">
        <v>220</v>
      </c>
      <c r="AT340" s="195" t="s">
        <v>256</v>
      </c>
      <c r="AU340" s="195" t="s">
        <v>180</v>
      </c>
      <c r="AY340" s="14" t="s">
        <v>172</v>
      </c>
      <c r="BE340" s="196">
        <f t="shared" si="64"/>
        <v>0</v>
      </c>
      <c r="BF340" s="196">
        <f t="shared" si="65"/>
        <v>0</v>
      </c>
      <c r="BG340" s="196">
        <f t="shared" si="66"/>
        <v>0</v>
      </c>
      <c r="BH340" s="196">
        <f t="shared" si="67"/>
        <v>0</v>
      </c>
      <c r="BI340" s="196">
        <f t="shared" si="68"/>
        <v>0</v>
      </c>
      <c r="BJ340" s="14" t="s">
        <v>180</v>
      </c>
      <c r="BK340" s="196">
        <f t="shared" si="69"/>
        <v>0</v>
      </c>
      <c r="BL340" s="14" t="s">
        <v>179</v>
      </c>
      <c r="BM340" s="195" t="s">
        <v>1673</v>
      </c>
    </row>
    <row r="341" spans="1:65" s="2" customFormat="1" ht="24.2" customHeight="1">
      <c r="A341" s="31"/>
      <c r="B341" s="32"/>
      <c r="C341" s="197" t="s">
        <v>1316</v>
      </c>
      <c r="D341" s="197" t="s">
        <v>256</v>
      </c>
      <c r="E341" s="198" t="s">
        <v>1907</v>
      </c>
      <c r="F341" s="199" t="s">
        <v>1908</v>
      </c>
      <c r="G341" s="200" t="s">
        <v>1048</v>
      </c>
      <c r="H341" s="201">
        <v>2</v>
      </c>
      <c r="I341" s="202"/>
      <c r="J341" s="201">
        <f t="shared" si="60"/>
        <v>0</v>
      </c>
      <c r="K341" s="203"/>
      <c r="L341" s="204"/>
      <c r="M341" s="205" t="s">
        <v>1</v>
      </c>
      <c r="N341" s="206" t="s">
        <v>38</v>
      </c>
      <c r="O341" s="68"/>
      <c r="P341" s="193">
        <f t="shared" si="61"/>
        <v>0</v>
      </c>
      <c r="Q341" s="193">
        <v>0</v>
      </c>
      <c r="R341" s="193">
        <f t="shared" si="62"/>
        <v>0</v>
      </c>
      <c r="S341" s="193">
        <v>0</v>
      </c>
      <c r="T341" s="194">
        <f t="shared" si="63"/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95" t="s">
        <v>220</v>
      </c>
      <c r="AT341" s="195" t="s">
        <v>256</v>
      </c>
      <c r="AU341" s="195" t="s">
        <v>180</v>
      </c>
      <c r="AY341" s="14" t="s">
        <v>172</v>
      </c>
      <c r="BE341" s="196">
        <f t="shared" si="64"/>
        <v>0</v>
      </c>
      <c r="BF341" s="196">
        <f t="shared" si="65"/>
        <v>0</v>
      </c>
      <c r="BG341" s="196">
        <f t="shared" si="66"/>
        <v>0</v>
      </c>
      <c r="BH341" s="196">
        <f t="shared" si="67"/>
        <v>0</v>
      </c>
      <c r="BI341" s="196">
        <f t="shared" si="68"/>
        <v>0</v>
      </c>
      <c r="BJ341" s="14" t="s">
        <v>180</v>
      </c>
      <c r="BK341" s="196">
        <f t="shared" si="69"/>
        <v>0</v>
      </c>
      <c r="BL341" s="14" t="s">
        <v>179</v>
      </c>
      <c r="BM341" s="195" t="s">
        <v>1676</v>
      </c>
    </row>
    <row r="342" spans="1:65" s="2" customFormat="1" ht="24.2" customHeight="1">
      <c r="A342" s="31"/>
      <c r="B342" s="32"/>
      <c r="C342" s="184" t="s">
        <v>1677</v>
      </c>
      <c r="D342" s="184" t="s">
        <v>175</v>
      </c>
      <c r="E342" s="185" t="s">
        <v>1909</v>
      </c>
      <c r="F342" s="186" t="s">
        <v>1910</v>
      </c>
      <c r="G342" s="187" t="s">
        <v>1048</v>
      </c>
      <c r="H342" s="188">
        <v>8</v>
      </c>
      <c r="I342" s="189"/>
      <c r="J342" s="188">
        <f t="shared" si="60"/>
        <v>0</v>
      </c>
      <c r="K342" s="190"/>
      <c r="L342" s="36"/>
      <c r="M342" s="191" t="s">
        <v>1</v>
      </c>
      <c r="N342" s="192" t="s">
        <v>38</v>
      </c>
      <c r="O342" s="68"/>
      <c r="P342" s="193">
        <f t="shared" si="61"/>
        <v>0</v>
      </c>
      <c r="Q342" s="193">
        <v>0</v>
      </c>
      <c r="R342" s="193">
        <f t="shared" si="62"/>
        <v>0</v>
      </c>
      <c r="S342" s="193">
        <v>0</v>
      </c>
      <c r="T342" s="194">
        <f t="shared" si="63"/>
        <v>0</v>
      </c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R342" s="195" t="s">
        <v>179</v>
      </c>
      <c r="AT342" s="195" t="s">
        <v>175</v>
      </c>
      <c r="AU342" s="195" t="s">
        <v>180</v>
      </c>
      <c r="AY342" s="14" t="s">
        <v>172</v>
      </c>
      <c r="BE342" s="196">
        <f t="shared" si="64"/>
        <v>0</v>
      </c>
      <c r="BF342" s="196">
        <f t="shared" si="65"/>
        <v>0</v>
      </c>
      <c r="BG342" s="196">
        <f t="shared" si="66"/>
        <v>0</v>
      </c>
      <c r="BH342" s="196">
        <f t="shared" si="67"/>
        <v>0</v>
      </c>
      <c r="BI342" s="196">
        <f t="shared" si="68"/>
        <v>0</v>
      </c>
      <c r="BJ342" s="14" t="s">
        <v>180</v>
      </c>
      <c r="BK342" s="196">
        <f t="shared" si="69"/>
        <v>0</v>
      </c>
      <c r="BL342" s="14" t="s">
        <v>179</v>
      </c>
      <c r="BM342" s="195" t="s">
        <v>1680</v>
      </c>
    </row>
    <row r="343" spans="1:65" s="2" customFormat="1" ht="24.2" customHeight="1">
      <c r="A343" s="31"/>
      <c r="B343" s="32"/>
      <c r="C343" s="184" t="s">
        <v>1319</v>
      </c>
      <c r="D343" s="184" t="s">
        <v>175</v>
      </c>
      <c r="E343" s="185" t="s">
        <v>1580</v>
      </c>
      <c r="F343" s="186" t="s">
        <v>1581</v>
      </c>
      <c r="G343" s="187" t="s">
        <v>1048</v>
      </c>
      <c r="H343" s="188">
        <v>18</v>
      </c>
      <c r="I343" s="189"/>
      <c r="J343" s="188">
        <f t="shared" si="60"/>
        <v>0</v>
      </c>
      <c r="K343" s="190"/>
      <c r="L343" s="36"/>
      <c r="M343" s="191" t="s">
        <v>1</v>
      </c>
      <c r="N343" s="192" t="s">
        <v>38</v>
      </c>
      <c r="O343" s="68"/>
      <c r="P343" s="193">
        <f t="shared" si="61"/>
        <v>0</v>
      </c>
      <c r="Q343" s="193">
        <v>0</v>
      </c>
      <c r="R343" s="193">
        <f t="shared" si="62"/>
        <v>0</v>
      </c>
      <c r="S343" s="193">
        <v>0</v>
      </c>
      <c r="T343" s="194">
        <f t="shared" si="63"/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95" t="s">
        <v>179</v>
      </c>
      <c r="AT343" s="195" t="s">
        <v>175</v>
      </c>
      <c r="AU343" s="195" t="s">
        <v>180</v>
      </c>
      <c r="AY343" s="14" t="s">
        <v>172</v>
      </c>
      <c r="BE343" s="196">
        <f t="shared" si="64"/>
        <v>0</v>
      </c>
      <c r="BF343" s="196">
        <f t="shared" si="65"/>
        <v>0</v>
      </c>
      <c r="BG343" s="196">
        <f t="shared" si="66"/>
        <v>0</v>
      </c>
      <c r="BH343" s="196">
        <f t="shared" si="67"/>
        <v>0</v>
      </c>
      <c r="BI343" s="196">
        <f t="shared" si="68"/>
        <v>0</v>
      </c>
      <c r="BJ343" s="14" t="s">
        <v>180</v>
      </c>
      <c r="BK343" s="196">
        <f t="shared" si="69"/>
        <v>0</v>
      </c>
      <c r="BL343" s="14" t="s">
        <v>179</v>
      </c>
      <c r="BM343" s="195" t="s">
        <v>1683</v>
      </c>
    </row>
    <row r="344" spans="1:65" s="2" customFormat="1" ht="24.2" customHeight="1">
      <c r="A344" s="31"/>
      <c r="B344" s="32"/>
      <c r="C344" s="197" t="s">
        <v>1684</v>
      </c>
      <c r="D344" s="197" t="s">
        <v>256</v>
      </c>
      <c r="E344" s="198" t="s">
        <v>1584</v>
      </c>
      <c r="F344" s="199" t="s">
        <v>1585</v>
      </c>
      <c r="G344" s="200" t="s">
        <v>1048</v>
      </c>
      <c r="H344" s="201">
        <v>18</v>
      </c>
      <c r="I344" s="202"/>
      <c r="J344" s="201">
        <f t="shared" si="60"/>
        <v>0</v>
      </c>
      <c r="K344" s="203"/>
      <c r="L344" s="204"/>
      <c r="M344" s="205" t="s">
        <v>1</v>
      </c>
      <c r="N344" s="206" t="s">
        <v>38</v>
      </c>
      <c r="O344" s="68"/>
      <c r="P344" s="193">
        <f t="shared" si="61"/>
        <v>0</v>
      </c>
      <c r="Q344" s="193">
        <v>2.2499999999999999E-2</v>
      </c>
      <c r="R344" s="193">
        <f t="shared" si="62"/>
        <v>0.40499999999999997</v>
      </c>
      <c r="S344" s="193">
        <v>0</v>
      </c>
      <c r="T344" s="194">
        <f t="shared" si="63"/>
        <v>0</v>
      </c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R344" s="195" t="s">
        <v>220</v>
      </c>
      <c r="AT344" s="195" t="s">
        <v>256</v>
      </c>
      <c r="AU344" s="195" t="s">
        <v>180</v>
      </c>
      <c r="AY344" s="14" t="s">
        <v>172</v>
      </c>
      <c r="BE344" s="196">
        <f t="shared" si="64"/>
        <v>0</v>
      </c>
      <c r="BF344" s="196">
        <f t="shared" si="65"/>
        <v>0</v>
      </c>
      <c r="BG344" s="196">
        <f t="shared" si="66"/>
        <v>0</v>
      </c>
      <c r="BH344" s="196">
        <f t="shared" si="67"/>
        <v>0</v>
      </c>
      <c r="BI344" s="196">
        <f t="shared" si="68"/>
        <v>0</v>
      </c>
      <c r="BJ344" s="14" t="s">
        <v>180</v>
      </c>
      <c r="BK344" s="196">
        <f t="shared" si="69"/>
        <v>0</v>
      </c>
      <c r="BL344" s="14" t="s">
        <v>179</v>
      </c>
      <c r="BM344" s="195" t="s">
        <v>1687</v>
      </c>
    </row>
    <row r="345" spans="1:65" s="2" customFormat="1" ht="24.2" customHeight="1">
      <c r="A345" s="31"/>
      <c r="B345" s="32"/>
      <c r="C345" s="184" t="s">
        <v>1322</v>
      </c>
      <c r="D345" s="184" t="s">
        <v>175</v>
      </c>
      <c r="E345" s="185" t="s">
        <v>1587</v>
      </c>
      <c r="F345" s="186" t="s">
        <v>1588</v>
      </c>
      <c r="G345" s="187" t="s">
        <v>1048</v>
      </c>
      <c r="H345" s="188">
        <v>1</v>
      </c>
      <c r="I345" s="189"/>
      <c r="J345" s="188">
        <f t="shared" si="60"/>
        <v>0</v>
      </c>
      <c r="K345" s="190"/>
      <c r="L345" s="36"/>
      <c r="M345" s="191" t="s">
        <v>1</v>
      </c>
      <c r="N345" s="192" t="s">
        <v>38</v>
      </c>
      <c r="O345" s="68"/>
      <c r="P345" s="193">
        <f t="shared" si="61"/>
        <v>0</v>
      </c>
      <c r="Q345" s="193">
        <v>0</v>
      </c>
      <c r="R345" s="193">
        <f t="shared" si="62"/>
        <v>0</v>
      </c>
      <c r="S345" s="193">
        <v>0</v>
      </c>
      <c r="T345" s="194">
        <f t="shared" si="63"/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95" t="s">
        <v>179</v>
      </c>
      <c r="AT345" s="195" t="s">
        <v>175</v>
      </c>
      <c r="AU345" s="195" t="s">
        <v>180</v>
      </c>
      <c r="AY345" s="14" t="s">
        <v>172</v>
      </c>
      <c r="BE345" s="196">
        <f t="shared" si="64"/>
        <v>0</v>
      </c>
      <c r="BF345" s="196">
        <f t="shared" si="65"/>
        <v>0</v>
      </c>
      <c r="BG345" s="196">
        <f t="shared" si="66"/>
        <v>0</v>
      </c>
      <c r="BH345" s="196">
        <f t="shared" si="67"/>
        <v>0</v>
      </c>
      <c r="BI345" s="196">
        <f t="shared" si="68"/>
        <v>0</v>
      </c>
      <c r="BJ345" s="14" t="s">
        <v>180</v>
      </c>
      <c r="BK345" s="196">
        <f t="shared" si="69"/>
        <v>0</v>
      </c>
      <c r="BL345" s="14" t="s">
        <v>179</v>
      </c>
      <c r="BM345" s="195" t="s">
        <v>1692</v>
      </c>
    </row>
    <row r="346" spans="1:65" s="2" customFormat="1" ht="24.2" customHeight="1">
      <c r="A346" s="31"/>
      <c r="B346" s="32"/>
      <c r="C346" s="197" t="s">
        <v>1693</v>
      </c>
      <c r="D346" s="197" t="s">
        <v>256</v>
      </c>
      <c r="E346" s="198" t="s">
        <v>1911</v>
      </c>
      <c r="F346" s="199" t="s">
        <v>1912</v>
      </c>
      <c r="G346" s="200" t="s">
        <v>1048</v>
      </c>
      <c r="H346" s="201">
        <v>1</v>
      </c>
      <c r="I346" s="202"/>
      <c r="J346" s="201">
        <f t="shared" si="60"/>
        <v>0</v>
      </c>
      <c r="K346" s="203"/>
      <c r="L346" s="204"/>
      <c r="M346" s="205" t="s">
        <v>1</v>
      </c>
      <c r="N346" s="206" t="s">
        <v>38</v>
      </c>
      <c r="O346" s="68"/>
      <c r="P346" s="193">
        <f t="shared" si="61"/>
        <v>0</v>
      </c>
      <c r="Q346" s="193">
        <v>0</v>
      </c>
      <c r="R346" s="193">
        <f t="shared" si="62"/>
        <v>0</v>
      </c>
      <c r="S346" s="193">
        <v>0</v>
      </c>
      <c r="T346" s="194">
        <f t="shared" si="63"/>
        <v>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95" t="s">
        <v>220</v>
      </c>
      <c r="AT346" s="195" t="s">
        <v>256</v>
      </c>
      <c r="AU346" s="195" t="s">
        <v>180</v>
      </c>
      <c r="AY346" s="14" t="s">
        <v>172</v>
      </c>
      <c r="BE346" s="196">
        <f t="shared" si="64"/>
        <v>0</v>
      </c>
      <c r="BF346" s="196">
        <f t="shared" si="65"/>
        <v>0</v>
      </c>
      <c r="BG346" s="196">
        <f t="shared" si="66"/>
        <v>0</v>
      </c>
      <c r="BH346" s="196">
        <f t="shared" si="67"/>
        <v>0</v>
      </c>
      <c r="BI346" s="196">
        <f t="shared" si="68"/>
        <v>0</v>
      </c>
      <c r="BJ346" s="14" t="s">
        <v>180</v>
      </c>
      <c r="BK346" s="196">
        <f t="shared" si="69"/>
        <v>0</v>
      </c>
      <c r="BL346" s="14" t="s">
        <v>179</v>
      </c>
      <c r="BM346" s="195" t="s">
        <v>1696</v>
      </c>
    </row>
    <row r="347" spans="1:65" s="2" customFormat="1" ht="24.2" customHeight="1">
      <c r="A347" s="31"/>
      <c r="B347" s="32"/>
      <c r="C347" s="184" t="s">
        <v>1325</v>
      </c>
      <c r="D347" s="184" t="s">
        <v>175</v>
      </c>
      <c r="E347" s="185" t="s">
        <v>1594</v>
      </c>
      <c r="F347" s="186" t="s">
        <v>1595</v>
      </c>
      <c r="G347" s="187" t="s">
        <v>1048</v>
      </c>
      <c r="H347" s="188">
        <v>1</v>
      </c>
      <c r="I347" s="189"/>
      <c r="J347" s="188">
        <f t="shared" si="60"/>
        <v>0</v>
      </c>
      <c r="K347" s="190"/>
      <c r="L347" s="36"/>
      <c r="M347" s="191" t="s">
        <v>1</v>
      </c>
      <c r="N347" s="192" t="s">
        <v>38</v>
      </c>
      <c r="O347" s="68"/>
      <c r="P347" s="193">
        <f t="shared" si="61"/>
        <v>0</v>
      </c>
      <c r="Q347" s="193">
        <v>0</v>
      </c>
      <c r="R347" s="193">
        <f t="shared" si="62"/>
        <v>0</v>
      </c>
      <c r="S347" s="193">
        <v>0</v>
      </c>
      <c r="T347" s="194">
        <f t="shared" si="63"/>
        <v>0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95" t="s">
        <v>179</v>
      </c>
      <c r="AT347" s="195" t="s">
        <v>175</v>
      </c>
      <c r="AU347" s="195" t="s">
        <v>180</v>
      </c>
      <c r="AY347" s="14" t="s">
        <v>172</v>
      </c>
      <c r="BE347" s="196">
        <f t="shared" si="64"/>
        <v>0</v>
      </c>
      <c r="BF347" s="196">
        <f t="shared" si="65"/>
        <v>0</v>
      </c>
      <c r="BG347" s="196">
        <f t="shared" si="66"/>
        <v>0</v>
      </c>
      <c r="BH347" s="196">
        <f t="shared" si="67"/>
        <v>0</v>
      </c>
      <c r="BI347" s="196">
        <f t="shared" si="68"/>
        <v>0</v>
      </c>
      <c r="BJ347" s="14" t="s">
        <v>180</v>
      </c>
      <c r="BK347" s="196">
        <f t="shared" si="69"/>
        <v>0</v>
      </c>
      <c r="BL347" s="14" t="s">
        <v>179</v>
      </c>
      <c r="BM347" s="195" t="s">
        <v>1699</v>
      </c>
    </row>
    <row r="348" spans="1:65" s="2" customFormat="1" ht="24.2" customHeight="1">
      <c r="A348" s="31"/>
      <c r="B348" s="32"/>
      <c r="C348" s="197" t="s">
        <v>1700</v>
      </c>
      <c r="D348" s="197" t="s">
        <v>256</v>
      </c>
      <c r="E348" s="198" t="s">
        <v>1598</v>
      </c>
      <c r="F348" s="199" t="s">
        <v>1599</v>
      </c>
      <c r="G348" s="200" t="s">
        <v>1048</v>
      </c>
      <c r="H348" s="201">
        <v>1</v>
      </c>
      <c r="I348" s="202"/>
      <c r="J348" s="201">
        <f t="shared" si="60"/>
        <v>0</v>
      </c>
      <c r="K348" s="203"/>
      <c r="L348" s="204"/>
      <c r="M348" s="205" t="s">
        <v>1</v>
      </c>
      <c r="N348" s="206" t="s">
        <v>38</v>
      </c>
      <c r="O348" s="68"/>
      <c r="P348" s="193">
        <f t="shared" si="61"/>
        <v>0</v>
      </c>
      <c r="Q348" s="193">
        <v>2.5999999999999999E-2</v>
      </c>
      <c r="R348" s="193">
        <f t="shared" si="62"/>
        <v>2.5999999999999999E-2</v>
      </c>
      <c r="S348" s="193">
        <v>0</v>
      </c>
      <c r="T348" s="194">
        <f t="shared" si="63"/>
        <v>0</v>
      </c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R348" s="195" t="s">
        <v>220</v>
      </c>
      <c r="AT348" s="195" t="s">
        <v>256</v>
      </c>
      <c r="AU348" s="195" t="s">
        <v>180</v>
      </c>
      <c r="AY348" s="14" t="s">
        <v>172</v>
      </c>
      <c r="BE348" s="196">
        <f t="shared" si="64"/>
        <v>0</v>
      </c>
      <c r="BF348" s="196">
        <f t="shared" si="65"/>
        <v>0</v>
      </c>
      <c r="BG348" s="196">
        <f t="shared" si="66"/>
        <v>0</v>
      </c>
      <c r="BH348" s="196">
        <f t="shared" si="67"/>
        <v>0</v>
      </c>
      <c r="BI348" s="196">
        <f t="shared" si="68"/>
        <v>0</v>
      </c>
      <c r="BJ348" s="14" t="s">
        <v>180</v>
      </c>
      <c r="BK348" s="196">
        <f t="shared" si="69"/>
        <v>0</v>
      </c>
      <c r="BL348" s="14" t="s">
        <v>179</v>
      </c>
      <c r="BM348" s="195" t="s">
        <v>1703</v>
      </c>
    </row>
    <row r="349" spans="1:65" s="2" customFormat="1" ht="24.2" customHeight="1">
      <c r="A349" s="31"/>
      <c r="B349" s="32"/>
      <c r="C349" s="184" t="s">
        <v>1328</v>
      </c>
      <c r="D349" s="184" t="s">
        <v>175</v>
      </c>
      <c r="E349" s="185" t="s">
        <v>1601</v>
      </c>
      <c r="F349" s="186" t="s">
        <v>1602</v>
      </c>
      <c r="G349" s="187" t="s">
        <v>1048</v>
      </c>
      <c r="H349" s="188">
        <v>1</v>
      </c>
      <c r="I349" s="189"/>
      <c r="J349" s="188">
        <f t="shared" ref="J349:J368" si="70">ROUND(I349*H349,2)</f>
        <v>0</v>
      </c>
      <c r="K349" s="190"/>
      <c r="L349" s="36"/>
      <c r="M349" s="191" t="s">
        <v>1</v>
      </c>
      <c r="N349" s="192" t="s">
        <v>38</v>
      </c>
      <c r="O349" s="68"/>
      <c r="P349" s="193">
        <f t="shared" ref="P349:P368" si="71">O349*H349</f>
        <v>0</v>
      </c>
      <c r="Q349" s="193">
        <v>0</v>
      </c>
      <c r="R349" s="193">
        <f t="shared" ref="R349:R368" si="72">Q349*H349</f>
        <v>0</v>
      </c>
      <c r="S349" s="193">
        <v>0</v>
      </c>
      <c r="T349" s="194">
        <f t="shared" ref="T349:T368" si="73">S349*H349</f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95" t="s">
        <v>179</v>
      </c>
      <c r="AT349" s="195" t="s">
        <v>175</v>
      </c>
      <c r="AU349" s="195" t="s">
        <v>180</v>
      </c>
      <c r="AY349" s="14" t="s">
        <v>172</v>
      </c>
      <c r="BE349" s="196">
        <f t="shared" ref="BE349:BE368" si="74">IF(N349="základná",J349,0)</f>
        <v>0</v>
      </c>
      <c r="BF349" s="196">
        <f t="shared" ref="BF349:BF368" si="75">IF(N349="znížená",J349,0)</f>
        <v>0</v>
      </c>
      <c r="BG349" s="196">
        <f t="shared" ref="BG349:BG368" si="76">IF(N349="zákl. prenesená",J349,0)</f>
        <v>0</v>
      </c>
      <c r="BH349" s="196">
        <f t="shared" ref="BH349:BH368" si="77">IF(N349="zníž. prenesená",J349,0)</f>
        <v>0</v>
      </c>
      <c r="BI349" s="196">
        <f t="shared" ref="BI349:BI368" si="78">IF(N349="nulová",J349,0)</f>
        <v>0</v>
      </c>
      <c r="BJ349" s="14" t="s">
        <v>180</v>
      </c>
      <c r="BK349" s="196">
        <f t="shared" ref="BK349:BK368" si="79">ROUND(I349*H349,2)</f>
        <v>0</v>
      </c>
      <c r="BL349" s="14" t="s">
        <v>179</v>
      </c>
      <c r="BM349" s="195" t="s">
        <v>1706</v>
      </c>
    </row>
    <row r="350" spans="1:65" s="2" customFormat="1" ht="24.2" customHeight="1">
      <c r="A350" s="31"/>
      <c r="B350" s="32"/>
      <c r="C350" s="184" t="s">
        <v>1707</v>
      </c>
      <c r="D350" s="184" t="s">
        <v>175</v>
      </c>
      <c r="E350" s="185" t="s">
        <v>1913</v>
      </c>
      <c r="F350" s="186" t="s">
        <v>1914</v>
      </c>
      <c r="G350" s="187" t="s">
        <v>1048</v>
      </c>
      <c r="H350" s="188">
        <v>7</v>
      </c>
      <c r="I350" s="189"/>
      <c r="J350" s="188">
        <f t="shared" si="70"/>
        <v>0</v>
      </c>
      <c r="K350" s="190"/>
      <c r="L350" s="36"/>
      <c r="M350" s="191" t="s">
        <v>1</v>
      </c>
      <c r="N350" s="192" t="s">
        <v>38</v>
      </c>
      <c r="O350" s="68"/>
      <c r="P350" s="193">
        <f t="shared" si="71"/>
        <v>0</v>
      </c>
      <c r="Q350" s="193">
        <v>0</v>
      </c>
      <c r="R350" s="193">
        <f t="shared" si="72"/>
        <v>0</v>
      </c>
      <c r="S350" s="193">
        <v>0</v>
      </c>
      <c r="T350" s="194">
        <f t="shared" si="73"/>
        <v>0</v>
      </c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R350" s="195" t="s">
        <v>179</v>
      </c>
      <c r="AT350" s="195" t="s">
        <v>175</v>
      </c>
      <c r="AU350" s="195" t="s">
        <v>180</v>
      </c>
      <c r="AY350" s="14" t="s">
        <v>172</v>
      </c>
      <c r="BE350" s="196">
        <f t="shared" si="74"/>
        <v>0</v>
      </c>
      <c r="BF350" s="196">
        <f t="shared" si="75"/>
        <v>0</v>
      </c>
      <c r="BG350" s="196">
        <f t="shared" si="76"/>
        <v>0</v>
      </c>
      <c r="BH350" s="196">
        <f t="shared" si="77"/>
        <v>0</v>
      </c>
      <c r="BI350" s="196">
        <f t="shared" si="78"/>
        <v>0</v>
      </c>
      <c r="BJ350" s="14" t="s">
        <v>180</v>
      </c>
      <c r="BK350" s="196">
        <f t="shared" si="79"/>
        <v>0</v>
      </c>
      <c r="BL350" s="14" t="s">
        <v>179</v>
      </c>
      <c r="BM350" s="195" t="s">
        <v>1710</v>
      </c>
    </row>
    <row r="351" spans="1:65" s="2" customFormat="1" ht="24.2" customHeight="1">
      <c r="A351" s="31"/>
      <c r="B351" s="32"/>
      <c r="C351" s="184" t="s">
        <v>1331</v>
      </c>
      <c r="D351" s="184" t="s">
        <v>175</v>
      </c>
      <c r="E351" s="185" t="s">
        <v>1605</v>
      </c>
      <c r="F351" s="186" t="s">
        <v>1606</v>
      </c>
      <c r="G351" s="187" t="s">
        <v>1048</v>
      </c>
      <c r="H351" s="188">
        <v>1</v>
      </c>
      <c r="I351" s="189"/>
      <c r="J351" s="188">
        <f t="shared" si="70"/>
        <v>0</v>
      </c>
      <c r="K351" s="190"/>
      <c r="L351" s="36"/>
      <c r="M351" s="191" t="s">
        <v>1</v>
      </c>
      <c r="N351" s="192" t="s">
        <v>38</v>
      </c>
      <c r="O351" s="68"/>
      <c r="P351" s="193">
        <f t="shared" si="71"/>
        <v>0</v>
      </c>
      <c r="Q351" s="193">
        <v>0</v>
      </c>
      <c r="R351" s="193">
        <f t="shared" si="72"/>
        <v>0</v>
      </c>
      <c r="S351" s="193">
        <v>0</v>
      </c>
      <c r="T351" s="194">
        <f t="shared" si="73"/>
        <v>0</v>
      </c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R351" s="195" t="s">
        <v>179</v>
      </c>
      <c r="AT351" s="195" t="s">
        <v>175</v>
      </c>
      <c r="AU351" s="195" t="s">
        <v>180</v>
      </c>
      <c r="AY351" s="14" t="s">
        <v>172</v>
      </c>
      <c r="BE351" s="196">
        <f t="shared" si="74"/>
        <v>0</v>
      </c>
      <c r="BF351" s="196">
        <f t="shared" si="75"/>
        <v>0</v>
      </c>
      <c r="BG351" s="196">
        <f t="shared" si="76"/>
        <v>0</v>
      </c>
      <c r="BH351" s="196">
        <f t="shared" si="77"/>
        <v>0</v>
      </c>
      <c r="BI351" s="196">
        <f t="shared" si="78"/>
        <v>0</v>
      </c>
      <c r="BJ351" s="14" t="s">
        <v>180</v>
      </c>
      <c r="BK351" s="196">
        <f t="shared" si="79"/>
        <v>0</v>
      </c>
      <c r="BL351" s="14" t="s">
        <v>179</v>
      </c>
      <c r="BM351" s="195" t="s">
        <v>1713</v>
      </c>
    </row>
    <row r="352" spans="1:65" s="2" customFormat="1" ht="24.2" customHeight="1">
      <c r="A352" s="31"/>
      <c r="B352" s="32"/>
      <c r="C352" s="184" t="s">
        <v>1714</v>
      </c>
      <c r="D352" s="184" t="s">
        <v>175</v>
      </c>
      <c r="E352" s="185" t="s">
        <v>1608</v>
      </c>
      <c r="F352" s="186" t="s">
        <v>1609</v>
      </c>
      <c r="G352" s="187" t="s">
        <v>1048</v>
      </c>
      <c r="H352" s="188">
        <v>1</v>
      </c>
      <c r="I352" s="189"/>
      <c r="J352" s="188">
        <f t="shared" si="70"/>
        <v>0</v>
      </c>
      <c r="K352" s="190"/>
      <c r="L352" s="36"/>
      <c r="M352" s="191" t="s">
        <v>1</v>
      </c>
      <c r="N352" s="192" t="s">
        <v>38</v>
      </c>
      <c r="O352" s="68"/>
      <c r="P352" s="193">
        <f t="shared" si="71"/>
        <v>0</v>
      </c>
      <c r="Q352" s="193">
        <v>0</v>
      </c>
      <c r="R352" s="193">
        <f t="shared" si="72"/>
        <v>0</v>
      </c>
      <c r="S352" s="193">
        <v>0</v>
      </c>
      <c r="T352" s="194">
        <f t="shared" si="73"/>
        <v>0</v>
      </c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R352" s="195" t="s">
        <v>179</v>
      </c>
      <c r="AT352" s="195" t="s">
        <v>175</v>
      </c>
      <c r="AU352" s="195" t="s">
        <v>180</v>
      </c>
      <c r="AY352" s="14" t="s">
        <v>172</v>
      </c>
      <c r="BE352" s="196">
        <f t="shared" si="74"/>
        <v>0</v>
      </c>
      <c r="BF352" s="196">
        <f t="shared" si="75"/>
        <v>0</v>
      </c>
      <c r="BG352" s="196">
        <f t="shared" si="76"/>
        <v>0</v>
      </c>
      <c r="BH352" s="196">
        <f t="shared" si="77"/>
        <v>0</v>
      </c>
      <c r="BI352" s="196">
        <f t="shared" si="78"/>
        <v>0</v>
      </c>
      <c r="BJ352" s="14" t="s">
        <v>180</v>
      </c>
      <c r="BK352" s="196">
        <f t="shared" si="79"/>
        <v>0</v>
      </c>
      <c r="BL352" s="14" t="s">
        <v>179</v>
      </c>
      <c r="BM352" s="195" t="s">
        <v>1717</v>
      </c>
    </row>
    <row r="353" spans="1:65" s="2" customFormat="1" ht="24.2" customHeight="1">
      <c r="A353" s="31"/>
      <c r="B353" s="32"/>
      <c r="C353" s="184" t="s">
        <v>1334</v>
      </c>
      <c r="D353" s="184" t="s">
        <v>175</v>
      </c>
      <c r="E353" s="185" t="s">
        <v>1612</v>
      </c>
      <c r="F353" s="186" t="s">
        <v>1613</v>
      </c>
      <c r="G353" s="187" t="s">
        <v>1048</v>
      </c>
      <c r="H353" s="188">
        <v>5</v>
      </c>
      <c r="I353" s="189"/>
      <c r="J353" s="188">
        <f t="shared" si="70"/>
        <v>0</v>
      </c>
      <c r="K353" s="190"/>
      <c r="L353" s="36"/>
      <c r="M353" s="191" t="s">
        <v>1</v>
      </c>
      <c r="N353" s="192" t="s">
        <v>38</v>
      </c>
      <c r="O353" s="68"/>
      <c r="P353" s="193">
        <f t="shared" si="71"/>
        <v>0</v>
      </c>
      <c r="Q353" s="193">
        <v>0</v>
      </c>
      <c r="R353" s="193">
        <f t="shared" si="72"/>
        <v>0</v>
      </c>
      <c r="S353" s="193">
        <v>0</v>
      </c>
      <c r="T353" s="194">
        <f t="shared" si="73"/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95" t="s">
        <v>179</v>
      </c>
      <c r="AT353" s="195" t="s">
        <v>175</v>
      </c>
      <c r="AU353" s="195" t="s">
        <v>180</v>
      </c>
      <c r="AY353" s="14" t="s">
        <v>172</v>
      </c>
      <c r="BE353" s="196">
        <f t="shared" si="74"/>
        <v>0</v>
      </c>
      <c r="BF353" s="196">
        <f t="shared" si="75"/>
        <v>0</v>
      </c>
      <c r="BG353" s="196">
        <f t="shared" si="76"/>
        <v>0</v>
      </c>
      <c r="BH353" s="196">
        <f t="shared" si="77"/>
        <v>0</v>
      </c>
      <c r="BI353" s="196">
        <f t="shared" si="78"/>
        <v>0</v>
      </c>
      <c r="BJ353" s="14" t="s">
        <v>180</v>
      </c>
      <c r="BK353" s="196">
        <f t="shared" si="79"/>
        <v>0</v>
      </c>
      <c r="BL353" s="14" t="s">
        <v>179</v>
      </c>
      <c r="BM353" s="195" t="s">
        <v>1720</v>
      </c>
    </row>
    <row r="354" spans="1:65" s="2" customFormat="1" ht="24.2" customHeight="1">
      <c r="A354" s="31"/>
      <c r="B354" s="32"/>
      <c r="C354" s="184" t="s">
        <v>1721</v>
      </c>
      <c r="D354" s="184" t="s">
        <v>175</v>
      </c>
      <c r="E354" s="185" t="s">
        <v>1615</v>
      </c>
      <c r="F354" s="186" t="s">
        <v>1616</v>
      </c>
      <c r="G354" s="187" t="s">
        <v>1048</v>
      </c>
      <c r="H354" s="188">
        <v>7</v>
      </c>
      <c r="I354" s="189"/>
      <c r="J354" s="188">
        <f t="shared" si="70"/>
        <v>0</v>
      </c>
      <c r="K354" s="190"/>
      <c r="L354" s="36"/>
      <c r="M354" s="191" t="s">
        <v>1</v>
      </c>
      <c r="N354" s="192" t="s">
        <v>38</v>
      </c>
      <c r="O354" s="68"/>
      <c r="P354" s="193">
        <f t="shared" si="71"/>
        <v>0</v>
      </c>
      <c r="Q354" s="193">
        <v>0</v>
      </c>
      <c r="R354" s="193">
        <f t="shared" si="72"/>
        <v>0</v>
      </c>
      <c r="S354" s="193">
        <v>0</v>
      </c>
      <c r="T354" s="194">
        <f t="shared" si="73"/>
        <v>0</v>
      </c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R354" s="195" t="s">
        <v>179</v>
      </c>
      <c r="AT354" s="195" t="s">
        <v>175</v>
      </c>
      <c r="AU354" s="195" t="s">
        <v>180</v>
      </c>
      <c r="AY354" s="14" t="s">
        <v>172</v>
      </c>
      <c r="BE354" s="196">
        <f t="shared" si="74"/>
        <v>0</v>
      </c>
      <c r="BF354" s="196">
        <f t="shared" si="75"/>
        <v>0</v>
      </c>
      <c r="BG354" s="196">
        <f t="shared" si="76"/>
        <v>0</v>
      </c>
      <c r="BH354" s="196">
        <f t="shared" si="77"/>
        <v>0</v>
      </c>
      <c r="BI354" s="196">
        <f t="shared" si="78"/>
        <v>0</v>
      </c>
      <c r="BJ354" s="14" t="s">
        <v>180</v>
      </c>
      <c r="BK354" s="196">
        <f t="shared" si="79"/>
        <v>0</v>
      </c>
      <c r="BL354" s="14" t="s">
        <v>179</v>
      </c>
      <c r="BM354" s="195" t="s">
        <v>1724</v>
      </c>
    </row>
    <row r="355" spans="1:65" s="2" customFormat="1" ht="24.2" customHeight="1">
      <c r="A355" s="31"/>
      <c r="B355" s="32"/>
      <c r="C355" s="184" t="s">
        <v>1337</v>
      </c>
      <c r="D355" s="184" t="s">
        <v>175</v>
      </c>
      <c r="E355" s="185" t="s">
        <v>1619</v>
      </c>
      <c r="F355" s="186" t="s">
        <v>1620</v>
      </c>
      <c r="G355" s="187" t="s">
        <v>1048</v>
      </c>
      <c r="H355" s="188">
        <v>1</v>
      </c>
      <c r="I355" s="189"/>
      <c r="J355" s="188">
        <f t="shared" si="70"/>
        <v>0</v>
      </c>
      <c r="K355" s="190"/>
      <c r="L355" s="36"/>
      <c r="M355" s="191" t="s">
        <v>1</v>
      </c>
      <c r="N355" s="192" t="s">
        <v>38</v>
      </c>
      <c r="O355" s="68"/>
      <c r="P355" s="193">
        <f t="shared" si="71"/>
        <v>0</v>
      </c>
      <c r="Q355" s="193">
        <v>0</v>
      </c>
      <c r="R355" s="193">
        <f t="shared" si="72"/>
        <v>0</v>
      </c>
      <c r="S355" s="193">
        <v>0</v>
      </c>
      <c r="T355" s="194">
        <f t="shared" si="73"/>
        <v>0</v>
      </c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R355" s="195" t="s">
        <v>179</v>
      </c>
      <c r="AT355" s="195" t="s">
        <v>175</v>
      </c>
      <c r="AU355" s="195" t="s">
        <v>180</v>
      </c>
      <c r="AY355" s="14" t="s">
        <v>172</v>
      </c>
      <c r="BE355" s="196">
        <f t="shared" si="74"/>
        <v>0</v>
      </c>
      <c r="BF355" s="196">
        <f t="shared" si="75"/>
        <v>0</v>
      </c>
      <c r="BG355" s="196">
        <f t="shared" si="76"/>
        <v>0</v>
      </c>
      <c r="BH355" s="196">
        <f t="shared" si="77"/>
        <v>0</v>
      </c>
      <c r="BI355" s="196">
        <f t="shared" si="78"/>
        <v>0</v>
      </c>
      <c r="BJ355" s="14" t="s">
        <v>180</v>
      </c>
      <c r="BK355" s="196">
        <f t="shared" si="79"/>
        <v>0</v>
      </c>
      <c r="BL355" s="14" t="s">
        <v>179</v>
      </c>
      <c r="BM355" s="195" t="s">
        <v>1727</v>
      </c>
    </row>
    <row r="356" spans="1:65" s="2" customFormat="1" ht="24.2" customHeight="1">
      <c r="A356" s="31"/>
      <c r="B356" s="32"/>
      <c r="C356" s="184" t="s">
        <v>1728</v>
      </c>
      <c r="D356" s="184" t="s">
        <v>175</v>
      </c>
      <c r="E356" s="185" t="s">
        <v>1915</v>
      </c>
      <c r="F356" s="186" t="s">
        <v>1916</v>
      </c>
      <c r="G356" s="187" t="s">
        <v>1048</v>
      </c>
      <c r="H356" s="188">
        <v>2</v>
      </c>
      <c r="I356" s="189"/>
      <c r="J356" s="188">
        <f t="shared" si="70"/>
        <v>0</v>
      </c>
      <c r="K356" s="190"/>
      <c r="L356" s="36"/>
      <c r="M356" s="191" t="s">
        <v>1</v>
      </c>
      <c r="N356" s="192" t="s">
        <v>38</v>
      </c>
      <c r="O356" s="68"/>
      <c r="P356" s="193">
        <f t="shared" si="71"/>
        <v>0</v>
      </c>
      <c r="Q356" s="193">
        <v>0</v>
      </c>
      <c r="R356" s="193">
        <f t="shared" si="72"/>
        <v>0</v>
      </c>
      <c r="S356" s="193">
        <v>0</v>
      </c>
      <c r="T356" s="194">
        <f t="shared" si="73"/>
        <v>0</v>
      </c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R356" s="195" t="s">
        <v>179</v>
      </c>
      <c r="AT356" s="195" t="s">
        <v>175</v>
      </c>
      <c r="AU356" s="195" t="s">
        <v>180</v>
      </c>
      <c r="AY356" s="14" t="s">
        <v>172</v>
      </c>
      <c r="BE356" s="196">
        <f t="shared" si="74"/>
        <v>0</v>
      </c>
      <c r="BF356" s="196">
        <f t="shared" si="75"/>
        <v>0</v>
      </c>
      <c r="BG356" s="196">
        <f t="shared" si="76"/>
        <v>0</v>
      </c>
      <c r="BH356" s="196">
        <f t="shared" si="77"/>
        <v>0</v>
      </c>
      <c r="BI356" s="196">
        <f t="shared" si="78"/>
        <v>0</v>
      </c>
      <c r="BJ356" s="14" t="s">
        <v>180</v>
      </c>
      <c r="BK356" s="196">
        <f t="shared" si="79"/>
        <v>0</v>
      </c>
      <c r="BL356" s="14" t="s">
        <v>179</v>
      </c>
      <c r="BM356" s="195" t="s">
        <v>1731</v>
      </c>
    </row>
    <row r="357" spans="1:65" s="2" customFormat="1" ht="24.2" customHeight="1">
      <c r="A357" s="31"/>
      <c r="B357" s="32"/>
      <c r="C357" s="184" t="s">
        <v>1340</v>
      </c>
      <c r="D357" s="184" t="s">
        <v>175</v>
      </c>
      <c r="E357" s="185" t="s">
        <v>1622</v>
      </c>
      <c r="F357" s="186" t="s">
        <v>1623</v>
      </c>
      <c r="G357" s="187" t="s">
        <v>1048</v>
      </c>
      <c r="H357" s="188">
        <v>1</v>
      </c>
      <c r="I357" s="189"/>
      <c r="J357" s="188">
        <f t="shared" si="70"/>
        <v>0</v>
      </c>
      <c r="K357" s="190"/>
      <c r="L357" s="36"/>
      <c r="M357" s="191" t="s">
        <v>1</v>
      </c>
      <c r="N357" s="192" t="s">
        <v>38</v>
      </c>
      <c r="O357" s="68"/>
      <c r="P357" s="193">
        <f t="shared" si="71"/>
        <v>0</v>
      </c>
      <c r="Q357" s="193">
        <v>0</v>
      </c>
      <c r="R357" s="193">
        <f t="shared" si="72"/>
        <v>0</v>
      </c>
      <c r="S357" s="193">
        <v>0</v>
      </c>
      <c r="T357" s="194">
        <f t="shared" si="73"/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95" t="s">
        <v>179</v>
      </c>
      <c r="AT357" s="195" t="s">
        <v>175</v>
      </c>
      <c r="AU357" s="195" t="s">
        <v>180</v>
      </c>
      <c r="AY357" s="14" t="s">
        <v>172</v>
      </c>
      <c r="BE357" s="196">
        <f t="shared" si="74"/>
        <v>0</v>
      </c>
      <c r="BF357" s="196">
        <f t="shared" si="75"/>
        <v>0</v>
      </c>
      <c r="BG357" s="196">
        <f t="shared" si="76"/>
        <v>0</v>
      </c>
      <c r="BH357" s="196">
        <f t="shared" si="77"/>
        <v>0</v>
      </c>
      <c r="BI357" s="196">
        <f t="shared" si="78"/>
        <v>0</v>
      </c>
      <c r="BJ357" s="14" t="s">
        <v>180</v>
      </c>
      <c r="BK357" s="196">
        <f t="shared" si="79"/>
        <v>0</v>
      </c>
      <c r="BL357" s="14" t="s">
        <v>179</v>
      </c>
      <c r="BM357" s="195" t="s">
        <v>1734</v>
      </c>
    </row>
    <row r="358" spans="1:65" s="2" customFormat="1" ht="24.2" customHeight="1">
      <c r="A358" s="31"/>
      <c r="B358" s="32"/>
      <c r="C358" s="184" t="s">
        <v>1735</v>
      </c>
      <c r="D358" s="184" t="s">
        <v>175</v>
      </c>
      <c r="E358" s="185" t="s">
        <v>1917</v>
      </c>
      <c r="F358" s="186" t="s">
        <v>1918</v>
      </c>
      <c r="G358" s="187" t="s">
        <v>1048</v>
      </c>
      <c r="H358" s="188">
        <v>2</v>
      </c>
      <c r="I358" s="189"/>
      <c r="J358" s="188">
        <f t="shared" si="70"/>
        <v>0</v>
      </c>
      <c r="K358" s="190"/>
      <c r="L358" s="36"/>
      <c r="M358" s="191" t="s">
        <v>1</v>
      </c>
      <c r="N358" s="192" t="s">
        <v>38</v>
      </c>
      <c r="O358" s="68"/>
      <c r="P358" s="193">
        <f t="shared" si="71"/>
        <v>0</v>
      </c>
      <c r="Q358" s="193">
        <v>0</v>
      </c>
      <c r="R358" s="193">
        <f t="shared" si="72"/>
        <v>0</v>
      </c>
      <c r="S358" s="193">
        <v>0</v>
      </c>
      <c r="T358" s="194">
        <f t="shared" si="73"/>
        <v>0</v>
      </c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R358" s="195" t="s">
        <v>179</v>
      </c>
      <c r="AT358" s="195" t="s">
        <v>175</v>
      </c>
      <c r="AU358" s="195" t="s">
        <v>180</v>
      </c>
      <c r="AY358" s="14" t="s">
        <v>172</v>
      </c>
      <c r="BE358" s="196">
        <f t="shared" si="74"/>
        <v>0</v>
      </c>
      <c r="BF358" s="196">
        <f t="shared" si="75"/>
        <v>0</v>
      </c>
      <c r="BG358" s="196">
        <f t="shared" si="76"/>
        <v>0</v>
      </c>
      <c r="BH358" s="196">
        <f t="shared" si="77"/>
        <v>0</v>
      </c>
      <c r="BI358" s="196">
        <f t="shared" si="78"/>
        <v>0</v>
      </c>
      <c r="BJ358" s="14" t="s">
        <v>180</v>
      </c>
      <c r="BK358" s="196">
        <f t="shared" si="79"/>
        <v>0</v>
      </c>
      <c r="BL358" s="14" t="s">
        <v>179</v>
      </c>
      <c r="BM358" s="195" t="s">
        <v>1738</v>
      </c>
    </row>
    <row r="359" spans="1:65" s="2" customFormat="1" ht="24.2" customHeight="1">
      <c r="A359" s="31"/>
      <c r="B359" s="32"/>
      <c r="C359" s="184" t="s">
        <v>1343</v>
      </c>
      <c r="D359" s="184" t="s">
        <v>175</v>
      </c>
      <c r="E359" s="185" t="s">
        <v>1626</v>
      </c>
      <c r="F359" s="186" t="s">
        <v>1627</v>
      </c>
      <c r="G359" s="187" t="s">
        <v>1048</v>
      </c>
      <c r="H359" s="188">
        <v>18</v>
      </c>
      <c r="I359" s="189"/>
      <c r="J359" s="188">
        <f t="shared" si="70"/>
        <v>0</v>
      </c>
      <c r="K359" s="190"/>
      <c r="L359" s="36"/>
      <c r="M359" s="191" t="s">
        <v>1</v>
      </c>
      <c r="N359" s="192" t="s">
        <v>38</v>
      </c>
      <c r="O359" s="68"/>
      <c r="P359" s="193">
        <f t="shared" si="71"/>
        <v>0</v>
      </c>
      <c r="Q359" s="193">
        <v>0</v>
      </c>
      <c r="R359" s="193">
        <f t="shared" si="72"/>
        <v>0</v>
      </c>
      <c r="S359" s="193">
        <v>0</v>
      </c>
      <c r="T359" s="194">
        <f t="shared" si="73"/>
        <v>0</v>
      </c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R359" s="195" t="s">
        <v>179</v>
      </c>
      <c r="AT359" s="195" t="s">
        <v>175</v>
      </c>
      <c r="AU359" s="195" t="s">
        <v>180</v>
      </c>
      <c r="AY359" s="14" t="s">
        <v>172</v>
      </c>
      <c r="BE359" s="196">
        <f t="shared" si="74"/>
        <v>0</v>
      </c>
      <c r="BF359" s="196">
        <f t="shared" si="75"/>
        <v>0</v>
      </c>
      <c r="BG359" s="196">
        <f t="shared" si="76"/>
        <v>0</v>
      </c>
      <c r="BH359" s="196">
        <f t="shared" si="77"/>
        <v>0</v>
      </c>
      <c r="BI359" s="196">
        <f t="shared" si="78"/>
        <v>0</v>
      </c>
      <c r="BJ359" s="14" t="s">
        <v>180</v>
      </c>
      <c r="BK359" s="196">
        <f t="shared" si="79"/>
        <v>0</v>
      </c>
      <c r="BL359" s="14" t="s">
        <v>179</v>
      </c>
      <c r="BM359" s="195" t="s">
        <v>1741</v>
      </c>
    </row>
    <row r="360" spans="1:65" s="2" customFormat="1" ht="24.2" customHeight="1">
      <c r="A360" s="31"/>
      <c r="B360" s="32"/>
      <c r="C360" s="184" t="s">
        <v>1742</v>
      </c>
      <c r="D360" s="184" t="s">
        <v>175</v>
      </c>
      <c r="E360" s="185" t="s">
        <v>1629</v>
      </c>
      <c r="F360" s="186" t="s">
        <v>1630</v>
      </c>
      <c r="G360" s="187" t="s">
        <v>1048</v>
      </c>
      <c r="H360" s="188">
        <v>6</v>
      </c>
      <c r="I360" s="189"/>
      <c r="J360" s="188">
        <f t="shared" si="70"/>
        <v>0</v>
      </c>
      <c r="K360" s="190"/>
      <c r="L360" s="36"/>
      <c r="M360" s="191" t="s">
        <v>1</v>
      </c>
      <c r="N360" s="192" t="s">
        <v>38</v>
      </c>
      <c r="O360" s="68"/>
      <c r="P360" s="193">
        <f t="shared" si="71"/>
        <v>0</v>
      </c>
      <c r="Q360" s="193">
        <v>0</v>
      </c>
      <c r="R360" s="193">
        <f t="shared" si="72"/>
        <v>0</v>
      </c>
      <c r="S360" s="193">
        <v>0</v>
      </c>
      <c r="T360" s="194">
        <f t="shared" si="73"/>
        <v>0</v>
      </c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R360" s="195" t="s">
        <v>179</v>
      </c>
      <c r="AT360" s="195" t="s">
        <v>175</v>
      </c>
      <c r="AU360" s="195" t="s">
        <v>180</v>
      </c>
      <c r="AY360" s="14" t="s">
        <v>172</v>
      </c>
      <c r="BE360" s="196">
        <f t="shared" si="74"/>
        <v>0</v>
      </c>
      <c r="BF360" s="196">
        <f t="shared" si="75"/>
        <v>0</v>
      </c>
      <c r="BG360" s="196">
        <f t="shared" si="76"/>
        <v>0</v>
      </c>
      <c r="BH360" s="196">
        <f t="shared" si="77"/>
        <v>0</v>
      </c>
      <c r="BI360" s="196">
        <f t="shared" si="78"/>
        <v>0</v>
      </c>
      <c r="BJ360" s="14" t="s">
        <v>180</v>
      </c>
      <c r="BK360" s="196">
        <f t="shared" si="79"/>
        <v>0</v>
      </c>
      <c r="BL360" s="14" t="s">
        <v>179</v>
      </c>
      <c r="BM360" s="195" t="s">
        <v>1745</v>
      </c>
    </row>
    <row r="361" spans="1:65" s="2" customFormat="1" ht="24.2" customHeight="1">
      <c r="A361" s="31"/>
      <c r="B361" s="32"/>
      <c r="C361" s="184" t="s">
        <v>1347</v>
      </c>
      <c r="D361" s="184" t="s">
        <v>175</v>
      </c>
      <c r="E361" s="185" t="s">
        <v>1633</v>
      </c>
      <c r="F361" s="186" t="s">
        <v>1634</v>
      </c>
      <c r="G361" s="187" t="s">
        <v>1048</v>
      </c>
      <c r="H361" s="188">
        <v>4</v>
      </c>
      <c r="I361" s="189"/>
      <c r="J361" s="188">
        <f t="shared" si="70"/>
        <v>0</v>
      </c>
      <c r="K361" s="190"/>
      <c r="L361" s="36"/>
      <c r="M361" s="191" t="s">
        <v>1</v>
      </c>
      <c r="N361" s="192" t="s">
        <v>38</v>
      </c>
      <c r="O361" s="68"/>
      <c r="P361" s="193">
        <f t="shared" si="71"/>
        <v>0</v>
      </c>
      <c r="Q361" s="193">
        <v>0</v>
      </c>
      <c r="R361" s="193">
        <f t="shared" si="72"/>
        <v>0</v>
      </c>
      <c r="S361" s="193">
        <v>0</v>
      </c>
      <c r="T361" s="194">
        <f t="shared" si="73"/>
        <v>0</v>
      </c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R361" s="195" t="s">
        <v>179</v>
      </c>
      <c r="AT361" s="195" t="s">
        <v>175</v>
      </c>
      <c r="AU361" s="195" t="s">
        <v>180</v>
      </c>
      <c r="AY361" s="14" t="s">
        <v>172</v>
      </c>
      <c r="BE361" s="196">
        <f t="shared" si="74"/>
        <v>0</v>
      </c>
      <c r="BF361" s="196">
        <f t="shared" si="75"/>
        <v>0</v>
      </c>
      <c r="BG361" s="196">
        <f t="shared" si="76"/>
        <v>0</v>
      </c>
      <c r="BH361" s="196">
        <f t="shared" si="77"/>
        <v>0</v>
      </c>
      <c r="BI361" s="196">
        <f t="shared" si="78"/>
        <v>0</v>
      </c>
      <c r="BJ361" s="14" t="s">
        <v>180</v>
      </c>
      <c r="BK361" s="196">
        <f t="shared" si="79"/>
        <v>0</v>
      </c>
      <c r="BL361" s="14" t="s">
        <v>179</v>
      </c>
      <c r="BM361" s="195" t="s">
        <v>1748</v>
      </c>
    </row>
    <row r="362" spans="1:65" s="2" customFormat="1" ht="24.2" customHeight="1">
      <c r="A362" s="31"/>
      <c r="B362" s="32"/>
      <c r="C362" s="184" t="s">
        <v>1749</v>
      </c>
      <c r="D362" s="184" t="s">
        <v>175</v>
      </c>
      <c r="E362" s="185" t="s">
        <v>1636</v>
      </c>
      <c r="F362" s="186" t="s">
        <v>1637</v>
      </c>
      <c r="G362" s="187" t="s">
        <v>1048</v>
      </c>
      <c r="H362" s="188">
        <v>1</v>
      </c>
      <c r="I362" s="189"/>
      <c r="J362" s="188">
        <f t="shared" si="70"/>
        <v>0</v>
      </c>
      <c r="K362" s="190"/>
      <c r="L362" s="36"/>
      <c r="M362" s="191" t="s">
        <v>1</v>
      </c>
      <c r="N362" s="192" t="s">
        <v>38</v>
      </c>
      <c r="O362" s="68"/>
      <c r="P362" s="193">
        <f t="shared" si="71"/>
        <v>0</v>
      </c>
      <c r="Q362" s="193">
        <v>0</v>
      </c>
      <c r="R362" s="193">
        <f t="shared" si="72"/>
        <v>0</v>
      </c>
      <c r="S362" s="193">
        <v>0</v>
      </c>
      <c r="T362" s="194">
        <f t="shared" si="73"/>
        <v>0</v>
      </c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R362" s="195" t="s">
        <v>179</v>
      </c>
      <c r="AT362" s="195" t="s">
        <v>175</v>
      </c>
      <c r="AU362" s="195" t="s">
        <v>180</v>
      </c>
      <c r="AY362" s="14" t="s">
        <v>172</v>
      </c>
      <c r="BE362" s="196">
        <f t="shared" si="74"/>
        <v>0</v>
      </c>
      <c r="BF362" s="196">
        <f t="shared" si="75"/>
        <v>0</v>
      </c>
      <c r="BG362" s="196">
        <f t="shared" si="76"/>
        <v>0</v>
      </c>
      <c r="BH362" s="196">
        <f t="shared" si="77"/>
        <v>0</v>
      </c>
      <c r="BI362" s="196">
        <f t="shared" si="78"/>
        <v>0</v>
      </c>
      <c r="BJ362" s="14" t="s">
        <v>180</v>
      </c>
      <c r="BK362" s="196">
        <f t="shared" si="79"/>
        <v>0</v>
      </c>
      <c r="BL362" s="14" t="s">
        <v>179</v>
      </c>
      <c r="BM362" s="195" t="s">
        <v>1752</v>
      </c>
    </row>
    <row r="363" spans="1:65" s="2" customFormat="1" ht="24.2" customHeight="1">
      <c r="A363" s="31"/>
      <c r="B363" s="32"/>
      <c r="C363" s="184" t="s">
        <v>1350</v>
      </c>
      <c r="D363" s="184" t="s">
        <v>175</v>
      </c>
      <c r="E363" s="185" t="s">
        <v>1640</v>
      </c>
      <c r="F363" s="186" t="s">
        <v>1641</v>
      </c>
      <c r="G363" s="187" t="s">
        <v>1048</v>
      </c>
      <c r="H363" s="188">
        <v>1</v>
      </c>
      <c r="I363" s="189"/>
      <c r="J363" s="188">
        <f t="shared" si="70"/>
        <v>0</v>
      </c>
      <c r="K363" s="190"/>
      <c r="L363" s="36"/>
      <c r="M363" s="191" t="s">
        <v>1</v>
      </c>
      <c r="N363" s="192" t="s">
        <v>38</v>
      </c>
      <c r="O363" s="68"/>
      <c r="P363" s="193">
        <f t="shared" si="71"/>
        <v>0</v>
      </c>
      <c r="Q363" s="193">
        <v>0</v>
      </c>
      <c r="R363" s="193">
        <f t="shared" si="72"/>
        <v>0</v>
      </c>
      <c r="S363" s="193">
        <v>0</v>
      </c>
      <c r="T363" s="194">
        <f t="shared" si="73"/>
        <v>0</v>
      </c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R363" s="195" t="s">
        <v>179</v>
      </c>
      <c r="AT363" s="195" t="s">
        <v>175</v>
      </c>
      <c r="AU363" s="195" t="s">
        <v>180</v>
      </c>
      <c r="AY363" s="14" t="s">
        <v>172</v>
      </c>
      <c r="BE363" s="196">
        <f t="shared" si="74"/>
        <v>0</v>
      </c>
      <c r="BF363" s="196">
        <f t="shared" si="75"/>
        <v>0</v>
      </c>
      <c r="BG363" s="196">
        <f t="shared" si="76"/>
        <v>0</v>
      </c>
      <c r="BH363" s="196">
        <f t="shared" si="77"/>
        <v>0</v>
      </c>
      <c r="BI363" s="196">
        <f t="shared" si="78"/>
        <v>0</v>
      </c>
      <c r="BJ363" s="14" t="s">
        <v>180</v>
      </c>
      <c r="BK363" s="196">
        <f t="shared" si="79"/>
        <v>0</v>
      </c>
      <c r="BL363" s="14" t="s">
        <v>179</v>
      </c>
      <c r="BM363" s="195" t="s">
        <v>1919</v>
      </c>
    </row>
    <row r="364" spans="1:65" s="2" customFormat="1" ht="24.2" customHeight="1">
      <c r="A364" s="31"/>
      <c r="B364" s="32"/>
      <c r="C364" s="184" t="s">
        <v>1920</v>
      </c>
      <c r="D364" s="184" t="s">
        <v>175</v>
      </c>
      <c r="E364" s="185" t="s">
        <v>1643</v>
      </c>
      <c r="F364" s="186" t="s">
        <v>1644</v>
      </c>
      <c r="G364" s="187" t="s">
        <v>1048</v>
      </c>
      <c r="H364" s="188">
        <v>1</v>
      </c>
      <c r="I364" s="189"/>
      <c r="J364" s="188">
        <f t="shared" si="70"/>
        <v>0</v>
      </c>
      <c r="K364" s="190"/>
      <c r="L364" s="36"/>
      <c r="M364" s="191" t="s">
        <v>1</v>
      </c>
      <c r="N364" s="192" t="s">
        <v>38</v>
      </c>
      <c r="O364" s="68"/>
      <c r="P364" s="193">
        <f t="shared" si="71"/>
        <v>0</v>
      </c>
      <c r="Q364" s="193">
        <v>0</v>
      </c>
      <c r="R364" s="193">
        <f t="shared" si="72"/>
        <v>0</v>
      </c>
      <c r="S364" s="193">
        <v>0</v>
      </c>
      <c r="T364" s="194">
        <f t="shared" si="73"/>
        <v>0</v>
      </c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R364" s="195" t="s">
        <v>179</v>
      </c>
      <c r="AT364" s="195" t="s">
        <v>175</v>
      </c>
      <c r="AU364" s="195" t="s">
        <v>180</v>
      </c>
      <c r="AY364" s="14" t="s">
        <v>172</v>
      </c>
      <c r="BE364" s="196">
        <f t="shared" si="74"/>
        <v>0</v>
      </c>
      <c r="BF364" s="196">
        <f t="shared" si="75"/>
        <v>0</v>
      </c>
      <c r="BG364" s="196">
        <f t="shared" si="76"/>
        <v>0</v>
      </c>
      <c r="BH364" s="196">
        <f t="shared" si="77"/>
        <v>0</v>
      </c>
      <c r="BI364" s="196">
        <f t="shared" si="78"/>
        <v>0</v>
      </c>
      <c r="BJ364" s="14" t="s">
        <v>180</v>
      </c>
      <c r="BK364" s="196">
        <f t="shared" si="79"/>
        <v>0</v>
      </c>
      <c r="BL364" s="14" t="s">
        <v>179</v>
      </c>
      <c r="BM364" s="195" t="s">
        <v>1921</v>
      </c>
    </row>
    <row r="365" spans="1:65" s="2" customFormat="1" ht="24.2" customHeight="1">
      <c r="A365" s="31"/>
      <c r="B365" s="32"/>
      <c r="C365" s="184" t="s">
        <v>1354</v>
      </c>
      <c r="D365" s="184" t="s">
        <v>175</v>
      </c>
      <c r="E365" s="185" t="s">
        <v>1922</v>
      </c>
      <c r="F365" s="186" t="s">
        <v>1923</v>
      </c>
      <c r="G365" s="187" t="s">
        <v>1048</v>
      </c>
      <c r="H365" s="188">
        <v>1</v>
      </c>
      <c r="I365" s="189"/>
      <c r="J365" s="188">
        <f t="shared" si="70"/>
        <v>0</v>
      </c>
      <c r="K365" s="190"/>
      <c r="L365" s="36"/>
      <c r="M365" s="191" t="s">
        <v>1</v>
      </c>
      <c r="N365" s="192" t="s">
        <v>38</v>
      </c>
      <c r="O365" s="68"/>
      <c r="P365" s="193">
        <f t="shared" si="71"/>
        <v>0</v>
      </c>
      <c r="Q365" s="193">
        <v>0</v>
      </c>
      <c r="R365" s="193">
        <f t="shared" si="72"/>
        <v>0</v>
      </c>
      <c r="S365" s="193">
        <v>0</v>
      </c>
      <c r="T365" s="194">
        <f t="shared" si="73"/>
        <v>0</v>
      </c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R365" s="195" t="s">
        <v>179</v>
      </c>
      <c r="AT365" s="195" t="s">
        <v>175</v>
      </c>
      <c r="AU365" s="195" t="s">
        <v>180</v>
      </c>
      <c r="AY365" s="14" t="s">
        <v>172</v>
      </c>
      <c r="BE365" s="196">
        <f t="shared" si="74"/>
        <v>0</v>
      </c>
      <c r="BF365" s="196">
        <f t="shared" si="75"/>
        <v>0</v>
      </c>
      <c r="BG365" s="196">
        <f t="shared" si="76"/>
        <v>0</v>
      </c>
      <c r="BH365" s="196">
        <f t="shared" si="77"/>
        <v>0</v>
      </c>
      <c r="BI365" s="196">
        <f t="shared" si="78"/>
        <v>0</v>
      </c>
      <c r="BJ365" s="14" t="s">
        <v>180</v>
      </c>
      <c r="BK365" s="196">
        <f t="shared" si="79"/>
        <v>0</v>
      </c>
      <c r="BL365" s="14" t="s">
        <v>179</v>
      </c>
      <c r="BM365" s="195" t="s">
        <v>1924</v>
      </c>
    </row>
    <row r="366" spans="1:65" s="2" customFormat="1" ht="24.2" customHeight="1">
      <c r="A366" s="31"/>
      <c r="B366" s="32"/>
      <c r="C366" s="184" t="s">
        <v>1925</v>
      </c>
      <c r="D366" s="184" t="s">
        <v>175</v>
      </c>
      <c r="E366" s="185" t="s">
        <v>1650</v>
      </c>
      <c r="F366" s="186" t="s">
        <v>1651</v>
      </c>
      <c r="G366" s="187" t="s">
        <v>1048</v>
      </c>
      <c r="H366" s="188">
        <v>43</v>
      </c>
      <c r="I366" s="189"/>
      <c r="J366" s="188">
        <f t="shared" si="70"/>
        <v>0</v>
      </c>
      <c r="K366" s="190"/>
      <c r="L366" s="36"/>
      <c r="M366" s="191" t="s">
        <v>1</v>
      </c>
      <c r="N366" s="192" t="s">
        <v>38</v>
      </c>
      <c r="O366" s="68"/>
      <c r="P366" s="193">
        <f t="shared" si="71"/>
        <v>0</v>
      </c>
      <c r="Q366" s="193">
        <v>0</v>
      </c>
      <c r="R366" s="193">
        <f t="shared" si="72"/>
        <v>0</v>
      </c>
      <c r="S366" s="193">
        <v>0</v>
      </c>
      <c r="T366" s="194">
        <f t="shared" si="73"/>
        <v>0</v>
      </c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R366" s="195" t="s">
        <v>179</v>
      </c>
      <c r="AT366" s="195" t="s">
        <v>175</v>
      </c>
      <c r="AU366" s="195" t="s">
        <v>180</v>
      </c>
      <c r="AY366" s="14" t="s">
        <v>172</v>
      </c>
      <c r="BE366" s="196">
        <f t="shared" si="74"/>
        <v>0</v>
      </c>
      <c r="BF366" s="196">
        <f t="shared" si="75"/>
        <v>0</v>
      </c>
      <c r="BG366" s="196">
        <f t="shared" si="76"/>
        <v>0</v>
      </c>
      <c r="BH366" s="196">
        <f t="shared" si="77"/>
        <v>0</v>
      </c>
      <c r="BI366" s="196">
        <f t="shared" si="78"/>
        <v>0</v>
      </c>
      <c r="BJ366" s="14" t="s">
        <v>180</v>
      </c>
      <c r="BK366" s="196">
        <f t="shared" si="79"/>
        <v>0</v>
      </c>
      <c r="BL366" s="14" t="s">
        <v>179</v>
      </c>
      <c r="BM366" s="195" t="s">
        <v>1926</v>
      </c>
    </row>
    <row r="367" spans="1:65" s="2" customFormat="1" ht="24.2" customHeight="1">
      <c r="A367" s="31"/>
      <c r="B367" s="32"/>
      <c r="C367" s="184" t="s">
        <v>1357</v>
      </c>
      <c r="D367" s="184" t="s">
        <v>175</v>
      </c>
      <c r="E367" s="185" t="s">
        <v>1654</v>
      </c>
      <c r="F367" s="186" t="s">
        <v>1655</v>
      </c>
      <c r="G367" s="187" t="s">
        <v>218</v>
      </c>
      <c r="H367" s="188">
        <v>1.9</v>
      </c>
      <c r="I367" s="189"/>
      <c r="J367" s="188">
        <f t="shared" si="70"/>
        <v>0</v>
      </c>
      <c r="K367" s="190"/>
      <c r="L367" s="36"/>
      <c r="M367" s="191" t="s">
        <v>1</v>
      </c>
      <c r="N367" s="192" t="s">
        <v>38</v>
      </c>
      <c r="O367" s="68"/>
      <c r="P367" s="193">
        <f t="shared" si="71"/>
        <v>0</v>
      </c>
      <c r="Q367" s="193">
        <v>0</v>
      </c>
      <c r="R367" s="193">
        <f t="shared" si="72"/>
        <v>0</v>
      </c>
      <c r="S367" s="193">
        <v>0</v>
      </c>
      <c r="T367" s="194">
        <f t="shared" si="73"/>
        <v>0</v>
      </c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R367" s="195" t="s">
        <v>179</v>
      </c>
      <c r="AT367" s="195" t="s">
        <v>175</v>
      </c>
      <c r="AU367" s="195" t="s">
        <v>180</v>
      </c>
      <c r="AY367" s="14" t="s">
        <v>172</v>
      </c>
      <c r="BE367" s="196">
        <f t="shared" si="74"/>
        <v>0</v>
      </c>
      <c r="BF367" s="196">
        <f t="shared" si="75"/>
        <v>0</v>
      </c>
      <c r="BG367" s="196">
        <f t="shared" si="76"/>
        <v>0</v>
      </c>
      <c r="BH367" s="196">
        <f t="shared" si="77"/>
        <v>0</v>
      </c>
      <c r="BI367" s="196">
        <f t="shared" si="78"/>
        <v>0</v>
      </c>
      <c r="BJ367" s="14" t="s">
        <v>180</v>
      </c>
      <c r="BK367" s="196">
        <f t="shared" si="79"/>
        <v>0</v>
      </c>
      <c r="BL367" s="14" t="s">
        <v>179</v>
      </c>
      <c r="BM367" s="195" t="s">
        <v>1927</v>
      </c>
    </row>
    <row r="368" spans="1:65" s="2" customFormat="1" ht="24.2" customHeight="1">
      <c r="A368" s="31"/>
      <c r="B368" s="32"/>
      <c r="C368" s="184" t="s">
        <v>1928</v>
      </c>
      <c r="D368" s="184" t="s">
        <v>175</v>
      </c>
      <c r="E368" s="185" t="s">
        <v>1657</v>
      </c>
      <c r="F368" s="186" t="s">
        <v>1658</v>
      </c>
      <c r="G368" s="187" t="s">
        <v>218</v>
      </c>
      <c r="H368" s="188">
        <v>19</v>
      </c>
      <c r="I368" s="189"/>
      <c r="J368" s="188">
        <f t="shared" si="70"/>
        <v>0</v>
      </c>
      <c r="K368" s="190"/>
      <c r="L368" s="36"/>
      <c r="M368" s="191" t="s">
        <v>1</v>
      </c>
      <c r="N368" s="192" t="s">
        <v>38</v>
      </c>
      <c r="O368" s="68"/>
      <c r="P368" s="193">
        <f t="shared" si="71"/>
        <v>0</v>
      </c>
      <c r="Q368" s="193">
        <v>0</v>
      </c>
      <c r="R368" s="193">
        <f t="shared" si="72"/>
        <v>0</v>
      </c>
      <c r="S368" s="193">
        <v>0</v>
      </c>
      <c r="T368" s="194">
        <f t="shared" si="73"/>
        <v>0</v>
      </c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R368" s="195" t="s">
        <v>179</v>
      </c>
      <c r="AT368" s="195" t="s">
        <v>175</v>
      </c>
      <c r="AU368" s="195" t="s">
        <v>180</v>
      </c>
      <c r="AY368" s="14" t="s">
        <v>172</v>
      </c>
      <c r="BE368" s="196">
        <f t="shared" si="74"/>
        <v>0</v>
      </c>
      <c r="BF368" s="196">
        <f t="shared" si="75"/>
        <v>0</v>
      </c>
      <c r="BG368" s="196">
        <f t="shared" si="76"/>
        <v>0</v>
      </c>
      <c r="BH368" s="196">
        <f t="shared" si="77"/>
        <v>0</v>
      </c>
      <c r="BI368" s="196">
        <f t="shared" si="78"/>
        <v>0</v>
      </c>
      <c r="BJ368" s="14" t="s">
        <v>180</v>
      </c>
      <c r="BK368" s="196">
        <f t="shared" si="79"/>
        <v>0</v>
      </c>
      <c r="BL368" s="14" t="s">
        <v>179</v>
      </c>
      <c r="BM368" s="195" t="s">
        <v>1929</v>
      </c>
    </row>
    <row r="369" spans="1:65" s="12" customFormat="1" ht="22.9" customHeight="1">
      <c r="B369" s="168"/>
      <c r="C369" s="169"/>
      <c r="D369" s="170" t="s">
        <v>71</v>
      </c>
      <c r="E369" s="182" t="s">
        <v>1660</v>
      </c>
      <c r="F369" s="182" t="s">
        <v>1661</v>
      </c>
      <c r="G369" s="169"/>
      <c r="H369" s="169"/>
      <c r="I369" s="172"/>
      <c r="J369" s="183">
        <f>BK369</f>
        <v>0</v>
      </c>
      <c r="K369" s="169"/>
      <c r="L369" s="174"/>
      <c r="M369" s="175"/>
      <c r="N369" s="176"/>
      <c r="O369" s="176"/>
      <c r="P369" s="177">
        <f>SUM(P370:P421)</f>
        <v>0</v>
      </c>
      <c r="Q369" s="176"/>
      <c r="R369" s="177">
        <f>SUM(R370:R421)</f>
        <v>27.421149999999997</v>
      </c>
      <c r="S369" s="176"/>
      <c r="T369" s="178">
        <f>SUM(T370:T421)</f>
        <v>4.2750000000000004</v>
      </c>
      <c r="AR369" s="179" t="s">
        <v>80</v>
      </c>
      <c r="AT369" s="180" t="s">
        <v>71</v>
      </c>
      <c r="AU369" s="180" t="s">
        <v>80</v>
      </c>
      <c r="AY369" s="179" t="s">
        <v>172</v>
      </c>
      <c r="BK369" s="181">
        <f>SUM(BK370:BK421)</f>
        <v>0</v>
      </c>
    </row>
    <row r="370" spans="1:65" s="2" customFormat="1" ht="24.2" customHeight="1">
      <c r="A370" s="31"/>
      <c r="B370" s="32"/>
      <c r="C370" s="184" t="s">
        <v>1361</v>
      </c>
      <c r="D370" s="184" t="s">
        <v>175</v>
      </c>
      <c r="E370" s="185" t="s">
        <v>1663</v>
      </c>
      <c r="F370" s="186" t="s">
        <v>1664</v>
      </c>
      <c r="G370" s="187" t="s">
        <v>1665</v>
      </c>
      <c r="H370" s="188">
        <v>0.2</v>
      </c>
      <c r="I370" s="189"/>
      <c r="J370" s="188">
        <f t="shared" ref="J370:J401" si="80">ROUND(I370*H370,2)</f>
        <v>0</v>
      </c>
      <c r="K370" s="190"/>
      <c r="L370" s="36"/>
      <c r="M370" s="191" t="s">
        <v>1</v>
      </c>
      <c r="N370" s="192" t="s">
        <v>38</v>
      </c>
      <c r="O370" s="68"/>
      <c r="P370" s="193">
        <f t="shared" ref="P370:P401" si="81">O370*H370</f>
        <v>0</v>
      </c>
      <c r="Q370" s="193">
        <v>0</v>
      </c>
      <c r="R370" s="193">
        <f t="shared" ref="R370:R401" si="82">Q370*H370</f>
        <v>0</v>
      </c>
      <c r="S370" s="193">
        <v>0</v>
      </c>
      <c r="T370" s="194">
        <f t="shared" ref="T370:T401" si="83">S370*H370</f>
        <v>0</v>
      </c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R370" s="195" t="s">
        <v>179</v>
      </c>
      <c r="AT370" s="195" t="s">
        <v>175</v>
      </c>
      <c r="AU370" s="195" t="s">
        <v>180</v>
      </c>
      <c r="AY370" s="14" t="s">
        <v>172</v>
      </c>
      <c r="BE370" s="196">
        <f t="shared" ref="BE370:BE401" si="84">IF(N370="základná",J370,0)</f>
        <v>0</v>
      </c>
      <c r="BF370" s="196">
        <f t="shared" ref="BF370:BF401" si="85">IF(N370="znížená",J370,0)</f>
        <v>0</v>
      </c>
      <c r="BG370" s="196">
        <f t="shared" ref="BG370:BG401" si="86">IF(N370="zákl. prenesená",J370,0)</f>
        <v>0</v>
      </c>
      <c r="BH370" s="196">
        <f t="shared" ref="BH370:BH401" si="87">IF(N370="zníž. prenesená",J370,0)</f>
        <v>0</v>
      </c>
      <c r="BI370" s="196">
        <f t="shared" ref="BI370:BI401" si="88">IF(N370="nulová",J370,0)</f>
        <v>0</v>
      </c>
      <c r="BJ370" s="14" t="s">
        <v>180</v>
      </c>
      <c r="BK370" s="196">
        <f t="shared" ref="BK370:BK401" si="89">ROUND(I370*H370,2)</f>
        <v>0</v>
      </c>
      <c r="BL370" s="14" t="s">
        <v>179</v>
      </c>
      <c r="BM370" s="195" t="s">
        <v>1930</v>
      </c>
    </row>
    <row r="371" spans="1:65" s="2" customFormat="1" ht="24.2" customHeight="1">
      <c r="A371" s="31"/>
      <c r="B371" s="32"/>
      <c r="C371" s="184" t="s">
        <v>1931</v>
      </c>
      <c r="D371" s="184" t="s">
        <v>175</v>
      </c>
      <c r="E371" s="185" t="s">
        <v>1932</v>
      </c>
      <c r="F371" s="186" t="s">
        <v>1933</v>
      </c>
      <c r="G371" s="187" t="s">
        <v>235</v>
      </c>
      <c r="H371" s="188">
        <v>16.5</v>
      </c>
      <c r="I371" s="189"/>
      <c r="J371" s="188">
        <f t="shared" si="80"/>
        <v>0</v>
      </c>
      <c r="K371" s="190"/>
      <c r="L371" s="36"/>
      <c r="M371" s="191" t="s">
        <v>1</v>
      </c>
      <c r="N371" s="192" t="s">
        <v>38</v>
      </c>
      <c r="O371" s="68"/>
      <c r="P371" s="193">
        <f t="shared" si="81"/>
        <v>0</v>
      </c>
      <c r="Q371" s="193">
        <v>0</v>
      </c>
      <c r="R371" s="193">
        <f t="shared" si="82"/>
        <v>0</v>
      </c>
      <c r="S371" s="193">
        <v>0</v>
      </c>
      <c r="T371" s="194">
        <f t="shared" si="83"/>
        <v>0</v>
      </c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R371" s="195" t="s">
        <v>179</v>
      </c>
      <c r="AT371" s="195" t="s">
        <v>175</v>
      </c>
      <c r="AU371" s="195" t="s">
        <v>180</v>
      </c>
      <c r="AY371" s="14" t="s">
        <v>172</v>
      </c>
      <c r="BE371" s="196">
        <f t="shared" si="84"/>
        <v>0</v>
      </c>
      <c r="BF371" s="196">
        <f t="shared" si="85"/>
        <v>0</v>
      </c>
      <c r="BG371" s="196">
        <f t="shared" si="86"/>
        <v>0</v>
      </c>
      <c r="BH371" s="196">
        <f t="shared" si="87"/>
        <v>0</v>
      </c>
      <c r="BI371" s="196">
        <f t="shared" si="88"/>
        <v>0</v>
      </c>
      <c r="BJ371" s="14" t="s">
        <v>180</v>
      </c>
      <c r="BK371" s="196">
        <f t="shared" si="89"/>
        <v>0</v>
      </c>
      <c r="BL371" s="14" t="s">
        <v>179</v>
      </c>
      <c r="BM371" s="195" t="s">
        <v>1934</v>
      </c>
    </row>
    <row r="372" spans="1:65" s="2" customFormat="1" ht="24.2" customHeight="1">
      <c r="A372" s="31"/>
      <c r="B372" s="32"/>
      <c r="C372" s="184" t="s">
        <v>1364</v>
      </c>
      <c r="D372" s="184" t="s">
        <v>175</v>
      </c>
      <c r="E372" s="185" t="s">
        <v>1667</v>
      </c>
      <c r="F372" s="186" t="s">
        <v>1668</v>
      </c>
      <c r="G372" s="187" t="s">
        <v>235</v>
      </c>
      <c r="H372" s="188">
        <v>19</v>
      </c>
      <c r="I372" s="189"/>
      <c r="J372" s="188">
        <f t="shared" si="80"/>
        <v>0</v>
      </c>
      <c r="K372" s="190"/>
      <c r="L372" s="36"/>
      <c r="M372" s="191" t="s">
        <v>1</v>
      </c>
      <c r="N372" s="192" t="s">
        <v>38</v>
      </c>
      <c r="O372" s="68"/>
      <c r="P372" s="193">
        <f t="shared" si="81"/>
        <v>0</v>
      </c>
      <c r="Q372" s="193">
        <v>0</v>
      </c>
      <c r="R372" s="193">
        <f t="shared" si="82"/>
        <v>0</v>
      </c>
      <c r="S372" s="193">
        <v>0.22500000000000001</v>
      </c>
      <c r="T372" s="194">
        <f t="shared" si="83"/>
        <v>4.2750000000000004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95" t="s">
        <v>179</v>
      </c>
      <c r="AT372" s="195" t="s">
        <v>175</v>
      </c>
      <c r="AU372" s="195" t="s">
        <v>180</v>
      </c>
      <c r="AY372" s="14" t="s">
        <v>172</v>
      </c>
      <c r="BE372" s="196">
        <f t="shared" si="84"/>
        <v>0</v>
      </c>
      <c r="BF372" s="196">
        <f t="shared" si="85"/>
        <v>0</v>
      </c>
      <c r="BG372" s="196">
        <f t="shared" si="86"/>
        <v>0</v>
      </c>
      <c r="BH372" s="196">
        <f t="shared" si="87"/>
        <v>0</v>
      </c>
      <c r="BI372" s="196">
        <f t="shared" si="88"/>
        <v>0</v>
      </c>
      <c r="BJ372" s="14" t="s">
        <v>180</v>
      </c>
      <c r="BK372" s="196">
        <f t="shared" si="89"/>
        <v>0</v>
      </c>
      <c r="BL372" s="14" t="s">
        <v>179</v>
      </c>
      <c r="BM372" s="195" t="s">
        <v>1935</v>
      </c>
    </row>
    <row r="373" spans="1:65" s="2" customFormat="1" ht="24.2" customHeight="1">
      <c r="A373" s="31"/>
      <c r="B373" s="32"/>
      <c r="C373" s="184" t="s">
        <v>1936</v>
      </c>
      <c r="D373" s="184" t="s">
        <v>175</v>
      </c>
      <c r="E373" s="185" t="s">
        <v>1937</v>
      </c>
      <c r="F373" s="186" t="s">
        <v>1938</v>
      </c>
      <c r="G373" s="187" t="s">
        <v>235</v>
      </c>
      <c r="H373" s="188">
        <v>20</v>
      </c>
      <c r="I373" s="189"/>
      <c r="J373" s="188">
        <f t="shared" si="80"/>
        <v>0</v>
      </c>
      <c r="K373" s="190"/>
      <c r="L373" s="36"/>
      <c r="M373" s="191" t="s">
        <v>1</v>
      </c>
      <c r="N373" s="192" t="s">
        <v>38</v>
      </c>
      <c r="O373" s="68"/>
      <c r="P373" s="193">
        <f t="shared" si="81"/>
        <v>0</v>
      </c>
      <c r="Q373" s="193">
        <v>0</v>
      </c>
      <c r="R373" s="193">
        <f t="shared" si="82"/>
        <v>0</v>
      </c>
      <c r="S373" s="193">
        <v>0</v>
      </c>
      <c r="T373" s="194">
        <f t="shared" si="83"/>
        <v>0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95" t="s">
        <v>179</v>
      </c>
      <c r="AT373" s="195" t="s">
        <v>175</v>
      </c>
      <c r="AU373" s="195" t="s">
        <v>180</v>
      </c>
      <c r="AY373" s="14" t="s">
        <v>172</v>
      </c>
      <c r="BE373" s="196">
        <f t="shared" si="84"/>
        <v>0</v>
      </c>
      <c r="BF373" s="196">
        <f t="shared" si="85"/>
        <v>0</v>
      </c>
      <c r="BG373" s="196">
        <f t="shared" si="86"/>
        <v>0</v>
      </c>
      <c r="BH373" s="196">
        <f t="shared" si="87"/>
        <v>0</v>
      </c>
      <c r="BI373" s="196">
        <f t="shared" si="88"/>
        <v>0</v>
      </c>
      <c r="BJ373" s="14" t="s">
        <v>180</v>
      </c>
      <c r="BK373" s="196">
        <f t="shared" si="89"/>
        <v>0</v>
      </c>
      <c r="BL373" s="14" t="s">
        <v>179</v>
      </c>
      <c r="BM373" s="195" t="s">
        <v>1939</v>
      </c>
    </row>
    <row r="374" spans="1:65" s="2" customFormat="1" ht="24.2" customHeight="1">
      <c r="A374" s="31"/>
      <c r="B374" s="32"/>
      <c r="C374" s="184" t="s">
        <v>1368</v>
      </c>
      <c r="D374" s="184" t="s">
        <v>175</v>
      </c>
      <c r="E374" s="185" t="s">
        <v>1940</v>
      </c>
      <c r="F374" s="186" t="s">
        <v>1941</v>
      </c>
      <c r="G374" s="187" t="s">
        <v>394</v>
      </c>
      <c r="H374" s="188">
        <v>12</v>
      </c>
      <c r="I374" s="189"/>
      <c r="J374" s="188">
        <f t="shared" si="80"/>
        <v>0</v>
      </c>
      <c r="K374" s="190"/>
      <c r="L374" s="36"/>
      <c r="M374" s="191" t="s">
        <v>1</v>
      </c>
      <c r="N374" s="192" t="s">
        <v>38</v>
      </c>
      <c r="O374" s="68"/>
      <c r="P374" s="193">
        <f t="shared" si="81"/>
        <v>0</v>
      </c>
      <c r="Q374" s="193">
        <v>0</v>
      </c>
      <c r="R374" s="193">
        <f t="shared" si="82"/>
        <v>0</v>
      </c>
      <c r="S374" s="193">
        <v>0</v>
      </c>
      <c r="T374" s="194">
        <f t="shared" si="83"/>
        <v>0</v>
      </c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R374" s="195" t="s">
        <v>179</v>
      </c>
      <c r="AT374" s="195" t="s">
        <v>175</v>
      </c>
      <c r="AU374" s="195" t="s">
        <v>180</v>
      </c>
      <c r="AY374" s="14" t="s">
        <v>172</v>
      </c>
      <c r="BE374" s="196">
        <f t="shared" si="84"/>
        <v>0</v>
      </c>
      <c r="BF374" s="196">
        <f t="shared" si="85"/>
        <v>0</v>
      </c>
      <c r="BG374" s="196">
        <f t="shared" si="86"/>
        <v>0</v>
      </c>
      <c r="BH374" s="196">
        <f t="shared" si="87"/>
        <v>0</v>
      </c>
      <c r="BI374" s="196">
        <f t="shared" si="88"/>
        <v>0</v>
      </c>
      <c r="BJ374" s="14" t="s">
        <v>180</v>
      </c>
      <c r="BK374" s="196">
        <f t="shared" si="89"/>
        <v>0</v>
      </c>
      <c r="BL374" s="14" t="s">
        <v>179</v>
      </c>
      <c r="BM374" s="195" t="s">
        <v>1942</v>
      </c>
    </row>
    <row r="375" spans="1:65" s="2" customFormat="1" ht="24.2" customHeight="1">
      <c r="A375" s="31"/>
      <c r="B375" s="32"/>
      <c r="C375" s="184" t="s">
        <v>1943</v>
      </c>
      <c r="D375" s="184" t="s">
        <v>175</v>
      </c>
      <c r="E375" s="185" t="s">
        <v>1944</v>
      </c>
      <c r="F375" s="186" t="s">
        <v>1945</v>
      </c>
      <c r="G375" s="187" t="s">
        <v>394</v>
      </c>
      <c r="H375" s="188">
        <v>4.8</v>
      </c>
      <c r="I375" s="189"/>
      <c r="J375" s="188">
        <f t="shared" si="80"/>
        <v>0</v>
      </c>
      <c r="K375" s="190"/>
      <c r="L375" s="36"/>
      <c r="M375" s="191" t="s">
        <v>1</v>
      </c>
      <c r="N375" s="192" t="s">
        <v>38</v>
      </c>
      <c r="O375" s="68"/>
      <c r="P375" s="193">
        <f t="shared" si="81"/>
        <v>0</v>
      </c>
      <c r="Q375" s="193">
        <v>0</v>
      </c>
      <c r="R375" s="193">
        <f t="shared" si="82"/>
        <v>0</v>
      </c>
      <c r="S375" s="193">
        <v>0</v>
      </c>
      <c r="T375" s="194">
        <f t="shared" si="83"/>
        <v>0</v>
      </c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R375" s="195" t="s">
        <v>179</v>
      </c>
      <c r="AT375" s="195" t="s">
        <v>175</v>
      </c>
      <c r="AU375" s="195" t="s">
        <v>180</v>
      </c>
      <c r="AY375" s="14" t="s">
        <v>172</v>
      </c>
      <c r="BE375" s="196">
        <f t="shared" si="84"/>
        <v>0</v>
      </c>
      <c r="BF375" s="196">
        <f t="shared" si="85"/>
        <v>0</v>
      </c>
      <c r="BG375" s="196">
        <f t="shared" si="86"/>
        <v>0</v>
      </c>
      <c r="BH375" s="196">
        <f t="shared" si="87"/>
        <v>0</v>
      </c>
      <c r="BI375" s="196">
        <f t="shared" si="88"/>
        <v>0</v>
      </c>
      <c r="BJ375" s="14" t="s">
        <v>180</v>
      </c>
      <c r="BK375" s="196">
        <f t="shared" si="89"/>
        <v>0</v>
      </c>
      <c r="BL375" s="14" t="s">
        <v>179</v>
      </c>
      <c r="BM375" s="195" t="s">
        <v>1946</v>
      </c>
    </row>
    <row r="376" spans="1:65" s="2" customFormat="1" ht="24.2" customHeight="1">
      <c r="A376" s="31"/>
      <c r="B376" s="32"/>
      <c r="C376" s="184" t="s">
        <v>1371</v>
      </c>
      <c r="D376" s="184" t="s">
        <v>175</v>
      </c>
      <c r="E376" s="185" t="s">
        <v>1947</v>
      </c>
      <c r="F376" s="186" t="s">
        <v>1948</v>
      </c>
      <c r="G376" s="187" t="s">
        <v>394</v>
      </c>
      <c r="H376" s="188">
        <v>16.8</v>
      </c>
      <c r="I376" s="189"/>
      <c r="J376" s="188">
        <f t="shared" si="80"/>
        <v>0</v>
      </c>
      <c r="K376" s="190"/>
      <c r="L376" s="36"/>
      <c r="M376" s="191" t="s">
        <v>1</v>
      </c>
      <c r="N376" s="192" t="s">
        <v>38</v>
      </c>
      <c r="O376" s="68"/>
      <c r="P376" s="193">
        <f t="shared" si="81"/>
        <v>0</v>
      </c>
      <c r="Q376" s="193">
        <v>0</v>
      </c>
      <c r="R376" s="193">
        <f t="shared" si="82"/>
        <v>0</v>
      </c>
      <c r="S376" s="193">
        <v>0</v>
      </c>
      <c r="T376" s="194">
        <f t="shared" si="83"/>
        <v>0</v>
      </c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R376" s="195" t="s">
        <v>179</v>
      </c>
      <c r="AT376" s="195" t="s">
        <v>175</v>
      </c>
      <c r="AU376" s="195" t="s">
        <v>180</v>
      </c>
      <c r="AY376" s="14" t="s">
        <v>172</v>
      </c>
      <c r="BE376" s="196">
        <f t="shared" si="84"/>
        <v>0</v>
      </c>
      <c r="BF376" s="196">
        <f t="shared" si="85"/>
        <v>0</v>
      </c>
      <c r="BG376" s="196">
        <f t="shared" si="86"/>
        <v>0</v>
      </c>
      <c r="BH376" s="196">
        <f t="shared" si="87"/>
        <v>0</v>
      </c>
      <c r="BI376" s="196">
        <f t="shared" si="88"/>
        <v>0</v>
      </c>
      <c r="BJ376" s="14" t="s">
        <v>180</v>
      </c>
      <c r="BK376" s="196">
        <f t="shared" si="89"/>
        <v>0</v>
      </c>
      <c r="BL376" s="14" t="s">
        <v>179</v>
      </c>
      <c r="BM376" s="195" t="s">
        <v>1949</v>
      </c>
    </row>
    <row r="377" spans="1:65" s="2" customFormat="1" ht="24.2" customHeight="1">
      <c r="A377" s="31"/>
      <c r="B377" s="32"/>
      <c r="C377" s="184" t="s">
        <v>1950</v>
      </c>
      <c r="D377" s="184" t="s">
        <v>175</v>
      </c>
      <c r="E377" s="185" t="s">
        <v>1951</v>
      </c>
      <c r="F377" s="186" t="s">
        <v>1952</v>
      </c>
      <c r="G377" s="187" t="s">
        <v>394</v>
      </c>
      <c r="H377" s="188">
        <v>16.8</v>
      </c>
      <c r="I377" s="189"/>
      <c r="J377" s="188">
        <f t="shared" si="80"/>
        <v>0</v>
      </c>
      <c r="K377" s="190"/>
      <c r="L377" s="36"/>
      <c r="M377" s="191" t="s">
        <v>1</v>
      </c>
      <c r="N377" s="192" t="s">
        <v>38</v>
      </c>
      <c r="O377" s="68"/>
      <c r="P377" s="193">
        <f t="shared" si="81"/>
        <v>0</v>
      </c>
      <c r="Q377" s="193">
        <v>0</v>
      </c>
      <c r="R377" s="193">
        <f t="shared" si="82"/>
        <v>0</v>
      </c>
      <c r="S377" s="193">
        <v>0</v>
      </c>
      <c r="T377" s="194">
        <f t="shared" si="83"/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95" t="s">
        <v>179</v>
      </c>
      <c r="AT377" s="195" t="s">
        <v>175</v>
      </c>
      <c r="AU377" s="195" t="s">
        <v>180</v>
      </c>
      <c r="AY377" s="14" t="s">
        <v>172</v>
      </c>
      <c r="BE377" s="196">
        <f t="shared" si="84"/>
        <v>0</v>
      </c>
      <c r="BF377" s="196">
        <f t="shared" si="85"/>
        <v>0</v>
      </c>
      <c r="BG377" s="196">
        <f t="shared" si="86"/>
        <v>0</v>
      </c>
      <c r="BH377" s="196">
        <f t="shared" si="87"/>
        <v>0</v>
      </c>
      <c r="BI377" s="196">
        <f t="shared" si="88"/>
        <v>0</v>
      </c>
      <c r="BJ377" s="14" t="s">
        <v>180</v>
      </c>
      <c r="BK377" s="196">
        <f t="shared" si="89"/>
        <v>0</v>
      </c>
      <c r="BL377" s="14" t="s">
        <v>179</v>
      </c>
      <c r="BM377" s="195" t="s">
        <v>1953</v>
      </c>
    </row>
    <row r="378" spans="1:65" s="2" customFormat="1" ht="24.2" customHeight="1">
      <c r="A378" s="31"/>
      <c r="B378" s="32"/>
      <c r="C378" s="184" t="s">
        <v>1375</v>
      </c>
      <c r="D378" s="184" t="s">
        <v>175</v>
      </c>
      <c r="E378" s="185" t="s">
        <v>1954</v>
      </c>
      <c r="F378" s="186" t="s">
        <v>1955</v>
      </c>
      <c r="G378" s="187" t="s">
        <v>1048</v>
      </c>
      <c r="H378" s="188">
        <v>4</v>
      </c>
      <c r="I378" s="189"/>
      <c r="J378" s="188">
        <f t="shared" si="80"/>
        <v>0</v>
      </c>
      <c r="K378" s="190"/>
      <c r="L378" s="36"/>
      <c r="M378" s="191" t="s">
        <v>1</v>
      </c>
      <c r="N378" s="192" t="s">
        <v>38</v>
      </c>
      <c r="O378" s="68"/>
      <c r="P378" s="193">
        <f t="shared" si="81"/>
        <v>0</v>
      </c>
      <c r="Q378" s="193">
        <v>0</v>
      </c>
      <c r="R378" s="193">
        <f t="shared" si="82"/>
        <v>0</v>
      </c>
      <c r="S378" s="193">
        <v>0</v>
      </c>
      <c r="T378" s="194">
        <f t="shared" si="83"/>
        <v>0</v>
      </c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R378" s="195" t="s">
        <v>179</v>
      </c>
      <c r="AT378" s="195" t="s">
        <v>175</v>
      </c>
      <c r="AU378" s="195" t="s">
        <v>180</v>
      </c>
      <c r="AY378" s="14" t="s">
        <v>172</v>
      </c>
      <c r="BE378" s="196">
        <f t="shared" si="84"/>
        <v>0</v>
      </c>
      <c r="BF378" s="196">
        <f t="shared" si="85"/>
        <v>0</v>
      </c>
      <c r="BG378" s="196">
        <f t="shared" si="86"/>
        <v>0</v>
      </c>
      <c r="BH378" s="196">
        <f t="shared" si="87"/>
        <v>0</v>
      </c>
      <c r="BI378" s="196">
        <f t="shared" si="88"/>
        <v>0</v>
      </c>
      <c r="BJ378" s="14" t="s">
        <v>180</v>
      </c>
      <c r="BK378" s="196">
        <f t="shared" si="89"/>
        <v>0</v>
      </c>
      <c r="BL378" s="14" t="s">
        <v>179</v>
      </c>
      <c r="BM378" s="195" t="s">
        <v>1956</v>
      </c>
    </row>
    <row r="379" spans="1:65" s="2" customFormat="1" ht="24.2" customHeight="1">
      <c r="A379" s="31"/>
      <c r="B379" s="32"/>
      <c r="C379" s="184" t="s">
        <v>1957</v>
      </c>
      <c r="D379" s="184" t="s">
        <v>175</v>
      </c>
      <c r="E379" s="185" t="s">
        <v>1958</v>
      </c>
      <c r="F379" s="186" t="s">
        <v>1959</v>
      </c>
      <c r="G379" s="187" t="s">
        <v>1048</v>
      </c>
      <c r="H379" s="188">
        <v>1</v>
      </c>
      <c r="I379" s="189"/>
      <c r="J379" s="188">
        <f t="shared" si="80"/>
        <v>0</v>
      </c>
      <c r="K379" s="190"/>
      <c r="L379" s="36"/>
      <c r="M379" s="191" t="s">
        <v>1</v>
      </c>
      <c r="N379" s="192" t="s">
        <v>38</v>
      </c>
      <c r="O379" s="68"/>
      <c r="P379" s="193">
        <f t="shared" si="81"/>
        <v>0</v>
      </c>
      <c r="Q379" s="193">
        <v>0</v>
      </c>
      <c r="R379" s="193">
        <f t="shared" si="82"/>
        <v>0</v>
      </c>
      <c r="S379" s="193">
        <v>0</v>
      </c>
      <c r="T379" s="194">
        <f t="shared" si="83"/>
        <v>0</v>
      </c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R379" s="195" t="s">
        <v>179</v>
      </c>
      <c r="AT379" s="195" t="s">
        <v>175</v>
      </c>
      <c r="AU379" s="195" t="s">
        <v>180</v>
      </c>
      <c r="AY379" s="14" t="s">
        <v>172</v>
      </c>
      <c r="BE379" s="196">
        <f t="shared" si="84"/>
        <v>0</v>
      </c>
      <c r="BF379" s="196">
        <f t="shared" si="85"/>
        <v>0</v>
      </c>
      <c r="BG379" s="196">
        <f t="shared" si="86"/>
        <v>0</v>
      </c>
      <c r="BH379" s="196">
        <f t="shared" si="87"/>
        <v>0</v>
      </c>
      <c r="BI379" s="196">
        <f t="shared" si="88"/>
        <v>0</v>
      </c>
      <c r="BJ379" s="14" t="s">
        <v>180</v>
      </c>
      <c r="BK379" s="196">
        <f t="shared" si="89"/>
        <v>0</v>
      </c>
      <c r="BL379" s="14" t="s">
        <v>179</v>
      </c>
      <c r="BM379" s="195" t="s">
        <v>1960</v>
      </c>
    </row>
    <row r="380" spans="1:65" s="2" customFormat="1" ht="24.2" customHeight="1">
      <c r="A380" s="31"/>
      <c r="B380" s="32"/>
      <c r="C380" s="184" t="s">
        <v>1378</v>
      </c>
      <c r="D380" s="184" t="s">
        <v>175</v>
      </c>
      <c r="E380" s="185" t="s">
        <v>1961</v>
      </c>
      <c r="F380" s="186" t="s">
        <v>1962</v>
      </c>
      <c r="G380" s="187" t="s">
        <v>1048</v>
      </c>
      <c r="H380" s="188">
        <v>11</v>
      </c>
      <c r="I380" s="189"/>
      <c r="J380" s="188">
        <f t="shared" si="80"/>
        <v>0</v>
      </c>
      <c r="K380" s="190"/>
      <c r="L380" s="36"/>
      <c r="M380" s="191" t="s">
        <v>1</v>
      </c>
      <c r="N380" s="192" t="s">
        <v>38</v>
      </c>
      <c r="O380" s="68"/>
      <c r="P380" s="193">
        <f t="shared" si="81"/>
        <v>0</v>
      </c>
      <c r="Q380" s="193">
        <v>0</v>
      </c>
      <c r="R380" s="193">
        <f t="shared" si="82"/>
        <v>0</v>
      </c>
      <c r="S380" s="193">
        <v>0</v>
      </c>
      <c r="T380" s="194">
        <f t="shared" si="83"/>
        <v>0</v>
      </c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R380" s="195" t="s">
        <v>179</v>
      </c>
      <c r="AT380" s="195" t="s">
        <v>175</v>
      </c>
      <c r="AU380" s="195" t="s">
        <v>180</v>
      </c>
      <c r="AY380" s="14" t="s">
        <v>172</v>
      </c>
      <c r="BE380" s="196">
        <f t="shared" si="84"/>
        <v>0</v>
      </c>
      <c r="BF380" s="196">
        <f t="shared" si="85"/>
        <v>0</v>
      </c>
      <c r="BG380" s="196">
        <f t="shared" si="86"/>
        <v>0</v>
      </c>
      <c r="BH380" s="196">
        <f t="shared" si="87"/>
        <v>0</v>
      </c>
      <c r="BI380" s="196">
        <f t="shared" si="88"/>
        <v>0</v>
      </c>
      <c r="BJ380" s="14" t="s">
        <v>180</v>
      </c>
      <c r="BK380" s="196">
        <f t="shared" si="89"/>
        <v>0</v>
      </c>
      <c r="BL380" s="14" t="s">
        <v>179</v>
      </c>
      <c r="BM380" s="195" t="s">
        <v>1963</v>
      </c>
    </row>
    <row r="381" spans="1:65" s="2" customFormat="1" ht="24.2" customHeight="1">
      <c r="A381" s="31"/>
      <c r="B381" s="32"/>
      <c r="C381" s="184" t="s">
        <v>1964</v>
      </c>
      <c r="D381" s="184" t="s">
        <v>175</v>
      </c>
      <c r="E381" s="185" t="s">
        <v>1965</v>
      </c>
      <c r="F381" s="186" t="s">
        <v>1966</v>
      </c>
      <c r="G381" s="187" t="s">
        <v>1048</v>
      </c>
      <c r="H381" s="188">
        <v>2</v>
      </c>
      <c r="I381" s="189"/>
      <c r="J381" s="188">
        <f t="shared" si="80"/>
        <v>0</v>
      </c>
      <c r="K381" s="190"/>
      <c r="L381" s="36"/>
      <c r="M381" s="191" t="s">
        <v>1</v>
      </c>
      <c r="N381" s="192" t="s">
        <v>38</v>
      </c>
      <c r="O381" s="68"/>
      <c r="P381" s="193">
        <f t="shared" si="81"/>
        <v>0</v>
      </c>
      <c r="Q381" s="193">
        <v>0</v>
      </c>
      <c r="R381" s="193">
        <f t="shared" si="82"/>
        <v>0</v>
      </c>
      <c r="S381" s="193">
        <v>0</v>
      </c>
      <c r="T381" s="194">
        <f t="shared" si="83"/>
        <v>0</v>
      </c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R381" s="195" t="s">
        <v>179</v>
      </c>
      <c r="AT381" s="195" t="s">
        <v>175</v>
      </c>
      <c r="AU381" s="195" t="s">
        <v>180</v>
      </c>
      <c r="AY381" s="14" t="s">
        <v>172</v>
      </c>
      <c r="BE381" s="196">
        <f t="shared" si="84"/>
        <v>0</v>
      </c>
      <c r="BF381" s="196">
        <f t="shared" si="85"/>
        <v>0</v>
      </c>
      <c r="BG381" s="196">
        <f t="shared" si="86"/>
        <v>0</v>
      </c>
      <c r="BH381" s="196">
        <f t="shared" si="87"/>
        <v>0</v>
      </c>
      <c r="BI381" s="196">
        <f t="shared" si="88"/>
        <v>0</v>
      </c>
      <c r="BJ381" s="14" t="s">
        <v>180</v>
      </c>
      <c r="BK381" s="196">
        <f t="shared" si="89"/>
        <v>0</v>
      </c>
      <c r="BL381" s="14" t="s">
        <v>179</v>
      </c>
      <c r="BM381" s="195" t="s">
        <v>1967</v>
      </c>
    </row>
    <row r="382" spans="1:65" s="2" customFormat="1" ht="24.2" customHeight="1">
      <c r="A382" s="31"/>
      <c r="B382" s="32"/>
      <c r="C382" s="184" t="s">
        <v>1382</v>
      </c>
      <c r="D382" s="184" t="s">
        <v>175</v>
      </c>
      <c r="E382" s="185" t="s">
        <v>1968</v>
      </c>
      <c r="F382" s="186" t="s">
        <v>1969</v>
      </c>
      <c r="G382" s="187" t="s">
        <v>394</v>
      </c>
      <c r="H382" s="188">
        <v>6</v>
      </c>
      <c r="I382" s="189"/>
      <c r="J382" s="188">
        <f t="shared" si="80"/>
        <v>0</v>
      </c>
      <c r="K382" s="190"/>
      <c r="L382" s="36"/>
      <c r="M382" s="191" t="s">
        <v>1</v>
      </c>
      <c r="N382" s="192" t="s">
        <v>38</v>
      </c>
      <c r="O382" s="68"/>
      <c r="P382" s="193">
        <f t="shared" si="81"/>
        <v>0</v>
      </c>
      <c r="Q382" s="193">
        <v>2.5428199999999999</v>
      </c>
      <c r="R382" s="193">
        <f t="shared" si="82"/>
        <v>15.256919999999999</v>
      </c>
      <c r="S382" s="193">
        <v>0</v>
      </c>
      <c r="T382" s="194">
        <f t="shared" si="83"/>
        <v>0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R382" s="195" t="s">
        <v>179</v>
      </c>
      <c r="AT382" s="195" t="s">
        <v>175</v>
      </c>
      <c r="AU382" s="195" t="s">
        <v>180</v>
      </c>
      <c r="AY382" s="14" t="s">
        <v>172</v>
      </c>
      <c r="BE382" s="196">
        <f t="shared" si="84"/>
        <v>0</v>
      </c>
      <c r="BF382" s="196">
        <f t="shared" si="85"/>
        <v>0</v>
      </c>
      <c r="BG382" s="196">
        <f t="shared" si="86"/>
        <v>0</v>
      </c>
      <c r="BH382" s="196">
        <f t="shared" si="87"/>
        <v>0</v>
      </c>
      <c r="BI382" s="196">
        <f t="shared" si="88"/>
        <v>0</v>
      </c>
      <c r="BJ382" s="14" t="s">
        <v>180</v>
      </c>
      <c r="BK382" s="196">
        <f t="shared" si="89"/>
        <v>0</v>
      </c>
      <c r="BL382" s="14" t="s">
        <v>179</v>
      </c>
      <c r="BM382" s="195" t="s">
        <v>1970</v>
      </c>
    </row>
    <row r="383" spans="1:65" s="2" customFormat="1" ht="24.2" customHeight="1">
      <c r="A383" s="31"/>
      <c r="B383" s="32"/>
      <c r="C383" s="184" t="s">
        <v>1971</v>
      </c>
      <c r="D383" s="184" t="s">
        <v>175</v>
      </c>
      <c r="E383" s="185" t="s">
        <v>1972</v>
      </c>
      <c r="F383" s="186" t="s">
        <v>1973</v>
      </c>
      <c r="G383" s="187" t="s">
        <v>394</v>
      </c>
      <c r="H383" s="188">
        <v>1.5</v>
      </c>
      <c r="I383" s="189"/>
      <c r="J383" s="188">
        <f t="shared" si="80"/>
        <v>0</v>
      </c>
      <c r="K383" s="190"/>
      <c r="L383" s="36"/>
      <c r="M383" s="191" t="s">
        <v>1</v>
      </c>
      <c r="N383" s="192" t="s">
        <v>38</v>
      </c>
      <c r="O383" s="68"/>
      <c r="P383" s="193">
        <f t="shared" si="81"/>
        <v>0</v>
      </c>
      <c r="Q383" s="193">
        <v>2.5428199999999999</v>
      </c>
      <c r="R383" s="193">
        <f t="shared" si="82"/>
        <v>3.8142299999999998</v>
      </c>
      <c r="S383" s="193">
        <v>0</v>
      </c>
      <c r="T383" s="194">
        <f t="shared" si="83"/>
        <v>0</v>
      </c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R383" s="195" t="s">
        <v>179</v>
      </c>
      <c r="AT383" s="195" t="s">
        <v>175</v>
      </c>
      <c r="AU383" s="195" t="s">
        <v>180</v>
      </c>
      <c r="AY383" s="14" t="s">
        <v>172</v>
      </c>
      <c r="BE383" s="196">
        <f t="shared" si="84"/>
        <v>0</v>
      </c>
      <c r="BF383" s="196">
        <f t="shared" si="85"/>
        <v>0</v>
      </c>
      <c r="BG383" s="196">
        <f t="shared" si="86"/>
        <v>0</v>
      </c>
      <c r="BH383" s="196">
        <f t="shared" si="87"/>
        <v>0</v>
      </c>
      <c r="BI383" s="196">
        <f t="shared" si="88"/>
        <v>0</v>
      </c>
      <c r="BJ383" s="14" t="s">
        <v>180</v>
      </c>
      <c r="BK383" s="196">
        <f t="shared" si="89"/>
        <v>0</v>
      </c>
      <c r="BL383" s="14" t="s">
        <v>179</v>
      </c>
      <c r="BM383" s="195" t="s">
        <v>1974</v>
      </c>
    </row>
    <row r="384" spans="1:65" s="2" customFormat="1" ht="24.2" customHeight="1">
      <c r="A384" s="31"/>
      <c r="B384" s="32"/>
      <c r="C384" s="184" t="s">
        <v>1385</v>
      </c>
      <c r="D384" s="184" t="s">
        <v>175</v>
      </c>
      <c r="E384" s="185" t="s">
        <v>1975</v>
      </c>
      <c r="F384" s="186" t="s">
        <v>1976</v>
      </c>
      <c r="G384" s="187" t="s">
        <v>394</v>
      </c>
      <c r="H384" s="188">
        <v>6.5</v>
      </c>
      <c r="I384" s="189"/>
      <c r="J384" s="188">
        <f t="shared" si="80"/>
        <v>0</v>
      </c>
      <c r="K384" s="190"/>
      <c r="L384" s="36"/>
      <c r="M384" s="191" t="s">
        <v>1</v>
      </c>
      <c r="N384" s="192" t="s">
        <v>38</v>
      </c>
      <c r="O384" s="68"/>
      <c r="P384" s="193">
        <f t="shared" si="81"/>
        <v>0</v>
      </c>
      <c r="Q384" s="193">
        <v>0</v>
      </c>
      <c r="R384" s="193">
        <f t="shared" si="82"/>
        <v>0</v>
      </c>
      <c r="S384" s="193">
        <v>0</v>
      </c>
      <c r="T384" s="194">
        <f t="shared" si="83"/>
        <v>0</v>
      </c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R384" s="195" t="s">
        <v>179</v>
      </c>
      <c r="AT384" s="195" t="s">
        <v>175</v>
      </c>
      <c r="AU384" s="195" t="s">
        <v>180</v>
      </c>
      <c r="AY384" s="14" t="s">
        <v>172</v>
      </c>
      <c r="BE384" s="196">
        <f t="shared" si="84"/>
        <v>0</v>
      </c>
      <c r="BF384" s="196">
        <f t="shared" si="85"/>
        <v>0</v>
      </c>
      <c r="BG384" s="196">
        <f t="shared" si="86"/>
        <v>0</v>
      </c>
      <c r="BH384" s="196">
        <f t="shared" si="87"/>
        <v>0</v>
      </c>
      <c r="BI384" s="196">
        <f t="shared" si="88"/>
        <v>0</v>
      </c>
      <c r="BJ384" s="14" t="s">
        <v>180</v>
      </c>
      <c r="BK384" s="196">
        <f t="shared" si="89"/>
        <v>0</v>
      </c>
      <c r="BL384" s="14" t="s">
        <v>179</v>
      </c>
      <c r="BM384" s="195" t="s">
        <v>1977</v>
      </c>
    </row>
    <row r="385" spans="1:65" s="2" customFormat="1" ht="24.2" customHeight="1">
      <c r="A385" s="31"/>
      <c r="B385" s="32"/>
      <c r="C385" s="184" t="s">
        <v>1978</v>
      </c>
      <c r="D385" s="184" t="s">
        <v>175</v>
      </c>
      <c r="E385" s="185" t="s">
        <v>1979</v>
      </c>
      <c r="F385" s="186" t="s">
        <v>1980</v>
      </c>
      <c r="G385" s="187" t="s">
        <v>1048</v>
      </c>
      <c r="H385" s="188">
        <v>1</v>
      </c>
      <c r="I385" s="189"/>
      <c r="J385" s="188">
        <f t="shared" si="80"/>
        <v>0</v>
      </c>
      <c r="K385" s="190"/>
      <c r="L385" s="36"/>
      <c r="M385" s="191" t="s">
        <v>1</v>
      </c>
      <c r="N385" s="192" t="s">
        <v>38</v>
      </c>
      <c r="O385" s="68"/>
      <c r="P385" s="193">
        <f t="shared" si="81"/>
        <v>0</v>
      </c>
      <c r="Q385" s="193">
        <v>0</v>
      </c>
      <c r="R385" s="193">
        <f t="shared" si="82"/>
        <v>0</v>
      </c>
      <c r="S385" s="193">
        <v>0</v>
      </c>
      <c r="T385" s="194">
        <f t="shared" si="83"/>
        <v>0</v>
      </c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R385" s="195" t="s">
        <v>179</v>
      </c>
      <c r="AT385" s="195" t="s">
        <v>175</v>
      </c>
      <c r="AU385" s="195" t="s">
        <v>180</v>
      </c>
      <c r="AY385" s="14" t="s">
        <v>172</v>
      </c>
      <c r="BE385" s="196">
        <f t="shared" si="84"/>
        <v>0</v>
      </c>
      <c r="BF385" s="196">
        <f t="shared" si="85"/>
        <v>0</v>
      </c>
      <c r="BG385" s="196">
        <f t="shared" si="86"/>
        <v>0</v>
      </c>
      <c r="BH385" s="196">
        <f t="shared" si="87"/>
        <v>0</v>
      </c>
      <c r="BI385" s="196">
        <f t="shared" si="88"/>
        <v>0</v>
      </c>
      <c r="BJ385" s="14" t="s">
        <v>180</v>
      </c>
      <c r="BK385" s="196">
        <f t="shared" si="89"/>
        <v>0</v>
      </c>
      <c r="BL385" s="14" t="s">
        <v>179</v>
      </c>
      <c r="BM385" s="195" t="s">
        <v>1981</v>
      </c>
    </row>
    <row r="386" spans="1:65" s="2" customFormat="1" ht="24.2" customHeight="1">
      <c r="A386" s="31"/>
      <c r="B386" s="32"/>
      <c r="C386" s="184" t="s">
        <v>1389</v>
      </c>
      <c r="D386" s="184" t="s">
        <v>175</v>
      </c>
      <c r="E386" s="185" t="s">
        <v>1982</v>
      </c>
      <c r="F386" s="186" t="s">
        <v>1983</v>
      </c>
      <c r="G386" s="187" t="s">
        <v>1048</v>
      </c>
      <c r="H386" s="188">
        <v>15</v>
      </c>
      <c r="I386" s="189"/>
      <c r="J386" s="188">
        <f t="shared" si="80"/>
        <v>0</v>
      </c>
      <c r="K386" s="190"/>
      <c r="L386" s="36"/>
      <c r="M386" s="191" t="s">
        <v>1</v>
      </c>
      <c r="N386" s="192" t="s">
        <v>38</v>
      </c>
      <c r="O386" s="68"/>
      <c r="P386" s="193">
        <f t="shared" si="81"/>
        <v>0</v>
      </c>
      <c r="Q386" s="193">
        <v>0</v>
      </c>
      <c r="R386" s="193">
        <f t="shared" si="82"/>
        <v>0</v>
      </c>
      <c r="S386" s="193">
        <v>0</v>
      </c>
      <c r="T386" s="194">
        <f t="shared" si="83"/>
        <v>0</v>
      </c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R386" s="195" t="s">
        <v>179</v>
      </c>
      <c r="AT386" s="195" t="s">
        <v>175</v>
      </c>
      <c r="AU386" s="195" t="s">
        <v>180</v>
      </c>
      <c r="AY386" s="14" t="s">
        <v>172</v>
      </c>
      <c r="BE386" s="196">
        <f t="shared" si="84"/>
        <v>0</v>
      </c>
      <c r="BF386" s="196">
        <f t="shared" si="85"/>
        <v>0</v>
      </c>
      <c r="BG386" s="196">
        <f t="shared" si="86"/>
        <v>0</v>
      </c>
      <c r="BH386" s="196">
        <f t="shared" si="87"/>
        <v>0</v>
      </c>
      <c r="BI386" s="196">
        <f t="shared" si="88"/>
        <v>0</v>
      </c>
      <c r="BJ386" s="14" t="s">
        <v>180</v>
      </c>
      <c r="BK386" s="196">
        <f t="shared" si="89"/>
        <v>0</v>
      </c>
      <c r="BL386" s="14" t="s">
        <v>179</v>
      </c>
      <c r="BM386" s="195" t="s">
        <v>1984</v>
      </c>
    </row>
    <row r="387" spans="1:65" s="2" customFormat="1" ht="24.2" customHeight="1">
      <c r="A387" s="31"/>
      <c r="B387" s="32"/>
      <c r="C387" s="184" t="s">
        <v>1985</v>
      </c>
      <c r="D387" s="184" t="s">
        <v>175</v>
      </c>
      <c r="E387" s="185" t="s">
        <v>1986</v>
      </c>
      <c r="F387" s="186" t="s">
        <v>1987</v>
      </c>
      <c r="G387" s="187" t="s">
        <v>1048</v>
      </c>
      <c r="H387" s="188">
        <v>6</v>
      </c>
      <c r="I387" s="189"/>
      <c r="J387" s="188">
        <f t="shared" si="80"/>
        <v>0</v>
      </c>
      <c r="K387" s="190"/>
      <c r="L387" s="36"/>
      <c r="M387" s="191" t="s">
        <v>1</v>
      </c>
      <c r="N387" s="192" t="s">
        <v>38</v>
      </c>
      <c r="O387" s="68"/>
      <c r="P387" s="193">
        <f t="shared" si="81"/>
        <v>0</v>
      </c>
      <c r="Q387" s="193">
        <v>0</v>
      </c>
      <c r="R387" s="193">
        <f t="shared" si="82"/>
        <v>0</v>
      </c>
      <c r="S387" s="193">
        <v>0</v>
      </c>
      <c r="T387" s="194">
        <f t="shared" si="83"/>
        <v>0</v>
      </c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R387" s="195" t="s">
        <v>179</v>
      </c>
      <c r="AT387" s="195" t="s">
        <v>175</v>
      </c>
      <c r="AU387" s="195" t="s">
        <v>180</v>
      </c>
      <c r="AY387" s="14" t="s">
        <v>172</v>
      </c>
      <c r="BE387" s="196">
        <f t="shared" si="84"/>
        <v>0</v>
      </c>
      <c r="BF387" s="196">
        <f t="shared" si="85"/>
        <v>0</v>
      </c>
      <c r="BG387" s="196">
        <f t="shared" si="86"/>
        <v>0</v>
      </c>
      <c r="BH387" s="196">
        <f t="shared" si="87"/>
        <v>0</v>
      </c>
      <c r="BI387" s="196">
        <f t="shared" si="88"/>
        <v>0</v>
      </c>
      <c r="BJ387" s="14" t="s">
        <v>180</v>
      </c>
      <c r="BK387" s="196">
        <f t="shared" si="89"/>
        <v>0</v>
      </c>
      <c r="BL387" s="14" t="s">
        <v>179</v>
      </c>
      <c r="BM387" s="195" t="s">
        <v>1988</v>
      </c>
    </row>
    <row r="388" spans="1:65" s="2" customFormat="1" ht="24.2" customHeight="1">
      <c r="A388" s="31"/>
      <c r="B388" s="32"/>
      <c r="C388" s="184" t="s">
        <v>1392</v>
      </c>
      <c r="D388" s="184" t="s">
        <v>175</v>
      </c>
      <c r="E388" s="185" t="s">
        <v>1989</v>
      </c>
      <c r="F388" s="186" t="s">
        <v>1990</v>
      </c>
      <c r="G388" s="187" t="s">
        <v>1048</v>
      </c>
      <c r="H388" s="188">
        <v>14</v>
      </c>
      <c r="I388" s="189"/>
      <c r="J388" s="188">
        <f t="shared" si="80"/>
        <v>0</v>
      </c>
      <c r="K388" s="190"/>
      <c r="L388" s="36"/>
      <c r="M388" s="191" t="s">
        <v>1</v>
      </c>
      <c r="N388" s="192" t="s">
        <v>38</v>
      </c>
      <c r="O388" s="68"/>
      <c r="P388" s="193">
        <f t="shared" si="81"/>
        <v>0</v>
      </c>
      <c r="Q388" s="193">
        <v>0</v>
      </c>
      <c r="R388" s="193">
        <f t="shared" si="82"/>
        <v>0</v>
      </c>
      <c r="S388" s="193">
        <v>0</v>
      </c>
      <c r="T388" s="194">
        <f t="shared" si="83"/>
        <v>0</v>
      </c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R388" s="195" t="s">
        <v>179</v>
      </c>
      <c r="AT388" s="195" t="s">
        <v>175</v>
      </c>
      <c r="AU388" s="195" t="s">
        <v>180</v>
      </c>
      <c r="AY388" s="14" t="s">
        <v>172</v>
      </c>
      <c r="BE388" s="196">
        <f t="shared" si="84"/>
        <v>0</v>
      </c>
      <c r="BF388" s="196">
        <f t="shared" si="85"/>
        <v>0</v>
      </c>
      <c r="BG388" s="196">
        <f t="shared" si="86"/>
        <v>0</v>
      </c>
      <c r="BH388" s="196">
        <f t="shared" si="87"/>
        <v>0</v>
      </c>
      <c r="BI388" s="196">
        <f t="shared" si="88"/>
        <v>0</v>
      </c>
      <c r="BJ388" s="14" t="s">
        <v>180</v>
      </c>
      <c r="BK388" s="196">
        <f t="shared" si="89"/>
        <v>0</v>
      </c>
      <c r="BL388" s="14" t="s">
        <v>179</v>
      </c>
      <c r="BM388" s="195" t="s">
        <v>1991</v>
      </c>
    </row>
    <row r="389" spans="1:65" s="2" customFormat="1" ht="24.2" customHeight="1">
      <c r="A389" s="31"/>
      <c r="B389" s="32"/>
      <c r="C389" s="184" t="s">
        <v>1992</v>
      </c>
      <c r="D389" s="184" t="s">
        <v>175</v>
      </c>
      <c r="E389" s="185" t="s">
        <v>1993</v>
      </c>
      <c r="F389" s="186" t="s">
        <v>1994</v>
      </c>
      <c r="G389" s="187" t="s">
        <v>1048</v>
      </c>
      <c r="H389" s="188">
        <v>14</v>
      </c>
      <c r="I389" s="189"/>
      <c r="J389" s="188">
        <f t="shared" si="80"/>
        <v>0</v>
      </c>
      <c r="K389" s="190"/>
      <c r="L389" s="36"/>
      <c r="M389" s="191" t="s">
        <v>1</v>
      </c>
      <c r="N389" s="192" t="s">
        <v>38</v>
      </c>
      <c r="O389" s="68"/>
      <c r="P389" s="193">
        <f t="shared" si="81"/>
        <v>0</v>
      </c>
      <c r="Q389" s="193">
        <v>0</v>
      </c>
      <c r="R389" s="193">
        <f t="shared" si="82"/>
        <v>0</v>
      </c>
      <c r="S389" s="193">
        <v>0</v>
      </c>
      <c r="T389" s="194">
        <f t="shared" si="83"/>
        <v>0</v>
      </c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R389" s="195" t="s">
        <v>179</v>
      </c>
      <c r="AT389" s="195" t="s">
        <v>175</v>
      </c>
      <c r="AU389" s="195" t="s">
        <v>180</v>
      </c>
      <c r="AY389" s="14" t="s">
        <v>172</v>
      </c>
      <c r="BE389" s="196">
        <f t="shared" si="84"/>
        <v>0</v>
      </c>
      <c r="BF389" s="196">
        <f t="shared" si="85"/>
        <v>0</v>
      </c>
      <c r="BG389" s="196">
        <f t="shared" si="86"/>
        <v>0</v>
      </c>
      <c r="BH389" s="196">
        <f t="shared" si="87"/>
        <v>0</v>
      </c>
      <c r="BI389" s="196">
        <f t="shared" si="88"/>
        <v>0</v>
      </c>
      <c r="BJ389" s="14" t="s">
        <v>180</v>
      </c>
      <c r="BK389" s="196">
        <f t="shared" si="89"/>
        <v>0</v>
      </c>
      <c r="BL389" s="14" t="s">
        <v>179</v>
      </c>
      <c r="BM389" s="195" t="s">
        <v>1995</v>
      </c>
    </row>
    <row r="390" spans="1:65" s="2" customFormat="1" ht="24.2" customHeight="1">
      <c r="A390" s="31"/>
      <c r="B390" s="32"/>
      <c r="C390" s="184" t="s">
        <v>1396</v>
      </c>
      <c r="D390" s="184" t="s">
        <v>175</v>
      </c>
      <c r="E390" s="185" t="s">
        <v>1996</v>
      </c>
      <c r="F390" s="186" t="s">
        <v>1997</v>
      </c>
      <c r="G390" s="187" t="s">
        <v>337</v>
      </c>
      <c r="H390" s="188">
        <v>103</v>
      </c>
      <c r="I390" s="189"/>
      <c r="J390" s="188">
        <f t="shared" si="80"/>
        <v>0</v>
      </c>
      <c r="K390" s="190"/>
      <c r="L390" s="36"/>
      <c r="M390" s="191" t="s">
        <v>1</v>
      </c>
      <c r="N390" s="192" t="s">
        <v>38</v>
      </c>
      <c r="O390" s="68"/>
      <c r="P390" s="193">
        <f t="shared" si="81"/>
        <v>0</v>
      </c>
      <c r="Q390" s="193">
        <v>0</v>
      </c>
      <c r="R390" s="193">
        <f t="shared" si="82"/>
        <v>0</v>
      </c>
      <c r="S390" s="193">
        <v>0</v>
      </c>
      <c r="T390" s="194">
        <f t="shared" si="83"/>
        <v>0</v>
      </c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R390" s="195" t="s">
        <v>179</v>
      </c>
      <c r="AT390" s="195" t="s">
        <v>175</v>
      </c>
      <c r="AU390" s="195" t="s">
        <v>180</v>
      </c>
      <c r="AY390" s="14" t="s">
        <v>172</v>
      </c>
      <c r="BE390" s="196">
        <f t="shared" si="84"/>
        <v>0</v>
      </c>
      <c r="BF390" s="196">
        <f t="shared" si="85"/>
        <v>0</v>
      </c>
      <c r="BG390" s="196">
        <f t="shared" si="86"/>
        <v>0</v>
      </c>
      <c r="BH390" s="196">
        <f t="shared" si="87"/>
        <v>0</v>
      </c>
      <c r="BI390" s="196">
        <f t="shared" si="88"/>
        <v>0</v>
      </c>
      <c r="BJ390" s="14" t="s">
        <v>180</v>
      </c>
      <c r="BK390" s="196">
        <f t="shared" si="89"/>
        <v>0</v>
      </c>
      <c r="BL390" s="14" t="s">
        <v>179</v>
      </c>
      <c r="BM390" s="195" t="s">
        <v>1998</v>
      </c>
    </row>
    <row r="391" spans="1:65" s="2" customFormat="1" ht="24.2" customHeight="1">
      <c r="A391" s="31"/>
      <c r="B391" s="32"/>
      <c r="C391" s="184" t="s">
        <v>1999</v>
      </c>
      <c r="D391" s="184" t="s">
        <v>175</v>
      </c>
      <c r="E391" s="185" t="s">
        <v>2000</v>
      </c>
      <c r="F391" s="186" t="s">
        <v>2001</v>
      </c>
      <c r="G391" s="187" t="s">
        <v>337</v>
      </c>
      <c r="H391" s="188">
        <v>18</v>
      </c>
      <c r="I391" s="189"/>
      <c r="J391" s="188">
        <f t="shared" si="80"/>
        <v>0</v>
      </c>
      <c r="K391" s="190"/>
      <c r="L391" s="36"/>
      <c r="M391" s="191" t="s">
        <v>1</v>
      </c>
      <c r="N391" s="192" t="s">
        <v>38</v>
      </c>
      <c r="O391" s="68"/>
      <c r="P391" s="193">
        <f t="shared" si="81"/>
        <v>0</v>
      </c>
      <c r="Q391" s="193">
        <v>0</v>
      </c>
      <c r="R391" s="193">
        <f t="shared" si="82"/>
        <v>0</v>
      </c>
      <c r="S391" s="193">
        <v>0</v>
      </c>
      <c r="T391" s="194">
        <f t="shared" si="83"/>
        <v>0</v>
      </c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R391" s="195" t="s">
        <v>179</v>
      </c>
      <c r="AT391" s="195" t="s">
        <v>175</v>
      </c>
      <c r="AU391" s="195" t="s">
        <v>180</v>
      </c>
      <c r="AY391" s="14" t="s">
        <v>172</v>
      </c>
      <c r="BE391" s="196">
        <f t="shared" si="84"/>
        <v>0</v>
      </c>
      <c r="BF391" s="196">
        <f t="shared" si="85"/>
        <v>0</v>
      </c>
      <c r="BG391" s="196">
        <f t="shared" si="86"/>
        <v>0</v>
      </c>
      <c r="BH391" s="196">
        <f t="shared" si="87"/>
        <v>0</v>
      </c>
      <c r="BI391" s="196">
        <f t="shared" si="88"/>
        <v>0</v>
      </c>
      <c r="BJ391" s="14" t="s">
        <v>180</v>
      </c>
      <c r="BK391" s="196">
        <f t="shared" si="89"/>
        <v>0</v>
      </c>
      <c r="BL391" s="14" t="s">
        <v>179</v>
      </c>
      <c r="BM391" s="195" t="s">
        <v>2002</v>
      </c>
    </row>
    <row r="392" spans="1:65" s="2" customFormat="1" ht="24.2" customHeight="1">
      <c r="A392" s="31"/>
      <c r="B392" s="32"/>
      <c r="C392" s="184" t="s">
        <v>1399</v>
      </c>
      <c r="D392" s="184" t="s">
        <v>175</v>
      </c>
      <c r="E392" s="185" t="s">
        <v>2003</v>
      </c>
      <c r="F392" s="186" t="s">
        <v>2004</v>
      </c>
      <c r="G392" s="187" t="s">
        <v>337</v>
      </c>
      <c r="H392" s="188">
        <v>1</v>
      </c>
      <c r="I392" s="189"/>
      <c r="J392" s="188">
        <f t="shared" si="80"/>
        <v>0</v>
      </c>
      <c r="K392" s="190"/>
      <c r="L392" s="36"/>
      <c r="M392" s="191" t="s">
        <v>1</v>
      </c>
      <c r="N392" s="192" t="s">
        <v>38</v>
      </c>
      <c r="O392" s="68"/>
      <c r="P392" s="193">
        <f t="shared" si="81"/>
        <v>0</v>
      </c>
      <c r="Q392" s="193">
        <v>0</v>
      </c>
      <c r="R392" s="193">
        <f t="shared" si="82"/>
        <v>0</v>
      </c>
      <c r="S392" s="193">
        <v>0</v>
      </c>
      <c r="T392" s="194">
        <f t="shared" si="83"/>
        <v>0</v>
      </c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R392" s="195" t="s">
        <v>179</v>
      </c>
      <c r="AT392" s="195" t="s">
        <v>175</v>
      </c>
      <c r="AU392" s="195" t="s">
        <v>180</v>
      </c>
      <c r="AY392" s="14" t="s">
        <v>172</v>
      </c>
      <c r="BE392" s="196">
        <f t="shared" si="84"/>
        <v>0</v>
      </c>
      <c r="BF392" s="196">
        <f t="shared" si="85"/>
        <v>0</v>
      </c>
      <c r="BG392" s="196">
        <f t="shared" si="86"/>
        <v>0</v>
      </c>
      <c r="BH392" s="196">
        <f t="shared" si="87"/>
        <v>0</v>
      </c>
      <c r="BI392" s="196">
        <f t="shared" si="88"/>
        <v>0</v>
      </c>
      <c r="BJ392" s="14" t="s">
        <v>180</v>
      </c>
      <c r="BK392" s="196">
        <f t="shared" si="89"/>
        <v>0</v>
      </c>
      <c r="BL392" s="14" t="s">
        <v>179</v>
      </c>
      <c r="BM392" s="195" t="s">
        <v>2005</v>
      </c>
    </row>
    <row r="393" spans="1:65" s="2" customFormat="1" ht="24.2" customHeight="1">
      <c r="A393" s="31"/>
      <c r="B393" s="32"/>
      <c r="C393" s="184" t="s">
        <v>2006</v>
      </c>
      <c r="D393" s="184" t="s">
        <v>175</v>
      </c>
      <c r="E393" s="185" t="s">
        <v>2007</v>
      </c>
      <c r="F393" s="186" t="s">
        <v>2008</v>
      </c>
      <c r="G393" s="187" t="s">
        <v>394</v>
      </c>
      <c r="H393" s="188">
        <v>3.7</v>
      </c>
      <c r="I393" s="189"/>
      <c r="J393" s="188">
        <f t="shared" si="80"/>
        <v>0</v>
      </c>
      <c r="K393" s="190"/>
      <c r="L393" s="36"/>
      <c r="M393" s="191" t="s">
        <v>1</v>
      </c>
      <c r="N393" s="192" t="s">
        <v>38</v>
      </c>
      <c r="O393" s="68"/>
      <c r="P393" s="193">
        <f t="shared" si="81"/>
        <v>0</v>
      </c>
      <c r="Q393" s="193">
        <v>0</v>
      </c>
      <c r="R393" s="193">
        <f t="shared" si="82"/>
        <v>0</v>
      </c>
      <c r="S393" s="193">
        <v>0</v>
      </c>
      <c r="T393" s="194">
        <f t="shared" si="83"/>
        <v>0</v>
      </c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R393" s="195" t="s">
        <v>179</v>
      </c>
      <c r="AT393" s="195" t="s">
        <v>175</v>
      </c>
      <c r="AU393" s="195" t="s">
        <v>180</v>
      </c>
      <c r="AY393" s="14" t="s">
        <v>172</v>
      </c>
      <c r="BE393" s="196">
        <f t="shared" si="84"/>
        <v>0</v>
      </c>
      <c r="BF393" s="196">
        <f t="shared" si="85"/>
        <v>0</v>
      </c>
      <c r="BG393" s="196">
        <f t="shared" si="86"/>
        <v>0</v>
      </c>
      <c r="BH393" s="196">
        <f t="shared" si="87"/>
        <v>0</v>
      </c>
      <c r="BI393" s="196">
        <f t="shared" si="88"/>
        <v>0</v>
      </c>
      <c r="BJ393" s="14" t="s">
        <v>180</v>
      </c>
      <c r="BK393" s="196">
        <f t="shared" si="89"/>
        <v>0</v>
      </c>
      <c r="BL393" s="14" t="s">
        <v>179</v>
      </c>
      <c r="BM393" s="195" t="s">
        <v>2009</v>
      </c>
    </row>
    <row r="394" spans="1:65" s="2" customFormat="1" ht="24.2" customHeight="1">
      <c r="A394" s="31"/>
      <c r="B394" s="32"/>
      <c r="C394" s="184" t="s">
        <v>1403</v>
      </c>
      <c r="D394" s="184" t="s">
        <v>175</v>
      </c>
      <c r="E394" s="185" t="s">
        <v>2010</v>
      </c>
      <c r="F394" s="186" t="s">
        <v>2011</v>
      </c>
      <c r="G394" s="187" t="s">
        <v>394</v>
      </c>
      <c r="H394" s="188">
        <v>5</v>
      </c>
      <c r="I394" s="189"/>
      <c r="J394" s="188">
        <f t="shared" si="80"/>
        <v>0</v>
      </c>
      <c r="K394" s="190"/>
      <c r="L394" s="36"/>
      <c r="M394" s="191" t="s">
        <v>1</v>
      </c>
      <c r="N394" s="192" t="s">
        <v>38</v>
      </c>
      <c r="O394" s="68"/>
      <c r="P394" s="193">
        <f t="shared" si="81"/>
        <v>0</v>
      </c>
      <c r="Q394" s="193">
        <v>0</v>
      </c>
      <c r="R394" s="193">
        <f t="shared" si="82"/>
        <v>0</v>
      </c>
      <c r="S394" s="193">
        <v>0</v>
      </c>
      <c r="T394" s="194">
        <f t="shared" si="83"/>
        <v>0</v>
      </c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R394" s="195" t="s">
        <v>179</v>
      </c>
      <c r="AT394" s="195" t="s">
        <v>175</v>
      </c>
      <c r="AU394" s="195" t="s">
        <v>180</v>
      </c>
      <c r="AY394" s="14" t="s">
        <v>172</v>
      </c>
      <c r="BE394" s="196">
        <f t="shared" si="84"/>
        <v>0</v>
      </c>
      <c r="BF394" s="196">
        <f t="shared" si="85"/>
        <v>0</v>
      </c>
      <c r="BG394" s="196">
        <f t="shared" si="86"/>
        <v>0</v>
      </c>
      <c r="BH394" s="196">
        <f t="shared" si="87"/>
        <v>0</v>
      </c>
      <c r="BI394" s="196">
        <f t="shared" si="88"/>
        <v>0</v>
      </c>
      <c r="BJ394" s="14" t="s">
        <v>180</v>
      </c>
      <c r="BK394" s="196">
        <f t="shared" si="89"/>
        <v>0</v>
      </c>
      <c r="BL394" s="14" t="s">
        <v>179</v>
      </c>
      <c r="BM394" s="195" t="s">
        <v>2012</v>
      </c>
    </row>
    <row r="395" spans="1:65" s="2" customFormat="1" ht="24.2" customHeight="1">
      <c r="A395" s="31"/>
      <c r="B395" s="32"/>
      <c r="C395" s="184" t="s">
        <v>2013</v>
      </c>
      <c r="D395" s="184" t="s">
        <v>175</v>
      </c>
      <c r="E395" s="185" t="s">
        <v>2014</v>
      </c>
      <c r="F395" s="186" t="s">
        <v>2015</v>
      </c>
      <c r="G395" s="187" t="s">
        <v>337</v>
      </c>
      <c r="H395" s="188">
        <v>121</v>
      </c>
      <c r="I395" s="189"/>
      <c r="J395" s="188">
        <f t="shared" si="80"/>
        <v>0</v>
      </c>
      <c r="K395" s="190"/>
      <c r="L395" s="36"/>
      <c r="M395" s="191" t="s">
        <v>1</v>
      </c>
      <c r="N395" s="192" t="s">
        <v>38</v>
      </c>
      <c r="O395" s="68"/>
      <c r="P395" s="193">
        <f t="shared" si="81"/>
        <v>0</v>
      </c>
      <c r="Q395" s="193">
        <v>0</v>
      </c>
      <c r="R395" s="193">
        <f t="shared" si="82"/>
        <v>0</v>
      </c>
      <c r="S395" s="193">
        <v>0</v>
      </c>
      <c r="T395" s="194">
        <f t="shared" si="83"/>
        <v>0</v>
      </c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R395" s="195" t="s">
        <v>179</v>
      </c>
      <c r="AT395" s="195" t="s">
        <v>175</v>
      </c>
      <c r="AU395" s="195" t="s">
        <v>180</v>
      </c>
      <c r="AY395" s="14" t="s">
        <v>172</v>
      </c>
      <c r="BE395" s="196">
        <f t="shared" si="84"/>
        <v>0</v>
      </c>
      <c r="BF395" s="196">
        <f t="shared" si="85"/>
        <v>0</v>
      </c>
      <c r="BG395" s="196">
        <f t="shared" si="86"/>
        <v>0</v>
      </c>
      <c r="BH395" s="196">
        <f t="shared" si="87"/>
        <v>0</v>
      </c>
      <c r="BI395" s="196">
        <f t="shared" si="88"/>
        <v>0</v>
      </c>
      <c r="BJ395" s="14" t="s">
        <v>180</v>
      </c>
      <c r="BK395" s="196">
        <f t="shared" si="89"/>
        <v>0</v>
      </c>
      <c r="BL395" s="14" t="s">
        <v>179</v>
      </c>
      <c r="BM395" s="195" t="s">
        <v>2016</v>
      </c>
    </row>
    <row r="396" spans="1:65" s="2" customFormat="1" ht="24.2" customHeight="1">
      <c r="A396" s="31"/>
      <c r="B396" s="32"/>
      <c r="C396" s="184" t="s">
        <v>1406</v>
      </c>
      <c r="D396" s="184" t="s">
        <v>175</v>
      </c>
      <c r="E396" s="185" t="s">
        <v>2017</v>
      </c>
      <c r="F396" s="186" t="s">
        <v>2018</v>
      </c>
      <c r="G396" s="187" t="s">
        <v>337</v>
      </c>
      <c r="H396" s="188">
        <v>1</v>
      </c>
      <c r="I396" s="189"/>
      <c r="J396" s="188">
        <f t="shared" si="80"/>
        <v>0</v>
      </c>
      <c r="K396" s="190"/>
      <c r="L396" s="36"/>
      <c r="M396" s="191" t="s">
        <v>1</v>
      </c>
      <c r="N396" s="192" t="s">
        <v>38</v>
      </c>
      <c r="O396" s="68"/>
      <c r="P396" s="193">
        <f t="shared" si="81"/>
        <v>0</v>
      </c>
      <c r="Q396" s="193">
        <v>0</v>
      </c>
      <c r="R396" s="193">
        <f t="shared" si="82"/>
        <v>0</v>
      </c>
      <c r="S396" s="193">
        <v>0</v>
      </c>
      <c r="T396" s="194">
        <f t="shared" si="83"/>
        <v>0</v>
      </c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R396" s="195" t="s">
        <v>179</v>
      </c>
      <c r="AT396" s="195" t="s">
        <v>175</v>
      </c>
      <c r="AU396" s="195" t="s">
        <v>180</v>
      </c>
      <c r="AY396" s="14" t="s">
        <v>172</v>
      </c>
      <c r="BE396" s="196">
        <f t="shared" si="84"/>
        <v>0</v>
      </c>
      <c r="BF396" s="196">
        <f t="shared" si="85"/>
        <v>0</v>
      </c>
      <c r="BG396" s="196">
        <f t="shared" si="86"/>
        <v>0</v>
      </c>
      <c r="BH396" s="196">
        <f t="shared" si="87"/>
        <v>0</v>
      </c>
      <c r="BI396" s="196">
        <f t="shared" si="88"/>
        <v>0</v>
      </c>
      <c r="BJ396" s="14" t="s">
        <v>180</v>
      </c>
      <c r="BK396" s="196">
        <f t="shared" si="89"/>
        <v>0</v>
      </c>
      <c r="BL396" s="14" t="s">
        <v>179</v>
      </c>
      <c r="BM396" s="195" t="s">
        <v>2019</v>
      </c>
    </row>
    <row r="397" spans="1:65" s="2" customFormat="1" ht="24.2" customHeight="1">
      <c r="A397" s="31"/>
      <c r="B397" s="32"/>
      <c r="C397" s="184" t="s">
        <v>2020</v>
      </c>
      <c r="D397" s="184" t="s">
        <v>175</v>
      </c>
      <c r="E397" s="185" t="s">
        <v>2021</v>
      </c>
      <c r="F397" s="186" t="s">
        <v>2022</v>
      </c>
      <c r="G397" s="187" t="s">
        <v>1048</v>
      </c>
      <c r="H397" s="188">
        <v>2</v>
      </c>
      <c r="I397" s="189"/>
      <c r="J397" s="188">
        <f t="shared" si="80"/>
        <v>0</v>
      </c>
      <c r="K397" s="190"/>
      <c r="L397" s="36"/>
      <c r="M397" s="191" t="s">
        <v>1</v>
      </c>
      <c r="N397" s="192" t="s">
        <v>38</v>
      </c>
      <c r="O397" s="68"/>
      <c r="P397" s="193">
        <f t="shared" si="81"/>
        <v>0</v>
      </c>
      <c r="Q397" s="193">
        <v>0</v>
      </c>
      <c r="R397" s="193">
        <f t="shared" si="82"/>
        <v>0</v>
      </c>
      <c r="S397" s="193">
        <v>0</v>
      </c>
      <c r="T397" s="194">
        <f t="shared" si="83"/>
        <v>0</v>
      </c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R397" s="195" t="s">
        <v>179</v>
      </c>
      <c r="AT397" s="195" t="s">
        <v>175</v>
      </c>
      <c r="AU397" s="195" t="s">
        <v>180</v>
      </c>
      <c r="AY397" s="14" t="s">
        <v>172</v>
      </c>
      <c r="BE397" s="196">
        <f t="shared" si="84"/>
        <v>0</v>
      </c>
      <c r="BF397" s="196">
        <f t="shared" si="85"/>
        <v>0</v>
      </c>
      <c r="BG397" s="196">
        <f t="shared" si="86"/>
        <v>0</v>
      </c>
      <c r="BH397" s="196">
        <f t="shared" si="87"/>
        <v>0</v>
      </c>
      <c r="BI397" s="196">
        <f t="shared" si="88"/>
        <v>0</v>
      </c>
      <c r="BJ397" s="14" t="s">
        <v>180</v>
      </c>
      <c r="BK397" s="196">
        <f t="shared" si="89"/>
        <v>0</v>
      </c>
      <c r="BL397" s="14" t="s">
        <v>179</v>
      </c>
      <c r="BM397" s="195" t="s">
        <v>2023</v>
      </c>
    </row>
    <row r="398" spans="1:65" s="2" customFormat="1" ht="24.2" customHeight="1">
      <c r="A398" s="31"/>
      <c r="B398" s="32"/>
      <c r="C398" s="184" t="s">
        <v>1410</v>
      </c>
      <c r="D398" s="184" t="s">
        <v>175</v>
      </c>
      <c r="E398" s="185" t="s">
        <v>2024</v>
      </c>
      <c r="F398" s="186" t="s">
        <v>2025</v>
      </c>
      <c r="G398" s="187" t="s">
        <v>1048</v>
      </c>
      <c r="H398" s="188">
        <v>2</v>
      </c>
      <c r="I398" s="189"/>
      <c r="J398" s="188">
        <f t="shared" si="80"/>
        <v>0</v>
      </c>
      <c r="K398" s="190"/>
      <c r="L398" s="36"/>
      <c r="M398" s="191" t="s">
        <v>1</v>
      </c>
      <c r="N398" s="192" t="s">
        <v>38</v>
      </c>
      <c r="O398" s="68"/>
      <c r="P398" s="193">
        <f t="shared" si="81"/>
        <v>0</v>
      </c>
      <c r="Q398" s="193">
        <v>0</v>
      </c>
      <c r="R398" s="193">
        <f t="shared" si="82"/>
        <v>0</v>
      </c>
      <c r="S398" s="193">
        <v>0</v>
      </c>
      <c r="T398" s="194">
        <f t="shared" si="83"/>
        <v>0</v>
      </c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R398" s="195" t="s">
        <v>179</v>
      </c>
      <c r="AT398" s="195" t="s">
        <v>175</v>
      </c>
      <c r="AU398" s="195" t="s">
        <v>180</v>
      </c>
      <c r="AY398" s="14" t="s">
        <v>172</v>
      </c>
      <c r="BE398" s="196">
        <f t="shared" si="84"/>
        <v>0</v>
      </c>
      <c r="BF398" s="196">
        <f t="shared" si="85"/>
        <v>0</v>
      </c>
      <c r="BG398" s="196">
        <f t="shared" si="86"/>
        <v>0</v>
      </c>
      <c r="BH398" s="196">
        <f t="shared" si="87"/>
        <v>0</v>
      </c>
      <c r="BI398" s="196">
        <f t="shared" si="88"/>
        <v>0</v>
      </c>
      <c r="BJ398" s="14" t="s">
        <v>180</v>
      </c>
      <c r="BK398" s="196">
        <f t="shared" si="89"/>
        <v>0</v>
      </c>
      <c r="BL398" s="14" t="s">
        <v>179</v>
      </c>
      <c r="BM398" s="195" t="s">
        <v>2026</v>
      </c>
    </row>
    <row r="399" spans="1:65" s="2" customFormat="1" ht="24.2" customHeight="1">
      <c r="A399" s="31"/>
      <c r="B399" s="32"/>
      <c r="C399" s="184" t="s">
        <v>2027</v>
      </c>
      <c r="D399" s="184" t="s">
        <v>175</v>
      </c>
      <c r="E399" s="185" t="s">
        <v>2028</v>
      </c>
      <c r="F399" s="186" t="s">
        <v>2029</v>
      </c>
      <c r="G399" s="187" t="s">
        <v>337</v>
      </c>
      <c r="H399" s="188">
        <v>103</v>
      </c>
      <c r="I399" s="189"/>
      <c r="J399" s="188">
        <f t="shared" si="80"/>
        <v>0</v>
      </c>
      <c r="K399" s="190"/>
      <c r="L399" s="36"/>
      <c r="M399" s="191" t="s">
        <v>1</v>
      </c>
      <c r="N399" s="192" t="s">
        <v>38</v>
      </c>
      <c r="O399" s="68"/>
      <c r="P399" s="193">
        <f t="shared" si="81"/>
        <v>0</v>
      </c>
      <c r="Q399" s="193">
        <v>0</v>
      </c>
      <c r="R399" s="193">
        <f t="shared" si="82"/>
        <v>0</v>
      </c>
      <c r="S399" s="193">
        <v>0</v>
      </c>
      <c r="T399" s="194">
        <f t="shared" si="83"/>
        <v>0</v>
      </c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R399" s="195" t="s">
        <v>179</v>
      </c>
      <c r="AT399" s="195" t="s">
        <v>175</v>
      </c>
      <c r="AU399" s="195" t="s">
        <v>180</v>
      </c>
      <c r="AY399" s="14" t="s">
        <v>172</v>
      </c>
      <c r="BE399" s="196">
        <f t="shared" si="84"/>
        <v>0</v>
      </c>
      <c r="BF399" s="196">
        <f t="shared" si="85"/>
        <v>0</v>
      </c>
      <c r="BG399" s="196">
        <f t="shared" si="86"/>
        <v>0</v>
      </c>
      <c r="BH399" s="196">
        <f t="shared" si="87"/>
        <v>0</v>
      </c>
      <c r="BI399" s="196">
        <f t="shared" si="88"/>
        <v>0</v>
      </c>
      <c r="BJ399" s="14" t="s">
        <v>180</v>
      </c>
      <c r="BK399" s="196">
        <f t="shared" si="89"/>
        <v>0</v>
      </c>
      <c r="BL399" s="14" t="s">
        <v>179</v>
      </c>
      <c r="BM399" s="195" t="s">
        <v>2030</v>
      </c>
    </row>
    <row r="400" spans="1:65" s="2" customFormat="1" ht="24.2" customHeight="1">
      <c r="A400" s="31"/>
      <c r="B400" s="32"/>
      <c r="C400" s="184" t="s">
        <v>1413</v>
      </c>
      <c r="D400" s="184" t="s">
        <v>175</v>
      </c>
      <c r="E400" s="185" t="s">
        <v>2031</v>
      </c>
      <c r="F400" s="186" t="s">
        <v>2032</v>
      </c>
      <c r="G400" s="187" t="s">
        <v>337</v>
      </c>
      <c r="H400" s="188">
        <v>244</v>
      </c>
      <c r="I400" s="189"/>
      <c r="J400" s="188">
        <f t="shared" si="80"/>
        <v>0</v>
      </c>
      <c r="K400" s="190"/>
      <c r="L400" s="36"/>
      <c r="M400" s="191" t="s">
        <v>1</v>
      </c>
      <c r="N400" s="192" t="s">
        <v>38</v>
      </c>
      <c r="O400" s="68"/>
      <c r="P400" s="193">
        <f t="shared" si="81"/>
        <v>0</v>
      </c>
      <c r="Q400" s="193">
        <v>0</v>
      </c>
      <c r="R400" s="193">
        <f t="shared" si="82"/>
        <v>0</v>
      </c>
      <c r="S400" s="193">
        <v>0</v>
      </c>
      <c r="T400" s="194">
        <f t="shared" si="83"/>
        <v>0</v>
      </c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R400" s="195" t="s">
        <v>179</v>
      </c>
      <c r="AT400" s="195" t="s">
        <v>175</v>
      </c>
      <c r="AU400" s="195" t="s">
        <v>180</v>
      </c>
      <c r="AY400" s="14" t="s">
        <v>172</v>
      </c>
      <c r="BE400" s="196">
        <f t="shared" si="84"/>
        <v>0</v>
      </c>
      <c r="BF400" s="196">
        <f t="shared" si="85"/>
        <v>0</v>
      </c>
      <c r="BG400" s="196">
        <f t="shared" si="86"/>
        <v>0</v>
      </c>
      <c r="BH400" s="196">
        <f t="shared" si="87"/>
        <v>0</v>
      </c>
      <c r="BI400" s="196">
        <f t="shared" si="88"/>
        <v>0</v>
      </c>
      <c r="BJ400" s="14" t="s">
        <v>180</v>
      </c>
      <c r="BK400" s="196">
        <f t="shared" si="89"/>
        <v>0</v>
      </c>
      <c r="BL400" s="14" t="s">
        <v>179</v>
      </c>
      <c r="BM400" s="195" t="s">
        <v>2033</v>
      </c>
    </row>
    <row r="401" spans="1:65" s="2" customFormat="1" ht="24.2" customHeight="1">
      <c r="A401" s="31"/>
      <c r="B401" s="32"/>
      <c r="C401" s="184" t="s">
        <v>2034</v>
      </c>
      <c r="D401" s="184" t="s">
        <v>175</v>
      </c>
      <c r="E401" s="185" t="s">
        <v>2035</v>
      </c>
      <c r="F401" s="186" t="s">
        <v>2036</v>
      </c>
      <c r="G401" s="187" t="s">
        <v>337</v>
      </c>
      <c r="H401" s="188">
        <v>1</v>
      </c>
      <c r="I401" s="189"/>
      <c r="J401" s="188">
        <f t="shared" si="80"/>
        <v>0</v>
      </c>
      <c r="K401" s="190"/>
      <c r="L401" s="36"/>
      <c r="M401" s="191" t="s">
        <v>1</v>
      </c>
      <c r="N401" s="192" t="s">
        <v>38</v>
      </c>
      <c r="O401" s="68"/>
      <c r="P401" s="193">
        <f t="shared" si="81"/>
        <v>0</v>
      </c>
      <c r="Q401" s="193">
        <v>0</v>
      </c>
      <c r="R401" s="193">
        <f t="shared" si="82"/>
        <v>0</v>
      </c>
      <c r="S401" s="193">
        <v>0</v>
      </c>
      <c r="T401" s="194">
        <f t="shared" si="83"/>
        <v>0</v>
      </c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R401" s="195" t="s">
        <v>179</v>
      </c>
      <c r="AT401" s="195" t="s">
        <v>175</v>
      </c>
      <c r="AU401" s="195" t="s">
        <v>180</v>
      </c>
      <c r="AY401" s="14" t="s">
        <v>172</v>
      </c>
      <c r="BE401" s="196">
        <f t="shared" si="84"/>
        <v>0</v>
      </c>
      <c r="BF401" s="196">
        <f t="shared" si="85"/>
        <v>0</v>
      </c>
      <c r="BG401" s="196">
        <f t="shared" si="86"/>
        <v>0</v>
      </c>
      <c r="BH401" s="196">
        <f t="shared" si="87"/>
        <v>0</v>
      </c>
      <c r="BI401" s="196">
        <f t="shared" si="88"/>
        <v>0</v>
      </c>
      <c r="BJ401" s="14" t="s">
        <v>180</v>
      </c>
      <c r="BK401" s="196">
        <f t="shared" si="89"/>
        <v>0</v>
      </c>
      <c r="BL401" s="14" t="s">
        <v>179</v>
      </c>
      <c r="BM401" s="195" t="s">
        <v>2037</v>
      </c>
    </row>
    <row r="402" spans="1:65" s="2" customFormat="1" ht="24.2" customHeight="1">
      <c r="A402" s="31"/>
      <c r="B402" s="32"/>
      <c r="C402" s="184" t="s">
        <v>1417</v>
      </c>
      <c r="D402" s="184" t="s">
        <v>175</v>
      </c>
      <c r="E402" s="185" t="s">
        <v>2038</v>
      </c>
      <c r="F402" s="186" t="s">
        <v>2039</v>
      </c>
      <c r="G402" s="187" t="s">
        <v>337</v>
      </c>
      <c r="H402" s="188">
        <v>122</v>
      </c>
      <c r="I402" s="189"/>
      <c r="J402" s="188">
        <f t="shared" ref="J402:J421" si="90">ROUND(I402*H402,2)</f>
        <v>0</v>
      </c>
      <c r="K402" s="190"/>
      <c r="L402" s="36"/>
      <c r="M402" s="191" t="s">
        <v>1</v>
      </c>
      <c r="N402" s="192" t="s">
        <v>38</v>
      </c>
      <c r="O402" s="68"/>
      <c r="P402" s="193">
        <f t="shared" ref="P402:P421" si="91">O402*H402</f>
        <v>0</v>
      </c>
      <c r="Q402" s="193">
        <v>0</v>
      </c>
      <c r="R402" s="193">
        <f t="shared" ref="R402:R421" si="92">Q402*H402</f>
        <v>0</v>
      </c>
      <c r="S402" s="193">
        <v>0</v>
      </c>
      <c r="T402" s="194">
        <f t="shared" ref="T402:T421" si="93">S402*H402</f>
        <v>0</v>
      </c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R402" s="195" t="s">
        <v>179</v>
      </c>
      <c r="AT402" s="195" t="s">
        <v>175</v>
      </c>
      <c r="AU402" s="195" t="s">
        <v>180</v>
      </c>
      <c r="AY402" s="14" t="s">
        <v>172</v>
      </c>
      <c r="BE402" s="196">
        <f t="shared" ref="BE402:BE421" si="94">IF(N402="základná",J402,0)</f>
        <v>0</v>
      </c>
      <c r="BF402" s="196">
        <f t="shared" ref="BF402:BF421" si="95">IF(N402="znížená",J402,0)</f>
        <v>0</v>
      </c>
      <c r="BG402" s="196">
        <f t="shared" ref="BG402:BG421" si="96">IF(N402="zákl. prenesená",J402,0)</f>
        <v>0</v>
      </c>
      <c r="BH402" s="196">
        <f t="shared" ref="BH402:BH421" si="97">IF(N402="zníž. prenesená",J402,0)</f>
        <v>0</v>
      </c>
      <c r="BI402" s="196">
        <f t="shared" ref="BI402:BI421" si="98">IF(N402="nulová",J402,0)</f>
        <v>0</v>
      </c>
      <c r="BJ402" s="14" t="s">
        <v>180</v>
      </c>
      <c r="BK402" s="196">
        <f t="shared" ref="BK402:BK421" si="99">ROUND(I402*H402,2)</f>
        <v>0</v>
      </c>
      <c r="BL402" s="14" t="s">
        <v>179</v>
      </c>
      <c r="BM402" s="195" t="s">
        <v>2040</v>
      </c>
    </row>
    <row r="403" spans="1:65" s="2" customFormat="1" ht="24.2" customHeight="1">
      <c r="A403" s="31"/>
      <c r="B403" s="32"/>
      <c r="C403" s="184" t="s">
        <v>2041</v>
      </c>
      <c r="D403" s="184" t="s">
        <v>175</v>
      </c>
      <c r="E403" s="185" t="s">
        <v>2042</v>
      </c>
      <c r="F403" s="186" t="s">
        <v>2043</v>
      </c>
      <c r="G403" s="187" t="s">
        <v>337</v>
      </c>
      <c r="H403" s="188">
        <v>122</v>
      </c>
      <c r="I403" s="189"/>
      <c r="J403" s="188">
        <f t="shared" si="90"/>
        <v>0</v>
      </c>
      <c r="K403" s="190"/>
      <c r="L403" s="36"/>
      <c r="M403" s="191" t="s">
        <v>1</v>
      </c>
      <c r="N403" s="192" t="s">
        <v>38</v>
      </c>
      <c r="O403" s="68"/>
      <c r="P403" s="193">
        <f t="shared" si="91"/>
        <v>0</v>
      </c>
      <c r="Q403" s="193">
        <v>0</v>
      </c>
      <c r="R403" s="193">
        <f t="shared" si="92"/>
        <v>0</v>
      </c>
      <c r="S403" s="193">
        <v>0</v>
      </c>
      <c r="T403" s="194">
        <f t="shared" si="93"/>
        <v>0</v>
      </c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R403" s="195" t="s">
        <v>179</v>
      </c>
      <c r="AT403" s="195" t="s">
        <v>175</v>
      </c>
      <c r="AU403" s="195" t="s">
        <v>180</v>
      </c>
      <c r="AY403" s="14" t="s">
        <v>172</v>
      </c>
      <c r="BE403" s="196">
        <f t="shared" si="94"/>
        <v>0</v>
      </c>
      <c r="BF403" s="196">
        <f t="shared" si="95"/>
        <v>0</v>
      </c>
      <c r="BG403" s="196">
        <f t="shared" si="96"/>
        <v>0</v>
      </c>
      <c r="BH403" s="196">
        <f t="shared" si="97"/>
        <v>0</v>
      </c>
      <c r="BI403" s="196">
        <f t="shared" si="98"/>
        <v>0</v>
      </c>
      <c r="BJ403" s="14" t="s">
        <v>180</v>
      </c>
      <c r="BK403" s="196">
        <f t="shared" si="99"/>
        <v>0</v>
      </c>
      <c r="BL403" s="14" t="s">
        <v>179</v>
      </c>
      <c r="BM403" s="195" t="s">
        <v>2044</v>
      </c>
    </row>
    <row r="404" spans="1:65" s="2" customFormat="1" ht="24.2" customHeight="1">
      <c r="A404" s="31"/>
      <c r="B404" s="32"/>
      <c r="C404" s="184" t="s">
        <v>1421</v>
      </c>
      <c r="D404" s="184" t="s">
        <v>175</v>
      </c>
      <c r="E404" s="185" t="s">
        <v>2045</v>
      </c>
      <c r="F404" s="186" t="s">
        <v>2046</v>
      </c>
      <c r="G404" s="187" t="s">
        <v>337</v>
      </c>
      <c r="H404" s="188">
        <v>245</v>
      </c>
      <c r="I404" s="189"/>
      <c r="J404" s="188">
        <f t="shared" si="90"/>
        <v>0</v>
      </c>
      <c r="K404" s="190"/>
      <c r="L404" s="36"/>
      <c r="M404" s="191" t="s">
        <v>1</v>
      </c>
      <c r="N404" s="192" t="s">
        <v>38</v>
      </c>
      <c r="O404" s="68"/>
      <c r="P404" s="193">
        <f t="shared" si="91"/>
        <v>0</v>
      </c>
      <c r="Q404" s="193">
        <v>0</v>
      </c>
      <c r="R404" s="193">
        <f t="shared" si="92"/>
        <v>0</v>
      </c>
      <c r="S404" s="193">
        <v>0</v>
      </c>
      <c r="T404" s="194">
        <f t="shared" si="93"/>
        <v>0</v>
      </c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R404" s="195" t="s">
        <v>179</v>
      </c>
      <c r="AT404" s="195" t="s">
        <v>175</v>
      </c>
      <c r="AU404" s="195" t="s">
        <v>180</v>
      </c>
      <c r="AY404" s="14" t="s">
        <v>172</v>
      </c>
      <c r="BE404" s="196">
        <f t="shared" si="94"/>
        <v>0</v>
      </c>
      <c r="BF404" s="196">
        <f t="shared" si="95"/>
        <v>0</v>
      </c>
      <c r="BG404" s="196">
        <f t="shared" si="96"/>
        <v>0</v>
      </c>
      <c r="BH404" s="196">
        <f t="shared" si="97"/>
        <v>0</v>
      </c>
      <c r="BI404" s="196">
        <f t="shared" si="98"/>
        <v>0</v>
      </c>
      <c r="BJ404" s="14" t="s">
        <v>180</v>
      </c>
      <c r="BK404" s="196">
        <f t="shared" si="99"/>
        <v>0</v>
      </c>
      <c r="BL404" s="14" t="s">
        <v>179</v>
      </c>
      <c r="BM404" s="195" t="s">
        <v>2047</v>
      </c>
    </row>
    <row r="405" spans="1:65" s="2" customFormat="1" ht="24.2" customHeight="1">
      <c r="A405" s="31"/>
      <c r="B405" s="32"/>
      <c r="C405" s="197" t="s">
        <v>2048</v>
      </c>
      <c r="D405" s="197" t="s">
        <v>256</v>
      </c>
      <c r="E405" s="198" t="s">
        <v>1785</v>
      </c>
      <c r="F405" s="199" t="s">
        <v>1786</v>
      </c>
      <c r="G405" s="200" t="s">
        <v>337</v>
      </c>
      <c r="H405" s="201">
        <v>215</v>
      </c>
      <c r="I405" s="202"/>
      <c r="J405" s="201">
        <f t="shared" si="90"/>
        <v>0</v>
      </c>
      <c r="K405" s="203"/>
      <c r="L405" s="204"/>
      <c r="M405" s="205" t="s">
        <v>1</v>
      </c>
      <c r="N405" s="206" t="s">
        <v>38</v>
      </c>
      <c r="O405" s="68"/>
      <c r="P405" s="193">
        <f t="shared" si="91"/>
        <v>0</v>
      </c>
      <c r="Q405" s="193">
        <v>0</v>
      </c>
      <c r="R405" s="193">
        <f t="shared" si="92"/>
        <v>0</v>
      </c>
      <c r="S405" s="193">
        <v>0</v>
      </c>
      <c r="T405" s="194">
        <f t="shared" si="93"/>
        <v>0</v>
      </c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R405" s="195" t="s">
        <v>220</v>
      </c>
      <c r="AT405" s="195" t="s">
        <v>256</v>
      </c>
      <c r="AU405" s="195" t="s">
        <v>180</v>
      </c>
      <c r="AY405" s="14" t="s">
        <v>172</v>
      </c>
      <c r="BE405" s="196">
        <f t="shared" si="94"/>
        <v>0</v>
      </c>
      <c r="BF405" s="196">
        <f t="shared" si="95"/>
        <v>0</v>
      </c>
      <c r="BG405" s="196">
        <f t="shared" si="96"/>
        <v>0</v>
      </c>
      <c r="BH405" s="196">
        <f t="shared" si="97"/>
        <v>0</v>
      </c>
      <c r="BI405" s="196">
        <f t="shared" si="98"/>
        <v>0</v>
      </c>
      <c r="BJ405" s="14" t="s">
        <v>180</v>
      </c>
      <c r="BK405" s="196">
        <f t="shared" si="99"/>
        <v>0</v>
      </c>
      <c r="BL405" s="14" t="s">
        <v>179</v>
      </c>
      <c r="BM405" s="195" t="s">
        <v>2049</v>
      </c>
    </row>
    <row r="406" spans="1:65" s="2" customFormat="1" ht="24.2" customHeight="1">
      <c r="A406" s="31"/>
      <c r="B406" s="32"/>
      <c r="C406" s="197" t="s">
        <v>1425</v>
      </c>
      <c r="D406" s="197" t="s">
        <v>256</v>
      </c>
      <c r="E406" s="198" t="s">
        <v>2050</v>
      </c>
      <c r="F406" s="199" t="s">
        <v>2051</v>
      </c>
      <c r="G406" s="200" t="s">
        <v>337</v>
      </c>
      <c r="H406" s="201">
        <v>30</v>
      </c>
      <c r="I406" s="202"/>
      <c r="J406" s="201">
        <f t="shared" si="90"/>
        <v>0</v>
      </c>
      <c r="K406" s="203"/>
      <c r="L406" s="204"/>
      <c r="M406" s="205" t="s">
        <v>1</v>
      </c>
      <c r="N406" s="206" t="s">
        <v>38</v>
      </c>
      <c r="O406" s="68"/>
      <c r="P406" s="193">
        <f t="shared" si="91"/>
        <v>0</v>
      </c>
      <c r="Q406" s="193">
        <v>0</v>
      </c>
      <c r="R406" s="193">
        <f t="shared" si="92"/>
        <v>0</v>
      </c>
      <c r="S406" s="193">
        <v>0</v>
      </c>
      <c r="T406" s="194">
        <f t="shared" si="93"/>
        <v>0</v>
      </c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R406" s="195" t="s">
        <v>220</v>
      </c>
      <c r="AT406" s="195" t="s">
        <v>256</v>
      </c>
      <c r="AU406" s="195" t="s">
        <v>180</v>
      </c>
      <c r="AY406" s="14" t="s">
        <v>172</v>
      </c>
      <c r="BE406" s="196">
        <f t="shared" si="94"/>
        <v>0</v>
      </c>
      <c r="BF406" s="196">
        <f t="shared" si="95"/>
        <v>0</v>
      </c>
      <c r="BG406" s="196">
        <f t="shared" si="96"/>
        <v>0</v>
      </c>
      <c r="BH406" s="196">
        <f t="shared" si="97"/>
        <v>0</v>
      </c>
      <c r="BI406" s="196">
        <f t="shared" si="98"/>
        <v>0</v>
      </c>
      <c r="BJ406" s="14" t="s">
        <v>180</v>
      </c>
      <c r="BK406" s="196">
        <f t="shared" si="99"/>
        <v>0</v>
      </c>
      <c r="BL406" s="14" t="s">
        <v>179</v>
      </c>
      <c r="BM406" s="195" t="s">
        <v>2052</v>
      </c>
    </row>
    <row r="407" spans="1:65" s="2" customFormat="1" ht="24.2" customHeight="1">
      <c r="A407" s="31"/>
      <c r="B407" s="32"/>
      <c r="C407" s="184" t="s">
        <v>2053</v>
      </c>
      <c r="D407" s="184" t="s">
        <v>175</v>
      </c>
      <c r="E407" s="185" t="s">
        <v>2054</v>
      </c>
      <c r="F407" s="186" t="s">
        <v>2055</v>
      </c>
      <c r="G407" s="187" t="s">
        <v>337</v>
      </c>
      <c r="H407" s="188">
        <v>103</v>
      </c>
      <c r="I407" s="189"/>
      <c r="J407" s="188">
        <f t="shared" si="90"/>
        <v>0</v>
      </c>
      <c r="K407" s="190"/>
      <c r="L407" s="36"/>
      <c r="M407" s="191" t="s">
        <v>1</v>
      </c>
      <c r="N407" s="192" t="s">
        <v>38</v>
      </c>
      <c r="O407" s="68"/>
      <c r="P407" s="193">
        <f t="shared" si="91"/>
        <v>0</v>
      </c>
      <c r="Q407" s="193">
        <v>0</v>
      </c>
      <c r="R407" s="193">
        <f t="shared" si="92"/>
        <v>0</v>
      </c>
      <c r="S407" s="193">
        <v>0</v>
      </c>
      <c r="T407" s="194">
        <f t="shared" si="93"/>
        <v>0</v>
      </c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R407" s="195" t="s">
        <v>179</v>
      </c>
      <c r="AT407" s="195" t="s">
        <v>175</v>
      </c>
      <c r="AU407" s="195" t="s">
        <v>180</v>
      </c>
      <c r="AY407" s="14" t="s">
        <v>172</v>
      </c>
      <c r="BE407" s="196">
        <f t="shared" si="94"/>
        <v>0</v>
      </c>
      <c r="BF407" s="196">
        <f t="shared" si="95"/>
        <v>0</v>
      </c>
      <c r="BG407" s="196">
        <f t="shared" si="96"/>
        <v>0</v>
      </c>
      <c r="BH407" s="196">
        <f t="shared" si="97"/>
        <v>0</v>
      </c>
      <c r="BI407" s="196">
        <f t="shared" si="98"/>
        <v>0</v>
      </c>
      <c r="BJ407" s="14" t="s">
        <v>180</v>
      </c>
      <c r="BK407" s="196">
        <f t="shared" si="99"/>
        <v>0</v>
      </c>
      <c r="BL407" s="14" t="s">
        <v>179</v>
      </c>
      <c r="BM407" s="195" t="s">
        <v>2056</v>
      </c>
    </row>
    <row r="408" spans="1:65" s="2" customFormat="1" ht="24.2" customHeight="1">
      <c r="A408" s="31"/>
      <c r="B408" s="32"/>
      <c r="C408" s="184" t="s">
        <v>1428</v>
      </c>
      <c r="D408" s="184" t="s">
        <v>175</v>
      </c>
      <c r="E408" s="185" t="s">
        <v>2057</v>
      </c>
      <c r="F408" s="186" t="s">
        <v>2058</v>
      </c>
      <c r="G408" s="187" t="s">
        <v>337</v>
      </c>
      <c r="H408" s="188">
        <v>18</v>
      </c>
      <c r="I408" s="189"/>
      <c r="J408" s="188">
        <f t="shared" si="90"/>
        <v>0</v>
      </c>
      <c r="K408" s="190"/>
      <c r="L408" s="36"/>
      <c r="M408" s="191" t="s">
        <v>1</v>
      </c>
      <c r="N408" s="192" t="s">
        <v>38</v>
      </c>
      <c r="O408" s="68"/>
      <c r="P408" s="193">
        <f t="shared" si="91"/>
        <v>0</v>
      </c>
      <c r="Q408" s="193">
        <v>0</v>
      </c>
      <c r="R408" s="193">
        <f t="shared" si="92"/>
        <v>0</v>
      </c>
      <c r="S408" s="193">
        <v>0</v>
      </c>
      <c r="T408" s="194">
        <f t="shared" si="93"/>
        <v>0</v>
      </c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R408" s="195" t="s">
        <v>179</v>
      </c>
      <c r="AT408" s="195" t="s">
        <v>175</v>
      </c>
      <c r="AU408" s="195" t="s">
        <v>180</v>
      </c>
      <c r="AY408" s="14" t="s">
        <v>172</v>
      </c>
      <c r="BE408" s="196">
        <f t="shared" si="94"/>
        <v>0</v>
      </c>
      <c r="BF408" s="196">
        <f t="shared" si="95"/>
        <v>0</v>
      </c>
      <c r="BG408" s="196">
        <f t="shared" si="96"/>
        <v>0</v>
      </c>
      <c r="BH408" s="196">
        <f t="shared" si="97"/>
        <v>0</v>
      </c>
      <c r="BI408" s="196">
        <f t="shared" si="98"/>
        <v>0</v>
      </c>
      <c r="BJ408" s="14" t="s">
        <v>180</v>
      </c>
      <c r="BK408" s="196">
        <f t="shared" si="99"/>
        <v>0</v>
      </c>
      <c r="BL408" s="14" t="s">
        <v>179</v>
      </c>
      <c r="BM408" s="195" t="s">
        <v>2059</v>
      </c>
    </row>
    <row r="409" spans="1:65" s="2" customFormat="1" ht="24.2" customHeight="1">
      <c r="A409" s="31"/>
      <c r="B409" s="32"/>
      <c r="C409" s="184" t="s">
        <v>2060</v>
      </c>
      <c r="D409" s="184" t="s">
        <v>175</v>
      </c>
      <c r="E409" s="185" t="s">
        <v>2061</v>
      </c>
      <c r="F409" s="186" t="s">
        <v>2062</v>
      </c>
      <c r="G409" s="187" t="s">
        <v>337</v>
      </c>
      <c r="H409" s="188">
        <v>1</v>
      </c>
      <c r="I409" s="189"/>
      <c r="J409" s="188">
        <f t="shared" si="90"/>
        <v>0</v>
      </c>
      <c r="K409" s="190"/>
      <c r="L409" s="36"/>
      <c r="M409" s="191" t="s">
        <v>1</v>
      </c>
      <c r="N409" s="192" t="s">
        <v>38</v>
      </c>
      <c r="O409" s="68"/>
      <c r="P409" s="193">
        <f t="shared" si="91"/>
        <v>0</v>
      </c>
      <c r="Q409" s="193">
        <v>0</v>
      </c>
      <c r="R409" s="193">
        <f t="shared" si="92"/>
        <v>0</v>
      </c>
      <c r="S409" s="193">
        <v>0</v>
      </c>
      <c r="T409" s="194">
        <f t="shared" si="93"/>
        <v>0</v>
      </c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R409" s="195" t="s">
        <v>179</v>
      </c>
      <c r="AT409" s="195" t="s">
        <v>175</v>
      </c>
      <c r="AU409" s="195" t="s">
        <v>180</v>
      </c>
      <c r="AY409" s="14" t="s">
        <v>172</v>
      </c>
      <c r="BE409" s="196">
        <f t="shared" si="94"/>
        <v>0</v>
      </c>
      <c r="BF409" s="196">
        <f t="shared" si="95"/>
        <v>0</v>
      </c>
      <c r="BG409" s="196">
        <f t="shared" si="96"/>
        <v>0</v>
      </c>
      <c r="BH409" s="196">
        <f t="shared" si="97"/>
        <v>0</v>
      </c>
      <c r="BI409" s="196">
        <f t="shared" si="98"/>
        <v>0</v>
      </c>
      <c r="BJ409" s="14" t="s">
        <v>180</v>
      </c>
      <c r="BK409" s="196">
        <f t="shared" si="99"/>
        <v>0</v>
      </c>
      <c r="BL409" s="14" t="s">
        <v>179</v>
      </c>
      <c r="BM409" s="195" t="s">
        <v>2063</v>
      </c>
    </row>
    <row r="410" spans="1:65" s="2" customFormat="1" ht="24.2" customHeight="1">
      <c r="A410" s="31"/>
      <c r="B410" s="32"/>
      <c r="C410" s="184" t="s">
        <v>1432</v>
      </c>
      <c r="D410" s="184" t="s">
        <v>175</v>
      </c>
      <c r="E410" s="185" t="s">
        <v>1674</v>
      </c>
      <c r="F410" s="186" t="s">
        <v>1675</v>
      </c>
      <c r="G410" s="187" t="s">
        <v>394</v>
      </c>
      <c r="H410" s="188">
        <v>24.5</v>
      </c>
      <c r="I410" s="189"/>
      <c r="J410" s="188">
        <f t="shared" si="90"/>
        <v>0</v>
      </c>
      <c r="K410" s="190"/>
      <c r="L410" s="36"/>
      <c r="M410" s="191" t="s">
        <v>1</v>
      </c>
      <c r="N410" s="192" t="s">
        <v>38</v>
      </c>
      <c r="O410" s="68"/>
      <c r="P410" s="193">
        <f t="shared" si="91"/>
        <v>0</v>
      </c>
      <c r="Q410" s="193">
        <v>0</v>
      </c>
      <c r="R410" s="193">
        <f t="shared" si="92"/>
        <v>0</v>
      </c>
      <c r="S410" s="193">
        <v>0</v>
      </c>
      <c r="T410" s="194">
        <f t="shared" si="93"/>
        <v>0</v>
      </c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R410" s="195" t="s">
        <v>179</v>
      </c>
      <c r="AT410" s="195" t="s">
        <v>175</v>
      </c>
      <c r="AU410" s="195" t="s">
        <v>180</v>
      </c>
      <c r="AY410" s="14" t="s">
        <v>172</v>
      </c>
      <c r="BE410" s="196">
        <f t="shared" si="94"/>
        <v>0</v>
      </c>
      <c r="BF410" s="196">
        <f t="shared" si="95"/>
        <v>0</v>
      </c>
      <c r="BG410" s="196">
        <f t="shared" si="96"/>
        <v>0</v>
      </c>
      <c r="BH410" s="196">
        <f t="shared" si="97"/>
        <v>0</v>
      </c>
      <c r="BI410" s="196">
        <f t="shared" si="98"/>
        <v>0</v>
      </c>
      <c r="BJ410" s="14" t="s">
        <v>180</v>
      </c>
      <c r="BK410" s="196">
        <f t="shared" si="99"/>
        <v>0</v>
      </c>
      <c r="BL410" s="14" t="s">
        <v>179</v>
      </c>
      <c r="BM410" s="195" t="s">
        <v>2064</v>
      </c>
    </row>
    <row r="411" spans="1:65" s="2" customFormat="1" ht="24.2" customHeight="1">
      <c r="A411" s="31"/>
      <c r="B411" s="32"/>
      <c r="C411" s="184" t="s">
        <v>2065</v>
      </c>
      <c r="D411" s="184" t="s">
        <v>175</v>
      </c>
      <c r="E411" s="185" t="s">
        <v>1678</v>
      </c>
      <c r="F411" s="186" t="s">
        <v>1679</v>
      </c>
      <c r="G411" s="187" t="s">
        <v>394</v>
      </c>
      <c r="H411" s="188">
        <v>857.5</v>
      </c>
      <c r="I411" s="189"/>
      <c r="J411" s="188">
        <f t="shared" si="90"/>
        <v>0</v>
      </c>
      <c r="K411" s="190"/>
      <c r="L411" s="36"/>
      <c r="M411" s="191" t="s">
        <v>1</v>
      </c>
      <c r="N411" s="192" t="s">
        <v>38</v>
      </c>
      <c r="O411" s="68"/>
      <c r="P411" s="193">
        <f t="shared" si="91"/>
        <v>0</v>
      </c>
      <c r="Q411" s="193">
        <v>0</v>
      </c>
      <c r="R411" s="193">
        <f t="shared" si="92"/>
        <v>0</v>
      </c>
      <c r="S411" s="193">
        <v>0</v>
      </c>
      <c r="T411" s="194">
        <f t="shared" si="93"/>
        <v>0</v>
      </c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R411" s="195" t="s">
        <v>179</v>
      </c>
      <c r="AT411" s="195" t="s">
        <v>175</v>
      </c>
      <c r="AU411" s="195" t="s">
        <v>180</v>
      </c>
      <c r="AY411" s="14" t="s">
        <v>172</v>
      </c>
      <c r="BE411" s="196">
        <f t="shared" si="94"/>
        <v>0</v>
      </c>
      <c r="BF411" s="196">
        <f t="shared" si="95"/>
        <v>0</v>
      </c>
      <c r="BG411" s="196">
        <f t="shared" si="96"/>
        <v>0</v>
      </c>
      <c r="BH411" s="196">
        <f t="shared" si="97"/>
        <v>0</v>
      </c>
      <c r="BI411" s="196">
        <f t="shared" si="98"/>
        <v>0</v>
      </c>
      <c r="BJ411" s="14" t="s">
        <v>180</v>
      </c>
      <c r="BK411" s="196">
        <f t="shared" si="99"/>
        <v>0</v>
      </c>
      <c r="BL411" s="14" t="s">
        <v>179</v>
      </c>
      <c r="BM411" s="195" t="s">
        <v>2066</v>
      </c>
    </row>
    <row r="412" spans="1:65" s="2" customFormat="1" ht="24.2" customHeight="1">
      <c r="A412" s="31"/>
      <c r="B412" s="32"/>
      <c r="C412" s="184" t="s">
        <v>1435</v>
      </c>
      <c r="D412" s="184" t="s">
        <v>175</v>
      </c>
      <c r="E412" s="185" t="s">
        <v>2067</v>
      </c>
      <c r="F412" s="186" t="s">
        <v>2068</v>
      </c>
      <c r="G412" s="187" t="s">
        <v>394</v>
      </c>
      <c r="H412" s="188">
        <v>5</v>
      </c>
      <c r="I412" s="189"/>
      <c r="J412" s="188">
        <f t="shared" si="90"/>
        <v>0</v>
      </c>
      <c r="K412" s="190"/>
      <c r="L412" s="36"/>
      <c r="M412" s="191" t="s">
        <v>1</v>
      </c>
      <c r="N412" s="192" t="s">
        <v>38</v>
      </c>
      <c r="O412" s="68"/>
      <c r="P412" s="193">
        <f t="shared" si="91"/>
        <v>0</v>
      </c>
      <c r="Q412" s="193">
        <v>0</v>
      </c>
      <c r="R412" s="193">
        <f t="shared" si="92"/>
        <v>0</v>
      </c>
      <c r="S412" s="193">
        <v>0</v>
      </c>
      <c r="T412" s="194">
        <f t="shared" si="93"/>
        <v>0</v>
      </c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R412" s="195" t="s">
        <v>179</v>
      </c>
      <c r="AT412" s="195" t="s">
        <v>175</v>
      </c>
      <c r="AU412" s="195" t="s">
        <v>180</v>
      </c>
      <c r="AY412" s="14" t="s">
        <v>172</v>
      </c>
      <c r="BE412" s="196">
        <f t="shared" si="94"/>
        <v>0</v>
      </c>
      <c r="BF412" s="196">
        <f t="shared" si="95"/>
        <v>0</v>
      </c>
      <c r="BG412" s="196">
        <f t="shared" si="96"/>
        <v>0</v>
      </c>
      <c r="BH412" s="196">
        <f t="shared" si="97"/>
        <v>0</v>
      </c>
      <c r="BI412" s="196">
        <f t="shared" si="98"/>
        <v>0</v>
      </c>
      <c r="BJ412" s="14" t="s">
        <v>180</v>
      </c>
      <c r="BK412" s="196">
        <f t="shared" si="99"/>
        <v>0</v>
      </c>
      <c r="BL412" s="14" t="s">
        <v>179</v>
      </c>
      <c r="BM412" s="195" t="s">
        <v>2069</v>
      </c>
    </row>
    <row r="413" spans="1:65" s="2" customFormat="1" ht="24.2" customHeight="1">
      <c r="A413" s="31"/>
      <c r="B413" s="32"/>
      <c r="C413" s="197" t="s">
        <v>2070</v>
      </c>
      <c r="D413" s="197" t="s">
        <v>256</v>
      </c>
      <c r="E413" s="198" t="s">
        <v>2071</v>
      </c>
      <c r="F413" s="199" t="s">
        <v>2072</v>
      </c>
      <c r="G413" s="200" t="s">
        <v>394</v>
      </c>
      <c r="H413" s="201">
        <v>5</v>
      </c>
      <c r="I413" s="202"/>
      <c r="J413" s="201">
        <f t="shared" si="90"/>
        <v>0</v>
      </c>
      <c r="K413" s="203"/>
      <c r="L413" s="204"/>
      <c r="M413" s="205" t="s">
        <v>1</v>
      </c>
      <c r="N413" s="206" t="s">
        <v>38</v>
      </c>
      <c r="O413" s="68"/>
      <c r="P413" s="193">
        <f t="shared" si="91"/>
        <v>0</v>
      </c>
      <c r="Q413" s="193">
        <v>1.67</v>
      </c>
      <c r="R413" s="193">
        <f t="shared" si="92"/>
        <v>8.35</v>
      </c>
      <c r="S413" s="193">
        <v>0</v>
      </c>
      <c r="T413" s="194">
        <f t="shared" si="93"/>
        <v>0</v>
      </c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R413" s="195" t="s">
        <v>220</v>
      </c>
      <c r="AT413" s="195" t="s">
        <v>256</v>
      </c>
      <c r="AU413" s="195" t="s">
        <v>180</v>
      </c>
      <c r="AY413" s="14" t="s">
        <v>172</v>
      </c>
      <c r="BE413" s="196">
        <f t="shared" si="94"/>
        <v>0</v>
      </c>
      <c r="BF413" s="196">
        <f t="shared" si="95"/>
        <v>0</v>
      </c>
      <c r="BG413" s="196">
        <f t="shared" si="96"/>
        <v>0</v>
      </c>
      <c r="BH413" s="196">
        <f t="shared" si="97"/>
        <v>0</v>
      </c>
      <c r="BI413" s="196">
        <f t="shared" si="98"/>
        <v>0</v>
      </c>
      <c r="BJ413" s="14" t="s">
        <v>180</v>
      </c>
      <c r="BK413" s="196">
        <f t="shared" si="99"/>
        <v>0</v>
      </c>
      <c r="BL413" s="14" t="s">
        <v>179</v>
      </c>
      <c r="BM413" s="195" t="s">
        <v>2073</v>
      </c>
    </row>
    <row r="414" spans="1:65" s="2" customFormat="1" ht="24.2" customHeight="1">
      <c r="A414" s="31"/>
      <c r="B414" s="32"/>
      <c r="C414" s="184" t="s">
        <v>1439</v>
      </c>
      <c r="D414" s="184" t="s">
        <v>175</v>
      </c>
      <c r="E414" s="185" t="s">
        <v>2074</v>
      </c>
      <c r="F414" s="186" t="s">
        <v>2075</v>
      </c>
      <c r="G414" s="187" t="s">
        <v>394</v>
      </c>
      <c r="H414" s="188">
        <v>50</v>
      </c>
      <c r="I414" s="189"/>
      <c r="J414" s="188">
        <f t="shared" si="90"/>
        <v>0</v>
      </c>
      <c r="K414" s="190"/>
      <c r="L414" s="36"/>
      <c r="M414" s="191" t="s">
        <v>1</v>
      </c>
      <c r="N414" s="192" t="s">
        <v>38</v>
      </c>
      <c r="O414" s="68"/>
      <c r="P414" s="193">
        <f t="shared" si="91"/>
        <v>0</v>
      </c>
      <c r="Q414" s="193">
        <v>0</v>
      </c>
      <c r="R414" s="193">
        <f t="shared" si="92"/>
        <v>0</v>
      </c>
      <c r="S414" s="193">
        <v>0</v>
      </c>
      <c r="T414" s="194">
        <f t="shared" si="93"/>
        <v>0</v>
      </c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R414" s="195" t="s">
        <v>179</v>
      </c>
      <c r="AT414" s="195" t="s">
        <v>175</v>
      </c>
      <c r="AU414" s="195" t="s">
        <v>180</v>
      </c>
      <c r="AY414" s="14" t="s">
        <v>172</v>
      </c>
      <c r="BE414" s="196">
        <f t="shared" si="94"/>
        <v>0</v>
      </c>
      <c r="BF414" s="196">
        <f t="shared" si="95"/>
        <v>0</v>
      </c>
      <c r="BG414" s="196">
        <f t="shared" si="96"/>
        <v>0</v>
      </c>
      <c r="BH414" s="196">
        <f t="shared" si="97"/>
        <v>0</v>
      </c>
      <c r="BI414" s="196">
        <f t="shared" si="98"/>
        <v>0</v>
      </c>
      <c r="BJ414" s="14" t="s">
        <v>180</v>
      </c>
      <c r="BK414" s="196">
        <f t="shared" si="99"/>
        <v>0</v>
      </c>
      <c r="BL414" s="14" t="s">
        <v>179</v>
      </c>
      <c r="BM414" s="195" t="s">
        <v>2076</v>
      </c>
    </row>
    <row r="415" spans="1:65" s="2" customFormat="1" ht="24.2" customHeight="1">
      <c r="A415" s="31"/>
      <c r="B415" s="32"/>
      <c r="C415" s="184" t="s">
        <v>2077</v>
      </c>
      <c r="D415" s="184" t="s">
        <v>175</v>
      </c>
      <c r="E415" s="185" t="s">
        <v>2078</v>
      </c>
      <c r="F415" s="186" t="s">
        <v>2079</v>
      </c>
      <c r="G415" s="187" t="s">
        <v>218</v>
      </c>
      <c r="H415" s="188">
        <v>15.7</v>
      </c>
      <c r="I415" s="189"/>
      <c r="J415" s="188">
        <f t="shared" si="90"/>
        <v>0</v>
      </c>
      <c r="K415" s="190"/>
      <c r="L415" s="36"/>
      <c r="M415" s="191" t="s">
        <v>1</v>
      </c>
      <c r="N415" s="192" t="s">
        <v>38</v>
      </c>
      <c r="O415" s="68"/>
      <c r="P415" s="193">
        <f t="shared" si="91"/>
        <v>0</v>
      </c>
      <c r="Q415" s="193">
        <v>0</v>
      </c>
      <c r="R415" s="193">
        <f t="shared" si="92"/>
        <v>0</v>
      </c>
      <c r="S415" s="193">
        <v>0</v>
      </c>
      <c r="T415" s="194">
        <f t="shared" si="93"/>
        <v>0</v>
      </c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R415" s="195" t="s">
        <v>179</v>
      </c>
      <c r="AT415" s="195" t="s">
        <v>175</v>
      </c>
      <c r="AU415" s="195" t="s">
        <v>180</v>
      </c>
      <c r="AY415" s="14" t="s">
        <v>172</v>
      </c>
      <c r="BE415" s="196">
        <f t="shared" si="94"/>
        <v>0</v>
      </c>
      <c r="BF415" s="196">
        <f t="shared" si="95"/>
        <v>0</v>
      </c>
      <c r="BG415" s="196">
        <f t="shared" si="96"/>
        <v>0</v>
      </c>
      <c r="BH415" s="196">
        <f t="shared" si="97"/>
        <v>0</v>
      </c>
      <c r="BI415" s="196">
        <f t="shared" si="98"/>
        <v>0</v>
      </c>
      <c r="BJ415" s="14" t="s">
        <v>180</v>
      </c>
      <c r="BK415" s="196">
        <f t="shared" si="99"/>
        <v>0</v>
      </c>
      <c r="BL415" s="14" t="s">
        <v>179</v>
      </c>
      <c r="BM415" s="195" t="s">
        <v>2080</v>
      </c>
    </row>
    <row r="416" spans="1:65" s="2" customFormat="1" ht="24.2" customHeight="1">
      <c r="A416" s="31"/>
      <c r="B416" s="32"/>
      <c r="C416" s="184" t="s">
        <v>1442</v>
      </c>
      <c r="D416" s="184" t="s">
        <v>175</v>
      </c>
      <c r="E416" s="185" t="s">
        <v>2081</v>
      </c>
      <c r="F416" s="186" t="s">
        <v>2082</v>
      </c>
      <c r="G416" s="187" t="s">
        <v>218</v>
      </c>
      <c r="H416" s="188">
        <v>1.1000000000000001</v>
      </c>
      <c r="I416" s="189"/>
      <c r="J416" s="188">
        <f t="shared" si="90"/>
        <v>0</v>
      </c>
      <c r="K416" s="190"/>
      <c r="L416" s="36"/>
      <c r="M416" s="191" t="s">
        <v>1</v>
      </c>
      <c r="N416" s="192" t="s">
        <v>38</v>
      </c>
      <c r="O416" s="68"/>
      <c r="P416" s="193">
        <f t="shared" si="91"/>
        <v>0</v>
      </c>
      <c r="Q416" s="193">
        <v>0</v>
      </c>
      <c r="R416" s="193">
        <f t="shared" si="92"/>
        <v>0</v>
      </c>
      <c r="S416" s="193">
        <v>0</v>
      </c>
      <c r="T416" s="194">
        <f t="shared" si="93"/>
        <v>0</v>
      </c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R416" s="195" t="s">
        <v>179</v>
      </c>
      <c r="AT416" s="195" t="s">
        <v>175</v>
      </c>
      <c r="AU416" s="195" t="s">
        <v>180</v>
      </c>
      <c r="AY416" s="14" t="s">
        <v>172</v>
      </c>
      <c r="BE416" s="196">
        <f t="shared" si="94"/>
        <v>0</v>
      </c>
      <c r="BF416" s="196">
        <f t="shared" si="95"/>
        <v>0</v>
      </c>
      <c r="BG416" s="196">
        <f t="shared" si="96"/>
        <v>0</v>
      </c>
      <c r="BH416" s="196">
        <f t="shared" si="97"/>
        <v>0</v>
      </c>
      <c r="BI416" s="196">
        <f t="shared" si="98"/>
        <v>0</v>
      </c>
      <c r="BJ416" s="14" t="s">
        <v>180</v>
      </c>
      <c r="BK416" s="196">
        <f t="shared" si="99"/>
        <v>0</v>
      </c>
      <c r="BL416" s="14" t="s">
        <v>179</v>
      </c>
      <c r="BM416" s="195" t="s">
        <v>2083</v>
      </c>
    </row>
    <row r="417" spans="1:65" s="2" customFormat="1" ht="24.2" customHeight="1">
      <c r="A417" s="31"/>
      <c r="B417" s="32"/>
      <c r="C417" s="184" t="s">
        <v>2084</v>
      </c>
      <c r="D417" s="184" t="s">
        <v>175</v>
      </c>
      <c r="E417" s="185" t="s">
        <v>1681</v>
      </c>
      <c r="F417" s="186" t="s">
        <v>1682</v>
      </c>
      <c r="G417" s="187" t="s">
        <v>218</v>
      </c>
      <c r="H417" s="188">
        <v>21.5</v>
      </c>
      <c r="I417" s="189"/>
      <c r="J417" s="188">
        <f t="shared" si="90"/>
        <v>0</v>
      </c>
      <c r="K417" s="190"/>
      <c r="L417" s="36"/>
      <c r="M417" s="191" t="s">
        <v>1</v>
      </c>
      <c r="N417" s="192" t="s">
        <v>38</v>
      </c>
      <c r="O417" s="68"/>
      <c r="P417" s="193">
        <f t="shared" si="91"/>
        <v>0</v>
      </c>
      <c r="Q417" s="193">
        <v>0</v>
      </c>
      <c r="R417" s="193">
        <f t="shared" si="92"/>
        <v>0</v>
      </c>
      <c r="S417" s="193">
        <v>0</v>
      </c>
      <c r="T417" s="194">
        <f t="shared" si="93"/>
        <v>0</v>
      </c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R417" s="195" t="s">
        <v>179</v>
      </c>
      <c r="AT417" s="195" t="s">
        <v>175</v>
      </c>
      <c r="AU417" s="195" t="s">
        <v>180</v>
      </c>
      <c r="AY417" s="14" t="s">
        <v>172</v>
      </c>
      <c r="BE417" s="196">
        <f t="shared" si="94"/>
        <v>0</v>
      </c>
      <c r="BF417" s="196">
        <f t="shared" si="95"/>
        <v>0</v>
      </c>
      <c r="BG417" s="196">
        <f t="shared" si="96"/>
        <v>0</v>
      </c>
      <c r="BH417" s="196">
        <f t="shared" si="97"/>
        <v>0</v>
      </c>
      <c r="BI417" s="196">
        <f t="shared" si="98"/>
        <v>0</v>
      </c>
      <c r="BJ417" s="14" t="s">
        <v>180</v>
      </c>
      <c r="BK417" s="196">
        <f t="shared" si="99"/>
        <v>0</v>
      </c>
      <c r="BL417" s="14" t="s">
        <v>179</v>
      </c>
      <c r="BM417" s="195" t="s">
        <v>2085</v>
      </c>
    </row>
    <row r="418" spans="1:65" s="2" customFormat="1" ht="24.2" customHeight="1">
      <c r="A418" s="31"/>
      <c r="B418" s="32"/>
      <c r="C418" s="184" t="s">
        <v>1446</v>
      </c>
      <c r="D418" s="184" t="s">
        <v>175</v>
      </c>
      <c r="E418" s="185" t="s">
        <v>2086</v>
      </c>
      <c r="F418" s="186" t="s">
        <v>2087</v>
      </c>
      <c r="G418" s="187" t="s">
        <v>235</v>
      </c>
      <c r="H418" s="188">
        <v>16.5</v>
      </c>
      <c r="I418" s="189"/>
      <c r="J418" s="188">
        <f t="shared" si="90"/>
        <v>0</v>
      </c>
      <c r="K418" s="190"/>
      <c r="L418" s="36"/>
      <c r="M418" s="191" t="s">
        <v>1</v>
      </c>
      <c r="N418" s="192" t="s">
        <v>38</v>
      </c>
      <c r="O418" s="68"/>
      <c r="P418" s="193">
        <f t="shared" si="91"/>
        <v>0</v>
      </c>
      <c r="Q418" s="193">
        <v>0</v>
      </c>
      <c r="R418" s="193">
        <f t="shared" si="92"/>
        <v>0</v>
      </c>
      <c r="S418" s="193">
        <v>0</v>
      </c>
      <c r="T418" s="194">
        <f t="shared" si="93"/>
        <v>0</v>
      </c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R418" s="195" t="s">
        <v>179</v>
      </c>
      <c r="AT418" s="195" t="s">
        <v>175</v>
      </c>
      <c r="AU418" s="195" t="s">
        <v>180</v>
      </c>
      <c r="AY418" s="14" t="s">
        <v>172</v>
      </c>
      <c r="BE418" s="196">
        <f t="shared" si="94"/>
        <v>0</v>
      </c>
      <c r="BF418" s="196">
        <f t="shared" si="95"/>
        <v>0</v>
      </c>
      <c r="BG418" s="196">
        <f t="shared" si="96"/>
        <v>0</v>
      </c>
      <c r="BH418" s="196">
        <f t="shared" si="97"/>
        <v>0</v>
      </c>
      <c r="BI418" s="196">
        <f t="shared" si="98"/>
        <v>0</v>
      </c>
      <c r="BJ418" s="14" t="s">
        <v>180</v>
      </c>
      <c r="BK418" s="196">
        <f t="shared" si="99"/>
        <v>0</v>
      </c>
      <c r="BL418" s="14" t="s">
        <v>179</v>
      </c>
      <c r="BM418" s="195" t="s">
        <v>2088</v>
      </c>
    </row>
    <row r="419" spans="1:65" s="2" customFormat="1" ht="24.2" customHeight="1">
      <c r="A419" s="31"/>
      <c r="B419" s="32"/>
      <c r="C419" s="184" t="s">
        <v>2089</v>
      </c>
      <c r="D419" s="184" t="s">
        <v>175</v>
      </c>
      <c r="E419" s="185" t="s">
        <v>2090</v>
      </c>
      <c r="F419" s="186" t="s">
        <v>2091</v>
      </c>
      <c r="G419" s="187" t="s">
        <v>235</v>
      </c>
      <c r="H419" s="188">
        <v>16.5</v>
      </c>
      <c r="I419" s="189"/>
      <c r="J419" s="188">
        <f t="shared" si="90"/>
        <v>0</v>
      </c>
      <c r="K419" s="190"/>
      <c r="L419" s="36"/>
      <c r="M419" s="191" t="s">
        <v>1</v>
      </c>
      <c r="N419" s="192" t="s">
        <v>38</v>
      </c>
      <c r="O419" s="68"/>
      <c r="P419" s="193">
        <f t="shared" si="91"/>
        <v>0</v>
      </c>
      <c r="Q419" s="193">
        <v>0</v>
      </c>
      <c r="R419" s="193">
        <f t="shared" si="92"/>
        <v>0</v>
      </c>
      <c r="S419" s="193">
        <v>0</v>
      </c>
      <c r="T419" s="194">
        <f t="shared" si="93"/>
        <v>0</v>
      </c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R419" s="195" t="s">
        <v>179</v>
      </c>
      <c r="AT419" s="195" t="s">
        <v>175</v>
      </c>
      <c r="AU419" s="195" t="s">
        <v>180</v>
      </c>
      <c r="AY419" s="14" t="s">
        <v>172</v>
      </c>
      <c r="BE419" s="196">
        <f t="shared" si="94"/>
        <v>0</v>
      </c>
      <c r="BF419" s="196">
        <f t="shared" si="95"/>
        <v>0</v>
      </c>
      <c r="BG419" s="196">
        <f t="shared" si="96"/>
        <v>0</v>
      </c>
      <c r="BH419" s="196">
        <f t="shared" si="97"/>
        <v>0</v>
      </c>
      <c r="BI419" s="196">
        <f t="shared" si="98"/>
        <v>0</v>
      </c>
      <c r="BJ419" s="14" t="s">
        <v>180</v>
      </c>
      <c r="BK419" s="196">
        <f t="shared" si="99"/>
        <v>0</v>
      </c>
      <c r="BL419" s="14" t="s">
        <v>179</v>
      </c>
      <c r="BM419" s="195" t="s">
        <v>2092</v>
      </c>
    </row>
    <row r="420" spans="1:65" s="2" customFormat="1" ht="24.2" customHeight="1">
      <c r="A420" s="31"/>
      <c r="B420" s="32"/>
      <c r="C420" s="184" t="s">
        <v>1449</v>
      </c>
      <c r="D420" s="184" t="s">
        <v>175</v>
      </c>
      <c r="E420" s="185" t="s">
        <v>2093</v>
      </c>
      <c r="F420" s="186" t="s">
        <v>2094</v>
      </c>
      <c r="G420" s="187" t="s">
        <v>235</v>
      </c>
      <c r="H420" s="188">
        <v>19</v>
      </c>
      <c r="I420" s="189"/>
      <c r="J420" s="188">
        <f t="shared" si="90"/>
        <v>0</v>
      </c>
      <c r="K420" s="190"/>
      <c r="L420" s="36"/>
      <c r="M420" s="191" t="s">
        <v>1</v>
      </c>
      <c r="N420" s="192" t="s">
        <v>38</v>
      </c>
      <c r="O420" s="68"/>
      <c r="P420" s="193">
        <f t="shared" si="91"/>
        <v>0</v>
      </c>
      <c r="Q420" s="193">
        <v>0</v>
      </c>
      <c r="R420" s="193">
        <f t="shared" si="92"/>
        <v>0</v>
      </c>
      <c r="S420" s="193">
        <v>0</v>
      </c>
      <c r="T420" s="194">
        <f t="shared" si="93"/>
        <v>0</v>
      </c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R420" s="195" t="s">
        <v>179</v>
      </c>
      <c r="AT420" s="195" t="s">
        <v>175</v>
      </c>
      <c r="AU420" s="195" t="s">
        <v>180</v>
      </c>
      <c r="AY420" s="14" t="s">
        <v>172</v>
      </c>
      <c r="BE420" s="196">
        <f t="shared" si="94"/>
        <v>0</v>
      </c>
      <c r="BF420" s="196">
        <f t="shared" si="95"/>
        <v>0</v>
      </c>
      <c r="BG420" s="196">
        <f t="shared" si="96"/>
        <v>0</v>
      </c>
      <c r="BH420" s="196">
        <f t="shared" si="97"/>
        <v>0</v>
      </c>
      <c r="BI420" s="196">
        <f t="shared" si="98"/>
        <v>0</v>
      </c>
      <c r="BJ420" s="14" t="s">
        <v>180</v>
      </c>
      <c r="BK420" s="196">
        <f t="shared" si="99"/>
        <v>0</v>
      </c>
      <c r="BL420" s="14" t="s">
        <v>179</v>
      </c>
      <c r="BM420" s="195" t="s">
        <v>2095</v>
      </c>
    </row>
    <row r="421" spans="1:65" s="2" customFormat="1" ht="24.2" customHeight="1">
      <c r="A421" s="31"/>
      <c r="B421" s="32"/>
      <c r="C421" s="184" t="s">
        <v>2096</v>
      </c>
      <c r="D421" s="184" t="s">
        <v>175</v>
      </c>
      <c r="E421" s="185" t="s">
        <v>1685</v>
      </c>
      <c r="F421" s="186" t="s">
        <v>1686</v>
      </c>
      <c r="G421" s="187" t="s">
        <v>235</v>
      </c>
      <c r="H421" s="188">
        <v>19</v>
      </c>
      <c r="I421" s="189"/>
      <c r="J421" s="188">
        <f t="shared" si="90"/>
        <v>0</v>
      </c>
      <c r="K421" s="190"/>
      <c r="L421" s="36"/>
      <c r="M421" s="191" t="s">
        <v>1</v>
      </c>
      <c r="N421" s="192" t="s">
        <v>38</v>
      </c>
      <c r="O421" s="68"/>
      <c r="P421" s="193">
        <f t="shared" si="91"/>
        <v>0</v>
      </c>
      <c r="Q421" s="193">
        <v>0</v>
      </c>
      <c r="R421" s="193">
        <f t="shared" si="92"/>
        <v>0</v>
      </c>
      <c r="S421" s="193">
        <v>0</v>
      </c>
      <c r="T421" s="194">
        <f t="shared" si="93"/>
        <v>0</v>
      </c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R421" s="195" t="s">
        <v>179</v>
      </c>
      <c r="AT421" s="195" t="s">
        <v>175</v>
      </c>
      <c r="AU421" s="195" t="s">
        <v>180</v>
      </c>
      <c r="AY421" s="14" t="s">
        <v>172</v>
      </c>
      <c r="BE421" s="196">
        <f t="shared" si="94"/>
        <v>0</v>
      </c>
      <c r="BF421" s="196">
        <f t="shared" si="95"/>
        <v>0</v>
      </c>
      <c r="BG421" s="196">
        <f t="shared" si="96"/>
        <v>0</v>
      </c>
      <c r="BH421" s="196">
        <f t="shared" si="97"/>
        <v>0</v>
      </c>
      <c r="BI421" s="196">
        <f t="shared" si="98"/>
        <v>0</v>
      </c>
      <c r="BJ421" s="14" t="s">
        <v>180</v>
      </c>
      <c r="BK421" s="196">
        <f t="shared" si="99"/>
        <v>0</v>
      </c>
      <c r="BL421" s="14" t="s">
        <v>179</v>
      </c>
      <c r="BM421" s="195" t="s">
        <v>2097</v>
      </c>
    </row>
    <row r="422" spans="1:65" s="12" customFormat="1" ht="25.9" customHeight="1">
      <c r="B422" s="168"/>
      <c r="C422" s="169"/>
      <c r="D422" s="170" t="s">
        <v>71</v>
      </c>
      <c r="E422" s="171" t="s">
        <v>1688</v>
      </c>
      <c r="F422" s="171" t="s">
        <v>1689</v>
      </c>
      <c r="G422" s="169"/>
      <c r="H422" s="169"/>
      <c r="I422" s="172"/>
      <c r="J422" s="173">
        <f>BK422</f>
        <v>0</v>
      </c>
      <c r="K422" s="169"/>
      <c r="L422" s="174"/>
      <c r="M422" s="175"/>
      <c r="N422" s="176"/>
      <c r="O422" s="176"/>
      <c r="P422" s="177">
        <v>0</v>
      </c>
      <c r="Q422" s="176"/>
      <c r="R422" s="177">
        <v>0</v>
      </c>
      <c r="S422" s="176"/>
      <c r="T422" s="178">
        <v>0</v>
      </c>
      <c r="AR422" s="179" t="s">
        <v>80</v>
      </c>
      <c r="AT422" s="180" t="s">
        <v>71</v>
      </c>
      <c r="AU422" s="180" t="s">
        <v>72</v>
      </c>
      <c r="AY422" s="179" t="s">
        <v>172</v>
      </c>
      <c r="BK422" s="181">
        <v>0</v>
      </c>
    </row>
    <row r="423" spans="1:65" s="12" customFormat="1" ht="25.9" customHeight="1">
      <c r="B423" s="168"/>
      <c r="C423" s="169"/>
      <c r="D423" s="170" t="s">
        <v>71</v>
      </c>
      <c r="E423" s="171" t="s">
        <v>1688</v>
      </c>
      <c r="F423" s="171" t="s">
        <v>1689</v>
      </c>
      <c r="G423" s="169"/>
      <c r="H423" s="169"/>
      <c r="I423" s="172"/>
      <c r="J423" s="173">
        <f>BK423</f>
        <v>0</v>
      </c>
      <c r="K423" s="169"/>
      <c r="L423" s="174"/>
      <c r="M423" s="175"/>
      <c r="N423" s="176"/>
      <c r="O423" s="176"/>
      <c r="P423" s="177">
        <f>SUM(P424:P440)</f>
        <v>0</v>
      </c>
      <c r="Q423" s="176"/>
      <c r="R423" s="177">
        <f>SUM(R424:R440)</f>
        <v>0</v>
      </c>
      <c r="S423" s="176"/>
      <c r="T423" s="178">
        <f>SUM(T424:T440)</f>
        <v>0</v>
      </c>
      <c r="AR423" s="179" t="s">
        <v>80</v>
      </c>
      <c r="AT423" s="180" t="s">
        <v>71</v>
      </c>
      <c r="AU423" s="180" t="s">
        <v>72</v>
      </c>
      <c r="AY423" s="179" t="s">
        <v>172</v>
      </c>
      <c r="BK423" s="181">
        <f>SUM(BK424:BK440)</f>
        <v>0</v>
      </c>
    </row>
    <row r="424" spans="1:65" s="2" customFormat="1" ht="24.2" customHeight="1">
      <c r="A424" s="31"/>
      <c r="B424" s="32"/>
      <c r="C424" s="184" t="s">
        <v>1453</v>
      </c>
      <c r="D424" s="184" t="s">
        <v>175</v>
      </c>
      <c r="E424" s="185" t="s">
        <v>1690</v>
      </c>
      <c r="F424" s="186" t="s">
        <v>1691</v>
      </c>
      <c r="G424" s="187" t="s">
        <v>1195</v>
      </c>
      <c r="H424" s="188">
        <v>16</v>
      </c>
      <c r="I424" s="189"/>
      <c r="J424" s="188">
        <f t="shared" ref="J424:J440" si="100">ROUND(I424*H424,2)</f>
        <v>0</v>
      </c>
      <c r="K424" s="190"/>
      <c r="L424" s="36"/>
      <c r="M424" s="191" t="s">
        <v>1</v>
      </c>
      <c r="N424" s="192" t="s">
        <v>38</v>
      </c>
      <c r="O424" s="68"/>
      <c r="P424" s="193">
        <f t="shared" ref="P424:P440" si="101">O424*H424</f>
        <v>0</v>
      </c>
      <c r="Q424" s="193">
        <v>0</v>
      </c>
      <c r="R424" s="193">
        <f t="shared" ref="R424:R440" si="102">Q424*H424</f>
        <v>0</v>
      </c>
      <c r="S424" s="193">
        <v>0</v>
      </c>
      <c r="T424" s="194">
        <f t="shared" ref="T424:T440" si="103">S424*H424</f>
        <v>0</v>
      </c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R424" s="195" t="s">
        <v>179</v>
      </c>
      <c r="AT424" s="195" t="s">
        <v>175</v>
      </c>
      <c r="AU424" s="195" t="s">
        <v>80</v>
      </c>
      <c r="AY424" s="14" t="s">
        <v>172</v>
      </c>
      <c r="BE424" s="196">
        <f t="shared" ref="BE424:BE440" si="104">IF(N424="základná",J424,0)</f>
        <v>0</v>
      </c>
      <c r="BF424" s="196">
        <f t="shared" ref="BF424:BF440" si="105">IF(N424="znížená",J424,0)</f>
        <v>0</v>
      </c>
      <c r="BG424" s="196">
        <f t="shared" ref="BG424:BG440" si="106">IF(N424="zákl. prenesená",J424,0)</f>
        <v>0</v>
      </c>
      <c r="BH424" s="196">
        <f t="shared" ref="BH424:BH440" si="107">IF(N424="zníž. prenesená",J424,0)</f>
        <v>0</v>
      </c>
      <c r="BI424" s="196">
        <f t="shared" ref="BI424:BI440" si="108">IF(N424="nulová",J424,0)</f>
        <v>0</v>
      </c>
      <c r="BJ424" s="14" t="s">
        <v>180</v>
      </c>
      <c r="BK424" s="196">
        <f t="shared" ref="BK424:BK440" si="109">ROUND(I424*H424,2)</f>
        <v>0</v>
      </c>
      <c r="BL424" s="14" t="s">
        <v>179</v>
      </c>
      <c r="BM424" s="195" t="s">
        <v>2098</v>
      </c>
    </row>
    <row r="425" spans="1:65" s="2" customFormat="1" ht="24.2" customHeight="1">
      <c r="A425" s="31"/>
      <c r="B425" s="32"/>
      <c r="C425" s="184" t="s">
        <v>2099</v>
      </c>
      <c r="D425" s="184" t="s">
        <v>175</v>
      </c>
      <c r="E425" s="185" t="s">
        <v>1694</v>
      </c>
      <c r="F425" s="186" t="s">
        <v>1695</v>
      </c>
      <c r="G425" s="187" t="s">
        <v>1195</v>
      </c>
      <c r="H425" s="188">
        <v>8</v>
      </c>
      <c r="I425" s="189"/>
      <c r="J425" s="188">
        <f t="shared" si="100"/>
        <v>0</v>
      </c>
      <c r="K425" s="190"/>
      <c r="L425" s="36"/>
      <c r="M425" s="191" t="s">
        <v>1</v>
      </c>
      <c r="N425" s="192" t="s">
        <v>38</v>
      </c>
      <c r="O425" s="68"/>
      <c r="P425" s="193">
        <f t="shared" si="101"/>
        <v>0</v>
      </c>
      <c r="Q425" s="193">
        <v>0</v>
      </c>
      <c r="R425" s="193">
        <f t="shared" si="102"/>
        <v>0</v>
      </c>
      <c r="S425" s="193">
        <v>0</v>
      </c>
      <c r="T425" s="194">
        <f t="shared" si="103"/>
        <v>0</v>
      </c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R425" s="195" t="s">
        <v>179</v>
      </c>
      <c r="AT425" s="195" t="s">
        <v>175</v>
      </c>
      <c r="AU425" s="195" t="s">
        <v>80</v>
      </c>
      <c r="AY425" s="14" t="s">
        <v>172</v>
      </c>
      <c r="BE425" s="196">
        <f t="shared" si="104"/>
        <v>0</v>
      </c>
      <c r="BF425" s="196">
        <f t="shared" si="105"/>
        <v>0</v>
      </c>
      <c r="BG425" s="196">
        <f t="shared" si="106"/>
        <v>0</v>
      </c>
      <c r="BH425" s="196">
        <f t="shared" si="107"/>
        <v>0</v>
      </c>
      <c r="BI425" s="196">
        <f t="shared" si="108"/>
        <v>0</v>
      </c>
      <c r="BJ425" s="14" t="s">
        <v>180</v>
      </c>
      <c r="BK425" s="196">
        <f t="shared" si="109"/>
        <v>0</v>
      </c>
      <c r="BL425" s="14" t="s">
        <v>179</v>
      </c>
      <c r="BM425" s="195" t="s">
        <v>2100</v>
      </c>
    </row>
    <row r="426" spans="1:65" s="2" customFormat="1" ht="24.2" customHeight="1">
      <c r="A426" s="31"/>
      <c r="B426" s="32"/>
      <c r="C426" s="184" t="s">
        <v>1456</v>
      </c>
      <c r="D426" s="184" t="s">
        <v>175</v>
      </c>
      <c r="E426" s="185" t="s">
        <v>1697</v>
      </c>
      <c r="F426" s="186" t="s">
        <v>1698</v>
      </c>
      <c r="G426" s="187" t="s">
        <v>1195</v>
      </c>
      <c r="H426" s="188">
        <v>56</v>
      </c>
      <c r="I426" s="189"/>
      <c r="J426" s="188">
        <f t="shared" si="100"/>
        <v>0</v>
      </c>
      <c r="K426" s="190"/>
      <c r="L426" s="36"/>
      <c r="M426" s="191" t="s">
        <v>1</v>
      </c>
      <c r="N426" s="192" t="s">
        <v>38</v>
      </c>
      <c r="O426" s="68"/>
      <c r="P426" s="193">
        <f t="shared" si="101"/>
        <v>0</v>
      </c>
      <c r="Q426" s="193">
        <v>0</v>
      </c>
      <c r="R426" s="193">
        <f t="shared" si="102"/>
        <v>0</v>
      </c>
      <c r="S426" s="193">
        <v>0</v>
      </c>
      <c r="T426" s="194">
        <f t="shared" si="103"/>
        <v>0</v>
      </c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R426" s="195" t="s">
        <v>179</v>
      </c>
      <c r="AT426" s="195" t="s">
        <v>175</v>
      </c>
      <c r="AU426" s="195" t="s">
        <v>80</v>
      </c>
      <c r="AY426" s="14" t="s">
        <v>172</v>
      </c>
      <c r="BE426" s="196">
        <f t="shared" si="104"/>
        <v>0</v>
      </c>
      <c r="BF426" s="196">
        <f t="shared" si="105"/>
        <v>0</v>
      </c>
      <c r="BG426" s="196">
        <f t="shared" si="106"/>
        <v>0</v>
      </c>
      <c r="BH426" s="196">
        <f t="shared" si="107"/>
        <v>0</v>
      </c>
      <c r="BI426" s="196">
        <f t="shared" si="108"/>
        <v>0</v>
      </c>
      <c r="BJ426" s="14" t="s">
        <v>180</v>
      </c>
      <c r="BK426" s="196">
        <f t="shared" si="109"/>
        <v>0</v>
      </c>
      <c r="BL426" s="14" t="s">
        <v>179</v>
      </c>
      <c r="BM426" s="195" t="s">
        <v>2101</v>
      </c>
    </row>
    <row r="427" spans="1:65" s="2" customFormat="1" ht="24.2" customHeight="1">
      <c r="A427" s="31"/>
      <c r="B427" s="32"/>
      <c r="C427" s="184" t="s">
        <v>2102</v>
      </c>
      <c r="D427" s="184" t="s">
        <v>175</v>
      </c>
      <c r="E427" s="185" t="s">
        <v>1701</v>
      </c>
      <c r="F427" s="186" t="s">
        <v>1702</v>
      </c>
      <c r="G427" s="187" t="s">
        <v>1195</v>
      </c>
      <c r="H427" s="188">
        <v>40</v>
      </c>
      <c r="I427" s="189"/>
      <c r="J427" s="188">
        <f t="shared" si="100"/>
        <v>0</v>
      </c>
      <c r="K427" s="190"/>
      <c r="L427" s="36"/>
      <c r="M427" s="191" t="s">
        <v>1</v>
      </c>
      <c r="N427" s="192" t="s">
        <v>38</v>
      </c>
      <c r="O427" s="68"/>
      <c r="P427" s="193">
        <f t="shared" si="101"/>
        <v>0</v>
      </c>
      <c r="Q427" s="193">
        <v>0</v>
      </c>
      <c r="R427" s="193">
        <f t="shared" si="102"/>
        <v>0</v>
      </c>
      <c r="S427" s="193">
        <v>0</v>
      </c>
      <c r="T427" s="194">
        <f t="shared" si="103"/>
        <v>0</v>
      </c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R427" s="195" t="s">
        <v>179</v>
      </c>
      <c r="AT427" s="195" t="s">
        <v>175</v>
      </c>
      <c r="AU427" s="195" t="s">
        <v>80</v>
      </c>
      <c r="AY427" s="14" t="s">
        <v>172</v>
      </c>
      <c r="BE427" s="196">
        <f t="shared" si="104"/>
        <v>0</v>
      </c>
      <c r="BF427" s="196">
        <f t="shared" si="105"/>
        <v>0</v>
      </c>
      <c r="BG427" s="196">
        <f t="shared" si="106"/>
        <v>0</v>
      </c>
      <c r="BH427" s="196">
        <f t="shared" si="107"/>
        <v>0</v>
      </c>
      <c r="BI427" s="196">
        <f t="shared" si="108"/>
        <v>0</v>
      </c>
      <c r="BJ427" s="14" t="s">
        <v>180</v>
      </c>
      <c r="BK427" s="196">
        <f t="shared" si="109"/>
        <v>0</v>
      </c>
      <c r="BL427" s="14" t="s">
        <v>179</v>
      </c>
      <c r="BM427" s="195" t="s">
        <v>2103</v>
      </c>
    </row>
    <row r="428" spans="1:65" s="2" customFormat="1" ht="24.2" customHeight="1">
      <c r="A428" s="31"/>
      <c r="B428" s="32"/>
      <c r="C428" s="184" t="s">
        <v>1460</v>
      </c>
      <c r="D428" s="184" t="s">
        <v>175</v>
      </c>
      <c r="E428" s="185" t="s">
        <v>1704</v>
      </c>
      <c r="F428" s="186" t="s">
        <v>1705</v>
      </c>
      <c r="G428" s="187" t="s">
        <v>1195</v>
      </c>
      <c r="H428" s="188">
        <v>24</v>
      </c>
      <c r="I428" s="189"/>
      <c r="J428" s="188">
        <f t="shared" si="100"/>
        <v>0</v>
      </c>
      <c r="K428" s="190"/>
      <c r="L428" s="36"/>
      <c r="M428" s="191" t="s">
        <v>1</v>
      </c>
      <c r="N428" s="192" t="s">
        <v>38</v>
      </c>
      <c r="O428" s="68"/>
      <c r="P428" s="193">
        <f t="shared" si="101"/>
        <v>0</v>
      </c>
      <c r="Q428" s="193">
        <v>0</v>
      </c>
      <c r="R428" s="193">
        <f t="shared" si="102"/>
        <v>0</v>
      </c>
      <c r="S428" s="193">
        <v>0</v>
      </c>
      <c r="T428" s="194">
        <f t="shared" si="103"/>
        <v>0</v>
      </c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R428" s="195" t="s">
        <v>179</v>
      </c>
      <c r="AT428" s="195" t="s">
        <v>175</v>
      </c>
      <c r="AU428" s="195" t="s">
        <v>80</v>
      </c>
      <c r="AY428" s="14" t="s">
        <v>172</v>
      </c>
      <c r="BE428" s="196">
        <f t="shared" si="104"/>
        <v>0</v>
      </c>
      <c r="BF428" s="196">
        <f t="shared" si="105"/>
        <v>0</v>
      </c>
      <c r="BG428" s="196">
        <f t="shared" si="106"/>
        <v>0</v>
      </c>
      <c r="BH428" s="196">
        <f t="shared" si="107"/>
        <v>0</v>
      </c>
      <c r="BI428" s="196">
        <f t="shared" si="108"/>
        <v>0</v>
      </c>
      <c r="BJ428" s="14" t="s">
        <v>180</v>
      </c>
      <c r="BK428" s="196">
        <f t="shared" si="109"/>
        <v>0</v>
      </c>
      <c r="BL428" s="14" t="s">
        <v>179</v>
      </c>
      <c r="BM428" s="195" t="s">
        <v>2104</v>
      </c>
    </row>
    <row r="429" spans="1:65" s="2" customFormat="1" ht="24.2" customHeight="1">
      <c r="A429" s="31"/>
      <c r="B429" s="32"/>
      <c r="C429" s="184" t="s">
        <v>2105</v>
      </c>
      <c r="D429" s="184" t="s">
        <v>175</v>
      </c>
      <c r="E429" s="185" t="s">
        <v>1708</v>
      </c>
      <c r="F429" s="186" t="s">
        <v>1709</v>
      </c>
      <c r="G429" s="187" t="s">
        <v>1195</v>
      </c>
      <c r="H429" s="188">
        <v>24</v>
      </c>
      <c r="I429" s="189"/>
      <c r="J429" s="188">
        <f t="shared" si="100"/>
        <v>0</v>
      </c>
      <c r="K429" s="190"/>
      <c r="L429" s="36"/>
      <c r="M429" s="191" t="s">
        <v>1</v>
      </c>
      <c r="N429" s="192" t="s">
        <v>38</v>
      </c>
      <c r="O429" s="68"/>
      <c r="P429" s="193">
        <f t="shared" si="101"/>
        <v>0</v>
      </c>
      <c r="Q429" s="193">
        <v>0</v>
      </c>
      <c r="R429" s="193">
        <f t="shared" si="102"/>
        <v>0</v>
      </c>
      <c r="S429" s="193">
        <v>0</v>
      </c>
      <c r="T429" s="194">
        <f t="shared" si="103"/>
        <v>0</v>
      </c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R429" s="195" t="s">
        <v>179</v>
      </c>
      <c r="AT429" s="195" t="s">
        <v>175</v>
      </c>
      <c r="AU429" s="195" t="s">
        <v>80</v>
      </c>
      <c r="AY429" s="14" t="s">
        <v>172</v>
      </c>
      <c r="BE429" s="196">
        <f t="shared" si="104"/>
        <v>0</v>
      </c>
      <c r="BF429" s="196">
        <f t="shared" si="105"/>
        <v>0</v>
      </c>
      <c r="BG429" s="196">
        <f t="shared" si="106"/>
        <v>0</v>
      </c>
      <c r="BH429" s="196">
        <f t="shared" si="107"/>
        <v>0</v>
      </c>
      <c r="BI429" s="196">
        <f t="shared" si="108"/>
        <v>0</v>
      </c>
      <c r="BJ429" s="14" t="s">
        <v>180</v>
      </c>
      <c r="BK429" s="196">
        <f t="shared" si="109"/>
        <v>0</v>
      </c>
      <c r="BL429" s="14" t="s">
        <v>179</v>
      </c>
      <c r="BM429" s="195" t="s">
        <v>2106</v>
      </c>
    </row>
    <row r="430" spans="1:65" s="2" customFormat="1" ht="24.2" customHeight="1">
      <c r="A430" s="31"/>
      <c r="B430" s="32"/>
      <c r="C430" s="184" t="s">
        <v>1463</v>
      </c>
      <c r="D430" s="184" t="s">
        <v>175</v>
      </c>
      <c r="E430" s="185" t="s">
        <v>1711</v>
      </c>
      <c r="F430" s="186" t="s">
        <v>1712</v>
      </c>
      <c r="G430" s="187" t="s">
        <v>1195</v>
      </c>
      <c r="H430" s="188">
        <v>8</v>
      </c>
      <c r="I430" s="189"/>
      <c r="J430" s="188">
        <f t="shared" si="100"/>
        <v>0</v>
      </c>
      <c r="K430" s="190"/>
      <c r="L430" s="36"/>
      <c r="M430" s="191" t="s">
        <v>1</v>
      </c>
      <c r="N430" s="192" t="s">
        <v>38</v>
      </c>
      <c r="O430" s="68"/>
      <c r="P430" s="193">
        <f t="shared" si="101"/>
        <v>0</v>
      </c>
      <c r="Q430" s="193">
        <v>0</v>
      </c>
      <c r="R430" s="193">
        <f t="shared" si="102"/>
        <v>0</v>
      </c>
      <c r="S430" s="193">
        <v>0</v>
      </c>
      <c r="T430" s="194">
        <f t="shared" si="103"/>
        <v>0</v>
      </c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R430" s="195" t="s">
        <v>179</v>
      </c>
      <c r="AT430" s="195" t="s">
        <v>175</v>
      </c>
      <c r="AU430" s="195" t="s">
        <v>80</v>
      </c>
      <c r="AY430" s="14" t="s">
        <v>172</v>
      </c>
      <c r="BE430" s="196">
        <f t="shared" si="104"/>
        <v>0</v>
      </c>
      <c r="BF430" s="196">
        <f t="shared" si="105"/>
        <v>0</v>
      </c>
      <c r="BG430" s="196">
        <f t="shared" si="106"/>
        <v>0</v>
      </c>
      <c r="BH430" s="196">
        <f t="shared" si="107"/>
        <v>0</v>
      </c>
      <c r="BI430" s="196">
        <f t="shared" si="108"/>
        <v>0</v>
      </c>
      <c r="BJ430" s="14" t="s">
        <v>180</v>
      </c>
      <c r="BK430" s="196">
        <f t="shared" si="109"/>
        <v>0</v>
      </c>
      <c r="BL430" s="14" t="s">
        <v>179</v>
      </c>
      <c r="BM430" s="195" t="s">
        <v>2107</v>
      </c>
    </row>
    <row r="431" spans="1:65" s="2" customFormat="1" ht="24.2" customHeight="1">
      <c r="A431" s="31"/>
      <c r="B431" s="32"/>
      <c r="C431" s="184" t="s">
        <v>2108</v>
      </c>
      <c r="D431" s="184" t="s">
        <v>175</v>
      </c>
      <c r="E431" s="185" t="s">
        <v>1715</v>
      </c>
      <c r="F431" s="186" t="s">
        <v>1716</v>
      </c>
      <c r="G431" s="187" t="s">
        <v>1195</v>
      </c>
      <c r="H431" s="188">
        <v>8</v>
      </c>
      <c r="I431" s="189"/>
      <c r="J431" s="188">
        <f t="shared" si="100"/>
        <v>0</v>
      </c>
      <c r="K431" s="190"/>
      <c r="L431" s="36"/>
      <c r="M431" s="191" t="s">
        <v>1</v>
      </c>
      <c r="N431" s="192" t="s">
        <v>38</v>
      </c>
      <c r="O431" s="68"/>
      <c r="P431" s="193">
        <f t="shared" si="101"/>
        <v>0</v>
      </c>
      <c r="Q431" s="193">
        <v>0</v>
      </c>
      <c r="R431" s="193">
        <f t="shared" si="102"/>
        <v>0</v>
      </c>
      <c r="S431" s="193">
        <v>0</v>
      </c>
      <c r="T431" s="194">
        <f t="shared" si="103"/>
        <v>0</v>
      </c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R431" s="195" t="s">
        <v>179</v>
      </c>
      <c r="AT431" s="195" t="s">
        <v>175</v>
      </c>
      <c r="AU431" s="195" t="s">
        <v>80</v>
      </c>
      <c r="AY431" s="14" t="s">
        <v>172</v>
      </c>
      <c r="BE431" s="196">
        <f t="shared" si="104"/>
        <v>0</v>
      </c>
      <c r="BF431" s="196">
        <f t="shared" si="105"/>
        <v>0</v>
      </c>
      <c r="BG431" s="196">
        <f t="shared" si="106"/>
        <v>0</v>
      </c>
      <c r="BH431" s="196">
        <f t="shared" si="107"/>
        <v>0</v>
      </c>
      <c r="BI431" s="196">
        <f t="shared" si="108"/>
        <v>0</v>
      </c>
      <c r="BJ431" s="14" t="s">
        <v>180</v>
      </c>
      <c r="BK431" s="196">
        <f t="shared" si="109"/>
        <v>0</v>
      </c>
      <c r="BL431" s="14" t="s">
        <v>179</v>
      </c>
      <c r="BM431" s="195" t="s">
        <v>2109</v>
      </c>
    </row>
    <row r="432" spans="1:65" s="2" customFormat="1" ht="24.2" customHeight="1">
      <c r="A432" s="31"/>
      <c r="B432" s="32"/>
      <c r="C432" s="184" t="s">
        <v>1467</v>
      </c>
      <c r="D432" s="184" t="s">
        <v>175</v>
      </c>
      <c r="E432" s="185" t="s">
        <v>1718</v>
      </c>
      <c r="F432" s="186" t="s">
        <v>1719</v>
      </c>
      <c r="G432" s="187" t="s">
        <v>1195</v>
      </c>
      <c r="H432" s="188">
        <v>48</v>
      </c>
      <c r="I432" s="189"/>
      <c r="J432" s="188">
        <f t="shared" si="100"/>
        <v>0</v>
      </c>
      <c r="K432" s="190"/>
      <c r="L432" s="36"/>
      <c r="M432" s="191" t="s">
        <v>1</v>
      </c>
      <c r="N432" s="192" t="s">
        <v>38</v>
      </c>
      <c r="O432" s="68"/>
      <c r="P432" s="193">
        <f t="shared" si="101"/>
        <v>0</v>
      </c>
      <c r="Q432" s="193">
        <v>0</v>
      </c>
      <c r="R432" s="193">
        <f t="shared" si="102"/>
        <v>0</v>
      </c>
      <c r="S432" s="193">
        <v>0</v>
      </c>
      <c r="T432" s="194">
        <f t="shared" si="103"/>
        <v>0</v>
      </c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R432" s="195" t="s">
        <v>179</v>
      </c>
      <c r="AT432" s="195" t="s">
        <v>175</v>
      </c>
      <c r="AU432" s="195" t="s">
        <v>80</v>
      </c>
      <c r="AY432" s="14" t="s">
        <v>172</v>
      </c>
      <c r="BE432" s="196">
        <f t="shared" si="104"/>
        <v>0</v>
      </c>
      <c r="BF432" s="196">
        <f t="shared" si="105"/>
        <v>0</v>
      </c>
      <c r="BG432" s="196">
        <f t="shared" si="106"/>
        <v>0</v>
      </c>
      <c r="BH432" s="196">
        <f t="shared" si="107"/>
        <v>0</v>
      </c>
      <c r="BI432" s="196">
        <f t="shared" si="108"/>
        <v>0</v>
      </c>
      <c r="BJ432" s="14" t="s">
        <v>180</v>
      </c>
      <c r="BK432" s="196">
        <f t="shared" si="109"/>
        <v>0</v>
      </c>
      <c r="BL432" s="14" t="s">
        <v>179</v>
      </c>
      <c r="BM432" s="195" t="s">
        <v>2110</v>
      </c>
    </row>
    <row r="433" spans="1:65" s="2" customFormat="1" ht="24.2" customHeight="1">
      <c r="A433" s="31"/>
      <c r="B433" s="32"/>
      <c r="C433" s="184" t="s">
        <v>2111</v>
      </c>
      <c r="D433" s="184" t="s">
        <v>175</v>
      </c>
      <c r="E433" s="185" t="s">
        <v>1722</v>
      </c>
      <c r="F433" s="186" t="s">
        <v>1723</v>
      </c>
      <c r="G433" s="187" t="s">
        <v>1195</v>
      </c>
      <c r="H433" s="188">
        <v>16</v>
      </c>
      <c r="I433" s="189"/>
      <c r="J433" s="188">
        <f t="shared" si="100"/>
        <v>0</v>
      </c>
      <c r="K433" s="190"/>
      <c r="L433" s="36"/>
      <c r="M433" s="191" t="s">
        <v>1</v>
      </c>
      <c r="N433" s="192" t="s">
        <v>38</v>
      </c>
      <c r="O433" s="68"/>
      <c r="P433" s="193">
        <f t="shared" si="101"/>
        <v>0</v>
      </c>
      <c r="Q433" s="193">
        <v>0</v>
      </c>
      <c r="R433" s="193">
        <f t="shared" si="102"/>
        <v>0</v>
      </c>
      <c r="S433" s="193">
        <v>0</v>
      </c>
      <c r="T433" s="194">
        <f t="shared" si="103"/>
        <v>0</v>
      </c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R433" s="195" t="s">
        <v>179</v>
      </c>
      <c r="AT433" s="195" t="s">
        <v>175</v>
      </c>
      <c r="AU433" s="195" t="s">
        <v>80</v>
      </c>
      <c r="AY433" s="14" t="s">
        <v>172</v>
      </c>
      <c r="BE433" s="196">
        <f t="shared" si="104"/>
        <v>0</v>
      </c>
      <c r="BF433" s="196">
        <f t="shared" si="105"/>
        <v>0</v>
      </c>
      <c r="BG433" s="196">
        <f t="shared" si="106"/>
        <v>0</v>
      </c>
      <c r="BH433" s="196">
        <f t="shared" si="107"/>
        <v>0</v>
      </c>
      <c r="BI433" s="196">
        <f t="shared" si="108"/>
        <v>0</v>
      </c>
      <c r="BJ433" s="14" t="s">
        <v>180</v>
      </c>
      <c r="BK433" s="196">
        <f t="shared" si="109"/>
        <v>0</v>
      </c>
      <c r="BL433" s="14" t="s">
        <v>179</v>
      </c>
      <c r="BM433" s="195" t="s">
        <v>2112</v>
      </c>
    </row>
    <row r="434" spans="1:65" s="2" customFormat="1" ht="24.2" customHeight="1">
      <c r="A434" s="31"/>
      <c r="B434" s="32"/>
      <c r="C434" s="184" t="s">
        <v>1470</v>
      </c>
      <c r="D434" s="184" t="s">
        <v>175</v>
      </c>
      <c r="E434" s="185" t="s">
        <v>1729</v>
      </c>
      <c r="F434" s="186" t="s">
        <v>1730</v>
      </c>
      <c r="G434" s="187" t="s">
        <v>1195</v>
      </c>
      <c r="H434" s="188">
        <v>48</v>
      </c>
      <c r="I434" s="189"/>
      <c r="J434" s="188">
        <f t="shared" si="100"/>
        <v>0</v>
      </c>
      <c r="K434" s="190"/>
      <c r="L434" s="36"/>
      <c r="M434" s="191" t="s">
        <v>1</v>
      </c>
      <c r="N434" s="192" t="s">
        <v>38</v>
      </c>
      <c r="O434" s="68"/>
      <c r="P434" s="193">
        <f t="shared" si="101"/>
        <v>0</v>
      </c>
      <c r="Q434" s="193">
        <v>0</v>
      </c>
      <c r="R434" s="193">
        <f t="shared" si="102"/>
        <v>0</v>
      </c>
      <c r="S434" s="193">
        <v>0</v>
      </c>
      <c r="T434" s="194">
        <f t="shared" si="103"/>
        <v>0</v>
      </c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R434" s="195" t="s">
        <v>179</v>
      </c>
      <c r="AT434" s="195" t="s">
        <v>175</v>
      </c>
      <c r="AU434" s="195" t="s">
        <v>80</v>
      </c>
      <c r="AY434" s="14" t="s">
        <v>172</v>
      </c>
      <c r="BE434" s="196">
        <f t="shared" si="104"/>
        <v>0</v>
      </c>
      <c r="BF434" s="196">
        <f t="shared" si="105"/>
        <v>0</v>
      </c>
      <c r="BG434" s="196">
        <f t="shared" si="106"/>
        <v>0</v>
      </c>
      <c r="BH434" s="196">
        <f t="shared" si="107"/>
        <v>0</v>
      </c>
      <c r="BI434" s="196">
        <f t="shared" si="108"/>
        <v>0</v>
      </c>
      <c r="BJ434" s="14" t="s">
        <v>180</v>
      </c>
      <c r="BK434" s="196">
        <f t="shared" si="109"/>
        <v>0</v>
      </c>
      <c r="BL434" s="14" t="s">
        <v>179</v>
      </c>
      <c r="BM434" s="195" t="s">
        <v>2113</v>
      </c>
    </row>
    <row r="435" spans="1:65" s="2" customFormat="1" ht="24.2" customHeight="1">
      <c r="A435" s="31"/>
      <c r="B435" s="32"/>
      <c r="C435" s="184" t="s">
        <v>2114</v>
      </c>
      <c r="D435" s="184" t="s">
        <v>175</v>
      </c>
      <c r="E435" s="185" t="s">
        <v>1732</v>
      </c>
      <c r="F435" s="186" t="s">
        <v>1733</v>
      </c>
      <c r="G435" s="187" t="s">
        <v>1195</v>
      </c>
      <c r="H435" s="188">
        <v>12</v>
      </c>
      <c r="I435" s="189"/>
      <c r="J435" s="188">
        <f t="shared" si="100"/>
        <v>0</v>
      </c>
      <c r="K435" s="190"/>
      <c r="L435" s="36"/>
      <c r="M435" s="191" t="s">
        <v>1</v>
      </c>
      <c r="N435" s="192" t="s">
        <v>38</v>
      </c>
      <c r="O435" s="68"/>
      <c r="P435" s="193">
        <f t="shared" si="101"/>
        <v>0</v>
      </c>
      <c r="Q435" s="193">
        <v>0</v>
      </c>
      <c r="R435" s="193">
        <f t="shared" si="102"/>
        <v>0</v>
      </c>
      <c r="S435" s="193">
        <v>0</v>
      </c>
      <c r="T435" s="194">
        <f t="shared" si="103"/>
        <v>0</v>
      </c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R435" s="195" t="s">
        <v>179</v>
      </c>
      <c r="AT435" s="195" t="s">
        <v>175</v>
      </c>
      <c r="AU435" s="195" t="s">
        <v>80</v>
      </c>
      <c r="AY435" s="14" t="s">
        <v>172</v>
      </c>
      <c r="BE435" s="196">
        <f t="shared" si="104"/>
        <v>0</v>
      </c>
      <c r="BF435" s="196">
        <f t="shared" si="105"/>
        <v>0</v>
      </c>
      <c r="BG435" s="196">
        <f t="shared" si="106"/>
        <v>0</v>
      </c>
      <c r="BH435" s="196">
        <f t="shared" si="107"/>
        <v>0</v>
      </c>
      <c r="BI435" s="196">
        <f t="shared" si="108"/>
        <v>0</v>
      </c>
      <c r="BJ435" s="14" t="s">
        <v>180</v>
      </c>
      <c r="BK435" s="196">
        <f t="shared" si="109"/>
        <v>0</v>
      </c>
      <c r="BL435" s="14" t="s">
        <v>179</v>
      </c>
      <c r="BM435" s="195" t="s">
        <v>2115</v>
      </c>
    </row>
    <row r="436" spans="1:65" s="2" customFormat="1" ht="24.2" customHeight="1">
      <c r="A436" s="31"/>
      <c r="B436" s="32"/>
      <c r="C436" s="184" t="s">
        <v>1474</v>
      </c>
      <c r="D436" s="184" t="s">
        <v>175</v>
      </c>
      <c r="E436" s="185" t="s">
        <v>1736</v>
      </c>
      <c r="F436" s="186" t="s">
        <v>1737</v>
      </c>
      <c r="G436" s="187" t="s">
        <v>1195</v>
      </c>
      <c r="H436" s="188">
        <v>12</v>
      </c>
      <c r="I436" s="189"/>
      <c r="J436" s="188">
        <f t="shared" si="100"/>
        <v>0</v>
      </c>
      <c r="K436" s="190"/>
      <c r="L436" s="36"/>
      <c r="M436" s="191" t="s">
        <v>1</v>
      </c>
      <c r="N436" s="192" t="s">
        <v>38</v>
      </c>
      <c r="O436" s="68"/>
      <c r="P436" s="193">
        <f t="shared" si="101"/>
        <v>0</v>
      </c>
      <c r="Q436" s="193">
        <v>0</v>
      </c>
      <c r="R436" s="193">
        <f t="shared" si="102"/>
        <v>0</v>
      </c>
      <c r="S436" s="193">
        <v>0</v>
      </c>
      <c r="T436" s="194">
        <f t="shared" si="103"/>
        <v>0</v>
      </c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R436" s="195" t="s">
        <v>179</v>
      </c>
      <c r="AT436" s="195" t="s">
        <v>175</v>
      </c>
      <c r="AU436" s="195" t="s">
        <v>80</v>
      </c>
      <c r="AY436" s="14" t="s">
        <v>172</v>
      </c>
      <c r="BE436" s="196">
        <f t="shared" si="104"/>
        <v>0</v>
      </c>
      <c r="BF436" s="196">
        <f t="shared" si="105"/>
        <v>0</v>
      </c>
      <c r="BG436" s="196">
        <f t="shared" si="106"/>
        <v>0</v>
      </c>
      <c r="BH436" s="196">
        <f t="shared" si="107"/>
        <v>0</v>
      </c>
      <c r="BI436" s="196">
        <f t="shared" si="108"/>
        <v>0</v>
      </c>
      <c r="BJ436" s="14" t="s">
        <v>180</v>
      </c>
      <c r="BK436" s="196">
        <f t="shared" si="109"/>
        <v>0</v>
      </c>
      <c r="BL436" s="14" t="s">
        <v>179</v>
      </c>
      <c r="BM436" s="195" t="s">
        <v>2116</v>
      </c>
    </row>
    <row r="437" spans="1:65" s="2" customFormat="1" ht="24.2" customHeight="1">
      <c r="A437" s="31"/>
      <c r="B437" s="32"/>
      <c r="C437" s="184" t="s">
        <v>2117</v>
      </c>
      <c r="D437" s="184" t="s">
        <v>175</v>
      </c>
      <c r="E437" s="185" t="s">
        <v>1739</v>
      </c>
      <c r="F437" s="186" t="s">
        <v>2118</v>
      </c>
      <c r="G437" s="187" t="s">
        <v>1665</v>
      </c>
      <c r="H437" s="188">
        <v>30</v>
      </c>
      <c r="I437" s="189"/>
      <c r="J437" s="188">
        <f t="shared" si="100"/>
        <v>0</v>
      </c>
      <c r="K437" s="190"/>
      <c r="L437" s="36"/>
      <c r="M437" s="191" t="s">
        <v>1</v>
      </c>
      <c r="N437" s="192" t="s">
        <v>38</v>
      </c>
      <c r="O437" s="68"/>
      <c r="P437" s="193">
        <f t="shared" si="101"/>
        <v>0</v>
      </c>
      <c r="Q437" s="193">
        <v>0</v>
      </c>
      <c r="R437" s="193">
        <f t="shared" si="102"/>
        <v>0</v>
      </c>
      <c r="S437" s="193">
        <v>0</v>
      </c>
      <c r="T437" s="194">
        <f t="shared" si="103"/>
        <v>0</v>
      </c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R437" s="195" t="s">
        <v>179</v>
      </c>
      <c r="AT437" s="195" t="s">
        <v>175</v>
      </c>
      <c r="AU437" s="195" t="s">
        <v>80</v>
      </c>
      <c r="AY437" s="14" t="s">
        <v>172</v>
      </c>
      <c r="BE437" s="196">
        <f t="shared" si="104"/>
        <v>0</v>
      </c>
      <c r="BF437" s="196">
        <f t="shared" si="105"/>
        <v>0</v>
      </c>
      <c r="BG437" s="196">
        <f t="shared" si="106"/>
        <v>0</v>
      </c>
      <c r="BH437" s="196">
        <f t="shared" si="107"/>
        <v>0</v>
      </c>
      <c r="BI437" s="196">
        <f t="shared" si="108"/>
        <v>0</v>
      </c>
      <c r="BJ437" s="14" t="s">
        <v>180</v>
      </c>
      <c r="BK437" s="196">
        <f t="shared" si="109"/>
        <v>0</v>
      </c>
      <c r="BL437" s="14" t="s">
        <v>179</v>
      </c>
      <c r="BM437" s="195" t="s">
        <v>2119</v>
      </c>
    </row>
    <row r="438" spans="1:65" s="2" customFormat="1" ht="24.2" customHeight="1">
      <c r="A438" s="31"/>
      <c r="B438" s="32"/>
      <c r="C438" s="184" t="s">
        <v>1477</v>
      </c>
      <c r="D438" s="184" t="s">
        <v>175</v>
      </c>
      <c r="E438" s="185" t="s">
        <v>1743</v>
      </c>
      <c r="F438" s="186" t="s">
        <v>1744</v>
      </c>
      <c r="G438" s="187" t="s">
        <v>1195</v>
      </c>
      <c r="H438" s="188">
        <v>4</v>
      </c>
      <c r="I438" s="189"/>
      <c r="J438" s="188">
        <f t="shared" si="100"/>
        <v>0</v>
      </c>
      <c r="K438" s="190"/>
      <c r="L438" s="36"/>
      <c r="M438" s="191" t="s">
        <v>1</v>
      </c>
      <c r="N438" s="192" t="s">
        <v>38</v>
      </c>
      <c r="O438" s="68"/>
      <c r="P438" s="193">
        <f t="shared" si="101"/>
        <v>0</v>
      </c>
      <c r="Q438" s="193">
        <v>0</v>
      </c>
      <c r="R438" s="193">
        <f t="shared" si="102"/>
        <v>0</v>
      </c>
      <c r="S438" s="193">
        <v>0</v>
      </c>
      <c r="T438" s="194">
        <f t="shared" si="103"/>
        <v>0</v>
      </c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R438" s="195" t="s">
        <v>179</v>
      </c>
      <c r="AT438" s="195" t="s">
        <v>175</v>
      </c>
      <c r="AU438" s="195" t="s">
        <v>80</v>
      </c>
      <c r="AY438" s="14" t="s">
        <v>172</v>
      </c>
      <c r="BE438" s="196">
        <f t="shared" si="104"/>
        <v>0</v>
      </c>
      <c r="BF438" s="196">
        <f t="shared" si="105"/>
        <v>0</v>
      </c>
      <c r="BG438" s="196">
        <f t="shared" si="106"/>
        <v>0</v>
      </c>
      <c r="BH438" s="196">
        <f t="shared" si="107"/>
        <v>0</v>
      </c>
      <c r="BI438" s="196">
        <f t="shared" si="108"/>
        <v>0</v>
      </c>
      <c r="BJ438" s="14" t="s">
        <v>180</v>
      </c>
      <c r="BK438" s="196">
        <f t="shared" si="109"/>
        <v>0</v>
      </c>
      <c r="BL438" s="14" t="s">
        <v>179</v>
      </c>
      <c r="BM438" s="195" t="s">
        <v>2120</v>
      </c>
    </row>
    <row r="439" spans="1:65" s="2" customFormat="1" ht="24.2" customHeight="1">
      <c r="A439" s="31"/>
      <c r="B439" s="32"/>
      <c r="C439" s="184" t="s">
        <v>2121</v>
      </c>
      <c r="D439" s="184" t="s">
        <v>175</v>
      </c>
      <c r="E439" s="185" t="s">
        <v>1746</v>
      </c>
      <c r="F439" s="186" t="s">
        <v>1747</v>
      </c>
      <c r="G439" s="187" t="s">
        <v>1195</v>
      </c>
      <c r="H439" s="188">
        <v>4</v>
      </c>
      <c r="I439" s="189"/>
      <c r="J439" s="188">
        <f t="shared" si="100"/>
        <v>0</v>
      </c>
      <c r="K439" s="190"/>
      <c r="L439" s="36"/>
      <c r="M439" s="191" t="s">
        <v>1</v>
      </c>
      <c r="N439" s="192" t="s">
        <v>38</v>
      </c>
      <c r="O439" s="68"/>
      <c r="P439" s="193">
        <f t="shared" si="101"/>
        <v>0</v>
      </c>
      <c r="Q439" s="193">
        <v>0</v>
      </c>
      <c r="R439" s="193">
        <f t="shared" si="102"/>
        <v>0</v>
      </c>
      <c r="S439" s="193">
        <v>0</v>
      </c>
      <c r="T439" s="194">
        <f t="shared" si="103"/>
        <v>0</v>
      </c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R439" s="195" t="s">
        <v>179</v>
      </c>
      <c r="AT439" s="195" t="s">
        <v>175</v>
      </c>
      <c r="AU439" s="195" t="s">
        <v>80</v>
      </c>
      <c r="AY439" s="14" t="s">
        <v>172</v>
      </c>
      <c r="BE439" s="196">
        <f t="shared" si="104"/>
        <v>0</v>
      </c>
      <c r="BF439" s="196">
        <f t="shared" si="105"/>
        <v>0</v>
      </c>
      <c r="BG439" s="196">
        <f t="shared" si="106"/>
        <v>0</v>
      </c>
      <c r="BH439" s="196">
        <f t="shared" si="107"/>
        <v>0</v>
      </c>
      <c r="BI439" s="196">
        <f t="shared" si="108"/>
        <v>0</v>
      </c>
      <c r="BJ439" s="14" t="s">
        <v>180</v>
      </c>
      <c r="BK439" s="196">
        <f t="shared" si="109"/>
        <v>0</v>
      </c>
      <c r="BL439" s="14" t="s">
        <v>179</v>
      </c>
      <c r="BM439" s="195" t="s">
        <v>2122</v>
      </c>
    </row>
    <row r="440" spans="1:65" s="2" customFormat="1" ht="24.2" customHeight="1">
      <c r="A440" s="31"/>
      <c r="B440" s="32"/>
      <c r="C440" s="184" t="s">
        <v>1481</v>
      </c>
      <c r="D440" s="184" t="s">
        <v>175</v>
      </c>
      <c r="E440" s="185" t="s">
        <v>1750</v>
      </c>
      <c r="F440" s="186" t="s">
        <v>1751</v>
      </c>
      <c r="G440" s="187" t="s">
        <v>1665</v>
      </c>
      <c r="H440" s="188">
        <v>30</v>
      </c>
      <c r="I440" s="189"/>
      <c r="J440" s="188">
        <f t="shared" si="100"/>
        <v>0</v>
      </c>
      <c r="K440" s="190"/>
      <c r="L440" s="36"/>
      <c r="M440" s="207" t="s">
        <v>1</v>
      </c>
      <c r="N440" s="208" t="s">
        <v>38</v>
      </c>
      <c r="O440" s="209"/>
      <c r="P440" s="210">
        <f t="shared" si="101"/>
        <v>0</v>
      </c>
      <c r="Q440" s="210">
        <v>0</v>
      </c>
      <c r="R440" s="210">
        <f t="shared" si="102"/>
        <v>0</v>
      </c>
      <c r="S440" s="210">
        <v>0</v>
      </c>
      <c r="T440" s="211">
        <f t="shared" si="103"/>
        <v>0</v>
      </c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R440" s="195" t="s">
        <v>179</v>
      </c>
      <c r="AT440" s="195" t="s">
        <v>175</v>
      </c>
      <c r="AU440" s="195" t="s">
        <v>80</v>
      </c>
      <c r="AY440" s="14" t="s">
        <v>172</v>
      </c>
      <c r="BE440" s="196">
        <f t="shared" si="104"/>
        <v>0</v>
      </c>
      <c r="BF440" s="196">
        <f t="shared" si="105"/>
        <v>0</v>
      </c>
      <c r="BG440" s="196">
        <f t="shared" si="106"/>
        <v>0</v>
      </c>
      <c r="BH440" s="196">
        <f t="shared" si="107"/>
        <v>0</v>
      </c>
      <c r="BI440" s="196">
        <f t="shared" si="108"/>
        <v>0</v>
      </c>
      <c r="BJ440" s="14" t="s">
        <v>180</v>
      </c>
      <c r="BK440" s="196">
        <f t="shared" si="109"/>
        <v>0</v>
      </c>
      <c r="BL440" s="14" t="s">
        <v>179</v>
      </c>
      <c r="BM440" s="195" t="s">
        <v>2123</v>
      </c>
    </row>
    <row r="441" spans="1:65" s="2" customFormat="1" ht="6.95" customHeight="1">
      <c r="A441" s="31"/>
      <c r="B441" s="51"/>
      <c r="C441" s="52"/>
      <c r="D441" s="52"/>
      <c r="E441" s="52"/>
      <c r="F441" s="52"/>
      <c r="G441" s="52"/>
      <c r="H441" s="52"/>
      <c r="I441" s="52"/>
      <c r="J441" s="52"/>
      <c r="K441" s="52"/>
      <c r="L441" s="36"/>
      <c r="M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</row>
  </sheetData>
  <sheetProtection algorithmName="SHA-512" hashValue="MnblCgeTZ/Yvfi8zOtRBFKC5Yf64DcxUVdDpjOZggmxHvU7toYb5JhH2sBHrq0DJDKbmTxCUI2d+VGBjst6vVQ==" saltValue="oFxX4+x0TJmIy8GCCjsa6g==" spinCount="100000" sheet="1" objects="1" scenarios="1" formatColumns="0" formatRows="0" autoFilter="0"/>
  <autoFilter ref="C126:K440" xr:uid="{00000000-0009-0000-0000-00000F000000}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397"/>
  <sheetViews>
    <sheetView showGridLines="0" topLeftCell="A375" workbookViewId="0">
      <selection activeCell="F2" sqref="F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117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24.75" customHeight="1">
      <c r="A9" s="31"/>
      <c r="B9" s="36"/>
      <c r="C9" s="31"/>
      <c r="D9" s="31"/>
      <c r="E9" s="341" t="s">
        <v>2428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29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29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">
        <v>1</v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">
        <v>1025</v>
      </c>
      <c r="F21" s="31"/>
      <c r="G21" s="31"/>
      <c r="H21" s="31"/>
      <c r="I21" s="109" t="s">
        <v>25</v>
      </c>
      <c r="J21" s="110" t="s">
        <v>1</v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ROUND(J126,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ROUND((SUM(BE126:BE396)),  2)</f>
        <v>0</v>
      </c>
      <c r="G33" s="31"/>
      <c r="H33" s="31"/>
      <c r="I33" s="121">
        <v>0.2</v>
      </c>
      <c r="J33" s="120">
        <f>ROUND(((SUM(BE126:BE396))*I33),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ROUND((SUM(BF126:BF396)),  2)</f>
        <v>0</v>
      </c>
      <c r="G34" s="31"/>
      <c r="H34" s="31"/>
      <c r="I34" s="121">
        <v>0.2</v>
      </c>
      <c r="J34" s="120">
        <f>ROUND(((SUM(BF126:BF396))*I34),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ROUND((SUM(BG126:BG396)),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ROUND((SUM(BH126:BH396)),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ROUND((SUM(BI126:BI396)),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24.75" customHeight="1">
      <c r="A87" s="31"/>
      <c r="B87" s="32"/>
      <c r="C87" s="33"/>
      <c r="D87" s="33"/>
      <c r="E87" s="307" t="str">
        <f>E9</f>
        <v>783 - 783-00 Modernizácia CSD križovatky 543.1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 xml:space="preserve"> 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 xml:space="preserve"> </v>
      </c>
      <c r="G91" s="33"/>
      <c r="H91" s="33"/>
      <c r="I91" s="26" t="s">
        <v>28</v>
      </c>
      <c r="J91" s="29" t="str">
        <f>E21</f>
        <v xml:space="preserve"> PROJ-SIG, s.r.o.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J126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1:31" s="9" customFormat="1" ht="24.95" customHeight="1">
      <c r="B97" s="144"/>
      <c r="C97" s="145"/>
      <c r="D97" s="146" t="s">
        <v>1026</v>
      </c>
      <c r="E97" s="147"/>
      <c r="F97" s="147"/>
      <c r="G97" s="147"/>
      <c r="H97" s="147"/>
      <c r="I97" s="147"/>
      <c r="J97" s="148">
        <f>J127</f>
        <v>0</v>
      </c>
      <c r="K97" s="145"/>
      <c r="L97" s="149"/>
    </row>
    <row r="98" spans="1:31" s="10" customFormat="1" ht="19.899999999999999" customHeight="1">
      <c r="B98" s="150"/>
      <c r="C98" s="151"/>
      <c r="D98" s="152" t="s">
        <v>1753</v>
      </c>
      <c r="E98" s="153"/>
      <c r="F98" s="153"/>
      <c r="G98" s="153"/>
      <c r="H98" s="153"/>
      <c r="I98" s="153"/>
      <c r="J98" s="154">
        <f>J128</f>
        <v>0</v>
      </c>
      <c r="K98" s="151"/>
      <c r="L98" s="155"/>
    </row>
    <row r="99" spans="1:31" s="10" customFormat="1" ht="19.899999999999999" customHeight="1">
      <c r="B99" s="150"/>
      <c r="C99" s="151"/>
      <c r="D99" s="152" t="s">
        <v>1027</v>
      </c>
      <c r="E99" s="153"/>
      <c r="F99" s="153"/>
      <c r="G99" s="153"/>
      <c r="H99" s="153"/>
      <c r="I99" s="153"/>
      <c r="J99" s="154">
        <f>J133</f>
        <v>0</v>
      </c>
      <c r="K99" s="151"/>
      <c r="L99" s="155"/>
    </row>
    <row r="100" spans="1:31" s="10" customFormat="1" ht="19.899999999999999" customHeight="1">
      <c r="B100" s="150"/>
      <c r="C100" s="151"/>
      <c r="D100" s="152" t="s">
        <v>1029</v>
      </c>
      <c r="E100" s="153"/>
      <c r="F100" s="153"/>
      <c r="G100" s="153"/>
      <c r="H100" s="153"/>
      <c r="I100" s="153"/>
      <c r="J100" s="154">
        <f>J143</f>
        <v>0</v>
      </c>
      <c r="K100" s="151"/>
      <c r="L100" s="155"/>
    </row>
    <row r="101" spans="1:31" s="9" customFormat="1" ht="24.95" customHeight="1">
      <c r="B101" s="144"/>
      <c r="C101" s="145"/>
      <c r="D101" s="146" t="s">
        <v>1030</v>
      </c>
      <c r="E101" s="147"/>
      <c r="F101" s="147"/>
      <c r="G101" s="147"/>
      <c r="H101" s="147"/>
      <c r="I101" s="147"/>
      <c r="J101" s="148">
        <f>J145</f>
        <v>0</v>
      </c>
      <c r="K101" s="145"/>
      <c r="L101" s="149"/>
    </row>
    <row r="102" spans="1:31" s="10" customFormat="1" ht="19.899999999999999" customHeight="1">
      <c r="B102" s="150"/>
      <c r="C102" s="151"/>
      <c r="D102" s="152" t="s">
        <v>1031</v>
      </c>
      <c r="E102" s="153"/>
      <c r="F102" s="153"/>
      <c r="G102" s="153"/>
      <c r="H102" s="153"/>
      <c r="I102" s="153"/>
      <c r="J102" s="154">
        <f>J146</f>
        <v>0</v>
      </c>
      <c r="K102" s="151"/>
      <c r="L102" s="155"/>
    </row>
    <row r="103" spans="1:31" s="10" customFormat="1" ht="19.899999999999999" customHeight="1">
      <c r="B103" s="150"/>
      <c r="C103" s="151"/>
      <c r="D103" s="152" t="s">
        <v>1032</v>
      </c>
      <c r="E103" s="153"/>
      <c r="F103" s="153"/>
      <c r="G103" s="153"/>
      <c r="H103" s="153"/>
      <c r="I103" s="153"/>
      <c r="J103" s="154">
        <f>J185</f>
        <v>0</v>
      </c>
      <c r="K103" s="151"/>
      <c r="L103" s="155"/>
    </row>
    <row r="104" spans="1:31" s="10" customFormat="1" ht="19.899999999999999" customHeight="1">
      <c r="B104" s="150"/>
      <c r="C104" s="151"/>
      <c r="D104" s="152" t="s">
        <v>1033</v>
      </c>
      <c r="E104" s="153"/>
      <c r="F104" s="153"/>
      <c r="G104" s="153"/>
      <c r="H104" s="153"/>
      <c r="I104" s="153"/>
      <c r="J104" s="154">
        <f>J331</f>
        <v>0</v>
      </c>
      <c r="K104" s="151"/>
      <c r="L104" s="155"/>
    </row>
    <row r="105" spans="1:31" s="9" customFormat="1" ht="24.95" customHeight="1">
      <c r="B105" s="144"/>
      <c r="C105" s="145"/>
      <c r="D105" s="146" t="s">
        <v>1034</v>
      </c>
      <c r="E105" s="147"/>
      <c r="F105" s="147"/>
      <c r="G105" s="147"/>
      <c r="H105" s="147"/>
      <c r="I105" s="147"/>
      <c r="J105" s="148">
        <f>J379</f>
        <v>0</v>
      </c>
      <c r="K105" s="145"/>
      <c r="L105" s="149"/>
    </row>
    <row r="106" spans="1:31" s="9" customFormat="1" ht="24.95" customHeight="1">
      <c r="B106" s="144"/>
      <c r="C106" s="145"/>
      <c r="D106" s="146" t="s">
        <v>1034</v>
      </c>
      <c r="E106" s="147"/>
      <c r="F106" s="147"/>
      <c r="G106" s="147"/>
      <c r="H106" s="147"/>
      <c r="I106" s="147"/>
      <c r="J106" s="148">
        <f>J380</f>
        <v>0</v>
      </c>
      <c r="K106" s="145"/>
      <c r="L106" s="149"/>
    </row>
    <row r="107" spans="1:31" s="2" customFormat="1" ht="21.75" customHeight="1">
      <c r="A107" s="31"/>
      <c r="B107" s="32"/>
      <c r="C107" s="33"/>
      <c r="D107" s="33"/>
      <c r="E107" s="33"/>
      <c r="F107" s="33"/>
      <c r="G107" s="33"/>
      <c r="H107" s="33"/>
      <c r="I107" s="33"/>
      <c r="J107" s="33"/>
      <c r="K107" s="33"/>
      <c r="L107" s="48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31" s="2" customFormat="1" ht="6.95" customHeight="1">
      <c r="A108" s="31"/>
      <c r="B108" s="51"/>
      <c r="C108" s="52"/>
      <c r="D108" s="52"/>
      <c r="E108" s="52"/>
      <c r="F108" s="52"/>
      <c r="G108" s="52"/>
      <c r="H108" s="52"/>
      <c r="I108" s="52"/>
      <c r="J108" s="52"/>
      <c r="K108" s="52"/>
      <c r="L108" s="48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12" spans="1:31" s="2" customFormat="1" ht="6.95" customHeight="1">
      <c r="A112" s="31"/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48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3" s="2" customFormat="1" ht="24.95" customHeight="1">
      <c r="A113" s="31"/>
      <c r="B113" s="32"/>
      <c r="C113" s="20" t="s">
        <v>158</v>
      </c>
      <c r="D113" s="33"/>
      <c r="E113" s="33"/>
      <c r="F113" s="33"/>
      <c r="G113" s="33"/>
      <c r="H113" s="33"/>
      <c r="I113" s="33"/>
      <c r="J113" s="33"/>
      <c r="K113" s="33"/>
      <c r="L113" s="48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3" s="2" customFormat="1" ht="6.95" customHeight="1">
      <c r="A114" s="31"/>
      <c r="B114" s="32"/>
      <c r="C114" s="33"/>
      <c r="D114" s="33"/>
      <c r="E114" s="33"/>
      <c r="F114" s="33"/>
      <c r="G114" s="33"/>
      <c r="H114" s="33"/>
      <c r="I114" s="33"/>
      <c r="J114" s="33"/>
      <c r="K114" s="33"/>
      <c r="L114" s="48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3" s="2" customFormat="1" ht="12" customHeight="1">
      <c r="A115" s="31"/>
      <c r="B115" s="32"/>
      <c r="C115" s="26" t="s">
        <v>14</v>
      </c>
      <c r="D115" s="33"/>
      <c r="E115" s="33"/>
      <c r="F115" s="33"/>
      <c r="G115" s="33"/>
      <c r="H115" s="33"/>
      <c r="I115" s="33"/>
      <c r="J115" s="33"/>
      <c r="K115" s="33"/>
      <c r="L115" s="48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3" s="2" customFormat="1" ht="23.25" customHeight="1">
      <c r="A116" s="31"/>
      <c r="B116" s="32"/>
      <c r="C116" s="33"/>
      <c r="D116" s="33"/>
      <c r="E116" s="337" t="str">
        <f>E7</f>
        <v>Vypracovanie proj.dokum.modernizácie riadenia križovatiek cestnou dopravnou signalizáciou s preferenciou MHD-Petržalka</v>
      </c>
      <c r="F116" s="338"/>
      <c r="G116" s="338"/>
      <c r="H116" s="338"/>
      <c r="I116" s="33"/>
      <c r="J116" s="33"/>
      <c r="K116" s="33"/>
      <c r="L116" s="48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3" s="2" customFormat="1" ht="12" customHeight="1">
      <c r="A117" s="31"/>
      <c r="B117" s="32"/>
      <c r="C117" s="26" t="s">
        <v>135</v>
      </c>
      <c r="D117" s="33"/>
      <c r="E117" s="33"/>
      <c r="F117" s="33"/>
      <c r="G117" s="33"/>
      <c r="H117" s="33"/>
      <c r="I117" s="33"/>
      <c r="J117" s="33"/>
      <c r="K117" s="33"/>
      <c r="L117" s="48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3" s="2" customFormat="1" ht="24.75" customHeight="1">
      <c r="A118" s="31"/>
      <c r="B118" s="32"/>
      <c r="C118" s="33"/>
      <c r="D118" s="33"/>
      <c r="E118" s="307" t="str">
        <f>E9</f>
        <v>783 - 783-00 Modernizácia CSD križovatky 543.1</v>
      </c>
      <c r="F118" s="336"/>
      <c r="G118" s="336"/>
      <c r="H118" s="336"/>
      <c r="I118" s="33"/>
      <c r="J118" s="33"/>
      <c r="K118" s="33"/>
      <c r="L118" s="48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3" s="2" customFormat="1" ht="6.95" customHeight="1">
      <c r="A119" s="31"/>
      <c r="B119" s="32"/>
      <c r="C119" s="33"/>
      <c r="D119" s="33"/>
      <c r="E119" s="33"/>
      <c r="F119" s="33"/>
      <c r="G119" s="33"/>
      <c r="H119" s="33"/>
      <c r="I119" s="33"/>
      <c r="J119" s="33"/>
      <c r="K119" s="33"/>
      <c r="L119" s="48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3" s="2" customFormat="1" ht="12" customHeight="1">
      <c r="A120" s="31"/>
      <c r="B120" s="32"/>
      <c r="C120" s="26" t="s">
        <v>18</v>
      </c>
      <c r="D120" s="33"/>
      <c r="E120" s="33"/>
      <c r="F120" s="24" t="str">
        <f>F12</f>
        <v xml:space="preserve"> </v>
      </c>
      <c r="G120" s="33"/>
      <c r="H120" s="33"/>
      <c r="I120" s="26" t="s">
        <v>20</v>
      </c>
      <c r="J120" s="63" t="str">
        <f>IF(J12="","",J12)</f>
        <v>19. 11. 2020</v>
      </c>
      <c r="K120" s="33"/>
      <c r="L120" s="48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3" s="2" customFormat="1" ht="6.95" customHeight="1">
      <c r="A121" s="31"/>
      <c r="B121" s="32"/>
      <c r="C121" s="33"/>
      <c r="D121" s="33"/>
      <c r="E121" s="33"/>
      <c r="F121" s="33"/>
      <c r="G121" s="33"/>
      <c r="H121" s="33"/>
      <c r="I121" s="33"/>
      <c r="J121" s="33"/>
      <c r="K121" s="33"/>
      <c r="L121" s="48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3" s="2" customFormat="1" ht="15.2" customHeight="1">
      <c r="A122" s="31"/>
      <c r="B122" s="32"/>
      <c r="C122" s="26" t="s">
        <v>22</v>
      </c>
      <c r="D122" s="33"/>
      <c r="E122" s="33"/>
      <c r="F122" s="24" t="str">
        <f>E15</f>
        <v xml:space="preserve"> </v>
      </c>
      <c r="G122" s="33"/>
      <c r="H122" s="33"/>
      <c r="I122" s="26" t="s">
        <v>28</v>
      </c>
      <c r="J122" s="29" t="str">
        <f>E21</f>
        <v xml:space="preserve"> PROJ-SIG, s.r.o. </v>
      </c>
      <c r="K122" s="33"/>
      <c r="L122" s="48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3" s="2" customFormat="1" ht="15.2" customHeight="1">
      <c r="A123" s="31"/>
      <c r="B123" s="32"/>
      <c r="C123" s="26" t="s">
        <v>26</v>
      </c>
      <c r="D123" s="33"/>
      <c r="E123" s="33"/>
      <c r="F123" s="24" t="str">
        <f>IF(E18="","",E18)</f>
        <v>Vyplň údaj</v>
      </c>
      <c r="G123" s="33"/>
      <c r="H123" s="33"/>
      <c r="I123" s="26" t="s">
        <v>30</v>
      </c>
      <c r="J123" s="29" t="str">
        <f>E24</f>
        <v xml:space="preserve"> </v>
      </c>
      <c r="K123" s="33"/>
      <c r="L123" s="48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3" s="2" customFormat="1" ht="10.35" customHeight="1">
      <c r="A124" s="31"/>
      <c r="B124" s="32"/>
      <c r="C124" s="33"/>
      <c r="D124" s="33"/>
      <c r="E124" s="33"/>
      <c r="F124" s="33"/>
      <c r="G124" s="33"/>
      <c r="H124" s="33"/>
      <c r="I124" s="33"/>
      <c r="J124" s="33"/>
      <c r="K124" s="33"/>
      <c r="L124" s="48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3" s="11" customFormat="1" ht="29.25" customHeight="1">
      <c r="A125" s="156"/>
      <c r="B125" s="157"/>
      <c r="C125" s="158" t="s">
        <v>159</v>
      </c>
      <c r="D125" s="159" t="s">
        <v>57</v>
      </c>
      <c r="E125" s="159" t="s">
        <v>53</v>
      </c>
      <c r="F125" s="159" t="s">
        <v>54</v>
      </c>
      <c r="G125" s="159" t="s">
        <v>160</v>
      </c>
      <c r="H125" s="159" t="s">
        <v>161</v>
      </c>
      <c r="I125" s="159" t="s">
        <v>162</v>
      </c>
      <c r="J125" s="160" t="s">
        <v>139</v>
      </c>
      <c r="K125" s="161" t="s">
        <v>163</v>
      </c>
      <c r="L125" s="162"/>
      <c r="M125" s="72" t="s">
        <v>1</v>
      </c>
      <c r="N125" s="73" t="s">
        <v>36</v>
      </c>
      <c r="O125" s="73" t="s">
        <v>164</v>
      </c>
      <c r="P125" s="73" t="s">
        <v>165</v>
      </c>
      <c r="Q125" s="73" t="s">
        <v>166</v>
      </c>
      <c r="R125" s="73" t="s">
        <v>167</v>
      </c>
      <c r="S125" s="73" t="s">
        <v>168</v>
      </c>
      <c r="T125" s="74" t="s">
        <v>169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pans="1:63" s="2" customFormat="1" ht="22.9" customHeight="1">
      <c r="A126" s="31"/>
      <c r="B126" s="32"/>
      <c r="C126" s="79" t="s">
        <v>140</v>
      </c>
      <c r="D126" s="33"/>
      <c r="E126" s="33"/>
      <c r="F126" s="33"/>
      <c r="G126" s="33"/>
      <c r="H126" s="33"/>
      <c r="I126" s="33"/>
      <c r="J126" s="163">
        <f>BK126</f>
        <v>0</v>
      </c>
      <c r="K126" s="33"/>
      <c r="L126" s="36"/>
      <c r="M126" s="75"/>
      <c r="N126" s="164"/>
      <c r="O126" s="76"/>
      <c r="P126" s="165">
        <f>P127+P145+P379+P380</f>
        <v>0</v>
      </c>
      <c r="Q126" s="76"/>
      <c r="R126" s="165">
        <f>R127+R145+R379+R380</f>
        <v>9.7304549999999974</v>
      </c>
      <c r="S126" s="76"/>
      <c r="T126" s="166">
        <f>T127+T145+T379+T380</f>
        <v>0.35200000000000004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T126" s="14" t="s">
        <v>71</v>
      </c>
      <c r="AU126" s="14" t="s">
        <v>141</v>
      </c>
      <c r="BK126" s="167">
        <f>BK127+BK145+BK379+BK380</f>
        <v>0</v>
      </c>
    </row>
    <row r="127" spans="1:63" s="12" customFormat="1" ht="25.9" customHeight="1">
      <c r="B127" s="168"/>
      <c r="C127" s="169"/>
      <c r="D127" s="170" t="s">
        <v>71</v>
      </c>
      <c r="E127" s="171" t="s">
        <v>1035</v>
      </c>
      <c r="F127" s="171" t="s">
        <v>1036</v>
      </c>
      <c r="G127" s="169"/>
      <c r="H127" s="169"/>
      <c r="I127" s="172"/>
      <c r="J127" s="173">
        <f>BK127</f>
        <v>0</v>
      </c>
      <c r="K127" s="169"/>
      <c r="L127" s="174"/>
      <c r="M127" s="175"/>
      <c r="N127" s="176"/>
      <c r="O127" s="176"/>
      <c r="P127" s="177">
        <f>P128+P133+P143</f>
        <v>0</v>
      </c>
      <c r="Q127" s="176"/>
      <c r="R127" s="177">
        <f>R128+R133+R143</f>
        <v>0.54388000000000003</v>
      </c>
      <c r="S127" s="176"/>
      <c r="T127" s="178">
        <f>T128+T133+T143</f>
        <v>1.2E-2</v>
      </c>
      <c r="AR127" s="179" t="s">
        <v>80</v>
      </c>
      <c r="AT127" s="180" t="s">
        <v>71</v>
      </c>
      <c r="AU127" s="180" t="s">
        <v>72</v>
      </c>
      <c r="AY127" s="179" t="s">
        <v>172</v>
      </c>
      <c r="BK127" s="181">
        <f>BK128+BK133+BK143</f>
        <v>0</v>
      </c>
    </row>
    <row r="128" spans="1:63" s="12" customFormat="1" ht="22.9" customHeight="1">
      <c r="B128" s="168"/>
      <c r="C128" s="169"/>
      <c r="D128" s="170" t="s">
        <v>71</v>
      </c>
      <c r="E128" s="182" t="s">
        <v>80</v>
      </c>
      <c r="F128" s="182" t="s">
        <v>1755</v>
      </c>
      <c r="G128" s="169"/>
      <c r="H128" s="169"/>
      <c r="I128" s="172"/>
      <c r="J128" s="183">
        <f>BK128</f>
        <v>0</v>
      </c>
      <c r="K128" s="169"/>
      <c r="L128" s="174"/>
      <c r="M128" s="175"/>
      <c r="N128" s="176"/>
      <c r="O128" s="176"/>
      <c r="P128" s="177">
        <f>SUM(P129:P132)</f>
        <v>0</v>
      </c>
      <c r="Q128" s="176"/>
      <c r="R128" s="177">
        <f>SUM(R129:R132)</f>
        <v>0.36520000000000002</v>
      </c>
      <c r="S128" s="176"/>
      <c r="T128" s="178">
        <f>SUM(T129:T132)</f>
        <v>0</v>
      </c>
      <c r="AR128" s="179" t="s">
        <v>80</v>
      </c>
      <c r="AT128" s="180" t="s">
        <v>71</v>
      </c>
      <c r="AU128" s="180" t="s">
        <v>80</v>
      </c>
      <c r="AY128" s="179" t="s">
        <v>172</v>
      </c>
      <c r="BK128" s="181">
        <f>SUM(BK129:BK132)</f>
        <v>0</v>
      </c>
    </row>
    <row r="129" spans="1:65" s="2" customFormat="1" ht="24.2" customHeight="1">
      <c r="A129" s="31"/>
      <c r="B129" s="32"/>
      <c r="C129" s="184" t="s">
        <v>80</v>
      </c>
      <c r="D129" s="184" t="s">
        <v>175</v>
      </c>
      <c r="E129" s="185" t="s">
        <v>2124</v>
      </c>
      <c r="F129" s="186" t="s">
        <v>2125</v>
      </c>
      <c r="G129" s="187" t="s">
        <v>337</v>
      </c>
      <c r="H129" s="188">
        <v>14</v>
      </c>
      <c r="I129" s="189"/>
      <c r="J129" s="188">
        <f>ROUND(I129*H129,2)</f>
        <v>0</v>
      </c>
      <c r="K129" s="190"/>
      <c r="L129" s="36"/>
      <c r="M129" s="191" t="s">
        <v>1</v>
      </c>
      <c r="N129" s="192" t="s">
        <v>38</v>
      </c>
      <c r="O129" s="68"/>
      <c r="P129" s="193">
        <f>O129*H129</f>
        <v>0</v>
      </c>
      <c r="Q129" s="193">
        <v>0</v>
      </c>
      <c r="R129" s="193">
        <f>Q129*H129</f>
        <v>0</v>
      </c>
      <c r="S129" s="193">
        <v>0</v>
      </c>
      <c r="T129" s="194">
        <f>S129*H129</f>
        <v>0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R129" s="195" t="s">
        <v>179</v>
      </c>
      <c r="AT129" s="195" t="s">
        <v>175</v>
      </c>
      <c r="AU129" s="195" t="s">
        <v>180</v>
      </c>
      <c r="AY129" s="14" t="s">
        <v>172</v>
      </c>
      <c r="BE129" s="196">
        <f>IF(N129="základná",J129,0)</f>
        <v>0</v>
      </c>
      <c r="BF129" s="196">
        <f>IF(N129="znížená",J129,0)</f>
        <v>0</v>
      </c>
      <c r="BG129" s="196">
        <f>IF(N129="zákl. prenesená",J129,0)</f>
        <v>0</v>
      </c>
      <c r="BH129" s="196">
        <f>IF(N129="zníž. prenesená",J129,0)</f>
        <v>0</v>
      </c>
      <c r="BI129" s="196">
        <f>IF(N129="nulová",J129,0)</f>
        <v>0</v>
      </c>
      <c r="BJ129" s="14" t="s">
        <v>180</v>
      </c>
      <c r="BK129" s="196">
        <f>ROUND(I129*H129,2)</f>
        <v>0</v>
      </c>
      <c r="BL129" s="14" t="s">
        <v>179</v>
      </c>
      <c r="BM129" s="195" t="s">
        <v>180</v>
      </c>
    </row>
    <row r="130" spans="1:65" s="2" customFormat="1" ht="24.2" customHeight="1">
      <c r="A130" s="31"/>
      <c r="B130" s="32"/>
      <c r="C130" s="197" t="s">
        <v>180</v>
      </c>
      <c r="D130" s="197" t="s">
        <v>256</v>
      </c>
      <c r="E130" s="198" t="s">
        <v>2126</v>
      </c>
      <c r="F130" s="199" t="s">
        <v>2127</v>
      </c>
      <c r="G130" s="200" t="s">
        <v>337</v>
      </c>
      <c r="H130" s="201">
        <v>14</v>
      </c>
      <c r="I130" s="202"/>
      <c r="J130" s="201">
        <f>ROUND(I130*H130,2)</f>
        <v>0</v>
      </c>
      <c r="K130" s="203"/>
      <c r="L130" s="204"/>
      <c r="M130" s="205" t="s">
        <v>1</v>
      </c>
      <c r="N130" s="206" t="s">
        <v>38</v>
      </c>
      <c r="O130" s="68"/>
      <c r="P130" s="193">
        <f>O130*H130</f>
        <v>0</v>
      </c>
      <c r="Q130" s="193">
        <v>0</v>
      </c>
      <c r="R130" s="193">
        <f>Q130*H130</f>
        <v>0</v>
      </c>
      <c r="S130" s="193">
        <v>0</v>
      </c>
      <c r="T130" s="194">
        <f>S130*H130</f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R130" s="195" t="s">
        <v>220</v>
      </c>
      <c r="AT130" s="195" t="s">
        <v>256</v>
      </c>
      <c r="AU130" s="195" t="s">
        <v>180</v>
      </c>
      <c r="AY130" s="14" t="s">
        <v>172</v>
      </c>
      <c r="BE130" s="196">
        <f>IF(N130="základná",J130,0)</f>
        <v>0</v>
      </c>
      <c r="BF130" s="196">
        <f>IF(N130="znížená",J130,0)</f>
        <v>0</v>
      </c>
      <c r="BG130" s="196">
        <f>IF(N130="zákl. prenesená",J130,0)</f>
        <v>0</v>
      </c>
      <c r="BH130" s="196">
        <f>IF(N130="zníž. prenesená",J130,0)</f>
        <v>0</v>
      </c>
      <c r="BI130" s="196">
        <f>IF(N130="nulová",J130,0)</f>
        <v>0</v>
      </c>
      <c r="BJ130" s="14" t="s">
        <v>180</v>
      </c>
      <c r="BK130" s="196">
        <f>ROUND(I130*H130,2)</f>
        <v>0</v>
      </c>
      <c r="BL130" s="14" t="s">
        <v>179</v>
      </c>
      <c r="BM130" s="195" t="s">
        <v>179</v>
      </c>
    </row>
    <row r="131" spans="1:65" s="2" customFormat="1" ht="24.2" customHeight="1">
      <c r="A131" s="31"/>
      <c r="B131" s="32"/>
      <c r="C131" s="184" t="s">
        <v>189</v>
      </c>
      <c r="D131" s="184" t="s">
        <v>175</v>
      </c>
      <c r="E131" s="185" t="s">
        <v>2128</v>
      </c>
      <c r="F131" s="186" t="s">
        <v>2129</v>
      </c>
      <c r="G131" s="187" t="s">
        <v>337</v>
      </c>
      <c r="H131" s="188">
        <v>22</v>
      </c>
      <c r="I131" s="189"/>
      <c r="J131" s="188">
        <f>ROUND(I131*H131,2)</f>
        <v>0</v>
      </c>
      <c r="K131" s="190"/>
      <c r="L131" s="36"/>
      <c r="M131" s="191" t="s">
        <v>1</v>
      </c>
      <c r="N131" s="192" t="s">
        <v>38</v>
      </c>
      <c r="O131" s="68"/>
      <c r="P131" s="193">
        <f>O131*H131</f>
        <v>0</v>
      </c>
      <c r="Q131" s="193">
        <v>1.66E-2</v>
      </c>
      <c r="R131" s="193">
        <f>Q131*H131</f>
        <v>0.36520000000000002</v>
      </c>
      <c r="S131" s="193">
        <v>0</v>
      </c>
      <c r="T131" s="194">
        <f>S131*H131</f>
        <v>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95" t="s">
        <v>179</v>
      </c>
      <c r="AT131" s="195" t="s">
        <v>175</v>
      </c>
      <c r="AU131" s="195" t="s">
        <v>180</v>
      </c>
      <c r="AY131" s="14" t="s">
        <v>172</v>
      </c>
      <c r="BE131" s="196">
        <f>IF(N131="základná",J131,0)</f>
        <v>0</v>
      </c>
      <c r="BF131" s="196">
        <f>IF(N131="znížená",J131,0)</f>
        <v>0</v>
      </c>
      <c r="BG131" s="196">
        <f>IF(N131="zákl. prenesená",J131,0)</f>
        <v>0</v>
      </c>
      <c r="BH131" s="196">
        <f>IF(N131="zníž. prenesená",J131,0)</f>
        <v>0</v>
      </c>
      <c r="BI131" s="196">
        <f>IF(N131="nulová",J131,0)</f>
        <v>0</v>
      </c>
      <c r="BJ131" s="14" t="s">
        <v>180</v>
      </c>
      <c r="BK131" s="196">
        <f>ROUND(I131*H131,2)</f>
        <v>0</v>
      </c>
      <c r="BL131" s="14" t="s">
        <v>179</v>
      </c>
      <c r="BM131" s="195" t="s">
        <v>208</v>
      </c>
    </row>
    <row r="132" spans="1:65" s="2" customFormat="1" ht="24.2" customHeight="1">
      <c r="A132" s="31"/>
      <c r="B132" s="32"/>
      <c r="C132" s="197" t="s">
        <v>179</v>
      </c>
      <c r="D132" s="197" t="s">
        <v>256</v>
      </c>
      <c r="E132" s="198" t="s">
        <v>2126</v>
      </c>
      <c r="F132" s="199" t="s">
        <v>2127</v>
      </c>
      <c r="G132" s="200" t="s">
        <v>337</v>
      </c>
      <c r="H132" s="201">
        <v>22</v>
      </c>
      <c r="I132" s="202"/>
      <c r="J132" s="201">
        <f>ROUND(I132*H132,2)</f>
        <v>0</v>
      </c>
      <c r="K132" s="203"/>
      <c r="L132" s="204"/>
      <c r="M132" s="205" t="s">
        <v>1</v>
      </c>
      <c r="N132" s="206" t="s">
        <v>38</v>
      </c>
      <c r="O132" s="68"/>
      <c r="P132" s="193">
        <f>O132*H132</f>
        <v>0</v>
      </c>
      <c r="Q132" s="193">
        <v>0</v>
      </c>
      <c r="R132" s="193">
        <f>Q132*H132</f>
        <v>0</v>
      </c>
      <c r="S132" s="193">
        <v>0</v>
      </c>
      <c r="T132" s="194">
        <f>S132*H132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95" t="s">
        <v>220</v>
      </c>
      <c r="AT132" s="195" t="s">
        <v>256</v>
      </c>
      <c r="AU132" s="195" t="s">
        <v>180</v>
      </c>
      <c r="AY132" s="14" t="s">
        <v>172</v>
      </c>
      <c r="BE132" s="196">
        <f>IF(N132="základná",J132,0)</f>
        <v>0</v>
      </c>
      <c r="BF132" s="196">
        <f>IF(N132="znížená",J132,0)</f>
        <v>0</v>
      </c>
      <c r="BG132" s="196">
        <f>IF(N132="zákl. prenesená",J132,0)</f>
        <v>0</v>
      </c>
      <c r="BH132" s="196">
        <f>IF(N132="zníž. prenesená",J132,0)</f>
        <v>0</v>
      </c>
      <c r="BI132" s="196">
        <f>IF(N132="nulová",J132,0)</f>
        <v>0</v>
      </c>
      <c r="BJ132" s="14" t="s">
        <v>180</v>
      </c>
      <c r="BK132" s="196">
        <f>ROUND(I132*H132,2)</f>
        <v>0</v>
      </c>
      <c r="BL132" s="14" t="s">
        <v>179</v>
      </c>
      <c r="BM132" s="195" t="s">
        <v>220</v>
      </c>
    </row>
    <row r="133" spans="1:65" s="12" customFormat="1" ht="22.9" customHeight="1">
      <c r="B133" s="168"/>
      <c r="C133" s="169"/>
      <c r="D133" s="170" t="s">
        <v>71</v>
      </c>
      <c r="E133" s="182" t="s">
        <v>189</v>
      </c>
      <c r="F133" s="182" t="s">
        <v>1037</v>
      </c>
      <c r="G133" s="169"/>
      <c r="H133" s="169"/>
      <c r="I133" s="172"/>
      <c r="J133" s="183">
        <f>BK133</f>
        <v>0</v>
      </c>
      <c r="K133" s="169"/>
      <c r="L133" s="174"/>
      <c r="M133" s="175"/>
      <c r="N133" s="176"/>
      <c r="O133" s="176"/>
      <c r="P133" s="177">
        <f>SUM(P134:P142)</f>
        <v>0</v>
      </c>
      <c r="Q133" s="176"/>
      <c r="R133" s="177">
        <f>SUM(R134:R142)</f>
        <v>0.17687999999999998</v>
      </c>
      <c r="S133" s="176"/>
      <c r="T133" s="178">
        <f>SUM(T134:T142)</f>
        <v>0</v>
      </c>
      <c r="AR133" s="179" t="s">
        <v>80</v>
      </c>
      <c r="AT133" s="180" t="s">
        <v>71</v>
      </c>
      <c r="AU133" s="180" t="s">
        <v>80</v>
      </c>
      <c r="AY133" s="179" t="s">
        <v>172</v>
      </c>
      <c r="BK133" s="181">
        <f>SUM(BK134:BK142)</f>
        <v>0</v>
      </c>
    </row>
    <row r="134" spans="1:65" s="2" customFormat="1" ht="24.2" customHeight="1">
      <c r="A134" s="31"/>
      <c r="B134" s="32"/>
      <c r="C134" s="184" t="s">
        <v>200</v>
      </c>
      <c r="D134" s="184" t="s">
        <v>175</v>
      </c>
      <c r="E134" s="185" t="s">
        <v>2130</v>
      </c>
      <c r="F134" s="186" t="s">
        <v>2131</v>
      </c>
      <c r="G134" s="187" t="s">
        <v>337</v>
      </c>
      <c r="H134" s="188">
        <v>28</v>
      </c>
      <c r="I134" s="189"/>
      <c r="J134" s="188">
        <f t="shared" ref="J134:J142" si="0">ROUND(I134*H134,2)</f>
        <v>0</v>
      </c>
      <c r="K134" s="190"/>
      <c r="L134" s="36"/>
      <c r="M134" s="191" t="s">
        <v>1</v>
      </c>
      <c r="N134" s="192" t="s">
        <v>38</v>
      </c>
      <c r="O134" s="68"/>
      <c r="P134" s="193">
        <f t="shared" ref="P134:P142" si="1">O134*H134</f>
        <v>0</v>
      </c>
      <c r="Q134" s="193">
        <v>0</v>
      </c>
      <c r="R134" s="193">
        <f t="shared" ref="R134:R142" si="2">Q134*H134</f>
        <v>0</v>
      </c>
      <c r="S134" s="193">
        <v>0</v>
      </c>
      <c r="T134" s="194">
        <f t="shared" ref="T134:T142" si="3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95" t="s">
        <v>179</v>
      </c>
      <c r="AT134" s="195" t="s">
        <v>175</v>
      </c>
      <c r="AU134" s="195" t="s">
        <v>180</v>
      </c>
      <c r="AY134" s="14" t="s">
        <v>172</v>
      </c>
      <c r="BE134" s="196">
        <f t="shared" ref="BE134:BE142" si="4">IF(N134="základná",J134,0)</f>
        <v>0</v>
      </c>
      <c r="BF134" s="196">
        <f t="shared" ref="BF134:BF142" si="5">IF(N134="znížená",J134,0)</f>
        <v>0</v>
      </c>
      <c r="BG134" s="196">
        <f t="shared" ref="BG134:BG142" si="6">IF(N134="zákl. prenesená",J134,0)</f>
        <v>0</v>
      </c>
      <c r="BH134" s="196">
        <f t="shared" ref="BH134:BH142" si="7">IF(N134="zníž. prenesená",J134,0)</f>
        <v>0</v>
      </c>
      <c r="BI134" s="196">
        <f t="shared" ref="BI134:BI142" si="8">IF(N134="nulová",J134,0)</f>
        <v>0</v>
      </c>
      <c r="BJ134" s="14" t="s">
        <v>180</v>
      </c>
      <c r="BK134" s="196">
        <f t="shared" ref="BK134:BK142" si="9">ROUND(I134*H134,2)</f>
        <v>0</v>
      </c>
      <c r="BL134" s="14" t="s">
        <v>179</v>
      </c>
      <c r="BM134" s="195" t="s">
        <v>232</v>
      </c>
    </row>
    <row r="135" spans="1:65" s="2" customFormat="1" ht="37.9" customHeight="1">
      <c r="A135" s="31"/>
      <c r="B135" s="32"/>
      <c r="C135" s="197" t="s">
        <v>208</v>
      </c>
      <c r="D135" s="197" t="s">
        <v>256</v>
      </c>
      <c r="E135" s="198" t="s">
        <v>1766</v>
      </c>
      <c r="F135" s="199" t="s">
        <v>1767</v>
      </c>
      <c r="G135" s="200" t="s">
        <v>337</v>
      </c>
      <c r="H135" s="201">
        <v>56</v>
      </c>
      <c r="I135" s="202"/>
      <c r="J135" s="201">
        <f t="shared" si="0"/>
        <v>0</v>
      </c>
      <c r="K135" s="203"/>
      <c r="L135" s="204"/>
      <c r="M135" s="205" t="s">
        <v>1</v>
      </c>
      <c r="N135" s="206" t="s">
        <v>38</v>
      </c>
      <c r="O135" s="68"/>
      <c r="P135" s="193">
        <f t="shared" si="1"/>
        <v>0</v>
      </c>
      <c r="Q135" s="193">
        <v>3.3E-4</v>
      </c>
      <c r="R135" s="193">
        <f t="shared" si="2"/>
        <v>1.848E-2</v>
      </c>
      <c r="S135" s="193">
        <v>0</v>
      </c>
      <c r="T135" s="194">
        <f t="shared" si="3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95" t="s">
        <v>220</v>
      </c>
      <c r="AT135" s="195" t="s">
        <v>256</v>
      </c>
      <c r="AU135" s="195" t="s">
        <v>180</v>
      </c>
      <c r="AY135" s="14" t="s">
        <v>172</v>
      </c>
      <c r="BE135" s="196">
        <f t="shared" si="4"/>
        <v>0</v>
      </c>
      <c r="BF135" s="196">
        <f t="shared" si="5"/>
        <v>0</v>
      </c>
      <c r="BG135" s="196">
        <f t="shared" si="6"/>
        <v>0</v>
      </c>
      <c r="BH135" s="196">
        <f t="shared" si="7"/>
        <v>0</v>
      </c>
      <c r="BI135" s="196">
        <f t="shared" si="8"/>
        <v>0</v>
      </c>
      <c r="BJ135" s="14" t="s">
        <v>180</v>
      </c>
      <c r="BK135" s="196">
        <f t="shared" si="9"/>
        <v>0</v>
      </c>
      <c r="BL135" s="14" t="s">
        <v>179</v>
      </c>
      <c r="BM135" s="195" t="s">
        <v>245</v>
      </c>
    </row>
    <row r="136" spans="1:65" s="2" customFormat="1" ht="24.2" customHeight="1">
      <c r="A136" s="31"/>
      <c r="B136" s="32"/>
      <c r="C136" s="184" t="s">
        <v>215</v>
      </c>
      <c r="D136" s="184" t="s">
        <v>175</v>
      </c>
      <c r="E136" s="185" t="s">
        <v>1768</v>
      </c>
      <c r="F136" s="186" t="s">
        <v>1769</v>
      </c>
      <c r="G136" s="187" t="s">
        <v>337</v>
      </c>
      <c r="H136" s="188">
        <v>474</v>
      </c>
      <c r="I136" s="189"/>
      <c r="J136" s="188">
        <f t="shared" si="0"/>
        <v>0</v>
      </c>
      <c r="K136" s="190"/>
      <c r="L136" s="36"/>
      <c r="M136" s="191" t="s">
        <v>1</v>
      </c>
      <c r="N136" s="192" t="s">
        <v>38</v>
      </c>
      <c r="O136" s="68"/>
      <c r="P136" s="193">
        <f t="shared" si="1"/>
        <v>0</v>
      </c>
      <c r="Q136" s="193">
        <v>0</v>
      </c>
      <c r="R136" s="193">
        <f t="shared" si="2"/>
        <v>0</v>
      </c>
      <c r="S136" s="193">
        <v>0</v>
      </c>
      <c r="T136" s="194">
        <f t="shared" si="3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95" t="s">
        <v>179</v>
      </c>
      <c r="AT136" s="195" t="s">
        <v>175</v>
      </c>
      <c r="AU136" s="195" t="s">
        <v>180</v>
      </c>
      <c r="AY136" s="14" t="s">
        <v>172</v>
      </c>
      <c r="BE136" s="196">
        <f t="shared" si="4"/>
        <v>0</v>
      </c>
      <c r="BF136" s="196">
        <f t="shared" si="5"/>
        <v>0</v>
      </c>
      <c r="BG136" s="196">
        <f t="shared" si="6"/>
        <v>0</v>
      </c>
      <c r="BH136" s="196">
        <f t="shared" si="7"/>
        <v>0</v>
      </c>
      <c r="BI136" s="196">
        <f t="shared" si="8"/>
        <v>0</v>
      </c>
      <c r="BJ136" s="14" t="s">
        <v>180</v>
      </c>
      <c r="BK136" s="196">
        <f t="shared" si="9"/>
        <v>0</v>
      </c>
      <c r="BL136" s="14" t="s">
        <v>179</v>
      </c>
      <c r="BM136" s="195" t="s">
        <v>255</v>
      </c>
    </row>
    <row r="137" spans="1:65" s="2" customFormat="1" ht="35.450000000000003" customHeight="1">
      <c r="A137" s="31"/>
      <c r="B137" s="32"/>
      <c r="C137" s="197" t="s">
        <v>220</v>
      </c>
      <c r="D137" s="197" t="s">
        <v>256</v>
      </c>
      <c r="E137" s="198" t="s">
        <v>1766</v>
      </c>
      <c r="F137" s="199" t="s">
        <v>1767</v>
      </c>
      <c r="G137" s="200" t="s">
        <v>337</v>
      </c>
      <c r="H137" s="201">
        <v>474</v>
      </c>
      <c r="I137" s="202"/>
      <c r="J137" s="201">
        <f t="shared" si="0"/>
        <v>0</v>
      </c>
      <c r="K137" s="203"/>
      <c r="L137" s="204"/>
      <c r="M137" s="205" t="s">
        <v>1</v>
      </c>
      <c r="N137" s="206" t="s">
        <v>38</v>
      </c>
      <c r="O137" s="68"/>
      <c r="P137" s="193">
        <f t="shared" si="1"/>
        <v>0</v>
      </c>
      <c r="Q137" s="193">
        <v>3.3E-4</v>
      </c>
      <c r="R137" s="193">
        <f t="shared" si="2"/>
        <v>0.15642</v>
      </c>
      <c r="S137" s="193">
        <v>0</v>
      </c>
      <c r="T137" s="194">
        <f t="shared" si="3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95" t="s">
        <v>220</v>
      </c>
      <c r="AT137" s="195" t="s">
        <v>256</v>
      </c>
      <c r="AU137" s="195" t="s">
        <v>180</v>
      </c>
      <c r="AY137" s="14" t="s">
        <v>172</v>
      </c>
      <c r="BE137" s="196">
        <f t="shared" si="4"/>
        <v>0</v>
      </c>
      <c r="BF137" s="196">
        <f t="shared" si="5"/>
        <v>0</v>
      </c>
      <c r="BG137" s="196">
        <f t="shared" si="6"/>
        <v>0</v>
      </c>
      <c r="BH137" s="196">
        <f t="shared" si="7"/>
        <v>0</v>
      </c>
      <c r="BI137" s="196">
        <f t="shared" si="8"/>
        <v>0</v>
      </c>
      <c r="BJ137" s="14" t="s">
        <v>180</v>
      </c>
      <c r="BK137" s="196">
        <f t="shared" si="9"/>
        <v>0</v>
      </c>
      <c r="BL137" s="14" t="s">
        <v>179</v>
      </c>
      <c r="BM137" s="195" t="s">
        <v>266</v>
      </c>
    </row>
    <row r="138" spans="1:65" s="2" customFormat="1" ht="14.45" customHeight="1">
      <c r="A138" s="31"/>
      <c r="B138" s="32"/>
      <c r="C138" s="184" t="s">
        <v>226</v>
      </c>
      <c r="D138" s="184" t="s">
        <v>175</v>
      </c>
      <c r="E138" s="185" t="s">
        <v>1770</v>
      </c>
      <c r="F138" s="186" t="s">
        <v>1771</v>
      </c>
      <c r="G138" s="187" t="s">
        <v>1048</v>
      </c>
      <c r="H138" s="188">
        <v>4</v>
      </c>
      <c r="I138" s="189"/>
      <c r="J138" s="188">
        <f t="shared" si="0"/>
        <v>0</v>
      </c>
      <c r="K138" s="190"/>
      <c r="L138" s="36"/>
      <c r="M138" s="191" t="s">
        <v>1</v>
      </c>
      <c r="N138" s="192" t="s">
        <v>38</v>
      </c>
      <c r="O138" s="68"/>
      <c r="P138" s="193">
        <f t="shared" si="1"/>
        <v>0</v>
      </c>
      <c r="Q138" s="193">
        <v>0</v>
      </c>
      <c r="R138" s="193">
        <f t="shared" si="2"/>
        <v>0</v>
      </c>
      <c r="S138" s="193">
        <v>0</v>
      </c>
      <c r="T138" s="194">
        <f t="shared" si="3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95" t="s">
        <v>179</v>
      </c>
      <c r="AT138" s="195" t="s">
        <v>175</v>
      </c>
      <c r="AU138" s="195" t="s">
        <v>180</v>
      </c>
      <c r="AY138" s="14" t="s">
        <v>172</v>
      </c>
      <c r="BE138" s="196">
        <f t="shared" si="4"/>
        <v>0</v>
      </c>
      <c r="BF138" s="196">
        <f t="shared" si="5"/>
        <v>0</v>
      </c>
      <c r="BG138" s="196">
        <f t="shared" si="6"/>
        <v>0</v>
      </c>
      <c r="BH138" s="196">
        <f t="shared" si="7"/>
        <v>0</v>
      </c>
      <c r="BI138" s="196">
        <f t="shared" si="8"/>
        <v>0</v>
      </c>
      <c r="BJ138" s="14" t="s">
        <v>180</v>
      </c>
      <c r="BK138" s="196">
        <f t="shared" si="9"/>
        <v>0</v>
      </c>
      <c r="BL138" s="14" t="s">
        <v>179</v>
      </c>
      <c r="BM138" s="195" t="s">
        <v>376</v>
      </c>
    </row>
    <row r="139" spans="1:65" s="2" customFormat="1" ht="24.2" customHeight="1">
      <c r="A139" s="31"/>
      <c r="B139" s="32"/>
      <c r="C139" s="197" t="s">
        <v>232</v>
      </c>
      <c r="D139" s="197" t="s">
        <v>256</v>
      </c>
      <c r="E139" s="198" t="s">
        <v>1772</v>
      </c>
      <c r="F139" s="199" t="s">
        <v>1773</v>
      </c>
      <c r="G139" s="200" t="s">
        <v>1048</v>
      </c>
      <c r="H139" s="201">
        <v>4</v>
      </c>
      <c r="I139" s="202"/>
      <c r="J139" s="201">
        <f t="shared" si="0"/>
        <v>0</v>
      </c>
      <c r="K139" s="203"/>
      <c r="L139" s="204"/>
      <c r="M139" s="205" t="s">
        <v>1</v>
      </c>
      <c r="N139" s="206" t="s">
        <v>38</v>
      </c>
      <c r="O139" s="68"/>
      <c r="P139" s="193">
        <f t="shared" si="1"/>
        <v>0</v>
      </c>
      <c r="Q139" s="193">
        <v>3.3E-4</v>
      </c>
      <c r="R139" s="193">
        <f t="shared" si="2"/>
        <v>1.32E-3</v>
      </c>
      <c r="S139" s="193">
        <v>0</v>
      </c>
      <c r="T139" s="194">
        <f t="shared" si="3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95" t="s">
        <v>220</v>
      </c>
      <c r="AT139" s="195" t="s">
        <v>256</v>
      </c>
      <c r="AU139" s="195" t="s">
        <v>180</v>
      </c>
      <c r="AY139" s="14" t="s">
        <v>172</v>
      </c>
      <c r="BE139" s="196">
        <f t="shared" si="4"/>
        <v>0</v>
      </c>
      <c r="BF139" s="196">
        <f t="shared" si="5"/>
        <v>0</v>
      </c>
      <c r="BG139" s="196">
        <f t="shared" si="6"/>
        <v>0</v>
      </c>
      <c r="BH139" s="196">
        <f t="shared" si="7"/>
        <v>0</v>
      </c>
      <c r="BI139" s="196">
        <f t="shared" si="8"/>
        <v>0</v>
      </c>
      <c r="BJ139" s="14" t="s">
        <v>180</v>
      </c>
      <c r="BK139" s="196">
        <f t="shared" si="9"/>
        <v>0</v>
      </c>
      <c r="BL139" s="14" t="s">
        <v>179</v>
      </c>
      <c r="BM139" s="195" t="s">
        <v>8</v>
      </c>
    </row>
    <row r="140" spans="1:65" s="2" customFormat="1" ht="14.45" customHeight="1">
      <c r="A140" s="31"/>
      <c r="B140" s="32"/>
      <c r="C140" s="184" t="s">
        <v>237</v>
      </c>
      <c r="D140" s="184" t="s">
        <v>175</v>
      </c>
      <c r="E140" s="185" t="s">
        <v>2132</v>
      </c>
      <c r="F140" s="186" t="s">
        <v>2133</v>
      </c>
      <c r="G140" s="187" t="s">
        <v>1048</v>
      </c>
      <c r="H140" s="188">
        <v>2</v>
      </c>
      <c r="I140" s="189"/>
      <c r="J140" s="188">
        <f t="shared" si="0"/>
        <v>0</v>
      </c>
      <c r="K140" s="190"/>
      <c r="L140" s="36"/>
      <c r="M140" s="191" t="s">
        <v>1</v>
      </c>
      <c r="N140" s="192" t="s">
        <v>38</v>
      </c>
      <c r="O140" s="68"/>
      <c r="P140" s="193">
        <f t="shared" si="1"/>
        <v>0</v>
      </c>
      <c r="Q140" s="193">
        <v>0</v>
      </c>
      <c r="R140" s="193">
        <f t="shared" si="2"/>
        <v>0</v>
      </c>
      <c r="S140" s="193">
        <v>0</v>
      </c>
      <c r="T140" s="194">
        <f t="shared" si="3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95" t="s">
        <v>179</v>
      </c>
      <c r="AT140" s="195" t="s">
        <v>175</v>
      </c>
      <c r="AU140" s="195" t="s">
        <v>180</v>
      </c>
      <c r="AY140" s="14" t="s">
        <v>172</v>
      </c>
      <c r="BE140" s="196">
        <f t="shared" si="4"/>
        <v>0</v>
      </c>
      <c r="BF140" s="196">
        <f t="shared" si="5"/>
        <v>0</v>
      </c>
      <c r="BG140" s="196">
        <f t="shared" si="6"/>
        <v>0</v>
      </c>
      <c r="BH140" s="196">
        <f t="shared" si="7"/>
        <v>0</v>
      </c>
      <c r="BI140" s="196">
        <f t="shared" si="8"/>
        <v>0</v>
      </c>
      <c r="BJ140" s="14" t="s">
        <v>180</v>
      </c>
      <c r="BK140" s="196">
        <f t="shared" si="9"/>
        <v>0</v>
      </c>
      <c r="BL140" s="14" t="s">
        <v>179</v>
      </c>
      <c r="BM140" s="195" t="s">
        <v>241</v>
      </c>
    </row>
    <row r="141" spans="1:65" s="2" customFormat="1" ht="24.2" customHeight="1">
      <c r="A141" s="31"/>
      <c r="B141" s="32"/>
      <c r="C141" s="197" t="s">
        <v>245</v>
      </c>
      <c r="D141" s="197" t="s">
        <v>256</v>
      </c>
      <c r="E141" s="198" t="s">
        <v>2134</v>
      </c>
      <c r="F141" s="199" t="s">
        <v>2135</v>
      </c>
      <c r="G141" s="200" t="s">
        <v>1048</v>
      </c>
      <c r="H141" s="201">
        <v>2</v>
      </c>
      <c r="I141" s="202"/>
      <c r="J141" s="201">
        <f t="shared" si="0"/>
        <v>0</v>
      </c>
      <c r="K141" s="203"/>
      <c r="L141" s="204"/>
      <c r="M141" s="205" t="s">
        <v>1</v>
      </c>
      <c r="N141" s="206" t="s">
        <v>38</v>
      </c>
      <c r="O141" s="68"/>
      <c r="P141" s="193">
        <f t="shared" si="1"/>
        <v>0</v>
      </c>
      <c r="Q141" s="193">
        <v>3.3E-4</v>
      </c>
      <c r="R141" s="193">
        <f t="shared" si="2"/>
        <v>6.6E-4</v>
      </c>
      <c r="S141" s="193">
        <v>0</v>
      </c>
      <c r="T141" s="194">
        <f t="shared" si="3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95" t="s">
        <v>220</v>
      </c>
      <c r="AT141" s="195" t="s">
        <v>256</v>
      </c>
      <c r="AU141" s="195" t="s">
        <v>180</v>
      </c>
      <c r="AY141" s="14" t="s">
        <v>172</v>
      </c>
      <c r="BE141" s="196">
        <f t="shared" si="4"/>
        <v>0</v>
      </c>
      <c r="BF141" s="196">
        <f t="shared" si="5"/>
        <v>0</v>
      </c>
      <c r="BG141" s="196">
        <f t="shared" si="6"/>
        <v>0</v>
      </c>
      <c r="BH141" s="196">
        <f t="shared" si="7"/>
        <v>0</v>
      </c>
      <c r="BI141" s="196">
        <f t="shared" si="8"/>
        <v>0</v>
      </c>
      <c r="BJ141" s="14" t="s">
        <v>180</v>
      </c>
      <c r="BK141" s="196">
        <f t="shared" si="9"/>
        <v>0</v>
      </c>
      <c r="BL141" s="14" t="s">
        <v>179</v>
      </c>
      <c r="BM141" s="195" t="s">
        <v>386</v>
      </c>
    </row>
    <row r="142" spans="1:65" s="2" customFormat="1" ht="14.45" customHeight="1">
      <c r="A142" s="31"/>
      <c r="B142" s="32"/>
      <c r="C142" s="184" t="s">
        <v>251</v>
      </c>
      <c r="D142" s="184" t="s">
        <v>175</v>
      </c>
      <c r="E142" s="185" t="s">
        <v>1774</v>
      </c>
      <c r="F142" s="186" t="s">
        <v>1775</v>
      </c>
      <c r="G142" s="187" t="s">
        <v>337</v>
      </c>
      <c r="H142" s="188">
        <v>530</v>
      </c>
      <c r="I142" s="189"/>
      <c r="J142" s="188">
        <f t="shared" si="0"/>
        <v>0</v>
      </c>
      <c r="K142" s="190"/>
      <c r="L142" s="36"/>
      <c r="M142" s="191" t="s">
        <v>1</v>
      </c>
      <c r="N142" s="192" t="s">
        <v>38</v>
      </c>
      <c r="O142" s="68"/>
      <c r="P142" s="193">
        <f t="shared" si="1"/>
        <v>0</v>
      </c>
      <c r="Q142" s="193">
        <v>0</v>
      </c>
      <c r="R142" s="193">
        <f t="shared" si="2"/>
        <v>0</v>
      </c>
      <c r="S142" s="193">
        <v>0</v>
      </c>
      <c r="T142" s="194">
        <f t="shared" si="3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95" t="s">
        <v>179</v>
      </c>
      <c r="AT142" s="195" t="s">
        <v>175</v>
      </c>
      <c r="AU142" s="195" t="s">
        <v>180</v>
      </c>
      <c r="AY142" s="14" t="s">
        <v>172</v>
      </c>
      <c r="BE142" s="196">
        <f t="shared" si="4"/>
        <v>0</v>
      </c>
      <c r="BF142" s="196">
        <f t="shared" si="5"/>
        <v>0</v>
      </c>
      <c r="BG142" s="196">
        <f t="shared" si="6"/>
        <v>0</v>
      </c>
      <c r="BH142" s="196">
        <f t="shared" si="7"/>
        <v>0</v>
      </c>
      <c r="BI142" s="196">
        <f t="shared" si="8"/>
        <v>0</v>
      </c>
      <c r="BJ142" s="14" t="s">
        <v>180</v>
      </c>
      <c r="BK142" s="196">
        <f t="shared" si="9"/>
        <v>0</v>
      </c>
      <c r="BL142" s="14" t="s">
        <v>179</v>
      </c>
      <c r="BM142" s="195" t="s">
        <v>398</v>
      </c>
    </row>
    <row r="143" spans="1:65" s="12" customFormat="1" ht="22.9" customHeight="1">
      <c r="B143" s="168"/>
      <c r="C143" s="169"/>
      <c r="D143" s="170" t="s">
        <v>71</v>
      </c>
      <c r="E143" s="182" t="s">
        <v>226</v>
      </c>
      <c r="F143" s="182" t="s">
        <v>1045</v>
      </c>
      <c r="G143" s="169"/>
      <c r="H143" s="169"/>
      <c r="I143" s="172"/>
      <c r="J143" s="183">
        <f>BK143</f>
        <v>0</v>
      </c>
      <c r="K143" s="169"/>
      <c r="L143" s="174"/>
      <c r="M143" s="175"/>
      <c r="N143" s="176"/>
      <c r="O143" s="176"/>
      <c r="P143" s="177">
        <f>P144</f>
        <v>0</v>
      </c>
      <c r="Q143" s="176"/>
      <c r="R143" s="177">
        <f>R144</f>
        <v>1.8E-3</v>
      </c>
      <c r="S143" s="176"/>
      <c r="T143" s="178">
        <f>T144</f>
        <v>1.2E-2</v>
      </c>
      <c r="AR143" s="179" t="s">
        <v>80</v>
      </c>
      <c r="AT143" s="180" t="s">
        <v>71</v>
      </c>
      <c r="AU143" s="180" t="s">
        <v>80</v>
      </c>
      <c r="AY143" s="179" t="s">
        <v>172</v>
      </c>
      <c r="BK143" s="181">
        <f>BK144</f>
        <v>0</v>
      </c>
    </row>
    <row r="144" spans="1:65" s="2" customFormat="1" ht="24.2" customHeight="1">
      <c r="A144" s="31"/>
      <c r="B144" s="32"/>
      <c r="C144" s="184" t="s">
        <v>255</v>
      </c>
      <c r="D144" s="184" t="s">
        <v>175</v>
      </c>
      <c r="E144" s="185" t="s">
        <v>1046</v>
      </c>
      <c r="F144" s="186" t="s">
        <v>1047</v>
      </c>
      <c r="G144" s="187" t="s">
        <v>1048</v>
      </c>
      <c r="H144" s="188">
        <v>4</v>
      </c>
      <c r="I144" s="189"/>
      <c r="J144" s="188">
        <f>ROUND(I144*H144,2)</f>
        <v>0</v>
      </c>
      <c r="K144" s="190"/>
      <c r="L144" s="36"/>
      <c r="M144" s="191" t="s">
        <v>1</v>
      </c>
      <c r="N144" s="192" t="s">
        <v>38</v>
      </c>
      <c r="O144" s="68"/>
      <c r="P144" s="193">
        <f>O144*H144</f>
        <v>0</v>
      </c>
      <c r="Q144" s="193">
        <v>4.4999999999999999E-4</v>
      </c>
      <c r="R144" s="193">
        <f>Q144*H144</f>
        <v>1.8E-3</v>
      </c>
      <c r="S144" s="193">
        <v>3.0000000000000001E-3</v>
      </c>
      <c r="T144" s="194">
        <f>S144*H144</f>
        <v>1.2E-2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95" t="s">
        <v>179</v>
      </c>
      <c r="AT144" s="195" t="s">
        <v>175</v>
      </c>
      <c r="AU144" s="195" t="s">
        <v>180</v>
      </c>
      <c r="AY144" s="14" t="s">
        <v>172</v>
      </c>
      <c r="BE144" s="196">
        <f>IF(N144="základná",J144,0)</f>
        <v>0</v>
      </c>
      <c r="BF144" s="196">
        <f>IF(N144="znížená",J144,0)</f>
        <v>0</v>
      </c>
      <c r="BG144" s="196">
        <f>IF(N144="zákl. prenesená",J144,0)</f>
        <v>0</v>
      </c>
      <c r="BH144" s="196">
        <f>IF(N144="zníž. prenesená",J144,0)</f>
        <v>0</v>
      </c>
      <c r="BI144" s="196">
        <f>IF(N144="nulová",J144,0)</f>
        <v>0</v>
      </c>
      <c r="BJ144" s="14" t="s">
        <v>180</v>
      </c>
      <c r="BK144" s="196">
        <f>ROUND(I144*H144,2)</f>
        <v>0</v>
      </c>
      <c r="BL144" s="14" t="s">
        <v>179</v>
      </c>
      <c r="BM144" s="195" t="s">
        <v>406</v>
      </c>
    </row>
    <row r="145" spans="1:65" s="12" customFormat="1" ht="25.9" customHeight="1">
      <c r="B145" s="168"/>
      <c r="C145" s="169"/>
      <c r="D145" s="170" t="s">
        <v>71</v>
      </c>
      <c r="E145" s="171" t="s">
        <v>1049</v>
      </c>
      <c r="F145" s="171" t="s">
        <v>1050</v>
      </c>
      <c r="G145" s="169"/>
      <c r="H145" s="169"/>
      <c r="I145" s="172"/>
      <c r="J145" s="173">
        <f>BK145</f>
        <v>0</v>
      </c>
      <c r="K145" s="169"/>
      <c r="L145" s="174"/>
      <c r="M145" s="175"/>
      <c r="N145" s="176"/>
      <c r="O145" s="176"/>
      <c r="P145" s="177">
        <f>P146+P185+P331</f>
        <v>0</v>
      </c>
      <c r="Q145" s="176"/>
      <c r="R145" s="177">
        <f>R146+R185+R331</f>
        <v>9.1865749999999977</v>
      </c>
      <c r="S145" s="176"/>
      <c r="T145" s="178">
        <f>T146+T185+T331</f>
        <v>0.34</v>
      </c>
      <c r="AR145" s="179" t="s">
        <v>80</v>
      </c>
      <c r="AT145" s="180" t="s">
        <v>71</v>
      </c>
      <c r="AU145" s="180" t="s">
        <v>72</v>
      </c>
      <c r="AY145" s="179" t="s">
        <v>172</v>
      </c>
      <c r="BK145" s="181">
        <f>BK146+BK185+BK331</f>
        <v>0</v>
      </c>
    </row>
    <row r="146" spans="1:65" s="12" customFormat="1" ht="22.9" customHeight="1">
      <c r="B146" s="168"/>
      <c r="C146" s="169"/>
      <c r="D146" s="170" t="s">
        <v>71</v>
      </c>
      <c r="E146" s="182" t="s">
        <v>1051</v>
      </c>
      <c r="F146" s="182" t="s">
        <v>1052</v>
      </c>
      <c r="G146" s="169"/>
      <c r="H146" s="169"/>
      <c r="I146" s="172"/>
      <c r="J146" s="183">
        <f>BK146</f>
        <v>0</v>
      </c>
      <c r="K146" s="169"/>
      <c r="L146" s="174"/>
      <c r="M146" s="175"/>
      <c r="N146" s="176"/>
      <c r="O146" s="176"/>
      <c r="P146" s="177">
        <f>SUM(P147:P184)</f>
        <v>0</v>
      </c>
      <c r="Q146" s="176"/>
      <c r="R146" s="177">
        <f>SUM(R147:R184)</f>
        <v>3.4855000000000004E-2</v>
      </c>
      <c r="S146" s="176"/>
      <c r="T146" s="178">
        <f>SUM(T147:T184)</f>
        <v>0</v>
      </c>
      <c r="AR146" s="179" t="s">
        <v>80</v>
      </c>
      <c r="AT146" s="180" t="s">
        <v>71</v>
      </c>
      <c r="AU146" s="180" t="s">
        <v>80</v>
      </c>
      <c r="AY146" s="179" t="s">
        <v>172</v>
      </c>
      <c r="BK146" s="181">
        <f>SUM(BK147:BK184)</f>
        <v>0</v>
      </c>
    </row>
    <row r="147" spans="1:65" s="2" customFormat="1" ht="24.2" customHeight="1">
      <c r="A147" s="31"/>
      <c r="B147" s="32"/>
      <c r="C147" s="184" t="s">
        <v>260</v>
      </c>
      <c r="D147" s="184" t="s">
        <v>175</v>
      </c>
      <c r="E147" s="185" t="s">
        <v>1053</v>
      </c>
      <c r="F147" s="186" t="s">
        <v>1054</v>
      </c>
      <c r="G147" s="187" t="s">
        <v>337</v>
      </c>
      <c r="H147" s="188">
        <v>1.5</v>
      </c>
      <c r="I147" s="189"/>
      <c r="J147" s="188">
        <f t="shared" ref="J147:J184" si="10">ROUND(I147*H147,2)</f>
        <v>0</v>
      </c>
      <c r="K147" s="190"/>
      <c r="L147" s="36"/>
      <c r="M147" s="191" t="s">
        <v>1</v>
      </c>
      <c r="N147" s="192" t="s">
        <v>38</v>
      </c>
      <c r="O147" s="68"/>
      <c r="P147" s="193">
        <f t="shared" ref="P147:P184" si="11">O147*H147</f>
        <v>0</v>
      </c>
      <c r="Q147" s="193">
        <v>0</v>
      </c>
      <c r="R147" s="193">
        <f t="shared" ref="R147:R184" si="12">Q147*H147</f>
        <v>0</v>
      </c>
      <c r="S147" s="193">
        <v>0</v>
      </c>
      <c r="T147" s="194">
        <f t="shared" ref="T147:T184" si="13">S147*H147</f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95" t="s">
        <v>179</v>
      </c>
      <c r="AT147" s="195" t="s">
        <v>175</v>
      </c>
      <c r="AU147" s="195" t="s">
        <v>180</v>
      </c>
      <c r="AY147" s="14" t="s">
        <v>172</v>
      </c>
      <c r="BE147" s="196">
        <f t="shared" ref="BE147:BE184" si="14">IF(N147="základná",J147,0)</f>
        <v>0</v>
      </c>
      <c r="BF147" s="196">
        <f t="shared" ref="BF147:BF184" si="15">IF(N147="znížená",J147,0)</f>
        <v>0</v>
      </c>
      <c r="BG147" s="196">
        <f t="shared" ref="BG147:BG184" si="16">IF(N147="zákl. prenesená",J147,0)</f>
        <v>0</v>
      </c>
      <c r="BH147" s="196">
        <f t="shared" ref="BH147:BH184" si="17">IF(N147="zníž. prenesená",J147,0)</f>
        <v>0</v>
      </c>
      <c r="BI147" s="196">
        <f t="shared" ref="BI147:BI184" si="18">IF(N147="nulová",J147,0)</f>
        <v>0</v>
      </c>
      <c r="BJ147" s="14" t="s">
        <v>180</v>
      </c>
      <c r="BK147" s="196">
        <f t="shared" ref="BK147:BK184" si="19">ROUND(I147*H147,2)</f>
        <v>0</v>
      </c>
      <c r="BL147" s="14" t="s">
        <v>179</v>
      </c>
      <c r="BM147" s="195" t="s">
        <v>416</v>
      </c>
    </row>
    <row r="148" spans="1:65" s="2" customFormat="1" ht="24.2" customHeight="1">
      <c r="A148" s="31"/>
      <c r="B148" s="32"/>
      <c r="C148" s="197" t="s">
        <v>266</v>
      </c>
      <c r="D148" s="197" t="s">
        <v>256</v>
      </c>
      <c r="E148" s="198" t="s">
        <v>1055</v>
      </c>
      <c r="F148" s="199" t="s">
        <v>1056</v>
      </c>
      <c r="G148" s="200" t="s">
        <v>337</v>
      </c>
      <c r="H148" s="201">
        <v>1.5</v>
      </c>
      <c r="I148" s="202"/>
      <c r="J148" s="201">
        <f t="shared" si="10"/>
        <v>0</v>
      </c>
      <c r="K148" s="203"/>
      <c r="L148" s="204"/>
      <c r="M148" s="205" t="s">
        <v>1</v>
      </c>
      <c r="N148" s="206" t="s">
        <v>38</v>
      </c>
      <c r="O148" s="68"/>
      <c r="P148" s="193">
        <f t="shared" si="11"/>
        <v>0</v>
      </c>
      <c r="Q148" s="193">
        <v>2.5000000000000001E-4</v>
      </c>
      <c r="R148" s="193">
        <f t="shared" si="12"/>
        <v>3.7500000000000001E-4</v>
      </c>
      <c r="S148" s="193">
        <v>0</v>
      </c>
      <c r="T148" s="194">
        <f t="shared" si="13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95" t="s">
        <v>220</v>
      </c>
      <c r="AT148" s="195" t="s">
        <v>256</v>
      </c>
      <c r="AU148" s="195" t="s">
        <v>180</v>
      </c>
      <c r="AY148" s="14" t="s">
        <v>172</v>
      </c>
      <c r="BE148" s="196">
        <f t="shared" si="14"/>
        <v>0</v>
      </c>
      <c r="BF148" s="196">
        <f t="shared" si="15"/>
        <v>0</v>
      </c>
      <c r="BG148" s="196">
        <f t="shared" si="16"/>
        <v>0</v>
      </c>
      <c r="BH148" s="196">
        <f t="shared" si="17"/>
        <v>0</v>
      </c>
      <c r="BI148" s="196">
        <f t="shared" si="18"/>
        <v>0</v>
      </c>
      <c r="BJ148" s="14" t="s">
        <v>180</v>
      </c>
      <c r="BK148" s="196">
        <f t="shared" si="19"/>
        <v>0</v>
      </c>
      <c r="BL148" s="14" t="s">
        <v>179</v>
      </c>
      <c r="BM148" s="195" t="s">
        <v>426</v>
      </c>
    </row>
    <row r="149" spans="1:65" s="2" customFormat="1" ht="24.2" customHeight="1">
      <c r="A149" s="31"/>
      <c r="B149" s="32"/>
      <c r="C149" s="184" t="s">
        <v>272</v>
      </c>
      <c r="D149" s="184" t="s">
        <v>175</v>
      </c>
      <c r="E149" s="185" t="s">
        <v>1783</v>
      </c>
      <c r="F149" s="186" t="s">
        <v>1784</v>
      </c>
      <c r="G149" s="187" t="s">
        <v>337</v>
      </c>
      <c r="H149" s="188">
        <v>2</v>
      </c>
      <c r="I149" s="189"/>
      <c r="J149" s="188">
        <f t="shared" si="10"/>
        <v>0</v>
      </c>
      <c r="K149" s="190"/>
      <c r="L149" s="36"/>
      <c r="M149" s="191" t="s">
        <v>1</v>
      </c>
      <c r="N149" s="192" t="s">
        <v>38</v>
      </c>
      <c r="O149" s="68"/>
      <c r="P149" s="193">
        <f t="shared" si="11"/>
        <v>0</v>
      </c>
      <c r="Q149" s="193">
        <v>0</v>
      </c>
      <c r="R149" s="193">
        <f t="shared" si="12"/>
        <v>0</v>
      </c>
      <c r="S149" s="193">
        <v>0</v>
      </c>
      <c r="T149" s="194">
        <f t="shared" si="13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95" t="s">
        <v>179</v>
      </c>
      <c r="AT149" s="195" t="s">
        <v>175</v>
      </c>
      <c r="AU149" s="195" t="s">
        <v>180</v>
      </c>
      <c r="AY149" s="14" t="s">
        <v>172</v>
      </c>
      <c r="BE149" s="196">
        <f t="shared" si="14"/>
        <v>0</v>
      </c>
      <c r="BF149" s="196">
        <f t="shared" si="15"/>
        <v>0</v>
      </c>
      <c r="BG149" s="196">
        <f t="shared" si="16"/>
        <v>0</v>
      </c>
      <c r="BH149" s="196">
        <f t="shared" si="17"/>
        <v>0</v>
      </c>
      <c r="BI149" s="196">
        <f t="shared" si="18"/>
        <v>0</v>
      </c>
      <c r="BJ149" s="14" t="s">
        <v>180</v>
      </c>
      <c r="BK149" s="196">
        <f t="shared" si="19"/>
        <v>0</v>
      </c>
      <c r="BL149" s="14" t="s">
        <v>179</v>
      </c>
      <c r="BM149" s="195" t="s">
        <v>438</v>
      </c>
    </row>
    <row r="150" spans="1:65" s="2" customFormat="1" ht="24.2" customHeight="1">
      <c r="A150" s="31"/>
      <c r="B150" s="32"/>
      <c r="C150" s="197" t="s">
        <v>376</v>
      </c>
      <c r="D150" s="197" t="s">
        <v>256</v>
      </c>
      <c r="E150" s="198" t="s">
        <v>1785</v>
      </c>
      <c r="F150" s="199" t="s">
        <v>1786</v>
      </c>
      <c r="G150" s="200" t="s">
        <v>337</v>
      </c>
      <c r="H150" s="201">
        <v>2</v>
      </c>
      <c r="I150" s="202"/>
      <c r="J150" s="201">
        <f t="shared" si="10"/>
        <v>0</v>
      </c>
      <c r="K150" s="203"/>
      <c r="L150" s="204"/>
      <c r="M150" s="205" t="s">
        <v>1</v>
      </c>
      <c r="N150" s="206" t="s">
        <v>38</v>
      </c>
      <c r="O150" s="68"/>
      <c r="P150" s="193">
        <f t="shared" si="11"/>
        <v>0</v>
      </c>
      <c r="Q150" s="193">
        <v>0</v>
      </c>
      <c r="R150" s="193">
        <f t="shared" si="12"/>
        <v>0</v>
      </c>
      <c r="S150" s="193">
        <v>0</v>
      </c>
      <c r="T150" s="194">
        <f t="shared" si="13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95" t="s">
        <v>220</v>
      </c>
      <c r="AT150" s="195" t="s">
        <v>256</v>
      </c>
      <c r="AU150" s="195" t="s">
        <v>180</v>
      </c>
      <c r="AY150" s="14" t="s">
        <v>172</v>
      </c>
      <c r="BE150" s="196">
        <f t="shared" si="14"/>
        <v>0</v>
      </c>
      <c r="BF150" s="196">
        <f t="shared" si="15"/>
        <v>0</v>
      </c>
      <c r="BG150" s="196">
        <f t="shared" si="16"/>
        <v>0</v>
      </c>
      <c r="BH150" s="196">
        <f t="shared" si="17"/>
        <v>0</v>
      </c>
      <c r="BI150" s="196">
        <f t="shared" si="18"/>
        <v>0</v>
      </c>
      <c r="BJ150" s="14" t="s">
        <v>180</v>
      </c>
      <c r="BK150" s="196">
        <f t="shared" si="19"/>
        <v>0</v>
      </c>
      <c r="BL150" s="14" t="s">
        <v>179</v>
      </c>
      <c r="BM150" s="195" t="s">
        <v>450</v>
      </c>
    </row>
    <row r="151" spans="1:65" s="2" customFormat="1" ht="24.2" customHeight="1">
      <c r="A151" s="31"/>
      <c r="B151" s="32"/>
      <c r="C151" s="184" t="s">
        <v>380</v>
      </c>
      <c r="D151" s="184" t="s">
        <v>175</v>
      </c>
      <c r="E151" s="185" t="s">
        <v>1112</v>
      </c>
      <c r="F151" s="186" t="s">
        <v>1113</v>
      </c>
      <c r="G151" s="187" t="s">
        <v>1048</v>
      </c>
      <c r="H151" s="188">
        <v>3</v>
      </c>
      <c r="I151" s="189"/>
      <c r="J151" s="188">
        <f t="shared" si="10"/>
        <v>0</v>
      </c>
      <c r="K151" s="190"/>
      <c r="L151" s="36"/>
      <c r="M151" s="191" t="s">
        <v>1</v>
      </c>
      <c r="N151" s="192" t="s">
        <v>38</v>
      </c>
      <c r="O151" s="68"/>
      <c r="P151" s="193">
        <f t="shared" si="11"/>
        <v>0</v>
      </c>
      <c r="Q151" s="193">
        <v>0</v>
      </c>
      <c r="R151" s="193">
        <f t="shared" si="12"/>
        <v>0</v>
      </c>
      <c r="S151" s="193">
        <v>0</v>
      </c>
      <c r="T151" s="194">
        <f t="shared" si="13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95" t="s">
        <v>179</v>
      </c>
      <c r="AT151" s="195" t="s">
        <v>175</v>
      </c>
      <c r="AU151" s="195" t="s">
        <v>180</v>
      </c>
      <c r="AY151" s="14" t="s">
        <v>172</v>
      </c>
      <c r="BE151" s="196">
        <f t="shared" si="14"/>
        <v>0</v>
      </c>
      <c r="BF151" s="196">
        <f t="shared" si="15"/>
        <v>0</v>
      </c>
      <c r="BG151" s="196">
        <f t="shared" si="16"/>
        <v>0</v>
      </c>
      <c r="BH151" s="196">
        <f t="shared" si="17"/>
        <v>0</v>
      </c>
      <c r="BI151" s="196">
        <f t="shared" si="18"/>
        <v>0</v>
      </c>
      <c r="BJ151" s="14" t="s">
        <v>180</v>
      </c>
      <c r="BK151" s="196">
        <f t="shared" si="19"/>
        <v>0</v>
      </c>
      <c r="BL151" s="14" t="s">
        <v>179</v>
      </c>
      <c r="BM151" s="195" t="s">
        <v>462</v>
      </c>
    </row>
    <row r="152" spans="1:65" s="2" customFormat="1" ht="24.2" customHeight="1">
      <c r="A152" s="31"/>
      <c r="B152" s="32"/>
      <c r="C152" s="197" t="s">
        <v>8</v>
      </c>
      <c r="D152" s="197" t="s">
        <v>256</v>
      </c>
      <c r="E152" s="198" t="s">
        <v>1787</v>
      </c>
      <c r="F152" s="199" t="s">
        <v>1788</v>
      </c>
      <c r="G152" s="200" t="s">
        <v>1048</v>
      </c>
      <c r="H152" s="201">
        <v>2</v>
      </c>
      <c r="I152" s="202"/>
      <c r="J152" s="201">
        <f t="shared" si="10"/>
        <v>0</v>
      </c>
      <c r="K152" s="203"/>
      <c r="L152" s="204"/>
      <c r="M152" s="205" t="s">
        <v>1</v>
      </c>
      <c r="N152" s="206" t="s">
        <v>38</v>
      </c>
      <c r="O152" s="68"/>
      <c r="P152" s="193">
        <f t="shared" si="11"/>
        <v>0</v>
      </c>
      <c r="Q152" s="193">
        <v>0</v>
      </c>
      <c r="R152" s="193">
        <f t="shared" si="12"/>
        <v>0</v>
      </c>
      <c r="S152" s="193">
        <v>0</v>
      </c>
      <c r="T152" s="194">
        <f t="shared" si="13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95" t="s">
        <v>220</v>
      </c>
      <c r="AT152" s="195" t="s">
        <v>256</v>
      </c>
      <c r="AU152" s="195" t="s">
        <v>180</v>
      </c>
      <c r="AY152" s="14" t="s">
        <v>172</v>
      </c>
      <c r="BE152" s="196">
        <f t="shared" si="14"/>
        <v>0</v>
      </c>
      <c r="BF152" s="196">
        <f t="shared" si="15"/>
        <v>0</v>
      </c>
      <c r="BG152" s="196">
        <f t="shared" si="16"/>
        <v>0</v>
      </c>
      <c r="BH152" s="196">
        <f t="shared" si="17"/>
        <v>0</v>
      </c>
      <c r="BI152" s="196">
        <f t="shared" si="18"/>
        <v>0</v>
      </c>
      <c r="BJ152" s="14" t="s">
        <v>180</v>
      </c>
      <c r="BK152" s="196">
        <f t="shared" si="19"/>
        <v>0</v>
      </c>
      <c r="BL152" s="14" t="s">
        <v>179</v>
      </c>
      <c r="BM152" s="195" t="s">
        <v>472</v>
      </c>
    </row>
    <row r="153" spans="1:65" s="2" customFormat="1" ht="24.2" customHeight="1">
      <c r="A153" s="31"/>
      <c r="B153" s="32"/>
      <c r="C153" s="197" t="s">
        <v>384</v>
      </c>
      <c r="D153" s="197" t="s">
        <v>256</v>
      </c>
      <c r="E153" s="198" t="s">
        <v>1789</v>
      </c>
      <c r="F153" s="199" t="s">
        <v>1790</v>
      </c>
      <c r="G153" s="200" t="s">
        <v>1048</v>
      </c>
      <c r="H153" s="201">
        <v>2</v>
      </c>
      <c r="I153" s="202"/>
      <c r="J153" s="201">
        <f t="shared" si="10"/>
        <v>0</v>
      </c>
      <c r="K153" s="203"/>
      <c r="L153" s="204"/>
      <c r="M153" s="205" t="s">
        <v>1</v>
      </c>
      <c r="N153" s="206" t="s">
        <v>38</v>
      </c>
      <c r="O153" s="68"/>
      <c r="P153" s="193">
        <f t="shared" si="11"/>
        <v>0</v>
      </c>
      <c r="Q153" s="193">
        <v>8.2000000000000007E-3</v>
      </c>
      <c r="R153" s="193">
        <f t="shared" si="12"/>
        <v>1.6400000000000001E-2</v>
      </c>
      <c r="S153" s="193">
        <v>0</v>
      </c>
      <c r="T153" s="194">
        <f t="shared" si="13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95" t="s">
        <v>220</v>
      </c>
      <c r="AT153" s="195" t="s">
        <v>256</v>
      </c>
      <c r="AU153" s="195" t="s">
        <v>180</v>
      </c>
      <c r="AY153" s="14" t="s">
        <v>172</v>
      </c>
      <c r="BE153" s="196">
        <f t="shared" si="14"/>
        <v>0</v>
      </c>
      <c r="BF153" s="196">
        <f t="shared" si="15"/>
        <v>0</v>
      </c>
      <c r="BG153" s="196">
        <f t="shared" si="16"/>
        <v>0</v>
      </c>
      <c r="BH153" s="196">
        <f t="shared" si="17"/>
        <v>0</v>
      </c>
      <c r="BI153" s="196">
        <f t="shared" si="18"/>
        <v>0</v>
      </c>
      <c r="BJ153" s="14" t="s">
        <v>180</v>
      </c>
      <c r="BK153" s="196">
        <f t="shared" si="19"/>
        <v>0</v>
      </c>
      <c r="BL153" s="14" t="s">
        <v>179</v>
      </c>
      <c r="BM153" s="195" t="s">
        <v>482</v>
      </c>
    </row>
    <row r="154" spans="1:65" s="2" customFormat="1" ht="24.2" customHeight="1">
      <c r="A154" s="31"/>
      <c r="B154" s="32"/>
      <c r="C154" s="184" t="s">
        <v>241</v>
      </c>
      <c r="D154" s="184" t="s">
        <v>175</v>
      </c>
      <c r="E154" s="185" t="s">
        <v>1116</v>
      </c>
      <c r="F154" s="186" t="s">
        <v>1117</v>
      </c>
      <c r="G154" s="187" t="s">
        <v>1048</v>
      </c>
      <c r="H154" s="188">
        <v>2</v>
      </c>
      <c r="I154" s="189"/>
      <c r="J154" s="188">
        <f t="shared" si="10"/>
        <v>0</v>
      </c>
      <c r="K154" s="190"/>
      <c r="L154" s="36"/>
      <c r="M154" s="191" t="s">
        <v>1</v>
      </c>
      <c r="N154" s="192" t="s">
        <v>38</v>
      </c>
      <c r="O154" s="68"/>
      <c r="P154" s="193">
        <f t="shared" si="11"/>
        <v>0</v>
      </c>
      <c r="Q154" s="193">
        <v>0</v>
      </c>
      <c r="R154" s="193">
        <f t="shared" si="12"/>
        <v>0</v>
      </c>
      <c r="S154" s="193">
        <v>0</v>
      </c>
      <c r="T154" s="194">
        <f t="shared" si="13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95" t="s">
        <v>179</v>
      </c>
      <c r="AT154" s="195" t="s">
        <v>175</v>
      </c>
      <c r="AU154" s="195" t="s">
        <v>180</v>
      </c>
      <c r="AY154" s="14" t="s">
        <v>172</v>
      </c>
      <c r="BE154" s="196">
        <f t="shared" si="14"/>
        <v>0</v>
      </c>
      <c r="BF154" s="196">
        <f t="shared" si="15"/>
        <v>0</v>
      </c>
      <c r="BG154" s="196">
        <f t="shared" si="16"/>
        <v>0</v>
      </c>
      <c r="BH154" s="196">
        <f t="shared" si="17"/>
        <v>0</v>
      </c>
      <c r="BI154" s="196">
        <f t="shared" si="18"/>
        <v>0</v>
      </c>
      <c r="BJ154" s="14" t="s">
        <v>180</v>
      </c>
      <c r="BK154" s="196">
        <f t="shared" si="19"/>
        <v>0</v>
      </c>
      <c r="BL154" s="14" t="s">
        <v>179</v>
      </c>
      <c r="BM154" s="195" t="s">
        <v>490</v>
      </c>
    </row>
    <row r="155" spans="1:65" s="2" customFormat="1" ht="24.2" customHeight="1">
      <c r="A155" s="31"/>
      <c r="B155" s="32"/>
      <c r="C155" s="184" t="s">
        <v>385</v>
      </c>
      <c r="D155" s="184" t="s">
        <v>175</v>
      </c>
      <c r="E155" s="185" t="s">
        <v>1118</v>
      </c>
      <c r="F155" s="186" t="s">
        <v>2136</v>
      </c>
      <c r="G155" s="187" t="s">
        <v>1048</v>
      </c>
      <c r="H155" s="188">
        <v>10</v>
      </c>
      <c r="I155" s="189"/>
      <c r="J155" s="188">
        <f t="shared" si="10"/>
        <v>0</v>
      </c>
      <c r="K155" s="190"/>
      <c r="L155" s="36"/>
      <c r="M155" s="191" t="s">
        <v>1</v>
      </c>
      <c r="N155" s="192" t="s">
        <v>38</v>
      </c>
      <c r="O155" s="68"/>
      <c r="P155" s="193">
        <f t="shared" si="11"/>
        <v>0</v>
      </c>
      <c r="Q155" s="193">
        <v>0</v>
      </c>
      <c r="R155" s="193">
        <f t="shared" si="12"/>
        <v>0</v>
      </c>
      <c r="S155" s="193">
        <v>0</v>
      </c>
      <c r="T155" s="194">
        <f t="shared" si="13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95" t="s">
        <v>179</v>
      </c>
      <c r="AT155" s="195" t="s">
        <v>175</v>
      </c>
      <c r="AU155" s="195" t="s">
        <v>180</v>
      </c>
      <c r="AY155" s="14" t="s">
        <v>172</v>
      </c>
      <c r="BE155" s="196">
        <f t="shared" si="14"/>
        <v>0</v>
      </c>
      <c r="BF155" s="196">
        <f t="shared" si="15"/>
        <v>0</v>
      </c>
      <c r="BG155" s="196">
        <f t="shared" si="16"/>
        <v>0</v>
      </c>
      <c r="BH155" s="196">
        <f t="shared" si="17"/>
        <v>0</v>
      </c>
      <c r="BI155" s="196">
        <f t="shared" si="18"/>
        <v>0</v>
      </c>
      <c r="BJ155" s="14" t="s">
        <v>180</v>
      </c>
      <c r="BK155" s="196">
        <f t="shared" si="19"/>
        <v>0</v>
      </c>
      <c r="BL155" s="14" t="s">
        <v>179</v>
      </c>
      <c r="BM155" s="195" t="s">
        <v>498</v>
      </c>
    </row>
    <row r="156" spans="1:65" s="2" customFormat="1" ht="24.2" customHeight="1">
      <c r="A156" s="31"/>
      <c r="B156" s="32"/>
      <c r="C156" s="184" t="s">
        <v>386</v>
      </c>
      <c r="D156" s="184" t="s">
        <v>175</v>
      </c>
      <c r="E156" s="185" t="s">
        <v>1120</v>
      </c>
      <c r="F156" s="186" t="s">
        <v>2137</v>
      </c>
      <c r="G156" s="187" t="s">
        <v>1048</v>
      </c>
      <c r="H156" s="188">
        <v>8</v>
      </c>
      <c r="I156" s="189"/>
      <c r="J156" s="188">
        <f t="shared" si="10"/>
        <v>0</v>
      </c>
      <c r="K156" s="190"/>
      <c r="L156" s="36"/>
      <c r="M156" s="191" t="s">
        <v>1</v>
      </c>
      <c r="N156" s="192" t="s">
        <v>38</v>
      </c>
      <c r="O156" s="68"/>
      <c r="P156" s="193">
        <f t="shared" si="11"/>
        <v>0</v>
      </c>
      <c r="Q156" s="193">
        <v>0</v>
      </c>
      <c r="R156" s="193">
        <f t="shared" si="12"/>
        <v>0</v>
      </c>
      <c r="S156" s="193">
        <v>0</v>
      </c>
      <c r="T156" s="194">
        <f t="shared" si="13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95" t="s">
        <v>179</v>
      </c>
      <c r="AT156" s="195" t="s">
        <v>175</v>
      </c>
      <c r="AU156" s="195" t="s">
        <v>180</v>
      </c>
      <c r="AY156" s="14" t="s">
        <v>172</v>
      </c>
      <c r="BE156" s="196">
        <f t="shared" si="14"/>
        <v>0</v>
      </c>
      <c r="BF156" s="196">
        <f t="shared" si="15"/>
        <v>0</v>
      </c>
      <c r="BG156" s="196">
        <f t="shared" si="16"/>
        <v>0</v>
      </c>
      <c r="BH156" s="196">
        <f t="shared" si="17"/>
        <v>0</v>
      </c>
      <c r="BI156" s="196">
        <f t="shared" si="18"/>
        <v>0</v>
      </c>
      <c r="BJ156" s="14" t="s">
        <v>180</v>
      </c>
      <c r="BK156" s="196">
        <f t="shared" si="19"/>
        <v>0</v>
      </c>
      <c r="BL156" s="14" t="s">
        <v>179</v>
      </c>
      <c r="BM156" s="195" t="s">
        <v>508</v>
      </c>
    </row>
    <row r="157" spans="1:65" s="2" customFormat="1" ht="24.2" customHeight="1">
      <c r="A157" s="31"/>
      <c r="B157" s="32"/>
      <c r="C157" s="184" t="s">
        <v>391</v>
      </c>
      <c r="D157" s="184" t="s">
        <v>175</v>
      </c>
      <c r="E157" s="185" t="s">
        <v>1122</v>
      </c>
      <c r="F157" s="186" t="s">
        <v>1123</v>
      </c>
      <c r="G157" s="187" t="s">
        <v>1048</v>
      </c>
      <c r="H157" s="188">
        <v>1</v>
      </c>
      <c r="I157" s="189"/>
      <c r="J157" s="188">
        <f t="shared" si="10"/>
        <v>0</v>
      </c>
      <c r="K157" s="190"/>
      <c r="L157" s="36"/>
      <c r="M157" s="191" t="s">
        <v>1</v>
      </c>
      <c r="N157" s="192" t="s">
        <v>38</v>
      </c>
      <c r="O157" s="68"/>
      <c r="P157" s="193">
        <f t="shared" si="11"/>
        <v>0</v>
      </c>
      <c r="Q157" s="193">
        <v>0</v>
      </c>
      <c r="R157" s="193">
        <f t="shared" si="12"/>
        <v>0</v>
      </c>
      <c r="S157" s="193">
        <v>0</v>
      </c>
      <c r="T157" s="194">
        <f t="shared" si="13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95" t="s">
        <v>179</v>
      </c>
      <c r="AT157" s="195" t="s">
        <v>175</v>
      </c>
      <c r="AU157" s="195" t="s">
        <v>180</v>
      </c>
      <c r="AY157" s="14" t="s">
        <v>172</v>
      </c>
      <c r="BE157" s="196">
        <f t="shared" si="14"/>
        <v>0</v>
      </c>
      <c r="BF157" s="196">
        <f t="shared" si="15"/>
        <v>0</v>
      </c>
      <c r="BG157" s="196">
        <f t="shared" si="16"/>
        <v>0</v>
      </c>
      <c r="BH157" s="196">
        <f t="shared" si="17"/>
        <v>0</v>
      </c>
      <c r="BI157" s="196">
        <f t="shared" si="18"/>
        <v>0</v>
      </c>
      <c r="BJ157" s="14" t="s">
        <v>180</v>
      </c>
      <c r="BK157" s="196">
        <f t="shared" si="19"/>
        <v>0</v>
      </c>
      <c r="BL157" s="14" t="s">
        <v>179</v>
      </c>
      <c r="BM157" s="195" t="s">
        <v>520</v>
      </c>
    </row>
    <row r="158" spans="1:65" s="2" customFormat="1" ht="24.2" customHeight="1">
      <c r="A158" s="31"/>
      <c r="B158" s="32"/>
      <c r="C158" s="184" t="s">
        <v>398</v>
      </c>
      <c r="D158" s="184" t="s">
        <v>175</v>
      </c>
      <c r="E158" s="185" t="s">
        <v>1124</v>
      </c>
      <c r="F158" s="186" t="s">
        <v>1125</v>
      </c>
      <c r="G158" s="187" t="s">
        <v>1048</v>
      </c>
      <c r="H158" s="188">
        <v>2</v>
      </c>
      <c r="I158" s="189"/>
      <c r="J158" s="188">
        <f t="shared" si="10"/>
        <v>0</v>
      </c>
      <c r="K158" s="190"/>
      <c r="L158" s="36"/>
      <c r="M158" s="191" t="s">
        <v>1</v>
      </c>
      <c r="N158" s="192" t="s">
        <v>38</v>
      </c>
      <c r="O158" s="68"/>
      <c r="P158" s="193">
        <f t="shared" si="11"/>
        <v>0</v>
      </c>
      <c r="Q158" s="193">
        <v>0</v>
      </c>
      <c r="R158" s="193">
        <f t="shared" si="12"/>
        <v>0</v>
      </c>
      <c r="S158" s="193">
        <v>0</v>
      </c>
      <c r="T158" s="194">
        <f t="shared" si="13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95" t="s">
        <v>179</v>
      </c>
      <c r="AT158" s="195" t="s">
        <v>175</v>
      </c>
      <c r="AU158" s="195" t="s">
        <v>180</v>
      </c>
      <c r="AY158" s="14" t="s">
        <v>172</v>
      </c>
      <c r="BE158" s="196">
        <f t="shared" si="14"/>
        <v>0</v>
      </c>
      <c r="BF158" s="196">
        <f t="shared" si="15"/>
        <v>0</v>
      </c>
      <c r="BG158" s="196">
        <f t="shared" si="16"/>
        <v>0</v>
      </c>
      <c r="BH158" s="196">
        <f t="shared" si="17"/>
        <v>0</v>
      </c>
      <c r="BI158" s="196">
        <f t="shared" si="18"/>
        <v>0</v>
      </c>
      <c r="BJ158" s="14" t="s">
        <v>180</v>
      </c>
      <c r="BK158" s="196">
        <f t="shared" si="19"/>
        <v>0</v>
      </c>
      <c r="BL158" s="14" t="s">
        <v>179</v>
      </c>
      <c r="BM158" s="195" t="s">
        <v>532</v>
      </c>
    </row>
    <row r="159" spans="1:65" s="2" customFormat="1" ht="24.2" customHeight="1">
      <c r="A159" s="31"/>
      <c r="B159" s="32"/>
      <c r="C159" s="184" t="s">
        <v>402</v>
      </c>
      <c r="D159" s="184" t="s">
        <v>175</v>
      </c>
      <c r="E159" s="185" t="s">
        <v>2138</v>
      </c>
      <c r="F159" s="186" t="s">
        <v>2139</v>
      </c>
      <c r="G159" s="187" t="s">
        <v>1048</v>
      </c>
      <c r="H159" s="188">
        <v>2</v>
      </c>
      <c r="I159" s="189"/>
      <c r="J159" s="188">
        <f t="shared" si="10"/>
        <v>0</v>
      </c>
      <c r="K159" s="190"/>
      <c r="L159" s="36"/>
      <c r="M159" s="191" t="s">
        <v>1</v>
      </c>
      <c r="N159" s="192" t="s">
        <v>38</v>
      </c>
      <c r="O159" s="68"/>
      <c r="P159" s="193">
        <f t="shared" si="11"/>
        <v>0</v>
      </c>
      <c r="Q159" s="193">
        <v>0</v>
      </c>
      <c r="R159" s="193">
        <f t="shared" si="12"/>
        <v>0</v>
      </c>
      <c r="S159" s="193">
        <v>0</v>
      </c>
      <c r="T159" s="194">
        <f t="shared" si="13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95" t="s">
        <v>179</v>
      </c>
      <c r="AT159" s="195" t="s">
        <v>175</v>
      </c>
      <c r="AU159" s="195" t="s">
        <v>180</v>
      </c>
      <c r="AY159" s="14" t="s">
        <v>172</v>
      </c>
      <c r="BE159" s="196">
        <f t="shared" si="14"/>
        <v>0</v>
      </c>
      <c r="BF159" s="196">
        <f t="shared" si="15"/>
        <v>0</v>
      </c>
      <c r="BG159" s="196">
        <f t="shared" si="16"/>
        <v>0</v>
      </c>
      <c r="BH159" s="196">
        <f t="shared" si="17"/>
        <v>0</v>
      </c>
      <c r="BI159" s="196">
        <f t="shared" si="18"/>
        <v>0</v>
      </c>
      <c r="BJ159" s="14" t="s">
        <v>180</v>
      </c>
      <c r="BK159" s="196">
        <f t="shared" si="19"/>
        <v>0</v>
      </c>
      <c r="BL159" s="14" t="s">
        <v>179</v>
      </c>
      <c r="BM159" s="195" t="s">
        <v>544</v>
      </c>
    </row>
    <row r="160" spans="1:65" s="2" customFormat="1" ht="14.45" customHeight="1">
      <c r="A160" s="31"/>
      <c r="B160" s="32"/>
      <c r="C160" s="197" t="s">
        <v>406</v>
      </c>
      <c r="D160" s="197" t="s">
        <v>256</v>
      </c>
      <c r="E160" s="198" t="s">
        <v>1130</v>
      </c>
      <c r="F160" s="199" t="s">
        <v>1131</v>
      </c>
      <c r="G160" s="200" t="s">
        <v>1048</v>
      </c>
      <c r="H160" s="201">
        <v>2</v>
      </c>
      <c r="I160" s="202"/>
      <c r="J160" s="201">
        <f t="shared" si="10"/>
        <v>0</v>
      </c>
      <c r="K160" s="203"/>
      <c r="L160" s="204"/>
      <c r="M160" s="205" t="s">
        <v>1</v>
      </c>
      <c r="N160" s="206" t="s">
        <v>38</v>
      </c>
      <c r="O160" s="68"/>
      <c r="P160" s="193">
        <f t="shared" si="11"/>
        <v>0</v>
      </c>
      <c r="Q160" s="193">
        <v>0</v>
      </c>
      <c r="R160" s="193">
        <f t="shared" si="12"/>
        <v>0</v>
      </c>
      <c r="S160" s="193">
        <v>0</v>
      </c>
      <c r="T160" s="194">
        <f t="shared" si="13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95" t="s">
        <v>220</v>
      </c>
      <c r="AT160" s="195" t="s">
        <v>256</v>
      </c>
      <c r="AU160" s="195" t="s">
        <v>180</v>
      </c>
      <c r="AY160" s="14" t="s">
        <v>172</v>
      </c>
      <c r="BE160" s="196">
        <f t="shared" si="14"/>
        <v>0</v>
      </c>
      <c r="BF160" s="196">
        <f t="shared" si="15"/>
        <v>0</v>
      </c>
      <c r="BG160" s="196">
        <f t="shared" si="16"/>
        <v>0</v>
      </c>
      <c r="BH160" s="196">
        <f t="shared" si="17"/>
        <v>0</v>
      </c>
      <c r="BI160" s="196">
        <f t="shared" si="18"/>
        <v>0</v>
      </c>
      <c r="BJ160" s="14" t="s">
        <v>180</v>
      </c>
      <c r="BK160" s="196">
        <f t="shared" si="19"/>
        <v>0</v>
      </c>
      <c r="BL160" s="14" t="s">
        <v>179</v>
      </c>
      <c r="BM160" s="195" t="s">
        <v>552</v>
      </c>
    </row>
    <row r="161" spans="1:65" s="2" customFormat="1" ht="24.2" customHeight="1">
      <c r="A161" s="31"/>
      <c r="B161" s="32"/>
      <c r="C161" s="184" t="s">
        <v>412</v>
      </c>
      <c r="D161" s="184" t="s">
        <v>175</v>
      </c>
      <c r="E161" s="185" t="s">
        <v>1135</v>
      </c>
      <c r="F161" s="186" t="s">
        <v>2140</v>
      </c>
      <c r="G161" s="187" t="s">
        <v>1048</v>
      </c>
      <c r="H161" s="188">
        <v>1</v>
      </c>
      <c r="I161" s="189"/>
      <c r="J161" s="188">
        <f t="shared" si="10"/>
        <v>0</v>
      </c>
      <c r="K161" s="190"/>
      <c r="L161" s="36"/>
      <c r="M161" s="191" t="s">
        <v>1</v>
      </c>
      <c r="N161" s="192" t="s">
        <v>38</v>
      </c>
      <c r="O161" s="68"/>
      <c r="P161" s="193">
        <f t="shared" si="11"/>
        <v>0</v>
      </c>
      <c r="Q161" s="193">
        <v>0</v>
      </c>
      <c r="R161" s="193">
        <f t="shared" si="12"/>
        <v>0</v>
      </c>
      <c r="S161" s="193">
        <v>0</v>
      </c>
      <c r="T161" s="194">
        <f t="shared" si="13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95" t="s">
        <v>179</v>
      </c>
      <c r="AT161" s="195" t="s">
        <v>175</v>
      </c>
      <c r="AU161" s="195" t="s">
        <v>180</v>
      </c>
      <c r="AY161" s="14" t="s">
        <v>172</v>
      </c>
      <c r="BE161" s="196">
        <f t="shared" si="14"/>
        <v>0</v>
      </c>
      <c r="BF161" s="196">
        <f t="shared" si="15"/>
        <v>0</v>
      </c>
      <c r="BG161" s="196">
        <f t="shared" si="16"/>
        <v>0</v>
      </c>
      <c r="BH161" s="196">
        <f t="shared" si="17"/>
        <v>0</v>
      </c>
      <c r="BI161" s="196">
        <f t="shared" si="18"/>
        <v>0</v>
      </c>
      <c r="BJ161" s="14" t="s">
        <v>180</v>
      </c>
      <c r="BK161" s="196">
        <f t="shared" si="19"/>
        <v>0</v>
      </c>
      <c r="BL161" s="14" t="s">
        <v>179</v>
      </c>
      <c r="BM161" s="195" t="s">
        <v>560</v>
      </c>
    </row>
    <row r="162" spans="1:65" s="2" customFormat="1" ht="24.2" customHeight="1">
      <c r="A162" s="31"/>
      <c r="B162" s="32"/>
      <c r="C162" s="197" t="s">
        <v>416</v>
      </c>
      <c r="D162" s="197" t="s">
        <v>256</v>
      </c>
      <c r="E162" s="198" t="s">
        <v>1138</v>
      </c>
      <c r="F162" s="199" t="s">
        <v>2141</v>
      </c>
      <c r="G162" s="200" t="s">
        <v>1048</v>
      </c>
      <c r="H162" s="201">
        <v>1</v>
      </c>
      <c r="I162" s="202"/>
      <c r="J162" s="201">
        <f t="shared" si="10"/>
        <v>0</v>
      </c>
      <c r="K162" s="203"/>
      <c r="L162" s="204"/>
      <c r="M162" s="205" t="s">
        <v>1</v>
      </c>
      <c r="N162" s="206" t="s">
        <v>38</v>
      </c>
      <c r="O162" s="68"/>
      <c r="P162" s="193">
        <f t="shared" si="11"/>
        <v>0</v>
      </c>
      <c r="Q162" s="193">
        <v>0</v>
      </c>
      <c r="R162" s="193">
        <f t="shared" si="12"/>
        <v>0</v>
      </c>
      <c r="S162" s="193">
        <v>0</v>
      </c>
      <c r="T162" s="194">
        <f t="shared" si="13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95" t="s">
        <v>220</v>
      </c>
      <c r="AT162" s="195" t="s">
        <v>256</v>
      </c>
      <c r="AU162" s="195" t="s">
        <v>180</v>
      </c>
      <c r="AY162" s="14" t="s">
        <v>172</v>
      </c>
      <c r="BE162" s="196">
        <f t="shared" si="14"/>
        <v>0</v>
      </c>
      <c r="BF162" s="196">
        <f t="shared" si="15"/>
        <v>0</v>
      </c>
      <c r="BG162" s="196">
        <f t="shared" si="16"/>
        <v>0</v>
      </c>
      <c r="BH162" s="196">
        <f t="shared" si="17"/>
        <v>0</v>
      </c>
      <c r="BI162" s="196">
        <f t="shared" si="18"/>
        <v>0</v>
      </c>
      <c r="BJ162" s="14" t="s">
        <v>180</v>
      </c>
      <c r="BK162" s="196">
        <f t="shared" si="19"/>
        <v>0</v>
      </c>
      <c r="BL162" s="14" t="s">
        <v>179</v>
      </c>
      <c r="BM162" s="195" t="s">
        <v>567</v>
      </c>
    </row>
    <row r="163" spans="1:65" s="2" customFormat="1" ht="24.2" customHeight="1">
      <c r="A163" s="31"/>
      <c r="B163" s="32"/>
      <c r="C163" s="184" t="s">
        <v>422</v>
      </c>
      <c r="D163" s="184" t="s">
        <v>175</v>
      </c>
      <c r="E163" s="185" t="s">
        <v>1141</v>
      </c>
      <c r="F163" s="186" t="s">
        <v>1142</v>
      </c>
      <c r="G163" s="187" t="s">
        <v>337</v>
      </c>
      <c r="H163" s="188">
        <v>1.2</v>
      </c>
      <c r="I163" s="189"/>
      <c r="J163" s="188">
        <f t="shared" si="10"/>
        <v>0</v>
      </c>
      <c r="K163" s="190"/>
      <c r="L163" s="36"/>
      <c r="M163" s="191" t="s">
        <v>1</v>
      </c>
      <c r="N163" s="192" t="s">
        <v>38</v>
      </c>
      <c r="O163" s="68"/>
      <c r="P163" s="193">
        <f t="shared" si="11"/>
        <v>0</v>
      </c>
      <c r="Q163" s="193">
        <v>0</v>
      </c>
      <c r="R163" s="193">
        <f t="shared" si="12"/>
        <v>0</v>
      </c>
      <c r="S163" s="193">
        <v>0</v>
      </c>
      <c r="T163" s="194">
        <f t="shared" si="13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95" t="s">
        <v>179</v>
      </c>
      <c r="AT163" s="195" t="s">
        <v>175</v>
      </c>
      <c r="AU163" s="195" t="s">
        <v>180</v>
      </c>
      <c r="AY163" s="14" t="s">
        <v>172</v>
      </c>
      <c r="BE163" s="196">
        <f t="shared" si="14"/>
        <v>0</v>
      </c>
      <c r="BF163" s="196">
        <f t="shared" si="15"/>
        <v>0</v>
      </c>
      <c r="BG163" s="196">
        <f t="shared" si="16"/>
        <v>0</v>
      </c>
      <c r="BH163" s="196">
        <f t="shared" si="17"/>
        <v>0</v>
      </c>
      <c r="BI163" s="196">
        <f t="shared" si="18"/>
        <v>0</v>
      </c>
      <c r="BJ163" s="14" t="s">
        <v>180</v>
      </c>
      <c r="BK163" s="196">
        <f t="shared" si="19"/>
        <v>0</v>
      </c>
      <c r="BL163" s="14" t="s">
        <v>179</v>
      </c>
      <c r="BM163" s="195" t="s">
        <v>577</v>
      </c>
    </row>
    <row r="164" spans="1:65" s="2" customFormat="1" ht="24.2" customHeight="1">
      <c r="A164" s="31"/>
      <c r="B164" s="32"/>
      <c r="C164" s="197" t="s">
        <v>426</v>
      </c>
      <c r="D164" s="197" t="s">
        <v>256</v>
      </c>
      <c r="E164" s="198" t="s">
        <v>1144</v>
      </c>
      <c r="F164" s="199" t="s">
        <v>1145</v>
      </c>
      <c r="G164" s="200" t="s">
        <v>457</v>
      </c>
      <c r="H164" s="201">
        <v>0.5</v>
      </c>
      <c r="I164" s="202"/>
      <c r="J164" s="201">
        <f t="shared" si="10"/>
        <v>0</v>
      </c>
      <c r="K164" s="203"/>
      <c r="L164" s="204"/>
      <c r="M164" s="205" t="s">
        <v>1</v>
      </c>
      <c r="N164" s="206" t="s">
        <v>38</v>
      </c>
      <c r="O164" s="68"/>
      <c r="P164" s="193">
        <f t="shared" si="11"/>
        <v>0</v>
      </c>
      <c r="Q164" s="193">
        <v>1E-3</v>
      </c>
      <c r="R164" s="193">
        <f t="shared" si="12"/>
        <v>5.0000000000000001E-4</v>
      </c>
      <c r="S164" s="193">
        <v>0</v>
      </c>
      <c r="T164" s="194">
        <f t="shared" si="13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95" t="s">
        <v>220</v>
      </c>
      <c r="AT164" s="195" t="s">
        <v>256</v>
      </c>
      <c r="AU164" s="195" t="s">
        <v>180</v>
      </c>
      <c r="AY164" s="14" t="s">
        <v>172</v>
      </c>
      <c r="BE164" s="196">
        <f t="shared" si="14"/>
        <v>0</v>
      </c>
      <c r="BF164" s="196">
        <f t="shared" si="15"/>
        <v>0</v>
      </c>
      <c r="BG164" s="196">
        <f t="shared" si="16"/>
        <v>0</v>
      </c>
      <c r="BH164" s="196">
        <f t="shared" si="17"/>
        <v>0</v>
      </c>
      <c r="BI164" s="196">
        <f t="shared" si="18"/>
        <v>0</v>
      </c>
      <c r="BJ164" s="14" t="s">
        <v>180</v>
      </c>
      <c r="BK164" s="196">
        <f t="shared" si="19"/>
        <v>0</v>
      </c>
      <c r="BL164" s="14" t="s">
        <v>179</v>
      </c>
      <c r="BM164" s="195" t="s">
        <v>585</v>
      </c>
    </row>
    <row r="165" spans="1:65" s="2" customFormat="1" ht="24.2" customHeight="1">
      <c r="A165" s="31"/>
      <c r="B165" s="32"/>
      <c r="C165" s="197" t="s">
        <v>432</v>
      </c>
      <c r="D165" s="197" t="s">
        <v>256</v>
      </c>
      <c r="E165" s="198" t="s">
        <v>1147</v>
      </c>
      <c r="F165" s="199" t="s">
        <v>1148</v>
      </c>
      <c r="G165" s="200" t="s">
        <v>457</v>
      </c>
      <c r="H165" s="201">
        <v>0.5</v>
      </c>
      <c r="I165" s="202"/>
      <c r="J165" s="201">
        <f t="shared" si="10"/>
        <v>0</v>
      </c>
      <c r="K165" s="203"/>
      <c r="L165" s="204"/>
      <c r="M165" s="205" t="s">
        <v>1</v>
      </c>
      <c r="N165" s="206" t="s">
        <v>38</v>
      </c>
      <c r="O165" s="68"/>
      <c r="P165" s="193">
        <f t="shared" si="11"/>
        <v>0</v>
      </c>
      <c r="Q165" s="193">
        <v>1E-3</v>
      </c>
      <c r="R165" s="193">
        <f t="shared" si="12"/>
        <v>5.0000000000000001E-4</v>
      </c>
      <c r="S165" s="193">
        <v>0</v>
      </c>
      <c r="T165" s="194">
        <f t="shared" si="13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95" t="s">
        <v>220</v>
      </c>
      <c r="AT165" s="195" t="s">
        <v>256</v>
      </c>
      <c r="AU165" s="195" t="s">
        <v>180</v>
      </c>
      <c r="AY165" s="14" t="s">
        <v>172</v>
      </c>
      <c r="BE165" s="196">
        <f t="shared" si="14"/>
        <v>0</v>
      </c>
      <c r="BF165" s="196">
        <f t="shared" si="15"/>
        <v>0</v>
      </c>
      <c r="BG165" s="196">
        <f t="shared" si="16"/>
        <v>0</v>
      </c>
      <c r="BH165" s="196">
        <f t="shared" si="17"/>
        <v>0</v>
      </c>
      <c r="BI165" s="196">
        <f t="shared" si="18"/>
        <v>0</v>
      </c>
      <c r="BJ165" s="14" t="s">
        <v>180</v>
      </c>
      <c r="BK165" s="196">
        <f t="shared" si="19"/>
        <v>0</v>
      </c>
      <c r="BL165" s="14" t="s">
        <v>179</v>
      </c>
      <c r="BM165" s="195" t="s">
        <v>590</v>
      </c>
    </row>
    <row r="166" spans="1:65" s="2" customFormat="1" ht="24.2" customHeight="1">
      <c r="A166" s="31"/>
      <c r="B166" s="32"/>
      <c r="C166" s="197" t="s">
        <v>438</v>
      </c>
      <c r="D166" s="197" t="s">
        <v>256</v>
      </c>
      <c r="E166" s="198" t="s">
        <v>1150</v>
      </c>
      <c r="F166" s="199" t="s">
        <v>1151</v>
      </c>
      <c r="G166" s="200" t="s">
        <v>457</v>
      </c>
      <c r="H166" s="201">
        <v>0.5</v>
      </c>
      <c r="I166" s="202"/>
      <c r="J166" s="201">
        <f t="shared" si="10"/>
        <v>0</v>
      </c>
      <c r="K166" s="203"/>
      <c r="L166" s="204"/>
      <c r="M166" s="205" t="s">
        <v>1</v>
      </c>
      <c r="N166" s="206" t="s">
        <v>38</v>
      </c>
      <c r="O166" s="68"/>
      <c r="P166" s="193">
        <f t="shared" si="11"/>
        <v>0</v>
      </c>
      <c r="Q166" s="193">
        <v>1E-3</v>
      </c>
      <c r="R166" s="193">
        <f t="shared" si="12"/>
        <v>5.0000000000000001E-4</v>
      </c>
      <c r="S166" s="193">
        <v>0</v>
      </c>
      <c r="T166" s="194">
        <f t="shared" si="13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95" t="s">
        <v>220</v>
      </c>
      <c r="AT166" s="195" t="s">
        <v>256</v>
      </c>
      <c r="AU166" s="195" t="s">
        <v>180</v>
      </c>
      <c r="AY166" s="14" t="s">
        <v>172</v>
      </c>
      <c r="BE166" s="196">
        <f t="shared" si="14"/>
        <v>0</v>
      </c>
      <c r="BF166" s="196">
        <f t="shared" si="15"/>
        <v>0</v>
      </c>
      <c r="BG166" s="196">
        <f t="shared" si="16"/>
        <v>0</v>
      </c>
      <c r="BH166" s="196">
        <f t="shared" si="17"/>
        <v>0</v>
      </c>
      <c r="BI166" s="196">
        <f t="shared" si="18"/>
        <v>0</v>
      </c>
      <c r="BJ166" s="14" t="s">
        <v>180</v>
      </c>
      <c r="BK166" s="196">
        <f t="shared" si="19"/>
        <v>0</v>
      </c>
      <c r="BL166" s="14" t="s">
        <v>179</v>
      </c>
      <c r="BM166" s="195" t="s">
        <v>592</v>
      </c>
    </row>
    <row r="167" spans="1:65" s="2" customFormat="1" ht="24.2" customHeight="1">
      <c r="A167" s="31"/>
      <c r="B167" s="32"/>
      <c r="C167" s="184" t="s">
        <v>444</v>
      </c>
      <c r="D167" s="184" t="s">
        <v>175</v>
      </c>
      <c r="E167" s="185" t="s">
        <v>1153</v>
      </c>
      <c r="F167" s="186" t="s">
        <v>1154</v>
      </c>
      <c r="G167" s="187" t="s">
        <v>337</v>
      </c>
      <c r="H167" s="188">
        <v>12</v>
      </c>
      <c r="I167" s="189"/>
      <c r="J167" s="188">
        <f t="shared" si="10"/>
        <v>0</v>
      </c>
      <c r="K167" s="190"/>
      <c r="L167" s="36"/>
      <c r="M167" s="191" t="s">
        <v>1</v>
      </c>
      <c r="N167" s="192" t="s">
        <v>38</v>
      </c>
      <c r="O167" s="68"/>
      <c r="P167" s="193">
        <f t="shared" si="11"/>
        <v>0</v>
      </c>
      <c r="Q167" s="193">
        <v>0</v>
      </c>
      <c r="R167" s="193">
        <f t="shared" si="12"/>
        <v>0</v>
      </c>
      <c r="S167" s="193">
        <v>0</v>
      </c>
      <c r="T167" s="194">
        <f t="shared" si="13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95" t="s">
        <v>179</v>
      </c>
      <c r="AT167" s="195" t="s">
        <v>175</v>
      </c>
      <c r="AU167" s="195" t="s">
        <v>180</v>
      </c>
      <c r="AY167" s="14" t="s">
        <v>172</v>
      </c>
      <c r="BE167" s="196">
        <f t="shared" si="14"/>
        <v>0</v>
      </c>
      <c r="BF167" s="196">
        <f t="shared" si="15"/>
        <v>0</v>
      </c>
      <c r="BG167" s="196">
        <f t="shared" si="16"/>
        <v>0</v>
      </c>
      <c r="BH167" s="196">
        <f t="shared" si="17"/>
        <v>0</v>
      </c>
      <c r="BI167" s="196">
        <f t="shared" si="18"/>
        <v>0</v>
      </c>
      <c r="BJ167" s="14" t="s">
        <v>180</v>
      </c>
      <c r="BK167" s="196">
        <f t="shared" si="19"/>
        <v>0</v>
      </c>
      <c r="BL167" s="14" t="s">
        <v>179</v>
      </c>
      <c r="BM167" s="195" t="s">
        <v>601</v>
      </c>
    </row>
    <row r="168" spans="1:65" s="2" customFormat="1" ht="24.2" customHeight="1">
      <c r="A168" s="31"/>
      <c r="B168" s="32"/>
      <c r="C168" s="197" t="s">
        <v>450</v>
      </c>
      <c r="D168" s="197" t="s">
        <v>256</v>
      </c>
      <c r="E168" s="198" t="s">
        <v>1799</v>
      </c>
      <c r="F168" s="199" t="s">
        <v>1800</v>
      </c>
      <c r="G168" s="200" t="s">
        <v>1048</v>
      </c>
      <c r="H168" s="201">
        <v>1</v>
      </c>
      <c r="I168" s="202"/>
      <c r="J168" s="201">
        <f t="shared" si="10"/>
        <v>0</v>
      </c>
      <c r="K168" s="203"/>
      <c r="L168" s="204"/>
      <c r="M168" s="205" t="s">
        <v>1</v>
      </c>
      <c r="N168" s="206" t="s">
        <v>38</v>
      </c>
      <c r="O168" s="68"/>
      <c r="P168" s="193">
        <f t="shared" si="11"/>
        <v>0</v>
      </c>
      <c r="Q168" s="193">
        <v>0</v>
      </c>
      <c r="R168" s="193">
        <f t="shared" si="12"/>
        <v>0</v>
      </c>
      <c r="S168" s="193">
        <v>0</v>
      </c>
      <c r="T168" s="194">
        <f t="shared" si="13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95" t="s">
        <v>220</v>
      </c>
      <c r="AT168" s="195" t="s">
        <v>256</v>
      </c>
      <c r="AU168" s="195" t="s">
        <v>180</v>
      </c>
      <c r="AY168" s="14" t="s">
        <v>172</v>
      </c>
      <c r="BE168" s="196">
        <f t="shared" si="14"/>
        <v>0</v>
      </c>
      <c r="BF168" s="196">
        <f t="shared" si="15"/>
        <v>0</v>
      </c>
      <c r="BG168" s="196">
        <f t="shared" si="16"/>
        <v>0</v>
      </c>
      <c r="BH168" s="196">
        <f t="shared" si="17"/>
        <v>0</v>
      </c>
      <c r="BI168" s="196">
        <f t="shared" si="18"/>
        <v>0</v>
      </c>
      <c r="BJ168" s="14" t="s">
        <v>180</v>
      </c>
      <c r="BK168" s="196">
        <f t="shared" si="19"/>
        <v>0</v>
      </c>
      <c r="BL168" s="14" t="s">
        <v>179</v>
      </c>
      <c r="BM168" s="195" t="s">
        <v>609</v>
      </c>
    </row>
    <row r="169" spans="1:65" s="2" customFormat="1" ht="24.2" customHeight="1">
      <c r="A169" s="31"/>
      <c r="B169" s="32"/>
      <c r="C169" s="197" t="s">
        <v>454</v>
      </c>
      <c r="D169" s="197" t="s">
        <v>256</v>
      </c>
      <c r="E169" s="198" t="s">
        <v>1155</v>
      </c>
      <c r="F169" s="199" t="s">
        <v>1156</v>
      </c>
      <c r="G169" s="200" t="s">
        <v>1048</v>
      </c>
      <c r="H169" s="201">
        <v>1</v>
      </c>
      <c r="I169" s="202"/>
      <c r="J169" s="201">
        <f t="shared" si="10"/>
        <v>0</v>
      </c>
      <c r="K169" s="203"/>
      <c r="L169" s="204"/>
      <c r="M169" s="205" t="s">
        <v>1</v>
      </c>
      <c r="N169" s="206" t="s">
        <v>38</v>
      </c>
      <c r="O169" s="68"/>
      <c r="P169" s="193">
        <f t="shared" si="11"/>
        <v>0</v>
      </c>
      <c r="Q169" s="193">
        <v>0</v>
      </c>
      <c r="R169" s="193">
        <f t="shared" si="12"/>
        <v>0</v>
      </c>
      <c r="S169" s="193">
        <v>0</v>
      </c>
      <c r="T169" s="194">
        <f t="shared" si="13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95" t="s">
        <v>220</v>
      </c>
      <c r="AT169" s="195" t="s">
        <v>256</v>
      </c>
      <c r="AU169" s="195" t="s">
        <v>180</v>
      </c>
      <c r="AY169" s="14" t="s">
        <v>172</v>
      </c>
      <c r="BE169" s="196">
        <f t="shared" si="14"/>
        <v>0</v>
      </c>
      <c r="BF169" s="196">
        <f t="shared" si="15"/>
        <v>0</v>
      </c>
      <c r="BG169" s="196">
        <f t="shared" si="16"/>
        <v>0</v>
      </c>
      <c r="BH169" s="196">
        <f t="shared" si="17"/>
        <v>0</v>
      </c>
      <c r="BI169" s="196">
        <f t="shared" si="18"/>
        <v>0</v>
      </c>
      <c r="BJ169" s="14" t="s">
        <v>180</v>
      </c>
      <c r="BK169" s="196">
        <f t="shared" si="19"/>
        <v>0</v>
      </c>
      <c r="BL169" s="14" t="s">
        <v>179</v>
      </c>
      <c r="BM169" s="195" t="s">
        <v>617</v>
      </c>
    </row>
    <row r="170" spans="1:65" s="2" customFormat="1" ht="24.2" customHeight="1">
      <c r="A170" s="31"/>
      <c r="B170" s="32"/>
      <c r="C170" s="184" t="s">
        <v>462</v>
      </c>
      <c r="D170" s="184" t="s">
        <v>175</v>
      </c>
      <c r="E170" s="185" t="s">
        <v>1157</v>
      </c>
      <c r="F170" s="186" t="s">
        <v>1158</v>
      </c>
      <c r="G170" s="187" t="s">
        <v>1048</v>
      </c>
      <c r="H170" s="188">
        <v>1</v>
      </c>
      <c r="I170" s="189"/>
      <c r="J170" s="188">
        <f t="shared" si="10"/>
        <v>0</v>
      </c>
      <c r="K170" s="190"/>
      <c r="L170" s="36"/>
      <c r="M170" s="191" t="s">
        <v>1</v>
      </c>
      <c r="N170" s="192" t="s">
        <v>38</v>
      </c>
      <c r="O170" s="68"/>
      <c r="P170" s="193">
        <f t="shared" si="11"/>
        <v>0</v>
      </c>
      <c r="Q170" s="193">
        <v>0</v>
      </c>
      <c r="R170" s="193">
        <f t="shared" si="12"/>
        <v>0</v>
      </c>
      <c r="S170" s="193">
        <v>0</v>
      </c>
      <c r="T170" s="194">
        <f t="shared" si="13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95" t="s">
        <v>179</v>
      </c>
      <c r="AT170" s="195" t="s">
        <v>175</v>
      </c>
      <c r="AU170" s="195" t="s">
        <v>180</v>
      </c>
      <c r="AY170" s="14" t="s">
        <v>172</v>
      </c>
      <c r="BE170" s="196">
        <f t="shared" si="14"/>
        <v>0</v>
      </c>
      <c r="BF170" s="196">
        <f t="shared" si="15"/>
        <v>0</v>
      </c>
      <c r="BG170" s="196">
        <f t="shared" si="16"/>
        <v>0</v>
      </c>
      <c r="BH170" s="196">
        <f t="shared" si="17"/>
        <v>0</v>
      </c>
      <c r="BI170" s="196">
        <f t="shared" si="18"/>
        <v>0</v>
      </c>
      <c r="BJ170" s="14" t="s">
        <v>180</v>
      </c>
      <c r="BK170" s="196">
        <f t="shared" si="19"/>
        <v>0</v>
      </c>
      <c r="BL170" s="14" t="s">
        <v>179</v>
      </c>
      <c r="BM170" s="195" t="s">
        <v>627</v>
      </c>
    </row>
    <row r="171" spans="1:65" s="2" customFormat="1" ht="24.2" customHeight="1">
      <c r="A171" s="31"/>
      <c r="B171" s="32"/>
      <c r="C171" s="197" t="s">
        <v>466</v>
      </c>
      <c r="D171" s="197" t="s">
        <v>256</v>
      </c>
      <c r="E171" s="198" t="s">
        <v>1159</v>
      </c>
      <c r="F171" s="199" t="s">
        <v>1160</v>
      </c>
      <c r="G171" s="200" t="s">
        <v>1048</v>
      </c>
      <c r="H171" s="201">
        <v>1</v>
      </c>
      <c r="I171" s="202"/>
      <c r="J171" s="201">
        <f t="shared" si="10"/>
        <v>0</v>
      </c>
      <c r="K171" s="203"/>
      <c r="L171" s="204"/>
      <c r="M171" s="205" t="s">
        <v>1</v>
      </c>
      <c r="N171" s="206" t="s">
        <v>38</v>
      </c>
      <c r="O171" s="68"/>
      <c r="P171" s="193">
        <f t="shared" si="11"/>
        <v>0</v>
      </c>
      <c r="Q171" s="193">
        <v>0</v>
      </c>
      <c r="R171" s="193">
        <f t="shared" si="12"/>
        <v>0</v>
      </c>
      <c r="S171" s="193">
        <v>0</v>
      </c>
      <c r="T171" s="194">
        <f t="shared" si="13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95" t="s">
        <v>220</v>
      </c>
      <c r="AT171" s="195" t="s">
        <v>256</v>
      </c>
      <c r="AU171" s="195" t="s">
        <v>180</v>
      </c>
      <c r="AY171" s="14" t="s">
        <v>172</v>
      </c>
      <c r="BE171" s="196">
        <f t="shared" si="14"/>
        <v>0</v>
      </c>
      <c r="BF171" s="196">
        <f t="shared" si="15"/>
        <v>0</v>
      </c>
      <c r="BG171" s="196">
        <f t="shared" si="16"/>
        <v>0</v>
      </c>
      <c r="BH171" s="196">
        <f t="shared" si="17"/>
        <v>0</v>
      </c>
      <c r="BI171" s="196">
        <f t="shared" si="18"/>
        <v>0</v>
      </c>
      <c r="BJ171" s="14" t="s">
        <v>180</v>
      </c>
      <c r="BK171" s="196">
        <f t="shared" si="19"/>
        <v>0</v>
      </c>
      <c r="BL171" s="14" t="s">
        <v>179</v>
      </c>
      <c r="BM171" s="195" t="s">
        <v>637</v>
      </c>
    </row>
    <row r="172" spans="1:65" s="2" customFormat="1" ht="24.2" customHeight="1">
      <c r="A172" s="31"/>
      <c r="B172" s="32"/>
      <c r="C172" s="197" t="s">
        <v>472</v>
      </c>
      <c r="D172" s="197" t="s">
        <v>256</v>
      </c>
      <c r="E172" s="198" t="s">
        <v>1161</v>
      </c>
      <c r="F172" s="199" t="s">
        <v>1162</v>
      </c>
      <c r="G172" s="200" t="s">
        <v>1048</v>
      </c>
      <c r="H172" s="201">
        <v>1</v>
      </c>
      <c r="I172" s="202"/>
      <c r="J172" s="201">
        <f t="shared" si="10"/>
        <v>0</v>
      </c>
      <c r="K172" s="203"/>
      <c r="L172" s="204"/>
      <c r="M172" s="205" t="s">
        <v>1</v>
      </c>
      <c r="N172" s="206" t="s">
        <v>38</v>
      </c>
      <c r="O172" s="68"/>
      <c r="P172" s="193">
        <f t="shared" si="11"/>
        <v>0</v>
      </c>
      <c r="Q172" s="193">
        <v>1.8000000000000001E-4</v>
      </c>
      <c r="R172" s="193">
        <f t="shared" si="12"/>
        <v>1.8000000000000001E-4</v>
      </c>
      <c r="S172" s="193">
        <v>0</v>
      </c>
      <c r="T172" s="194">
        <f t="shared" si="13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95" t="s">
        <v>220</v>
      </c>
      <c r="AT172" s="195" t="s">
        <v>256</v>
      </c>
      <c r="AU172" s="195" t="s">
        <v>180</v>
      </c>
      <c r="AY172" s="14" t="s">
        <v>172</v>
      </c>
      <c r="BE172" s="196">
        <f t="shared" si="14"/>
        <v>0</v>
      </c>
      <c r="BF172" s="196">
        <f t="shared" si="15"/>
        <v>0</v>
      </c>
      <c r="BG172" s="196">
        <f t="shared" si="16"/>
        <v>0</v>
      </c>
      <c r="BH172" s="196">
        <f t="shared" si="17"/>
        <v>0</v>
      </c>
      <c r="BI172" s="196">
        <f t="shared" si="18"/>
        <v>0</v>
      </c>
      <c r="BJ172" s="14" t="s">
        <v>180</v>
      </c>
      <c r="BK172" s="196">
        <f t="shared" si="19"/>
        <v>0</v>
      </c>
      <c r="BL172" s="14" t="s">
        <v>179</v>
      </c>
      <c r="BM172" s="195" t="s">
        <v>645</v>
      </c>
    </row>
    <row r="173" spans="1:65" s="2" customFormat="1" ht="24.2" customHeight="1">
      <c r="A173" s="31"/>
      <c r="B173" s="32"/>
      <c r="C173" s="184" t="s">
        <v>476</v>
      </c>
      <c r="D173" s="184" t="s">
        <v>175</v>
      </c>
      <c r="E173" s="185" t="s">
        <v>1801</v>
      </c>
      <c r="F173" s="186" t="s">
        <v>1802</v>
      </c>
      <c r="G173" s="187" t="s">
        <v>1048</v>
      </c>
      <c r="H173" s="188">
        <v>2</v>
      </c>
      <c r="I173" s="189"/>
      <c r="J173" s="188">
        <f t="shared" si="10"/>
        <v>0</v>
      </c>
      <c r="K173" s="190"/>
      <c r="L173" s="36"/>
      <c r="M173" s="191" t="s">
        <v>1</v>
      </c>
      <c r="N173" s="192" t="s">
        <v>38</v>
      </c>
      <c r="O173" s="68"/>
      <c r="P173" s="193">
        <f t="shared" si="11"/>
        <v>0</v>
      </c>
      <c r="Q173" s="193">
        <v>0</v>
      </c>
      <c r="R173" s="193">
        <f t="shared" si="12"/>
        <v>0</v>
      </c>
      <c r="S173" s="193">
        <v>0</v>
      </c>
      <c r="T173" s="194">
        <f t="shared" si="13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179</v>
      </c>
      <c r="AT173" s="195" t="s">
        <v>175</v>
      </c>
      <c r="AU173" s="195" t="s">
        <v>180</v>
      </c>
      <c r="AY173" s="14" t="s">
        <v>172</v>
      </c>
      <c r="BE173" s="196">
        <f t="shared" si="14"/>
        <v>0</v>
      </c>
      <c r="BF173" s="196">
        <f t="shared" si="15"/>
        <v>0</v>
      </c>
      <c r="BG173" s="196">
        <f t="shared" si="16"/>
        <v>0</v>
      </c>
      <c r="BH173" s="196">
        <f t="shared" si="17"/>
        <v>0</v>
      </c>
      <c r="BI173" s="196">
        <f t="shared" si="18"/>
        <v>0</v>
      </c>
      <c r="BJ173" s="14" t="s">
        <v>180</v>
      </c>
      <c r="BK173" s="196">
        <f t="shared" si="19"/>
        <v>0</v>
      </c>
      <c r="BL173" s="14" t="s">
        <v>179</v>
      </c>
      <c r="BM173" s="195" t="s">
        <v>867</v>
      </c>
    </row>
    <row r="174" spans="1:65" s="2" customFormat="1" ht="24.2" customHeight="1">
      <c r="A174" s="31"/>
      <c r="B174" s="32"/>
      <c r="C174" s="197" t="s">
        <v>482</v>
      </c>
      <c r="D174" s="197" t="s">
        <v>256</v>
      </c>
      <c r="E174" s="198" t="s">
        <v>1787</v>
      </c>
      <c r="F174" s="199" t="s">
        <v>1788</v>
      </c>
      <c r="G174" s="200" t="s">
        <v>1048</v>
      </c>
      <c r="H174" s="201">
        <v>2</v>
      </c>
      <c r="I174" s="202"/>
      <c r="J174" s="201">
        <f t="shared" si="10"/>
        <v>0</v>
      </c>
      <c r="K174" s="203"/>
      <c r="L174" s="204"/>
      <c r="M174" s="205" t="s">
        <v>1</v>
      </c>
      <c r="N174" s="206" t="s">
        <v>38</v>
      </c>
      <c r="O174" s="68"/>
      <c r="P174" s="193">
        <f t="shared" si="11"/>
        <v>0</v>
      </c>
      <c r="Q174" s="193">
        <v>0</v>
      </c>
      <c r="R174" s="193">
        <f t="shared" si="12"/>
        <v>0</v>
      </c>
      <c r="S174" s="193">
        <v>0</v>
      </c>
      <c r="T174" s="194">
        <f t="shared" si="13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95" t="s">
        <v>220</v>
      </c>
      <c r="AT174" s="195" t="s">
        <v>256</v>
      </c>
      <c r="AU174" s="195" t="s">
        <v>180</v>
      </c>
      <c r="AY174" s="14" t="s">
        <v>172</v>
      </c>
      <c r="BE174" s="196">
        <f t="shared" si="14"/>
        <v>0</v>
      </c>
      <c r="BF174" s="196">
        <f t="shared" si="15"/>
        <v>0</v>
      </c>
      <c r="BG174" s="196">
        <f t="shared" si="16"/>
        <v>0</v>
      </c>
      <c r="BH174" s="196">
        <f t="shared" si="17"/>
        <v>0</v>
      </c>
      <c r="BI174" s="196">
        <f t="shared" si="18"/>
        <v>0</v>
      </c>
      <c r="BJ174" s="14" t="s">
        <v>180</v>
      </c>
      <c r="BK174" s="196">
        <f t="shared" si="19"/>
        <v>0</v>
      </c>
      <c r="BL174" s="14" t="s">
        <v>179</v>
      </c>
      <c r="BM174" s="195" t="s">
        <v>869</v>
      </c>
    </row>
    <row r="175" spans="1:65" s="2" customFormat="1" ht="24.2" customHeight="1">
      <c r="A175" s="31"/>
      <c r="B175" s="32"/>
      <c r="C175" s="197" t="s">
        <v>486</v>
      </c>
      <c r="D175" s="197" t="s">
        <v>256</v>
      </c>
      <c r="E175" s="198" t="s">
        <v>1789</v>
      </c>
      <c r="F175" s="199" t="s">
        <v>1790</v>
      </c>
      <c r="G175" s="200" t="s">
        <v>1048</v>
      </c>
      <c r="H175" s="201">
        <v>2</v>
      </c>
      <c r="I175" s="202"/>
      <c r="J175" s="201">
        <f t="shared" si="10"/>
        <v>0</v>
      </c>
      <c r="K175" s="203"/>
      <c r="L175" s="204"/>
      <c r="M175" s="205" t="s">
        <v>1</v>
      </c>
      <c r="N175" s="206" t="s">
        <v>38</v>
      </c>
      <c r="O175" s="68"/>
      <c r="P175" s="193">
        <f t="shared" si="11"/>
        <v>0</v>
      </c>
      <c r="Q175" s="193">
        <v>8.2000000000000007E-3</v>
      </c>
      <c r="R175" s="193">
        <f t="shared" si="12"/>
        <v>1.6400000000000001E-2</v>
      </c>
      <c r="S175" s="193">
        <v>0</v>
      </c>
      <c r="T175" s="194">
        <f t="shared" si="13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220</v>
      </c>
      <c r="AT175" s="195" t="s">
        <v>256</v>
      </c>
      <c r="AU175" s="195" t="s">
        <v>180</v>
      </c>
      <c r="AY175" s="14" t="s">
        <v>172</v>
      </c>
      <c r="BE175" s="196">
        <f t="shared" si="14"/>
        <v>0</v>
      </c>
      <c r="BF175" s="196">
        <f t="shared" si="15"/>
        <v>0</v>
      </c>
      <c r="BG175" s="196">
        <f t="shared" si="16"/>
        <v>0</v>
      </c>
      <c r="BH175" s="196">
        <f t="shared" si="17"/>
        <v>0</v>
      </c>
      <c r="BI175" s="196">
        <f t="shared" si="18"/>
        <v>0</v>
      </c>
      <c r="BJ175" s="14" t="s">
        <v>180</v>
      </c>
      <c r="BK175" s="196">
        <f t="shared" si="19"/>
        <v>0</v>
      </c>
      <c r="BL175" s="14" t="s">
        <v>179</v>
      </c>
      <c r="BM175" s="195" t="s">
        <v>871</v>
      </c>
    </row>
    <row r="176" spans="1:65" s="2" customFormat="1" ht="24.2" customHeight="1">
      <c r="A176" s="31"/>
      <c r="B176" s="32"/>
      <c r="C176" s="184" t="s">
        <v>490</v>
      </c>
      <c r="D176" s="184" t="s">
        <v>175</v>
      </c>
      <c r="E176" s="185" t="s">
        <v>2142</v>
      </c>
      <c r="F176" s="186" t="s">
        <v>2143</v>
      </c>
      <c r="G176" s="187" t="s">
        <v>337</v>
      </c>
      <c r="H176" s="188">
        <v>250</v>
      </c>
      <c r="I176" s="189"/>
      <c r="J176" s="188">
        <f t="shared" si="10"/>
        <v>0</v>
      </c>
      <c r="K176" s="190"/>
      <c r="L176" s="36"/>
      <c r="M176" s="191" t="s">
        <v>1</v>
      </c>
      <c r="N176" s="192" t="s">
        <v>38</v>
      </c>
      <c r="O176" s="68"/>
      <c r="P176" s="193">
        <f t="shared" si="11"/>
        <v>0</v>
      </c>
      <c r="Q176" s="193">
        <v>0</v>
      </c>
      <c r="R176" s="193">
        <f t="shared" si="12"/>
        <v>0</v>
      </c>
      <c r="S176" s="193">
        <v>0</v>
      </c>
      <c r="T176" s="194">
        <f t="shared" si="13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95" t="s">
        <v>179</v>
      </c>
      <c r="AT176" s="195" t="s">
        <v>175</v>
      </c>
      <c r="AU176" s="195" t="s">
        <v>180</v>
      </c>
      <c r="AY176" s="14" t="s">
        <v>172</v>
      </c>
      <c r="BE176" s="196">
        <f t="shared" si="14"/>
        <v>0</v>
      </c>
      <c r="BF176" s="196">
        <f t="shared" si="15"/>
        <v>0</v>
      </c>
      <c r="BG176" s="196">
        <f t="shared" si="16"/>
        <v>0</v>
      </c>
      <c r="BH176" s="196">
        <f t="shared" si="17"/>
        <v>0</v>
      </c>
      <c r="BI176" s="196">
        <f t="shared" si="18"/>
        <v>0</v>
      </c>
      <c r="BJ176" s="14" t="s">
        <v>180</v>
      </c>
      <c r="BK176" s="196">
        <f t="shared" si="19"/>
        <v>0</v>
      </c>
      <c r="BL176" s="14" t="s">
        <v>179</v>
      </c>
      <c r="BM176" s="195" t="s">
        <v>1134</v>
      </c>
    </row>
    <row r="177" spans="1:65" s="2" customFormat="1" ht="24.2" customHeight="1">
      <c r="A177" s="31"/>
      <c r="B177" s="32"/>
      <c r="C177" s="197" t="s">
        <v>494</v>
      </c>
      <c r="D177" s="197" t="s">
        <v>256</v>
      </c>
      <c r="E177" s="198" t="s">
        <v>2144</v>
      </c>
      <c r="F177" s="199" t="s">
        <v>2145</v>
      </c>
      <c r="G177" s="200" t="s">
        <v>337</v>
      </c>
      <c r="H177" s="201">
        <v>252</v>
      </c>
      <c r="I177" s="202"/>
      <c r="J177" s="201">
        <f t="shared" si="10"/>
        <v>0</v>
      </c>
      <c r="K177" s="203"/>
      <c r="L177" s="204"/>
      <c r="M177" s="205" t="s">
        <v>1</v>
      </c>
      <c r="N177" s="206" t="s">
        <v>38</v>
      </c>
      <c r="O177" s="68"/>
      <c r="P177" s="193">
        <f t="shared" si="11"/>
        <v>0</v>
      </c>
      <c r="Q177" s="193">
        <v>0</v>
      </c>
      <c r="R177" s="193">
        <f t="shared" si="12"/>
        <v>0</v>
      </c>
      <c r="S177" s="193">
        <v>0</v>
      </c>
      <c r="T177" s="194">
        <f t="shared" si="13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95" t="s">
        <v>220</v>
      </c>
      <c r="AT177" s="195" t="s">
        <v>256</v>
      </c>
      <c r="AU177" s="195" t="s">
        <v>180</v>
      </c>
      <c r="AY177" s="14" t="s">
        <v>172</v>
      </c>
      <c r="BE177" s="196">
        <f t="shared" si="14"/>
        <v>0</v>
      </c>
      <c r="BF177" s="196">
        <f t="shared" si="15"/>
        <v>0</v>
      </c>
      <c r="BG177" s="196">
        <f t="shared" si="16"/>
        <v>0</v>
      </c>
      <c r="BH177" s="196">
        <f t="shared" si="17"/>
        <v>0</v>
      </c>
      <c r="BI177" s="196">
        <f t="shared" si="18"/>
        <v>0</v>
      </c>
      <c r="BJ177" s="14" t="s">
        <v>180</v>
      </c>
      <c r="BK177" s="196">
        <f t="shared" si="19"/>
        <v>0</v>
      </c>
      <c r="BL177" s="14" t="s">
        <v>179</v>
      </c>
      <c r="BM177" s="195" t="s">
        <v>1137</v>
      </c>
    </row>
    <row r="178" spans="1:65" s="2" customFormat="1" ht="24.2" customHeight="1">
      <c r="A178" s="31"/>
      <c r="B178" s="32"/>
      <c r="C178" s="184" t="s">
        <v>498</v>
      </c>
      <c r="D178" s="184" t="s">
        <v>175</v>
      </c>
      <c r="E178" s="185" t="s">
        <v>2146</v>
      </c>
      <c r="F178" s="186" t="s">
        <v>2147</v>
      </c>
      <c r="G178" s="187" t="s">
        <v>337</v>
      </c>
      <c r="H178" s="188">
        <v>250</v>
      </c>
      <c r="I178" s="189"/>
      <c r="J178" s="188">
        <f t="shared" si="10"/>
        <v>0</v>
      </c>
      <c r="K178" s="190"/>
      <c r="L178" s="36"/>
      <c r="M178" s="191" t="s">
        <v>1</v>
      </c>
      <c r="N178" s="192" t="s">
        <v>38</v>
      </c>
      <c r="O178" s="68"/>
      <c r="P178" s="193">
        <f t="shared" si="11"/>
        <v>0</v>
      </c>
      <c r="Q178" s="193">
        <v>0</v>
      </c>
      <c r="R178" s="193">
        <f t="shared" si="12"/>
        <v>0</v>
      </c>
      <c r="S178" s="193">
        <v>0</v>
      </c>
      <c r="T178" s="194">
        <f t="shared" si="13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95" t="s">
        <v>179</v>
      </c>
      <c r="AT178" s="195" t="s">
        <v>175</v>
      </c>
      <c r="AU178" s="195" t="s">
        <v>180</v>
      </c>
      <c r="AY178" s="14" t="s">
        <v>172</v>
      </c>
      <c r="BE178" s="196">
        <f t="shared" si="14"/>
        <v>0</v>
      </c>
      <c r="BF178" s="196">
        <f t="shared" si="15"/>
        <v>0</v>
      </c>
      <c r="BG178" s="196">
        <f t="shared" si="16"/>
        <v>0</v>
      </c>
      <c r="BH178" s="196">
        <f t="shared" si="17"/>
        <v>0</v>
      </c>
      <c r="BI178" s="196">
        <f t="shared" si="18"/>
        <v>0</v>
      </c>
      <c r="BJ178" s="14" t="s">
        <v>180</v>
      </c>
      <c r="BK178" s="196">
        <f t="shared" si="19"/>
        <v>0</v>
      </c>
      <c r="BL178" s="14" t="s">
        <v>179</v>
      </c>
      <c r="BM178" s="195" t="s">
        <v>1140</v>
      </c>
    </row>
    <row r="179" spans="1:65" s="2" customFormat="1" ht="24.2" customHeight="1">
      <c r="A179" s="31"/>
      <c r="B179" s="32"/>
      <c r="C179" s="184" t="s">
        <v>504</v>
      </c>
      <c r="D179" s="184" t="s">
        <v>175</v>
      </c>
      <c r="E179" s="185" t="s">
        <v>1184</v>
      </c>
      <c r="F179" s="186" t="s">
        <v>1185</v>
      </c>
      <c r="G179" s="187" t="s">
        <v>218</v>
      </c>
      <c r="H179" s="188">
        <v>2.6</v>
      </c>
      <c r="I179" s="189"/>
      <c r="J179" s="188">
        <f t="shared" si="10"/>
        <v>0</v>
      </c>
      <c r="K179" s="190"/>
      <c r="L179" s="36"/>
      <c r="M179" s="191" t="s">
        <v>1</v>
      </c>
      <c r="N179" s="192" t="s">
        <v>38</v>
      </c>
      <c r="O179" s="68"/>
      <c r="P179" s="193">
        <f t="shared" si="11"/>
        <v>0</v>
      </c>
      <c r="Q179" s="193">
        <v>0</v>
      </c>
      <c r="R179" s="193">
        <f t="shared" si="12"/>
        <v>0</v>
      </c>
      <c r="S179" s="193">
        <v>0</v>
      </c>
      <c r="T179" s="194">
        <f t="shared" si="13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95" t="s">
        <v>179</v>
      </c>
      <c r="AT179" s="195" t="s">
        <v>175</v>
      </c>
      <c r="AU179" s="195" t="s">
        <v>180</v>
      </c>
      <c r="AY179" s="14" t="s">
        <v>172</v>
      </c>
      <c r="BE179" s="196">
        <f t="shared" si="14"/>
        <v>0</v>
      </c>
      <c r="BF179" s="196">
        <f t="shared" si="15"/>
        <v>0</v>
      </c>
      <c r="BG179" s="196">
        <f t="shared" si="16"/>
        <v>0</v>
      </c>
      <c r="BH179" s="196">
        <f t="shared" si="17"/>
        <v>0</v>
      </c>
      <c r="BI179" s="196">
        <f t="shared" si="18"/>
        <v>0</v>
      </c>
      <c r="BJ179" s="14" t="s">
        <v>180</v>
      </c>
      <c r="BK179" s="196">
        <f t="shared" si="19"/>
        <v>0</v>
      </c>
      <c r="BL179" s="14" t="s">
        <v>179</v>
      </c>
      <c r="BM179" s="195" t="s">
        <v>1143</v>
      </c>
    </row>
    <row r="180" spans="1:65" s="2" customFormat="1" ht="24.2" customHeight="1">
      <c r="A180" s="31"/>
      <c r="B180" s="32"/>
      <c r="C180" s="184" t="s">
        <v>508</v>
      </c>
      <c r="D180" s="184" t="s">
        <v>175</v>
      </c>
      <c r="E180" s="185" t="s">
        <v>1187</v>
      </c>
      <c r="F180" s="186" t="s">
        <v>1188</v>
      </c>
      <c r="G180" s="187" t="s">
        <v>218</v>
      </c>
      <c r="H180" s="188">
        <v>78</v>
      </c>
      <c r="I180" s="189"/>
      <c r="J180" s="188">
        <f t="shared" si="10"/>
        <v>0</v>
      </c>
      <c r="K180" s="190"/>
      <c r="L180" s="36"/>
      <c r="M180" s="191" t="s">
        <v>1</v>
      </c>
      <c r="N180" s="192" t="s">
        <v>38</v>
      </c>
      <c r="O180" s="68"/>
      <c r="P180" s="193">
        <f t="shared" si="11"/>
        <v>0</v>
      </c>
      <c r="Q180" s="193">
        <v>0</v>
      </c>
      <c r="R180" s="193">
        <f t="shared" si="12"/>
        <v>0</v>
      </c>
      <c r="S180" s="193">
        <v>0</v>
      </c>
      <c r="T180" s="194">
        <f t="shared" si="13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95" t="s">
        <v>179</v>
      </c>
      <c r="AT180" s="195" t="s">
        <v>175</v>
      </c>
      <c r="AU180" s="195" t="s">
        <v>180</v>
      </c>
      <c r="AY180" s="14" t="s">
        <v>172</v>
      </c>
      <c r="BE180" s="196">
        <f t="shared" si="14"/>
        <v>0</v>
      </c>
      <c r="BF180" s="196">
        <f t="shared" si="15"/>
        <v>0</v>
      </c>
      <c r="BG180" s="196">
        <f t="shared" si="16"/>
        <v>0</v>
      </c>
      <c r="BH180" s="196">
        <f t="shared" si="17"/>
        <v>0</v>
      </c>
      <c r="BI180" s="196">
        <f t="shared" si="18"/>
        <v>0</v>
      </c>
      <c r="BJ180" s="14" t="s">
        <v>180</v>
      </c>
      <c r="BK180" s="196">
        <f t="shared" si="19"/>
        <v>0</v>
      </c>
      <c r="BL180" s="14" t="s">
        <v>179</v>
      </c>
      <c r="BM180" s="195" t="s">
        <v>1146</v>
      </c>
    </row>
    <row r="181" spans="1:65" s="2" customFormat="1" ht="24.2" customHeight="1">
      <c r="A181" s="31"/>
      <c r="B181" s="32"/>
      <c r="C181" s="184" t="s">
        <v>514</v>
      </c>
      <c r="D181" s="184" t="s">
        <v>175</v>
      </c>
      <c r="E181" s="185" t="s">
        <v>1190</v>
      </c>
      <c r="F181" s="186" t="s">
        <v>1191</v>
      </c>
      <c r="G181" s="187" t="s">
        <v>1048</v>
      </c>
      <c r="H181" s="188">
        <v>4</v>
      </c>
      <c r="I181" s="189"/>
      <c r="J181" s="188">
        <f t="shared" si="10"/>
        <v>0</v>
      </c>
      <c r="K181" s="190"/>
      <c r="L181" s="36"/>
      <c r="M181" s="191" t="s">
        <v>1</v>
      </c>
      <c r="N181" s="192" t="s">
        <v>38</v>
      </c>
      <c r="O181" s="68"/>
      <c r="P181" s="193">
        <f t="shared" si="11"/>
        <v>0</v>
      </c>
      <c r="Q181" s="193">
        <v>0</v>
      </c>
      <c r="R181" s="193">
        <f t="shared" si="12"/>
        <v>0</v>
      </c>
      <c r="S181" s="193">
        <v>0</v>
      </c>
      <c r="T181" s="194">
        <f t="shared" si="13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 t="shared" si="14"/>
        <v>0</v>
      </c>
      <c r="BF181" s="196">
        <f t="shared" si="15"/>
        <v>0</v>
      </c>
      <c r="BG181" s="196">
        <f t="shared" si="16"/>
        <v>0</v>
      </c>
      <c r="BH181" s="196">
        <f t="shared" si="17"/>
        <v>0</v>
      </c>
      <c r="BI181" s="196">
        <f t="shared" si="18"/>
        <v>0</v>
      </c>
      <c r="BJ181" s="14" t="s">
        <v>180</v>
      </c>
      <c r="BK181" s="196">
        <f t="shared" si="19"/>
        <v>0</v>
      </c>
      <c r="BL181" s="14" t="s">
        <v>179</v>
      </c>
      <c r="BM181" s="195" t="s">
        <v>1149</v>
      </c>
    </row>
    <row r="182" spans="1:65" s="2" customFormat="1" ht="24.2" customHeight="1">
      <c r="A182" s="31"/>
      <c r="B182" s="32"/>
      <c r="C182" s="184" t="s">
        <v>520</v>
      </c>
      <c r="D182" s="184" t="s">
        <v>175</v>
      </c>
      <c r="E182" s="185" t="s">
        <v>1193</v>
      </c>
      <c r="F182" s="186" t="s">
        <v>1194</v>
      </c>
      <c r="G182" s="187" t="s">
        <v>1195</v>
      </c>
      <c r="H182" s="188">
        <v>4</v>
      </c>
      <c r="I182" s="189"/>
      <c r="J182" s="188">
        <f t="shared" si="10"/>
        <v>0</v>
      </c>
      <c r="K182" s="190"/>
      <c r="L182" s="36"/>
      <c r="M182" s="191" t="s">
        <v>1</v>
      </c>
      <c r="N182" s="192" t="s">
        <v>38</v>
      </c>
      <c r="O182" s="68"/>
      <c r="P182" s="193">
        <f t="shared" si="11"/>
        <v>0</v>
      </c>
      <c r="Q182" s="193">
        <v>0</v>
      </c>
      <c r="R182" s="193">
        <f t="shared" si="12"/>
        <v>0</v>
      </c>
      <c r="S182" s="193">
        <v>0</v>
      </c>
      <c r="T182" s="194">
        <f t="shared" si="13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95" t="s">
        <v>179</v>
      </c>
      <c r="AT182" s="195" t="s">
        <v>175</v>
      </c>
      <c r="AU182" s="195" t="s">
        <v>180</v>
      </c>
      <c r="AY182" s="14" t="s">
        <v>172</v>
      </c>
      <c r="BE182" s="196">
        <f t="shared" si="14"/>
        <v>0</v>
      </c>
      <c r="BF182" s="196">
        <f t="shared" si="15"/>
        <v>0</v>
      </c>
      <c r="BG182" s="196">
        <f t="shared" si="16"/>
        <v>0</v>
      </c>
      <c r="BH182" s="196">
        <f t="shared" si="17"/>
        <v>0</v>
      </c>
      <c r="BI182" s="196">
        <f t="shared" si="18"/>
        <v>0</v>
      </c>
      <c r="BJ182" s="14" t="s">
        <v>180</v>
      </c>
      <c r="BK182" s="196">
        <f t="shared" si="19"/>
        <v>0</v>
      </c>
      <c r="BL182" s="14" t="s">
        <v>179</v>
      </c>
      <c r="BM182" s="195" t="s">
        <v>1152</v>
      </c>
    </row>
    <row r="183" spans="1:65" s="2" customFormat="1" ht="24.2" customHeight="1">
      <c r="A183" s="31"/>
      <c r="B183" s="32"/>
      <c r="C183" s="184" t="s">
        <v>526</v>
      </c>
      <c r="D183" s="184" t="s">
        <v>175</v>
      </c>
      <c r="E183" s="185" t="s">
        <v>1197</v>
      </c>
      <c r="F183" s="186" t="s">
        <v>1198</v>
      </c>
      <c r="G183" s="187" t="s">
        <v>1195</v>
      </c>
      <c r="H183" s="188">
        <v>4</v>
      </c>
      <c r="I183" s="189"/>
      <c r="J183" s="188">
        <f t="shared" si="10"/>
        <v>0</v>
      </c>
      <c r="K183" s="190"/>
      <c r="L183" s="36"/>
      <c r="M183" s="191" t="s">
        <v>1</v>
      </c>
      <c r="N183" s="192" t="s">
        <v>38</v>
      </c>
      <c r="O183" s="68"/>
      <c r="P183" s="193">
        <f t="shared" si="11"/>
        <v>0</v>
      </c>
      <c r="Q183" s="193">
        <v>0</v>
      </c>
      <c r="R183" s="193">
        <f t="shared" si="12"/>
        <v>0</v>
      </c>
      <c r="S183" s="193">
        <v>0</v>
      </c>
      <c r="T183" s="194">
        <f t="shared" si="13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95" t="s">
        <v>179</v>
      </c>
      <c r="AT183" s="195" t="s">
        <v>175</v>
      </c>
      <c r="AU183" s="195" t="s">
        <v>180</v>
      </c>
      <c r="AY183" s="14" t="s">
        <v>172</v>
      </c>
      <c r="BE183" s="196">
        <f t="shared" si="14"/>
        <v>0</v>
      </c>
      <c r="BF183" s="196">
        <f t="shared" si="15"/>
        <v>0</v>
      </c>
      <c r="BG183" s="196">
        <f t="shared" si="16"/>
        <v>0</v>
      </c>
      <c r="BH183" s="196">
        <f t="shared" si="17"/>
        <v>0</v>
      </c>
      <c r="BI183" s="196">
        <f t="shared" si="18"/>
        <v>0</v>
      </c>
      <c r="BJ183" s="14" t="s">
        <v>180</v>
      </c>
      <c r="BK183" s="196">
        <f t="shared" si="19"/>
        <v>0</v>
      </c>
      <c r="BL183" s="14" t="s">
        <v>179</v>
      </c>
      <c r="BM183" s="195" t="s">
        <v>82</v>
      </c>
    </row>
    <row r="184" spans="1:65" s="2" customFormat="1" ht="24.2" customHeight="1">
      <c r="A184" s="31"/>
      <c r="B184" s="32"/>
      <c r="C184" s="184" t="s">
        <v>532</v>
      </c>
      <c r="D184" s="184" t="s">
        <v>175</v>
      </c>
      <c r="E184" s="185" t="s">
        <v>2148</v>
      </c>
      <c r="F184" s="186" t="s">
        <v>2149</v>
      </c>
      <c r="G184" s="187" t="s">
        <v>1195</v>
      </c>
      <c r="H184" s="188">
        <v>4</v>
      </c>
      <c r="I184" s="189"/>
      <c r="J184" s="188">
        <f t="shared" si="10"/>
        <v>0</v>
      </c>
      <c r="K184" s="190"/>
      <c r="L184" s="36"/>
      <c r="M184" s="191" t="s">
        <v>1</v>
      </c>
      <c r="N184" s="192" t="s">
        <v>38</v>
      </c>
      <c r="O184" s="68"/>
      <c r="P184" s="193">
        <f t="shared" si="11"/>
        <v>0</v>
      </c>
      <c r="Q184" s="193">
        <v>0</v>
      </c>
      <c r="R184" s="193">
        <f t="shared" si="12"/>
        <v>0</v>
      </c>
      <c r="S184" s="193">
        <v>0</v>
      </c>
      <c r="T184" s="194">
        <f t="shared" si="13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 t="shared" si="14"/>
        <v>0</v>
      </c>
      <c r="BF184" s="196">
        <f t="shared" si="15"/>
        <v>0</v>
      </c>
      <c r="BG184" s="196">
        <f t="shared" si="16"/>
        <v>0</v>
      </c>
      <c r="BH184" s="196">
        <f t="shared" si="17"/>
        <v>0</v>
      </c>
      <c r="BI184" s="196">
        <f t="shared" si="18"/>
        <v>0</v>
      </c>
      <c r="BJ184" s="14" t="s">
        <v>180</v>
      </c>
      <c r="BK184" s="196">
        <f t="shared" si="19"/>
        <v>0</v>
      </c>
      <c r="BL184" s="14" t="s">
        <v>179</v>
      </c>
      <c r="BM184" s="195" t="s">
        <v>88</v>
      </c>
    </row>
    <row r="185" spans="1:65" s="12" customFormat="1" ht="22.9" customHeight="1">
      <c r="B185" s="168"/>
      <c r="C185" s="169"/>
      <c r="D185" s="170" t="s">
        <v>71</v>
      </c>
      <c r="E185" s="182" t="s">
        <v>1200</v>
      </c>
      <c r="F185" s="182" t="s">
        <v>1201</v>
      </c>
      <c r="G185" s="169"/>
      <c r="H185" s="169"/>
      <c r="I185" s="172"/>
      <c r="J185" s="183">
        <f>BK185</f>
        <v>0</v>
      </c>
      <c r="K185" s="169"/>
      <c r="L185" s="174"/>
      <c r="M185" s="175"/>
      <c r="N185" s="176"/>
      <c r="O185" s="176"/>
      <c r="P185" s="177">
        <f>SUM(P186:P330)</f>
        <v>0</v>
      </c>
      <c r="Q185" s="176"/>
      <c r="R185" s="177">
        <f>SUM(R186:R330)</f>
        <v>3.4815799999999988</v>
      </c>
      <c r="S185" s="176"/>
      <c r="T185" s="178">
        <f>SUM(T186:T330)</f>
        <v>0.34</v>
      </c>
      <c r="AR185" s="179" t="s">
        <v>80</v>
      </c>
      <c r="AT185" s="180" t="s">
        <v>71</v>
      </c>
      <c r="AU185" s="180" t="s">
        <v>80</v>
      </c>
      <c r="AY185" s="179" t="s">
        <v>172</v>
      </c>
      <c r="BK185" s="181">
        <f>SUM(BK186:BK330)</f>
        <v>0</v>
      </c>
    </row>
    <row r="186" spans="1:65" s="2" customFormat="1" ht="24.2" customHeight="1">
      <c r="A186" s="31"/>
      <c r="B186" s="32"/>
      <c r="C186" s="184" t="s">
        <v>538</v>
      </c>
      <c r="D186" s="184" t="s">
        <v>175</v>
      </c>
      <c r="E186" s="185" t="s">
        <v>2150</v>
      </c>
      <c r="F186" s="186" t="s">
        <v>2151</v>
      </c>
      <c r="G186" s="187" t="s">
        <v>337</v>
      </c>
      <c r="H186" s="188">
        <v>6</v>
      </c>
      <c r="I186" s="189"/>
      <c r="J186" s="188">
        <f t="shared" ref="J186:J217" si="20">ROUND(I186*H186,2)</f>
        <v>0</v>
      </c>
      <c r="K186" s="190"/>
      <c r="L186" s="36"/>
      <c r="M186" s="191" t="s">
        <v>1</v>
      </c>
      <c r="N186" s="192" t="s">
        <v>38</v>
      </c>
      <c r="O186" s="68"/>
      <c r="P186" s="193">
        <f t="shared" ref="P186:P217" si="21">O186*H186</f>
        <v>0</v>
      </c>
      <c r="Q186" s="193">
        <v>0</v>
      </c>
      <c r="R186" s="193">
        <f t="shared" ref="R186:R217" si="22">Q186*H186</f>
        <v>0</v>
      </c>
      <c r="S186" s="193">
        <v>0</v>
      </c>
      <c r="T186" s="194">
        <f t="shared" ref="T186:T217" si="23">S186*H186</f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179</v>
      </c>
      <c r="AT186" s="195" t="s">
        <v>175</v>
      </c>
      <c r="AU186" s="195" t="s">
        <v>180</v>
      </c>
      <c r="AY186" s="14" t="s">
        <v>172</v>
      </c>
      <c r="BE186" s="196">
        <f t="shared" ref="BE186:BE217" si="24">IF(N186="základná",J186,0)</f>
        <v>0</v>
      </c>
      <c r="BF186" s="196">
        <f t="shared" ref="BF186:BF217" si="25">IF(N186="znížená",J186,0)</f>
        <v>0</v>
      </c>
      <c r="BG186" s="196">
        <f t="shared" ref="BG186:BG217" si="26">IF(N186="zákl. prenesená",J186,0)</f>
        <v>0</v>
      </c>
      <c r="BH186" s="196">
        <f t="shared" ref="BH186:BH217" si="27">IF(N186="zníž. prenesená",J186,0)</f>
        <v>0</v>
      </c>
      <c r="BI186" s="196">
        <f t="shared" ref="BI186:BI217" si="28">IF(N186="nulová",J186,0)</f>
        <v>0</v>
      </c>
      <c r="BJ186" s="14" t="s">
        <v>180</v>
      </c>
      <c r="BK186" s="196">
        <f t="shared" ref="BK186:BK217" si="29">ROUND(I186*H186,2)</f>
        <v>0</v>
      </c>
      <c r="BL186" s="14" t="s">
        <v>179</v>
      </c>
      <c r="BM186" s="195" t="s">
        <v>94</v>
      </c>
    </row>
    <row r="187" spans="1:65" s="2" customFormat="1" ht="24.2" customHeight="1">
      <c r="A187" s="31"/>
      <c r="B187" s="32"/>
      <c r="C187" s="184" t="s">
        <v>544</v>
      </c>
      <c r="D187" s="184" t="s">
        <v>175</v>
      </c>
      <c r="E187" s="185" t="s">
        <v>1205</v>
      </c>
      <c r="F187" s="186" t="s">
        <v>1206</v>
      </c>
      <c r="G187" s="187" t="s">
        <v>337</v>
      </c>
      <c r="H187" s="188">
        <v>63</v>
      </c>
      <c r="I187" s="189"/>
      <c r="J187" s="188">
        <f t="shared" si="20"/>
        <v>0</v>
      </c>
      <c r="K187" s="190"/>
      <c r="L187" s="36"/>
      <c r="M187" s="191" t="s">
        <v>1</v>
      </c>
      <c r="N187" s="192" t="s">
        <v>38</v>
      </c>
      <c r="O187" s="68"/>
      <c r="P187" s="193">
        <f t="shared" si="21"/>
        <v>0</v>
      </c>
      <c r="Q187" s="193">
        <v>0</v>
      </c>
      <c r="R187" s="193">
        <f t="shared" si="22"/>
        <v>0</v>
      </c>
      <c r="S187" s="193">
        <v>0</v>
      </c>
      <c r="T187" s="194">
        <f t="shared" si="23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95" t="s">
        <v>179</v>
      </c>
      <c r="AT187" s="195" t="s">
        <v>175</v>
      </c>
      <c r="AU187" s="195" t="s">
        <v>180</v>
      </c>
      <c r="AY187" s="14" t="s">
        <v>172</v>
      </c>
      <c r="BE187" s="196">
        <f t="shared" si="24"/>
        <v>0</v>
      </c>
      <c r="BF187" s="196">
        <f t="shared" si="25"/>
        <v>0</v>
      </c>
      <c r="BG187" s="196">
        <f t="shared" si="26"/>
        <v>0</v>
      </c>
      <c r="BH187" s="196">
        <f t="shared" si="27"/>
        <v>0</v>
      </c>
      <c r="BI187" s="196">
        <f t="shared" si="28"/>
        <v>0</v>
      </c>
      <c r="BJ187" s="14" t="s">
        <v>180</v>
      </c>
      <c r="BK187" s="196">
        <f t="shared" si="29"/>
        <v>0</v>
      </c>
      <c r="BL187" s="14" t="s">
        <v>179</v>
      </c>
      <c r="BM187" s="195" t="s">
        <v>100</v>
      </c>
    </row>
    <row r="188" spans="1:65" s="2" customFormat="1" ht="24.2" customHeight="1">
      <c r="A188" s="31"/>
      <c r="B188" s="32"/>
      <c r="C188" s="184" t="s">
        <v>548</v>
      </c>
      <c r="D188" s="184" t="s">
        <v>175</v>
      </c>
      <c r="E188" s="185" t="s">
        <v>1803</v>
      </c>
      <c r="F188" s="186" t="s">
        <v>1804</v>
      </c>
      <c r="G188" s="187" t="s">
        <v>1048</v>
      </c>
      <c r="H188" s="188">
        <v>5</v>
      </c>
      <c r="I188" s="189"/>
      <c r="J188" s="188">
        <f t="shared" si="20"/>
        <v>0</v>
      </c>
      <c r="K188" s="190"/>
      <c r="L188" s="36"/>
      <c r="M188" s="191" t="s">
        <v>1</v>
      </c>
      <c r="N188" s="192" t="s">
        <v>38</v>
      </c>
      <c r="O188" s="68"/>
      <c r="P188" s="193">
        <f t="shared" si="21"/>
        <v>0</v>
      </c>
      <c r="Q188" s="193">
        <v>0</v>
      </c>
      <c r="R188" s="193">
        <f t="shared" si="22"/>
        <v>0</v>
      </c>
      <c r="S188" s="193">
        <v>0</v>
      </c>
      <c r="T188" s="194">
        <f t="shared" si="23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95" t="s">
        <v>179</v>
      </c>
      <c r="AT188" s="195" t="s">
        <v>175</v>
      </c>
      <c r="AU188" s="195" t="s">
        <v>180</v>
      </c>
      <c r="AY188" s="14" t="s">
        <v>172</v>
      </c>
      <c r="BE188" s="196">
        <f t="shared" si="24"/>
        <v>0</v>
      </c>
      <c r="BF188" s="196">
        <f t="shared" si="25"/>
        <v>0</v>
      </c>
      <c r="BG188" s="196">
        <f t="shared" si="26"/>
        <v>0</v>
      </c>
      <c r="BH188" s="196">
        <f t="shared" si="27"/>
        <v>0</v>
      </c>
      <c r="BI188" s="196">
        <f t="shared" si="28"/>
        <v>0</v>
      </c>
      <c r="BJ188" s="14" t="s">
        <v>180</v>
      </c>
      <c r="BK188" s="196">
        <f t="shared" si="29"/>
        <v>0</v>
      </c>
      <c r="BL188" s="14" t="s">
        <v>179</v>
      </c>
      <c r="BM188" s="195" t="s">
        <v>106</v>
      </c>
    </row>
    <row r="189" spans="1:65" s="2" customFormat="1" ht="24.2" customHeight="1">
      <c r="A189" s="31"/>
      <c r="B189" s="32"/>
      <c r="C189" s="184" t="s">
        <v>552</v>
      </c>
      <c r="D189" s="184" t="s">
        <v>175</v>
      </c>
      <c r="E189" s="185" t="s">
        <v>1805</v>
      </c>
      <c r="F189" s="186" t="s">
        <v>1806</v>
      </c>
      <c r="G189" s="187" t="s">
        <v>1048</v>
      </c>
      <c r="H189" s="188">
        <v>6</v>
      </c>
      <c r="I189" s="189"/>
      <c r="J189" s="188">
        <f t="shared" si="20"/>
        <v>0</v>
      </c>
      <c r="K189" s="190"/>
      <c r="L189" s="36"/>
      <c r="M189" s="191" t="s">
        <v>1</v>
      </c>
      <c r="N189" s="192" t="s">
        <v>38</v>
      </c>
      <c r="O189" s="68"/>
      <c r="P189" s="193">
        <f t="shared" si="21"/>
        <v>0</v>
      </c>
      <c r="Q189" s="193">
        <v>0</v>
      </c>
      <c r="R189" s="193">
        <f t="shared" si="22"/>
        <v>0</v>
      </c>
      <c r="S189" s="193">
        <v>0</v>
      </c>
      <c r="T189" s="194">
        <f t="shared" si="23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95" t="s">
        <v>179</v>
      </c>
      <c r="AT189" s="195" t="s">
        <v>175</v>
      </c>
      <c r="AU189" s="195" t="s">
        <v>180</v>
      </c>
      <c r="AY189" s="14" t="s">
        <v>172</v>
      </c>
      <c r="BE189" s="196">
        <f t="shared" si="24"/>
        <v>0</v>
      </c>
      <c r="BF189" s="196">
        <f t="shared" si="25"/>
        <v>0</v>
      </c>
      <c r="BG189" s="196">
        <f t="shared" si="26"/>
        <v>0</v>
      </c>
      <c r="BH189" s="196">
        <f t="shared" si="27"/>
        <v>0</v>
      </c>
      <c r="BI189" s="196">
        <f t="shared" si="28"/>
        <v>0</v>
      </c>
      <c r="BJ189" s="14" t="s">
        <v>180</v>
      </c>
      <c r="BK189" s="196">
        <f t="shared" si="29"/>
        <v>0</v>
      </c>
      <c r="BL189" s="14" t="s">
        <v>179</v>
      </c>
      <c r="BM189" s="195" t="s">
        <v>1165</v>
      </c>
    </row>
    <row r="190" spans="1:65" s="2" customFormat="1" ht="24.2" customHeight="1">
      <c r="A190" s="31"/>
      <c r="B190" s="32"/>
      <c r="C190" s="184" t="s">
        <v>556</v>
      </c>
      <c r="D190" s="184" t="s">
        <v>175</v>
      </c>
      <c r="E190" s="185" t="s">
        <v>1807</v>
      </c>
      <c r="F190" s="186" t="s">
        <v>1808</v>
      </c>
      <c r="G190" s="187" t="s">
        <v>1048</v>
      </c>
      <c r="H190" s="188">
        <v>6</v>
      </c>
      <c r="I190" s="189"/>
      <c r="J190" s="188">
        <f t="shared" si="20"/>
        <v>0</v>
      </c>
      <c r="K190" s="190"/>
      <c r="L190" s="36"/>
      <c r="M190" s="191" t="s">
        <v>1</v>
      </c>
      <c r="N190" s="192" t="s">
        <v>38</v>
      </c>
      <c r="O190" s="68"/>
      <c r="P190" s="193">
        <f t="shared" si="21"/>
        <v>0</v>
      </c>
      <c r="Q190" s="193">
        <v>0</v>
      </c>
      <c r="R190" s="193">
        <f t="shared" si="22"/>
        <v>0</v>
      </c>
      <c r="S190" s="193">
        <v>0</v>
      </c>
      <c r="T190" s="194">
        <f t="shared" si="23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179</v>
      </c>
      <c r="AT190" s="195" t="s">
        <v>175</v>
      </c>
      <c r="AU190" s="195" t="s">
        <v>180</v>
      </c>
      <c r="AY190" s="14" t="s">
        <v>172</v>
      </c>
      <c r="BE190" s="196">
        <f t="shared" si="24"/>
        <v>0</v>
      </c>
      <c r="BF190" s="196">
        <f t="shared" si="25"/>
        <v>0</v>
      </c>
      <c r="BG190" s="196">
        <f t="shared" si="26"/>
        <v>0</v>
      </c>
      <c r="BH190" s="196">
        <f t="shared" si="27"/>
        <v>0</v>
      </c>
      <c r="BI190" s="196">
        <f t="shared" si="28"/>
        <v>0</v>
      </c>
      <c r="BJ190" s="14" t="s">
        <v>180</v>
      </c>
      <c r="BK190" s="196">
        <f t="shared" si="29"/>
        <v>0</v>
      </c>
      <c r="BL190" s="14" t="s">
        <v>179</v>
      </c>
      <c r="BM190" s="195" t="s">
        <v>1168</v>
      </c>
    </row>
    <row r="191" spans="1:65" s="2" customFormat="1" ht="24.2" customHeight="1">
      <c r="A191" s="31"/>
      <c r="B191" s="32"/>
      <c r="C191" s="184" t="s">
        <v>560</v>
      </c>
      <c r="D191" s="184" t="s">
        <v>175</v>
      </c>
      <c r="E191" s="185" t="s">
        <v>1208</v>
      </c>
      <c r="F191" s="186" t="s">
        <v>1209</v>
      </c>
      <c r="G191" s="187" t="s">
        <v>337</v>
      </c>
      <c r="H191" s="188">
        <v>118</v>
      </c>
      <c r="I191" s="189"/>
      <c r="J191" s="188">
        <f t="shared" si="20"/>
        <v>0</v>
      </c>
      <c r="K191" s="190"/>
      <c r="L191" s="36"/>
      <c r="M191" s="191" t="s">
        <v>1</v>
      </c>
      <c r="N191" s="192" t="s">
        <v>38</v>
      </c>
      <c r="O191" s="68"/>
      <c r="P191" s="193">
        <f t="shared" si="21"/>
        <v>0</v>
      </c>
      <c r="Q191" s="193">
        <v>0</v>
      </c>
      <c r="R191" s="193">
        <f t="shared" si="22"/>
        <v>0</v>
      </c>
      <c r="S191" s="193">
        <v>0</v>
      </c>
      <c r="T191" s="194">
        <f t="shared" si="23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95" t="s">
        <v>179</v>
      </c>
      <c r="AT191" s="195" t="s">
        <v>175</v>
      </c>
      <c r="AU191" s="195" t="s">
        <v>180</v>
      </c>
      <c r="AY191" s="14" t="s">
        <v>172</v>
      </c>
      <c r="BE191" s="196">
        <f t="shared" si="24"/>
        <v>0</v>
      </c>
      <c r="BF191" s="196">
        <f t="shared" si="25"/>
        <v>0</v>
      </c>
      <c r="BG191" s="196">
        <f t="shared" si="26"/>
        <v>0</v>
      </c>
      <c r="BH191" s="196">
        <f t="shared" si="27"/>
        <v>0</v>
      </c>
      <c r="BI191" s="196">
        <f t="shared" si="28"/>
        <v>0</v>
      </c>
      <c r="BJ191" s="14" t="s">
        <v>180</v>
      </c>
      <c r="BK191" s="196">
        <f t="shared" si="29"/>
        <v>0</v>
      </c>
      <c r="BL191" s="14" t="s">
        <v>179</v>
      </c>
      <c r="BM191" s="195" t="s">
        <v>1171</v>
      </c>
    </row>
    <row r="192" spans="1:65" s="2" customFormat="1" ht="24.2" customHeight="1">
      <c r="A192" s="31"/>
      <c r="B192" s="32"/>
      <c r="C192" s="184" t="s">
        <v>563</v>
      </c>
      <c r="D192" s="184" t="s">
        <v>175</v>
      </c>
      <c r="E192" s="185" t="s">
        <v>1809</v>
      </c>
      <c r="F192" s="186" t="s">
        <v>1810</v>
      </c>
      <c r="G192" s="187" t="s">
        <v>337</v>
      </c>
      <c r="H192" s="188">
        <v>37</v>
      </c>
      <c r="I192" s="189"/>
      <c r="J192" s="188">
        <f t="shared" si="20"/>
        <v>0</v>
      </c>
      <c r="K192" s="190"/>
      <c r="L192" s="36"/>
      <c r="M192" s="191" t="s">
        <v>1</v>
      </c>
      <c r="N192" s="192" t="s">
        <v>38</v>
      </c>
      <c r="O192" s="68"/>
      <c r="P192" s="193">
        <f t="shared" si="21"/>
        <v>0</v>
      </c>
      <c r="Q192" s="193">
        <v>0</v>
      </c>
      <c r="R192" s="193">
        <f t="shared" si="22"/>
        <v>0</v>
      </c>
      <c r="S192" s="193">
        <v>0</v>
      </c>
      <c r="T192" s="194">
        <f t="shared" si="23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95" t="s">
        <v>179</v>
      </c>
      <c r="AT192" s="195" t="s">
        <v>175</v>
      </c>
      <c r="AU192" s="195" t="s">
        <v>180</v>
      </c>
      <c r="AY192" s="14" t="s">
        <v>172</v>
      </c>
      <c r="BE192" s="196">
        <f t="shared" si="24"/>
        <v>0</v>
      </c>
      <c r="BF192" s="196">
        <f t="shared" si="25"/>
        <v>0</v>
      </c>
      <c r="BG192" s="196">
        <f t="shared" si="26"/>
        <v>0</v>
      </c>
      <c r="BH192" s="196">
        <f t="shared" si="27"/>
        <v>0</v>
      </c>
      <c r="BI192" s="196">
        <f t="shared" si="28"/>
        <v>0</v>
      </c>
      <c r="BJ192" s="14" t="s">
        <v>180</v>
      </c>
      <c r="BK192" s="196">
        <f t="shared" si="29"/>
        <v>0</v>
      </c>
      <c r="BL192" s="14" t="s">
        <v>179</v>
      </c>
      <c r="BM192" s="195" t="s">
        <v>1174</v>
      </c>
    </row>
    <row r="193" spans="1:65" s="2" customFormat="1" ht="24.2" customHeight="1">
      <c r="A193" s="31"/>
      <c r="B193" s="32"/>
      <c r="C193" s="197" t="s">
        <v>567</v>
      </c>
      <c r="D193" s="197" t="s">
        <v>256</v>
      </c>
      <c r="E193" s="198" t="s">
        <v>1332</v>
      </c>
      <c r="F193" s="199" t="s">
        <v>1333</v>
      </c>
      <c r="G193" s="200" t="s">
        <v>337</v>
      </c>
      <c r="H193" s="201">
        <v>39</v>
      </c>
      <c r="I193" s="202"/>
      <c r="J193" s="201">
        <f t="shared" si="20"/>
        <v>0</v>
      </c>
      <c r="K193" s="203"/>
      <c r="L193" s="204"/>
      <c r="M193" s="205" t="s">
        <v>1</v>
      </c>
      <c r="N193" s="206" t="s">
        <v>38</v>
      </c>
      <c r="O193" s="68"/>
      <c r="P193" s="193">
        <f t="shared" si="21"/>
        <v>0</v>
      </c>
      <c r="Q193" s="193">
        <v>0</v>
      </c>
      <c r="R193" s="193">
        <f t="shared" si="22"/>
        <v>0</v>
      </c>
      <c r="S193" s="193">
        <v>0</v>
      </c>
      <c r="T193" s="194">
        <f t="shared" si="23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95" t="s">
        <v>220</v>
      </c>
      <c r="AT193" s="195" t="s">
        <v>256</v>
      </c>
      <c r="AU193" s="195" t="s">
        <v>180</v>
      </c>
      <c r="AY193" s="14" t="s">
        <v>172</v>
      </c>
      <c r="BE193" s="196">
        <f t="shared" si="24"/>
        <v>0</v>
      </c>
      <c r="BF193" s="196">
        <f t="shared" si="25"/>
        <v>0</v>
      </c>
      <c r="BG193" s="196">
        <f t="shared" si="26"/>
        <v>0</v>
      </c>
      <c r="BH193" s="196">
        <f t="shared" si="27"/>
        <v>0</v>
      </c>
      <c r="BI193" s="196">
        <f t="shared" si="28"/>
        <v>0</v>
      </c>
      <c r="BJ193" s="14" t="s">
        <v>180</v>
      </c>
      <c r="BK193" s="196">
        <f t="shared" si="29"/>
        <v>0</v>
      </c>
      <c r="BL193" s="14" t="s">
        <v>179</v>
      </c>
      <c r="BM193" s="195" t="s">
        <v>1177</v>
      </c>
    </row>
    <row r="194" spans="1:65" s="2" customFormat="1" ht="24.2" customHeight="1">
      <c r="A194" s="31"/>
      <c r="B194" s="32"/>
      <c r="C194" s="184" t="s">
        <v>573</v>
      </c>
      <c r="D194" s="184" t="s">
        <v>175</v>
      </c>
      <c r="E194" s="185" t="s">
        <v>1811</v>
      </c>
      <c r="F194" s="186" t="s">
        <v>1812</v>
      </c>
      <c r="G194" s="187" t="s">
        <v>337</v>
      </c>
      <c r="H194" s="188">
        <v>79</v>
      </c>
      <c r="I194" s="189"/>
      <c r="J194" s="188">
        <f t="shared" si="20"/>
        <v>0</v>
      </c>
      <c r="K194" s="190"/>
      <c r="L194" s="36"/>
      <c r="M194" s="191" t="s">
        <v>1</v>
      </c>
      <c r="N194" s="192" t="s">
        <v>38</v>
      </c>
      <c r="O194" s="68"/>
      <c r="P194" s="193">
        <f t="shared" si="21"/>
        <v>0</v>
      </c>
      <c r="Q194" s="193">
        <v>0</v>
      </c>
      <c r="R194" s="193">
        <f t="shared" si="22"/>
        <v>0</v>
      </c>
      <c r="S194" s="193">
        <v>0</v>
      </c>
      <c r="T194" s="194">
        <f t="shared" si="23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95" t="s">
        <v>179</v>
      </c>
      <c r="AT194" s="195" t="s">
        <v>175</v>
      </c>
      <c r="AU194" s="195" t="s">
        <v>180</v>
      </c>
      <c r="AY194" s="14" t="s">
        <v>172</v>
      </c>
      <c r="BE194" s="196">
        <f t="shared" si="24"/>
        <v>0</v>
      </c>
      <c r="BF194" s="196">
        <f t="shared" si="25"/>
        <v>0</v>
      </c>
      <c r="BG194" s="196">
        <f t="shared" si="26"/>
        <v>0</v>
      </c>
      <c r="BH194" s="196">
        <f t="shared" si="27"/>
        <v>0</v>
      </c>
      <c r="BI194" s="196">
        <f t="shared" si="28"/>
        <v>0</v>
      </c>
      <c r="BJ194" s="14" t="s">
        <v>180</v>
      </c>
      <c r="BK194" s="196">
        <f t="shared" si="29"/>
        <v>0</v>
      </c>
      <c r="BL194" s="14" t="s">
        <v>179</v>
      </c>
      <c r="BM194" s="195" t="s">
        <v>1180</v>
      </c>
    </row>
    <row r="195" spans="1:65" s="2" customFormat="1" ht="24.2" customHeight="1">
      <c r="A195" s="31"/>
      <c r="B195" s="32"/>
      <c r="C195" s="197" t="s">
        <v>577</v>
      </c>
      <c r="D195" s="197" t="s">
        <v>256</v>
      </c>
      <c r="E195" s="198" t="s">
        <v>1338</v>
      </c>
      <c r="F195" s="199" t="s">
        <v>1339</v>
      </c>
      <c r="G195" s="200" t="s">
        <v>337</v>
      </c>
      <c r="H195" s="201">
        <v>83</v>
      </c>
      <c r="I195" s="202"/>
      <c r="J195" s="201">
        <f t="shared" si="20"/>
        <v>0</v>
      </c>
      <c r="K195" s="203"/>
      <c r="L195" s="204"/>
      <c r="M195" s="205" t="s">
        <v>1</v>
      </c>
      <c r="N195" s="206" t="s">
        <v>38</v>
      </c>
      <c r="O195" s="68"/>
      <c r="P195" s="193">
        <f t="shared" si="21"/>
        <v>0</v>
      </c>
      <c r="Q195" s="193">
        <v>0</v>
      </c>
      <c r="R195" s="193">
        <f t="shared" si="22"/>
        <v>0</v>
      </c>
      <c r="S195" s="193">
        <v>0</v>
      </c>
      <c r="T195" s="194">
        <f t="shared" si="23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220</v>
      </c>
      <c r="AT195" s="195" t="s">
        <v>256</v>
      </c>
      <c r="AU195" s="195" t="s">
        <v>180</v>
      </c>
      <c r="AY195" s="14" t="s">
        <v>172</v>
      </c>
      <c r="BE195" s="196">
        <f t="shared" si="24"/>
        <v>0</v>
      </c>
      <c r="BF195" s="196">
        <f t="shared" si="25"/>
        <v>0</v>
      </c>
      <c r="BG195" s="196">
        <f t="shared" si="26"/>
        <v>0</v>
      </c>
      <c r="BH195" s="196">
        <f t="shared" si="27"/>
        <v>0</v>
      </c>
      <c r="BI195" s="196">
        <f t="shared" si="28"/>
        <v>0</v>
      </c>
      <c r="BJ195" s="14" t="s">
        <v>180</v>
      </c>
      <c r="BK195" s="196">
        <f t="shared" si="29"/>
        <v>0</v>
      </c>
      <c r="BL195" s="14" t="s">
        <v>179</v>
      </c>
      <c r="BM195" s="195" t="s">
        <v>1183</v>
      </c>
    </row>
    <row r="196" spans="1:65" s="2" customFormat="1" ht="24.2" customHeight="1">
      <c r="A196" s="31"/>
      <c r="B196" s="32"/>
      <c r="C196" s="184" t="s">
        <v>581</v>
      </c>
      <c r="D196" s="184" t="s">
        <v>175</v>
      </c>
      <c r="E196" s="185" t="s">
        <v>1813</v>
      </c>
      <c r="F196" s="186" t="s">
        <v>1814</v>
      </c>
      <c r="G196" s="187" t="s">
        <v>337</v>
      </c>
      <c r="H196" s="188">
        <v>38</v>
      </c>
      <c r="I196" s="189"/>
      <c r="J196" s="188">
        <f t="shared" si="20"/>
        <v>0</v>
      </c>
      <c r="K196" s="190"/>
      <c r="L196" s="36"/>
      <c r="M196" s="191" t="s">
        <v>1</v>
      </c>
      <c r="N196" s="192" t="s">
        <v>38</v>
      </c>
      <c r="O196" s="68"/>
      <c r="P196" s="193">
        <f t="shared" si="21"/>
        <v>0</v>
      </c>
      <c r="Q196" s="193">
        <v>0</v>
      </c>
      <c r="R196" s="193">
        <f t="shared" si="22"/>
        <v>0</v>
      </c>
      <c r="S196" s="193">
        <v>0</v>
      </c>
      <c r="T196" s="194">
        <f t="shared" si="23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95" t="s">
        <v>179</v>
      </c>
      <c r="AT196" s="195" t="s">
        <v>175</v>
      </c>
      <c r="AU196" s="195" t="s">
        <v>180</v>
      </c>
      <c r="AY196" s="14" t="s">
        <v>172</v>
      </c>
      <c r="BE196" s="196">
        <f t="shared" si="24"/>
        <v>0</v>
      </c>
      <c r="BF196" s="196">
        <f t="shared" si="25"/>
        <v>0</v>
      </c>
      <c r="BG196" s="196">
        <f t="shared" si="26"/>
        <v>0</v>
      </c>
      <c r="BH196" s="196">
        <f t="shared" si="27"/>
        <v>0</v>
      </c>
      <c r="BI196" s="196">
        <f t="shared" si="28"/>
        <v>0</v>
      </c>
      <c r="BJ196" s="14" t="s">
        <v>180</v>
      </c>
      <c r="BK196" s="196">
        <f t="shared" si="29"/>
        <v>0</v>
      </c>
      <c r="BL196" s="14" t="s">
        <v>179</v>
      </c>
      <c r="BM196" s="195" t="s">
        <v>1186</v>
      </c>
    </row>
    <row r="197" spans="1:65" s="2" customFormat="1" ht="24.2" customHeight="1">
      <c r="A197" s="31"/>
      <c r="B197" s="32"/>
      <c r="C197" s="197" t="s">
        <v>585</v>
      </c>
      <c r="D197" s="197" t="s">
        <v>256</v>
      </c>
      <c r="E197" s="198" t="s">
        <v>1345</v>
      </c>
      <c r="F197" s="199" t="s">
        <v>1346</v>
      </c>
      <c r="G197" s="200" t="s">
        <v>337</v>
      </c>
      <c r="H197" s="201">
        <v>40</v>
      </c>
      <c r="I197" s="202"/>
      <c r="J197" s="201">
        <f t="shared" si="20"/>
        <v>0</v>
      </c>
      <c r="K197" s="203"/>
      <c r="L197" s="204"/>
      <c r="M197" s="205" t="s">
        <v>1</v>
      </c>
      <c r="N197" s="206" t="s">
        <v>38</v>
      </c>
      <c r="O197" s="68"/>
      <c r="P197" s="193">
        <f t="shared" si="21"/>
        <v>0</v>
      </c>
      <c r="Q197" s="193">
        <v>0</v>
      </c>
      <c r="R197" s="193">
        <f t="shared" si="22"/>
        <v>0</v>
      </c>
      <c r="S197" s="193">
        <v>0</v>
      </c>
      <c r="T197" s="194">
        <f t="shared" si="23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220</v>
      </c>
      <c r="AT197" s="195" t="s">
        <v>256</v>
      </c>
      <c r="AU197" s="195" t="s">
        <v>180</v>
      </c>
      <c r="AY197" s="14" t="s">
        <v>172</v>
      </c>
      <c r="BE197" s="196">
        <f t="shared" si="24"/>
        <v>0</v>
      </c>
      <c r="BF197" s="196">
        <f t="shared" si="25"/>
        <v>0</v>
      </c>
      <c r="BG197" s="196">
        <f t="shared" si="26"/>
        <v>0</v>
      </c>
      <c r="BH197" s="196">
        <f t="shared" si="27"/>
        <v>0</v>
      </c>
      <c r="BI197" s="196">
        <f t="shared" si="28"/>
        <v>0</v>
      </c>
      <c r="BJ197" s="14" t="s">
        <v>180</v>
      </c>
      <c r="BK197" s="196">
        <f t="shared" si="29"/>
        <v>0</v>
      </c>
      <c r="BL197" s="14" t="s">
        <v>179</v>
      </c>
      <c r="BM197" s="195" t="s">
        <v>1189</v>
      </c>
    </row>
    <row r="198" spans="1:65" s="2" customFormat="1" ht="24.2" customHeight="1">
      <c r="A198" s="31"/>
      <c r="B198" s="32"/>
      <c r="C198" s="184" t="s">
        <v>589</v>
      </c>
      <c r="D198" s="184" t="s">
        <v>175</v>
      </c>
      <c r="E198" s="185" t="s">
        <v>1220</v>
      </c>
      <c r="F198" s="186" t="s">
        <v>1221</v>
      </c>
      <c r="G198" s="187" t="s">
        <v>337</v>
      </c>
      <c r="H198" s="188">
        <v>28</v>
      </c>
      <c r="I198" s="189"/>
      <c r="J198" s="188">
        <f t="shared" si="20"/>
        <v>0</v>
      </c>
      <c r="K198" s="190"/>
      <c r="L198" s="36"/>
      <c r="M198" s="191" t="s">
        <v>1</v>
      </c>
      <c r="N198" s="192" t="s">
        <v>38</v>
      </c>
      <c r="O198" s="68"/>
      <c r="P198" s="193">
        <f t="shared" si="21"/>
        <v>0</v>
      </c>
      <c r="Q198" s="193">
        <v>0</v>
      </c>
      <c r="R198" s="193">
        <f t="shared" si="22"/>
        <v>0</v>
      </c>
      <c r="S198" s="193">
        <v>0</v>
      </c>
      <c r="T198" s="194">
        <f t="shared" si="23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95" t="s">
        <v>179</v>
      </c>
      <c r="AT198" s="195" t="s">
        <v>175</v>
      </c>
      <c r="AU198" s="195" t="s">
        <v>180</v>
      </c>
      <c r="AY198" s="14" t="s">
        <v>172</v>
      </c>
      <c r="BE198" s="196">
        <f t="shared" si="24"/>
        <v>0</v>
      </c>
      <c r="BF198" s="196">
        <f t="shared" si="25"/>
        <v>0</v>
      </c>
      <c r="BG198" s="196">
        <f t="shared" si="26"/>
        <v>0</v>
      </c>
      <c r="BH198" s="196">
        <f t="shared" si="27"/>
        <v>0</v>
      </c>
      <c r="BI198" s="196">
        <f t="shared" si="28"/>
        <v>0</v>
      </c>
      <c r="BJ198" s="14" t="s">
        <v>180</v>
      </c>
      <c r="BK198" s="196">
        <f t="shared" si="29"/>
        <v>0</v>
      </c>
      <c r="BL198" s="14" t="s">
        <v>179</v>
      </c>
      <c r="BM198" s="195" t="s">
        <v>1192</v>
      </c>
    </row>
    <row r="199" spans="1:65" s="2" customFormat="1" ht="24.2" customHeight="1">
      <c r="A199" s="31"/>
      <c r="B199" s="32"/>
      <c r="C199" s="184" t="s">
        <v>590</v>
      </c>
      <c r="D199" s="184" t="s">
        <v>175</v>
      </c>
      <c r="E199" s="185" t="s">
        <v>1815</v>
      </c>
      <c r="F199" s="186" t="s">
        <v>1816</v>
      </c>
      <c r="G199" s="187" t="s">
        <v>337</v>
      </c>
      <c r="H199" s="188">
        <v>41</v>
      </c>
      <c r="I199" s="189"/>
      <c r="J199" s="188">
        <f t="shared" si="20"/>
        <v>0</v>
      </c>
      <c r="K199" s="190"/>
      <c r="L199" s="36"/>
      <c r="M199" s="191" t="s">
        <v>1</v>
      </c>
      <c r="N199" s="192" t="s">
        <v>38</v>
      </c>
      <c r="O199" s="68"/>
      <c r="P199" s="193">
        <f t="shared" si="21"/>
        <v>0</v>
      </c>
      <c r="Q199" s="193">
        <v>0</v>
      </c>
      <c r="R199" s="193">
        <f t="shared" si="22"/>
        <v>0</v>
      </c>
      <c r="S199" s="193">
        <v>0</v>
      </c>
      <c r="T199" s="194">
        <f t="shared" si="23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179</v>
      </c>
      <c r="AT199" s="195" t="s">
        <v>175</v>
      </c>
      <c r="AU199" s="195" t="s">
        <v>180</v>
      </c>
      <c r="AY199" s="14" t="s">
        <v>172</v>
      </c>
      <c r="BE199" s="196">
        <f t="shared" si="24"/>
        <v>0</v>
      </c>
      <c r="BF199" s="196">
        <f t="shared" si="25"/>
        <v>0</v>
      </c>
      <c r="BG199" s="196">
        <f t="shared" si="26"/>
        <v>0</v>
      </c>
      <c r="BH199" s="196">
        <f t="shared" si="27"/>
        <v>0</v>
      </c>
      <c r="BI199" s="196">
        <f t="shared" si="28"/>
        <v>0</v>
      </c>
      <c r="BJ199" s="14" t="s">
        <v>180</v>
      </c>
      <c r="BK199" s="196">
        <f t="shared" si="29"/>
        <v>0</v>
      </c>
      <c r="BL199" s="14" t="s">
        <v>179</v>
      </c>
      <c r="BM199" s="195" t="s">
        <v>1196</v>
      </c>
    </row>
    <row r="200" spans="1:65" s="2" customFormat="1" ht="24.2" customHeight="1">
      <c r="A200" s="31"/>
      <c r="B200" s="32"/>
      <c r="C200" s="197" t="s">
        <v>591</v>
      </c>
      <c r="D200" s="197" t="s">
        <v>256</v>
      </c>
      <c r="E200" s="198" t="s">
        <v>1352</v>
      </c>
      <c r="F200" s="199" t="s">
        <v>1353</v>
      </c>
      <c r="G200" s="200" t="s">
        <v>337</v>
      </c>
      <c r="H200" s="201">
        <v>43</v>
      </c>
      <c r="I200" s="202"/>
      <c r="J200" s="201">
        <f t="shared" si="20"/>
        <v>0</v>
      </c>
      <c r="K200" s="203"/>
      <c r="L200" s="204"/>
      <c r="M200" s="205" t="s">
        <v>1</v>
      </c>
      <c r="N200" s="206" t="s">
        <v>38</v>
      </c>
      <c r="O200" s="68"/>
      <c r="P200" s="193">
        <f t="shared" si="21"/>
        <v>0</v>
      </c>
      <c r="Q200" s="193">
        <v>0</v>
      </c>
      <c r="R200" s="193">
        <f t="shared" si="22"/>
        <v>0</v>
      </c>
      <c r="S200" s="193">
        <v>0</v>
      </c>
      <c r="T200" s="194">
        <f t="shared" si="23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95" t="s">
        <v>220</v>
      </c>
      <c r="AT200" s="195" t="s">
        <v>256</v>
      </c>
      <c r="AU200" s="195" t="s">
        <v>180</v>
      </c>
      <c r="AY200" s="14" t="s">
        <v>172</v>
      </c>
      <c r="BE200" s="196">
        <f t="shared" si="24"/>
        <v>0</v>
      </c>
      <c r="BF200" s="196">
        <f t="shared" si="25"/>
        <v>0</v>
      </c>
      <c r="BG200" s="196">
        <f t="shared" si="26"/>
        <v>0</v>
      </c>
      <c r="BH200" s="196">
        <f t="shared" si="27"/>
        <v>0</v>
      </c>
      <c r="BI200" s="196">
        <f t="shared" si="28"/>
        <v>0</v>
      </c>
      <c r="BJ200" s="14" t="s">
        <v>180</v>
      </c>
      <c r="BK200" s="196">
        <f t="shared" si="29"/>
        <v>0</v>
      </c>
      <c r="BL200" s="14" t="s">
        <v>179</v>
      </c>
      <c r="BM200" s="195" t="s">
        <v>1199</v>
      </c>
    </row>
    <row r="201" spans="1:65" s="2" customFormat="1" ht="24.2" customHeight="1">
      <c r="A201" s="31"/>
      <c r="B201" s="32"/>
      <c r="C201" s="184" t="s">
        <v>592</v>
      </c>
      <c r="D201" s="184" t="s">
        <v>175</v>
      </c>
      <c r="E201" s="185" t="s">
        <v>1821</v>
      </c>
      <c r="F201" s="186" t="s">
        <v>1822</v>
      </c>
      <c r="G201" s="187" t="s">
        <v>337</v>
      </c>
      <c r="H201" s="188">
        <v>216</v>
      </c>
      <c r="I201" s="189"/>
      <c r="J201" s="188">
        <f t="shared" si="20"/>
        <v>0</v>
      </c>
      <c r="K201" s="190"/>
      <c r="L201" s="36"/>
      <c r="M201" s="191" t="s">
        <v>1</v>
      </c>
      <c r="N201" s="192" t="s">
        <v>38</v>
      </c>
      <c r="O201" s="68"/>
      <c r="P201" s="193">
        <f t="shared" si="21"/>
        <v>0</v>
      </c>
      <c r="Q201" s="193">
        <v>0</v>
      </c>
      <c r="R201" s="193">
        <f t="shared" si="22"/>
        <v>0</v>
      </c>
      <c r="S201" s="193">
        <v>0</v>
      </c>
      <c r="T201" s="194">
        <f t="shared" si="23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179</v>
      </c>
      <c r="AT201" s="195" t="s">
        <v>175</v>
      </c>
      <c r="AU201" s="195" t="s">
        <v>180</v>
      </c>
      <c r="AY201" s="14" t="s">
        <v>172</v>
      </c>
      <c r="BE201" s="196">
        <f t="shared" si="24"/>
        <v>0</v>
      </c>
      <c r="BF201" s="196">
        <f t="shared" si="25"/>
        <v>0</v>
      </c>
      <c r="BG201" s="196">
        <f t="shared" si="26"/>
        <v>0</v>
      </c>
      <c r="BH201" s="196">
        <f t="shared" si="27"/>
        <v>0</v>
      </c>
      <c r="BI201" s="196">
        <f t="shared" si="28"/>
        <v>0</v>
      </c>
      <c r="BJ201" s="14" t="s">
        <v>180</v>
      </c>
      <c r="BK201" s="196">
        <f t="shared" si="29"/>
        <v>0</v>
      </c>
      <c r="BL201" s="14" t="s">
        <v>179</v>
      </c>
      <c r="BM201" s="195" t="s">
        <v>1204</v>
      </c>
    </row>
    <row r="202" spans="1:65" s="2" customFormat="1" ht="24.2" customHeight="1">
      <c r="A202" s="31"/>
      <c r="B202" s="32"/>
      <c r="C202" s="184" t="s">
        <v>595</v>
      </c>
      <c r="D202" s="184" t="s">
        <v>175</v>
      </c>
      <c r="E202" s="185" t="s">
        <v>1226</v>
      </c>
      <c r="F202" s="186" t="s">
        <v>1227</v>
      </c>
      <c r="G202" s="187" t="s">
        <v>337</v>
      </c>
      <c r="H202" s="188">
        <v>49.5</v>
      </c>
      <c r="I202" s="189"/>
      <c r="J202" s="188">
        <f t="shared" si="20"/>
        <v>0</v>
      </c>
      <c r="K202" s="190"/>
      <c r="L202" s="36"/>
      <c r="M202" s="191" t="s">
        <v>1</v>
      </c>
      <c r="N202" s="192" t="s">
        <v>38</v>
      </c>
      <c r="O202" s="68"/>
      <c r="P202" s="193">
        <f t="shared" si="21"/>
        <v>0</v>
      </c>
      <c r="Q202" s="193">
        <v>0</v>
      </c>
      <c r="R202" s="193">
        <f t="shared" si="22"/>
        <v>0</v>
      </c>
      <c r="S202" s="193">
        <v>0</v>
      </c>
      <c r="T202" s="194">
        <f t="shared" si="23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179</v>
      </c>
      <c r="AT202" s="195" t="s">
        <v>175</v>
      </c>
      <c r="AU202" s="195" t="s">
        <v>180</v>
      </c>
      <c r="AY202" s="14" t="s">
        <v>172</v>
      </c>
      <c r="BE202" s="196">
        <f t="shared" si="24"/>
        <v>0</v>
      </c>
      <c r="BF202" s="196">
        <f t="shared" si="25"/>
        <v>0</v>
      </c>
      <c r="BG202" s="196">
        <f t="shared" si="26"/>
        <v>0</v>
      </c>
      <c r="BH202" s="196">
        <f t="shared" si="27"/>
        <v>0</v>
      </c>
      <c r="BI202" s="196">
        <f t="shared" si="28"/>
        <v>0</v>
      </c>
      <c r="BJ202" s="14" t="s">
        <v>180</v>
      </c>
      <c r="BK202" s="196">
        <f t="shared" si="29"/>
        <v>0</v>
      </c>
      <c r="BL202" s="14" t="s">
        <v>179</v>
      </c>
      <c r="BM202" s="195" t="s">
        <v>1207</v>
      </c>
    </row>
    <row r="203" spans="1:65" s="2" customFormat="1" ht="24.2" customHeight="1">
      <c r="A203" s="31"/>
      <c r="B203" s="32"/>
      <c r="C203" s="184" t="s">
        <v>601</v>
      </c>
      <c r="D203" s="184" t="s">
        <v>175</v>
      </c>
      <c r="E203" s="185" t="s">
        <v>1229</v>
      </c>
      <c r="F203" s="186" t="s">
        <v>1230</v>
      </c>
      <c r="G203" s="187" t="s">
        <v>337</v>
      </c>
      <c r="H203" s="188">
        <v>25.5</v>
      </c>
      <c r="I203" s="189"/>
      <c r="J203" s="188">
        <f t="shared" si="20"/>
        <v>0</v>
      </c>
      <c r="K203" s="190"/>
      <c r="L203" s="36"/>
      <c r="M203" s="191" t="s">
        <v>1</v>
      </c>
      <c r="N203" s="192" t="s">
        <v>38</v>
      </c>
      <c r="O203" s="68"/>
      <c r="P203" s="193">
        <f t="shared" si="21"/>
        <v>0</v>
      </c>
      <c r="Q203" s="193">
        <v>0</v>
      </c>
      <c r="R203" s="193">
        <f t="shared" si="22"/>
        <v>0</v>
      </c>
      <c r="S203" s="193">
        <v>0</v>
      </c>
      <c r="T203" s="194">
        <f t="shared" si="23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95" t="s">
        <v>179</v>
      </c>
      <c r="AT203" s="195" t="s">
        <v>175</v>
      </c>
      <c r="AU203" s="195" t="s">
        <v>180</v>
      </c>
      <c r="AY203" s="14" t="s">
        <v>172</v>
      </c>
      <c r="BE203" s="196">
        <f t="shared" si="24"/>
        <v>0</v>
      </c>
      <c r="BF203" s="196">
        <f t="shared" si="25"/>
        <v>0</v>
      </c>
      <c r="BG203" s="196">
        <f t="shared" si="26"/>
        <v>0</v>
      </c>
      <c r="BH203" s="196">
        <f t="shared" si="27"/>
        <v>0</v>
      </c>
      <c r="BI203" s="196">
        <f t="shared" si="28"/>
        <v>0</v>
      </c>
      <c r="BJ203" s="14" t="s">
        <v>180</v>
      </c>
      <c r="BK203" s="196">
        <f t="shared" si="29"/>
        <v>0</v>
      </c>
      <c r="BL203" s="14" t="s">
        <v>179</v>
      </c>
      <c r="BM203" s="195" t="s">
        <v>1210</v>
      </c>
    </row>
    <row r="204" spans="1:65" s="2" customFormat="1" ht="24.2" customHeight="1">
      <c r="A204" s="31"/>
      <c r="B204" s="32"/>
      <c r="C204" s="184" t="s">
        <v>605</v>
      </c>
      <c r="D204" s="184" t="s">
        <v>175</v>
      </c>
      <c r="E204" s="185" t="s">
        <v>1235</v>
      </c>
      <c r="F204" s="186" t="s">
        <v>1236</v>
      </c>
      <c r="G204" s="187" t="s">
        <v>1048</v>
      </c>
      <c r="H204" s="188">
        <v>40</v>
      </c>
      <c r="I204" s="189"/>
      <c r="J204" s="188">
        <f t="shared" si="20"/>
        <v>0</v>
      </c>
      <c r="K204" s="190"/>
      <c r="L204" s="36"/>
      <c r="M204" s="191" t="s">
        <v>1</v>
      </c>
      <c r="N204" s="192" t="s">
        <v>38</v>
      </c>
      <c r="O204" s="68"/>
      <c r="P204" s="193">
        <f t="shared" si="21"/>
        <v>0</v>
      </c>
      <c r="Q204" s="193">
        <v>0</v>
      </c>
      <c r="R204" s="193">
        <f t="shared" si="22"/>
        <v>0</v>
      </c>
      <c r="S204" s="193">
        <v>0</v>
      </c>
      <c r="T204" s="194">
        <f t="shared" si="23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 t="shared" si="24"/>
        <v>0</v>
      </c>
      <c r="BF204" s="196">
        <f t="shared" si="25"/>
        <v>0</v>
      </c>
      <c r="BG204" s="196">
        <f t="shared" si="26"/>
        <v>0</v>
      </c>
      <c r="BH204" s="196">
        <f t="shared" si="27"/>
        <v>0</v>
      </c>
      <c r="BI204" s="196">
        <f t="shared" si="28"/>
        <v>0</v>
      </c>
      <c r="BJ204" s="14" t="s">
        <v>180</v>
      </c>
      <c r="BK204" s="196">
        <f t="shared" si="29"/>
        <v>0</v>
      </c>
      <c r="BL204" s="14" t="s">
        <v>179</v>
      </c>
      <c r="BM204" s="195" t="s">
        <v>1213</v>
      </c>
    </row>
    <row r="205" spans="1:65" s="2" customFormat="1" ht="24.2" customHeight="1">
      <c r="A205" s="31"/>
      <c r="B205" s="32"/>
      <c r="C205" s="184" t="s">
        <v>609</v>
      </c>
      <c r="D205" s="184" t="s">
        <v>175</v>
      </c>
      <c r="E205" s="185" t="s">
        <v>1238</v>
      </c>
      <c r="F205" s="186" t="s">
        <v>1239</v>
      </c>
      <c r="G205" s="187" t="s">
        <v>1048</v>
      </c>
      <c r="H205" s="188">
        <v>18</v>
      </c>
      <c r="I205" s="189"/>
      <c r="J205" s="188">
        <f t="shared" si="20"/>
        <v>0</v>
      </c>
      <c r="K205" s="190"/>
      <c r="L205" s="36"/>
      <c r="M205" s="191" t="s">
        <v>1</v>
      </c>
      <c r="N205" s="192" t="s">
        <v>38</v>
      </c>
      <c r="O205" s="68"/>
      <c r="P205" s="193">
        <f t="shared" si="21"/>
        <v>0</v>
      </c>
      <c r="Q205" s="193">
        <v>0</v>
      </c>
      <c r="R205" s="193">
        <f t="shared" si="22"/>
        <v>0</v>
      </c>
      <c r="S205" s="193">
        <v>0</v>
      </c>
      <c r="T205" s="194">
        <f t="shared" si="23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95" t="s">
        <v>179</v>
      </c>
      <c r="AT205" s="195" t="s">
        <v>175</v>
      </c>
      <c r="AU205" s="195" t="s">
        <v>180</v>
      </c>
      <c r="AY205" s="14" t="s">
        <v>172</v>
      </c>
      <c r="BE205" s="196">
        <f t="shared" si="24"/>
        <v>0</v>
      </c>
      <c r="BF205" s="196">
        <f t="shared" si="25"/>
        <v>0</v>
      </c>
      <c r="BG205" s="196">
        <f t="shared" si="26"/>
        <v>0</v>
      </c>
      <c r="BH205" s="196">
        <f t="shared" si="27"/>
        <v>0</v>
      </c>
      <c r="BI205" s="196">
        <f t="shared" si="28"/>
        <v>0</v>
      </c>
      <c r="BJ205" s="14" t="s">
        <v>180</v>
      </c>
      <c r="BK205" s="196">
        <f t="shared" si="29"/>
        <v>0</v>
      </c>
      <c r="BL205" s="14" t="s">
        <v>179</v>
      </c>
      <c r="BM205" s="195" t="s">
        <v>1216</v>
      </c>
    </row>
    <row r="206" spans="1:65" s="2" customFormat="1" ht="24.2" customHeight="1">
      <c r="A206" s="31"/>
      <c r="B206" s="32"/>
      <c r="C206" s="197" t="s">
        <v>613</v>
      </c>
      <c r="D206" s="197" t="s">
        <v>256</v>
      </c>
      <c r="E206" s="198" t="s">
        <v>1241</v>
      </c>
      <c r="F206" s="199" t="s">
        <v>1242</v>
      </c>
      <c r="G206" s="200" t="s">
        <v>1048</v>
      </c>
      <c r="H206" s="201">
        <v>18</v>
      </c>
      <c r="I206" s="202"/>
      <c r="J206" s="201">
        <f t="shared" si="20"/>
        <v>0</v>
      </c>
      <c r="K206" s="203"/>
      <c r="L206" s="204"/>
      <c r="M206" s="205" t="s">
        <v>1</v>
      </c>
      <c r="N206" s="206" t="s">
        <v>38</v>
      </c>
      <c r="O206" s="68"/>
      <c r="P206" s="193">
        <f t="shared" si="21"/>
        <v>0</v>
      </c>
      <c r="Q206" s="193">
        <v>0</v>
      </c>
      <c r="R206" s="193">
        <f t="shared" si="22"/>
        <v>0</v>
      </c>
      <c r="S206" s="193">
        <v>0</v>
      </c>
      <c r="T206" s="194">
        <f t="shared" si="23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220</v>
      </c>
      <c r="AT206" s="195" t="s">
        <v>256</v>
      </c>
      <c r="AU206" s="195" t="s">
        <v>180</v>
      </c>
      <c r="AY206" s="14" t="s">
        <v>172</v>
      </c>
      <c r="BE206" s="196">
        <f t="shared" si="24"/>
        <v>0</v>
      </c>
      <c r="BF206" s="196">
        <f t="shared" si="25"/>
        <v>0</v>
      </c>
      <c r="BG206" s="196">
        <f t="shared" si="26"/>
        <v>0</v>
      </c>
      <c r="BH206" s="196">
        <f t="shared" si="27"/>
        <v>0</v>
      </c>
      <c r="BI206" s="196">
        <f t="shared" si="28"/>
        <v>0</v>
      </c>
      <c r="BJ206" s="14" t="s">
        <v>180</v>
      </c>
      <c r="BK206" s="196">
        <f t="shared" si="29"/>
        <v>0</v>
      </c>
      <c r="BL206" s="14" t="s">
        <v>179</v>
      </c>
      <c r="BM206" s="195" t="s">
        <v>1219</v>
      </c>
    </row>
    <row r="207" spans="1:65" s="2" customFormat="1" ht="14.45" customHeight="1">
      <c r="A207" s="31"/>
      <c r="B207" s="32"/>
      <c r="C207" s="197" t="s">
        <v>617</v>
      </c>
      <c r="D207" s="197" t="s">
        <v>256</v>
      </c>
      <c r="E207" s="198" t="s">
        <v>1244</v>
      </c>
      <c r="F207" s="199" t="s">
        <v>1245</v>
      </c>
      <c r="G207" s="200" t="s">
        <v>1048</v>
      </c>
      <c r="H207" s="201">
        <v>1</v>
      </c>
      <c r="I207" s="202"/>
      <c r="J207" s="201">
        <f t="shared" si="20"/>
        <v>0</v>
      </c>
      <c r="K207" s="203"/>
      <c r="L207" s="204"/>
      <c r="M207" s="205" t="s">
        <v>1</v>
      </c>
      <c r="N207" s="206" t="s">
        <v>38</v>
      </c>
      <c r="O207" s="68"/>
      <c r="P207" s="193">
        <f t="shared" si="21"/>
        <v>0</v>
      </c>
      <c r="Q207" s="193">
        <v>0</v>
      </c>
      <c r="R207" s="193">
        <f t="shared" si="22"/>
        <v>0</v>
      </c>
      <c r="S207" s="193">
        <v>0</v>
      </c>
      <c r="T207" s="194">
        <f t="shared" si="23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95" t="s">
        <v>220</v>
      </c>
      <c r="AT207" s="195" t="s">
        <v>256</v>
      </c>
      <c r="AU207" s="195" t="s">
        <v>180</v>
      </c>
      <c r="AY207" s="14" t="s">
        <v>172</v>
      </c>
      <c r="BE207" s="196">
        <f t="shared" si="24"/>
        <v>0</v>
      </c>
      <c r="BF207" s="196">
        <f t="shared" si="25"/>
        <v>0</v>
      </c>
      <c r="BG207" s="196">
        <f t="shared" si="26"/>
        <v>0</v>
      </c>
      <c r="BH207" s="196">
        <f t="shared" si="27"/>
        <v>0</v>
      </c>
      <c r="BI207" s="196">
        <f t="shared" si="28"/>
        <v>0</v>
      </c>
      <c r="BJ207" s="14" t="s">
        <v>180</v>
      </c>
      <c r="BK207" s="196">
        <f t="shared" si="29"/>
        <v>0</v>
      </c>
      <c r="BL207" s="14" t="s">
        <v>179</v>
      </c>
      <c r="BM207" s="195" t="s">
        <v>1222</v>
      </c>
    </row>
    <row r="208" spans="1:65" s="2" customFormat="1" ht="24.2" customHeight="1">
      <c r="A208" s="31"/>
      <c r="B208" s="32"/>
      <c r="C208" s="184" t="s">
        <v>621</v>
      </c>
      <c r="D208" s="184" t="s">
        <v>175</v>
      </c>
      <c r="E208" s="185" t="s">
        <v>1247</v>
      </c>
      <c r="F208" s="186" t="s">
        <v>1248</v>
      </c>
      <c r="G208" s="187" t="s">
        <v>1048</v>
      </c>
      <c r="H208" s="188">
        <v>10</v>
      </c>
      <c r="I208" s="189"/>
      <c r="J208" s="188">
        <f t="shared" si="20"/>
        <v>0</v>
      </c>
      <c r="K208" s="190"/>
      <c r="L208" s="36"/>
      <c r="M208" s="191" t="s">
        <v>1</v>
      </c>
      <c r="N208" s="192" t="s">
        <v>38</v>
      </c>
      <c r="O208" s="68"/>
      <c r="P208" s="193">
        <f t="shared" si="21"/>
        <v>0</v>
      </c>
      <c r="Q208" s="193">
        <v>0</v>
      </c>
      <c r="R208" s="193">
        <f t="shared" si="22"/>
        <v>0</v>
      </c>
      <c r="S208" s="193">
        <v>0</v>
      </c>
      <c r="T208" s="194">
        <f t="shared" si="23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95" t="s">
        <v>179</v>
      </c>
      <c r="AT208" s="195" t="s">
        <v>175</v>
      </c>
      <c r="AU208" s="195" t="s">
        <v>180</v>
      </c>
      <c r="AY208" s="14" t="s">
        <v>172</v>
      </c>
      <c r="BE208" s="196">
        <f t="shared" si="24"/>
        <v>0</v>
      </c>
      <c r="BF208" s="196">
        <f t="shared" si="25"/>
        <v>0</v>
      </c>
      <c r="BG208" s="196">
        <f t="shared" si="26"/>
        <v>0</v>
      </c>
      <c r="BH208" s="196">
        <f t="shared" si="27"/>
        <v>0</v>
      </c>
      <c r="BI208" s="196">
        <f t="shared" si="28"/>
        <v>0</v>
      </c>
      <c r="BJ208" s="14" t="s">
        <v>180</v>
      </c>
      <c r="BK208" s="196">
        <f t="shared" si="29"/>
        <v>0</v>
      </c>
      <c r="BL208" s="14" t="s">
        <v>179</v>
      </c>
      <c r="BM208" s="195" t="s">
        <v>1225</v>
      </c>
    </row>
    <row r="209" spans="1:65" s="2" customFormat="1" ht="24.2" customHeight="1">
      <c r="A209" s="31"/>
      <c r="B209" s="32"/>
      <c r="C209" s="184" t="s">
        <v>627</v>
      </c>
      <c r="D209" s="184" t="s">
        <v>175</v>
      </c>
      <c r="E209" s="185" t="s">
        <v>1250</v>
      </c>
      <c r="F209" s="186" t="s">
        <v>1251</v>
      </c>
      <c r="G209" s="187" t="s">
        <v>1252</v>
      </c>
      <c r="H209" s="188">
        <v>16</v>
      </c>
      <c r="I209" s="189"/>
      <c r="J209" s="188">
        <f t="shared" si="20"/>
        <v>0</v>
      </c>
      <c r="K209" s="190"/>
      <c r="L209" s="36"/>
      <c r="M209" s="191" t="s">
        <v>1</v>
      </c>
      <c r="N209" s="192" t="s">
        <v>38</v>
      </c>
      <c r="O209" s="68"/>
      <c r="P209" s="193">
        <f t="shared" si="21"/>
        <v>0</v>
      </c>
      <c r="Q209" s="193">
        <v>0</v>
      </c>
      <c r="R209" s="193">
        <f t="shared" si="22"/>
        <v>0</v>
      </c>
      <c r="S209" s="193">
        <v>0</v>
      </c>
      <c r="T209" s="194">
        <f t="shared" si="23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179</v>
      </c>
      <c r="AT209" s="195" t="s">
        <v>175</v>
      </c>
      <c r="AU209" s="195" t="s">
        <v>180</v>
      </c>
      <c r="AY209" s="14" t="s">
        <v>172</v>
      </c>
      <c r="BE209" s="196">
        <f t="shared" si="24"/>
        <v>0</v>
      </c>
      <c r="BF209" s="196">
        <f t="shared" si="25"/>
        <v>0</v>
      </c>
      <c r="BG209" s="196">
        <f t="shared" si="26"/>
        <v>0</v>
      </c>
      <c r="BH209" s="196">
        <f t="shared" si="27"/>
        <v>0</v>
      </c>
      <c r="BI209" s="196">
        <f t="shared" si="28"/>
        <v>0</v>
      </c>
      <c r="BJ209" s="14" t="s">
        <v>180</v>
      </c>
      <c r="BK209" s="196">
        <f t="shared" si="29"/>
        <v>0</v>
      </c>
      <c r="BL209" s="14" t="s">
        <v>179</v>
      </c>
      <c r="BM209" s="195" t="s">
        <v>1228</v>
      </c>
    </row>
    <row r="210" spans="1:65" s="2" customFormat="1" ht="24.2" customHeight="1">
      <c r="A210" s="31"/>
      <c r="B210" s="32"/>
      <c r="C210" s="184" t="s">
        <v>631</v>
      </c>
      <c r="D210" s="184" t="s">
        <v>175</v>
      </c>
      <c r="E210" s="185" t="s">
        <v>1254</v>
      </c>
      <c r="F210" s="186" t="s">
        <v>1255</v>
      </c>
      <c r="G210" s="187" t="s">
        <v>1048</v>
      </c>
      <c r="H210" s="188">
        <v>70</v>
      </c>
      <c r="I210" s="189"/>
      <c r="J210" s="188">
        <f t="shared" si="20"/>
        <v>0</v>
      </c>
      <c r="K210" s="190"/>
      <c r="L210" s="36"/>
      <c r="M210" s="191" t="s">
        <v>1</v>
      </c>
      <c r="N210" s="192" t="s">
        <v>38</v>
      </c>
      <c r="O210" s="68"/>
      <c r="P210" s="193">
        <f t="shared" si="21"/>
        <v>0</v>
      </c>
      <c r="Q210" s="193">
        <v>0</v>
      </c>
      <c r="R210" s="193">
        <f t="shared" si="22"/>
        <v>0</v>
      </c>
      <c r="S210" s="193">
        <v>0</v>
      </c>
      <c r="T210" s="194">
        <f t="shared" si="23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95" t="s">
        <v>179</v>
      </c>
      <c r="AT210" s="195" t="s">
        <v>175</v>
      </c>
      <c r="AU210" s="195" t="s">
        <v>180</v>
      </c>
      <c r="AY210" s="14" t="s">
        <v>172</v>
      </c>
      <c r="BE210" s="196">
        <f t="shared" si="24"/>
        <v>0</v>
      </c>
      <c r="BF210" s="196">
        <f t="shared" si="25"/>
        <v>0</v>
      </c>
      <c r="BG210" s="196">
        <f t="shared" si="26"/>
        <v>0</v>
      </c>
      <c r="BH210" s="196">
        <f t="shared" si="27"/>
        <v>0</v>
      </c>
      <c r="BI210" s="196">
        <f t="shared" si="28"/>
        <v>0</v>
      </c>
      <c r="BJ210" s="14" t="s">
        <v>180</v>
      </c>
      <c r="BK210" s="196">
        <f t="shared" si="29"/>
        <v>0</v>
      </c>
      <c r="BL210" s="14" t="s">
        <v>179</v>
      </c>
      <c r="BM210" s="195" t="s">
        <v>1231</v>
      </c>
    </row>
    <row r="211" spans="1:65" s="2" customFormat="1" ht="24.2" customHeight="1">
      <c r="A211" s="31"/>
      <c r="B211" s="32"/>
      <c r="C211" s="184" t="s">
        <v>637</v>
      </c>
      <c r="D211" s="184" t="s">
        <v>175</v>
      </c>
      <c r="E211" s="185" t="s">
        <v>1257</v>
      </c>
      <c r="F211" s="186" t="s">
        <v>1258</v>
      </c>
      <c r="G211" s="187" t="s">
        <v>1048</v>
      </c>
      <c r="H211" s="188">
        <v>3</v>
      </c>
      <c r="I211" s="189"/>
      <c r="J211" s="188">
        <f t="shared" si="20"/>
        <v>0</v>
      </c>
      <c r="K211" s="190"/>
      <c r="L211" s="36"/>
      <c r="M211" s="191" t="s">
        <v>1</v>
      </c>
      <c r="N211" s="192" t="s">
        <v>38</v>
      </c>
      <c r="O211" s="68"/>
      <c r="P211" s="193">
        <f t="shared" si="21"/>
        <v>0</v>
      </c>
      <c r="Q211" s="193">
        <v>0</v>
      </c>
      <c r="R211" s="193">
        <f t="shared" si="22"/>
        <v>0</v>
      </c>
      <c r="S211" s="193">
        <v>0</v>
      </c>
      <c r="T211" s="194">
        <f t="shared" si="23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 t="shared" si="24"/>
        <v>0</v>
      </c>
      <c r="BF211" s="196">
        <f t="shared" si="25"/>
        <v>0</v>
      </c>
      <c r="BG211" s="196">
        <f t="shared" si="26"/>
        <v>0</v>
      </c>
      <c r="BH211" s="196">
        <f t="shared" si="27"/>
        <v>0</v>
      </c>
      <c r="BI211" s="196">
        <f t="shared" si="28"/>
        <v>0</v>
      </c>
      <c r="BJ211" s="14" t="s">
        <v>180</v>
      </c>
      <c r="BK211" s="196">
        <f t="shared" si="29"/>
        <v>0</v>
      </c>
      <c r="BL211" s="14" t="s">
        <v>179</v>
      </c>
      <c r="BM211" s="195" t="s">
        <v>1234</v>
      </c>
    </row>
    <row r="212" spans="1:65" s="2" customFormat="1" ht="24.2" customHeight="1">
      <c r="A212" s="31"/>
      <c r="B212" s="32"/>
      <c r="C212" s="184" t="s">
        <v>641</v>
      </c>
      <c r="D212" s="184" t="s">
        <v>175</v>
      </c>
      <c r="E212" s="185" t="s">
        <v>1260</v>
      </c>
      <c r="F212" s="186" t="s">
        <v>1261</v>
      </c>
      <c r="G212" s="187" t="s">
        <v>337</v>
      </c>
      <c r="H212" s="188">
        <v>13.5</v>
      </c>
      <c r="I212" s="189"/>
      <c r="J212" s="188">
        <f t="shared" si="20"/>
        <v>0</v>
      </c>
      <c r="K212" s="190"/>
      <c r="L212" s="36"/>
      <c r="M212" s="191" t="s">
        <v>1</v>
      </c>
      <c r="N212" s="192" t="s">
        <v>38</v>
      </c>
      <c r="O212" s="68"/>
      <c r="P212" s="193">
        <f t="shared" si="21"/>
        <v>0</v>
      </c>
      <c r="Q212" s="193">
        <v>0</v>
      </c>
      <c r="R212" s="193">
        <f t="shared" si="22"/>
        <v>0</v>
      </c>
      <c r="S212" s="193">
        <v>0</v>
      </c>
      <c r="T212" s="194">
        <f t="shared" si="23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179</v>
      </c>
      <c r="AT212" s="195" t="s">
        <v>175</v>
      </c>
      <c r="AU212" s="195" t="s">
        <v>180</v>
      </c>
      <c r="AY212" s="14" t="s">
        <v>172</v>
      </c>
      <c r="BE212" s="196">
        <f t="shared" si="24"/>
        <v>0</v>
      </c>
      <c r="BF212" s="196">
        <f t="shared" si="25"/>
        <v>0</v>
      </c>
      <c r="BG212" s="196">
        <f t="shared" si="26"/>
        <v>0</v>
      </c>
      <c r="BH212" s="196">
        <f t="shared" si="27"/>
        <v>0</v>
      </c>
      <c r="BI212" s="196">
        <f t="shared" si="28"/>
        <v>0</v>
      </c>
      <c r="BJ212" s="14" t="s">
        <v>180</v>
      </c>
      <c r="BK212" s="196">
        <f t="shared" si="29"/>
        <v>0</v>
      </c>
      <c r="BL212" s="14" t="s">
        <v>179</v>
      </c>
      <c r="BM212" s="195" t="s">
        <v>1237</v>
      </c>
    </row>
    <row r="213" spans="1:65" s="2" customFormat="1" ht="24.2" customHeight="1">
      <c r="A213" s="31"/>
      <c r="B213" s="32"/>
      <c r="C213" s="184" t="s">
        <v>645</v>
      </c>
      <c r="D213" s="184" t="s">
        <v>175</v>
      </c>
      <c r="E213" s="185" t="s">
        <v>1825</v>
      </c>
      <c r="F213" s="186" t="s">
        <v>1826</v>
      </c>
      <c r="G213" s="187" t="s">
        <v>337</v>
      </c>
      <c r="H213" s="188">
        <v>50</v>
      </c>
      <c r="I213" s="189"/>
      <c r="J213" s="188">
        <f t="shared" si="20"/>
        <v>0</v>
      </c>
      <c r="K213" s="190"/>
      <c r="L213" s="36"/>
      <c r="M213" s="191" t="s">
        <v>1</v>
      </c>
      <c r="N213" s="192" t="s">
        <v>38</v>
      </c>
      <c r="O213" s="68"/>
      <c r="P213" s="193">
        <f t="shared" si="21"/>
        <v>0</v>
      </c>
      <c r="Q213" s="193">
        <v>0</v>
      </c>
      <c r="R213" s="193">
        <f t="shared" si="22"/>
        <v>0</v>
      </c>
      <c r="S213" s="193">
        <v>0</v>
      </c>
      <c r="T213" s="194">
        <f t="shared" si="23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95" t="s">
        <v>179</v>
      </c>
      <c r="AT213" s="195" t="s">
        <v>175</v>
      </c>
      <c r="AU213" s="195" t="s">
        <v>180</v>
      </c>
      <c r="AY213" s="14" t="s">
        <v>172</v>
      </c>
      <c r="BE213" s="196">
        <f t="shared" si="24"/>
        <v>0</v>
      </c>
      <c r="BF213" s="196">
        <f t="shared" si="25"/>
        <v>0</v>
      </c>
      <c r="BG213" s="196">
        <f t="shared" si="26"/>
        <v>0</v>
      </c>
      <c r="BH213" s="196">
        <f t="shared" si="27"/>
        <v>0</v>
      </c>
      <c r="BI213" s="196">
        <f t="shared" si="28"/>
        <v>0</v>
      </c>
      <c r="BJ213" s="14" t="s">
        <v>180</v>
      </c>
      <c r="BK213" s="196">
        <f t="shared" si="29"/>
        <v>0</v>
      </c>
      <c r="BL213" s="14" t="s">
        <v>179</v>
      </c>
      <c r="BM213" s="195" t="s">
        <v>1240</v>
      </c>
    </row>
    <row r="214" spans="1:65" s="2" customFormat="1" ht="24.2" customHeight="1">
      <c r="A214" s="31"/>
      <c r="B214" s="32"/>
      <c r="C214" s="184" t="s">
        <v>866</v>
      </c>
      <c r="D214" s="184" t="s">
        <v>175</v>
      </c>
      <c r="E214" s="185" t="s">
        <v>1263</v>
      </c>
      <c r="F214" s="186" t="s">
        <v>1264</v>
      </c>
      <c r="G214" s="187" t="s">
        <v>1048</v>
      </c>
      <c r="H214" s="188">
        <v>1</v>
      </c>
      <c r="I214" s="189"/>
      <c r="J214" s="188">
        <f t="shared" si="20"/>
        <v>0</v>
      </c>
      <c r="K214" s="190"/>
      <c r="L214" s="36"/>
      <c r="M214" s="191" t="s">
        <v>1</v>
      </c>
      <c r="N214" s="192" t="s">
        <v>38</v>
      </c>
      <c r="O214" s="68"/>
      <c r="P214" s="193">
        <f t="shared" si="21"/>
        <v>0</v>
      </c>
      <c r="Q214" s="193">
        <v>0</v>
      </c>
      <c r="R214" s="193">
        <f t="shared" si="22"/>
        <v>0</v>
      </c>
      <c r="S214" s="193">
        <v>0</v>
      </c>
      <c r="T214" s="194">
        <f t="shared" si="23"/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179</v>
      </c>
      <c r="AT214" s="195" t="s">
        <v>175</v>
      </c>
      <c r="AU214" s="195" t="s">
        <v>180</v>
      </c>
      <c r="AY214" s="14" t="s">
        <v>172</v>
      </c>
      <c r="BE214" s="196">
        <f t="shared" si="24"/>
        <v>0</v>
      </c>
      <c r="BF214" s="196">
        <f t="shared" si="25"/>
        <v>0</v>
      </c>
      <c r="BG214" s="196">
        <f t="shared" si="26"/>
        <v>0</v>
      </c>
      <c r="BH214" s="196">
        <f t="shared" si="27"/>
        <v>0</v>
      </c>
      <c r="BI214" s="196">
        <f t="shared" si="28"/>
        <v>0</v>
      </c>
      <c r="BJ214" s="14" t="s">
        <v>180</v>
      </c>
      <c r="BK214" s="196">
        <f t="shared" si="29"/>
        <v>0</v>
      </c>
      <c r="BL214" s="14" t="s">
        <v>179</v>
      </c>
      <c r="BM214" s="195" t="s">
        <v>1243</v>
      </c>
    </row>
    <row r="215" spans="1:65" s="2" customFormat="1" ht="24.2" customHeight="1">
      <c r="A215" s="31"/>
      <c r="B215" s="32"/>
      <c r="C215" s="184" t="s">
        <v>867</v>
      </c>
      <c r="D215" s="184" t="s">
        <v>175</v>
      </c>
      <c r="E215" s="185" t="s">
        <v>1827</v>
      </c>
      <c r="F215" s="186" t="s">
        <v>1828</v>
      </c>
      <c r="G215" s="187" t="s">
        <v>337</v>
      </c>
      <c r="H215" s="188">
        <v>312</v>
      </c>
      <c r="I215" s="189"/>
      <c r="J215" s="188">
        <f t="shared" si="20"/>
        <v>0</v>
      </c>
      <c r="K215" s="190"/>
      <c r="L215" s="36"/>
      <c r="M215" s="191" t="s">
        <v>1</v>
      </c>
      <c r="N215" s="192" t="s">
        <v>38</v>
      </c>
      <c r="O215" s="68"/>
      <c r="P215" s="193">
        <f t="shared" si="21"/>
        <v>0</v>
      </c>
      <c r="Q215" s="193">
        <v>0</v>
      </c>
      <c r="R215" s="193">
        <f t="shared" si="22"/>
        <v>0</v>
      </c>
      <c r="S215" s="193">
        <v>0</v>
      </c>
      <c r="T215" s="194">
        <f t="shared" si="23"/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179</v>
      </c>
      <c r="AT215" s="195" t="s">
        <v>175</v>
      </c>
      <c r="AU215" s="195" t="s">
        <v>180</v>
      </c>
      <c r="AY215" s="14" t="s">
        <v>172</v>
      </c>
      <c r="BE215" s="196">
        <f t="shared" si="24"/>
        <v>0</v>
      </c>
      <c r="BF215" s="196">
        <f t="shared" si="25"/>
        <v>0</v>
      </c>
      <c r="BG215" s="196">
        <f t="shared" si="26"/>
        <v>0</v>
      </c>
      <c r="BH215" s="196">
        <f t="shared" si="27"/>
        <v>0</v>
      </c>
      <c r="BI215" s="196">
        <f t="shared" si="28"/>
        <v>0</v>
      </c>
      <c r="BJ215" s="14" t="s">
        <v>180</v>
      </c>
      <c r="BK215" s="196">
        <f t="shared" si="29"/>
        <v>0</v>
      </c>
      <c r="BL215" s="14" t="s">
        <v>179</v>
      </c>
      <c r="BM215" s="195" t="s">
        <v>1246</v>
      </c>
    </row>
    <row r="216" spans="1:65" s="2" customFormat="1" ht="24.2" customHeight="1">
      <c r="A216" s="31"/>
      <c r="B216" s="32"/>
      <c r="C216" s="197" t="s">
        <v>868</v>
      </c>
      <c r="D216" s="197" t="s">
        <v>256</v>
      </c>
      <c r="E216" s="198" t="s">
        <v>1829</v>
      </c>
      <c r="F216" s="199" t="s">
        <v>1830</v>
      </c>
      <c r="G216" s="200" t="s">
        <v>337</v>
      </c>
      <c r="H216" s="201">
        <v>64</v>
      </c>
      <c r="I216" s="202"/>
      <c r="J216" s="201">
        <f t="shared" si="20"/>
        <v>0</v>
      </c>
      <c r="K216" s="203"/>
      <c r="L216" s="204"/>
      <c r="M216" s="205" t="s">
        <v>1</v>
      </c>
      <c r="N216" s="206" t="s">
        <v>38</v>
      </c>
      <c r="O216" s="68"/>
      <c r="P216" s="193">
        <f t="shared" si="21"/>
        <v>0</v>
      </c>
      <c r="Q216" s="193">
        <v>0</v>
      </c>
      <c r="R216" s="193">
        <f t="shared" si="22"/>
        <v>0</v>
      </c>
      <c r="S216" s="193">
        <v>0</v>
      </c>
      <c r="T216" s="194">
        <f t="shared" si="23"/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95" t="s">
        <v>220</v>
      </c>
      <c r="AT216" s="195" t="s">
        <v>256</v>
      </c>
      <c r="AU216" s="195" t="s">
        <v>180</v>
      </c>
      <c r="AY216" s="14" t="s">
        <v>172</v>
      </c>
      <c r="BE216" s="196">
        <f t="shared" si="24"/>
        <v>0</v>
      </c>
      <c r="BF216" s="196">
        <f t="shared" si="25"/>
        <v>0</v>
      </c>
      <c r="BG216" s="196">
        <f t="shared" si="26"/>
        <v>0</v>
      </c>
      <c r="BH216" s="196">
        <f t="shared" si="27"/>
        <v>0</v>
      </c>
      <c r="BI216" s="196">
        <f t="shared" si="28"/>
        <v>0</v>
      </c>
      <c r="BJ216" s="14" t="s">
        <v>180</v>
      </c>
      <c r="BK216" s="196">
        <f t="shared" si="29"/>
        <v>0</v>
      </c>
      <c r="BL216" s="14" t="s">
        <v>179</v>
      </c>
      <c r="BM216" s="195" t="s">
        <v>1249</v>
      </c>
    </row>
    <row r="217" spans="1:65" s="2" customFormat="1" ht="24.2" customHeight="1">
      <c r="A217" s="31"/>
      <c r="B217" s="32"/>
      <c r="C217" s="197" t="s">
        <v>869</v>
      </c>
      <c r="D217" s="197" t="s">
        <v>256</v>
      </c>
      <c r="E217" s="198" t="s">
        <v>2152</v>
      </c>
      <c r="F217" s="199" t="s">
        <v>2153</v>
      </c>
      <c r="G217" s="200" t="s">
        <v>337</v>
      </c>
      <c r="H217" s="201">
        <v>278</v>
      </c>
      <c r="I217" s="202"/>
      <c r="J217" s="201">
        <f t="shared" si="20"/>
        <v>0</v>
      </c>
      <c r="K217" s="203"/>
      <c r="L217" s="204"/>
      <c r="M217" s="205" t="s">
        <v>1</v>
      </c>
      <c r="N217" s="206" t="s">
        <v>38</v>
      </c>
      <c r="O217" s="68"/>
      <c r="P217" s="193">
        <f t="shared" si="21"/>
        <v>0</v>
      </c>
      <c r="Q217" s="193">
        <v>0</v>
      </c>
      <c r="R217" s="193">
        <f t="shared" si="22"/>
        <v>0</v>
      </c>
      <c r="S217" s="193">
        <v>0</v>
      </c>
      <c r="T217" s="194">
        <f t="shared" si="23"/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95" t="s">
        <v>220</v>
      </c>
      <c r="AT217" s="195" t="s">
        <v>256</v>
      </c>
      <c r="AU217" s="195" t="s">
        <v>180</v>
      </c>
      <c r="AY217" s="14" t="s">
        <v>172</v>
      </c>
      <c r="BE217" s="196">
        <f t="shared" si="24"/>
        <v>0</v>
      </c>
      <c r="BF217" s="196">
        <f t="shared" si="25"/>
        <v>0</v>
      </c>
      <c r="BG217" s="196">
        <f t="shared" si="26"/>
        <v>0</v>
      </c>
      <c r="BH217" s="196">
        <f t="shared" si="27"/>
        <v>0</v>
      </c>
      <c r="BI217" s="196">
        <f t="shared" si="28"/>
        <v>0</v>
      </c>
      <c r="BJ217" s="14" t="s">
        <v>180</v>
      </c>
      <c r="BK217" s="196">
        <f t="shared" si="29"/>
        <v>0</v>
      </c>
      <c r="BL217" s="14" t="s">
        <v>179</v>
      </c>
      <c r="BM217" s="195" t="s">
        <v>1253</v>
      </c>
    </row>
    <row r="218" spans="1:65" s="2" customFormat="1" ht="24.2" customHeight="1">
      <c r="A218" s="31"/>
      <c r="B218" s="32"/>
      <c r="C218" s="184" t="s">
        <v>870</v>
      </c>
      <c r="D218" s="184" t="s">
        <v>175</v>
      </c>
      <c r="E218" s="185" t="s">
        <v>2154</v>
      </c>
      <c r="F218" s="186" t="s">
        <v>2155</v>
      </c>
      <c r="G218" s="187" t="s">
        <v>1048</v>
      </c>
      <c r="H218" s="188">
        <v>1</v>
      </c>
      <c r="I218" s="189"/>
      <c r="J218" s="188">
        <f t="shared" ref="J218:J249" si="30">ROUND(I218*H218,2)</f>
        <v>0</v>
      </c>
      <c r="K218" s="190"/>
      <c r="L218" s="36"/>
      <c r="M218" s="191" t="s">
        <v>1</v>
      </c>
      <c r="N218" s="192" t="s">
        <v>38</v>
      </c>
      <c r="O218" s="68"/>
      <c r="P218" s="193">
        <f t="shared" ref="P218:P249" si="31">O218*H218</f>
        <v>0</v>
      </c>
      <c r="Q218" s="193">
        <v>0</v>
      </c>
      <c r="R218" s="193">
        <f t="shared" ref="R218:R249" si="32">Q218*H218</f>
        <v>0</v>
      </c>
      <c r="S218" s="193">
        <v>0</v>
      </c>
      <c r="T218" s="194">
        <f t="shared" ref="T218:T249" si="33">S218*H218</f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179</v>
      </c>
      <c r="AT218" s="195" t="s">
        <v>175</v>
      </c>
      <c r="AU218" s="195" t="s">
        <v>180</v>
      </c>
      <c r="AY218" s="14" t="s">
        <v>172</v>
      </c>
      <c r="BE218" s="196">
        <f t="shared" ref="BE218:BE249" si="34">IF(N218="základná",J218,0)</f>
        <v>0</v>
      </c>
      <c r="BF218" s="196">
        <f t="shared" ref="BF218:BF249" si="35">IF(N218="znížená",J218,0)</f>
        <v>0</v>
      </c>
      <c r="BG218" s="196">
        <f t="shared" ref="BG218:BG249" si="36">IF(N218="zákl. prenesená",J218,0)</f>
        <v>0</v>
      </c>
      <c r="BH218" s="196">
        <f t="shared" ref="BH218:BH249" si="37">IF(N218="zníž. prenesená",J218,0)</f>
        <v>0</v>
      </c>
      <c r="BI218" s="196">
        <f t="shared" ref="BI218:BI249" si="38">IF(N218="nulová",J218,0)</f>
        <v>0</v>
      </c>
      <c r="BJ218" s="14" t="s">
        <v>180</v>
      </c>
      <c r="BK218" s="196">
        <f t="shared" ref="BK218:BK249" si="39">ROUND(I218*H218,2)</f>
        <v>0</v>
      </c>
      <c r="BL218" s="14" t="s">
        <v>179</v>
      </c>
      <c r="BM218" s="195" t="s">
        <v>1256</v>
      </c>
    </row>
    <row r="219" spans="1:65" s="2" customFormat="1" ht="24.2" customHeight="1">
      <c r="A219" s="31"/>
      <c r="B219" s="32"/>
      <c r="C219" s="197" t="s">
        <v>871</v>
      </c>
      <c r="D219" s="197" t="s">
        <v>256</v>
      </c>
      <c r="E219" s="198" t="s">
        <v>2156</v>
      </c>
      <c r="F219" s="199" t="s">
        <v>2157</v>
      </c>
      <c r="G219" s="200" t="s">
        <v>1048</v>
      </c>
      <c r="H219" s="201">
        <v>1</v>
      </c>
      <c r="I219" s="202"/>
      <c r="J219" s="201">
        <f t="shared" si="30"/>
        <v>0</v>
      </c>
      <c r="K219" s="203"/>
      <c r="L219" s="204"/>
      <c r="M219" s="205" t="s">
        <v>1</v>
      </c>
      <c r="N219" s="206" t="s">
        <v>38</v>
      </c>
      <c r="O219" s="68"/>
      <c r="P219" s="193">
        <f t="shared" si="31"/>
        <v>0</v>
      </c>
      <c r="Q219" s="193">
        <v>0</v>
      </c>
      <c r="R219" s="193">
        <f t="shared" si="32"/>
        <v>0</v>
      </c>
      <c r="S219" s="193">
        <v>0</v>
      </c>
      <c r="T219" s="194">
        <f t="shared" si="33"/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95" t="s">
        <v>220</v>
      </c>
      <c r="AT219" s="195" t="s">
        <v>256</v>
      </c>
      <c r="AU219" s="195" t="s">
        <v>180</v>
      </c>
      <c r="AY219" s="14" t="s">
        <v>172</v>
      </c>
      <c r="BE219" s="196">
        <f t="shared" si="34"/>
        <v>0</v>
      </c>
      <c r="BF219" s="196">
        <f t="shared" si="35"/>
        <v>0</v>
      </c>
      <c r="BG219" s="196">
        <f t="shared" si="36"/>
        <v>0</v>
      </c>
      <c r="BH219" s="196">
        <f t="shared" si="37"/>
        <v>0</v>
      </c>
      <c r="BI219" s="196">
        <f t="shared" si="38"/>
        <v>0</v>
      </c>
      <c r="BJ219" s="14" t="s">
        <v>180</v>
      </c>
      <c r="BK219" s="196">
        <f t="shared" si="39"/>
        <v>0</v>
      </c>
      <c r="BL219" s="14" t="s">
        <v>179</v>
      </c>
      <c r="BM219" s="195" t="s">
        <v>1259</v>
      </c>
    </row>
    <row r="220" spans="1:65" s="2" customFormat="1" ht="24.2" customHeight="1">
      <c r="A220" s="31"/>
      <c r="B220" s="32"/>
      <c r="C220" s="184" t="s">
        <v>873</v>
      </c>
      <c r="D220" s="184" t="s">
        <v>175</v>
      </c>
      <c r="E220" s="185" t="s">
        <v>1839</v>
      </c>
      <c r="F220" s="186" t="s">
        <v>1840</v>
      </c>
      <c r="G220" s="187" t="s">
        <v>1048</v>
      </c>
      <c r="H220" s="188">
        <v>2</v>
      </c>
      <c r="I220" s="189"/>
      <c r="J220" s="188">
        <f t="shared" si="30"/>
        <v>0</v>
      </c>
      <c r="K220" s="190"/>
      <c r="L220" s="36"/>
      <c r="M220" s="191" t="s">
        <v>1</v>
      </c>
      <c r="N220" s="192" t="s">
        <v>38</v>
      </c>
      <c r="O220" s="68"/>
      <c r="P220" s="193">
        <f t="shared" si="31"/>
        <v>0</v>
      </c>
      <c r="Q220" s="193">
        <v>0</v>
      </c>
      <c r="R220" s="193">
        <f t="shared" si="32"/>
        <v>0</v>
      </c>
      <c r="S220" s="193">
        <v>0</v>
      </c>
      <c r="T220" s="194">
        <f t="shared" si="33"/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95" t="s">
        <v>179</v>
      </c>
      <c r="AT220" s="195" t="s">
        <v>175</v>
      </c>
      <c r="AU220" s="195" t="s">
        <v>180</v>
      </c>
      <c r="AY220" s="14" t="s">
        <v>172</v>
      </c>
      <c r="BE220" s="196">
        <f t="shared" si="34"/>
        <v>0</v>
      </c>
      <c r="BF220" s="196">
        <f t="shared" si="35"/>
        <v>0</v>
      </c>
      <c r="BG220" s="196">
        <f t="shared" si="36"/>
        <v>0</v>
      </c>
      <c r="BH220" s="196">
        <f t="shared" si="37"/>
        <v>0</v>
      </c>
      <c r="BI220" s="196">
        <f t="shared" si="38"/>
        <v>0</v>
      </c>
      <c r="BJ220" s="14" t="s">
        <v>180</v>
      </c>
      <c r="BK220" s="196">
        <f t="shared" si="39"/>
        <v>0</v>
      </c>
      <c r="BL220" s="14" t="s">
        <v>179</v>
      </c>
      <c r="BM220" s="195" t="s">
        <v>1262</v>
      </c>
    </row>
    <row r="221" spans="1:65" s="2" customFormat="1" ht="24.2" customHeight="1">
      <c r="A221" s="31"/>
      <c r="B221" s="32"/>
      <c r="C221" s="184" t="s">
        <v>1134</v>
      </c>
      <c r="D221" s="184" t="s">
        <v>175</v>
      </c>
      <c r="E221" s="185" t="s">
        <v>2158</v>
      </c>
      <c r="F221" s="186" t="s">
        <v>2159</v>
      </c>
      <c r="G221" s="187" t="s">
        <v>1048</v>
      </c>
      <c r="H221" s="188">
        <v>1</v>
      </c>
      <c r="I221" s="189"/>
      <c r="J221" s="188">
        <f t="shared" si="30"/>
        <v>0</v>
      </c>
      <c r="K221" s="190"/>
      <c r="L221" s="36"/>
      <c r="M221" s="191" t="s">
        <v>1</v>
      </c>
      <c r="N221" s="192" t="s">
        <v>38</v>
      </c>
      <c r="O221" s="68"/>
      <c r="P221" s="193">
        <f t="shared" si="31"/>
        <v>0</v>
      </c>
      <c r="Q221" s="193">
        <v>0</v>
      </c>
      <c r="R221" s="193">
        <f t="shared" si="32"/>
        <v>0</v>
      </c>
      <c r="S221" s="193">
        <v>0</v>
      </c>
      <c r="T221" s="194">
        <f t="shared" si="33"/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179</v>
      </c>
      <c r="AT221" s="195" t="s">
        <v>175</v>
      </c>
      <c r="AU221" s="195" t="s">
        <v>180</v>
      </c>
      <c r="AY221" s="14" t="s">
        <v>172</v>
      </c>
      <c r="BE221" s="196">
        <f t="shared" si="34"/>
        <v>0</v>
      </c>
      <c r="BF221" s="196">
        <f t="shared" si="35"/>
        <v>0</v>
      </c>
      <c r="BG221" s="196">
        <f t="shared" si="36"/>
        <v>0</v>
      </c>
      <c r="BH221" s="196">
        <f t="shared" si="37"/>
        <v>0</v>
      </c>
      <c r="BI221" s="196">
        <f t="shared" si="38"/>
        <v>0</v>
      </c>
      <c r="BJ221" s="14" t="s">
        <v>180</v>
      </c>
      <c r="BK221" s="196">
        <f t="shared" si="39"/>
        <v>0</v>
      </c>
      <c r="BL221" s="14" t="s">
        <v>179</v>
      </c>
      <c r="BM221" s="195" t="s">
        <v>1265</v>
      </c>
    </row>
    <row r="222" spans="1:65" s="2" customFormat="1" ht="24.2" customHeight="1">
      <c r="A222" s="31"/>
      <c r="B222" s="32"/>
      <c r="C222" s="184" t="s">
        <v>1266</v>
      </c>
      <c r="D222" s="184" t="s">
        <v>175</v>
      </c>
      <c r="E222" s="185" t="s">
        <v>1843</v>
      </c>
      <c r="F222" s="186" t="s">
        <v>1844</v>
      </c>
      <c r="G222" s="187" t="s">
        <v>1845</v>
      </c>
      <c r="H222" s="188">
        <v>12</v>
      </c>
      <c r="I222" s="189"/>
      <c r="J222" s="188">
        <f t="shared" si="30"/>
        <v>0</v>
      </c>
      <c r="K222" s="190"/>
      <c r="L222" s="36"/>
      <c r="M222" s="191" t="s">
        <v>1</v>
      </c>
      <c r="N222" s="192" t="s">
        <v>38</v>
      </c>
      <c r="O222" s="68"/>
      <c r="P222" s="193">
        <f t="shared" si="31"/>
        <v>0</v>
      </c>
      <c r="Q222" s="193">
        <v>0</v>
      </c>
      <c r="R222" s="193">
        <f t="shared" si="32"/>
        <v>0</v>
      </c>
      <c r="S222" s="193">
        <v>0</v>
      </c>
      <c r="T222" s="194">
        <f t="shared" si="33"/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95" t="s">
        <v>179</v>
      </c>
      <c r="AT222" s="195" t="s">
        <v>175</v>
      </c>
      <c r="AU222" s="195" t="s">
        <v>180</v>
      </c>
      <c r="AY222" s="14" t="s">
        <v>172</v>
      </c>
      <c r="BE222" s="196">
        <f t="shared" si="34"/>
        <v>0</v>
      </c>
      <c r="BF222" s="196">
        <f t="shared" si="35"/>
        <v>0</v>
      </c>
      <c r="BG222" s="196">
        <f t="shared" si="36"/>
        <v>0</v>
      </c>
      <c r="BH222" s="196">
        <f t="shared" si="37"/>
        <v>0</v>
      </c>
      <c r="BI222" s="196">
        <f t="shared" si="38"/>
        <v>0</v>
      </c>
      <c r="BJ222" s="14" t="s">
        <v>180</v>
      </c>
      <c r="BK222" s="196">
        <f t="shared" si="39"/>
        <v>0</v>
      </c>
      <c r="BL222" s="14" t="s">
        <v>179</v>
      </c>
      <c r="BM222" s="195" t="s">
        <v>1269</v>
      </c>
    </row>
    <row r="223" spans="1:65" s="2" customFormat="1" ht="24.2" customHeight="1">
      <c r="A223" s="31"/>
      <c r="B223" s="32"/>
      <c r="C223" s="184" t="s">
        <v>1137</v>
      </c>
      <c r="D223" s="184" t="s">
        <v>175</v>
      </c>
      <c r="E223" s="185" t="s">
        <v>1846</v>
      </c>
      <c r="F223" s="186" t="s">
        <v>1847</v>
      </c>
      <c r="G223" s="187" t="s">
        <v>1048</v>
      </c>
      <c r="H223" s="188">
        <v>2</v>
      </c>
      <c r="I223" s="189"/>
      <c r="J223" s="188">
        <f t="shared" si="30"/>
        <v>0</v>
      </c>
      <c r="K223" s="190"/>
      <c r="L223" s="36"/>
      <c r="M223" s="191" t="s">
        <v>1</v>
      </c>
      <c r="N223" s="192" t="s">
        <v>38</v>
      </c>
      <c r="O223" s="68"/>
      <c r="P223" s="193">
        <f t="shared" si="31"/>
        <v>0</v>
      </c>
      <c r="Q223" s="193">
        <v>0</v>
      </c>
      <c r="R223" s="193">
        <f t="shared" si="32"/>
        <v>0</v>
      </c>
      <c r="S223" s="193">
        <v>0</v>
      </c>
      <c r="T223" s="194">
        <f t="shared" si="33"/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179</v>
      </c>
      <c r="AT223" s="195" t="s">
        <v>175</v>
      </c>
      <c r="AU223" s="195" t="s">
        <v>180</v>
      </c>
      <c r="AY223" s="14" t="s">
        <v>172</v>
      </c>
      <c r="BE223" s="196">
        <f t="shared" si="34"/>
        <v>0</v>
      </c>
      <c r="BF223" s="196">
        <f t="shared" si="35"/>
        <v>0</v>
      </c>
      <c r="BG223" s="196">
        <f t="shared" si="36"/>
        <v>0</v>
      </c>
      <c r="BH223" s="196">
        <f t="shared" si="37"/>
        <v>0</v>
      </c>
      <c r="BI223" s="196">
        <f t="shared" si="38"/>
        <v>0</v>
      </c>
      <c r="BJ223" s="14" t="s">
        <v>180</v>
      </c>
      <c r="BK223" s="196">
        <f t="shared" si="39"/>
        <v>0</v>
      </c>
      <c r="BL223" s="14" t="s">
        <v>179</v>
      </c>
      <c r="BM223" s="195" t="s">
        <v>1272</v>
      </c>
    </row>
    <row r="224" spans="1:65" s="2" customFormat="1" ht="24.2" customHeight="1">
      <c r="A224" s="31"/>
      <c r="B224" s="32"/>
      <c r="C224" s="184" t="s">
        <v>1273</v>
      </c>
      <c r="D224" s="184" t="s">
        <v>175</v>
      </c>
      <c r="E224" s="185" t="s">
        <v>1848</v>
      </c>
      <c r="F224" s="186" t="s">
        <v>1849</v>
      </c>
      <c r="G224" s="187" t="s">
        <v>1845</v>
      </c>
      <c r="H224" s="188">
        <v>12</v>
      </c>
      <c r="I224" s="189"/>
      <c r="J224" s="188">
        <f t="shared" si="30"/>
        <v>0</v>
      </c>
      <c r="K224" s="190"/>
      <c r="L224" s="36"/>
      <c r="M224" s="191" t="s">
        <v>1</v>
      </c>
      <c r="N224" s="192" t="s">
        <v>38</v>
      </c>
      <c r="O224" s="68"/>
      <c r="P224" s="193">
        <f t="shared" si="31"/>
        <v>0</v>
      </c>
      <c r="Q224" s="193">
        <v>0</v>
      </c>
      <c r="R224" s="193">
        <f t="shared" si="32"/>
        <v>0</v>
      </c>
      <c r="S224" s="193">
        <v>0</v>
      </c>
      <c r="T224" s="194">
        <f t="shared" si="33"/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179</v>
      </c>
      <c r="AT224" s="195" t="s">
        <v>175</v>
      </c>
      <c r="AU224" s="195" t="s">
        <v>180</v>
      </c>
      <c r="AY224" s="14" t="s">
        <v>172</v>
      </c>
      <c r="BE224" s="196">
        <f t="shared" si="34"/>
        <v>0</v>
      </c>
      <c r="BF224" s="196">
        <f t="shared" si="35"/>
        <v>0</v>
      </c>
      <c r="BG224" s="196">
        <f t="shared" si="36"/>
        <v>0</v>
      </c>
      <c r="BH224" s="196">
        <f t="shared" si="37"/>
        <v>0</v>
      </c>
      <c r="BI224" s="196">
        <f t="shared" si="38"/>
        <v>0</v>
      </c>
      <c r="BJ224" s="14" t="s">
        <v>180</v>
      </c>
      <c r="BK224" s="196">
        <f t="shared" si="39"/>
        <v>0</v>
      </c>
      <c r="BL224" s="14" t="s">
        <v>179</v>
      </c>
      <c r="BM224" s="195" t="s">
        <v>1276</v>
      </c>
    </row>
    <row r="225" spans="1:65" s="2" customFormat="1" ht="24.2" customHeight="1">
      <c r="A225" s="31"/>
      <c r="B225" s="32"/>
      <c r="C225" s="184" t="s">
        <v>1140</v>
      </c>
      <c r="D225" s="184" t="s">
        <v>175</v>
      </c>
      <c r="E225" s="185" t="s">
        <v>1850</v>
      </c>
      <c r="F225" s="186" t="s">
        <v>1851</v>
      </c>
      <c r="G225" s="187" t="s">
        <v>1048</v>
      </c>
      <c r="H225" s="188">
        <v>2</v>
      </c>
      <c r="I225" s="189"/>
      <c r="J225" s="188">
        <f t="shared" si="30"/>
        <v>0</v>
      </c>
      <c r="K225" s="190"/>
      <c r="L225" s="36"/>
      <c r="M225" s="191" t="s">
        <v>1</v>
      </c>
      <c r="N225" s="192" t="s">
        <v>38</v>
      </c>
      <c r="O225" s="68"/>
      <c r="P225" s="193">
        <f t="shared" si="31"/>
        <v>0</v>
      </c>
      <c r="Q225" s="193">
        <v>0</v>
      </c>
      <c r="R225" s="193">
        <f t="shared" si="32"/>
        <v>0</v>
      </c>
      <c r="S225" s="193">
        <v>0</v>
      </c>
      <c r="T225" s="194">
        <f t="shared" si="33"/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95" t="s">
        <v>179</v>
      </c>
      <c r="AT225" s="195" t="s">
        <v>175</v>
      </c>
      <c r="AU225" s="195" t="s">
        <v>180</v>
      </c>
      <c r="AY225" s="14" t="s">
        <v>172</v>
      </c>
      <c r="BE225" s="196">
        <f t="shared" si="34"/>
        <v>0</v>
      </c>
      <c r="BF225" s="196">
        <f t="shared" si="35"/>
        <v>0</v>
      </c>
      <c r="BG225" s="196">
        <f t="shared" si="36"/>
        <v>0</v>
      </c>
      <c r="BH225" s="196">
        <f t="shared" si="37"/>
        <v>0</v>
      </c>
      <c r="BI225" s="196">
        <f t="shared" si="38"/>
        <v>0</v>
      </c>
      <c r="BJ225" s="14" t="s">
        <v>180</v>
      </c>
      <c r="BK225" s="196">
        <f t="shared" si="39"/>
        <v>0</v>
      </c>
      <c r="BL225" s="14" t="s">
        <v>179</v>
      </c>
      <c r="BM225" s="195" t="s">
        <v>1279</v>
      </c>
    </row>
    <row r="226" spans="1:65" s="2" customFormat="1" ht="24.2" customHeight="1">
      <c r="A226" s="31"/>
      <c r="B226" s="32"/>
      <c r="C226" s="184" t="s">
        <v>1280</v>
      </c>
      <c r="D226" s="184" t="s">
        <v>175</v>
      </c>
      <c r="E226" s="185" t="s">
        <v>1270</v>
      </c>
      <c r="F226" s="186" t="s">
        <v>1271</v>
      </c>
      <c r="G226" s="187" t="s">
        <v>1048</v>
      </c>
      <c r="H226" s="188">
        <v>1</v>
      </c>
      <c r="I226" s="189"/>
      <c r="J226" s="188">
        <f t="shared" si="30"/>
        <v>0</v>
      </c>
      <c r="K226" s="190"/>
      <c r="L226" s="36"/>
      <c r="M226" s="191" t="s">
        <v>1</v>
      </c>
      <c r="N226" s="192" t="s">
        <v>38</v>
      </c>
      <c r="O226" s="68"/>
      <c r="P226" s="193">
        <f t="shared" si="31"/>
        <v>0</v>
      </c>
      <c r="Q226" s="193">
        <v>0</v>
      </c>
      <c r="R226" s="193">
        <f t="shared" si="32"/>
        <v>0</v>
      </c>
      <c r="S226" s="193">
        <v>0</v>
      </c>
      <c r="T226" s="194">
        <f t="shared" si="33"/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179</v>
      </c>
      <c r="AT226" s="195" t="s">
        <v>175</v>
      </c>
      <c r="AU226" s="195" t="s">
        <v>180</v>
      </c>
      <c r="AY226" s="14" t="s">
        <v>172</v>
      </c>
      <c r="BE226" s="196">
        <f t="shared" si="34"/>
        <v>0</v>
      </c>
      <c r="BF226" s="196">
        <f t="shared" si="35"/>
        <v>0</v>
      </c>
      <c r="BG226" s="196">
        <f t="shared" si="36"/>
        <v>0</v>
      </c>
      <c r="BH226" s="196">
        <f t="shared" si="37"/>
        <v>0</v>
      </c>
      <c r="BI226" s="196">
        <f t="shared" si="38"/>
        <v>0</v>
      </c>
      <c r="BJ226" s="14" t="s">
        <v>180</v>
      </c>
      <c r="BK226" s="196">
        <f t="shared" si="39"/>
        <v>0</v>
      </c>
      <c r="BL226" s="14" t="s">
        <v>179</v>
      </c>
      <c r="BM226" s="195" t="s">
        <v>1283</v>
      </c>
    </row>
    <row r="227" spans="1:65" s="2" customFormat="1" ht="24.2" customHeight="1">
      <c r="A227" s="31"/>
      <c r="B227" s="32"/>
      <c r="C227" s="197" t="s">
        <v>1143</v>
      </c>
      <c r="D227" s="197" t="s">
        <v>256</v>
      </c>
      <c r="E227" s="198" t="s">
        <v>1274</v>
      </c>
      <c r="F227" s="199" t="s">
        <v>1275</v>
      </c>
      <c r="G227" s="200" t="s">
        <v>1048</v>
      </c>
      <c r="H227" s="201">
        <v>1</v>
      </c>
      <c r="I227" s="202"/>
      <c r="J227" s="201">
        <f t="shared" si="30"/>
        <v>0</v>
      </c>
      <c r="K227" s="203"/>
      <c r="L227" s="204"/>
      <c r="M227" s="205" t="s">
        <v>1</v>
      </c>
      <c r="N227" s="206" t="s">
        <v>38</v>
      </c>
      <c r="O227" s="68"/>
      <c r="P227" s="193">
        <f t="shared" si="31"/>
        <v>0</v>
      </c>
      <c r="Q227" s="193">
        <v>0.05</v>
      </c>
      <c r="R227" s="193">
        <f t="shared" si="32"/>
        <v>0.05</v>
      </c>
      <c r="S227" s="193">
        <v>0</v>
      </c>
      <c r="T227" s="194">
        <f t="shared" si="33"/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220</v>
      </c>
      <c r="AT227" s="195" t="s">
        <v>256</v>
      </c>
      <c r="AU227" s="195" t="s">
        <v>180</v>
      </c>
      <c r="AY227" s="14" t="s">
        <v>172</v>
      </c>
      <c r="BE227" s="196">
        <f t="shared" si="34"/>
        <v>0</v>
      </c>
      <c r="BF227" s="196">
        <f t="shared" si="35"/>
        <v>0</v>
      </c>
      <c r="BG227" s="196">
        <f t="shared" si="36"/>
        <v>0</v>
      </c>
      <c r="BH227" s="196">
        <f t="shared" si="37"/>
        <v>0</v>
      </c>
      <c r="BI227" s="196">
        <f t="shared" si="38"/>
        <v>0</v>
      </c>
      <c r="BJ227" s="14" t="s">
        <v>180</v>
      </c>
      <c r="BK227" s="196">
        <f t="shared" si="39"/>
        <v>0</v>
      </c>
      <c r="BL227" s="14" t="s">
        <v>179</v>
      </c>
      <c r="BM227" s="195" t="s">
        <v>1286</v>
      </c>
    </row>
    <row r="228" spans="1:65" s="2" customFormat="1" ht="24.2" customHeight="1">
      <c r="A228" s="31"/>
      <c r="B228" s="32"/>
      <c r="C228" s="184" t="s">
        <v>1287</v>
      </c>
      <c r="D228" s="184" t="s">
        <v>175</v>
      </c>
      <c r="E228" s="185" t="s">
        <v>1277</v>
      </c>
      <c r="F228" s="186" t="s">
        <v>1278</v>
      </c>
      <c r="G228" s="187" t="s">
        <v>1048</v>
      </c>
      <c r="H228" s="188">
        <v>1</v>
      </c>
      <c r="I228" s="189"/>
      <c r="J228" s="188">
        <f t="shared" si="30"/>
        <v>0</v>
      </c>
      <c r="K228" s="190"/>
      <c r="L228" s="36"/>
      <c r="M228" s="191" t="s">
        <v>1</v>
      </c>
      <c r="N228" s="192" t="s">
        <v>38</v>
      </c>
      <c r="O228" s="68"/>
      <c r="P228" s="193">
        <f t="shared" si="31"/>
        <v>0</v>
      </c>
      <c r="Q228" s="193">
        <v>0</v>
      </c>
      <c r="R228" s="193">
        <f t="shared" si="32"/>
        <v>0</v>
      </c>
      <c r="S228" s="193">
        <v>0</v>
      </c>
      <c r="T228" s="194">
        <f t="shared" si="33"/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95" t="s">
        <v>179</v>
      </c>
      <c r="AT228" s="195" t="s">
        <v>175</v>
      </c>
      <c r="AU228" s="195" t="s">
        <v>180</v>
      </c>
      <c r="AY228" s="14" t="s">
        <v>172</v>
      </c>
      <c r="BE228" s="196">
        <f t="shared" si="34"/>
        <v>0</v>
      </c>
      <c r="BF228" s="196">
        <f t="shared" si="35"/>
        <v>0</v>
      </c>
      <c r="BG228" s="196">
        <f t="shared" si="36"/>
        <v>0</v>
      </c>
      <c r="BH228" s="196">
        <f t="shared" si="37"/>
        <v>0</v>
      </c>
      <c r="BI228" s="196">
        <f t="shared" si="38"/>
        <v>0</v>
      </c>
      <c r="BJ228" s="14" t="s">
        <v>180</v>
      </c>
      <c r="BK228" s="196">
        <f t="shared" si="39"/>
        <v>0</v>
      </c>
      <c r="BL228" s="14" t="s">
        <v>179</v>
      </c>
      <c r="BM228" s="195" t="s">
        <v>1290</v>
      </c>
    </row>
    <row r="229" spans="1:65" s="2" customFormat="1" ht="24.2" customHeight="1">
      <c r="A229" s="31"/>
      <c r="B229" s="32"/>
      <c r="C229" s="184" t="s">
        <v>1146</v>
      </c>
      <c r="D229" s="184" t="s">
        <v>175</v>
      </c>
      <c r="E229" s="185" t="s">
        <v>1281</v>
      </c>
      <c r="F229" s="186" t="s">
        <v>1282</v>
      </c>
      <c r="G229" s="187" t="s">
        <v>1048</v>
      </c>
      <c r="H229" s="188">
        <v>1</v>
      </c>
      <c r="I229" s="189"/>
      <c r="J229" s="188">
        <f t="shared" si="30"/>
        <v>0</v>
      </c>
      <c r="K229" s="190"/>
      <c r="L229" s="36"/>
      <c r="M229" s="191" t="s">
        <v>1</v>
      </c>
      <c r="N229" s="192" t="s">
        <v>38</v>
      </c>
      <c r="O229" s="68"/>
      <c r="P229" s="193">
        <f t="shared" si="31"/>
        <v>0</v>
      </c>
      <c r="Q229" s="193">
        <v>0</v>
      </c>
      <c r="R229" s="193">
        <f t="shared" si="32"/>
        <v>0</v>
      </c>
      <c r="S229" s="193">
        <v>0</v>
      </c>
      <c r="T229" s="194">
        <f t="shared" si="33"/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179</v>
      </c>
      <c r="AT229" s="195" t="s">
        <v>175</v>
      </c>
      <c r="AU229" s="195" t="s">
        <v>180</v>
      </c>
      <c r="AY229" s="14" t="s">
        <v>172</v>
      </c>
      <c r="BE229" s="196">
        <f t="shared" si="34"/>
        <v>0</v>
      </c>
      <c r="BF229" s="196">
        <f t="shared" si="35"/>
        <v>0</v>
      </c>
      <c r="BG229" s="196">
        <f t="shared" si="36"/>
        <v>0</v>
      </c>
      <c r="BH229" s="196">
        <f t="shared" si="37"/>
        <v>0</v>
      </c>
      <c r="BI229" s="196">
        <f t="shared" si="38"/>
        <v>0</v>
      </c>
      <c r="BJ229" s="14" t="s">
        <v>180</v>
      </c>
      <c r="BK229" s="196">
        <f t="shared" si="39"/>
        <v>0</v>
      </c>
      <c r="BL229" s="14" t="s">
        <v>179</v>
      </c>
      <c r="BM229" s="195" t="s">
        <v>1293</v>
      </c>
    </row>
    <row r="230" spans="1:65" s="2" customFormat="1" ht="24.2" customHeight="1">
      <c r="A230" s="31"/>
      <c r="B230" s="32"/>
      <c r="C230" s="197" t="s">
        <v>1294</v>
      </c>
      <c r="D230" s="197" t="s">
        <v>256</v>
      </c>
      <c r="E230" s="198" t="s">
        <v>1284</v>
      </c>
      <c r="F230" s="199" t="s">
        <v>1285</v>
      </c>
      <c r="G230" s="200" t="s">
        <v>1048</v>
      </c>
      <c r="H230" s="201">
        <v>1</v>
      </c>
      <c r="I230" s="202"/>
      <c r="J230" s="201">
        <f t="shared" si="30"/>
        <v>0</v>
      </c>
      <c r="K230" s="203"/>
      <c r="L230" s="204"/>
      <c r="M230" s="205" t="s">
        <v>1</v>
      </c>
      <c r="N230" s="206" t="s">
        <v>38</v>
      </c>
      <c r="O230" s="68"/>
      <c r="P230" s="193">
        <f t="shared" si="31"/>
        <v>0</v>
      </c>
      <c r="Q230" s="193">
        <v>0.05</v>
      </c>
      <c r="R230" s="193">
        <f t="shared" si="32"/>
        <v>0.05</v>
      </c>
      <c r="S230" s="193">
        <v>0</v>
      </c>
      <c r="T230" s="194">
        <f t="shared" si="33"/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220</v>
      </c>
      <c r="AT230" s="195" t="s">
        <v>256</v>
      </c>
      <c r="AU230" s="195" t="s">
        <v>180</v>
      </c>
      <c r="AY230" s="14" t="s">
        <v>172</v>
      </c>
      <c r="BE230" s="196">
        <f t="shared" si="34"/>
        <v>0</v>
      </c>
      <c r="BF230" s="196">
        <f t="shared" si="35"/>
        <v>0</v>
      </c>
      <c r="BG230" s="196">
        <f t="shared" si="36"/>
        <v>0</v>
      </c>
      <c r="BH230" s="196">
        <f t="shared" si="37"/>
        <v>0</v>
      </c>
      <c r="BI230" s="196">
        <f t="shared" si="38"/>
        <v>0</v>
      </c>
      <c r="BJ230" s="14" t="s">
        <v>180</v>
      </c>
      <c r="BK230" s="196">
        <f t="shared" si="39"/>
        <v>0</v>
      </c>
      <c r="BL230" s="14" t="s">
        <v>179</v>
      </c>
      <c r="BM230" s="195" t="s">
        <v>1297</v>
      </c>
    </row>
    <row r="231" spans="1:65" s="2" customFormat="1" ht="24.2" customHeight="1">
      <c r="A231" s="31"/>
      <c r="B231" s="32"/>
      <c r="C231" s="184" t="s">
        <v>1149</v>
      </c>
      <c r="D231" s="184" t="s">
        <v>175</v>
      </c>
      <c r="E231" s="185" t="s">
        <v>1288</v>
      </c>
      <c r="F231" s="186" t="s">
        <v>1289</v>
      </c>
      <c r="G231" s="187" t="s">
        <v>1048</v>
      </c>
      <c r="H231" s="188">
        <v>1</v>
      </c>
      <c r="I231" s="189"/>
      <c r="J231" s="188">
        <f t="shared" si="30"/>
        <v>0</v>
      </c>
      <c r="K231" s="190"/>
      <c r="L231" s="36"/>
      <c r="M231" s="191" t="s">
        <v>1</v>
      </c>
      <c r="N231" s="192" t="s">
        <v>38</v>
      </c>
      <c r="O231" s="68"/>
      <c r="P231" s="193">
        <f t="shared" si="31"/>
        <v>0</v>
      </c>
      <c r="Q231" s="193">
        <v>0</v>
      </c>
      <c r="R231" s="193">
        <f t="shared" si="32"/>
        <v>0</v>
      </c>
      <c r="S231" s="193">
        <v>0</v>
      </c>
      <c r="T231" s="194">
        <f t="shared" si="33"/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95" t="s">
        <v>179</v>
      </c>
      <c r="AT231" s="195" t="s">
        <v>175</v>
      </c>
      <c r="AU231" s="195" t="s">
        <v>180</v>
      </c>
      <c r="AY231" s="14" t="s">
        <v>172</v>
      </c>
      <c r="BE231" s="196">
        <f t="shared" si="34"/>
        <v>0</v>
      </c>
      <c r="BF231" s="196">
        <f t="shared" si="35"/>
        <v>0</v>
      </c>
      <c r="BG231" s="196">
        <f t="shared" si="36"/>
        <v>0</v>
      </c>
      <c r="BH231" s="196">
        <f t="shared" si="37"/>
        <v>0</v>
      </c>
      <c r="BI231" s="196">
        <f t="shared" si="38"/>
        <v>0</v>
      </c>
      <c r="BJ231" s="14" t="s">
        <v>180</v>
      </c>
      <c r="BK231" s="196">
        <f t="shared" si="39"/>
        <v>0</v>
      </c>
      <c r="BL231" s="14" t="s">
        <v>179</v>
      </c>
      <c r="BM231" s="195" t="s">
        <v>1300</v>
      </c>
    </row>
    <row r="232" spans="1:65" s="2" customFormat="1" ht="24.2" customHeight="1">
      <c r="A232" s="31"/>
      <c r="B232" s="32"/>
      <c r="C232" s="184" t="s">
        <v>1301</v>
      </c>
      <c r="D232" s="184" t="s">
        <v>175</v>
      </c>
      <c r="E232" s="185" t="s">
        <v>1291</v>
      </c>
      <c r="F232" s="186" t="s">
        <v>1292</v>
      </c>
      <c r="G232" s="187" t="s">
        <v>1048</v>
      </c>
      <c r="H232" s="188">
        <v>1</v>
      </c>
      <c r="I232" s="189"/>
      <c r="J232" s="188">
        <f t="shared" si="30"/>
        <v>0</v>
      </c>
      <c r="K232" s="190"/>
      <c r="L232" s="36"/>
      <c r="M232" s="191" t="s">
        <v>1</v>
      </c>
      <c r="N232" s="192" t="s">
        <v>38</v>
      </c>
      <c r="O232" s="68"/>
      <c r="P232" s="193">
        <f t="shared" si="31"/>
        <v>0</v>
      </c>
      <c r="Q232" s="193">
        <v>0</v>
      </c>
      <c r="R232" s="193">
        <f t="shared" si="32"/>
        <v>0</v>
      </c>
      <c r="S232" s="193">
        <v>0</v>
      </c>
      <c r="T232" s="194">
        <f t="shared" si="33"/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179</v>
      </c>
      <c r="AT232" s="195" t="s">
        <v>175</v>
      </c>
      <c r="AU232" s="195" t="s">
        <v>180</v>
      </c>
      <c r="AY232" s="14" t="s">
        <v>172</v>
      </c>
      <c r="BE232" s="196">
        <f t="shared" si="34"/>
        <v>0</v>
      </c>
      <c r="BF232" s="196">
        <f t="shared" si="35"/>
        <v>0</v>
      </c>
      <c r="BG232" s="196">
        <f t="shared" si="36"/>
        <v>0</v>
      </c>
      <c r="BH232" s="196">
        <f t="shared" si="37"/>
        <v>0</v>
      </c>
      <c r="BI232" s="196">
        <f t="shared" si="38"/>
        <v>0</v>
      </c>
      <c r="BJ232" s="14" t="s">
        <v>180</v>
      </c>
      <c r="BK232" s="196">
        <f t="shared" si="39"/>
        <v>0</v>
      </c>
      <c r="BL232" s="14" t="s">
        <v>179</v>
      </c>
      <c r="BM232" s="195" t="s">
        <v>1304</v>
      </c>
    </row>
    <row r="233" spans="1:65" s="2" customFormat="1" ht="24.2" customHeight="1">
      <c r="A233" s="31"/>
      <c r="B233" s="32"/>
      <c r="C233" s="184" t="s">
        <v>1152</v>
      </c>
      <c r="D233" s="184" t="s">
        <v>175</v>
      </c>
      <c r="E233" s="185" t="s">
        <v>1295</v>
      </c>
      <c r="F233" s="186" t="s">
        <v>1296</v>
      </c>
      <c r="G233" s="187" t="s">
        <v>1048</v>
      </c>
      <c r="H233" s="188">
        <v>1</v>
      </c>
      <c r="I233" s="189"/>
      <c r="J233" s="188">
        <f t="shared" si="30"/>
        <v>0</v>
      </c>
      <c r="K233" s="190"/>
      <c r="L233" s="36"/>
      <c r="M233" s="191" t="s">
        <v>1</v>
      </c>
      <c r="N233" s="192" t="s">
        <v>38</v>
      </c>
      <c r="O233" s="68"/>
      <c r="P233" s="193">
        <f t="shared" si="31"/>
        <v>0</v>
      </c>
      <c r="Q233" s="193">
        <v>0</v>
      </c>
      <c r="R233" s="193">
        <f t="shared" si="32"/>
        <v>0</v>
      </c>
      <c r="S233" s="193">
        <v>0</v>
      </c>
      <c r="T233" s="194">
        <f t="shared" si="33"/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95" t="s">
        <v>179</v>
      </c>
      <c r="AT233" s="195" t="s">
        <v>175</v>
      </c>
      <c r="AU233" s="195" t="s">
        <v>180</v>
      </c>
      <c r="AY233" s="14" t="s">
        <v>172</v>
      </c>
      <c r="BE233" s="196">
        <f t="shared" si="34"/>
        <v>0</v>
      </c>
      <c r="BF233" s="196">
        <f t="shared" si="35"/>
        <v>0</v>
      </c>
      <c r="BG233" s="196">
        <f t="shared" si="36"/>
        <v>0</v>
      </c>
      <c r="BH233" s="196">
        <f t="shared" si="37"/>
        <v>0</v>
      </c>
      <c r="BI233" s="196">
        <f t="shared" si="38"/>
        <v>0</v>
      </c>
      <c r="BJ233" s="14" t="s">
        <v>180</v>
      </c>
      <c r="BK233" s="196">
        <f t="shared" si="39"/>
        <v>0</v>
      </c>
      <c r="BL233" s="14" t="s">
        <v>179</v>
      </c>
      <c r="BM233" s="195" t="s">
        <v>1307</v>
      </c>
    </row>
    <row r="234" spans="1:65" s="2" customFormat="1" ht="24.2" customHeight="1">
      <c r="A234" s="31"/>
      <c r="B234" s="32"/>
      <c r="C234" s="184" t="s">
        <v>77</v>
      </c>
      <c r="D234" s="184" t="s">
        <v>175</v>
      </c>
      <c r="E234" s="185" t="s">
        <v>1860</v>
      </c>
      <c r="F234" s="186" t="s">
        <v>1861</v>
      </c>
      <c r="G234" s="187" t="s">
        <v>337</v>
      </c>
      <c r="H234" s="188">
        <v>3</v>
      </c>
      <c r="I234" s="189"/>
      <c r="J234" s="188">
        <f t="shared" si="30"/>
        <v>0</v>
      </c>
      <c r="K234" s="190"/>
      <c r="L234" s="36"/>
      <c r="M234" s="191" t="s">
        <v>1</v>
      </c>
      <c r="N234" s="192" t="s">
        <v>38</v>
      </c>
      <c r="O234" s="68"/>
      <c r="P234" s="193">
        <f t="shared" si="31"/>
        <v>0</v>
      </c>
      <c r="Q234" s="193">
        <v>0</v>
      </c>
      <c r="R234" s="193">
        <f t="shared" si="32"/>
        <v>0</v>
      </c>
      <c r="S234" s="193">
        <v>0</v>
      </c>
      <c r="T234" s="194">
        <f t="shared" si="33"/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95" t="s">
        <v>179</v>
      </c>
      <c r="AT234" s="195" t="s">
        <v>175</v>
      </c>
      <c r="AU234" s="195" t="s">
        <v>180</v>
      </c>
      <c r="AY234" s="14" t="s">
        <v>172</v>
      </c>
      <c r="BE234" s="196">
        <f t="shared" si="34"/>
        <v>0</v>
      </c>
      <c r="BF234" s="196">
        <f t="shared" si="35"/>
        <v>0</v>
      </c>
      <c r="BG234" s="196">
        <f t="shared" si="36"/>
        <v>0</v>
      </c>
      <c r="BH234" s="196">
        <f t="shared" si="37"/>
        <v>0</v>
      </c>
      <c r="BI234" s="196">
        <f t="shared" si="38"/>
        <v>0</v>
      </c>
      <c r="BJ234" s="14" t="s">
        <v>180</v>
      </c>
      <c r="BK234" s="196">
        <f t="shared" si="39"/>
        <v>0</v>
      </c>
      <c r="BL234" s="14" t="s">
        <v>179</v>
      </c>
      <c r="BM234" s="195" t="s">
        <v>1310</v>
      </c>
    </row>
    <row r="235" spans="1:65" s="2" customFormat="1" ht="24.2" customHeight="1">
      <c r="A235" s="31"/>
      <c r="B235" s="32"/>
      <c r="C235" s="197" t="s">
        <v>82</v>
      </c>
      <c r="D235" s="197" t="s">
        <v>256</v>
      </c>
      <c r="E235" s="198" t="s">
        <v>1862</v>
      </c>
      <c r="F235" s="199" t="s">
        <v>1863</v>
      </c>
      <c r="G235" s="200" t="s">
        <v>337</v>
      </c>
      <c r="H235" s="201">
        <v>3</v>
      </c>
      <c r="I235" s="202"/>
      <c r="J235" s="201">
        <f t="shared" si="30"/>
        <v>0</v>
      </c>
      <c r="K235" s="203"/>
      <c r="L235" s="204"/>
      <c r="M235" s="205" t="s">
        <v>1</v>
      </c>
      <c r="N235" s="206" t="s">
        <v>38</v>
      </c>
      <c r="O235" s="68"/>
      <c r="P235" s="193">
        <f t="shared" si="31"/>
        <v>0</v>
      </c>
      <c r="Q235" s="193">
        <v>0</v>
      </c>
      <c r="R235" s="193">
        <f t="shared" si="32"/>
        <v>0</v>
      </c>
      <c r="S235" s="193">
        <v>0</v>
      </c>
      <c r="T235" s="194">
        <f t="shared" si="33"/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220</v>
      </c>
      <c r="AT235" s="195" t="s">
        <v>256</v>
      </c>
      <c r="AU235" s="195" t="s">
        <v>180</v>
      </c>
      <c r="AY235" s="14" t="s">
        <v>172</v>
      </c>
      <c r="BE235" s="196">
        <f t="shared" si="34"/>
        <v>0</v>
      </c>
      <c r="BF235" s="196">
        <f t="shared" si="35"/>
        <v>0</v>
      </c>
      <c r="BG235" s="196">
        <f t="shared" si="36"/>
        <v>0</v>
      </c>
      <c r="BH235" s="196">
        <f t="shared" si="37"/>
        <v>0</v>
      </c>
      <c r="BI235" s="196">
        <f t="shared" si="38"/>
        <v>0</v>
      </c>
      <c r="BJ235" s="14" t="s">
        <v>180</v>
      </c>
      <c r="BK235" s="196">
        <f t="shared" si="39"/>
        <v>0</v>
      </c>
      <c r="BL235" s="14" t="s">
        <v>179</v>
      </c>
      <c r="BM235" s="195" t="s">
        <v>1313</v>
      </c>
    </row>
    <row r="236" spans="1:65" s="2" customFormat="1" ht="24.2" customHeight="1">
      <c r="A236" s="31"/>
      <c r="B236" s="32"/>
      <c r="C236" s="184" t="s">
        <v>85</v>
      </c>
      <c r="D236" s="184" t="s">
        <v>175</v>
      </c>
      <c r="E236" s="185" t="s">
        <v>1298</v>
      </c>
      <c r="F236" s="186" t="s">
        <v>1299</v>
      </c>
      <c r="G236" s="187" t="s">
        <v>337</v>
      </c>
      <c r="H236" s="188">
        <v>220</v>
      </c>
      <c r="I236" s="189"/>
      <c r="J236" s="188">
        <f t="shared" si="30"/>
        <v>0</v>
      </c>
      <c r="K236" s="190"/>
      <c r="L236" s="36"/>
      <c r="M236" s="191" t="s">
        <v>1</v>
      </c>
      <c r="N236" s="192" t="s">
        <v>38</v>
      </c>
      <c r="O236" s="68"/>
      <c r="P236" s="193">
        <f t="shared" si="31"/>
        <v>0</v>
      </c>
      <c r="Q236" s="193">
        <v>0</v>
      </c>
      <c r="R236" s="193">
        <f t="shared" si="32"/>
        <v>0</v>
      </c>
      <c r="S236" s="193">
        <v>0</v>
      </c>
      <c r="T236" s="194">
        <f t="shared" si="33"/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179</v>
      </c>
      <c r="AT236" s="195" t="s">
        <v>175</v>
      </c>
      <c r="AU236" s="195" t="s">
        <v>180</v>
      </c>
      <c r="AY236" s="14" t="s">
        <v>172</v>
      </c>
      <c r="BE236" s="196">
        <f t="shared" si="34"/>
        <v>0</v>
      </c>
      <c r="BF236" s="196">
        <f t="shared" si="35"/>
        <v>0</v>
      </c>
      <c r="BG236" s="196">
        <f t="shared" si="36"/>
        <v>0</v>
      </c>
      <c r="BH236" s="196">
        <f t="shared" si="37"/>
        <v>0</v>
      </c>
      <c r="BI236" s="196">
        <f t="shared" si="38"/>
        <v>0</v>
      </c>
      <c r="BJ236" s="14" t="s">
        <v>180</v>
      </c>
      <c r="BK236" s="196">
        <f t="shared" si="39"/>
        <v>0</v>
      </c>
      <c r="BL236" s="14" t="s">
        <v>179</v>
      </c>
      <c r="BM236" s="195" t="s">
        <v>1316</v>
      </c>
    </row>
    <row r="237" spans="1:65" s="2" customFormat="1" ht="24.2" customHeight="1">
      <c r="A237" s="31"/>
      <c r="B237" s="32"/>
      <c r="C237" s="197" t="s">
        <v>88</v>
      </c>
      <c r="D237" s="197" t="s">
        <v>256</v>
      </c>
      <c r="E237" s="198" t="s">
        <v>1302</v>
      </c>
      <c r="F237" s="199" t="s">
        <v>1303</v>
      </c>
      <c r="G237" s="200" t="s">
        <v>337</v>
      </c>
      <c r="H237" s="201">
        <v>220</v>
      </c>
      <c r="I237" s="202"/>
      <c r="J237" s="201">
        <f t="shared" si="30"/>
        <v>0</v>
      </c>
      <c r="K237" s="203"/>
      <c r="L237" s="204"/>
      <c r="M237" s="205" t="s">
        <v>1</v>
      </c>
      <c r="N237" s="206" t="s">
        <v>38</v>
      </c>
      <c r="O237" s="68"/>
      <c r="P237" s="193">
        <f t="shared" si="31"/>
        <v>0</v>
      </c>
      <c r="Q237" s="193">
        <v>0</v>
      </c>
      <c r="R237" s="193">
        <f t="shared" si="32"/>
        <v>0</v>
      </c>
      <c r="S237" s="193">
        <v>0</v>
      </c>
      <c r="T237" s="194">
        <f t="shared" si="33"/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220</v>
      </c>
      <c r="AT237" s="195" t="s">
        <v>256</v>
      </c>
      <c r="AU237" s="195" t="s">
        <v>180</v>
      </c>
      <c r="AY237" s="14" t="s">
        <v>172</v>
      </c>
      <c r="BE237" s="196">
        <f t="shared" si="34"/>
        <v>0</v>
      </c>
      <c r="BF237" s="196">
        <f t="shared" si="35"/>
        <v>0</v>
      </c>
      <c r="BG237" s="196">
        <f t="shared" si="36"/>
        <v>0</v>
      </c>
      <c r="BH237" s="196">
        <f t="shared" si="37"/>
        <v>0</v>
      </c>
      <c r="BI237" s="196">
        <f t="shared" si="38"/>
        <v>0</v>
      </c>
      <c r="BJ237" s="14" t="s">
        <v>180</v>
      </c>
      <c r="BK237" s="196">
        <f t="shared" si="39"/>
        <v>0</v>
      </c>
      <c r="BL237" s="14" t="s">
        <v>179</v>
      </c>
      <c r="BM237" s="195" t="s">
        <v>1319</v>
      </c>
    </row>
    <row r="238" spans="1:65" s="2" customFormat="1" ht="24.2" customHeight="1">
      <c r="A238" s="31"/>
      <c r="B238" s="32"/>
      <c r="C238" s="184" t="s">
        <v>91</v>
      </c>
      <c r="D238" s="184" t="s">
        <v>175</v>
      </c>
      <c r="E238" s="185" t="s">
        <v>1305</v>
      </c>
      <c r="F238" s="186" t="s">
        <v>1306</v>
      </c>
      <c r="G238" s="187" t="s">
        <v>337</v>
      </c>
      <c r="H238" s="188">
        <v>40</v>
      </c>
      <c r="I238" s="189"/>
      <c r="J238" s="188">
        <f t="shared" si="30"/>
        <v>0</v>
      </c>
      <c r="K238" s="190"/>
      <c r="L238" s="36"/>
      <c r="M238" s="191" t="s">
        <v>1</v>
      </c>
      <c r="N238" s="192" t="s">
        <v>38</v>
      </c>
      <c r="O238" s="68"/>
      <c r="P238" s="193">
        <f t="shared" si="31"/>
        <v>0</v>
      </c>
      <c r="Q238" s="193">
        <v>0</v>
      </c>
      <c r="R238" s="193">
        <f t="shared" si="32"/>
        <v>0</v>
      </c>
      <c r="S238" s="193">
        <v>0</v>
      </c>
      <c r="T238" s="194">
        <f t="shared" si="33"/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179</v>
      </c>
      <c r="AT238" s="195" t="s">
        <v>175</v>
      </c>
      <c r="AU238" s="195" t="s">
        <v>180</v>
      </c>
      <c r="AY238" s="14" t="s">
        <v>172</v>
      </c>
      <c r="BE238" s="196">
        <f t="shared" si="34"/>
        <v>0</v>
      </c>
      <c r="BF238" s="196">
        <f t="shared" si="35"/>
        <v>0</v>
      </c>
      <c r="BG238" s="196">
        <f t="shared" si="36"/>
        <v>0</v>
      </c>
      <c r="BH238" s="196">
        <f t="shared" si="37"/>
        <v>0</v>
      </c>
      <c r="BI238" s="196">
        <f t="shared" si="38"/>
        <v>0</v>
      </c>
      <c r="BJ238" s="14" t="s">
        <v>180</v>
      </c>
      <c r="BK238" s="196">
        <f t="shared" si="39"/>
        <v>0</v>
      </c>
      <c r="BL238" s="14" t="s">
        <v>179</v>
      </c>
      <c r="BM238" s="195" t="s">
        <v>1322</v>
      </c>
    </row>
    <row r="239" spans="1:65" s="2" customFormat="1" ht="24.2" customHeight="1">
      <c r="A239" s="31"/>
      <c r="B239" s="32"/>
      <c r="C239" s="197" t="s">
        <v>94</v>
      </c>
      <c r="D239" s="197" t="s">
        <v>256</v>
      </c>
      <c r="E239" s="198" t="s">
        <v>1864</v>
      </c>
      <c r="F239" s="199" t="s">
        <v>1865</v>
      </c>
      <c r="G239" s="200" t="s">
        <v>337</v>
      </c>
      <c r="H239" s="201">
        <v>40</v>
      </c>
      <c r="I239" s="202"/>
      <c r="J239" s="201">
        <f t="shared" si="30"/>
        <v>0</v>
      </c>
      <c r="K239" s="203"/>
      <c r="L239" s="204"/>
      <c r="M239" s="205" t="s">
        <v>1</v>
      </c>
      <c r="N239" s="206" t="s">
        <v>38</v>
      </c>
      <c r="O239" s="68"/>
      <c r="P239" s="193">
        <f t="shared" si="31"/>
        <v>0</v>
      </c>
      <c r="Q239" s="193">
        <v>0</v>
      </c>
      <c r="R239" s="193">
        <f t="shared" si="32"/>
        <v>0</v>
      </c>
      <c r="S239" s="193">
        <v>0</v>
      </c>
      <c r="T239" s="194">
        <f t="shared" si="33"/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95" t="s">
        <v>220</v>
      </c>
      <c r="AT239" s="195" t="s">
        <v>256</v>
      </c>
      <c r="AU239" s="195" t="s">
        <v>180</v>
      </c>
      <c r="AY239" s="14" t="s">
        <v>172</v>
      </c>
      <c r="BE239" s="196">
        <f t="shared" si="34"/>
        <v>0</v>
      </c>
      <c r="BF239" s="196">
        <f t="shared" si="35"/>
        <v>0</v>
      </c>
      <c r="BG239" s="196">
        <f t="shared" si="36"/>
        <v>0</v>
      </c>
      <c r="BH239" s="196">
        <f t="shared" si="37"/>
        <v>0</v>
      </c>
      <c r="BI239" s="196">
        <f t="shared" si="38"/>
        <v>0</v>
      </c>
      <c r="BJ239" s="14" t="s">
        <v>180</v>
      </c>
      <c r="BK239" s="196">
        <f t="shared" si="39"/>
        <v>0</v>
      </c>
      <c r="BL239" s="14" t="s">
        <v>179</v>
      </c>
      <c r="BM239" s="195" t="s">
        <v>1325</v>
      </c>
    </row>
    <row r="240" spans="1:65" s="2" customFormat="1" ht="24.2" customHeight="1">
      <c r="A240" s="31"/>
      <c r="B240" s="32"/>
      <c r="C240" s="184" t="s">
        <v>97</v>
      </c>
      <c r="D240" s="184" t="s">
        <v>175</v>
      </c>
      <c r="E240" s="185" t="s">
        <v>1314</v>
      </c>
      <c r="F240" s="186" t="s">
        <v>1315</v>
      </c>
      <c r="G240" s="187" t="s">
        <v>337</v>
      </c>
      <c r="H240" s="188">
        <v>50</v>
      </c>
      <c r="I240" s="189"/>
      <c r="J240" s="188">
        <f t="shared" si="30"/>
        <v>0</v>
      </c>
      <c r="K240" s="190"/>
      <c r="L240" s="36"/>
      <c r="M240" s="191" t="s">
        <v>1</v>
      </c>
      <c r="N240" s="192" t="s">
        <v>38</v>
      </c>
      <c r="O240" s="68"/>
      <c r="P240" s="193">
        <f t="shared" si="31"/>
        <v>0</v>
      </c>
      <c r="Q240" s="193">
        <v>0</v>
      </c>
      <c r="R240" s="193">
        <f t="shared" si="32"/>
        <v>0</v>
      </c>
      <c r="S240" s="193">
        <v>0</v>
      </c>
      <c r="T240" s="194">
        <f t="shared" si="33"/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179</v>
      </c>
      <c r="AT240" s="195" t="s">
        <v>175</v>
      </c>
      <c r="AU240" s="195" t="s">
        <v>180</v>
      </c>
      <c r="AY240" s="14" t="s">
        <v>172</v>
      </c>
      <c r="BE240" s="196">
        <f t="shared" si="34"/>
        <v>0</v>
      </c>
      <c r="BF240" s="196">
        <f t="shared" si="35"/>
        <v>0</v>
      </c>
      <c r="BG240" s="196">
        <f t="shared" si="36"/>
        <v>0</v>
      </c>
      <c r="BH240" s="196">
        <f t="shared" si="37"/>
        <v>0</v>
      </c>
      <c r="BI240" s="196">
        <f t="shared" si="38"/>
        <v>0</v>
      </c>
      <c r="BJ240" s="14" t="s">
        <v>180</v>
      </c>
      <c r="BK240" s="196">
        <f t="shared" si="39"/>
        <v>0</v>
      </c>
      <c r="BL240" s="14" t="s">
        <v>179</v>
      </c>
      <c r="BM240" s="195" t="s">
        <v>1328</v>
      </c>
    </row>
    <row r="241" spans="1:65" s="2" customFormat="1" ht="24.2" customHeight="1">
      <c r="A241" s="31"/>
      <c r="B241" s="32"/>
      <c r="C241" s="197" t="s">
        <v>100</v>
      </c>
      <c r="D241" s="197" t="s">
        <v>256</v>
      </c>
      <c r="E241" s="198" t="s">
        <v>1317</v>
      </c>
      <c r="F241" s="199" t="s">
        <v>1318</v>
      </c>
      <c r="G241" s="200" t="s">
        <v>337</v>
      </c>
      <c r="H241" s="201">
        <v>50</v>
      </c>
      <c r="I241" s="202"/>
      <c r="J241" s="201">
        <f t="shared" si="30"/>
        <v>0</v>
      </c>
      <c r="K241" s="203"/>
      <c r="L241" s="204"/>
      <c r="M241" s="205" t="s">
        <v>1</v>
      </c>
      <c r="N241" s="206" t="s">
        <v>38</v>
      </c>
      <c r="O241" s="68"/>
      <c r="P241" s="193">
        <f t="shared" si="31"/>
        <v>0</v>
      </c>
      <c r="Q241" s="193">
        <v>0</v>
      </c>
      <c r="R241" s="193">
        <f t="shared" si="32"/>
        <v>0</v>
      </c>
      <c r="S241" s="193">
        <v>0</v>
      </c>
      <c r="T241" s="194">
        <f t="shared" si="33"/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95" t="s">
        <v>220</v>
      </c>
      <c r="AT241" s="195" t="s">
        <v>256</v>
      </c>
      <c r="AU241" s="195" t="s">
        <v>180</v>
      </c>
      <c r="AY241" s="14" t="s">
        <v>172</v>
      </c>
      <c r="BE241" s="196">
        <f t="shared" si="34"/>
        <v>0</v>
      </c>
      <c r="BF241" s="196">
        <f t="shared" si="35"/>
        <v>0</v>
      </c>
      <c r="BG241" s="196">
        <f t="shared" si="36"/>
        <v>0</v>
      </c>
      <c r="BH241" s="196">
        <f t="shared" si="37"/>
        <v>0</v>
      </c>
      <c r="BI241" s="196">
        <f t="shared" si="38"/>
        <v>0</v>
      </c>
      <c r="BJ241" s="14" t="s">
        <v>180</v>
      </c>
      <c r="BK241" s="196">
        <f t="shared" si="39"/>
        <v>0</v>
      </c>
      <c r="BL241" s="14" t="s">
        <v>179</v>
      </c>
      <c r="BM241" s="195" t="s">
        <v>1331</v>
      </c>
    </row>
    <row r="242" spans="1:65" s="2" customFormat="1" ht="24.2" customHeight="1">
      <c r="A242" s="31"/>
      <c r="B242" s="32"/>
      <c r="C242" s="184" t="s">
        <v>103</v>
      </c>
      <c r="D242" s="184" t="s">
        <v>175</v>
      </c>
      <c r="E242" s="185" t="s">
        <v>1320</v>
      </c>
      <c r="F242" s="186" t="s">
        <v>1321</v>
      </c>
      <c r="G242" s="187" t="s">
        <v>337</v>
      </c>
      <c r="H242" s="188">
        <v>42</v>
      </c>
      <c r="I242" s="189"/>
      <c r="J242" s="188">
        <f t="shared" si="30"/>
        <v>0</v>
      </c>
      <c r="K242" s="190"/>
      <c r="L242" s="36"/>
      <c r="M242" s="191" t="s">
        <v>1</v>
      </c>
      <c r="N242" s="192" t="s">
        <v>38</v>
      </c>
      <c r="O242" s="68"/>
      <c r="P242" s="193">
        <f t="shared" si="31"/>
        <v>0</v>
      </c>
      <c r="Q242" s="193">
        <v>0</v>
      </c>
      <c r="R242" s="193">
        <f t="shared" si="32"/>
        <v>0</v>
      </c>
      <c r="S242" s="193">
        <v>0</v>
      </c>
      <c r="T242" s="194">
        <f t="shared" si="33"/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179</v>
      </c>
      <c r="AT242" s="195" t="s">
        <v>175</v>
      </c>
      <c r="AU242" s="195" t="s">
        <v>180</v>
      </c>
      <c r="AY242" s="14" t="s">
        <v>172</v>
      </c>
      <c r="BE242" s="196">
        <f t="shared" si="34"/>
        <v>0</v>
      </c>
      <c r="BF242" s="196">
        <f t="shared" si="35"/>
        <v>0</v>
      </c>
      <c r="BG242" s="196">
        <f t="shared" si="36"/>
        <v>0</v>
      </c>
      <c r="BH242" s="196">
        <f t="shared" si="37"/>
        <v>0</v>
      </c>
      <c r="BI242" s="196">
        <f t="shared" si="38"/>
        <v>0</v>
      </c>
      <c r="BJ242" s="14" t="s">
        <v>180</v>
      </c>
      <c r="BK242" s="196">
        <f t="shared" si="39"/>
        <v>0</v>
      </c>
      <c r="BL242" s="14" t="s">
        <v>179</v>
      </c>
      <c r="BM242" s="195" t="s">
        <v>1334</v>
      </c>
    </row>
    <row r="243" spans="1:65" s="2" customFormat="1" ht="24.2" customHeight="1">
      <c r="A243" s="31"/>
      <c r="B243" s="32"/>
      <c r="C243" s="184" t="s">
        <v>106</v>
      </c>
      <c r="D243" s="184" t="s">
        <v>175</v>
      </c>
      <c r="E243" s="185" t="s">
        <v>1323</v>
      </c>
      <c r="F243" s="186" t="s">
        <v>1324</v>
      </c>
      <c r="G243" s="187" t="s">
        <v>337</v>
      </c>
      <c r="H243" s="188">
        <v>3</v>
      </c>
      <c r="I243" s="189"/>
      <c r="J243" s="188">
        <f t="shared" si="30"/>
        <v>0</v>
      </c>
      <c r="K243" s="190"/>
      <c r="L243" s="36"/>
      <c r="M243" s="191" t="s">
        <v>1</v>
      </c>
      <c r="N243" s="192" t="s">
        <v>38</v>
      </c>
      <c r="O243" s="68"/>
      <c r="P243" s="193">
        <f t="shared" si="31"/>
        <v>0</v>
      </c>
      <c r="Q243" s="193">
        <v>0</v>
      </c>
      <c r="R243" s="193">
        <f t="shared" si="32"/>
        <v>0</v>
      </c>
      <c r="S243" s="193">
        <v>0</v>
      </c>
      <c r="T243" s="194">
        <f t="shared" si="33"/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95" t="s">
        <v>179</v>
      </c>
      <c r="AT243" s="195" t="s">
        <v>175</v>
      </c>
      <c r="AU243" s="195" t="s">
        <v>180</v>
      </c>
      <c r="AY243" s="14" t="s">
        <v>172</v>
      </c>
      <c r="BE243" s="196">
        <f t="shared" si="34"/>
        <v>0</v>
      </c>
      <c r="BF243" s="196">
        <f t="shared" si="35"/>
        <v>0</v>
      </c>
      <c r="BG243" s="196">
        <f t="shared" si="36"/>
        <v>0</v>
      </c>
      <c r="BH243" s="196">
        <f t="shared" si="37"/>
        <v>0</v>
      </c>
      <c r="BI243" s="196">
        <f t="shared" si="38"/>
        <v>0</v>
      </c>
      <c r="BJ243" s="14" t="s">
        <v>180</v>
      </c>
      <c r="BK243" s="196">
        <f t="shared" si="39"/>
        <v>0</v>
      </c>
      <c r="BL243" s="14" t="s">
        <v>179</v>
      </c>
      <c r="BM243" s="195" t="s">
        <v>1337</v>
      </c>
    </row>
    <row r="244" spans="1:65" s="2" customFormat="1" ht="24.2" customHeight="1">
      <c r="A244" s="31"/>
      <c r="B244" s="32"/>
      <c r="C244" s="197" t="s">
        <v>109</v>
      </c>
      <c r="D244" s="197" t="s">
        <v>256</v>
      </c>
      <c r="E244" s="198" t="s">
        <v>1326</v>
      </c>
      <c r="F244" s="199" t="s">
        <v>1327</v>
      </c>
      <c r="G244" s="200" t="s">
        <v>337</v>
      </c>
      <c r="H244" s="201">
        <v>3</v>
      </c>
      <c r="I244" s="202"/>
      <c r="J244" s="201">
        <f t="shared" si="30"/>
        <v>0</v>
      </c>
      <c r="K244" s="203"/>
      <c r="L244" s="204"/>
      <c r="M244" s="205" t="s">
        <v>1</v>
      </c>
      <c r="N244" s="206" t="s">
        <v>38</v>
      </c>
      <c r="O244" s="68"/>
      <c r="P244" s="193">
        <f t="shared" si="31"/>
        <v>0</v>
      </c>
      <c r="Q244" s="193">
        <v>3.6000000000000002E-4</v>
      </c>
      <c r="R244" s="193">
        <f t="shared" si="32"/>
        <v>1.08E-3</v>
      </c>
      <c r="S244" s="193">
        <v>0</v>
      </c>
      <c r="T244" s="194">
        <f t="shared" si="33"/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220</v>
      </c>
      <c r="AT244" s="195" t="s">
        <v>256</v>
      </c>
      <c r="AU244" s="195" t="s">
        <v>180</v>
      </c>
      <c r="AY244" s="14" t="s">
        <v>172</v>
      </c>
      <c r="BE244" s="196">
        <f t="shared" si="34"/>
        <v>0</v>
      </c>
      <c r="BF244" s="196">
        <f t="shared" si="35"/>
        <v>0</v>
      </c>
      <c r="BG244" s="196">
        <f t="shared" si="36"/>
        <v>0</v>
      </c>
      <c r="BH244" s="196">
        <f t="shared" si="37"/>
        <v>0</v>
      </c>
      <c r="BI244" s="196">
        <f t="shared" si="38"/>
        <v>0</v>
      </c>
      <c r="BJ244" s="14" t="s">
        <v>180</v>
      </c>
      <c r="BK244" s="196">
        <f t="shared" si="39"/>
        <v>0</v>
      </c>
      <c r="BL244" s="14" t="s">
        <v>179</v>
      </c>
      <c r="BM244" s="195" t="s">
        <v>1340</v>
      </c>
    </row>
    <row r="245" spans="1:65" s="2" customFormat="1" ht="24.2" customHeight="1">
      <c r="A245" s="31"/>
      <c r="B245" s="32"/>
      <c r="C245" s="184" t="s">
        <v>1165</v>
      </c>
      <c r="D245" s="184" t="s">
        <v>175</v>
      </c>
      <c r="E245" s="185" t="s">
        <v>1866</v>
      </c>
      <c r="F245" s="186" t="s">
        <v>1867</v>
      </c>
      <c r="G245" s="187" t="s">
        <v>337</v>
      </c>
      <c r="H245" s="188">
        <v>3</v>
      </c>
      <c r="I245" s="189"/>
      <c r="J245" s="188">
        <f t="shared" si="30"/>
        <v>0</v>
      </c>
      <c r="K245" s="190"/>
      <c r="L245" s="36"/>
      <c r="M245" s="191" t="s">
        <v>1</v>
      </c>
      <c r="N245" s="192" t="s">
        <v>38</v>
      </c>
      <c r="O245" s="68"/>
      <c r="P245" s="193">
        <f t="shared" si="31"/>
        <v>0</v>
      </c>
      <c r="Q245" s="193">
        <v>0</v>
      </c>
      <c r="R245" s="193">
        <f t="shared" si="32"/>
        <v>0</v>
      </c>
      <c r="S245" s="193">
        <v>0</v>
      </c>
      <c r="T245" s="194">
        <f t="shared" si="33"/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179</v>
      </c>
      <c r="AT245" s="195" t="s">
        <v>175</v>
      </c>
      <c r="AU245" s="195" t="s">
        <v>180</v>
      </c>
      <c r="AY245" s="14" t="s">
        <v>172</v>
      </c>
      <c r="BE245" s="196">
        <f t="shared" si="34"/>
        <v>0</v>
      </c>
      <c r="BF245" s="196">
        <f t="shared" si="35"/>
        <v>0</v>
      </c>
      <c r="BG245" s="196">
        <f t="shared" si="36"/>
        <v>0</v>
      </c>
      <c r="BH245" s="196">
        <f t="shared" si="37"/>
        <v>0</v>
      </c>
      <c r="BI245" s="196">
        <f t="shared" si="38"/>
        <v>0</v>
      </c>
      <c r="BJ245" s="14" t="s">
        <v>180</v>
      </c>
      <c r="BK245" s="196">
        <f t="shared" si="39"/>
        <v>0</v>
      </c>
      <c r="BL245" s="14" t="s">
        <v>179</v>
      </c>
      <c r="BM245" s="195" t="s">
        <v>1343</v>
      </c>
    </row>
    <row r="246" spans="1:65" s="2" customFormat="1" ht="24.2" customHeight="1">
      <c r="A246" s="31"/>
      <c r="B246" s="32"/>
      <c r="C246" s="184" t="s">
        <v>1344</v>
      </c>
      <c r="D246" s="184" t="s">
        <v>175</v>
      </c>
      <c r="E246" s="185" t="s">
        <v>2160</v>
      </c>
      <c r="F246" s="186" t="s">
        <v>2161</v>
      </c>
      <c r="G246" s="187" t="s">
        <v>337</v>
      </c>
      <c r="H246" s="188">
        <v>55</v>
      </c>
      <c r="I246" s="189"/>
      <c r="J246" s="188">
        <f t="shared" si="30"/>
        <v>0</v>
      </c>
      <c r="K246" s="190"/>
      <c r="L246" s="36"/>
      <c r="M246" s="191" t="s">
        <v>1</v>
      </c>
      <c r="N246" s="192" t="s">
        <v>38</v>
      </c>
      <c r="O246" s="68"/>
      <c r="P246" s="193">
        <f t="shared" si="31"/>
        <v>0</v>
      </c>
      <c r="Q246" s="193">
        <v>0</v>
      </c>
      <c r="R246" s="193">
        <f t="shared" si="32"/>
        <v>0</v>
      </c>
      <c r="S246" s="193">
        <v>0</v>
      </c>
      <c r="T246" s="194">
        <f t="shared" si="33"/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95" t="s">
        <v>179</v>
      </c>
      <c r="AT246" s="195" t="s">
        <v>175</v>
      </c>
      <c r="AU246" s="195" t="s">
        <v>180</v>
      </c>
      <c r="AY246" s="14" t="s">
        <v>172</v>
      </c>
      <c r="BE246" s="196">
        <f t="shared" si="34"/>
        <v>0</v>
      </c>
      <c r="BF246" s="196">
        <f t="shared" si="35"/>
        <v>0</v>
      </c>
      <c r="BG246" s="196">
        <f t="shared" si="36"/>
        <v>0</v>
      </c>
      <c r="BH246" s="196">
        <f t="shared" si="37"/>
        <v>0</v>
      </c>
      <c r="BI246" s="196">
        <f t="shared" si="38"/>
        <v>0</v>
      </c>
      <c r="BJ246" s="14" t="s">
        <v>180</v>
      </c>
      <c r="BK246" s="196">
        <f t="shared" si="39"/>
        <v>0</v>
      </c>
      <c r="BL246" s="14" t="s">
        <v>179</v>
      </c>
      <c r="BM246" s="195" t="s">
        <v>1347</v>
      </c>
    </row>
    <row r="247" spans="1:65" s="2" customFormat="1" ht="24.2" customHeight="1">
      <c r="A247" s="31"/>
      <c r="B247" s="32"/>
      <c r="C247" s="184" t="s">
        <v>1168</v>
      </c>
      <c r="D247" s="184" t="s">
        <v>175</v>
      </c>
      <c r="E247" s="185" t="s">
        <v>2162</v>
      </c>
      <c r="F247" s="186" t="s">
        <v>2163</v>
      </c>
      <c r="G247" s="187" t="s">
        <v>337</v>
      </c>
      <c r="H247" s="188">
        <v>3</v>
      </c>
      <c r="I247" s="189"/>
      <c r="J247" s="188">
        <f t="shared" si="30"/>
        <v>0</v>
      </c>
      <c r="K247" s="190"/>
      <c r="L247" s="36"/>
      <c r="M247" s="191" t="s">
        <v>1</v>
      </c>
      <c r="N247" s="192" t="s">
        <v>38</v>
      </c>
      <c r="O247" s="68"/>
      <c r="P247" s="193">
        <f t="shared" si="31"/>
        <v>0</v>
      </c>
      <c r="Q247" s="193">
        <v>0</v>
      </c>
      <c r="R247" s="193">
        <f t="shared" si="32"/>
        <v>0</v>
      </c>
      <c r="S247" s="193">
        <v>0</v>
      </c>
      <c r="T247" s="194">
        <f t="shared" si="33"/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179</v>
      </c>
      <c r="AT247" s="195" t="s">
        <v>175</v>
      </c>
      <c r="AU247" s="195" t="s">
        <v>180</v>
      </c>
      <c r="AY247" s="14" t="s">
        <v>172</v>
      </c>
      <c r="BE247" s="196">
        <f t="shared" si="34"/>
        <v>0</v>
      </c>
      <c r="BF247" s="196">
        <f t="shared" si="35"/>
        <v>0</v>
      </c>
      <c r="BG247" s="196">
        <f t="shared" si="36"/>
        <v>0</v>
      </c>
      <c r="BH247" s="196">
        <f t="shared" si="37"/>
        <v>0</v>
      </c>
      <c r="BI247" s="196">
        <f t="shared" si="38"/>
        <v>0</v>
      </c>
      <c r="BJ247" s="14" t="s">
        <v>180</v>
      </c>
      <c r="BK247" s="196">
        <f t="shared" si="39"/>
        <v>0</v>
      </c>
      <c r="BL247" s="14" t="s">
        <v>179</v>
      </c>
      <c r="BM247" s="195" t="s">
        <v>1350</v>
      </c>
    </row>
    <row r="248" spans="1:65" s="2" customFormat="1" ht="24.2" customHeight="1">
      <c r="A248" s="31"/>
      <c r="B248" s="32"/>
      <c r="C248" s="197" t="s">
        <v>1351</v>
      </c>
      <c r="D248" s="197" t="s">
        <v>256</v>
      </c>
      <c r="E248" s="198" t="s">
        <v>1338</v>
      </c>
      <c r="F248" s="199" t="s">
        <v>1339</v>
      </c>
      <c r="G248" s="200" t="s">
        <v>337</v>
      </c>
      <c r="H248" s="201">
        <v>3</v>
      </c>
      <c r="I248" s="202"/>
      <c r="J248" s="201">
        <f t="shared" si="30"/>
        <v>0</v>
      </c>
      <c r="K248" s="203"/>
      <c r="L248" s="204"/>
      <c r="M248" s="205" t="s">
        <v>1</v>
      </c>
      <c r="N248" s="206" t="s">
        <v>38</v>
      </c>
      <c r="O248" s="68"/>
      <c r="P248" s="193">
        <f t="shared" si="31"/>
        <v>0</v>
      </c>
      <c r="Q248" s="193">
        <v>0</v>
      </c>
      <c r="R248" s="193">
        <f t="shared" si="32"/>
        <v>0</v>
      </c>
      <c r="S248" s="193">
        <v>0</v>
      </c>
      <c r="T248" s="194">
        <f t="shared" si="33"/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95" t="s">
        <v>220</v>
      </c>
      <c r="AT248" s="195" t="s">
        <v>256</v>
      </c>
      <c r="AU248" s="195" t="s">
        <v>180</v>
      </c>
      <c r="AY248" s="14" t="s">
        <v>172</v>
      </c>
      <c r="BE248" s="196">
        <f t="shared" si="34"/>
        <v>0</v>
      </c>
      <c r="BF248" s="196">
        <f t="shared" si="35"/>
        <v>0</v>
      </c>
      <c r="BG248" s="196">
        <f t="shared" si="36"/>
        <v>0</v>
      </c>
      <c r="BH248" s="196">
        <f t="shared" si="37"/>
        <v>0</v>
      </c>
      <c r="BI248" s="196">
        <f t="shared" si="38"/>
        <v>0</v>
      </c>
      <c r="BJ248" s="14" t="s">
        <v>180</v>
      </c>
      <c r="BK248" s="196">
        <f t="shared" si="39"/>
        <v>0</v>
      </c>
      <c r="BL248" s="14" t="s">
        <v>179</v>
      </c>
      <c r="BM248" s="195" t="s">
        <v>1354</v>
      </c>
    </row>
    <row r="249" spans="1:65" s="2" customFormat="1" ht="24.2" customHeight="1">
      <c r="A249" s="31"/>
      <c r="B249" s="32"/>
      <c r="C249" s="184" t="s">
        <v>1171</v>
      </c>
      <c r="D249" s="184" t="s">
        <v>175</v>
      </c>
      <c r="E249" s="185" t="s">
        <v>2164</v>
      </c>
      <c r="F249" s="186" t="s">
        <v>2165</v>
      </c>
      <c r="G249" s="187" t="s">
        <v>337</v>
      </c>
      <c r="H249" s="188">
        <v>3</v>
      </c>
      <c r="I249" s="189"/>
      <c r="J249" s="188">
        <f t="shared" si="30"/>
        <v>0</v>
      </c>
      <c r="K249" s="190"/>
      <c r="L249" s="36"/>
      <c r="M249" s="191" t="s">
        <v>1</v>
      </c>
      <c r="N249" s="192" t="s">
        <v>38</v>
      </c>
      <c r="O249" s="68"/>
      <c r="P249" s="193">
        <f t="shared" si="31"/>
        <v>0</v>
      </c>
      <c r="Q249" s="193">
        <v>0</v>
      </c>
      <c r="R249" s="193">
        <f t="shared" si="32"/>
        <v>0</v>
      </c>
      <c r="S249" s="193">
        <v>0</v>
      </c>
      <c r="T249" s="194">
        <f t="shared" si="33"/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179</v>
      </c>
      <c r="AT249" s="195" t="s">
        <v>175</v>
      </c>
      <c r="AU249" s="195" t="s">
        <v>180</v>
      </c>
      <c r="AY249" s="14" t="s">
        <v>172</v>
      </c>
      <c r="BE249" s="196">
        <f t="shared" si="34"/>
        <v>0</v>
      </c>
      <c r="BF249" s="196">
        <f t="shared" si="35"/>
        <v>0</v>
      </c>
      <c r="BG249" s="196">
        <f t="shared" si="36"/>
        <v>0</v>
      </c>
      <c r="BH249" s="196">
        <f t="shared" si="37"/>
        <v>0</v>
      </c>
      <c r="BI249" s="196">
        <f t="shared" si="38"/>
        <v>0</v>
      </c>
      <c r="BJ249" s="14" t="s">
        <v>180</v>
      </c>
      <c r="BK249" s="196">
        <f t="shared" si="39"/>
        <v>0</v>
      </c>
      <c r="BL249" s="14" t="s">
        <v>179</v>
      </c>
      <c r="BM249" s="195" t="s">
        <v>1357</v>
      </c>
    </row>
    <row r="250" spans="1:65" s="2" customFormat="1" ht="24.2" customHeight="1">
      <c r="A250" s="31"/>
      <c r="B250" s="32"/>
      <c r="C250" s="197" t="s">
        <v>1358</v>
      </c>
      <c r="D250" s="197" t="s">
        <v>256</v>
      </c>
      <c r="E250" s="198" t="s">
        <v>1345</v>
      </c>
      <c r="F250" s="199" t="s">
        <v>1346</v>
      </c>
      <c r="G250" s="200" t="s">
        <v>337</v>
      </c>
      <c r="H250" s="201">
        <v>3</v>
      </c>
      <c r="I250" s="202"/>
      <c r="J250" s="201">
        <f t="shared" ref="J250:J281" si="40">ROUND(I250*H250,2)</f>
        <v>0</v>
      </c>
      <c r="K250" s="203"/>
      <c r="L250" s="204"/>
      <c r="M250" s="205" t="s">
        <v>1</v>
      </c>
      <c r="N250" s="206" t="s">
        <v>38</v>
      </c>
      <c r="O250" s="68"/>
      <c r="P250" s="193">
        <f t="shared" ref="P250:P281" si="41">O250*H250</f>
        <v>0</v>
      </c>
      <c r="Q250" s="193">
        <v>0</v>
      </c>
      <c r="R250" s="193">
        <f t="shared" ref="R250:R281" si="42">Q250*H250</f>
        <v>0</v>
      </c>
      <c r="S250" s="193">
        <v>0</v>
      </c>
      <c r="T250" s="194">
        <f t="shared" ref="T250:T281" si="43">S250*H250</f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95" t="s">
        <v>220</v>
      </c>
      <c r="AT250" s="195" t="s">
        <v>256</v>
      </c>
      <c r="AU250" s="195" t="s">
        <v>180</v>
      </c>
      <c r="AY250" s="14" t="s">
        <v>172</v>
      </c>
      <c r="BE250" s="196">
        <f t="shared" ref="BE250:BE281" si="44">IF(N250="základná",J250,0)</f>
        <v>0</v>
      </c>
      <c r="BF250" s="196">
        <f t="shared" ref="BF250:BF281" si="45">IF(N250="znížená",J250,0)</f>
        <v>0</v>
      </c>
      <c r="BG250" s="196">
        <f t="shared" ref="BG250:BG281" si="46">IF(N250="zákl. prenesená",J250,0)</f>
        <v>0</v>
      </c>
      <c r="BH250" s="196">
        <f t="shared" ref="BH250:BH281" si="47">IF(N250="zníž. prenesená",J250,0)</f>
        <v>0</v>
      </c>
      <c r="BI250" s="196">
        <f t="shared" ref="BI250:BI281" si="48">IF(N250="nulová",J250,0)</f>
        <v>0</v>
      </c>
      <c r="BJ250" s="14" t="s">
        <v>180</v>
      </c>
      <c r="BK250" s="196">
        <f t="shared" ref="BK250:BK281" si="49">ROUND(I250*H250,2)</f>
        <v>0</v>
      </c>
      <c r="BL250" s="14" t="s">
        <v>179</v>
      </c>
      <c r="BM250" s="195" t="s">
        <v>1361</v>
      </c>
    </row>
    <row r="251" spans="1:65" s="2" customFormat="1" ht="24.2" customHeight="1">
      <c r="A251" s="31"/>
      <c r="B251" s="32"/>
      <c r="C251" s="184" t="s">
        <v>1174</v>
      </c>
      <c r="D251" s="184" t="s">
        <v>175</v>
      </c>
      <c r="E251" s="185" t="s">
        <v>2166</v>
      </c>
      <c r="F251" s="186" t="s">
        <v>2167</v>
      </c>
      <c r="G251" s="187" t="s">
        <v>337</v>
      </c>
      <c r="H251" s="188">
        <v>53</v>
      </c>
      <c r="I251" s="189"/>
      <c r="J251" s="188">
        <f t="shared" si="40"/>
        <v>0</v>
      </c>
      <c r="K251" s="190"/>
      <c r="L251" s="36"/>
      <c r="M251" s="191" t="s">
        <v>1</v>
      </c>
      <c r="N251" s="192" t="s">
        <v>38</v>
      </c>
      <c r="O251" s="68"/>
      <c r="P251" s="193">
        <f t="shared" si="41"/>
        <v>0</v>
      </c>
      <c r="Q251" s="193">
        <v>0</v>
      </c>
      <c r="R251" s="193">
        <f t="shared" si="42"/>
        <v>0</v>
      </c>
      <c r="S251" s="193">
        <v>0</v>
      </c>
      <c r="T251" s="194">
        <f t="shared" si="43"/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179</v>
      </c>
      <c r="AT251" s="195" t="s">
        <v>175</v>
      </c>
      <c r="AU251" s="195" t="s">
        <v>180</v>
      </c>
      <c r="AY251" s="14" t="s">
        <v>172</v>
      </c>
      <c r="BE251" s="196">
        <f t="shared" si="44"/>
        <v>0</v>
      </c>
      <c r="BF251" s="196">
        <f t="shared" si="45"/>
        <v>0</v>
      </c>
      <c r="BG251" s="196">
        <f t="shared" si="46"/>
        <v>0</v>
      </c>
      <c r="BH251" s="196">
        <f t="shared" si="47"/>
        <v>0</v>
      </c>
      <c r="BI251" s="196">
        <f t="shared" si="48"/>
        <v>0</v>
      </c>
      <c r="BJ251" s="14" t="s">
        <v>180</v>
      </c>
      <c r="BK251" s="196">
        <f t="shared" si="49"/>
        <v>0</v>
      </c>
      <c r="BL251" s="14" t="s">
        <v>179</v>
      </c>
      <c r="BM251" s="195" t="s">
        <v>1364</v>
      </c>
    </row>
    <row r="252" spans="1:65" s="2" customFormat="1" ht="24.2" customHeight="1">
      <c r="A252" s="31"/>
      <c r="B252" s="32"/>
      <c r="C252" s="184" t="s">
        <v>1365</v>
      </c>
      <c r="D252" s="184" t="s">
        <v>175</v>
      </c>
      <c r="E252" s="185" t="s">
        <v>1355</v>
      </c>
      <c r="F252" s="186" t="s">
        <v>1356</v>
      </c>
      <c r="G252" s="187" t="s">
        <v>1048</v>
      </c>
      <c r="H252" s="188">
        <v>18</v>
      </c>
      <c r="I252" s="189"/>
      <c r="J252" s="188">
        <f t="shared" si="40"/>
        <v>0</v>
      </c>
      <c r="K252" s="190"/>
      <c r="L252" s="36"/>
      <c r="M252" s="191" t="s">
        <v>1</v>
      </c>
      <c r="N252" s="192" t="s">
        <v>38</v>
      </c>
      <c r="O252" s="68"/>
      <c r="P252" s="193">
        <f t="shared" si="41"/>
        <v>0</v>
      </c>
      <c r="Q252" s="193">
        <v>0</v>
      </c>
      <c r="R252" s="193">
        <f t="shared" si="42"/>
        <v>0</v>
      </c>
      <c r="S252" s="193">
        <v>0</v>
      </c>
      <c r="T252" s="194">
        <f t="shared" si="43"/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179</v>
      </c>
      <c r="AT252" s="195" t="s">
        <v>175</v>
      </c>
      <c r="AU252" s="195" t="s">
        <v>180</v>
      </c>
      <c r="AY252" s="14" t="s">
        <v>172</v>
      </c>
      <c r="BE252" s="196">
        <f t="shared" si="44"/>
        <v>0</v>
      </c>
      <c r="BF252" s="196">
        <f t="shared" si="45"/>
        <v>0</v>
      </c>
      <c r="BG252" s="196">
        <f t="shared" si="46"/>
        <v>0</v>
      </c>
      <c r="BH252" s="196">
        <f t="shared" si="47"/>
        <v>0</v>
      </c>
      <c r="BI252" s="196">
        <f t="shared" si="48"/>
        <v>0</v>
      </c>
      <c r="BJ252" s="14" t="s">
        <v>180</v>
      </c>
      <c r="BK252" s="196">
        <f t="shared" si="49"/>
        <v>0</v>
      </c>
      <c r="BL252" s="14" t="s">
        <v>179</v>
      </c>
      <c r="BM252" s="195" t="s">
        <v>1368</v>
      </c>
    </row>
    <row r="253" spans="1:65" s="2" customFormat="1" ht="24.2" customHeight="1">
      <c r="A253" s="31"/>
      <c r="B253" s="32"/>
      <c r="C253" s="184" t="s">
        <v>1177</v>
      </c>
      <c r="D253" s="184" t="s">
        <v>175</v>
      </c>
      <c r="E253" s="185" t="s">
        <v>1359</v>
      </c>
      <c r="F253" s="186" t="s">
        <v>1360</v>
      </c>
      <c r="G253" s="187" t="s">
        <v>1048</v>
      </c>
      <c r="H253" s="188">
        <v>4</v>
      </c>
      <c r="I253" s="189"/>
      <c r="J253" s="188">
        <f t="shared" si="40"/>
        <v>0</v>
      </c>
      <c r="K253" s="190"/>
      <c r="L253" s="36"/>
      <c r="M253" s="191" t="s">
        <v>1</v>
      </c>
      <c r="N253" s="192" t="s">
        <v>38</v>
      </c>
      <c r="O253" s="68"/>
      <c r="P253" s="193">
        <f t="shared" si="41"/>
        <v>0</v>
      </c>
      <c r="Q253" s="193">
        <v>0</v>
      </c>
      <c r="R253" s="193">
        <f t="shared" si="42"/>
        <v>0</v>
      </c>
      <c r="S253" s="193">
        <v>0</v>
      </c>
      <c r="T253" s="194">
        <f t="shared" si="43"/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95" t="s">
        <v>179</v>
      </c>
      <c r="AT253" s="195" t="s">
        <v>175</v>
      </c>
      <c r="AU253" s="195" t="s">
        <v>180</v>
      </c>
      <c r="AY253" s="14" t="s">
        <v>172</v>
      </c>
      <c r="BE253" s="196">
        <f t="shared" si="44"/>
        <v>0</v>
      </c>
      <c r="BF253" s="196">
        <f t="shared" si="45"/>
        <v>0</v>
      </c>
      <c r="BG253" s="196">
        <f t="shared" si="46"/>
        <v>0</v>
      </c>
      <c r="BH253" s="196">
        <f t="shared" si="47"/>
        <v>0</v>
      </c>
      <c r="BI253" s="196">
        <f t="shared" si="48"/>
        <v>0</v>
      </c>
      <c r="BJ253" s="14" t="s">
        <v>180</v>
      </c>
      <c r="BK253" s="196">
        <f t="shared" si="49"/>
        <v>0</v>
      </c>
      <c r="BL253" s="14" t="s">
        <v>179</v>
      </c>
      <c r="BM253" s="195" t="s">
        <v>1371</v>
      </c>
    </row>
    <row r="254" spans="1:65" s="2" customFormat="1" ht="24.2" customHeight="1">
      <c r="A254" s="31"/>
      <c r="B254" s="32"/>
      <c r="C254" s="184" t="s">
        <v>1372</v>
      </c>
      <c r="D254" s="184" t="s">
        <v>175</v>
      </c>
      <c r="E254" s="185" t="s">
        <v>1366</v>
      </c>
      <c r="F254" s="186" t="s">
        <v>1367</v>
      </c>
      <c r="G254" s="187" t="s">
        <v>1048</v>
      </c>
      <c r="H254" s="188">
        <v>8</v>
      </c>
      <c r="I254" s="189"/>
      <c r="J254" s="188">
        <f t="shared" si="40"/>
        <v>0</v>
      </c>
      <c r="K254" s="190"/>
      <c r="L254" s="36"/>
      <c r="M254" s="191" t="s">
        <v>1</v>
      </c>
      <c r="N254" s="192" t="s">
        <v>38</v>
      </c>
      <c r="O254" s="68"/>
      <c r="P254" s="193">
        <f t="shared" si="41"/>
        <v>0</v>
      </c>
      <c r="Q254" s="193">
        <v>0</v>
      </c>
      <c r="R254" s="193">
        <f t="shared" si="42"/>
        <v>0</v>
      </c>
      <c r="S254" s="193">
        <v>0</v>
      </c>
      <c r="T254" s="194">
        <f t="shared" si="43"/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179</v>
      </c>
      <c r="AT254" s="195" t="s">
        <v>175</v>
      </c>
      <c r="AU254" s="195" t="s">
        <v>180</v>
      </c>
      <c r="AY254" s="14" t="s">
        <v>172</v>
      </c>
      <c r="BE254" s="196">
        <f t="shared" si="44"/>
        <v>0</v>
      </c>
      <c r="BF254" s="196">
        <f t="shared" si="45"/>
        <v>0</v>
      </c>
      <c r="BG254" s="196">
        <f t="shared" si="46"/>
        <v>0</v>
      </c>
      <c r="BH254" s="196">
        <f t="shared" si="47"/>
        <v>0</v>
      </c>
      <c r="BI254" s="196">
        <f t="shared" si="48"/>
        <v>0</v>
      </c>
      <c r="BJ254" s="14" t="s">
        <v>180</v>
      </c>
      <c r="BK254" s="196">
        <f t="shared" si="49"/>
        <v>0</v>
      </c>
      <c r="BL254" s="14" t="s">
        <v>179</v>
      </c>
      <c r="BM254" s="195" t="s">
        <v>1375</v>
      </c>
    </row>
    <row r="255" spans="1:65" s="2" customFormat="1" ht="24.2" customHeight="1">
      <c r="A255" s="31"/>
      <c r="B255" s="32"/>
      <c r="C255" s="184" t="s">
        <v>1180</v>
      </c>
      <c r="D255" s="184" t="s">
        <v>175</v>
      </c>
      <c r="E255" s="185" t="s">
        <v>1373</v>
      </c>
      <c r="F255" s="186" t="s">
        <v>1374</v>
      </c>
      <c r="G255" s="187" t="s">
        <v>1048</v>
      </c>
      <c r="H255" s="188">
        <v>2</v>
      </c>
      <c r="I255" s="189"/>
      <c r="J255" s="188">
        <f t="shared" si="40"/>
        <v>0</v>
      </c>
      <c r="K255" s="190"/>
      <c r="L255" s="36"/>
      <c r="M255" s="191" t="s">
        <v>1</v>
      </c>
      <c r="N255" s="192" t="s">
        <v>38</v>
      </c>
      <c r="O255" s="68"/>
      <c r="P255" s="193">
        <f t="shared" si="41"/>
        <v>0</v>
      </c>
      <c r="Q255" s="193">
        <v>0</v>
      </c>
      <c r="R255" s="193">
        <f t="shared" si="42"/>
        <v>0</v>
      </c>
      <c r="S255" s="193">
        <v>0</v>
      </c>
      <c r="T255" s="194">
        <f t="shared" si="43"/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95" t="s">
        <v>179</v>
      </c>
      <c r="AT255" s="195" t="s">
        <v>175</v>
      </c>
      <c r="AU255" s="195" t="s">
        <v>180</v>
      </c>
      <c r="AY255" s="14" t="s">
        <v>172</v>
      </c>
      <c r="BE255" s="196">
        <f t="shared" si="44"/>
        <v>0</v>
      </c>
      <c r="BF255" s="196">
        <f t="shared" si="45"/>
        <v>0</v>
      </c>
      <c r="BG255" s="196">
        <f t="shared" si="46"/>
        <v>0</v>
      </c>
      <c r="BH255" s="196">
        <f t="shared" si="47"/>
        <v>0</v>
      </c>
      <c r="BI255" s="196">
        <f t="shared" si="48"/>
        <v>0</v>
      </c>
      <c r="BJ255" s="14" t="s">
        <v>180</v>
      </c>
      <c r="BK255" s="196">
        <f t="shared" si="49"/>
        <v>0</v>
      </c>
      <c r="BL255" s="14" t="s">
        <v>179</v>
      </c>
      <c r="BM255" s="195" t="s">
        <v>1378</v>
      </c>
    </row>
    <row r="256" spans="1:65" s="2" customFormat="1" ht="24.2" customHeight="1">
      <c r="A256" s="31"/>
      <c r="B256" s="32"/>
      <c r="C256" s="184" t="s">
        <v>1379</v>
      </c>
      <c r="D256" s="184" t="s">
        <v>175</v>
      </c>
      <c r="E256" s="185" t="s">
        <v>1376</v>
      </c>
      <c r="F256" s="186" t="s">
        <v>1377</v>
      </c>
      <c r="G256" s="187" t="s">
        <v>1048</v>
      </c>
      <c r="H256" s="188">
        <v>6</v>
      </c>
      <c r="I256" s="189"/>
      <c r="J256" s="188">
        <f t="shared" si="40"/>
        <v>0</v>
      </c>
      <c r="K256" s="190"/>
      <c r="L256" s="36"/>
      <c r="M256" s="191" t="s">
        <v>1</v>
      </c>
      <c r="N256" s="192" t="s">
        <v>38</v>
      </c>
      <c r="O256" s="68"/>
      <c r="P256" s="193">
        <f t="shared" si="41"/>
        <v>0</v>
      </c>
      <c r="Q256" s="193">
        <v>0</v>
      </c>
      <c r="R256" s="193">
        <f t="shared" si="42"/>
        <v>0</v>
      </c>
      <c r="S256" s="193">
        <v>0</v>
      </c>
      <c r="T256" s="194">
        <f t="shared" si="43"/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95" t="s">
        <v>179</v>
      </c>
      <c r="AT256" s="195" t="s">
        <v>175</v>
      </c>
      <c r="AU256" s="195" t="s">
        <v>180</v>
      </c>
      <c r="AY256" s="14" t="s">
        <v>172</v>
      </c>
      <c r="BE256" s="196">
        <f t="shared" si="44"/>
        <v>0</v>
      </c>
      <c r="BF256" s="196">
        <f t="shared" si="45"/>
        <v>0</v>
      </c>
      <c r="BG256" s="196">
        <f t="shared" si="46"/>
        <v>0</v>
      </c>
      <c r="BH256" s="196">
        <f t="shared" si="47"/>
        <v>0</v>
      </c>
      <c r="BI256" s="196">
        <f t="shared" si="48"/>
        <v>0</v>
      </c>
      <c r="BJ256" s="14" t="s">
        <v>180</v>
      </c>
      <c r="BK256" s="196">
        <f t="shared" si="49"/>
        <v>0</v>
      </c>
      <c r="BL256" s="14" t="s">
        <v>179</v>
      </c>
      <c r="BM256" s="195" t="s">
        <v>1382</v>
      </c>
    </row>
    <row r="257" spans="1:65" s="2" customFormat="1" ht="24.2" customHeight="1">
      <c r="A257" s="31"/>
      <c r="B257" s="32"/>
      <c r="C257" s="184" t="s">
        <v>1183</v>
      </c>
      <c r="D257" s="184" t="s">
        <v>175</v>
      </c>
      <c r="E257" s="185" t="s">
        <v>1380</v>
      </c>
      <c r="F257" s="186" t="s">
        <v>1381</v>
      </c>
      <c r="G257" s="187" t="s">
        <v>1048</v>
      </c>
      <c r="H257" s="188">
        <v>2</v>
      </c>
      <c r="I257" s="189"/>
      <c r="J257" s="188">
        <f t="shared" si="40"/>
        <v>0</v>
      </c>
      <c r="K257" s="190"/>
      <c r="L257" s="36"/>
      <c r="M257" s="191" t="s">
        <v>1</v>
      </c>
      <c r="N257" s="192" t="s">
        <v>38</v>
      </c>
      <c r="O257" s="68"/>
      <c r="P257" s="193">
        <f t="shared" si="41"/>
        <v>0</v>
      </c>
      <c r="Q257" s="193">
        <v>0</v>
      </c>
      <c r="R257" s="193">
        <f t="shared" si="42"/>
        <v>0</v>
      </c>
      <c r="S257" s="193">
        <v>0</v>
      </c>
      <c r="T257" s="194">
        <f t="shared" si="43"/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95" t="s">
        <v>179</v>
      </c>
      <c r="AT257" s="195" t="s">
        <v>175</v>
      </c>
      <c r="AU257" s="195" t="s">
        <v>180</v>
      </c>
      <c r="AY257" s="14" t="s">
        <v>172</v>
      </c>
      <c r="BE257" s="196">
        <f t="shared" si="44"/>
        <v>0</v>
      </c>
      <c r="BF257" s="196">
        <f t="shared" si="45"/>
        <v>0</v>
      </c>
      <c r="BG257" s="196">
        <f t="shared" si="46"/>
        <v>0</v>
      </c>
      <c r="BH257" s="196">
        <f t="shared" si="47"/>
        <v>0</v>
      </c>
      <c r="BI257" s="196">
        <f t="shared" si="48"/>
        <v>0</v>
      </c>
      <c r="BJ257" s="14" t="s">
        <v>180</v>
      </c>
      <c r="BK257" s="196">
        <f t="shared" si="49"/>
        <v>0</v>
      </c>
      <c r="BL257" s="14" t="s">
        <v>179</v>
      </c>
      <c r="BM257" s="195" t="s">
        <v>1385</v>
      </c>
    </row>
    <row r="258" spans="1:65" s="2" customFormat="1" ht="24.2" customHeight="1">
      <c r="A258" s="31"/>
      <c r="B258" s="32"/>
      <c r="C258" s="184" t="s">
        <v>1386</v>
      </c>
      <c r="D258" s="184" t="s">
        <v>175</v>
      </c>
      <c r="E258" s="185" t="s">
        <v>1387</v>
      </c>
      <c r="F258" s="186" t="s">
        <v>1388</v>
      </c>
      <c r="G258" s="187" t="s">
        <v>1048</v>
      </c>
      <c r="H258" s="188">
        <v>8</v>
      </c>
      <c r="I258" s="189"/>
      <c r="J258" s="188">
        <f t="shared" si="40"/>
        <v>0</v>
      </c>
      <c r="K258" s="190"/>
      <c r="L258" s="36"/>
      <c r="M258" s="191" t="s">
        <v>1</v>
      </c>
      <c r="N258" s="192" t="s">
        <v>38</v>
      </c>
      <c r="O258" s="68"/>
      <c r="P258" s="193">
        <f t="shared" si="41"/>
        <v>0</v>
      </c>
      <c r="Q258" s="193">
        <v>0</v>
      </c>
      <c r="R258" s="193">
        <f t="shared" si="42"/>
        <v>0</v>
      </c>
      <c r="S258" s="193">
        <v>0</v>
      </c>
      <c r="T258" s="194">
        <f t="shared" si="43"/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95" t="s">
        <v>179</v>
      </c>
      <c r="AT258" s="195" t="s">
        <v>175</v>
      </c>
      <c r="AU258" s="195" t="s">
        <v>180</v>
      </c>
      <c r="AY258" s="14" t="s">
        <v>172</v>
      </c>
      <c r="BE258" s="196">
        <f t="shared" si="44"/>
        <v>0</v>
      </c>
      <c r="BF258" s="196">
        <f t="shared" si="45"/>
        <v>0</v>
      </c>
      <c r="BG258" s="196">
        <f t="shared" si="46"/>
        <v>0</v>
      </c>
      <c r="BH258" s="196">
        <f t="shared" si="47"/>
        <v>0</v>
      </c>
      <c r="BI258" s="196">
        <f t="shared" si="48"/>
        <v>0</v>
      </c>
      <c r="BJ258" s="14" t="s">
        <v>180</v>
      </c>
      <c r="BK258" s="196">
        <f t="shared" si="49"/>
        <v>0</v>
      </c>
      <c r="BL258" s="14" t="s">
        <v>179</v>
      </c>
      <c r="BM258" s="195" t="s">
        <v>1389</v>
      </c>
    </row>
    <row r="259" spans="1:65" s="2" customFormat="1" ht="24.2" customHeight="1">
      <c r="A259" s="31"/>
      <c r="B259" s="32"/>
      <c r="C259" s="197" t="s">
        <v>1186</v>
      </c>
      <c r="D259" s="197" t="s">
        <v>256</v>
      </c>
      <c r="E259" s="198" t="s">
        <v>1390</v>
      </c>
      <c r="F259" s="199" t="s">
        <v>1391</v>
      </c>
      <c r="G259" s="200" t="s">
        <v>1048</v>
      </c>
      <c r="H259" s="201">
        <v>8</v>
      </c>
      <c r="I259" s="202"/>
      <c r="J259" s="201">
        <f t="shared" si="40"/>
        <v>0</v>
      </c>
      <c r="K259" s="203"/>
      <c r="L259" s="204"/>
      <c r="M259" s="205" t="s">
        <v>1</v>
      </c>
      <c r="N259" s="206" t="s">
        <v>38</v>
      </c>
      <c r="O259" s="68"/>
      <c r="P259" s="193">
        <f t="shared" si="41"/>
        <v>0</v>
      </c>
      <c r="Q259" s="193">
        <v>0</v>
      </c>
      <c r="R259" s="193">
        <f t="shared" si="42"/>
        <v>0</v>
      </c>
      <c r="S259" s="193">
        <v>0</v>
      </c>
      <c r="T259" s="194">
        <f t="shared" si="43"/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95" t="s">
        <v>220</v>
      </c>
      <c r="AT259" s="195" t="s">
        <v>256</v>
      </c>
      <c r="AU259" s="195" t="s">
        <v>180</v>
      </c>
      <c r="AY259" s="14" t="s">
        <v>172</v>
      </c>
      <c r="BE259" s="196">
        <f t="shared" si="44"/>
        <v>0</v>
      </c>
      <c r="BF259" s="196">
        <f t="shared" si="45"/>
        <v>0</v>
      </c>
      <c r="BG259" s="196">
        <f t="shared" si="46"/>
        <v>0</v>
      </c>
      <c r="BH259" s="196">
        <f t="shared" si="47"/>
        <v>0</v>
      </c>
      <c r="BI259" s="196">
        <f t="shared" si="48"/>
        <v>0</v>
      </c>
      <c r="BJ259" s="14" t="s">
        <v>180</v>
      </c>
      <c r="BK259" s="196">
        <f t="shared" si="49"/>
        <v>0</v>
      </c>
      <c r="BL259" s="14" t="s">
        <v>179</v>
      </c>
      <c r="BM259" s="195" t="s">
        <v>1392</v>
      </c>
    </row>
    <row r="260" spans="1:65" s="2" customFormat="1" ht="24.2" customHeight="1">
      <c r="A260" s="31"/>
      <c r="B260" s="32"/>
      <c r="C260" s="197" t="s">
        <v>1393</v>
      </c>
      <c r="D260" s="197" t="s">
        <v>256</v>
      </c>
      <c r="E260" s="198" t="s">
        <v>1394</v>
      </c>
      <c r="F260" s="199" t="s">
        <v>1395</v>
      </c>
      <c r="G260" s="200" t="s">
        <v>1048</v>
      </c>
      <c r="H260" s="201">
        <v>8</v>
      </c>
      <c r="I260" s="202"/>
      <c r="J260" s="201">
        <f t="shared" si="40"/>
        <v>0</v>
      </c>
      <c r="K260" s="203"/>
      <c r="L260" s="204"/>
      <c r="M260" s="205" t="s">
        <v>1</v>
      </c>
      <c r="N260" s="206" t="s">
        <v>38</v>
      </c>
      <c r="O260" s="68"/>
      <c r="P260" s="193">
        <f t="shared" si="41"/>
        <v>0</v>
      </c>
      <c r="Q260" s="193">
        <v>0</v>
      </c>
      <c r="R260" s="193">
        <f t="shared" si="42"/>
        <v>0</v>
      </c>
      <c r="S260" s="193">
        <v>0</v>
      </c>
      <c r="T260" s="194">
        <f t="shared" si="43"/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95" t="s">
        <v>220</v>
      </c>
      <c r="AT260" s="195" t="s">
        <v>256</v>
      </c>
      <c r="AU260" s="195" t="s">
        <v>180</v>
      </c>
      <c r="AY260" s="14" t="s">
        <v>172</v>
      </c>
      <c r="BE260" s="196">
        <f t="shared" si="44"/>
        <v>0</v>
      </c>
      <c r="BF260" s="196">
        <f t="shared" si="45"/>
        <v>0</v>
      </c>
      <c r="BG260" s="196">
        <f t="shared" si="46"/>
        <v>0</v>
      </c>
      <c r="BH260" s="196">
        <f t="shared" si="47"/>
        <v>0</v>
      </c>
      <c r="BI260" s="196">
        <f t="shared" si="48"/>
        <v>0</v>
      </c>
      <c r="BJ260" s="14" t="s">
        <v>180</v>
      </c>
      <c r="BK260" s="196">
        <f t="shared" si="49"/>
        <v>0</v>
      </c>
      <c r="BL260" s="14" t="s">
        <v>179</v>
      </c>
      <c r="BM260" s="195" t="s">
        <v>1396</v>
      </c>
    </row>
    <row r="261" spans="1:65" s="2" customFormat="1" ht="24.2" customHeight="1">
      <c r="A261" s="31"/>
      <c r="B261" s="32"/>
      <c r="C261" s="184" t="s">
        <v>1189</v>
      </c>
      <c r="D261" s="184" t="s">
        <v>175</v>
      </c>
      <c r="E261" s="185" t="s">
        <v>1397</v>
      </c>
      <c r="F261" s="186" t="s">
        <v>1398</v>
      </c>
      <c r="G261" s="187" t="s">
        <v>1048</v>
      </c>
      <c r="H261" s="188">
        <v>1</v>
      </c>
      <c r="I261" s="189"/>
      <c r="J261" s="188">
        <f t="shared" si="40"/>
        <v>0</v>
      </c>
      <c r="K261" s="190"/>
      <c r="L261" s="36"/>
      <c r="M261" s="191" t="s">
        <v>1</v>
      </c>
      <c r="N261" s="192" t="s">
        <v>38</v>
      </c>
      <c r="O261" s="68"/>
      <c r="P261" s="193">
        <f t="shared" si="41"/>
        <v>0</v>
      </c>
      <c r="Q261" s="193">
        <v>0</v>
      </c>
      <c r="R261" s="193">
        <f t="shared" si="42"/>
        <v>0</v>
      </c>
      <c r="S261" s="193">
        <v>0</v>
      </c>
      <c r="T261" s="194">
        <f t="shared" si="43"/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95" t="s">
        <v>179</v>
      </c>
      <c r="AT261" s="195" t="s">
        <v>175</v>
      </c>
      <c r="AU261" s="195" t="s">
        <v>180</v>
      </c>
      <c r="AY261" s="14" t="s">
        <v>172</v>
      </c>
      <c r="BE261" s="196">
        <f t="shared" si="44"/>
        <v>0</v>
      </c>
      <c r="BF261" s="196">
        <f t="shared" si="45"/>
        <v>0</v>
      </c>
      <c r="BG261" s="196">
        <f t="shared" si="46"/>
        <v>0</v>
      </c>
      <c r="BH261" s="196">
        <f t="shared" si="47"/>
        <v>0</v>
      </c>
      <c r="BI261" s="196">
        <f t="shared" si="48"/>
        <v>0</v>
      </c>
      <c r="BJ261" s="14" t="s">
        <v>180</v>
      </c>
      <c r="BK261" s="196">
        <f t="shared" si="49"/>
        <v>0</v>
      </c>
      <c r="BL261" s="14" t="s">
        <v>179</v>
      </c>
      <c r="BM261" s="195" t="s">
        <v>1399</v>
      </c>
    </row>
    <row r="262" spans="1:65" s="2" customFormat="1" ht="24.2" customHeight="1">
      <c r="A262" s="31"/>
      <c r="B262" s="32"/>
      <c r="C262" s="197" t="s">
        <v>1400</v>
      </c>
      <c r="D262" s="197" t="s">
        <v>256</v>
      </c>
      <c r="E262" s="198" t="s">
        <v>1401</v>
      </c>
      <c r="F262" s="199" t="s">
        <v>1402</v>
      </c>
      <c r="G262" s="200" t="s">
        <v>1048</v>
      </c>
      <c r="H262" s="201">
        <v>1</v>
      </c>
      <c r="I262" s="202"/>
      <c r="J262" s="201">
        <f t="shared" si="40"/>
        <v>0</v>
      </c>
      <c r="K262" s="203"/>
      <c r="L262" s="204"/>
      <c r="M262" s="205" t="s">
        <v>1</v>
      </c>
      <c r="N262" s="206" t="s">
        <v>38</v>
      </c>
      <c r="O262" s="68"/>
      <c r="P262" s="193">
        <f t="shared" si="41"/>
        <v>0</v>
      </c>
      <c r="Q262" s="193">
        <v>0.01</v>
      </c>
      <c r="R262" s="193">
        <f t="shared" si="42"/>
        <v>0.01</v>
      </c>
      <c r="S262" s="193">
        <v>0</v>
      </c>
      <c r="T262" s="194">
        <f t="shared" si="43"/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95" t="s">
        <v>220</v>
      </c>
      <c r="AT262" s="195" t="s">
        <v>256</v>
      </c>
      <c r="AU262" s="195" t="s">
        <v>180</v>
      </c>
      <c r="AY262" s="14" t="s">
        <v>172</v>
      </c>
      <c r="BE262" s="196">
        <f t="shared" si="44"/>
        <v>0</v>
      </c>
      <c r="BF262" s="196">
        <f t="shared" si="45"/>
        <v>0</v>
      </c>
      <c r="BG262" s="196">
        <f t="shared" si="46"/>
        <v>0</v>
      </c>
      <c r="BH262" s="196">
        <f t="shared" si="47"/>
        <v>0</v>
      </c>
      <c r="BI262" s="196">
        <f t="shared" si="48"/>
        <v>0</v>
      </c>
      <c r="BJ262" s="14" t="s">
        <v>180</v>
      </c>
      <c r="BK262" s="196">
        <f t="shared" si="49"/>
        <v>0</v>
      </c>
      <c r="BL262" s="14" t="s">
        <v>179</v>
      </c>
      <c r="BM262" s="195" t="s">
        <v>1403</v>
      </c>
    </row>
    <row r="263" spans="1:65" s="2" customFormat="1" ht="24.2" customHeight="1">
      <c r="A263" s="31"/>
      <c r="B263" s="32"/>
      <c r="C263" s="184" t="s">
        <v>1192</v>
      </c>
      <c r="D263" s="184" t="s">
        <v>175</v>
      </c>
      <c r="E263" s="185" t="s">
        <v>1404</v>
      </c>
      <c r="F263" s="186" t="s">
        <v>1405</v>
      </c>
      <c r="G263" s="187" t="s">
        <v>1048</v>
      </c>
      <c r="H263" s="188">
        <v>1</v>
      </c>
      <c r="I263" s="189"/>
      <c r="J263" s="188">
        <f t="shared" si="40"/>
        <v>0</v>
      </c>
      <c r="K263" s="190"/>
      <c r="L263" s="36"/>
      <c r="M263" s="191" t="s">
        <v>1</v>
      </c>
      <c r="N263" s="192" t="s">
        <v>38</v>
      </c>
      <c r="O263" s="68"/>
      <c r="P263" s="193">
        <f t="shared" si="41"/>
        <v>0</v>
      </c>
      <c r="Q263" s="193">
        <v>0</v>
      </c>
      <c r="R263" s="193">
        <f t="shared" si="42"/>
        <v>0</v>
      </c>
      <c r="S263" s="193">
        <v>0</v>
      </c>
      <c r="T263" s="194">
        <f t="shared" si="43"/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95" t="s">
        <v>179</v>
      </c>
      <c r="AT263" s="195" t="s">
        <v>175</v>
      </c>
      <c r="AU263" s="195" t="s">
        <v>180</v>
      </c>
      <c r="AY263" s="14" t="s">
        <v>172</v>
      </c>
      <c r="BE263" s="196">
        <f t="shared" si="44"/>
        <v>0</v>
      </c>
      <c r="BF263" s="196">
        <f t="shared" si="45"/>
        <v>0</v>
      </c>
      <c r="BG263" s="196">
        <f t="shared" si="46"/>
        <v>0</v>
      </c>
      <c r="BH263" s="196">
        <f t="shared" si="47"/>
        <v>0</v>
      </c>
      <c r="BI263" s="196">
        <f t="shared" si="48"/>
        <v>0</v>
      </c>
      <c r="BJ263" s="14" t="s">
        <v>180</v>
      </c>
      <c r="BK263" s="196">
        <f t="shared" si="49"/>
        <v>0</v>
      </c>
      <c r="BL263" s="14" t="s">
        <v>179</v>
      </c>
      <c r="BM263" s="195" t="s">
        <v>1406</v>
      </c>
    </row>
    <row r="264" spans="1:65" s="2" customFormat="1" ht="14.45" customHeight="1">
      <c r="A264" s="31"/>
      <c r="B264" s="32"/>
      <c r="C264" s="197" t="s">
        <v>1407</v>
      </c>
      <c r="D264" s="197" t="s">
        <v>256</v>
      </c>
      <c r="E264" s="198" t="s">
        <v>1408</v>
      </c>
      <c r="F264" s="199" t="s">
        <v>1409</v>
      </c>
      <c r="G264" s="200" t="s">
        <v>1048</v>
      </c>
      <c r="H264" s="201">
        <v>1</v>
      </c>
      <c r="I264" s="202"/>
      <c r="J264" s="201">
        <f t="shared" si="40"/>
        <v>0</v>
      </c>
      <c r="K264" s="203"/>
      <c r="L264" s="204"/>
      <c r="M264" s="205" t="s">
        <v>1</v>
      </c>
      <c r="N264" s="206" t="s">
        <v>38</v>
      </c>
      <c r="O264" s="68"/>
      <c r="P264" s="193">
        <f t="shared" si="41"/>
        <v>0</v>
      </c>
      <c r="Q264" s="193">
        <v>0</v>
      </c>
      <c r="R264" s="193">
        <f t="shared" si="42"/>
        <v>0</v>
      </c>
      <c r="S264" s="193">
        <v>0</v>
      </c>
      <c r="T264" s="194">
        <f t="shared" si="43"/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95" t="s">
        <v>220</v>
      </c>
      <c r="AT264" s="195" t="s">
        <v>256</v>
      </c>
      <c r="AU264" s="195" t="s">
        <v>180</v>
      </c>
      <c r="AY264" s="14" t="s">
        <v>172</v>
      </c>
      <c r="BE264" s="196">
        <f t="shared" si="44"/>
        <v>0</v>
      </c>
      <c r="BF264" s="196">
        <f t="shared" si="45"/>
        <v>0</v>
      </c>
      <c r="BG264" s="196">
        <f t="shared" si="46"/>
        <v>0</v>
      </c>
      <c r="BH264" s="196">
        <f t="shared" si="47"/>
        <v>0</v>
      </c>
      <c r="BI264" s="196">
        <f t="shared" si="48"/>
        <v>0</v>
      </c>
      <c r="BJ264" s="14" t="s">
        <v>180</v>
      </c>
      <c r="BK264" s="196">
        <f t="shared" si="49"/>
        <v>0</v>
      </c>
      <c r="BL264" s="14" t="s">
        <v>179</v>
      </c>
      <c r="BM264" s="195" t="s">
        <v>1410</v>
      </c>
    </row>
    <row r="265" spans="1:65" s="2" customFormat="1" ht="14.45" customHeight="1">
      <c r="A265" s="31"/>
      <c r="B265" s="32"/>
      <c r="C265" s="197" t="s">
        <v>1196</v>
      </c>
      <c r="D265" s="197" t="s">
        <v>256</v>
      </c>
      <c r="E265" s="198" t="s">
        <v>1411</v>
      </c>
      <c r="F265" s="199" t="s">
        <v>1412</v>
      </c>
      <c r="G265" s="200" t="s">
        <v>1048</v>
      </c>
      <c r="H265" s="201">
        <v>1</v>
      </c>
      <c r="I265" s="202"/>
      <c r="J265" s="201">
        <f t="shared" si="40"/>
        <v>0</v>
      </c>
      <c r="K265" s="203"/>
      <c r="L265" s="204"/>
      <c r="M265" s="205" t="s">
        <v>1</v>
      </c>
      <c r="N265" s="206" t="s">
        <v>38</v>
      </c>
      <c r="O265" s="68"/>
      <c r="P265" s="193">
        <f t="shared" si="41"/>
        <v>0</v>
      </c>
      <c r="Q265" s="193">
        <v>0</v>
      </c>
      <c r="R265" s="193">
        <f t="shared" si="42"/>
        <v>0</v>
      </c>
      <c r="S265" s="193">
        <v>0</v>
      </c>
      <c r="T265" s="194">
        <f t="shared" si="43"/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95" t="s">
        <v>220</v>
      </c>
      <c r="AT265" s="195" t="s">
        <v>256</v>
      </c>
      <c r="AU265" s="195" t="s">
        <v>180</v>
      </c>
      <c r="AY265" s="14" t="s">
        <v>172</v>
      </c>
      <c r="BE265" s="196">
        <f t="shared" si="44"/>
        <v>0</v>
      </c>
      <c r="BF265" s="196">
        <f t="shared" si="45"/>
        <v>0</v>
      </c>
      <c r="BG265" s="196">
        <f t="shared" si="46"/>
        <v>0</v>
      </c>
      <c r="BH265" s="196">
        <f t="shared" si="47"/>
        <v>0</v>
      </c>
      <c r="BI265" s="196">
        <f t="shared" si="48"/>
        <v>0</v>
      </c>
      <c r="BJ265" s="14" t="s">
        <v>180</v>
      </c>
      <c r="BK265" s="196">
        <f t="shared" si="49"/>
        <v>0</v>
      </c>
      <c r="BL265" s="14" t="s">
        <v>179</v>
      </c>
      <c r="BM265" s="195" t="s">
        <v>1413</v>
      </c>
    </row>
    <row r="266" spans="1:65" s="2" customFormat="1" ht="24.2" customHeight="1">
      <c r="A266" s="31"/>
      <c r="B266" s="32"/>
      <c r="C266" s="184" t="s">
        <v>1414</v>
      </c>
      <c r="D266" s="184" t="s">
        <v>175</v>
      </c>
      <c r="E266" s="185" t="s">
        <v>1415</v>
      </c>
      <c r="F266" s="186" t="s">
        <v>1416</v>
      </c>
      <c r="G266" s="187" t="s">
        <v>1048</v>
      </c>
      <c r="H266" s="188">
        <v>3</v>
      </c>
      <c r="I266" s="189"/>
      <c r="J266" s="188">
        <f t="shared" si="40"/>
        <v>0</v>
      </c>
      <c r="K266" s="190"/>
      <c r="L266" s="36"/>
      <c r="M266" s="191" t="s">
        <v>1</v>
      </c>
      <c r="N266" s="192" t="s">
        <v>38</v>
      </c>
      <c r="O266" s="68"/>
      <c r="P266" s="193">
        <f t="shared" si="41"/>
        <v>0</v>
      </c>
      <c r="Q266" s="193">
        <v>0</v>
      </c>
      <c r="R266" s="193">
        <f t="shared" si="42"/>
        <v>0</v>
      </c>
      <c r="S266" s="193">
        <v>0</v>
      </c>
      <c r="T266" s="194">
        <f t="shared" si="43"/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95" t="s">
        <v>179</v>
      </c>
      <c r="AT266" s="195" t="s">
        <v>175</v>
      </c>
      <c r="AU266" s="195" t="s">
        <v>180</v>
      </c>
      <c r="AY266" s="14" t="s">
        <v>172</v>
      </c>
      <c r="BE266" s="196">
        <f t="shared" si="44"/>
        <v>0</v>
      </c>
      <c r="BF266" s="196">
        <f t="shared" si="45"/>
        <v>0</v>
      </c>
      <c r="BG266" s="196">
        <f t="shared" si="46"/>
        <v>0</v>
      </c>
      <c r="BH266" s="196">
        <f t="shared" si="47"/>
        <v>0</v>
      </c>
      <c r="BI266" s="196">
        <f t="shared" si="48"/>
        <v>0</v>
      </c>
      <c r="BJ266" s="14" t="s">
        <v>180</v>
      </c>
      <c r="BK266" s="196">
        <f t="shared" si="49"/>
        <v>0</v>
      </c>
      <c r="BL266" s="14" t="s">
        <v>179</v>
      </c>
      <c r="BM266" s="195" t="s">
        <v>1417</v>
      </c>
    </row>
    <row r="267" spans="1:65" s="2" customFormat="1" ht="24.2" customHeight="1">
      <c r="A267" s="31"/>
      <c r="B267" s="32"/>
      <c r="C267" s="197" t="s">
        <v>1199</v>
      </c>
      <c r="D267" s="197" t="s">
        <v>256</v>
      </c>
      <c r="E267" s="198" t="s">
        <v>1418</v>
      </c>
      <c r="F267" s="199" t="s">
        <v>1419</v>
      </c>
      <c r="G267" s="200" t="s">
        <v>1420</v>
      </c>
      <c r="H267" s="201">
        <v>1</v>
      </c>
      <c r="I267" s="202"/>
      <c r="J267" s="201">
        <f t="shared" si="40"/>
        <v>0</v>
      </c>
      <c r="K267" s="203"/>
      <c r="L267" s="204"/>
      <c r="M267" s="205" t="s">
        <v>1</v>
      </c>
      <c r="N267" s="206" t="s">
        <v>38</v>
      </c>
      <c r="O267" s="68"/>
      <c r="P267" s="193">
        <f t="shared" si="41"/>
        <v>0</v>
      </c>
      <c r="Q267" s="193">
        <v>2.2499999999999999E-2</v>
      </c>
      <c r="R267" s="193">
        <f t="shared" si="42"/>
        <v>2.2499999999999999E-2</v>
      </c>
      <c r="S267" s="193">
        <v>0</v>
      </c>
      <c r="T267" s="194">
        <f t="shared" si="43"/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95" t="s">
        <v>220</v>
      </c>
      <c r="AT267" s="195" t="s">
        <v>256</v>
      </c>
      <c r="AU267" s="195" t="s">
        <v>180</v>
      </c>
      <c r="AY267" s="14" t="s">
        <v>172</v>
      </c>
      <c r="BE267" s="196">
        <f t="shared" si="44"/>
        <v>0</v>
      </c>
      <c r="BF267" s="196">
        <f t="shared" si="45"/>
        <v>0</v>
      </c>
      <c r="BG267" s="196">
        <f t="shared" si="46"/>
        <v>0</v>
      </c>
      <c r="BH267" s="196">
        <f t="shared" si="47"/>
        <v>0</v>
      </c>
      <c r="BI267" s="196">
        <f t="shared" si="48"/>
        <v>0</v>
      </c>
      <c r="BJ267" s="14" t="s">
        <v>180</v>
      </c>
      <c r="BK267" s="196">
        <f t="shared" si="49"/>
        <v>0</v>
      </c>
      <c r="BL267" s="14" t="s">
        <v>179</v>
      </c>
      <c r="BM267" s="195" t="s">
        <v>1421</v>
      </c>
    </row>
    <row r="268" spans="1:65" s="2" customFormat="1" ht="24.2" customHeight="1">
      <c r="A268" s="31"/>
      <c r="B268" s="32"/>
      <c r="C268" s="197" t="s">
        <v>1422</v>
      </c>
      <c r="D268" s="197" t="s">
        <v>256</v>
      </c>
      <c r="E268" s="198" t="s">
        <v>1423</v>
      </c>
      <c r="F268" s="199" t="s">
        <v>1424</v>
      </c>
      <c r="G268" s="200" t="s">
        <v>1048</v>
      </c>
      <c r="H268" s="201">
        <v>2</v>
      </c>
      <c r="I268" s="202"/>
      <c r="J268" s="201">
        <f t="shared" si="40"/>
        <v>0</v>
      </c>
      <c r="K268" s="203"/>
      <c r="L268" s="204"/>
      <c r="M268" s="205" t="s">
        <v>1</v>
      </c>
      <c r="N268" s="206" t="s">
        <v>38</v>
      </c>
      <c r="O268" s="68"/>
      <c r="P268" s="193">
        <f t="shared" si="41"/>
        <v>0</v>
      </c>
      <c r="Q268" s="193">
        <v>2.2499999999999999E-2</v>
      </c>
      <c r="R268" s="193">
        <f t="shared" si="42"/>
        <v>4.4999999999999998E-2</v>
      </c>
      <c r="S268" s="193">
        <v>0</v>
      </c>
      <c r="T268" s="194">
        <f t="shared" si="43"/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95" t="s">
        <v>220</v>
      </c>
      <c r="AT268" s="195" t="s">
        <v>256</v>
      </c>
      <c r="AU268" s="195" t="s">
        <v>180</v>
      </c>
      <c r="AY268" s="14" t="s">
        <v>172</v>
      </c>
      <c r="BE268" s="196">
        <f t="shared" si="44"/>
        <v>0</v>
      </c>
      <c r="BF268" s="196">
        <f t="shared" si="45"/>
        <v>0</v>
      </c>
      <c r="BG268" s="196">
        <f t="shared" si="46"/>
        <v>0</v>
      </c>
      <c r="BH268" s="196">
        <f t="shared" si="47"/>
        <v>0</v>
      </c>
      <c r="BI268" s="196">
        <f t="shared" si="48"/>
        <v>0</v>
      </c>
      <c r="BJ268" s="14" t="s">
        <v>180</v>
      </c>
      <c r="BK268" s="196">
        <f t="shared" si="49"/>
        <v>0</v>
      </c>
      <c r="BL268" s="14" t="s">
        <v>179</v>
      </c>
      <c r="BM268" s="195" t="s">
        <v>1425</v>
      </c>
    </row>
    <row r="269" spans="1:65" s="2" customFormat="1" ht="24.2" customHeight="1">
      <c r="A269" s="31"/>
      <c r="B269" s="32"/>
      <c r="C269" s="184" t="s">
        <v>1204</v>
      </c>
      <c r="D269" s="184" t="s">
        <v>175</v>
      </c>
      <c r="E269" s="185" t="s">
        <v>1426</v>
      </c>
      <c r="F269" s="186" t="s">
        <v>1427</v>
      </c>
      <c r="G269" s="187" t="s">
        <v>1048</v>
      </c>
      <c r="H269" s="188">
        <v>3</v>
      </c>
      <c r="I269" s="189"/>
      <c r="J269" s="188">
        <f t="shared" si="40"/>
        <v>0</v>
      </c>
      <c r="K269" s="190"/>
      <c r="L269" s="36"/>
      <c r="M269" s="191" t="s">
        <v>1</v>
      </c>
      <c r="N269" s="192" t="s">
        <v>38</v>
      </c>
      <c r="O269" s="68"/>
      <c r="P269" s="193">
        <f t="shared" si="41"/>
        <v>0</v>
      </c>
      <c r="Q269" s="193">
        <v>0</v>
      </c>
      <c r="R269" s="193">
        <f t="shared" si="42"/>
        <v>0</v>
      </c>
      <c r="S269" s="193">
        <v>0</v>
      </c>
      <c r="T269" s="194">
        <f t="shared" si="43"/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95" t="s">
        <v>179</v>
      </c>
      <c r="AT269" s="195" t="s">
        <v>175</v>
      </c>
      <c r="AU269" s="195" t="s">
        <v>180</v>
      </c>
      <c r="AY269" s="14" t="s">
        <v>172</v>
      </c>
      <c r="BE269" s="196">
        <f t="shared" si="44"/>
        <v>0</v>
      </c>
      <c r="BF269" s="196">
        <f t="shared" si="45"/>
        <v>0</v>
      </c>
      <c r="BG269" s="196">
        <f t="shared" si="46"/>
        <v>0</v>
      </c>
      <c r="BH269" s="196">
        <f t="shared" si="47"/>
        <v>0</v>
      </c>
      <c r="BI269" s="196">
        <f t="shared" si="48"/>
        <v>0</v>
      </c>
      <c r="BJ269" s="14" t="s">
        <v>180</v>
      </c>
      <c r="BK269" s="196">
        <f t="shared" si="49"/>
        <v>0</v>
      </c>
      <c r="BL269" s="14" t="s">
        <v>179</v>
      </c>
      <c r="BM269" s="195" t="s">
        <v>1428</v>
      </c>
    </row>
    <row r="270" spans="1:65" s="2" customFormat="1" ht="24.2" customHeight="1">
      <c r="A270" s="31"/>
      <c r="B270" s="32"/>
      <c r="C270" s="184" t="s">
        <v>1429</v>
      </c>
      <c r="D270" s="184" t="s">
        <v>175</v>
      </c>
      <c r="E270" s="185" t="s">
        <v>1430</v>
      </c>
      <c r="F270" s="186" t="s">
        <v>1431</v>
      </c>
      <c r="G270" s="187" t="s">
        <v>1048</v>
      </c>
      <c r="H270" s="188">
        <v>1</v>
      </c>
      <c r="I270" s="189"/>
      <c r="J270" s="188">
        <f t="shared" si="40"/>
        <v>0</v>
      </c>
      <c r="K270" s="190"/>
      <c r="L270" s="36"/>
      <c r="M270" s="191" t="s">
        <v>1</v>
      </c>
      <c r="N270" s="192" t="s">
        <v>38</v>
      </c>
      <c r="O270" s="68"/>
      <c r="P270" s="193">
        <f t="shared" si="41"/>
        <v>0</v>
      </c>
      <c r="Q270" s="193">
        <v>0</v>
      </c>
      <c r="R270" s="193">
        <f t="shared" si="42"/>
        <v>0</v>
      </c>
      <c r="S270" s="193">
        <v>0</v>
      </c>
      <c r="T270" s="194">
        <f t="shared" si="43"/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95" t="s">
        <v>179</v>
      </c>
      <c r="AT270" s="195" t="s">
        <v>175</v>
      </c>
      <c r="AU270" s="195" t="s">
        <v>180</v>
      </c>
      <c r="AY270" s="14" t="s">
        <v>172</v>
      </c>
      <c r="BE270" s="196">
        <f t="shared" si="44"/>
        <v>0</v>
      </c>
      <c r="BF270" s="196">
        <f t="shared" si="45"/>
        <v>0</v>
      </c>
      <c r="BG270" s="196">
        <f t="shared" si="46"/>
        <v>0</v>
      </c>
      <c r="BH270" s="196">
        <f t="shared" si="47"/>
        <v>0</v>
      </c>
      <c r="BI270" s="196">
        <f t="shared" si="48"/>
        <v>0</v>
      </c>
      <c r="BJ270" s="14" t="s">
        <v>180</v>
      </c>
      <c r="BK270" s="196">
        <f t="shared" si="49"/>
        <v>0</v>
      </c>
      <c r="BL270" s="14" t="s">
        <v>179</v>
      </c>
      <c r="BM270" s="195" t="s">
        <v>1432</v>
      </c>
    </row>
    <row r="271" spans="1:65" s="2" customFormat="1" ht="24.2" customHeight="1">
      <c r="A271" s="31"/>
      <c r="B271" s="32"/>
      <c r="C271" s="184" t="s">
        <v>1207</v>
      </c>
      <c r="D271" s="184" t="s">
        <v>175</v>
      </c>
      <c r="E271" s="185" t="s">
        <v>1433</v>
      </c>
      <c r="F271" s="186" t="s">
        <v>1434</v>
      </c>
      <c r="G271" s="187" t="s">
        <v>1048</v>
      </c>
      <c r="H271" s="188">
        <v>3</v>
      </c>
      <c r="I271" s="189"/>
      <c r="J271" s="188">
        <f t="shared" si="40"/>
        <v>0</v>
      </c>
      <c r="K271" s="190"/>
      <c r="L271" s="36"/>
      <c r="M271" s="191" t="s">
        <v>1</v>
      </c>
      <c r="N271" s="192" t="s">
        <v>38</v>
      </c>
      <c r="O271" s="68"/>
      <c r="P271" s="193">
        <f t="shared" si="41"/>
        <v>0</v>
      </c>
      <c r="Q271" s="193">
        <v>0</v>
      </c>
      <c r="R271" s="193">
        <f t="shared" si="42"/>
        <v>0</v>
      </c>
      <c r="S271" s="193">
        <v>0</v>
      </c>
      <c r="T271" s="194">
        <f t="shared" si="43"/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95" t="s">
        <v>179</v>
      </c>
      <c r="AT271" s="195" t="s">
        <v>175</v>
      </c>
      <c r="AU271" s="195" t="s">
        <v>180</v>
      </c>
      <c r="AY271" s="14" t="s">
        <v>172</v>
      </c>
      <c r="BE271" s="196">
        <f t="shared" si="44"/>
        <v>0</v>
      </c>
      <c r="BF271" s="196">
        <f t="shared" si="45"/>
        <v>0</v>
      </c>
      <c r="BG271" s="196">
        <f t="shared" si="46"/>
        <v>0</v>
      </c>
      <c r="BH271" s="196">
        <f t="shared" si="47"/>
        <v>0</v>
      </c>
      <c r="BI271" s="196">
        <f t="shared" si="48"/>
        <v>0</v>
      </c>
      <c r="BJ271" s="14" t="s">
        <v>180</v>
      </c>
      <c r="BK271" s="196">
        <f t="shared" si="49"/>
        <v>0</v>
      </c>
      <c r="BL271" s="14" t="s">
        <v>179</v>
      </c>
      <c r="BM271" s="195" t="s">
        <v>1435</v>
      </c>
    </row>
    <row r="272" spans="1:65" s="2" customFormat="1" ht="24.2" customHeight="1">
      <c r="A272" s="31"/>
      <c r="B272" s="32"/>
      <c r="C272" s="184" t="s">
        <v>1436</v>
      </c>
      <c r="D272" s="184" t="s">
        <v>175</v>
      </c>
      <c r="E272" s="185" t="s">
        <v>1437</v>
      </c>
      <c r="F272" s="186" t="s">
        <v>1438</v>
      </c>
      <c r="G272" s="187" t="s">
        <v>1048</v>
      </c>
      <c r="H272" s="188">
        <v>1</v>
      </c>
      <c r="I272" s="189"/>
      <c r="J272" s="188">
        <f t="shared" si="40"/>
        <v>0</v>
      </c>
      <c r="K272" s="190"/>
      <c r="L272" s="36"/>
      <c r="M272" s="191" t="s">
        <v>1</v>
      </c>
      <c r="N272" s="192" t="s">
        <v>38</v>
      </c>
      <c r="O272" s="68"/>
      <c r="P272" s="193">
        <f t="shared" si="41"/>
        <v>0</v>
      </c>
      <c r="Q272" s="193">
        <v>0</v>
      </c>
      <c r="R272" s="193">
        <f t="shared" si="42"/>
        <v>0</v>
      </c>
      <c r="S272" s="193">
        <v>0</v>
      </c>
      <c r="T272" s="194">
        <f t="shared" si="43"/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95" t="s">
        <v>179</v>
      </c>
      <c r="AT272" s="195" t="s">
        <v>175</v>
      </c>
      <c r="AU272" s="195" t="s">
        <v>180</v>
      </c>
      <c r="AY272" s="14" t="s">
        <v>172</v>
      </c>
      <c r="BE272" s="196">
        <f t="shared" si="44"/>
        <v>0</v>
      </c>
      <c r="BF272" s="196">
        <f t="shared" si="45"/>
        <v>0</v>
      </c>
      <c r="BG272" s="196">
        <f t="shared" si="46"/>
        <v>0</v>
      </c>
      <c r="BH272" s="196">
        <f t="shared" si="47"/>
        <v>0</v>
      </c>
      <c r="BI272" s="196">
        <f t="shared" si="48"/>
        <v>0</v>
      </c>
      <c r="BJ272" s="14" t="s">
        <v>180</v>
      </c>
      <c r="BK272" s="196">
        <f t="shared" si="49"/>
        <v>0</v>
      </c>
      <c r="BL272" s="14" t="s">
        <v>179</v>
      </c>
      <c r="BM272" s="195" t="s">
        <v>1439</v>
      </c>
    </row>
    <row r="273" spans="1:65" s="2" customFormat="1" ht="24.2" customHeight="1">
      <c r="A273" s="31"/>
      <c r="B273" s="32"/>
      <c r="C273" s="184" t="s">
        <v>1210</v>
      </c>
      <c r="D273" s="184" t="s">
        <v>175</v>
      </c>
      <c r="E273" s="185" t="s">
        <v>1440</v>
      </c>
      <c r="F273" s="186" t="s">
        <v>1441</v>
      </c>
      <c r="G273" s="187" t="s">
        <v>1048</v>
      </c>
      <c r="H273" s="188">
        <v>6</v>
      </c>
      <c r="I273" s="189"/>
      <c r="J273" s="188">
        <f t="shared" si="40"/>
        <v>0</v>
      </c>
      <c r="K273" s="190"/>
      <c r="L273" s="36"/>
      <c r="M273" s="191" t="s">
        <v>1</v>
      </c>
      <c r="N273" s="192" t="s">
        <v>38</v>
      </c>
      <c r="O273" s="68"/>
      <c r="P273" s="193">
        <f t="shared" si="41"/>
        <v>0</v>
      </c>
      <c r="Q273" s="193">
        <v>0</v>
      </c>
      <c r="R273" s="193">
        <f t="shared" si="42"/>
        <v>0</v>
      </c>
      <c r="S273" s="193">
        <v>0</v>
      </c>
      <c r="T273" s="194">
        <f t="shared" si="43"/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95" t="s">
        <v>179</v>
      </c>
      <c r="AT273" s="195" t="s">
        <v>175</v>
      </c>
      <c r="AU273" s="195" t="s">
        <v>180</v>
      </c>
      <c r="AY273" s="14" t="s">
        <v>172</v>
      </c>
      <c r="BE273" s="196">
        <f t="shared" si="44"/>
        <v>0</v>
      </c>
      <c r="BF273" s="196">
        <f t="shared" si="45"/>
        <v>0</v>
      </c>
      <c r="BG273" s="196">
        <f t="shared" si="46"/>
        <v>0</v>
      </c>
      <c r="BH273" s="196">
        <f t="shared" si="47"/>
        <v>0</v>
      </c>
      <c r="BI273" s="196">
        <f t="shared" si="48"/>
        <v>0</v>
      </c>
      <c r="BJ273" s="14" t="s">
        <v>180</v>
      </c>
      <c r="BK273" s="196">
        <f t="shared" si="49"/>
        <v>0</v>
      </c>
      <c r="BL273" s="14" t="s">
        <v>179</v>
      </c>
      <c r="BM273" s="195" t="s">
        <v>1442</v>
      </c>
    </row>
    <row r="274" spans="1:65" s="2" customFormat="1" ht="24.2" customHeight="1">
      <c r="A274" s="31"/>
      <c r="B274" s="32"/>
      <c r="C274" s="184" t="s">
        <v>1443</v>
      </c>
      <c r="D274" s="184" t="s">
        <v>175</v>
      </c>
      <c r="E274" s="185" t="s">
        <v>1872</v>
      </c>
      <c r="F274" s="186" t="s">
        <v>1873</v>
      </c>
      <c r="G274" s="187" t="s">
        <v>1048</v>
      </c>
      <c r="H274" s="188">
        <v>1</v>
      </c>
      <c r="I274" s="189"/>
      <c r="J274" s="188">
        <f t="shared" si="40"/>
        <v>0</v>
      </c>
      <c r="K274" s="190"/>
      <c r="L274" s="36"/>
      <c r="M274" s="191" t="s">
        <v>1</v>
      </c>
      <c r="N274" s="192" t="s">
        <v>38</v>
      </c>
      <c r="O274" s="68"/>
      <c r="P274" s="193">
        <f t="shared" si="41"/>
        <v>0</v>
      </c>
      <c r="Q274" s="193">
        <v>5.5E-2</v>
      </c>
      <c r="R274" s="193">
        <f t="shared" si="42"/>
        <v>5.5E-2</v>
      </c>
      <c r="S274" s="193">
        <v>0</v>
      </c>
      <c r="T274" s="194">
        <f t="shared" si="43"/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95" t="s">
        <v>179</v>
      </c>
      <c r="AT274" s="195" t="s">
        <v>175</v>
      </c>
      <c r="AU274" s="195" t="s">
        <v>180</v>
      </c>
      <c r="AY274" s="14" t="s">
        <v>172</v>
      </c>
      <c r="BE274" s="196">
        <f t="shared" si="44"/>
        <v>0</v>
      </c>
      <c r="BF274" s="196">
        <f t="shared" si="45"/>
        <v>0</v>
      </c>
      <c r="BG274" s="196">
        <f t="shared" si="46"/>
        <v>0</v>
      </c>
      <c r="BH274" s="196">
        <f t="shared" si="47"/>
        <v>0</v>
      </c>
      <c r="BI274" s="196">
        <f t="shared" si="48"/>
        <v>0</v>
      </c>
      <c r="BJ274" s="14" t="s">
        <v>180</v>
      </c>
      <c r="BK274" s="196">
        <f t="shared" si="49"/>
        <v>0</v>
      </c>
      <c r="BL274" s="14" t="s">
        <v>179</v>
      </c>
      <c r="BM274" s="195" t="s">
        <v>1446</v>
      </c>
    </row>
    <row r="275" spans="1:65" s="2" customFormat="1" ht="24.2" customHeight="1">
      <c r="A275" s="31"/>
      <c r="B275" s="32"/>
      <c r="C275" s="184" t="s">
        <v>1213</v>
      </c>
      <c r="D275" s="184" t="s">
        <v>175</v>
      </c>
      <c r="E275" s="185" t="s">
        <v>1874</v>
      </c>
      <c r="F275" s="186" t="s">
        <v>1875</v>
      </c>
      <c r="G275" s="187" t="s">
        <v>1048</v>
      </c>
      <c r="H275" s="188">
        <v>1</v>
      </c>
      <c r="I275" s="189"/>
      <c r="J275" s="188">
        <f t="shared" si="40"/>
        <v>0</v>
      </c>
      <c r="K275" s="190"/>
      <c r="L275" s="36"/>
      <c r="M275" s="191" t="s">
        <v>1</v>
      </c>
      <c r="N275" s="192" t="s">
        <v>38</v>
      </c>
      <c r="O275" s="68"/>
      <c r="P275" s="193">
        <f t="shared" si="41"/>
        <v>0</v>
      </c>
      <c r="Q275" s="193">
        <v>0.17</v>
      </c>
      <c r="R275" s="193">
        <f t="shared" si="42"/>
        <v>0.17</v>
      </c>
      <c r="S275" s="193">
        <v>0.17</v>
      </c>
      <c r="T275" s="194">
        <f t="shared" si="43"/>
        <v>0.17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95" t="s">
        <v>179</v>
      </c>
      <c r="AT275" s="195" t="s">
        <v>175</v>
      </c>
      <c r="AU275" s="195" t="s">
        <v>180</v>
      </c>
      <c r="AY275" s="14" t="s">
        <v>172</v>
      </c>
      <c r="BE275" s="196">
        <f t="shared" si="44"/>
        <v>0</v>
      </c>
      <c r="BF275" s="196">
        <f t="shared" si="45"/>
        <v>0</v>
      </c>
      <c r="BG275" s="196">
        <f t="shared" si="46"/>
        <v>0</v>
      </c>
      <c r="BH275" s="196">
        <f t="shared" si="47"/>
        <v>0</v>
      </c>
      <c r="BI275" s="196">
        <f t="shared" si="48"/>
        <v>0</v>
      </c>
      <c r="BJ275" s="14" t="s">
        <v>180</v>
      </c>
      <c r="BK275" s="196">
        <f t="shared" si="49"/>
        <v>0</v>
      </c>
      <c r="BL275" s="14" t="s">
        <v>179</v>
      </c>
      <c r="BM275" s="195" t="s">
        <v>1449</v>
      </c>
    </row>
    <row r="276" spans="1:65" s="2" customFormat="1" ht="24.2" customHeight="1">
      <c r="A276" s="31"/>
      <c r="B276" s="32"/>
      <c r="C276" s="184" t="s">
        <v>1450</v>
      </c>
      <c r="D276" s="184" t="s">
        <v>175</v>
      </c>
      <c r="E276" s="185" t="s">
        <v>1454</v>
      </c>
      <c r="F276" s="186" t="s">
        <v>1455</v>
      </c>
      <c r="G276" s="187" t="s">
        <v>1048</v>
      </c>
      <c r="H276" s="188">
        <v>2</v>
      </c>
      <c r="I276" s="189"/>
      <c r="J276" s="188">
        <f t="shared" si="40"/>
        <v>0</v>
      </c>
      <c r="K276" s="190"/>
      <c r="L276" s="36"/>
      <c r="M276" s="191" t="s">
        <v>1</v>
      </c>
      <c r="N276" s="192" t="s">
        <v>38</v>
      </c>
      <c r="O276" s="68"/>
      <c r="P276" s="193">
        <f t="shared" si="41"/>
        <v>0</v>
      </c>
      <c r="Q276" s="193">
        <v>0</v>
      </c>
      <c r="R276" s="193">
        <f t="shared" si="42"/>
        <v>0</v>
      </c>
      <c r="S276" s="193">
        <v>0</v>
      </c>
      <c r="T276" s="194">
        <f t="shared" si="43"/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95" t="s">
        <v>179</v>
      </c>
      <c r="AT276" s="195" t="s">
        <v>175</v>
      </c>
      <c r="AU276" s="195" t="s">
        <v>180</v>
      </c>
      <c r="AY276" s="14" t="s">
        <v>172</v>
      </c>
      <c r="BE276" s="196">
        <f t="shared" si="44"/>
        <v>0</v>
      </c>
      <c r="BF276" s="196">
        <f t="shared" si="45"/>
        <v>0</v>
      </c>
      <c r="BG276" s="196">
        <f t="shared" si="46"/>
        <v>0</v>
      </c>
      <c r="BH276" s="196">
        <f t="shared" si="47"/>
        <v>0</v>
      </c>
      <c r="BI276" s="196">
        <f t="shared" si="48"/>
        <v>0</v>
      </c>
      <c r="BJ276" s="14" t="s">
        <v>180</v>
      </c>
      <c r="BK276" s="196">
        <f t="shared" si="49"/>
        <v>0</v>
      </c>
      <c r="BL276" s="14" t="s">
        <v>179</v>
      </c>
      <c r="BM276" s="195" t="s">
        <v>1453</v>
      </c>
    </row>
    <row r="277" spans="1:65" s="2" customFormat="1" ht="37.9" customHeight="1">
      <c r="A277" s="31"/>
      <c r="B277" s="32"/>
      <c r="C277" s="197" t="s">
        <v>1216</v>
      </c>
      <c r="D277" s="197" t="s">
        <v>256</v>
      </c>
      <c r="E277" s="198" t="s">
        <v>1458</v>
      </c>
      <c r="F277" s="199" t="s">
        <v>1459</v>
      </c>
      <c r="G277" s="200" t="s">
        <v>1048</v>
      </c>
      <c r="H277" s="201">
        <v>2</v>
      </c>
      <c r="I277" s="202"/>
      <c r="J277" s="201">
        <f t="shared" si="40"/>
        <v>0</v>
      </c>
      <c r="K277" s="203"/>
      <c r="L277" s="204"/>
      <c r="M277" s="205" t="s">
        <v>1</v>
      </c>
      <c r="N277" s="206" t="s">
        <v>38</v>
      </c>
      <c r="O277" s="68"/>
      <c r="P277" s="193">
        <f t="shared" si="41"/>
        <v>0</v>
      </c>
      <c r="Q277" s="193">
        <v>0.17499999999999999</v>
      </c>
      <c r="R277" s="193">
        <f t="shared" si="42"/>
        <v>0.35</v>
      </c>
      <c r="S277" s="193">
        <v>0</v>
      </c>
      <c r="T277" s="194">
        <f t="shared" si="43"/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95" t="s">
        <v>220</v>
      </c>
      <c r="AT277" s="195" t="s">
        <v>256</v>
      </c>
      <c r="AU277" s="195" t="s">
        <v>180</v>
      </c>
      <c r="AY277" s="14" t="s">
        <v>172</v>
      </c>
      <c r="BE277" s="196">
        <f t="shared" si="44"/>
        <v>0</v>
      </c>
      <c r="BF277" s="196">
        <f t="shared" si="45"/>
        <v>0</v>
      </c>
      <c r="BG277" s="196">
        <f t="shared" si="46"/>
        <v>0</v>
      </c>
      <c r="BH277" s="196">
        <f t="shared" si="47"/>
        <v>0</v>
      </c>
      <c r="BI277" s="196">
        <f t="shared" si="48"/>
        <v>0</v>
      </c>
      <c r="BJ277" s="14" t="s">
        <v>180</v>
      </c>
      <c r="BK277" s="196">
        <f t="shared" si="49"/>
        <v>0</v>
      </c>
      <c r="BL277" s="14" t="s">
        <v>179</v>
      </c>
      <c r="BM277" s="195" t="s">
        <v>1456</v>
      </c>
    </row>
    <row r="278" spans="1:65" s="2" customFormat="1" ht="24.2" customHeight="1">
      <c r="A278" s="31"/>
      <c r="B278" s="32"/>
      <c r="C278" s="184" t="s">
        <v>1457</v>
      </c>
      <c r="D278" s="184" t="s">
        <v>175</v>
      </c>
      <c r="E278" s="185" t="s">
        <v>1461</v>
      </c>
      <c r="F278" s="186" t="s">
        <v>1462</v>
      </c>
      <c r="G278" s="187" t="s">
        <v>1048</v>
      </c>
      <c r="H278" s="188">
        <v>1</v>
      </c>
      <c r="I278" s="189"/>
      <c r="J278" s="188">
        <f t="shared" si="40"/>
        <v>0</v>
      </c>
      <c r="K278" s="190"/>
      <c r="L278" s="36"/>
      <c r="M278" s="191" t="s">
        <v>1</v>
      </c>
      <c r="N278" s="192" t="s">
        <v>38</v>
      </c>
      <c r="O278" s="68"/>
      <c r="P278" s="193">
        <f t="shared" si="41"/>
        <v>0</v>
      </c>
      <c r="Q278" s="193">
        <v>0.17</v>
      </c>
      <c r="R278" s="193">
        <f t="shared" si="42"/>
        <v>0.17</v>
      </c>
      <c r="S278" s="193">
        <v>0.17</v>
      </c>
      <c r="T278" s="194">
        <f t="shared" si="43"/>
        <v>0.17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95" t="s">
        <v>179</v>
      </c>
      <c r="AT278" s="195" t="s">
        <v>175</v>
      </c>
      <c r="AU278" s="195" t="s">
        <v>180</v>
      </c>
      <c r="AY278" s="14" t="s">
        <v>172</v>
      </c>
      <c r="BE278" s="196">
        <f t="shared" si="44"/>
        <v>0</v>
      </c>
      <c r="BF278" s="196">
        <f t="shared" si="45"/>
        <v>0</v>
      </c>
      <c r="BG278" s="196">
        <f t="shared" si="46"/>
        <v>0</v>
      </c>
      <c r="BH278" s="196">
        <f t="shared" si="47"/>
        <v>0</v>
      </c>
      <c r="BI278" s="196">
        <f t="shared" si="48"/>
        <v>0</v>
      </c>
      <c r="BJ278" s="14" t="s">
        <v>180</v>
      </c>
      <c r="BK278" s="196">
        <f t="shared" si="49"/>
        <v>0</v>
      </c>
      <c r="BL278" s="14" t="s">
        <v>179</v>
      </c>
      <c r="BM278" s="195" t="s">
        <v>1460</v>
      </c>
    </row>
    <row r="279" spans="1:65" s="2" customFormat="1" ht="24.2" customHeight="1">
      <c r="A279" s="31"/>
      <c r="B279" s="32"/>
      <c r="C279" s="184" t="s">
        <v>1219</v>
      </c>
      <c r="D279" s="184" t="s">
        <v>175</v>
      </c>
      <c r="E279" s="185" t="s">
        <v>1465</v>
      </c>
      <c r="F279" s="186" t="s">
        <v>1466</v>
      </c>
      <c r="G279" s="187" t="s">
        <v>1048</v>
      </c>
      <c r="H279" s="188">
        <v>1</v>
      </c>
      <c r="I279" s="189"/>
      <c r="J279" s="188">
        <f t="shared" si="40"/>
        <v>0</v>
      </c>
      <c r="K279" s="190"/>
      <c r="L279" s="36"/>
      <c r="M279" s="191" t="s">
        <v>1</v>
      </c>
      <c r="N279" s="192" t="s">
        <v>38</v>
      </c>
      <c r="O279" s="68"/>
      <c r="P279" s="193">
        <f t="shared" si="41"/>
        <v>0</v>
      </c>
      <c r="Q279" s="193">
        <v>0</v>
      </c>
      <c r="R279" s="193">
        <f t="shared" si="42"/>
        <v>0</v>
      </c>
      <c r="S279" s="193">
        <v>0</v>
      </c>
      <c r="T279" s="194">
        <f t="shared" si="43"/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95" t="s">
        <v>179</v>
      </c>
      <c r="AT279" s="195" t="s">
        <v>175</v>
      </c>
      <c r="AU279" s="195" t="s">
        <v>180</v>
      </c>
      <c r="AY279" s="14" t="s">
        <v>172</v>
      </c>
      <c r="BE279" s="196">
        <f t="shared" si="44"/>
        <v>0</v>
      </c>
      <c r="BF279" s="196">
        <f t="shared" si="45"/>
        <v>0</v>
      </c>
      <c r="BG279" s="196">
        <f t="shared" si="46"/>
        <v>0</v>
      </c>
      <c r="BH279" s="196">
        <f t="shared" si="47"/>
        <v>0</v>
      </c>
      <c r="BI279" s="196">
        <f t="shared" si="48"/>
        <v>0</v>
      </c>
      <c r="BJ279" s="14" t="s">
        <v>180</v>
      </c>
      <c r="BK279" s="196">
        <f t="shared" si="49"/>
        <v>0</v>
      </c>
      <c r="BL279" s="14" t="s">
        <v>179</v>
      </c>
      <c r="BM279" s="195" t="s">
        <v>1463</v>
      </c>
    </row>
    <row r="280" spans="1:65" s="2" customFormat="1" ht="24.2" customHeight="1">
      <c r="A280" s="31"/>
      <c r="B280" s="32"/>
      <c r="C280" s="197" t="s">
        <v>1464</v>
      </c>
      <c r="D280" s="197" t="s">
        <v>256</v>
      </c>
      <c r="E280" s="198" t="s">
        <v>1876</v>
      </c>
      <c r="F280" s="199" t="s">
        <v>1877</v>
      </c>
      <c r="G280" s="200" t="s">
        <v>1048</v>
      </c>
      <c r="H280" s="201">
        <v>1</v>
      </c>
      <c r="I280" s="202"/>
      <c r="J280" s="201">
        <f t="shared" si="40"/>
        <v>0</v>
      </c>
      <c r="K280" s="203"/>
      <c r="L280" s="204"/>
      <c r="M280" s="205" t="s">
        <v>1</v>
      </c>
      <c r="N280" s="206" t="s">
        <v>38</v>
      </c>
      <c r="O280" s="68"/>
      <c r="P280" s="193">
        <f t="shared" si="41"/>
        <v>0</v>
      </c>
      <c r="Q280" s="193">
        <v>2.15</v>
      </c>
      <c r="R280" s="193">
        <f t="shared" si="42"/>
        <v>2.15</v>
      </c>
      <c r="S280" s="193">
        <v>0</v>
      </c>
      <c r="T280" s="194">
        <f t="shared" si="43"/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95" t="s">
        <v>220</v>
      </c>
      <c r="AT280" s="195" t="s">
        <v>256</v>
      </c>
      <c r="AU280" s="195" t="s">
        <v>180</v>
      </c>
      <c r="AY280" s="14" t="s">
        <v>172</v>
      </c>
      <c r="BE280" s="196">
        <f t="shared" si="44"/>
        <v>0</v>
      </c>
      <c r="BF280" s="196">
        <f t="shared" si="45"/>
        <v>0</v>
      </c>
      <c r="BG280" s="196">
        <f t="shared" si="46"/>
        <v>0</v>
      </c>
      <c r="BH280" s="196">
        <f t="shared" si="47"/>
        <v>0</v>
      </c>
      <c r="BI280" s="196">
        <f t="shared" si="48"/>
        <v>0</v>
      </c>
      <c r="BJ280" s="14" t="s">
        <v>180</v>
      </c>
      <c r="BK280" s="196">
        <f t="shared" si="49"/>
        <v>0</v>
      </c>
      <c r="BL280" s="14" t="s">
        <v>179</v>
      </c>
      <c r="BM280" s="195" t="s">
        <v>1467</v>
      </c>
    </row>
    <row r="281" spans="1:65" s="2" customFormat="1" ht="24.2" customHeight="1">
      <c r="A281" s="31"/>
      <c r="B281" s="32"/>
      <c r="C281" s="184" t="s">
        <v>1222</v>
      </c>
      <c r="D281" s="184" t="s">
        <v>175</v>
      </c>
      <c r="E281" s="185" t="s">
        <v>1472</v>
      </c>
      <c r="F281" s="186" t="s">
        <v>1473</v>
      </c>
      <c r="G281" s="187" t="s">
        <v>1048</v>
      </c>
      <c r="H281" s="188">
        <v>2</v>
      </c>
      <c r="I281" s="189"/>
      <c r="J281" s="188">
        <f t="shared" si="40"/>
        <v>0</v>
      </c>
      <c r="K281" s="190"/>
      <c r="L281" s="36"/>
      <c r="M281" s="191" t="s">
        <v>1</v>
      </c>
      <c r="N281" s="192" t="s">
        <v>38</v>
      </c>
      <c r="O281" s="68"/>
      <c r="P281" s="193">
        <f t="shared" si="41"/>
        <v>0</v>
      </c>
      <c r="Q281" s="193">
        <v>0</v>
      </c>
      <c r="R281" s="193">
        <f t="shared" si="42"/>
        <v>0</v>
      </c>
      <c r="S281" s="193">
        <v>0</v>
      </c>
      <c r="T281" s="194">
        <f t="shared" si="43"/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95" t="s">
        <v>179</v>
      </c>
      <c r="AT281" s="195" t="s">
        <v>175</v>
      </c>
      <c r="AU281" s="195" t="s">
        <v>180</v>
      </c>
      <c r="AY281" s="14" t="s">
        <v>172</v>
      </c>
      <c r="BE281" s="196">
        <f t="shared" si="44"/>
        <v>0</v>
      </c>
      <c r="BF281" s="196">
        <f t="shared" si="45"/>
        <v>0</v>
      </c>
      <c r="BG281" s="196">
        <f t="shared" si="46"/>
        <v>0</v>
      </c>
      <c r="BH281" s="196">
        <f t="shared" si="47"/>
        <v>0</v>
      </c>
      <c r="BI281" s="196">
        <f t="shared" si="48"/>
        <v>0</v>
      </c>
      <c r="BJ281" s="14" t="s">
        <v>180</v>
      </c>
      <c r="BK281" s="196">
        <f t="shared" si="49"/>
        <v>0</v>
      </c>
      <c r="BL281" s="14" t="s">
        <v>179</v>
      </c>
      <c r="BM281" s="195" t="s">
        <v>1470</v>
      </c>
    </row>
    <row r="282" spans="1:65" s="2" customFormat="1" ht="24.2" customHeight="1">
      <c r="A282" s="31"/>
      <c r="B282" s="32"/>
      <c r="C282" s="197" t="s">
        <v>1471</v>
      </c>
      <c r="D282" s="197" t="s">
        <v>256</v>
      </c>
      <c r="E282" s="198" t="s">
        <v>2168</v>
      </c>
      <c r="F282" s="199" t="s">
        <v>2169</v>
      </c>
      <c r="G282" s="200" t="s">
        <v>1048</v>
      </c>
      <c r="H282" s="201">
        <v>2</v>
      </c>
      <c r="I282" s="202"/>
      <c r="J282" s="201">
        <f t="shared" ref="J282:J313" si="50">ROUND(I282*H282,2)</f>
        <v>0</v>
      </c>
      <c r="K282" s="203"/>
      <c r="L282" s="204"/>
      <c r="M282" s="205" t="s">
        <v>1</v>
      </c>
      <c r="N282" s="206" t="s">
        <v>38</v>
      </c>
      <c r="O282" s="68"/>
      <c r="P282" s="193">
        <f t="shared" ref="P282:P313" si="51">O282*H282</f>
        <v>0</v>
      </c>
      <c r="Q282" s="193">
        <v>9.5000000000000001E-2</v>
      </c>
      <c r="R282" s="193">
        <f t="shared" ref="R282:R313" si="52">Q282*H282</f>
        <v>0.19</v>
      </c>
      <c r="S282" s="193">
        <v>0</v>
      </c>
      <c r="T282" s="194">
        <f t="shared" ref="T282:T313" si="53">S282*H282</f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95" t="s">
        <v>220</v>
      </c>
      <c r="AT282" s="195" t="s">
        <v>256</v>
      </c>
      <c r="AU282" s="195" t="s">
        <v>180</v>
      </c>
      <c r="AY282" s="14" t="s">
        <v>172</v>
      </c>
      <c r="BE282" s="196">
        <f t="shared" ref="BE282:BE313" si="54">IF(N282="základná",J282,0)</f>
        <v>0</v>
      </c>
      <c r="BF282" s="196">
        <f t="shared" ref="BF282:BF313" si="55">IF(N282="znížená",J282,0)</f>
        <v>0</v>
      </c>
      <c r="BG282" s="196">
        <f t="shared" ref="BG282:BG313" si="56">IF(N282="zákl. prenesená",J282,0)</f>
        <v>0</v>
      </c>
      <c r="BH282" s="196">
        <f t="shared" ref="BH282:BH313" si="57">IF(N282="zníž. prenesená",J282,0)</f>
        <v>0</v>
      </c>
      <c r="BI282" s="196">
        <f t="shared" ref="BI282:BI313" si="58">IF(N282="nulová",J282,0)</f>
        <v>0</v>
      </c>
      <c r="BJ282" s="14" t="s">
        <v>180</v>
      </c>
      <c r="BK282" s="196">
        <f t="shared" ref="BK282:BK313" si="59">ROUND(I282*H282,2)</f>
        <v>0</v>
      </c>
      <c r="BL282" s="14" t="s">
        <v>179</v>
      </c>
      <c r="BM282" s="195" t="s">
        <v>1474</v>
      </c>
    </row>
    <row r="283" spans="1:65" s="2" customFormat="1" ht="24.2" customHeight="1">
      <c r="A283" s="31"/>
      <c r="B283" s="32"/>
      <c r="C283" s="184" t="s">
        <v>1225</v>
      </c>
      <c r="D283" s="184" t="s">
        <v>175</v>
      </c>
      <c r="E283" s="185" t="s">
        <v>1882</v>
      </c>
      <c r="F283" s="186" t="s">
        <v>1883</v>
      </c>
      <c r="G283" s="187" t="s">
        <v>1048</v>
      </c>
      <c r="H283" s="188">
        <v>2</v>
      </c>
      <c r="I283" s="189"/>
      <c r="J283" s="188">
        <f t="shared" si="50"/>
        <v>0</v>
      </c>
      <c r="K283" s="190"/>
      <c r="L283" s="36"/>
      <c r="M283" s="191" t="s">
        <v>1</v>
      </c>
      <c r="N283" s="192" t="s">
        <v>38</v>
      </c>
      <c r="O283" s="68"/>
      <c r="P283" s="193">
        <f t="shared" si="51"/>
        <v>0</v>
      </c>
      <c r="Q283" s="193">
        <v>0</v>
      </c>
      <c r="R283" s="193">
        <f t="shared" si="52"/>
        <v>0</v>
      </c>
      <c r="S283" s="193">
        <v>0</v>
      </c>
      <c r="T283" s="194">
        <f t="shared" si="53"/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95" t="s">
        <v>179</v>
      </c>
      <c r="AT283" s="195" t="s">
        <v>175</v>
      </c>
      <c r="AU283" s="195" t="s">
        <v>180</v>
      </c>
      <c r="AY283" s="14" t="s">
        <v>172</v>
      </c>
      <c r="BE283" s="196">
        <f t="shared" si="54"/>
        <v>0</v>
      </c>
      <c r="BF283" s="196">
        <f t="shared" si="55"/>
        <v>0</v>
      </c>
      <c r="BG283" s="196">
        <f t="shared" si="56"/>
        <v>0</v>
      </c>
      <c r="BH283" s="196">
        <f t="shared" si="57"/>
        <v>0</v>
      </c>
      <c r="BI283" s="196">
        <f t="shared" si="58"/>
        <v>0</v>
      </c>
      <c r="BJ283" s="14" t="s">
        <v>180</v>
      </c>
      <c r="BK283" s="196">
        <f t="shared" si="59"/>
        <v>0</v>
      </c>
      <c r="BL283" s="14" t="s">
        <v>179</v>
      </c>
      <c r="BM283" s="195" t="s">
        <v>1477</v>
      </c>
    </row>
    <row r="284" spans="1:65" s="2" customFormat="1" ht="24.2" customHeight="1">
      <c r="A284" s="31"/>
      <c r="B284" s="32"/>
      <c r="C284" s="184" t="s">
        <v>1478</v>
      </c>
      <c r="D284" s="184" t="s">
        <v>175</v>
      </c>
      <c r="E284" s="185" t="s">
        <v>1884</v>
      </c>
      <c r="F284" s="186" t="s">
        <v>1885</v>
      </c>
      <c r="G284" s="187" t="s">
        <v>1048</v>
      </c>
      <c r="H284" s="188">
        <v>2</v>
      </c>
      <c r="I284" s="189"/>
      <c r="J284" s="188">
        <f t="shared" si="50"/>
        <v>0</v>
      </c>
      <c r="K284" s="190"/>
      <c r="L284" s="36"/>
      <c r="M284" s="191" t="s">
        <v>1</v>
      </c>
      <c r="N284" s="192" t="s">
        <v>38</v>
      </c>
      <c r="O284" s="68"/>
      <c r="P284" s="193">
        <f t="shared" si="51"/>
        <v>0</v>
      </c>
      <c r="Q284" s="193">
        <v>0</v>
      </c>
      <c r="R284" s="193">
        <f t="shared" si="52"/>
        <v>0</v>
      </c>
      <c r="S284" s="193">
        <v>0</v>
      </c>
      <c r="T284" s="194">
        <f t="shared" si="53"/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95" t="s">
        <v>179</v>
      </c>
      <c r="AT284" s="195" t="s">
        <v>175</v>
      </c>
      <c r="AU284" s="195" t="s">
        <v>180</v>
      </c>
      <c r="AY284" s="14" t="s">
        <v>172</v>
      </c>
      <c r="BE284" s="196">
        <f t="shared" si="54"/>
        <v>0</v>
      </c>
      <c r="BF284" s="196">
        <f t="shared" si="55"/>
        <v>0</v>
      </c>
      <c r="BG284" s="196">
        <f t="shared" si="56"/>
        <v>0</v>
      </c>
      <c r="BH284" s="196">
        <f t="shared" si="57"/>
        <v>0</v>
      </c>
      <c r="BI284" s="196">
        <f t="shared" si="58"/>
        <v>0</v>
      </c>
      <c r="BJ284" s="14" t="s">
        <v>180</v>
      </c>
      <c r="BK284" s="196">
        <f t="shared" si="59"/>
        <v>0</v>
      </c>
      <c r="BL284" s="14" t="s">
        <v>179</v>
      </c>
      <c r="BM284" s="195" t="s">
        <v>1481</v>
      </c>
    </row>
    <row r="285" spans="1:65" s="2" customFormat="1" ht="24.2" customHeight="1">
      <c r="A285" s="31"/>
      <c r="B285" s="32"/>
      <c r="C285" s="197" t="s">
        <v>1228</v>
      </c>
      <c r="D285" s="197" t="s">
        <v>256</v>
      </c>
      <c r="E285" s="198" t="s">
        <v>1486</v>
      </c>
      <c r="F285" s="199" t="s">
        <v>1487</v>
      </c>
      <c r="G285" s="200" t="s">
        <v>1048</v>
      </c>
      <c r="H285" s="201">
        <v>2</v>
      </c>
      <c r="I285" s="202"/>
      <c r="J285" s="201">
        <f t="shared" si="50"/>
        <v>0</v>
      </c>
      <c r="K285" s="203"/>
      <c r="L285" s="204"/>
      <c r="M285" s="205" t="s">
        <v>1</v>
      </c>
      <c r="N285" s="206" t="s">
        <v>38</v>
      </c>
      <c r="O285" s="68"/>
      <c r="P285" s="193">
        <f t="shared" si="51"/>
        <v>0</v>
      </c>
      <c r="Q285" s="193">
        <v>1.6E-2</v>
      </c>
      <c r="R285" s="193">
        <f t="shared" si="52"/>
        <v>3.2000000000000001E-2</v>
      </c>
      <c r="S285" s="193">
        <v>0</v>
      </c>
      <c r="T285" s="194">
        <f t="shared" si="53"/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95" t="s">
        <v>220</v>
      </c>
      <c r="AT285" s="195" t="s">
        <v>256</v>
      </c>
      <c r="AU285" s="195" t="s">
        <v>180</v>
      </c>
      <c r="AY285" s="14" t="s">
        <v>172</v>
      </c>
      <c r="BE285" s="196">
        <f t="shared" si="54"/>
        <v>0</v>
      </c>
      <c r="BF285" s="196">
        <f t="shared" si="55"/>
        <v>0</v>
      </c>
      <c r="BG285" s="196">
        <f t="shared" si="56"/>
        <v>0</v>
      </c>
      <c r="BH285" s="196">
        <f t="shared" si="57"/>
        <v>0</v>
      </c>
      <c r="BI285" s="196">
        <f t="shared" si="58"/>
        <v>0</v>
      </c>
      <c r="BJ285" s="14" t="s">
        <v>180</v>
      </c>
      <c r="BK285" s="196">
        <f t="shared" si="59"/>
        <v>0</v>
      </c>
      <c r="BL285" s="14" t="s">
        <v>179</v>
      </c>
      <c r="BM285" s="195" t="s">
        <v>1484</v>
      </c>
    </row>
    <row r="286" spans="1:65" s="2" customFormat="1" ht="24.2" customHeight="1">
      <c r="A286" s="31"/>
      <c r="B286" s="32"/>
      <c r="C286" s="184" t="s">
        <v>1485</v>
      </c>
      <c r="D286" s="184" t="s">
        <v>175</v>
      </c>
      <c r="E286" s="185" t="s">
        <v>1886</v>
      </c>
      <c r="F286" s="186" t="s">
        <v>1887</v>
      </c>
      <c r="G286" s="187" t="s">
        <v>1048</v>
      </c>
      <c r="H286" s="188">
        <v>1</v>
      </c>
      <c r="I286" s="189"/>
      <c r="J286" s="188">
        <f t="shared" si="50"/>
        <v>0</v>
      </c>
      <c r="K286" s="190"/>
      <c r="L286" s="36"/>
      <c r="M286" s="191" t="s">
        <v>1</v>
      </c>
      <c r="N286" s="192" t="s">
        <v>38</v>
      </c>
      <c r="O286" s="68"/>
      <c r="P286" s="193">
        <f t="shared" si="51"/>
        <v>0</v>
      </c>
      <c r="Q286" s="193">
        <v>0</v>
      </c>
      <c r="R286" s="193">
        <f t="shared" si="52"/>
        <v>0</v>
      </c>
      <c r="S286" s="193">
        <v>0</v>
      </c>
      <c r="T286" s="194">
        <f t="shared" si="53"/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95" t="s">
        <v>179</v>
      </c>
      <c r="AT286" s="195" t="s">
        <v>175</v>
      </c>
      <c r="AU286" s="195" t="s">
        <v>180</v>
      </c>
      <c r="AY286" s="14" t="s">
        <v>172</v>
      </c>
      <c r="BE286" s="196">
        <f t="shared" si="54"/>
        <v>0</v>
      </c>
      <c r="BF286" s="196">
        <f t="shared" si="55"/>
        <v>0</v>
      </c>
      <c r="BG286" s="196">
        <f t="shared" si="56"/>
        <v>0</v>
      </c>
      <c r="BH286" s="196">
        <f t="shared" si="57"/>
        <v>0</v>
      </c>
      <c r="BI286" s="196">
        <f t="shared" si="58"/>
        <v>0</v>
      </c>
      <c r="BJ286" s="14" t="s">
        <v>180</v>
      </c>
      <c r="BK286" s="196">
        <f t="shared" si="59"/>
        <v>0</v>
      </c>
      <c r="BL286" s="14" t="s">
        <v>179</v>
      </c>
      <c r="BM286" s="195" t="s">
        <v>1488</v>
      </c>
    </row>
    <row r="287" spans="1:65" s="2" customFormat="1" ht="37.9" customHeight="1">
      <c r="A287" s="31"/>
      <c r="B287" s="32"/>
      <c r="C287" s="184" t="s">
        <v>1231</v>
      </c>
      <c r="D287" s="184" t="s">
        <v>175</v>
      </c>
      <c r="E287" s="185" t="s">
        <v>1493</v>
      </c>
      <c r="F287" s="186" t="s">
        <v>2170</v>
      </c>
      <c r="G287" s="187" t="s">
        <v>1048</v>
      </c>
      <c r="H287" s="188">
        <v>9</v>
      </c>
      <c r="I287" s="189"/>
      <c r="J287" s="188">
        <f t="shared" si="50"/>
        <v>0</v>
      </c>
      <c r="K287" s="190"/>
      <c r="L287" s="36"/>
      <c r="M287" s="191" t="s">
        <v>1</v>
      </c>
      <c r="N287" s="192" t="s">
        <v>38</v>
      </c>
      <c r="O287" s="68"/>
      <c r="P287" s="193">
        <f t="shared" si="51"/>
        <v>0</v>
      </c>
      <c r="Q287" s="193">
        <v>0</v>
      </c>
      <c r="R287" s="193">
        <f t="shared" si="52"/>
        <v>0</v>
      </c>
      <c r="S287" s="193">
        <v>0</v>
      </c>
      <c r="T287" s="194">
        <f t="shared" si="53"/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95" t="s">
        <v>179</v>
      </c>
      <c r="AT287" s="195" t="s">
        <v>175</v>
      </c>
      <c r="AU287" s="195" t="s">
        <v>180</v>
      </c>
      <c r="AY287" s="14" t="s">
        <v>172</v>
      </c>
      <c r="BE287" s="196">
        <f t="shared" si="54"/>
        <v>0</v>
      </c>
      <c r="BF287" s="196">
        <f t="shared" si="55"/>
        <v>0</v>
      </c>
      <c r="BG287" s="196">
        <f t="shared" si="56"/>
        <v>0</v>
      </c>
      <c r="BH287" s="196">
        <f t="shared" si="57"/>
        <v>0</v>
      </c>
      <c r="BI287" s="196">
        <f t="shared" si="58"/>
        <v>0</v>
      </c>
      <c r="BJ287" s="14" t="s">
        <v>180</v>
      </c>
      <c r="BK287" s="196">
        <f t="shared" si="59"/>
        <v>0</v>
      </c>
      <c r="BL287" s="14" t="s">
        <v>179</v>
      </c>
      <c r="BM287" s="195" t="s">
        <v>1491</v>
      </c>
    </row>
    <row r="288" spans="1:65" s="2" customFormat="1" ht="24.2" customHeight="1">
      <c r="A288" s="31"/>
      <c r="B288" s="32"/>
      <c r="C288" s="184" t="s">
        <v>1492</v>
      </c>
      <c r="D288" s="184" t="s">
        <v>175</v>
      </c>
      <c r="E288" s="185" t="s">
        <v>1496</v>
      </c>
      <c r="F288" s="186" t="s">
        <v>1497</v>
      </c>
      <c r="G288" s="187" t="s">
        <v>1048</v>
      </c>
      <c r="H288" s="188">
        <v>1</v>
      </c>
      <c r="I288" s="189"/>
      <c r="J288" s="188">
        <f t="shared" si="50"/>
        <v>0</v>
      </c>
      <c r="K288" s="190"/>
      <c r="L288" s="36"/>
      <c r="M288" s="191" t="s">
        <v>1</v>
      </c>
      <c r="N288" s="192" t="s">
        <v>38</v>
      </c>
      <c r="O288" s="68"/>
      <c r="P288" s="193">
        <f t="shared" si="51"/>
        <v>0</v>
      </c>
      <c r="Q288" s="193">
        <v>0</v>
      </c>
      <c r="R288" s="193">
        <f t="shared" si="52"/>
        <v>0</v>
      </c>
      <c r="S288" s="193">
        <v>0</v>
      </c>
      <c r="T288" s="194">
        <f t="shared" si="53"/>
        <v>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R288" s="195" t="s">
        <v>179</v>
      </c>
      <c r="AT288" s="195" t="s">
        <v>175</v>
      </c>
      <c r="AU288" s="195" t="s">
        <v>180</v>
      </c>
      <c r="AY288" s="14" t="s">
        <v>172</v>
      </c>
      <c r="BE288" s="196">
        <f t="shared" si="54"/>
        <v>0</v>
      </c>
      <c r="BF288" s="196">
        <f t="shared" si="55"/>
        <v>0</v>
      </c>
      <c r="BG288" s="196">
        <f t="shared" si="56"/>
        <v>0</v>
      </c>
      <c r="BH288" s="196">
        <f t="shared" si="57"/>
        <v>0</v>
      </c>
      <c r="BI288" s="196">
        <f t="shared" si="58"/>
        <v>0</v>
      </c>
      <c r="BJ288" s="14" t="s">
        <v>180</v>
      </c>
      <c r="BK288" s="196">
        <f t="shared" si="59"/>
        <v>0</v>
      </c>
      <c r="BL288" s="14" t="s">
        <v>179</v>
      </c>
      <c r="BM288" s="195" t="s">
        <v>1495</v>
      </c>
    </row>
    <row r="289" spans="1:65" s="2" customFormat="1" ht="24.2" customHeight="1">
      <c r="A289" s="31"/>
      <c r="B289" s="32"/>
      <c r="C289" s="184" t="s">
        <v>1234</v>
      </c>
      <c r="D289" s="184" t="s">
        <v>175</v>
      </c>
      <c r="E289" s="185" t="s">
        <v>1500</v>
      </c>
      <c r="F289" s="186" t="s">
        <v>1501</v>
      </c>
      <c r="G289" s="187" t="s">
        <v>1048</v>
      </c>
      <c r="H289" s="188">
        <v>2</v>
      </c>
      <c r="I289" s="189"/>
      <c r="J289" s="188">
        <f t="shared" si="50"/>
        <v>0</v>
      </c>
      <c r="K289" s="190"/>
      <c r="L289" s="36"/>
      <c r="M289" s="191" t="s">
        <v>1</v>
      </c>
      <c r="N289" s="192" t="s">
        <v>38</v>
      </c>
      <c r="O289" s="68"/>
      <c r="P289" s="193">
        <f t="shared" si="51"/>
        <v>0</v>
      </c>
      <c r="Q289" s="193">
        <v>0</v>
      </c>
      <c r="R289" s="193">
        <f t="shared" si="52"/>
        <v>0</v>
      </c>
      <c r="S289" s="193">
        <v>0</v>
      </c>
      <c r="T289" s="194">
        <f t="shared" si="53"/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95" t="s">
        <v>179</v>
      </c>
      <c r="AT289" s="195" t="s">
        <v>175</v>
      </c>
      <c r="AU289" s="195" t="s">
        <v>180</v>
      </c>
      <c r="AY289" s="14" t="s">
        <v>172</v>
      </c>
      <c r="BE289" s="196">
        <f t="shared" si="54"/>
        <v>0</v>
      </c>
      <c r="BF289" s="196">
        <f t="shared" si="55"/>
        <v>0</v>
      </c>
      <c r="BG289" s="196">
        <f t="shared" si="56"/>
        <v>0</v>
      </c>
      <c r="BH289" s="196">
        <f t="shared" si="57"/>
        <v>0</v>
      </c>
      <c r="BI289" s="196">
        <f t="shared" si="58"/>
        <v>0</v>
      </c>
      <c r="BJ289" s="14" t="s">
        <v>180</v>
      </c>
      <c r="BK289" s="196">
        <f t="shared" si="59"/>
        <v>0</v>
      </c>
      <c r="BL289" s="14" t="s">
        <v>179</v>
      </c>
      <c r="BM289" s="195" t="s">
        <v>1498</v>
      </c>
    </row>
    <row r="290" spans="1:65" s="2" customFormat="1" ht="24.2" customHeight="1">
      <c r="A290" s="31"/>
      <c r="B290" s="32"/>
      <c r="C290" s="197" t="s">
        <v>1499</v>
      </c>
      <c r="D290" s="197" t="s">
        <v>256</v>
      </c>
      <c r="E290" s="198" t="s">
        <v>1507</v>
      </c>
      <c r="F290" s="199" t="s">
        <v>1508</v>
      </c>
      <c r="G290" s="200" t="s">
        <v>1048</v>
      </c>
      <c r="H290" s="201">
        <v>2</v>
      </c>
      <c r="I290" s="202"/>
      <c r="J290" s="201">
        <f t="shared" si="50"/>
        <v>0</v>
      </c>
      <c r="K290" s="203"/>
      <c r="L290" s="204"/>
      <c r="M290" s="205" t="s">
        <v>1</v>
      </c>
      <c r="N290" s="206" t="s">
        <v>38</v>
      </c>
      <c r="O290" s="68"/>
      <c r="P290" s="193">
        <f t="shared" si="51"/>
        <v>0</v>
      </c>
      <c r="Q290" s="193">
        <v>0</v>
      </c>
      <c r="R290" s="193">
        <f t="shared" si="52"/>
        <v>0</v>
      </c>
      <c r="S290" s="193">
        <v>0</v>
      </c>
      <c r="T290" s="194">
        <f t="shared" si="53"/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95" t="s">
        <v>220</v>
      </c>
      <c r="AT290" s="195" t="s">
        <v>256</v>
      </c>
      <c r="AU290" s="195" t="s">
        <v>180</v>
      </c>
      <c r="AY290" s="14" t="s">
        <v>172</v>
      </c>
      <c r="BE290" s="196">
        <f t="shared" si="54"/>
        <v>0</v>
      </c>
      <c r="BF290" s="196">
        <f t="shared" si="55"/>
        <v>0</v>
      </c>
      <c r="BG290" s="196">
        <f t="shared" si="56"/>
        <v>0</v>
      </c>
      <c r="BH290" s="196">
        <f t="shared" si="57"/>
        <v>0</v>
      </c>
      <c r="BI290" s="196">
        <f t="shared" si="58"/>
        <v>0</v>
      </c>
      <c r="BJ290" s="14" t="s">
        <v>180</v>
      </c>
      <c r="BK290" s="196">
        <f t="shared" si="59"/>
        <v>0</v>
      </c>
      <c r="BL290" s="14" t="s">
        <v>179</v>
      </c>
      <c r="BM290" s="195" t="s">
        <v>1502</v>
      </c>
    </row>
    <row r="291" spans="1:65" s="2" customFormat="1" ht="24.2" customHeight="1">
      <c r="A291" s="31"/>
      <c r="B291" s="32"/>
      <c r="C291" s="184" t="s">
        <v>1237</v>
      </c>
      <c r="D291" s="184" t="s">
        <v>175</v>
      </c>
      <c r="E291" s="185" t="s">
        <v>1510</v>
      </c>
      <c r="F291" s="186" t="s">
        <v>1511</v>
      </c>
      <c r="G291" s="187" t="s">
        <v>1048</v>
      </c>
      <c r="H291" s="188">
        <v>2</v>
      </c>
      <c r="I291" s="189"/>
      <c r="J291" s="188">
        <f t="shared" si="50"/>
        <v>0</v>
      </c>
      <c r="K291" s="190"/>
      <c r="L291" s="36"/>
      <c r="M291" s="191" t="s">
        <v>1</v>
      </c>
      <c r="N291" s="192" t="s">
        <v>38</v>
      </c>
      <c r="O291" s="68"/>
      <c r="P291" s="193">
        <f t="shared" si="51"/>
        <v>0</v>
      </c>
      <c r="Q291" s="193">
        <v>0</v>
      </c>
      <c r="R291" s="193">
        <f t="shared" si="52"/>
        <v>0</v>
      </c>
      <c r="S291" s="193">
        <v>0</v>
      </c>
      <c r="T291" s="194">
        <f t="shared" si="53"/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95" t="s">
        <v>179</v>
      </c>
      <c r="AT291" s="195" t="s">
        <v>175</v>
      </c>
      <c r="AU291" s="195" t="s">
        <v>180</v>
      </c>
      <c r="AY291" s="14" t="s">
        <v>172</v>
      </c>
      <c r="BE291" s="196">
        <f t="shared" si="54"/>
        <v>0</v>
      </c>
      <c r="BF291" s="196">
        <f t="shared" si="55"/>
        <v>0</v>
      </c>
      <c r="BG291" s="196">
        <f t="shared" si="56"/>
        <v>0</v>
      </c>
      <c r="BH291" s="196">
        <f t="shared" si="57"/>
        <v>0</v>
      </c>
      <c r="BI291" s="196">
        <f t="shared" si="58"/>
        <v>0</v>
      </c>
      <c r="BJ291" s="14" t="s">
        <v>180</v>
      </c>
      <c r="BK291" s="196">
        <f t="shared" si="59"/>
        <v>0</v>
      </c>
      <c r="BL291" s="14" t="s">
        <v>179</v>
      </c>
      <c r="BM291" s="195" t="s">
        <v>1505</v>
      </c>
    </row>
    <row r="292" spans="1:65" s="2" customFormat="1" ht="24.2" customHeight="1">
      <c r="A292" s="31"/>
      <c r="B292" s="32"/>
      <c r="C292" s="184" t="s">
        <v>1506</v>
      </c>
      <c r="D292" s="184" t="s">
        <v>175</v>
      </c>
      <c r="E292" s="185" t="s">
        <v>1521</v>
      </c>
      <c r="F292" s="186" t="s">
        <v>1522</v>
      </c>
      <c r="G292" s="187" t="s">
        <v>1048</v>
      </c>
      <c r="H292" s="188">
        <v>2</v>
      </c>
      <c r="I292" s="189"/>
      <c r="J292" s="188">
        <f t="shared" si="50"/>
        <v>0</v>
      </c>
      <c r="K292" s="190"/>
      <c r="L292" s="36"/>
      <c r="M292" s="191" t="s">
        <v>1</v>
      </c>
      <c r="N292" s="192" t="s">
        <v>38</v>
      </c>
      <c r="O292" s="68"/>
      <c r="P292" s="193">
        <f t="shared" si="51"/>
        <v>0</v>
      </c>
      <c r="Q292" s="193">
        <v>0</v>
      </c>
      <c r="R292" s="193">
        <f t="shared" si="52"/>
        <v>0</v>
      </c>
      <c r="S292" s="193">
        <v>0</v>
      </c>
      <c r="T292" s="194">
        <f t="shared" si="53"/>
        <v>0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95" t="s">
        <v>179</v>
      </c>
      <c r="AT292" s="195" t="s">
        <v>175</v>
      </c>
      <c r="AU292" s="195" t="s">
        <v>180</v>
      </c>
      <c r="AY292" s="14" t="s">
        <v>172</v>
      </c>
      <c r="BE292" s="196">
        <f t="shared" si="54"/>
        <v>0</v>
      </c>
      <c r="BF292" s="196">
        <f t="shared" si="55"/>
        <v>0</v>
      </c>
      <c r="BG292" s="196">
        <f t="shared" si="56"/>
        <v>0</v>
      </c>
      <c r="BH292" s="196">
        <f t="shared" si="57"/>
        <v>0</v>
      </c>
      <c r="BI292" s="196">
        <f t="shared" si="58"/>
        <v>0</v>
      </c>
      <c r="BJ292" s="14" t="s">
        <v>180</v>
      </c>
      <c r="BK292" s="196">
        <f t="shared" si="59"/>
        <v>0</v>
      </c>
      <c r="BL292" s="14" t="s">
        <v>179</v>
      </c>
      <c r="BM292" s="195" t="s">
        <v>1509</v>
      </c>
    </row>
    <row r="293" spans="1:65" s="2" customFormat="1" ht="24.2" customHeight="1">
      <c r="A293" s="31"/>
      <c r="B293" s="32"/>
      <c r="C293" s="184" t="s">
        <v>1240</v>
      </c>
      <c r="D293" s="184" t="s">
        <v>175</v>
      </c>
      <c r="E293" s="185" t="s">
        <v>1524</v>
      </c>
      <c r="F293" s="186" t="s">
        <v>1525</v>
      </c>
      <c r="G293" s="187" t="s">
        <v>1048</v>
      </c>
      <c r="H293" s="188">
        <v>2</v>
      </c>
      <c r="I293" s="189"/>
      <c r="J293" s="188">
        <f t="shared" si="50"/>
        <v>0</v>
      </c>
      <c r="K293" s="190"/>
      <c r="L293" s="36"/>
      <c r="M293" s="191" t="s">
        <v>1</v>
      </c>
      <c r="N293" s="192" t="s">
        <v>38</v>
      </c>
      <c r="O293" s="68"/>
      <c r="P293" s="193">
        <f t="shared" si="51"/>
        <v>0</v>
      </c>
      <c r="Q293" s="193">
        <v>0</v>
      </c>
      <c r="R293" s="193">
        <f t="shared" si="52"/>
        <v>0</v>
      </c>
      <c r="S293" s="193">
        <v>0</v>
      </c>
      <c r="T293" s="194">
        <f t="shared" si="53"/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95" t="s">
        <v>179</v>
      </c>
      <c r="AT293" s="195" t="s">
        <v>175</v>
      </c>
      <c r="AU293" s="195" t="s">
        <v>180</v>
      </c>
      <c r="AY293" s="14" t="s">
        <v>172</v>
      </c>
      <c r="BE293" s="196">
        <f t="shared" si="54"/>
        <v>0</v>
      </c>
      <c r="BF293" s="196">
        <f t="shared" si="55"/>
        <v>0</v>
      </c>
      <c r="BG293" s="196">
        <f t="shared" si="56"/>
        <v>0</v>
      </c>
      <c r="BH293" s="196">
        <f t="shared" si="57"/>
        <v>0</v>
      </c>
      <c r="BI293" s="196">
        <f t="shared" si="58"/>
        <v>0</v>
      </c>
      <c r="BJ293" s="14" t="s">
        <v>180</v>
      </c>
      <c r="BK293" s="196">
        <f t="shared" si="59"/>
        <v>0</v>
      </c>
      <c r="BL293" s="14" t="s">
        <v>179</v>
      </c>
      <c r="BM293" s="195" t="s">
        <v>1512</v>
      </c>
    </row>
    <row r="294" spans="1:65" s="2" customFormat="1" ht="24.2" customHeight="1">
      <c r="A294" s="31"/>
      <c r="B294" s="32"/>
      <c r="C294" s="184" t="s">
        <v>1513</v>
      </c>
      <c r="D294" s="184" t="s">
        <v>175</v>
      </c>
      <c r="E294" s="185" t="s">
        <v>1528</v>
      </c>
      <c r="F294" s="186" t="s">
        <v>1529</v>
      </c>
      <c r="G294" s="187" t="s">
        <v>1048</v>
      </c>
      <c r="H294" s="188">
        <v>2</v>
      </c>
      <c r="I294" s="189"/>
      <c r="J294" s="188">
        <f t="shared" si="50"/>
        <v>0</v>
      </c>
      <c r="K294" s="190"/>
      <c r="L294" s="36"/>
      <c r="M294" s="191" t="s">
        <v>1</v>
      </c>
      <c r="N294" s="192" t="s">
        <v>38</v>
      </c>
      <c r="O294" s="68"/>
      <c r="P294" s="193">
        <f t="shared" si="51"/>
        <v>0</v>
      </c>
      <c r="Q294" s="193">
        <v>0</v>
      </c>
      <c r="R294" s="193">
        <f t="shared" si="52"/>
        <v>0</v>
      </c>
      <c r="S294" s="193">
        <v>0</v>
      </c>
      <c r="T294" s="194">
        <f t="shared" si="53"/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95" t="s">
        <v>179</v>
      </c>
      <c r="AT294" s="195" t="s">
        <v>175</v>
      </c>
      <c r="AU294" s="195" t="s">
        <v>180</v>
      </c>
      <c r="AY294" s="14" t="s">
        <v>172</v>
      </c>
      <c r="BE294" s="196">
        <f t="shared" si="54"/>
        <v>0</v>
      </c>
      <c r="BF294" s="196">
        <f t="shared" si="55"/>
        <v>0</v>
      </c>
      <c r="BG294" s="196">
        <f t="shared" si="56"/>
        <v>0</v>
      </c>
      <c r="BH294" s="196">
        <f t="shared" si="57"/>
        <v>0</v>
      </c>
      <c r="BI294" s="196">
        <f t="shared" si="58"/>
        <v>0</v>
      </c>
      <c r="BJ294" s="14" t="s">
        <v>180</v>
      </c>
      <c r="BK294" s="196">
        <f t="shared" si="59"/>
        <v>0</v>
      </c>
      <c r="BL294" s="14" t="s">
        <v>179</v>
      </c>
      <c r="BM294" s="195" t="s">
        <v>1516</v>
      </c>
    </row>
    <row r="295" spans="1:65" s="2" customFormat="1" ht="24.2" customHeight="1">
      <c r="A295" s="31"/>
      <c r="B295" s="32"/>
      <c r="C295" s="184" t="s">
        <v>1243</v>
      </c>
      <c r="D295" s="184" t="s">
        <v>175</v>
      </c>
      <c r="E295" s="185" t="s">
        <v>1531</v>
      </c>
      <c r="F295" s="186" t="s">
        <v>1532</v>
      </c>
      <c r="G295" s="187" t="s">
        <v>1048</v>
      </c>
      <c r="H295" s="188">
        <v>2</v>
      </c>
      <c r="I295" s="189"/>
      <c r="J295" s="188">
        <f t="shared" si="50"/>
        <v>0</v>
      </c>
      <c r="K295" s="190"/>
      <c r="L295" s="36"/>
      <c r="M295" s="191" t="s">
        <v>1</v>
      </c>
      <c r="N295" s="192" t="s">
        <v>38</v>
      </c>
      <c r="O295" s="68"/>
      <c r="P295" s="193">
        <f t="shared" si="51"/>
        <v>0</v>
      </c>
      <c r="Q295" s="193">
        <v>0</v>
      </c>
      <c r="R295" s="193">
        <f t="shared" si="52"/>
        <v>0</v>
      </c>
      <c r="S295" s="193">
        <v>0</v>
      </c>
      <c r="T295" s="194">
        <f t="shared" si="53"/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95" t="s">
        <v>179</v>
      </c>
      <c r="AT295" s="195" t="s">
        <v>175</v>
      </c>
      <c r="AU295" s="195" t="s">
        <v>180</v>
      </c>
      <c r="AY295" s="14" t="s">
        <v>172</v>
      </c>
      <c r="BE295" s="196">
        <f t="shared" si="54"/>
        <v>0</v>
      </c>
      <c r="BF295" s="196">
        <f t="shared" si="55"/>
        <v>0</v>
      </c>
      <c r="BG295" s="196">
        <f t="shared" si="56"/>
        <v>0</v>
      </c>
      <c r="BH295" s="196">
        <f t="shared" si="57"/>
        <v>0</v>
      </c>
      <c r="BI295" s="196">
        <f t="shared" si="58"/>
        <v>0</v>
      </c>
      <c r="BJ295" s="14" t="s">
        <v>180</v>
      </c>
      <c r="BK295" s="196">
        <f t="shared" si="59"/>
        <v>0</v>
      </c>
      <c r="BL295" s="14" t="s">
        <v>179</v>
      </c>
      <c r="BM295" s="195" t="s">
        <v>1519</v>
      </c>
    </row>
    <row r="296" spans="1:65" s="2" customFormat="1" ht="24.2" customHeight="1">
      <c r="A296" s="31"/>
      <c r="B296" s="32"/>
      <c r="C296" s="184" t="s">
        <v>1520</v>
      </c>
      <c r="D296" s="184" t="s">
        <v>175</v>
      </c>
      <c r="E296" s="185" t="s">
        <v>1535</v>
      </c>
      <c r="F296" s="186" t="s">
        <v>1536</v>
      </c>
      <c r="G296" s="187" t="s">
        <v>1048</v>
      </c>
      <c r="H296" s="188">
        <v>2</v>
      </c>
      <c r="I296" s="189"/>
      <c r="J296" s="188">
        <f t="shared" si="50"/>
        <v>0</v>
      </c>
      <c r="K296" s="190"/>
      <c r="L296" s="36"/>
      <c r="M296" s="191" t="s">
        <v>1</v>
      </c>
      <c r="N296" s="192" t="s">
        <v>38</v>
      </c>
      <c r="O296" s="68"/>
      <c r="P296" s="193">
        <f t="shared" si="51"/>
        <v>0</v>
      </c>
      <c r="Q296" s="193">
        <v>0</v>
      </c>
      <c r="R296" s="193">
        <f t="shared" si="52"/>
        <v>0</v>
      </c>
      <c r="S296" s="193">
        <v>0</v>
      </c>
      <c r="T296" s="194">
        <f t="shared" si="53"/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95" t="s">
        <v>179</v>
      </c>
      <c r="AT296" s="195" t="s">
        <v>175</v>
      </c>
      <c r="AU296" s="195" t="s">
        <v>180</v>
      </c>
      <c r="AY296" s="14" t="s">
        <v>172</v>
      </c>
      <c r="BE296" s="196">
        <f t="shared" si="54"/>
        <v>0</v>
      </c>
      <c r="BF296" s="196">
        <f t="shared" si="55"/>
        <v>0</v>
      </c>
      <c r="BG296" s="196">
        <f t="shared" si="56"/>
        <v>0</v>
      </c>
      <c r="BH296" s="196">
        <f t="shared" si="57"/>
        <v>0</v>
      </c>
      <c r="BI296" s="196">
        <f t="shared" si="58"/>
        <v>0</v>
      </c>
      <c r="BJ296" s="14" t="s">
        <v>180</v>
      </c>
      <c r="BK296" s="196">
        <f t="shared" si="59"/>
        <v>0</v>
      </c>
      <c r="BL296" s="14" t="s">
        <v>179</v>
      </c>
      <c r="BM296" s="195" t="s">
        <v>1523</v>
      </c>
    </row>
    <row r="297" spans="1:65" s="2" customFormat="1" ht="24.2" customHeight="1">
      <c r="A297" s="31"/>
      <c r="B297" s="32"/>
      <c r="C297" s="184" t="s">
        <v>1246</v>
      </c>
      <c r="D297" s="184" t="s">
        <v>175</v>
      </c>
      <c r="E297" s="185" t="s">
        <v>1538</v>
      </c>
      <c r="F297" s="186" t="s">
        <v>1539</v>
      </c>
      <c r="G297" s="187" t="s">
        <v>1048</v>
      </c>
      <c r="H297" s="188">
        <v>2</v>
      </c>
      <c r="I297" s="189"/>
      <c r="J297" s="188">
        <f t="shared" si="50"/>
        <v>0</v>
      </c>
      <c r="K297" s="190"/>
      <c r="L297" s="36"/>
      <c r="M297" s="191" t="s">
        <v>1</v>
      </c>
      <c r="N297" s="192" t="s">
        <v>38</v>
      </c>
      <c r="O297" s="68"/>
      <c r="P297" s="193">
        <f t="shared" si="51"/>
        <v>0</v>
      </c>
      <c r="Q297" s="193">
        <v>0</v>
      </c>
      <c r="R297" s="193">
        <f t="shared" si="52"/>
        <v>0</v>
      </c>
      <c r="S297" s="193">
        <v>0</v>
      </c>
      <c r="T297" s="194">
        <f t="shared" si="53"/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95" t="s">
        <v>179</v>
      </c>
      <c r="AT297" s="195" t="s">
        <v>175</v>
      </c>
      <c r="AU297" s="195" t="s">
        <v>180</v>
      </c>
      <c r="AY297" s="14" t="s">
        <v>172</v>
      </c>
      <c r="BE297" s="196">
        <f t="shared" si="54"/>
        <v>0</v>
      </c>
      <c r="BF297" s="196">
        <f t="shared" si="55"/>
        <v>0</v>
      </c>
      <c r="BG297" s="196">
        <f t="shared" si="56"/>
        <v>0</v>
      </c>
      <c r="BH297" s="196">
        <f t="shared" si="57"/>
        <v>0</v>
      </c>
      <c r="BI297" s="196">
        <f t="shared" si="58"/>
        <v>0</v>
      </c>
      <c r="BJ297" s="14" t="s">
        <v>180</v>
      </c>
      <c r="BK297" s="196">
        <f t="shared" si="59"/>
        <v>0</v>
      </c>
      <c r="BL297" s="14" t="s">
        <v>179</v>
      </c>
      <c r="BM297" s="195" t="s">
        <v>1526</v>
      </c>
    </row>
    <row r="298" spans="1:65" s="2" customFormat="1" ht="24.2" customHeight="1">
      <c r="A298" s="31"/>
      <c r="B298" s="32"/>
      <c r="C298" s="184" t="s">
        <v>1527</v>
      </c>
      <c r="D298" s="184" t="s">
        <v>175</v>
      </c>
      <c r="E298" s="185" t="s">
        <v>1549</v>
      </c>
      <c r="F298" s="186" t="s">
        <v>1550</v>
      </c>
      <c r="G298" s="187" t="s">
        <v>1048</v>
      </c>
      <c r="H298" s="188">
        <v>2</v>
      </c>
      <c r="I298" s="189"/>
      <c r="J298" s="188">
        <f t="shared" si="50"/>
        <v>0</v>
      </c>
      <c r="K298" s="190"/>
      <c r="L298" s="36"/>
      <c r="M298" s="191" t="s">
        <v>1</v>
      </c>
      <c r="N298" s="192" t="s">
        <v>38</v>
      </c>
      <c r="O298" s="68"/>
      <c r="P298" s="193">
        <f t="shared" si="51"/>
        <v>0</v>
      </c>
      <c r="Q298" s="193">
        <v>0</v>
      </c>
      <c r="R298" s="193">
        <f t="shared" si="52"/>
        <v>0</v>
      </c>
      <c r="S298" s="193">
        <v>0</v>
      </c>
      <c r="T298" s="194">
        <f t="shared" si="53"/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95" t="s">
        <v>179</v>
      </c>
      <c r="AT298" s="195" t="s">
        <v>175</v>
      </c>
      <c r="AU298" s="195" t="s">
        <v>180</v>
      </c>
      <c r="AY298" s="14" t="s">
        <v>172</v>
      </c>
      <c r="BE298" s="196">
        <f t="shared" si="54"/>
        <v>0</v>
      </c>
      <c r="BF298" s="196">
        <f t="shared" si="55"/>
        <v>0</v>
      </c>
      <c r="BG298" s="196">
        <f t="shared" si="56"/>
        <v>0</v>
      </c>
      <c r="BH298" s="196">
        <f t="shared" si="57"/>
        <v>0</v>
      </c>
      <c r="BI298" s="196">
        <f t="shared" si="58"/>
        <v>0</v>
      </c>
      <c r="BJ298" s="14" t="s">
        <v>180</v>
      </c>
      <c r="BK298" s="196">
        <f t="shared" si="59"/>
        <v>0</v>
      </c>
      <c r="BL298" s="14" t="s">
        <v>179</v>
      </c>
      <c r="BM298" s="195" t="s">
        <v>1530</v>
      </c>
    </row>
    <row r="299" spans="1:65" s="2" customFormat="1" ht="24.2" customHeight="1">
      <c r="A299" s="31"/>
      <c r="B299" s="32"/>
      <c r="C299" s="197" t="s">
        <v>1249</v>
      </c>
      <c r="D299" s="197" t="s">
        <v>256</v>
      </c>
      <c r="E299" s="198" t="s">
        <v>1552</v>
      </c>
      <c r="F299" s="199" t="s">
        <v>1553</v>
      </c>
      <c r="G299" s="200" t="s">
        <v>1048</v>
      </c>
      <c r="H299" s="201">
        <v>2</v>
      </c>
      <c r="I299" s="202"/>
      <c r="J299" s="201">
        <f t="shared" si="50"/>
        <v>0</v>
      </c>
      <c r="K299" s="203"/>
      <c r="L299" s="204"/>
      <c r="M299" s="205" t="s">
        <v>1</v>
      </c>
      <c r="N299" s="206" t="s">
        <v>38</v>
      </c>
      <c r="O299" s="68"/>
      <c r="P299" s="193">
        <f t="shared" si="51"/>
        <v>0</v>
      </c>
      <c r="Q299" s="193">
        <v>2.5000000000000001E-3</v>
      </c>
      <c r="R299" s="193">
        <f t="shared" si="52"/>
        <v>5.0000000000000001E-3</v>
      </c>
      <c r="S299" s="193">
        <v>0</v>
      </c>
      <c r="T299" s="194">
        <f t="shared" si="53"/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95" t="s">
        <v>220</v>
      </c>
      <c r="AT299" s="195" t="s">
        <v>256</v>
      </c>
      <c r="AU299" s="195" t="s">
        <v>180</v>
      </c>
      <c r="AY299" s="14" t="s">
        <v>172</v>
      </c>
      <c r="BE299" s="196">
        <f t="shared" si="54"/>
        <v>0</v>
      </c>
      <c r="BF299" s="196">
        <f t="shared" si="55"/>
        <v>0</v>
      </c>
      <c r="BG299" s="196">
        <f t="shared" si="56"/>
        <v>0</v>
      </c>
      <c r="BH299" s="196">
        <f t="shared" si="57"/>
        <v>0</v>
      </c>
      <c r="BI299" s="196">
        <f t="shared" si="58"/>
        <v>0</v>
      </c>
      <c r="BJ299" s="14" t="s">
        <v>180</v>
      </c>
      <c r="BK299" s="196">
        <f t="shared" si="59"/>
        <v>0</v>
      </c>
      <c r="BL299" s="14" t="s">
        <v>179</v>
      </c>
      <c r="BM299" s="195" t="s">
        <v>1533</v>
      </c>
    </row>
    <row r="300" spans="1:65" s="2" customFormat="1" ht="24.2" customHeight="1">
      <c r="A300" s="31"/>
      <c r="B300" s="32"/>
      <c r="C300" s="184" t="s">
        <v>1534</v>
      </c>
      <c r="D300" s="184" t="s">
        <v>175</v>
      </c>
      <c r="E300" s="185" t="s">
        <v>1556</v>
      </c>
      <c r="F300" s="186" t="s">
        <v>1557</v>
      </c>
      <c r="G300" s="187" t="s">
        <v>1048</v>
      </c>
      <c r="H300" s="188">
        <v>2</v>
      </c>
      <c r="I300" s="189"/>
      <c r="J300" s="188">
        <f t="shared" si="50"/>
        <v>0</v>
      </c>
      <c r="K300" s="190"/>
      <c r="L300" s="36"/>
      <c r="M300" s="191" t="s">
        <v>1</v>
      </c>
      <c r="N300" s="192" t="s">
        <v>38</v>
      </c>
      <c r="O300" s="68"/>
      <c r="P300" s="193">
        <f t="shared" si="51"/>
        <v>0</v>
      </c>
      <c r="Q300" s="193">
        <v>0</v>
      </c>
      <c r="R300" s="193">
        <f t="shared" si="52"/>
        <v>0</v>
      </c>
      <c r="S300" s="193">
        <v>0</v>
      </c>
      <c r="T300" s="194">
        <f t="shared" si="53"/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95" t="s">
        <v>179</v>
      </c>
      <c r="AT300" s="195" t="s">
        <v>175</v>
      </c>
      <c r="AU300" s="195" t="s">
        <v>180</v>
      </c>
      <c r="AY300" s="14" t="s">
        <v>172</v>
      </c>
      <c r="BE300" s="196">
        <f t="shared" si="54"/>
        <v>0</v>
      </c>
      <c r="BF300" s="196">
        <f t="shared" si="55"/>
        <v>0</v>
      </c>
      <c r="BG300" s="196">
        <f t="shared" si="56"/>
        <v>0</v>
      </c>
      <c r="BH300" s="196">
        <f t="shared" si="57"/>
        <v>0</v>
      </c>
      <c r="BI300" s="196">
        <f t="shared" si="58"/>
        <v>0</v>
      </c>
      <c r="BJ300" s="14" t="s">
        <v>180</v>
      </c>
      <c r="BK300" s="196">
        <f t="shared" si="59"/>
        <v>0</v>
      </c>
      <c r="BL300" s="14" t="s">
        <v>179</v>
      </c>
      <c r="BM300" s="195" t="s">
        <v>1537</v>
      </c>
    </row>
    <row r="301" spans="1:65" s="2" customFormat="1" ht="24.2" customHeight="1">
      <c r="A301" s="31"/>
      <c r="B301" s="32"/>
      <c r="C301" s="197" t="s">
        <v>1253</v>
      </c>
      <c r="D301" s="197" t="s">
        <v>256</v>
      </c>
      <c r="E301" s="198" t="s">
        <v>1559</v>
      </c>
      <c r="F301" s="199" t="s">
        <v>1560</v>
      </c>
      <c r="G301" s="200" t="s">
        <v>1048</v>
      </c>
      <c r="H301" s="201">
        <v>2</v>
      </c>
      <c r="I301" s="202"/>
      <c r="J301" s="201">
        <f t="shared" si="50"/>
        <v>0</v>
      </c>
      <c r="K301" s="203"/>
      <c r="L301" s="204"/>
      <c r="M301" s="205" t="s">
        <v>1</v>
      </c>
      <c r="N301" s="206" t="s">
        <v>38</v>
      </c>
      <c r="O301" s="68"/>
      <c r="P301" s="193">
        <f t="shared" si="51"/>
        <v>0</v>
      </c>
      <c r="Q301" s="193">
        <v>2.5000000000000001E-3</v>
      </c>
      <c r="R301" s="193">
        <f t="shared" si="52"/>
        <v>5.0000000000000001E-3</v>
      </c>
      <c r="S301" s="193">
        <v>0</v>
      </c>
      <c r="T301" s="194">
        <f t="shared" si="53"/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95" t="s">
        <v>220</v>
      </c>
      <c r="AT301" s="195" t="s">
        <v>256</v>
      </c>
      <c r="AU301" s="195" t="s">
        <v>180</v>
      </c>
      <c r="AY301" s="14" t="s">
        <v>172</v>
      </c>
      <c r="BE301" s="196">
        <f t="shared" si="54"/>
        <v>0</v>
      </c>
      <c r="BF301" s="196">
        <f t="shared" si="55"/>
        <v>0</v>
      </c>
      <c r="BG301" s="196">
        <f t="shared" si="56"/>
        <v>0</v>
      </c>
      <c r="BH301" s="196">
        <f t="shared" si="57"/>
        <v>0</v>
      </c>
      <c r="BI301" s="196">
        <f t="shared" si="58"/>
        <v>0</v>
      </c>
      <c r="BJ301" s="14" t="s">
        <v>180</v>
      </c>
      <c r="BK301" s="196">
        <f t="shared" si="59"/>
        <v>0</v>
      </c>
      <c r="BL301" s="14" t="s">
        <v>179</v>
      </c>
      <c r="BM301" s="195" t="s">
        <v>1540</v>
      </c>
    </row>
    <row r="302" spans="1:65" s="2" customFormat="1" ht="24.2" customHeight="1">
      <c r="A302" s="31"/>
      <c r="B302" s="32"/>
      <c r="C302" s="184" t="s">
        <v>1541</v>
      </c>
      <c r="D302" s="184" t="s">
        <v>175</v>
      </c>
      <c r="E302" s="185" t="s">
        <v>1563</v>
      </c>
      <c r="F302" s="186" t="s">
        <v>1564</v>
      </c>
      <c r="G302" s="187" t="s">
        <v>1048</v>
      </c>
      <c r="H302" s="188">
        <v>2</v>
      </c>
      <c r="I302" s="189"/>
      <c r="J302" s="188">
        <f t="shared" si="50"/>
        <v>0</v>
      </c>
      <c r="K302" s="190"/>
      <c r="L302" s="36"/>
      <c r="M302" s="191" t="s">
        <v>1</v>
      </c>
      <c r="N302" s="192" t="s">
        <v>38</v>
      </c>
      <c r="O302" s="68"/>
      <c r="P302" s="193">
        <f t="shared" si="51"/>
        <v>0</v>
      </c>
      <c r="Q302" s="193">
        <v>0</v>
      </c>
      <c r="R302" s="193">
        <f t="shared" si="52"/>
        <v>0</v>
      </c>
      <c r="S302" s="193">
        <v>0</v>
      </c>
      <c r="T302" s="194">
        <f t="shared" si="53"/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95" t="s">
        <v>179</v>
      </c>
      <c r="AT302" s="195" t="s">
        <v>175</v>
      </c>
      <c r="AU302" s="195" t="s">
        <v>180</v>
      </c>
      <c r="AY302" s="14" t="s">
        <v>172</v>
      </c>
      <c r="BE302" s="196">
        <f t="shared" si="54"/>
        <v>0</v>
      </c>
      <c r="BF302" s="196">
        <f t="shared" si="55"/>
        <v>0</v>
      </c>
      <c r="BG302" s="196">
        <f t="shared" si="56"/>
        <v>0</v>
      </c>
      <c r="BH302" s="196">
        <f t="shared" si="57"/>
        <v>0</v>
      </c>
      <c r="BI302" s="196">
        <f t="shared" si="58"/>
        <v>0</v>
      </c>
      <c r="BJ302" s="14" t="s">
        <v>180</v>
      </c>
      <c r="BK302" s="196">
        <f t="shared" si="59"/>
        <v>0</v>
      </c>
      <c r="BL302" s="14" t="s">
        <v>179</v>
      </c>
      <c r="BM302" s="195" t="s">
        <v>1544</v>
      </c>
    </row>
    <row r="303" spans="1:65" s="2" customFormat="1" ht="24.2" customHeight="1">
      <c r="A303" s="31"/>
      <c r="B303" s="32"/>
      <c r="C303" s="197" t="s">
        <v>1256</v>
      </c>
      <c r="D303" s="197" t="s">
        <v>256</v>
      </c>
      <c r="E303" s="198" t="s">
        <v>1566</v>
      </c>
      <c r="F303" s="199" t="s">
        <v>1567</v>
      </c>
      <c r="G303" s="200" t="s">
        <v>1048</v>
      </c>
      <c r="H303" s="201">
        <v>2</v>
      </c>
      <c r="I303" s="202"/>
      <c r="J303" s="201">
        <f t="shared" si="50"/>
        <v>0</v>
      </c>
      <c r="K303" s="203"/>
      <c r="L303" s="204"/>
      <c r="M303" s="205" t="s">
        <v>1</v>
      </c>
      <c r="N303" s="206" t="s">
        <v>38</v>
      </c>
      <c r="O303" s="68"/>
      <c r="P303" s="193">
        <f t="shared" si="51"/>
        <v>0</v>
      </c>
      <c r="Q303" s="193">
        <v>2.5000000000000001E-3</v>
      </c>
      <c r="R303" s="193">
        <f t="shared" si="52"/>
        <v>5.0000000000000001E-3</v>
      </c>
      <c r="S303" s="193">
        <v>0</v>
      </c>
      <c r="T303" s="194">
        <f t="shared" si="53"/>
        <v>0</v>
      </c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R303" s="195" t="s">
        <v>220</v>
      </c>
      <c r="AT303" s="195" t="s">
        <v>256</v>
      </c>
      <c r="AU303" s="195" t="s">
        <v>180</v>
      </c>
      <c r="AY303" s="14" t="s">
        <v>172</v>
      </c>
      <c r="BE303" s="196">
        <f t="shared" si="54"/>
        <v>0</v>
      </c>
      <c r="BF303" s="196">
        <f t="shared" si="55"/>
        <v>0</v>
      </c>
      <c r="BG303" s="196">
        <f t="shared" si="56"/>
        <v>0</v>
      </c>
      <c r="BH303" s="196">
        <f t="shared" si="57"/>
        <v>0</v>
      </c>
      <c r="BI303" s="196">
        <f t="shared" si="58"/>
        <v>0</v>
      </c>
      <c r="BJ303" s="14" t="s">
        <v>180</v>
      </c>
      <c r="BK303" s="196">
        <f t="shared" si="59"/>
        <v>0</v>
      </c>
      <c r="BL303" s="14" t="s">
        <v>179</v>
      </c>
      <c r="BM303" s="195" t="s">
        <v>1547</v>
      </c>
    </row>
    <row r="304" spans="1:65" s="2" customFormat="1" ht="24.2" customHeight="1">
      <c r="A304" s="31"/>
      <c r="B304" s="32"/>
      <c r="C304" s="197" t="s">
        <v>1548</v>
      </c>
      <c r="D304" s="197" t="s">
        <v>256</v>
      </c>
      <c r="E304" s="198" t="s">
        <v>1570</v>
      </c>
      <c r="F304" s="199" t="s">
        <v>1571</v>
      </c>
      <c r="G304" s="200" t="s">
        <v>1048</v>
      </c>
      <c r="H304" s="201">
        <v>2</v>
      </c>
      <c r="I304" s="202"/>
      <c r="J304" s="201">
        <f t="shared" si="50"/>
        <v>0</v>
      </c>
      <c r="K304" s="203"/>
      <c r="L304" s="204"/>
      <c r="M304" s="205" t="s">
        <v>1</v>
      </c>
      <c r="N304" s="206" t="s">
        <v>38</v>
      </c>
      <c r="O304" s="68"/>
      <c r="P304" s="193">
        <f t="shared" si="51"/>
        <v>0</v>
      </c>
      <c r="Q304" s="193">
        <v>2.5000000000000001E-3</v>
      </c>
      <c r="R304" s="193">
        <f t="shared" si="52"/>
        <v>5.0000000000000001E-3</v>
      </c>
      <c r="S304" s="193">
        <v>0</v>
      </c>
      <c r="T304" s="194">
        <f t="shared" si="53"/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95" t="s">
        <v>220</v>
      </c>
      <c r="AT304" s="195" t="s">
        <v>256</v>
      </c>
      <c r="AU304" s="195" t="s">
        <v>180</v>
      </c>
      <c r="AY304" s="14" t="s">
        <v>172</v>
      </c>
      <c r="BE304" s="196">
        <f t="shared" si="54"/>
        <v>0</v>
      </c>
      <c r="BF304" s="196">
        <f t="shared" si="55"/>
        <v>0</v>
      </c>
      <c r="BG304" s="196">
        <f t="shared" si="56"/>
        <v>0</v>
      </c>
      <c r="BH304" s="196">
        <f t="shared" si="57"/>
        <v>0</v>
      </c>
      <c r="BI304" s="196">
        <f t="shared" si="58"/>
        <v>0</v>
      </c>
      <c r="BJ304" s="14" t="s">
        <v>180</v>
      </c>
      <c r="BK304" s="196">
        <f t="shared" si="59"/>
        <v>0</v>
      </c>
      <c r="BL304" s="14" t="s">
        <v>179</v>
      </c>
      <c r="BM304" s="195" t="s">
        <v>1551</v>
      </c>
    </row>
    <row r="305" spans="1:65" s="2" customFormat="1" ht="24.2" customHeight="1">
      <c r="A305" s="31"/>
      <c r="B305" s="32"/>
      <c r="C305" s="184" t="s">
        <v>1259</v>
      </c>
      <c r="D305" s="184" t="s">
        <v>175</v>
      </c>
      <c r="E305" s="185" t="s">
        <v>1573</v>
      </c>
      <c r="F305" s="186" t="s">
        <v>1574</v>
      </c>
      <c r="G305" s="187" t="s">
        <v>1048</v>
      </c>
      <c r="H305" s="188">
        <v>2</v>
      </c>
      <c r="I305" s="189"/>
      <c r="J305" s="188">
        <f t="shared" si="50"/>
        <v>0</v>
      </c>
      <c r="K305" s="190"/>
      <c r="L305" s="36"/>
      <c r="M305" s="191" t="s">
        <v>1</v>
      </c>
      <c r="N305" s="192" t="s">
        <v>38</v>
      </c>
      <c r="O305" s="68"/>
      <c r="P305" s="193">
        <f t="shared" si="51"/>
        <v>0</v>
      </c>
      <c r="Q305" s="193">
        <v>0</v>
      </c>
      <c r="R305" s="193">
        <f t="shared" si="52"/>
        <v>0</v>
      </c>
      <c r="S305" s="193">
        <v>0</v>
      </c>
      <c r="T305" s="194">
        <f t="shared" si="53"/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95" t="s">
        <v>179</v>
      </c>
      <c r="AT305" s="195" t="s">
        <v>175</v>
      </c>
      <c r="AU305" s="195" t="s">
        <v>180</v>
      </c>
      <c r="AY305" s="14" t="s">
        <v>172</v>
      </c>
      <c r="BE305" s="196">
        <f t="shared" si="54"/>
        <v>0</v>
      </c>
      <c r="BF305" s="196">
        <f t="shared" si="55"/>
        <v>0</v>
      </c>
      <c r="BG305" s="196">
        <f t="shared" si="56"/>
        <v>0</v>
      </c>
      <c r="BH305" s="196">
        <f t="shared" si="57"/>
        <v>0</v>
      </c>
      <c r="BI305" s="196">
        <f t="shared" si="58"/>
        <v>0</v>
      </c>
      <c r="BJ305" s="14" t="s">
        <v>180</v>
      </c>
      <c r="BK305" s="196">
        <f t="shared" si="59"/>
        <v>0</v>
      </c>
      <c r="BL305" s="14" t="s">
        <v>179</v>
      </c>
      <c r="BM305" s="195" t="s">
        <v>1554</v>
      </c>
    </row>
    <row r="306" spans="1:65" s="2" customFormat="1" ht="24.2" customHeight="1">
      <c r="A306" s="31"/>
      <c r="B306" s="32"/>
      <c r="C306" s="197" t="s">
        <v>1555</v>
      </c>
      <c r="D306" s="197" t="s">
        <v>256</v>
      </c>
      <c r="E306" s="198" t="s">
        <v>1577</v>
      </c>
      <c r="F306" s="199" t="s">
        <v>1578</v>
      </c>
      <c r="G306" s="200" t="s">
        <v>1048</v>
      </c>
      <c r="H306" s="201">
        <v>2</v>
      </c>
      <c r="I306" s="202"/>
      <c r="J306" s="201">
        <f t="shared" si="50"/>
        <v>0</v>
      </c>
      <c r="K306" s="203"/>
      <c r="L306" s="204"/>
      <c r="M306" s="205" t="s">
        <v>1</v>
      </c>
      <c r="N306" s="206" t="s">
        <v>38</v>
      </c>
      <c r="O306" s="68"/>
      <c r="P306" s="193">
        <f t="shared" si="51"/>
        <v>0</v>
      </c>
      <c r="Q306" s="193">
        <v>0</v>
      </c>
      <c r="R306" s="193">
        <f t="shared" si="52"/>
        <v>0</v>
      </c>
      <c r="S306" s="193">
        <v>0</v>
      </c>
      <c r="T306" s="194">
        <f t="shared" si="53"/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95" t="s">
        <v>220</v>
      </c>
      <c r="AT306" s="195" t="s">
        <v>256</v>
      </c>
      <c r="AU306" s="195" t="s">
        <v>180</v>
      </c>
      <c r="AY306" s="14" t="s">
        <v>172</v>
      </c>
      <c r="BE306" s="196">
        <f t="shared" si="54"/>
        <v>0</v>
      </c>
      <c r="BF306" s="196">
        <f t="shared" si="55"/>
        <v>0</v>
      </c>
      <c r="BG306" s="196">
        <f t="shared" si="56"/>
        <v>0</v>
      </c>
      <c r="BH306" s="196">
        <f t="shared" si="57"/>
        <v>0</v>
      </c>
      <c r="BI306" s="196">
        <f t="shared" si="58"/>
        <v>0</v>
      </c>
      <c r="BJ306" s="14" t="s">
        <v>180</v>
      </c>
      <c r="BK306" s="196">
        <f t="shared" si="59"/>
        <v>0</v>
      </c>
      <c r="BL306" s="14" t="s">
        <v>179</v>
      </c>
      <c r="BM306" s="195" t="s">
        <v>1558</v>
      </c>
    </row>
    <row r="307" spans="1:65" s="2" customFormat="1" ht="24.2" customHeight="1">
      <c r="A307" s="31"/>
      <c r="B307" s="32"/>
      <c r="C307" s="184" t="s">
        <v>1262</v>
      </c>
      <c r="D307" s="184" t="s">
        <v>175</v>
      </c>
      <c r="E307" s="185" t="s">
        <v>1909</v>
      </c>
      <c r="F307" s="186" t="s">
        <v>1910</v>
      </c>
      <c r="G307" s="187" t="s">
        <v>1048</v>
      </c>
      <c r="H307" s="188">
        <v>2</v>
      </c>
      <c r="I307" s="189"/>
      <c r="J307" s="188">
        <f t="shared" si="50"/>
        <v>0</v>
      </c>
      <c r="K307" s="190"/>
      <c r="L307" s="36"/>
      <c r="M307" s="191" t="s">
        <v>1</v>
      </c>
      <c r="N307" s="192" t="s">
        <v>38</v>
      </c>
      <c r="O307" s="68"/>
      <c r="P307" s="193">
        <f t="shared" si="51"/>
        <v>0</v>
      </c>
      <c r="Q307" s="193">
        <v>0</v>
      </c>
      <c r="R307" s="193">
        <f t="shared" si="52"/>
        <v>0</v>
      </c>
      <c r="S307" s="193">
        <v>0</v>
      </c>
      <c r="T307" s="194">
        <f t="shared" si="53"/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95" t="s">
        <v>179</v>
      </c>
      <c r="AT307" s="195" t="s">
        <v>175</v>
      </c>
      <c r="AU307" s="195" t="s">
        <v>180</v>
      </c>
      <c r="AY307" s="14" t="s">
        <v>172</v>
      </c>
      <c r="BE307" s="196">
        <f t="shared" si="54"/>
        <v>0</v>
      </c>
      <c r="BF307" s="196">
        <f t="shared" si="55"/>
        <v>0</v>
      </c>
      <c r="BG307" s="196">
        <f t="shared" si="56"/>
        <v>0</v>
      </c>
      <c r="BH307" s="196">
        <f t="shared" si="57"/>
        <v>0</v>
      </c>
      <c r="BI307" s="196">
        <f t="shared" si="58"/>
        <v>0</v>
      </c>
      <c r="BJ307" s="14" t="s">
        <v>180</v>
      </c>
      <c r="BK307" s="196">
        <f t="shared" si="59"/>
        <v>0</v>
      </c>
      <c r="BL307" s="14" t="s">
        <v>179</v>
      </c>
      <c r="BM307" s="195" t="s">
        <v>1561</v>
      </c>
    </row>
    <row r="308" spans="1:65" s="2" customFormat="1" ht="24.2" customHeight="1">
      <c r="A308" s="31"/>
      <c r="B308" s="32"/>
      <c r="C308" s="184" t="s">
        <v>1562</v>
      </c>
      <c r="D308" s="184" t="s">
        <v>175</v>
      </c>
      <c r="E308" s="185" t="s">
        <v>1580</v>
      </c>
      <c r="F308" s="186" t="s">
        <v>1581</v>
      </c>
      <c r="G308" s="187" t="s">
        <v>1048</v>
      </c>
      <c r="H308" s="188">
        <v>4</v>
      </c>
      <c r="I308" s="189"/>
      <c r="J308" s="188">
        <f t="shared" si="50"/>
        <v>0</v>
      </c>
      <c r="K308" s="190"/>
      <c r="L308" s="36"/>
      <c r="M308" s="191" t="s">
        <v>1</v>
      </c>
      <c r="N308" s="192" t="s">
        <v>38</v>
      </c>
      <c r="O308" s="68"/>
      <c r="P308" s="193">
        <f t="shared" si="51"/>
        <v>0</v>
      </c>
      <c r="Q308" s="193">
        <v>0</v>
      </c>
      <c r="R308" s="193">
        <f t="shared" si="52"/>
        <v>0</v>
      </c>
      <c r="S308" s="193">
        <v>0</v>
      </c>
      <c r="T308" s="194">
        <f t="shared" si="53"/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95" t="s">
        <v>179</v>
      </c>
      <c r="AT308" s="195" t="s">
        <v>175</v>
      </c>
      <c r="AU308" s="195" t="s">
        <v>180</v>
      </c>
      <c r="AY308" s="14" t="s">
        <v>172</v>
      </c>
      <c r="BE308" s="196">
        <f t="shared" si="54"/>
        <v>0</v>
      </c>
      <c r="BF308" s="196">
        <f t="shared" si="55"/>
        <v>0</v>
      </c>
      <c r="BG308" s="196">
        <f t="shared" si="56"/>
        <v>0</v>
      </c>
      <c r="BH308" s="196">
        <f t="shared" si="57"/>
        <v>0</v>
      </c>
      <c r="BI308" s="196">
        <f t="shared" si="58"/>
        <v>0</v>
      </c>
      <c r="BJ308" s="14" t="s">
        <v>180</v>
      </c>
      <c r="BK308" s="196">
        <f t="shared" si="59"/>
        <v>0</v>
      </c>
      <c r="BL308" s="14" t="s">
        <v>179</v>
      </c>
      <c r="BM308" s="195" t="s">
        <v>1565</v>
      </c>
    </row>
    <row r="309" spans="1:65" s="2" customFormat="1" ht="33.6" customHeight="1">
      <c r="A309" s="31"/>
      <c r="B309" s="32"/>
      <c r="C309" s="197" t="s">
        <v>1265</v>
      </c>
      <c r="D309" s="197" t="s">
        <v>256</v>
      </c>
      <c r="E309" s="198" t="s">
        <v>1584</v>
      </c>
      <c r="F309" s="199" t="s">
        <v>1585</v>
      </c>
      <c r="G309" s="200" t="s">
        <v>1048</v>
      </c>
      <c r="H309" s="201">
        <v>4</v>
      </c>
      <c r="I309" s="202"/>
      <c r="J309" s="201">
        <f t="shared" si="50"/>
        <v>0</v>
      </c>
      <c r="K309" s="203"/>
      <c r="L309" s="204"/>
      <c r="M309" s="205" t="s">
        <v>1</v>
      </c>
      <c r="N309" s="206" t="s">
        <v>38</v>
      </c>
      <c r="O309" s="68"/>
      <c r="P309" s="193">
        <f t="shared" si="51"/>
        <v>0</v>
      </c>
      <c r="Q309" s="193">
        <v>2.2499999999999999E-2</v>
      </c>
      <c r="R309" s="193">
        <f t="shared" si="52"/>
        <v>0.09</v>
      </c>
      <c r="S309" s="193">
        <v>0</v>
      </c>
      <c r="T309" s="194">
        <f t="shared" si="53"/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95" t="s">
        <v>220</v>
      </c>
      <c r="AT309" s="195" t="s">
        <v>256</v>
      </c>
      <c r="AU309" s="195" t="s">
        <v>180</v>
      </c>
      <c r="AY309" s="14" t="s">
        <v>172</v>
      </c>
      <c r="BE309" s="196">
        <f t="shared" si="54"/>
        <v>0</v>
      </c>
      <c r="BF309" s="196">
        <f t="shared" si="55"/>
        <v>0</v>
      </c>
      <c r="BG309" s="196">
        <f t="shared" si="56"/>
        <v>0</v>
      </c>
      <c r="BH309" s="196">
        <f t="shared" si="57"/>
        <v>0</v>
      </c>
      <c r="BI309" s="196">
        <f t="shared" si="58"/>
        <v>0</v>
      </c>
      <c r="BJ309" s="14" t="s">
        <v>180</v>
      </c>
      <c r="BK309" s="196">
        <f t="shared" si="59"/>
        <v>0</v>
      </c>
      <c r="BL309" s="14" t="s">
        <v>179</v>
      </c>
      <c r="BM309" s="195" t="s">
        <v>1568</v>
      </c>
    </row>
    <row r="310" spans="1:65" s="2" customFormat="1" ht="24.2" customHeight="1">
      <c r="A310" s="31"/>
      <c r="B310" s="32"/>
      <c r="C310" s="184" t="s">
        <v>1569</v>
      </c>
      <c r="D310" s="184" t="s">
        <v>175</v>
      </c>
      <c r="E310" s="185" t="s">
        <v>1587</v>
      </c>
      <c r="F310" s="186" t="s">
        <v>1588</v>
      </c>
      <c r="G310" s="187" t="s">
        <v>1048</v>
      </c>
      <c r="H310" s="188">
        <v>1</v>
      </c>
      <c r="I310" s="189"/>
      <c r="J310" s="188">
        <f t="shared" si="50"/>
        <v>0</v>
      </c>
      <c r="K310" s="190"/>
      <c r="L310" s="36"/>
      <c r="M310" s="191" t="s">
        <v>1</v>
      </c>
      <c r="N310" s="192" t="s">
        <v>38</v>
      </c>
      <c r="O310" s="68"/>
      <c r="P310" s="193">
        <f t="shared" si="51"/>
        <v>0</v>
      </c>
      <c r="Q310" s="193">
        <v>0</v>
      </c>
      <c r="R310" s="193">
        <f t="shared" si="52"/>
        <v>0</v>
      </c>
      <c r="S310" s="193">
        <v>0</v>
      </c>
      <c r="T310" s="194">
        <f t="shared" si="53"/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95" t="s">
        <v>179</v>
      </c>
      <c r="AT310" s="195" t="s">
        <v>175</v>
      </c>
      <c r="AU310" s="195" t="s">
        <v>180</v>
      </c>
      <c r="AY310" s="14" t="s">
        <v>172</v>
      </c>
      <c r="BE310" s="196">
        <f t="shared" si="54"/>
        <v>0</v>
      </c>
      <c r="BF310" s="196">
        <f t="shared" si="55"/>
        <v>0</v>
      </c>
      <c r="BG310" s="196">
        <f t="shared" si="56"/>
        <v>0</v>
      </c>
      <c r="BH310" s="196">
        <f t="shared" si="57"/>
        <v>0</v>
      </c>
      <c r="BI310" s="196">
        <f t="shared" si="58"/>
        <v>0</v>
      </c>
      <c r="BJ310" s="14" t="s">
        <v>180</v>
      </c>
      <c r="BK310" s="196">
        <f t="shared" si="59"/>
        <v>0</v>
      </c>
      <c r="BL310" s="14" t="s">
        <v>179</v>
      </c>
      <c r="BM310" s="195" t="s">
        <v>1572</v>
      </c>
    </row>
    <row r="311" spans="1:65" s="2" customFormat="1" ht="24.2" customHeight="1">
      <c r="A311" s="31"/>
      <c r="B311" s="32"/>
      <c r="C311" s="197" t="s">
        <v>1269</v>
      </c>
      <c r="D311" s="197" t="s">
        <v>256</v>
      </c>
      <c r="E311" s="198" t="s">
        <v>1591</v>
      </c>
      <c r="F311" s="199" t="s">
        <v>2171</v>
      </c>
      <c r="G311" s="200" t="s">
        <v>1048</v>
      </c>
      <c r="H311" s="201">
        <v>1</v>
      </c>
      <c r="I311" s="202"/>
      <c r="J311" s="201">
        <f t="shared" si="50"/>
        <v>0</v>
      </c>
      <c r="K311" s="203"/>
      <c r="L311" s="204"/>
      <c r="M311" s="205" t="s">
        <v>1</v>
      </c>
      <c r="N311" s="206" t="s">
        <v>38</v>
      </c>
      <c r="O311" s="68"/>
      <c r="P311" s="193">
        <f t="shared" si="51"/>
        <v>0</v>
      </c>
      <c r="Q311" s="193">
        <v>0.05</v>
      </c>
      <c r="R311" s="193">
        <f t="shared" si="52"/>
        <v>0.05</v>
      </c>
      <c r="S311" s="193">
        <v>0</v>
      </c>
      <c r="T311" s="194">
        <f t="shared" si="53"/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95" t="s">
        <v>220</v>
      </c>
      <c r="AT311" s="195" t="s">
        <v>256</v>
      </c>
      <c r="AU311" s="195" t="s">
        <v>180</v>
      </c>
      <c r="AY311" s="14" t="s">
        <v>172</v>
      </c>
      <c r="BE311" s="196">
        <f t="shared" si="54"/>
        <v>0</v>
      </c>
      <c r="BF311" s="196">
        <f t="shared" si="55"/>
        <v>0</v>
      </c>
      <c r="BG311" s="196">
        <f t="shared" si="56"/>
        <v>0</v>
      </c>
      <c r="BH311" s="196">
        <f t="shared" si="57"/>
        <v>0</v>
      </c>
      <c r="BI311" s="196">
        <f t="shared" si="58"/>
        <v>0</v>
      </c>
      <c r="BJ311" s="14" t="s">
        <v>180</v>
      </c>
      <c r="BK311" s="196">
        <f t="shared" si="59"/>
        <v>0</v>
      </c>
      <c r="BL311" s="14" t="s">
        <v>179</v>
      </c>
      <c r="BM311" s="195" t="s">
        <v>1575</v>
      </c>
    </row>
    <row r="312" spans="1:65" s="2" customFormat="1" ht="24.2" customHeight="1">
      <c r="A312" s="31"/>
      <c r="B312" s="32"/>
      <c r="C312" s="184" t="s">
        <v>1576</v>
      </c>
      <c r="D312" s="184" t="s">
        <v>175</v>
      </c>
      <c r="E312" s="185" t="s">
        <v>1594</v>
      </c>
      <c r="F312" s="186" t="s">
        <v>1595</v>
      </c>
      <c r="G312" s="187" t="s">
        <v>1048</v>
      </c>
      <c r="H312" s="188">
        <v>1</v>
      </c>
      <c r="I312" s="189"/>
      <c r="J312" s="188">
        <f t="shared" si="50"/>
        <v>0</v>
      </c>
      <c r="K312" s="190"/>
      <c r="L312" s="36"/>
      <c r="M312" s="191" t="s">
        <v>1</v>
      </c>
      <c r="N312" s="192" t="s">
        <v>38</v>
      </c>
      <c r="O312" s="68"/>
      <c r="P312" s="193">
        <f t="shared" si="51"/>
        <v>0</v>
      </c>
      <c r="Q312" s="193">
        <v>0</v>
      </c>
      <c r="R312" s="193">
        <f t="shared" si="52"/>
        <v>0</v>
      </c>
      <c r="S312" s="193">
        <v>0</v>
      </c>
      <c r="T312" s="194">
        <f t="shared" si="53"/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95" t="s">
        <v>179</v>
      </c>
      <c r="AT312" s="195" t="s">
        <v>175</v>
      </c>
      <c r="AU312" s="195" t="s">
        <v>180</v>
      </c>
      <c r="AY312" s="14" t="s">
        <v>172</v>
      </c>
      <c r="BE312" s="196">
        <f t="shared" si="54"/>
        <v>0</v>
      </c>
      <c r="BF312" s="196">
        <f t="shared" si="55"/>
        <v>0</v>
      </c>
      <c r="BG312" s="196">
        <f t="shared" si="56"/>
        <v>0</v>
      </c>
      <c r="BH312" s="196">
        <f t="shared" si="57"/>
        <v>0</v>
      </c>
      <c r="BI312" s="196">
        <f t="shared" si="58"/>
        <v>0</v>
      </c>
      <c r="BJ312" s="14" t="s">
        <v>180</v>
      </c>
      <c r="BK312" s="196">
        <f t="shared" si="59"/>
        <v>0</v>
      </c>
      <c r="BL312" s="14" t="s">
        <v>179</v>
      </c>
      <c r="BM312" s="195" t="s">
        <v>1579</v>
      </c>
    </row>
    <row r="313" spans="1:65" s="2" customFormat="1" ht="24.2" customHeight="1">
      <c r="A313" s="31"/>
      <c r="B313" s="32"/>
      <c r="C313" s="197" t="s">
        <v>1272</v>
      </c>
      <c r="D313" s="197" t="s">
        <v>256</v>
      </c>
      <c r="E313" s="198" t="s">
        <v>1598</v>
      </c>
      <c r="F313" s="199" t="s">
        <v>1599</v>
      </c>
      <c r="G313" s="200" t="s">
        <v>1048</v>
      </c>
      <c r="H313" s="201">
        <v>1</v>
      </c>
      <c r="I313" s="202"/>
      <c r="J313" s="201">
        <f t="shared" si="50"/>
        <v>0</v>
      </c>
      <c r="K313" s="203"/>
      <c r="L313" s="204"/>
      <c r="M313" s="205" t="s">
        <v>1</v>
      </c>
      <c r="N313" s="206" t="s">
        <v>38</v>
      </c>
      <c r="O313" s="68"/>
      <c r="P313" s="193">
        <f t="shared" si="51"/>
        <v>0</v>
      </c>
      <c r="Q313" s="193">
        <v>2.5999999999999999E-2</v>
      </c>
      <c r="R313" s="193">
        <f t="shared" si="52"/>
        <v>2.5999999999999999E-2</v>
      </c>
      <c r="S313" s="193">
        <v>0</v>
      </c>
      <c r="T313" s="194">
        <f t="shared" si="53"/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95" t="s">
        <v>220</v>
      </c>
      <c r="AT313" s="195" t="s">
        <v>256</v>
      </c>
      <c r="AU313" s="195" t="s">
        <v>180</v>
      </c>
      <c r="AY313" s="14" t="s">
        <v>172</v>
      </c>
      <c r="BE313" s="196">
        <f t="shared" si="54"/>
        <v>0</v>
      </c>
      <c r="BF313" s="196">
        <f t="shared" si="55"/>
        <v>0</v>
      </c>
      <c r="BG313" s="196">
        <f t="shared" si="56"/>
        <v>0</v>
      </c>
      <c r="BH313" s="196">
        <f t="shared" si="57"/>
        <v>0</v>
      </c>
      <c r="BI313" s="196">
        <f t="shared" si="58"/>
        <v>0</v>
      </c>
      <c r="BJ313" s="14" t="s">
        <v>180</v>
      </c>
      <c r="BK313" s="196">
        <f t="shared" si="59"/>
        <v>0</v>
      </c>
      <c r="BL313" s="14" t="s">
        <v>179</v>
      </c>
      <c r="BM313" s="195" t="s">
        <v>1582</v>
      </c>
    </row>
    <row r="314" spans="1:65" s="2" customFormat="1" ht="24.2" customHeight="1">
      <c r="A314" s="31"/>
      <c r="B314" s="32"/>
      <c r="C314" s="184" t="s">
        <v>1583</v>
      </c>
      <c r="D314" s="184" t="s">
        <v>175</v>
      </c>
      <c r="E314" s="185" t="s">
        <v>2172</v>
      </c>
      <c r="F314" s="186" t="s">
        <v>2173</v>
      </c>
      <c r="G314" s="187" t="s">
        <v>1048</v>
      </c>
      <c r="H314" s="188">
        <v>1</v>
      </c>
      <c r="I314" s="189"/>
      <c r="J314" s="188">
        <f t="shared" ref="J314:J330" si="60">ROUND(I314*H314,2)</f>
        <v>0</v>
      </c>
      <c r="K314" s="190"/>
      <c r="L314" s="36"/>
      <c r="M314" s="191" t="s">
        <v>1</v>
      </c>
      <c r="N314" s="192" t="s">
        <v>38</v>
      </c>
      <c r="O314" s="68"/>
      <c r="P314" s="193">
        <f t="shared" ref="P314:P330" si="61">O314*H314</f>
        <v>0</v>
      </c>
      <c r="Q314" s="193">
        <v>0</v>
      </c>
      <c r="R314" s="193">
        <f t="shared" ref="R314:R330" si="62">Q314*H314</f>
        <v>0</v>
      </c>
      <c r="S314" s="193">
        <v>0</v>
      </c>
      <c r="T314" s="194">
        <f t="shared" ref="T314:T330" si="63">S314*H314</f>
        <v>0</v>
      </c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R314" s="195" t="s">
        <v>179</v>
      </c>
      <c r="AT314" s="195" t="s">
        <v>175</v>
      </c>
      <c r="AU314" s="195" t="s">
        <v>180</v>
      </c>
      <c r="AY314" s="14" t="s">
        <v>172</v>
      </c>
      <c r="BE314" s="196">
        <f t="shared" ref="BE314:BE330" si="64">IF(N314="základná",J314,0)</f>
        <v>0</v>
      </c>
      <c r="BF314" s="196">
        <f t="shared" ref="BF314:BF330" si="65">IF(N314="znížená",J314,0)</f>
        <v>0</v>
      </c>
      <c r="BG314" s="196">
        <f t="shared" ref="BG314:BG330" si="66">IF(N314="zákl. prenesená",J314,0)</f>
        <v>0</v>
      </c>
      <c r="BH314" s="196">
        <f t="shared" ref="BH314:BH330" si="67">IF(N314="zníž. prenesená",J314,0)</f>
        <v>0</v>
      </c>
      <c r="BI314" s="196">
        <f t="shared" ref="BI314:BI330" si="68">IF(N314="nulová",J314,0)</f>
        <v>0</v>
      </c>
      <c r="BJ314" s="14" t="s">
        <v>180</v>
      </c>
      <c r="BK314" s="196">
        <f t="shared" ref="BK314:BK330" si="69">ROUND(I314*H314,2)</f>
        <v>0</v>
      </c>
      <c r="BL314" s="14" t="s">
        <v>179</v>
      </c>
      <c r="BM314" s="195" t="s">
        <v>1586</v>
      </c>
    </row>
    <row r="315" spans="1:65" s="2" customFormat="1" ht="24.2" customHeight="1">
      <c r="A315" s="31"/>
      <c r="B315" s="32"/>
      <c r="C315" s="184" t="s">
        <v>1276</v>
      </c>
      <c r="D315" s="184" t="s">
        <v>175</v>
      </c>
      <c r="E315" s="185" t="s">
        <v>1605</v>
      </c>
      <c r="F315" s="186" t="s">
        <v>1606</v>
      </c>
      <c r="G315" s="187" t="s">
        <v>1048</v>
      </c>
      <c r="H315" s="188">
        <v>1</v>
      </c>
      <c r="I315" s="189"/>
      <c r="J315" s="188">
        <f t="shared" si="60"/>
        <v>0</v>
      </c>
      <c r="K315" s="190"/>
      <c r="L315" s="36"/>
      <c r="M315" s="191" t="s">
        <v>1</v>
      </c>
      <c r="N315" s="192" t="s">
        <v>38</v>
      </c>
      <c r="O315" s="68"/>
      <c r="P315" s="193">
        <f t="shared" si="61"/>
        <v>0</v>
      </c>
      <c r="Q315" s="193">
        <v>0</v>
      </c>
      <c r="R315" s="193">
        <f t="shared" si="62"/>
        <v>0</v>
      </c>
      <c r="S315" s="193">
        <v>0</v>
      </c>
      <c r="T315" s="194">
        <f t="shared" si="63"/>
        <v>0</v>
      </c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R315" s="195" t="s">
        <v>179</v>
      </c>
      <c r="AT315" s="195" t="s">
        <v>175</v>
      </c>
      <c r="AU315" s="195" t="s">
        <v>180</v>
      </c>
      <c r="AY315" s="14" t="s">
        <v>172</v>
      </c>
      <c r="BE315" s="196">
        <f t="shared" si="64"/>
        <v>0</v>
      </c>
      <c r="BF315" s="196">
        <f t="shared" si="65"/>
        <v>0</v>
      </c>
      <c r="BG315" s="196">
        <f t="shared" si="66"/>
        <v>0</v>
      </c>
      <c r="BH315" s="196">
        <f t="shared" si="67"/>
        <v>0</v>
      </c>
      <c r="BI315" s="196">
        <f t="shared" si="68"/>
        <v>0</v>
      </c>
      <c r="BJ315" s="14" t="s">
        <v>180</v>
      </c>
      <c r="BK315" s="196">
        <f t="shared" si="69"/>
        <v>0</v>
      </c>
      <c r="BL315" s="14" t="s">
        <v>179</v>
      </c>
      <c r="BM315" s="195" t="s">
        <v>1589</v>
      </c>
    </row>
    <row r="316" spans="1:65" s="2" customFormat="1" ht="24.2" customHeight="1">
      <c r="A316" s="31"/>
      <c r="B316" s="32"/>
      <c r="C316" s="184" t="s">
        <v>1590</v>
      </c>
      <c r="D316" s="184" t="s">
        <v>175</v>
      </c>
      <c r="E316" s="185" t="s">
        <v>1608</v>
      </c>
      <c r="F316" s="186" t="s">
        <v>1609</v>
      </c>
      <c r="G316" s="187" t="s">
        <v>1048</v>
      </c>
      <c r="H316" s="188">
        <v>1</v>
      </c>
      <c r="I316" s="189"/>
      <c r="J316" s="188">
        <f t="shared" si="60"/>
        <v>0</v>
      </c>
      <c r="K316" s="190"/>
      <c r="L316" s="36"/>
      <c r="M316" s="191" t="s">
        <v>1</v>
      </c>
      <c r="N316" s="192" t="s">
        <v>38</v>
      </c>
      <c r="O316" s="68"/>
      <c r="P316" s="193">
        <f t="shared" si="61"/>
        <v>0</v>
      </c>
      <c r="Q316" s="193">
        <v>0</v>
      </c>
      <c r="R316" s="193">
        <f t="shared" si="62"/>
        <v>0</v>
      </c>
      <c r="S316" s="193">
        <v>0</v>
      </c>
      <c r="T316" s="194">
        <f t="shared" si="63"/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95" t="s">
        <v>179</v>
      </c>
      <c r="AT316" s="195" t="s">
        <v>175</v>
      </c>
      <c r="AU316" s="195" t="s">
        <v>180</v>
      </c>
      <c r="AY316" s="14" t="s">
        <v>172</v>
      </c>
      <c r="BE316" s="196">
        <f t="shared" si="64"/>
        <v>0</v>
      </c>
      <c r="BF316" s="196">
        <f t="shared" si="65"/>
        <v>0</v>
      </c>
      <c r="BG316" s="196">
        <f t="shared" si="66"/>
        <v>0</v>
      </c>
      <c r="BH316" s="196">
        <f t="shared" si="67"/>
        <v>0</v>
      </c>
      <c r="BI316" s="196">
        <f t="shared" si="68"/>
        <v>0</v>
      </c>
      <c r="BJ316" s="14" t="s">
        <v>180</v>
      </c>
      <c r="BK316" s="196">
        <f t="shared" si="69"/>
        <v>0</v>
      </c>
      <c r="BL316" s="14" t="s">
        <v>179</v>
      </c>
      <c r="BM316" s="195" t="s">
        <v>1593</v>
      </c>
    </row>
    <row r="317" spans="1:65" s="2" customFormat="1" ht="24.2" customHeight="1">
      <c r="A317" s="31"/>
      <c r="B317" s="32"/>
      <c r="C317" s="184" t="s">
        <v>1279</v>
      </c>
      <c r="D317" s="184" t="s">
        <v>175</v>
      </c>
      <c r="E317" s="185" t="s">
        <v>1612</v>
      </c>
      <c r="F317" s="186" t="s">
        <v>1613</v>
      </c>
      <c r="G317" s="187" t="s">
        <v>1048</v>
      </c>
      <c r="H317" s="188">
        <v>1</v>
      </c>
      <c r="I317" s="189"/>
      <c r="J317" s="188">
        <f t="shared" si="60"/>
        <v>0</v>
      </c>
      <c r="K317" s="190"/>
      <c r="L317" s="36"/>
      <c r="M317" s="191" t="s">
        <v>1</v>
      </c>
      <c r="N317" s="192" t="s">
        <v>38</v>
      </c>
      <c r="O317" s="68"/>
      <c r="P317" s="193">
        <f t="shared" si="61"/>
        <v>0</v>
      </c>
      <c r="Q317" s="193">
        <v>0</v>
      </c>
      <c r="R317" s="193">
        <f t="shared" si="62"/>
        <v>0</v>
      </c>
      <c r="S317" s="193">
        <v>0</v>
      </c>
      <c r="T317" s="194">
        <f t="shared" si="63"/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95" t="s">
        <v>179</v>
      </c>
      <c r="AT317" s="195" t="s">
        <v>175</v>
      </c>
      <c r="AU317" s="195" t="s">
        <v>180</v>
      </c>
      <c r="AY317" s="14" t="s">
        <v>172</v>
      </c>
      <c r="BE317" s="196">
        <f t="shared" si="64"/>
        <v>0</v>
      </c>
      <c r="BF317" s="196">
        <f t="shared" si="65"/>
        <v>0</v>
      </c>
      <c r="BG317" s="196">
        <f t="shared" si="66"/>
        <v>0</v>
      </c>
      <c r="BH317" s="196">
        <f t="shared" si="67"/>
        <v>0</v>
      </c>
      <c r="BI317" s="196">
        <f t="shared" si="68"/>
        <v>0</v>
      </c>
      <c r="BJ317" s="14" t="s">
        <v>180</v>
      </c>
      <c r="BK317" s="196">
        <f t="shared" si="69"/>
        <v>0</v>
      </c>
      <c r="BL317" s="14" t="s">
        <v>179</v>
      </c>
      <c r="BM317" s="195" t="s">
        <v>1596</v>
      </c>
    </row>
    <row r="318" spans="1:65" s="2" customFormat="1" ht="24.2" customHeight="1">
      <c r="A318" s="31"/>
      <c r="B318" s="32"/>
      <c r="C318" s="184" t="s">
        <v>1597</v>
      </c>
      <c r="D318" s="184" t="s">
        <v>175</v>
      </c>
      <c r="E318" s="185" t="s">
        <v>1615</v>
      </c>
      <c r="F318" s="186" t="s">
        <v>1616</v>
      </c>
      <c r="G318" s="187" t="s">
        <v>1048</v>
      </c>
      <c r="H318" s="188">
        <v>1</v>
      </c>
      <c r="I318" s="189"/>
      <c r="J318" s="188">
        <f t="shared" si="60"/>
        <v>0</v>
      </c>
      <c r="K318" s="190"/>
      <c r="L318" s="36"/>
      <c r="M318" s="191" t="s">
        <v>1</v>
      </c>
      <c r="N318" s="192" t="s">
        <v>38</v>
      </c>
      <c r="O318" s="68"/>
      <c r="P318" s="193">
        <f t="shared" si="61"/>
        <v>0</v>
      </c>
      <c r="Q318" s="193">
        <v>0</v>
      </c>
      <c r="R318" s="193">
        <f t="shared" si="62"/>
        <v>0</v>
      </c>
      <c r="S318" s="193">
        <v>0</v>
      </c>
      <c r="T318" s="194">
        <f t="shared" si="63"/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95" t="s">
        <v>179</v>
      </c>
      <c r="AT318" s="195" t="s">
        <v>175</v>
      </c>
      <c r="AU318" s="195" t="s">
        <v>180</v>
      </c>
      <c r="AY318" s="14" t="s">
        <v>172</v>
      </c>
      <c r="BE318" s="196">
        <f t="shared" si="64"/>
        <v>0</v>
      </c>
      <c r="BF318" s="196">
        <f t="shared" si="65"/>
        <v>0</v>
      </c>
      <c r="BG318" s="196">
        <f t="shared" si="66"/>
        <v>0</v>
      </c>
      <c r="BH318" s="196">
        <f t="shared" si="67"/>
        <v>0</v>
      </c>
      <c r="BI318" s="196">
        <f t="shared" si="68"/>
        <v>0</v>
      </c>
      <c r="BJ318" s="14" t="s">
        <v>180</v>
      </c>
      <c r="BK318" s="196">
        <f t="shared" si="69"/>
        <v>0</v>
      </c>
      <c r="BL318" s="14" t="s">
        <v>179</v>
      </c>
      <c r="BM318" s="195" t="s">
        <v>1600</v>
      </c>
    </row>
    <row r="319" spans="1:65" s="2" customFormat="1" ht="24.2" customHeight="1">
      <c r="A319" s="31"/>
      <c r="B319" s="32"/>
      <c r="C319" s="184" t="s">
        <v>1283</v>
      </c>
      <c r="D319" s="184" t="s">
        <v>175</v>
      </c>
      <c r="E319" s="185" t="s">
        <v>1619</v>
      </c>
      <c r="F319" s="186" t="s">
        <v>1620</v>
      </c>
      <c r="G319" s="187" t="s">
        <v>1048</v>
      </c>
      <c r="H319" s="188">
        <v>1</v>
      </c>
      <c r="I319" s="189"/>
      <c r="J319" s="188">
        <f t="shared" si="60"/>
        <v>0</v>
      </c>
      <c r="K319" s="190"/>
      <c r="L319" s="36"/>
      <c r="M319" s="191" t="s">
        <v>1</v>
      </c>
      <c r="N319" s="192" t="s">
        <v>38</v>
      </c>
      <c r="O319" s="68"/>
      <c r="P319" s="193">
        <f t="shared" si="61"/>
        <v>0</v>
      </c>
      <c r="Q319" s="193">
        <v>0</v>
      </c>
      <c r="R319" s="193">
        <f t="shared" si="62"/>
        <v>0</v>
      </c>
      <c r="S319" s="193">
        <v>0</v>
      </c>
      <c r="T319" s="194">
        <f t="shared" si="63"/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95" t="s">
        <v>179</v>
      </c>
      <c r="AT319" s="195" t="s">
        <v>175</v>
      </c>
      <c r="AU319" s="195" t="s">
        <v>180</v>
      </c>
      <c r="AY319" s="14" t="s">
        <v>172</v>
      </c>
      <c r="BE319" s="196">
        <f t="shared" si="64"/>
        <v>0</v>
      </c>
      <c r="BF319" s="196">
        <f t="shared" si="65"/>
        <v>0</v>
      </c>
      <c r="BG319" s="196">
        <f t="shared" si="66"/>
        <v>0</v>
      </c>
      <c r="BH319" s="196">
        <f t="shared" si="67"/>
        <v>0</v>
      </c>
      <c r="BI319" s="196">
        <f t="shared" si="68"/>
        <v>0</v>
      </c>
      <c r="BJ319" s="14" t="s">
        <v>180</v>
      </c>
      <c r="BK319" s="196">
        <f t="shared" si="69"/>
        <v>0</v>
      </c>
      <c r="BL319" s="14" t="s">
        <v>179</v>
      </c>
      <c r="BM319" s="195" t="s">
        <v>1603</v>
      </c>
    </row>
    <row r="320" spans="1:65" s="2" customFormat="1" ht="24.2" customHeight="1">
      <c r="A320" s="31"/>
      <c r="B320" s="32"/>
      <c r="C320" s="184" t="s">
        <v>1604</v>
      </c>
      <c r="D320" s="184" t="s">
        <v>175</v>
      </c>
      <c r="E320" s="185" t="s">
        <v>1622</v>
      </c>
      <c r="F320" s="186" t="s">
        <v>1623</v>
      </c>
      <c r="G320" s="187" t="s">
        <v>1048</v>
      </c>
      <c r="H320" s="188">
        <v>1</v>
      </c>
      <c r="I320" s="189"/>
      <c r="J320" s="188">
        <f t="shared" si="60"/>
        <v>0</v>
      </c>
      <c r="K320" s="190"/>
      <c r="L320" s="36"/>
      <c r="M320" s="191" t="s">
        <v>1</v>
      </c>
      <c r="N320" s="192" t="s">
        <v>38</v>
      </c>
      <c r="O320" s="68"/>
      <c r="P320" s="193">
        <f t="shared" si="61"/>
        <v>0</v>
      </c>
      <c r="Q320" s="193">
        <v>0</v>
      </c>
      <c r="R320" s="193">
        <f t="shared" si="62"/>
        <v>0</v>
      </c>
      <c r="S320" s="193">
        <v>0</v>
      </c>
      <c r="T320" s="194">
        <f t="shared" si="63"/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95" t="s">
        <v>179</v>
      </c>
      <c r="AT320" s="195" t="s">
        <v>175</v>
      </c>
      <c r="AU320" s="195" t="s">
        <v>180</v>
      </c>
      <c r="AY320" s="14" t="s">
        <v>172</v>
      </c>
      <c r="BE320" s="196">
        <f t="shared" si="64"/>
        <v>0</v>
      </c>
      <c r="BF320" s="196">
        <f t="shared" si="65"/>
        <v>0</v>
      </c>
      <c r="BG320" s="196">
        <f t="shared" si="66"/>
        <v>0</v>
      </c>
      <c r="BH320" s="196">
        <f t="shared" si="67"/>
        <v>0</v>
      </c>
      <c r="BI320" s="196">
        <f t="shared" si="68"/>
        <v>0</v>
      </c>
      <c r="BJ320" s="14" t="s">
        <v>180</v>
      </c>
      <c r="BK320" s="196">
        <f t="shared" si="69"/>
        <v>0</v>
      </c>
      <c r="BL320" s="14" t="s">
        <v>179</v>
      </c>
      <c r="BM320" s="195" t="s">
        <v>1607</v>
      </c>
    </row>
    <row r="321" spans="1:65" s="2" customFormat="1" ht="24.2" customHeight="1">
      <c r="A321" s="31"/>
      <c r="B321" s="32"/>
      <c r="C321" s="184" t="s">
        <v>1286</v>
      </c>
      <c r="D321" s="184" t="s">
        <v>175</v>
      </c>
      <c r="E321" s="185" t="s">
        <v>1626</v>
      </c>
      <c r="F321" s="186" t="s">
        <v>1627</v>
      </c>
      <c r="G321" s="187" t="s">
        <v>1048</v>
      </c>
      <c r="H321" s="188">
        <v>3</v>
      </c>
      <c r="I321" s="189"/>
      <c r="J321" s="188">
        <f t="shared" si="60"/>
        <v>0</v>
      </c>
      <c r="K321" s="190"/>
      <c r="L321" s="36"/>
      <c r="M321" s="191" t="s">
        <v>1</v>
      </c>
      <c r="N321" s="192" t="s">
        <v>38</v>
      </c>
      <c r="O321" s="68"/>
      <c r="P321" s="193">
        <f t="shared" si="61"/>
        <v>0</v>
      </c>
      <c r="Q321" s="193">
        <v>0</v>
      </c>
      <c r="R321" s="193">
        <f t="shared" si="62"/>
        <v>0</v>
      </c>
      <c r="S321" s="193">
        <v>0</v>
      </c>
      <c r="T321" s="194">
        <f t="shared" si="63"/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95" t="s">
        <v>179</v>
      </c>
      <c r="AT321" s="195" t="s">
        <v>175</v>
      </c>
      <c r="AU321" s="195" t="s">
        <v>180</v>
      </c>
      <c r="AY321" s="14" t="s">
        <v>172</v>
      </c>
      <c r="BE321" s="196">
        <f t="shared" si="64"/>
        <v>0</v>
      </c>
      <c r="BF321" s="196">
        <f t="shared" si="65"/>
        <v>0</v>
      </c>
      <c r="BG321" s="196">
        <f t="shared" si="66"/>
        <v>0</v>
      </c>
      <c r="BH321" s="196">
        <f t="shared" si="67"/>
        <v>0</v>
      </c>
      <c r="BI321" s="196">
        <f t="shared" si="68"/>
        <v>0</v>
      </c>
      <c r="BJ321" s="14" t="s">
        <v>180</v>
      </c>
      <c r="BK321" s="196">
        <f t="shared" si="69"/>
        <v>0</v>
      </c>
      <c r="BL321" s="14" t="s">
        <v>179</v>
      </c>
      <c r="BM321" s="195" t="s">
        <v>1610</v>
      </c>
    </row>
    <row r="322" spans="1:65" s="2" customFormat="1" ht="24.2" customHeight="1">
      <c r="A322" s="31"/>
      <c r="B322" s="32"/>
      <c r="C322" s="184" t="s">
        <v>1611</v>
      </c>
      <c r="D322" s="184" t="s">
        <v>175</v>
      </c>
      <c r="E322" s="185" t="s">
        <v>1629</v>
      </c>
      <c r="F322" s="186" t="s">
        <v>1630</v>
      </c>
      <c r="G322" s="187" t="s">
        <v>1048</v>
      </c>
      <c r="H322" s="188">
        <v>1</v>
      </c>
      <c r="I322" s="189"/>
      <c r="J322" s="188">
        <f t="shared" si="60"/>
        <v>0</v>
      </c>
      <c r="K322" s="190"/>
      <c r="L322" s="36"/>
      <c r="M322" s="191" t="s">
        <v>1</v>
      </c>
      <c r="N322" s="192" t="s">
        <v>38</v>
      </c>
      <c r="O322" s="68"/>
      <c r="P322" s="193">
        <f t="shared" si="61"/>
        <v>0</v>
      </c>
      <c r="Q322" s="193">
        <v>0</v>
      </c>
      <c r="R322" s="193">
        <f t="shared" si="62"/>
        <v>0</v>
      </c>
      <c r="S322" s="193">
        <v>0</v>
      </c>
      <c r="T322" s="194">
        <f t="shared" si="63"/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95" t="s">
        <v>179</v>
      </c>
      <c r="AT322" s="195" t="s">
        <v>175</v>
      </c>
      <c r="AU322" s="195" t="s">
        <v>180</v>
      </c>
      <c r="AY322" s="14" t="s">
        <v>172</v>
      </c>
      <c r="BE322" s="196">
        <f t="shared" si="64"/>
        <v>0</v>
      </c>
      <c r="BF322" s="196">
        <f t="shared" si="65"/>
        <v>0</v>
      </c>
      <c r="BG322" s="196">
        <f t="shared" si="66"/>
        <v>0</v>
      </c>
      <c r="BH322" s="196">
        <f t="shared" si="67"/>
        <v>0</v>
      </c>
      <c r="BI322" s="196">
        <f t="shared" si="68"/>
        <v>0</v>
      </c>
      <c r="BJ322" s="14" t="s">
        <v>180</v>
      </c>
      <c r="BK322" s="196">
        <f t="shared" si="69"/>
        <v>0</v>
      </c>
      <c r="BL322" s="14" t="s">
        <v>179</v>
      </c>
      <c r="BM322" s="195" t="s">
        <v>1614</v>
      </c>
    </row>
    <row r="323" spans="1:65" s="2" customFormat="1" ht="24.2" customHeight="1">
      <c r="A323" s="31"/>
      <c r="B323" s="32"/>
      <c r="C323" s="184" t="s">
        <v>1290</v>
      </c>
      <c r="D323" s="184" t="s">
        <v>175</v>
      </c>
      <c r="E323" s="185" t="s">
        <v>1633</v>
      </c>
      <c r="F323" s="186" t="s">
        <v>1634</v>
      </c>
      <c r="G323" s="187" t="s">
        <v>1048</v>
      </c>
      <c r="H323" s="188">
        <v>1</v>
      </c>
      <c r="I323" s="189"/>
      <c r="J323" s="188">
        <f t="shared" si="60"/>
        <v>0</v>
      </c>
      <c r="K323" s="190"/>
      <c r="L323" s="36"/>
      <c r="M323" s="191" t="s">
        <v>1</v>
      </c>
      <c r="N323" s="192" t="s">
        <v>38</v>
      </c>
      <c r="O323" s="68"/>
      <c r="P323" s="193">
        <f t="shared" si="61"/>
        <v>0</v>
      </c>
      <c r="Q323" s="193">
        <v>0</v>
      </c>
      <c r="R323" s="193">
        <f t="shared" si="62"/>
        <v>0</v>
      </c>
      <c r="S323" s="193">
        <v>0</v>
      </c>
      <c r="T323" s="194">
        <f t="shared" si="63"/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95" t="s">
        <v>179</v>
      </c>
      <c r="AT323" s="195" t="s">
        <v>175</v>
      </c>
      <c r="AU323" s="195" t="s">
        <v>180</v>
      </c>
      <c r="AY323" s="14" t="s">
        <v>172</v>
      </c>
      <c r="BE323" s="196">
        <f t="shared" si="64"/>
        <v>0</v>
      </c>
      <c r="BF323" s="196">
        <f t="shared" si="65"/>
        <v>0</v>
      </c>
      <c r="BG323" s="196">
        <f t="shared" si="66"/>
        <v>0</v>
      </c>
      <c r="BH323" s="196">
        <f t="shared" si="67"/>
        <v>0</v>
      </c>
      <c r="BI323" s="196">
        <f t="shared" si="68"/>
        <v>0</v>
      </c>
      <c r="BJ323" s="14" t="s">
        <v>180</v>
      </c>
      <c r="BK323" s="196">
        <f t="shared" si="69"/>
        <v>0</v>
      </c>
      <c r="BL323" s="14" t="s">
        <v>179</v>
      </c>
      <c r="BM323" s="195" t="s">
        <v>1617</v>
      </c>
    </row>
    <row r="324" spans="1:65" s="2" customFormat="1" ht="24.2" customHeight="1">
      <c r="A324" s="31"/>
      <c r="B324" s="32"/>
      <c r="C324" s="184" t="s">
        <v>1618</v>
      </c>
      <c r="D324" s="184" t="s">
        <v>175</v>
      </c>
      <c r="E324" s="185" t="s">
        <v>1636</v>
      </c>
      <c r="F324" s="186" t="s">
        <v>1637</v>
      </c>
      <c r="G324" s="187" t="s">
        <v>1048</v>
      </c>
      <c r="H324" s="188">
        <v>1</v>
      </c>
      <c r="I324" s="189"/>
      <c r="J324" s="188">
        <f t="shared" si="60"/>
        <v>0</v>
      </c>
      <c r="K324" s="190"/>
      <c r="L324" s="36"/>
      <c r="M324" s="191" t="s">
        <v>1</v>
      </c>
      <c r="N324" s="192" t="s">
        <v>38</v>
      </c>
      <c r="O324" s="68"/>
      <c r="P324" s="193">
        <f t="shared" si="61"/>
        <v>0</v>
      </c>
      <c r="Q324" s="193">
        <v>0</v>
      </c>
      <c r="R324" s="193">
        <f t="shared" si="62"/>
        <v>0</v>
      </c>
      <c r="S324" s="193">
        <v>0</v>
      </c>
      <c r="T324" s="194">
        <f t="shared" si="63"/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95" t="s">
        <v>179</v>
      </c>
      <c r="AT324" s="195" t="s">
        <v>175</v>
      </c>
      <c r="AU324" s="195" t="s">
        <v>180</v>
      </c>
      <c r="AY324" s="14" t="s">
        <v>172</v>
      </c>
      <c r="BE324" s="196">
        <f t="shared" si="64"/>
        <v>0</v>
      </c>
      <c r="BF324" s="196">
        <f t="shared" si="65"/>
        <v>0</v>
      </c>
      <c r="BG324" s="196">
        <f t="shared" si="66"/>
        <v>0</v>
      </c>
      <c r="BH324" s="196">
        <f t="shared" si="67"/>
        <v>0</v>
      </c>
      <c r="BI324" s="196">
        <f t="shared" si="68"/>
        <v>0</v>
      </c>
      <c r="BJ324" s="14" t="s">
        <v>180</v>
      </c>
      <c r="BK324" s="196">
        <f t="shared" si="69"/>
        <v>0</v>
      </c>
      <c r="BL324" s="14" t="s">
        <v>179</v>
      </c>
      <c r="BM324" s="195" t="s">
        <v>1621</v>
      </c>
    </row>
    <row r="325" spans="1:65" s="2" customFormat="1" ht="24.2" customHeight="1">
      <c r="A325" s="31"/>
      <c r="B325" s="32"/>
      <c r="C325" s="184" t="s">
        <v>1293</v>
      </c>
      <c r="D325" s="184" t="s">
        <v>175</v>
      </c>
      <c r="E325" s="185" t="s">
        <v>1640</v>
      </c>
      <c r="F325" s="186" t="s">
        <v>1641</v>
      </c>
      <c r="G325" s="187" t="s">
        <v>1048</v>
      </c>
      <c r="H325" s="188">
        <v>1</v>
      </c>
      <c r="I325" s="189"/>
      <c r="J325" s="188">
        <f t="shared" si="60"/>
        <v>0</v>
      </c>
      <c r="K325" s="190"/>
      <c r="L325" s="36"/>
      <c r="M325" s="191" t="s">
        <v>1</v>
      </c>
      <c r="N325" s="192" t="s">
        <v>38</v>
      </c>
      <c r="O325" s="68"/>
      <c r="P325" s="193">
        <f t="shared" si="61"/>
        <v>0</v>
      </c>
      <c r="Q325" s="193">
        <v>0</v>
      </c>
      <c r="R325" s="193">
        <f t="shared" si="62"/>
        <v>0</v>
      </c>
      <c r="S325" s="193">
        <v>0</v>
      </c>
      <c r="T325" s="194">
        <f t="shared" si="63"/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95" t="s">
        <v>179</v>
      </c>
      <c r="AT325" s="195" t="s">
        <v>175</v>
      </c>
      <c r="AU325" s="195" t="s">
        <v>180</v>
      </c>
      <c r="AY325" s="14" t="s">
        <v>172</v>
      </c>
      <c r="BE325" s="196">
        <f t="shared" si="64"/>
        <v>0</v>
      </c>
      <c r="BF325" s="196">
        <f t="shared" si="65"/>
        <v>0</v>
      </c>
      <c r="BG325" s="196">
        <f t="shared" si="66"/>
        <v>0</v>
      </c>
      <c r="BH325" s="196">
        <f t="shared" si="67"/>
        <v>0</v>
      </c>
      <c r="BI325" s="196">
        <f t="shared" si="68"/>
        <v>0</v>
      </c>
      <c r="BJ325" s="14" t="s">
        <v>180</v>
      </c>
      <c r="BK325" s="196">
        <f t="shared" si="69"/>
        <v>0</v>
      </c>
      <c r="BL325" s="14" t="s">
        <v>179</v>
      </c>
      <c r="BM325" s="195" t="s">
        <v>1624</v>
      </c>
    </row>
    <row r="326" spans="1:65" s="2" customFormat="1" ht="24.2" customHeight="1">
      <c r="A326" s="31"/>
      <c r="B326" s="32"/>
      <c r="C326" s="184" t="s">
        <v>1625</v>
      </c>
      <c r="D326" s="184" t="s">
        <v>175</v>
      </c>
      <c r="E326" s="185" t="s">
        <v>1643</v>
      </c>
      <c r="F326" s="186" t="s">
        <v>1644</v>
      </c>
      <c r="G326" s="187" t="s">
        <v>1048</v>
      </c>
      <c r="H326" s="188">
        <v>1</v>
      </c>
      <c r="I326" s="189"/>
      <c r="J326" s="188">
        <f t="shared" si="60"/>
        <v>0</v>
      </c>
      <c r="K326" s="190"/>
      <c r="L326" s="36"/>
      <c r="M326" s="191" t="s">
        <v>1</v>
      </c>
      <c r="N326" s="192" t="s">
        <v>38</v>
      </c>
      <c r="O326" s="68"/>
      <c r="P326" s="193">
        <f t="shared" si="61"/>
        <v>0</v>
      </c>
      <c r="Q326" s="193">
        <v>0</v>
      </c>
      <c r="R326" s="193">
        <f t="shared" si="62"/>
        <v>0</v>
      </c>
      <c r="S326" s="193">
        <v>0</v>
      </c>
      <c r="T326" s="194">
        <f t="shared" si="63"/>
        <v>0</v>
      </c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R326" s="195" t="s">
        <v>179</v>
      </c>
      <c r="AT326" s="195" t="s">
        <v>175</v>
      </c>
      <c r="AU326" s="195" t="s">
        <v>180</v>
      </c>
      <c r="AY326" s="14" t="s">
        <v>172</v>
      </c>
      <c r="BE326" s="196">
        <f t="shared" si="64"/>
        <v>0</v>
      </c>
      <c r="BF326" s="196">
        <f t="shared" si="65"/>
        <v>0</v>
      </c>
      <c r="BG326" s="196">
        <f t="shared" si="66"/>
        <v>0</v>
      </c>
      <c r="BH326" s="196">
        <f t="shared" si="67"/>
        <v>0</v>
      </c>
      <c r="BI326" s="196">
        <f t="shared" si="68"/>
        <v>0</v>
      </c>
      <c r="BJ326" s="14" t="s">
        <v>180</v>
      </c>
      <c r="BK326" s="196">
        <f t="shared" si="69"/>
        <v>0</v>
      </c>
      <c r="BL326" s="14" t="s">
        <v>179</v>
      </c>
      <c r="BM326" s="195" t="s">
        <v>1628</v>
      </c>
    </row>
    <row r="327" spans="1:65" s="2" customFormat="1" ht="24.2" customHeight="1">
      <c r="A327" s="31"/>
      <c r="B327" s="32"/>
      <c r="C327" s="184" t="s">
        <v>1297</v>
      </c>
      <c r="D327" s="184" t="s">
        <v>175</v>
      </c>
      <c r="E327" s="185" t="s">
        <v>1922</v>
      </c>
      <c r="F327" s="186" t="s">
        <v>1923</v>
      </c>
      <c r="G327" s="187" t="s">
        <v>1048</v>
      </c>
      <c r="H327" s="188">
        <v>1</v>
      </c>
      <c r="I327" s="189"/>
      <c r="J327" s="188">
        <f t="shared" si="60"/>
        <v>0</v>
      </c>
      <c r="K327" s="190"/>
      <c r="L327" s="36"/>
      <c r="M327" s="191" t="s">
        <v>1</v>
      </c>
      <c r="N327" s="192" t="s">
        <v>38</v>
      </c>
      <c r="O327" s="68"/>
      <c r="P327" s="193">
        <f t="shared" si="61"/>
        <v>0</v>
      </c>
      <c r="Q327" s="193">
        <v>0</v>
      </c>
      <c r="R327" s="193">
        <f t="shared" si="62"/>
        <v>0</v>
      </c>
      <c r="S327" s="193">
        <v>0</v>
      </c>
      <c r="T327" s="194">
        <f t="shared" si="63"/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95" t="s">
        <v>179</v>
      </c>
      <c r="AT327" s="195" t="s">
        <v>175</v>
      </c>
      <c r="AU327" s="195" t="s">
        <v>180</v>
      </c>
      <c r="AY327" s="14" t="s">
        <v>172</v>
      </c>
      <c r="BE327" s="196">
        <f t="shared" si="64"/>
        <v>0</v>
      </c>
      <c r="BF327" s="196">
        <f t="shared" si="65"/>
        <v>0</v>
      </c>
      <c r="BG327" s="196">
        <f t="shared" si="66"/>
        <v>0</v>
      </c>
      <c r="BH327" s="196">
        <f t="shared" si="67"/>
        <v>0</v>
      </c>
      <c r="BI327" s="196">
        <f t="shared" si="68"/>
        <v>0</v>
      </c>
      <c r="BJ327" s="14" t="s">
        <v>180</v>
      </c>
      <c r="BK327" s="196">
        <f t="shared" si="69"/>
        <v>0</v>
      </c>
      <c r="BL327" s="14" t="s">
        <v>179</v>
      </c>
      <c r="BM327" s="195" t="s">
        <v>1631</v>
      </c>
    </row>
    <row r="328" spans="1:65" s="2" customFormat="1" ht="24.2" customHeight="1">
      <c r="A328" s="31"/>
      <c r="B328" s="32"/>
      <c r="C328" s="184" t="s">
        <v>1632</v>
      </c>
      <c r="D328" s="184" t="s">
        <v>175</v>
      </c>
      <c r="E328" s="185" t="s">
        <v>1650</v>
      </c>
      <c r="F328" s="186" t="s">
        <v>1651</v>
      </c>
      <c r="G328" s="187" t="s">
        <v>1048</v>
      </c>
      <c r="H328" s="188">
        <v>4</v>
      </c>
      <c r="I328" s="189"/>
      <c r="J328" s="188">
        <f t="shared" si="60"/>
        <v>0</v>
      </c>
      <c r="K328" s="190"/>
      <c r="L328" s="36"/>
      <c r="M328" s="191" t="s">
        <v>1</v>
      </c>
      <c r="N328" s="192" t="s">
        <v>38</v>
      </c>
      <c r="O328" s="68"/>
      <c r="P328" s="193">
        <f t="shared" si="61"/>
        <v>0</v>
      </c>
      <c r="Q328" s="193">
        <v>0</v>
      </c>
      <c r="R328" s="193">
        <f t="shared" si="62"/>
        <v>0</v>
      </c>
      <c r="S328" s="193">
        <v>0</v>
      </c>
      <c r="T328" s="194">
        <f t="shared" si="63"/>
        <v>0</v>
      </c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R328" s="195" t="s">
        <v>179</v>
      </c>
      <c r="AT328" s="195" t="s">
        <v>175</v>
      </c>
      <c r="AU328" s="195" t="s">
        <v>180</v>
      </c>
      <c r="AY328" s="14" t="s">
        <v>172</v>
      </c>
      <c r="BE328" s="196">
        <f t="shared" si="64"/>
        <v>0</v>
      </c>
      <c r="BF328" s="196">
        <f t="shared" si="65"/>
        <v>0</v>
      </c>
      <c r="BG328" s="196">
        <f t="shared" si="66"/>
        <v>0</v>
      </c>
      <c r="BH328" s="196">
        <f t="shared" si="67"/>
        <v>0</v>
      </c>
      <c r="BI328" s="196">
        <f t="shared" si="68"/>
        <v>0</v>
      </c>
      <c r="BJ328" s="14" t="s">
        <v>180</v>
      </c>
      <c r="BK328" s="196">
        <f t="shared" si="69"/>
        <v>0</v>
      </c>
      <c r="BL328" s="14" t="s">
        <v>179</v>
      </c>
      <c r="BM328" s="195" t="s">
        <v>1635</v>
      </c>
    </row>
    <row r="329" spans="1:65" s="2" customFormat="1" ht="24.2" customHeight="1">
      <c r="A329" s="31"/>
      <c r="B329" s="32"/>
      <c r="C329" s="184" t="s">
        <v>1300</v>
      </c>
      <c r="D329" s="184" t="s">
        <v>175</v>
      </c>
      <c r="E329" s="185" t="s">
        <v>1654</v>
      </c>
      <c r="F329" s="186" t="s">
        <v>1655</v>
      </c>
      <c r="G329" s="187" t="s">
        <v>218</v>
      </c>
      <c r="H329" s="188">
        <v>0.8</v>
      </c>
      <c r="I329" s="189"/>
      <c r="J329" s="188">
        <f t="shared" si="60"/>
        <v>0</v>
      </c>
      <c r="K329" s="190"/>
      <c r="L329" s="36"/>
      <c r="M329" s="191" t="s">
        <v>1</v>
      </c>
      <c r="N329" s="192" t="s">
        <v>38</v>
      </c>
      <c r="O329" s="68"/>
      <c r="P329" s="193">
        <f t="shared" si="61"/>
        <v>0</v>
      </c>
      <c r="Q329" s="193">
        <v>0</v>
      </c>
      <c r="R329" s="193">
        <f t="shared" si="62"/>
        <v>0</v>
      </c>
      <c r="S329" s="193">
        <v>0</v>
      </c>
      <c r="T329" s="194">
        <f t="shared" si="63"/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95" t="s">
        <v>179</v>
      </c>
      <c r="AT329" s="195" t="s">
        <v>175</v>
      </c>
      <c r="AU329" s="195" t="s">
        <v>180</v>
      </c>
      <c r="AY329" s="14" t="s">
        <v>172</v>
      </c>
      <c r="BE329" s="196">
        <f t="shared" si="64"/>
        <v>0</v>
      </c>
      <c r="BF329" s="196">
        <f t="shared" si="65"/>
        <v>0</v>
      </c>
      <c r="BG329" s="196">
        <f t="shared" si="66"/>
        <v>0</v>
      </c>
      <c r="BH329" s="196">
        <f t="shared" si="67"/>
        <v>0</v>
      </c>
      <c r="BI329" s="196">
        <f t="shared" si="68"/>
        <v>0</v>
      </c>
      <c r="BJ329" s="14" t="s">
        <v>180</v>
      </c>
      <c r="BK329" s="196">
        <f t="shared" si="69"/>
        <v>0</v>
      </c>
      <c r="BL329" s="14" t="s">
        <v>179</v>
      </c>
      <c r="BM329" s="195" t="s">
        <v>1638</v>
      </c>
    </row>
    <row r="330" spans="1:65" s="2" customFormat="1" ht="24.2" customHeight="1">
      <c r="A330" s="31"/>
      <c r="B330" s="32"/>
      <c r="C330" s="184" t="s">
        <v>1639</v>
      </c>
      <c r="D330" s="184" t="s">
        <v>175</v>
      </c>
      <c r="E330" s="185" t="s">
        <v>1657</v>
      </c>
      <c r="F330" s="186" t="s">
        <v>1658</v>
      </c>
      <c r="G330" s="187" t="s">
        <v>218</v>
      </c>
      <c r="H330" s="188">
        <v>8</v>
      </c>
      <c r="I330" s="189"/>
      <c r="J330" s="188">
        <f t="shared" si="60"/>
        <v>0</v>
      </c>
      <c r="K330" s="190"/>
      <c r="L330" s="36"/>
      <c r="M330" s="191" t="s">
        <v>1</v>
      </c>
      <c r="N330" s="192" t="s">
        <v>38</v>
      </c>
      <c r="O330" s="68"/>
      <c r="P330" s="193">
        <f t="shared" si="61"/>
        <v>0</v>
      </c>
      <c r="Q330" s="193">
        <v>0</v>
      </c>
      <c r="R330" s="193">
        <f t="shared" si="62"/>
        <v>0</v>
      </c>
      <c r="S330" s="193">
        <v>0</v>
      </c>
      <c r="T330" s="194">
        <f t="shared" si="63"/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95" t="s">
        <v>179</v>
      </c>
      <c r="AT330" s="195" t="s">
        <v>175</v>
      </c>
      <c r="AU330" s="195" t="s">
        <v>180</v>
      </c>
      <c r="AY330" s="14" t="s">
        <v>172</v>
      </c>
      <c r="BE330" s="196">
        <f t="shared" si="64"/>
        <v>0</v>
      </c>
      <c r="BF330" s="196">
        <f t="shared" si="65"/>
        <v>0</v>
      </c>
      <c r="BG330" s="196">
        <f t="shared" si="66"/>
        <v>0</v>
      </c>
      <c r="BH330" s="196">
        <f t="shared" si="67"/>
        <v>0</v>
      </c>
      <c r="BI330" s="196">
        <f t="shared" si="68"/>
        <v>0</v>
      </c>
      <c r="BJ330" s="14" t="s">
        <v>180</v>
      </c>
      <c r="BK330" s="196">
        <f t="shared" si="69"/>
        <v>0</v>
      </c>
      <c r="BL330" s="14" t="s">
        <v>179</v>
      </c>
      <c r="BM330" s="195" t="s">
        <v>1642</v>
      </c>
    </row>
    <row r="331" spans="1:65" s="12" customFormat="1" ht="22.9" customHeight="1">
      <c r="B331" s="168"/>
      <c r="C331" s="169"/>
      <c r="D331" s="170" t="s">
        <v>71</v>
      </c>
      <c r="E331" s="182" t="s">
        <v>1660</v>
      </c>
      <c r="F331" s="182" t="s">
        <v>1661</v>
      </c>
      <c r="G331" s="169"/>
      <c r="H331" s="169"/>
      <c r="I331" s="172"/>
      <c r="J331" s="183">
        <f>BK331</f>
        <v>0</v>
      </c>
      <c r="K331" s="169"/>
      <c r="L331" s="174"/>
      <c r="M331" s="175"/>
      <c r="N331" s="176"/>
      <c r="O331" s="176"/>
      <c r="P331" s="177">
        <f>SUM(P332:P378)</f>
        <v>0</v>
      </c>
      <c r="Q331" s="176"/>
      <c r="R331" s="177">
        <f>SUM(R332:R378)</f>
        <v>5.67014</v>
      </c>
      <c r="S331" s="176"/>
      <c r="T331" s="178">
        <f>SUM(T332:T378)</f>
        <v>0</v>
      </c>
      <c r="AR331" s="179" t="s">
        <v>80</v>
      </c>
      <c r="AT331" s="180" t="s">
        <v>71</v>
      </c>
      <c r="AU331" s="180" t="s">
        <v>80</v>
      </c>
      <c r="AY331" s="179" t="s">
        <v>172</v>
      </c>
      <c r="BK331" s="181">
        <f>SUM(BK332:BK378)</f>
        <v>0</v>
      </c>
    </row>
    <row r="332" spans="1:65" s="2" customFormat="1" ht="24.2" customHeight="1">
      <c r="A332" s="31"/>
      <c r="B332" s="32"/>
      <c r="C332" s="184" t="s">
        <v>1304</v>
      </c>
      <c r="D332" s="184" t="s">
        <v>175</v>
      </c>
      <c r="E332" s="185" t="s">
        <v>1663</v>
      </c>
      <c r="F332" s="186" t="s">
        <v>1664</v>
      </c>
      <c r="G332" s="187" t="s">
        <v>1665</v>
      </c>
      <c r="H332" s="188">
        <v>0.26</v>
      </c>
      <c r="I332" s="189"/>
      <c r="J332" s="188">
        <f t="shared" ref="J332:J378" si="70">ROUND(I332*H332,2)</f>
        <v>0</v>
      </c>
      <c r="K332" s="190"/>
      <c r="L332" s="36"/>
      <c r="M332" s="191" t="s">
        <v>1</v>
      </c>
      <c r="N332" s="192" t="s">
        <v>38</v>
      </c>
      <c r="O332" s="68"/>
      <c r="P332" s="193">
        <f t="shared" ref="P332:P378" si="71">O332*H332</f>
        <v>0</v>
      </c>
      <c r="Q332" s="193">
        <v>0</v>
      </c>
      <c r="R332" s="193">
        <f t="shared" ref="R332:R378" si="72">Q332*H332</f>
        <v>0</v>
      </c>
      <c r="S332" s="193">
        <v>0</v>
      </c>
      <c r="T332" s="194">
        <f t="shared" ref="T332:T378" si="73">S332*H332</f>
        <v>0</v>
      </c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R332" s="195" t="s">
        <v>179</v>
      </c>
      <c r="AT332" s="195" t="s">
        <v>175</v>
      </c>
      <c r="AU332" s="195" t="s">
        <v>180</v>
      </c>
      <c r="AY332" s="14" t="s">
        <v>172</v>
      </c>
      <c r="BE332" s="196">
        <f t="shared" ref="BE332:BE378" si="74">IF(N332="základná",J332,0)</f>
        <v>0</v>
      </c>
      <c r="BF332" s="196">
        <f t="shared" ref="BF332:BF378" si="75">IF(N332="znížená",J332,0)</f>
        <v>0</v>
      </c>
      <c r="BG332" s="196">
        <f t="shared" ref="BG332:BG378" si="76">IF(N332="zákl. prenesená",J332,0)</f>
        <v>0</v>
      </c>
      <c r="BH332" s="196">
        <f t="shared" ref="BH332:BH378" si="77">IF(N332="zníž. prenesená",J332,0)</f>
        <v>0</v>
      </c>
      <c r="BI332" s="196">
        <f t="shared" ref="BI332:BI378" si="78">IF(N332="nulová",J332,0)</f>
        <v>0</v>
      </c>
      <c r="BJ332" s="14" t="s">
        <v>180</v>
      </c>
      <c r="BK332" s="196">
        <f t="shared" ref="BK332:BK378" si="79">ROUND(I332*H332,2)</f>
        <v>0</v>
      </c>
      <c r="BL332" s="14" t="s">
        <v>179</v>
      </c>
      <c r="BM332" s="195" t="s">
        <v>1645</v>
      </c>
    </row>
    <row r="333" spans="1:65" s="2" customFormat="1" ht="24.2" customHeight="1">
      <c r="A333" s="31"/>
      <c r="B333" s="32"/>
      <c r="C333" s="184" t="s">
        <v>1646</v>
      </c>
      <c r="D333" s="184" t="s">
        <v>175</v>
      </c>
      <c r="E333" s="185" t="s">
        <v>1932</v>
      </c>
      <c r="F333" s="186" t="s">
        <v>1933</v>
      </c>
      <c r="G333" s="187" t="s">
        <v>235</v>
      </c>
      <c r="H333" s="188">
        <v>185</v>
      </c>
      <c r="I333" s="189"/>
      <c r="J333" s="188">
        <f t="shared" si="70"/>
        <v>0</v>
      </c>
      <c r="K333" s="190"/>
      <c r="L333" s="36"/>
      <c r="M333" s="191" t="s">
        <v>1</v>
      </c>
      <c r="N333" s="192" t="s">
        <v>38</v>
      </c>
      <c r="O333" s="68"/>
      <c r="P333" s="193">
        <f t="shared" si="71"/>
        <v>0</v>
      </c>
      <c r="Q333" s="193">
        <v>0</v>
      </c>
      <c r="R333" s="193">
        <f t="shared" si="72"/>
        <v>0</v>
      </c>
      <c r="S333" s="193">
        <v>0</v>
      </c>
      <c r="T333" s="194">
        <f t="shared" si="73"/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95" t="s">
        <v>179</v>
      </c>
      <c r="AT333" s="195" t="s">
        <v>175</v>
      </c>
      <c r="AU333" s="195" t="s">
        <v>180</v>
      </c>
      <c r="AY333" s="14" t="s">
        <v>172</v>
      </c>
      <c r="BE333" s="196">
        <f t="shared" si="74"/>
        <v>0</v>
      </c>
      <c r="BF333" s="196">
        <f t="shared" si="75"/>
        <v>0</v>
      </c>
      <c r="BG333" s="196">
        <f t="shared" si="76"/>
        <v>0</v>
      </c>
      <c r="BH333" s="196">
        <f t="shared" si="77"/>
        <v>0</v>
      </c>
      <c r="BI333" s="196">
        <f t="shared" si="78"/>
        <v>0</v>
      </c>
      <c r="BJ333" s="14" t="s">
        <v>180</v>
      </c>
      <c r="BK333" s="196">
        <f t="shared" si="79"/>
        <v>0</v>
      </c>
      <c r="BL333" s="14" t="s">
        <v>179</v>
      </c>
      <c r="BM333" s="195" t="s">
        <v>1649</v>
      </c>
    </row>
    <row r="334" spans="1:65" s="2" customFormat="1" ht="24.2" customHeight="1">
      <c r="A334" s="31"/>
      <c r="B334" s="32"/>
      <c r="C334" s="184" t="s">
        <v>1307</v>
      </c>
      <c r="D334" s="184" t="s">
        <v>175</v>
      </c>
      <c r="E334" s="185" t="s">
        <v>1940</v>
      </c>
      <c r="F334" s="186" t="s">
        <v>1941</v>
      </c>
      <c r="G334" s="187" t="s">
        <v>394</v>
      </c>
      <c r="H334" s="188">
        <v>2</v>
      </c>
      <c r="I334" s="189"/>
      <c r="J334" s="188">
        <f t="shared" si="70"/>
        <v>0</v>
      </c>
      <c r="K334" s="190"/>
      <c r="L334" s="36"/>
      <c r="M334" s="191" t="s">
        <v>1</v>
      </c>
      <c r="N334" s="192" t="s">
        <v>38</v>
      </c>
      <c r="O334" s="68"/>
      <c r="P334" s="193">
        <f t="shared" si="71"/>
        <v>0</v>
      </c>
      <c r="Q334" s="193">
        <v>0</v>
      </c>
      <c r="R334" s="193">
        <f t="shared" si="72"/>
        <v>0</v>
      </c>
      <c r="S334" s="193">
        <v>0</v>
      </c>
      <c r="T334" s="194">
        <f t="shared" si="73"/>
        <v>0</v>
      </c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R334" s="195" t="s">
        <v>179</v>
      </c>
      <c r="AT334" s="195" t="s">
        <v>175</v>
      </c>
      <c r="AU334" s="195" t="s">
        <v>180</v>
      </c>
      <c r="AY334" s="14" t="s">
        <v>172</v>
      </c>
      <c r="BE334" s="196">
        <f t="shared" si="74"/>
        <v>0</v>
      </c>
      <c r="BF334" s="196">
        <f t="shared" si="75"/>
        <v>0</v>
      </c>
      <c r="BG334" s="196">
        <f t="shared" si="76"/>
        <v>0</v>
      </c>
      <c r="BH334" s="196">
        <f t="shared" si="77"/>
        <v>0</v>
      </c>
      <c r="BI334" s="196">
        <f t="shared" si="78"/>
        <v>0</v>
      </c>
      <c r="BJ334" s="14" t="s">
        <v>180</v>
      </c>
      <c r="BK334" s="196">
        <f t="shared" si="79"/>
        <v>0</v>
      </c>
      <c r="BL334" s="14" t="s">
        <v>179</v>
      </c>
      <c r="BM334" s="195" t="s">
        <v>1652</v>
      </c>
    </row>
    <row r="335" spans="1:65" s="2" customFormat="1" ht="24.2" customHeight="1">
      <c r="A335" s="31"/>
      <c r="B335" s="32"/>
      <c r="C335" s="184" t="s">
        <v>1653</v>
      </c>
      <c r="D335" s="184" t="s">
        <v>175</v>
      </c>
      <c r="E335" s="185" t="s">
        <v>1944</v>
      </c>
      <c r="F335" s="186" t="s">
        <v>1945</v>
      </c>
      <c r="G335" s="187" t="s">
        <v>394</v>
      </c>
      <c r="H335" s="188">
        <v>3.2</v>
      </c>
      <c r="I335" s="189"/>
      <c r="J335" s="188">
        <f t="shared" si="70"/>
        <v>0</v>
      </c>
      <c r="K335" s="190"/>
      <c r="L335" s="36"/>
      <c r="M335" s="191" t="s">
        <v>1</v>
      </c>
      <c r="N335" s="192" t="s">
        <v>38</v>
      </c>
      <c r="O335" s="68"/>
      <c r="P335" s="193">
        <f t="shared" si="71"/>
        <v>0</v>
      </c>
      <c r="Q335" s="193">
        <v>0</v>
      </c>
      <c r="R335" s="193">
        <f t="shared" si="72"/>
        <v>0</v>
      </c>
      <c r="S335" s="193">
        <v>0</v>
      </c>
      <c r="T335" s="194">
        <f t="shared" si="73"/>
        <v>0</v>
      </c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R335" s="195" t="s">
        <v>179</v>
      </c>
      <c r="AT335" s="195" t="s">
        <v>175</v>
      </c>
      <c r="AU335" s="195" t="s">
        <v>180</v>
      </c>
      <c r="AY335" s="14" t="s">
        <v>172</v>
      </c>
      <c r="BE335" s="196">
        <f t="shared" si="74"/>
        <v>0</v>
      </c>
      <c r="BF335" s="196">
        <f t="shared" si="75"/>
        <v>0</v>
      </c>
      <c r="BG335" s="196">
        <f t="shared" si="76"/>
        <v>0</v>
      </c>
      <c r="BH335" s="196">
        <f t="shared" si="77"/>
        <v>0</v>
      </c>
      <c r="BI335" s="196">
        <f t="shared" si="78"/>
        <v>0</v>
      </c>
      <c r="BJ335" s="14" t="s">
        <v>180</v>
      </c>
      <c r="BK335" s="196">
        <f t="shared" si="79"/>
        <v>0</v>
      </c>
      <c r="BL335" s="14" t="s">
        <v>179</v>
      </c>
      <c r="BM335" s="195" t="s">
        <v>1656</v>
      </c>
    </row>
    <row r="336" spans="1:65" s="2" customFormat="1" ht="24.2" customHeight="1">
      <c r="A336" s="31"/>
      <c r="B336" s="32"/>
      <c r="C336" s="184" t="s">
        <v>1310</v>
      </c>
      <c r="D336" s="184" t="s">
        <v>175</v>
      </c>
      <c r="E336" s="185" t="s">
        <v>1947</v>
      </c>
      <c r="F336" s="186" t="s">
        <v>1948</v>
      </c>
      <c r="G336" s="187" t="s">
        <v>394</v>
      </c>
      <c r="H336" s="188">
        <v>7.2</v>
      </c>
      <c r="I336" s="189"/>
      <c r="J336" s="188">
        <f t="shared" si="70"/>
        <v>0</v>
      </c>
      <c r="K336" s="190"/>
      <c r="L336" s="36"/>
      <c r="M336" s="191" t="s">
        <v>1</v>
      </c>
      <c r="N336" s="192" t="s">
        <v>38</v>
      </c>
      <c r="O336" s="68"/>
      <c r="P336" s="193">
        <f t="shared" si="71"/>
        <v>0</v>
      </c>
      <c r="Q336" s="193">
        <v>0</v>
      </c>
      <c r="R336" s="193">
        <f t="shared" si="72"/>
        <v>0</v>
      </c>
      <c r="S336" s="193">
        <v>0</v>
      </c>
      <c r="T336" s="194">
        <f t="shared" si="73"/>
        <v>0</v>
      </c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R336" s="195" t="s">
        <v>179</v>
      </c>
      <c r="AT336" s="195" t="s">
        <v>175</v>
      </c>
      <c r="AU336" s="195" t="s">
        <v>180</v>
      </c>
      <c r="AY336" s="14" t="s">
        <v>172</v>
      </c>
      <c r="BE336" s="196">
        <f t="shared" si="74"/>
        <v>0</v>
      </c>
      <c r="BF336" s="196">
        <f t="shared" si="75"/>
        <v>0</v>
      </c>
      <c r="BG336" s="196">
        <f t="shared" si="76"/>
        <v>0</v>
      </c>
      <c r="BH336" s="196">
        <f t="shared" si="77"/>
        <v>0</v>
      </c>
      <c r="BI336" s="196">
        <f t="shared" si="78"/>
        <v>0</v>
      </c>
      <c r="BJ336" s="14" t="s">
        <v>180</v>
      </c>
      <c r="BK336" s="196">
        <f t="shared" si="79"/>
        <v>0</v>
      </c>
      <c r="BL336" s="14" t="s">
        <v>179</v>
      </c>
      <c r="BM336" s="195" t="s">
        <v>1659</v>
      </c>
    </row>
    <row r="337" spans="1:65" s="2" customFormat="1" ht="24.2" customHeight="1">
      <c r="A337" s="31"/>
      <c r="B337" s="32"/>
      <c r="C337" s="184" t="s">
        <v>1662</v>
      </c>
      <c r="D337" s="184" t="s">
        <v>175</v>
      </c>
      <c r="E337" s="185" t="s">
        <v>1951</v>
      </c>
      <c r="F337" s="186" t="s">
        <v>1952</v>
      </c>
      <c r="G337" s="187" t="s">
        <v>394</v>
      </c>
      <c r="H337" s="188">
        <v>7.2</v>
      </c>
      <c r="I337" s="189"/>
      <c r="J337" s="188">
        <f t="shared" si="70"/>
        <v>0</v>
      </c>
      <c r="K337" s="190"/>
      <c r="L337" s="36"/>
      <c r="M337" s="191" t="s">
        <v>1</v>
      </c>
      <c r="N337" s="192" t="s">
        <v>38</v>
      </c>
      <c r="O337" s="68"/>
      <c r="P337" s="193">
        <f t="shared" si="71"/>
        <v>0</v>
      </c>
      <c r="Q337" s="193">
        <v>0</v>
      </c>
      <c r="R337" s="193">
        <f t="shared" si="72"/>
        <v>0</v>
      </c>
      <c r="S337" s="193">
        <v>0</v>
      </c>
      <c r="T337" s="194">
        <f t="shared" si="73"/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95" t="s">
        <v>179</v>
      </c>
      <c r="AT337" s="195" t="s">
        <v>175</v>
      </c>
      <c r="AU337" s="195" t="s">
        <v>180</v>
      </c>
      <c r="AY337" s="14" t="s">
        <v>172</v>
      </c>
      <c r="BE337" s="196">
        <f t="shared" si="74"/>
        <v>0</v>
      </c>
      <c r="BF337" s="196">
        <f t="shared" si="75"/>
        <v>0</v>
      </c>
      <c r="BG337" s="196">
        <f t="shared" si="76"/>
        <v>0</v>
      </c>
      <c r="BH337" s="196">
        <f t="shared" si="77"/>
        <v>0</v>
      </c>
      <c r="BI337" s="196">
        <f t="shared" si="78"/>
        <v>0</v>
      </c>
      <c r="BJ337" s="14" t="s">
        <v>180</v>
      </c>
      <c r="BK337" s="196">
        <f t="shared" si="79"/>
        <v>0</v>
      </c>
      <c r="BL337" s="14" t="s">
        <v>179</v>
      </c>
      <c r="BM337" s="195" t="s">
        <v>1666</v>
      </c>
    </row>
    <row r="338" spans="1:65" s="2" customFormat="1" ht="24.2" customHeight="1">
      <c r="A338" s="31"/>
      <c r="B338" s="32"/>
      <c r="C338" s="184" t="s">
        <v>1313</v>
      </c>
      <c r="D338" s="184" t="s">
        <v>175</v>
      </c>
      <c r="E338" s="185" t="s">
        <v>1954</v>
      </c>
      <c r="F338" s="186" t="s">
        <v>1955</v>
      </c>
      <c r="G338" s="187" t="s">
        <v>1048</v>
      </c>
      <c r="H338" s="188">
        <v>2</v>
      </c>
      <c r="I338" s="189"/>
      <c r="J338" s="188">
        <f t="shared" si="70"/>
        <v>0</v>
      </c>
      <c r="K338" s="190"/>
      <c r="L338" s="36"/>
      <c r="M338" s="191" t="s">
        <v>1</v>
      </c>
      <c r="N338" s="192" t="s">
        <v>38</v>
      </c>
      <c r="O338" s="68"/>
      <c r="P338" s="193">
        <f t="shared" si="71"/>
        <v>0</v>
      </c>
      <c r="Q338" s="193">
        <v>0</v>
      </c>
      <c r="R338" s="193">
        <f t="shared" si="72"/>
        <v>0</v>
      </c>
      <c r="S338" s="193">
        <v>0</v>
      </c>
      <c r="T338" s="194">
        <f t="shared" si="73"/>
        <v>0</v>
      </c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R338" s="195" t="s">
        <v>179</v>
      </c>
      <c r="AT338" s="195" t="s">
        <v>175</v>
      </c>
      <c r="AU338" s="195" t="s">
        <v>180</v>
      </c>
      <c r="AY338" s="14" t="s">
        <v>172</v>
      </c>
      <c r="BE338" s="196">
        <f t="shared" si="74"/>
        <v>0</v>
      </c>
      <c r="BF338" s="196">
        <f t="shared" si="75"/>
        <v>0</v>
      </c>
      <c r="BG338" s="196">
        <f t="shared" si="76"/>
        <v>0</v>
      </c>
      <c r="BH338" s="196">
        <f t="shared" si="77"/>
        <v>0</v>
      </c>
      <c r="BI338" s="196">
        <f t="shared" si="78"/>
        <v>0</v>
      </c>
      <c r="BJ338" s="14" t="s">
        <v>180</v>
      </c>
      <c r="BK338" s="196">
        <f t="shared" si="79"/>
        <v>0</v>
      </c>
      <c r="BL338" s="14" t="s">
        <v>179</v>
      </c>
      <c r="BM338" s="195" t="s">
        <v>1669</v>
      </c>
    </row>
    <row r="339" spans="1:65" s="2" customFormat="1" ht="24.2" customHeight="1">
      <c r="A339" s="31"/>
      <c r="B339" s="32"/>
      <c r="C339" s="184" t="s">
        <v>1670</v>
      </c>
      <c r="D339" s="184" t="s">
        <v>175</v>
      </c>
      <c r="E339" s="185" t="s">
        <v>1958</v>
      </c>
      <c r="F339" s="186" t="s">
        <v>1959</v>
      </c>
      <c r="G339" s="187" t="s">
        <v>1048</v>
      </c>
      <c r="H339" s="188">
        <v>1</v>
      </c>
      <c r="I339" s="189"/>
      <c r="J339" s="188">
        <f t="shared" si="70"/>
        <v>0</v>
      </c>
      <c r="K339" s="190"/>
      <c r="L339" s="36"/>
      <c r="M339" s="191" t="s">
        <v>1</v>
      </c>
      <c r="N339" s="192" t="s">
        <v>38</v>
      </c>
      <c r="O339" s="68"/>
      <c r="P339" s="193">
        <f t="shared" si="71"/>
        <v>0</v>
      </c>
      <c r="Q339" s="193">
        <v>0</v>
      </c>
      <c r="R339" s="193">
        <f t="shared" si="72"/>
        <v>0</v>
      </c>
      <c r="S339" s="193">
        <v>0</v>
      </c>
      <c r="T339" s="194">
        <f t="shared" si="73"/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95" t="s">
        <v>179</v>
      </c>
      <c r="AT339" s="195" t="s">
        <v>175</v>
      </c>
      <c r="AU339" s="195" t="s">
        <v>180</v>
      </c>
      <c r="AY339" s="14" t="s">
        <v>172</v>
      </c>
      <c r="BE339" s="196">
        <f t="shared" si="74"/>
        <v>0</v>
      </c>
      <c r="BF339" s="196">
        <f t="shared" si="75"/>
        <v>0</v>
      </c>
      <c r="BG339" s="196">
        <f t="shared" si="76"/>
        <v>0</v>
      </c>
      <c r="BH339" s="196">
        <f t="shared" si="77"/>
        <v>0</v>
      </c>
      <c r="BI339" s="196">
        <f t="shared" si="78"/>
        <v>0</v>
      </c>
      <c r="BJ339" s="14" t="s">
        <v>180</v>
      </c>
      <c r="BK339" s="196">
        <f t="shared" si="79"/>
        <v>0</v>
      </c>
      <c r="BL339" s="14" t="s">
        <v>179</v>
      </c>
      <c r="BM339" s="195" t="s">
        <v>1673</v>
      </c>
    </row>
    <row r="340" spans="1:65" s="2" customFormat="1" ht="24.2" customHeight="1">
      <c r="A340" s="31"/>
      <c r="B340" s="32"/>
      <c r="C340" s="184" t="s">
        <v>1316</v>
      </c>
      <c r="D340" s="184" t="s">
        <v>175</v>
      </c>
      <c r="E340" s="185" t="s">
        <v>1965</v>
      </c>
      <c r="F340" s="186" t="s">
        <v>1966</v>
      </c>
      <c r="G340" s="187" t="s">
        <v>1048</v>
      </c>
      <c r="H340" s="188">
        <v>1</v>
      </c>
      <c r="I340" s="189"/>
      <c r="J340" s="188">
        <f t="shared" si="70"/>
        <v>0</v>
      </c>
      <c r="K340" s="190"/>
      <c r="L340" s="36"/>
      <c r="M340" s="191" t="s">
        <v>1</v>
      </c>
      <c r="N340" s="192" t="s">
        <v>38</v>
      </c>
      <c r="O340" s="68"/>
      <c r="P340" s="193">
        <f t="shared" si="71"/>
        <v>0</v>
      </c>
      <c r="Q340" s="193">
        <v>0</v>
      </c>
      <c r="R340" s="193">
        <f t="shared" si="72"/>
        <v>0</v>
      </c>
      <c r="S340" s="193">
        <v>0</v>
      </c>
      <c r="T340" s="194">
        <f t="shared" si="73"/>
        <v>0</v>
      </c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R340" s="195" t="s">
        <v>179</v>
      </c>
      <c r="AT340" s="195" t="s">
        <v>175</v>
      </c>
      <c r="AU340" s="195" t="s">
        <v>180</v>
      </c>
      <c r="AY340" s="14" t="s">
        <v>172</v>
      </c>
      <c r="BE340" s="196">
        <f t="shared" si="74"/>
        <v>0</v>
      </c>
      <c r="BF340" s="196">
        <f t="shared" si="75"/>
        <v>0</v>
      </c>
      <c r="BG340" s="196">
        <f t="shared" si="76"/>
        <v>0</v>
      </c>
      <c r="BH340" s="196">
        <f t="shared" si="77"/>
        <v>0</v>
      </c>
      <c r="BI340" s="196">
        <f t="shared" si="78"/>
        <v>0</v>
      </c>
      <c r="BJ340" s="14" t="s">
        <v>180</v>
      </c>
      <c r="BK340" s="196">
        <f t="shared" si="79"/>
        <v>0</v>
      </c>
      <c r="BL340" s="14" t="s">
        <v>179</v>
      </c>
      <c r="BM340" s="195" t="s">
        <v>1676</v>
      </c>
    </row>
    <row r="341" spans="1:65" s="2" customFormat="1" ht="24.2" customHeight="1">
      <c r="A341" s="31"/>
      <c r="B341" s="32"/>
      <c r="C341" s="184" t="s">
        <v>1677</v>
      </c>
      <c r="D341" s="184" t="s">
        <v>175</v>
      </c>
      <c r="E341" s="185" t="s">
        <v>1968</v>
      </c>
      <c r="F341" s="186" t="s">
        <v>1969</v>
      </c>
      <c r="G341" s="187" t="s">
        <v>394</v>
      </c>
      <c r="H341" s="188">
        <v>1.5</v>
      </c>
      <c r="I341" s="189"/>
      <c r="J341" s="188">
        <f t="shared" si="70"/>
        <v>0</v>
      </c>
      <c r="K341" s="190"/>
      <c r="L341" s="36"/>
      <c r="M341" s="191" t="s">
        <v>1</v>
      </c>
      <c r="N341" s="192" t="s">
        <v>38</v>
      </c>
      <c r="O341" s="68"/>
      <c r="P341" s="193">
        <f t="shared" si="71"/>
        <v>0</v>
      </c>
      <c r="Q341" s="193">
        <v>2.5428199999999999</v>
      </c>
      <c r="R341" s="193">
        <f t="shared" si="72"/>
        <v>3.8142299999999998</v>
      </c>
      <c r="S341" s="193">
        <v>0</v>
      </c>
      <c r="T341" s="194">
        <f t="shared" si="73"/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95" t="s">
        <v>179</v>
      </c>
      <c r="AT341" s="195" t="s">
        <v>175</v>
      </c>
      <c r="AU341" s="195" t="s">
        <v>180</v>
      </c>
      <c r="AY341" s="14" t="s">
        <v>172</v>
      </c>
      <c r="BE341" s="196">
        <f t="shared" si="74"/>
        <v>0</v>
      </c>
      <c r="BF341" s="196">
        <f t="shared" si="75"/>
        <v>0</v>
      </c>
      <c r="BG341" s="196">
        <f t="shared" si="76"/>
        <v>0</v>
      </c>
      <c r="BH341" s="196">
        <f t="shared" si="77"/>
        <v>0</v>
      </c>
      <c r="BI341" s="196">
        <f t="shared" si="78"/>
        <v>0</v>
      </c>
      <c r="BJ341" s="14" t="s">
        <v>180</v>
      </c>
      <c r="BK341" s="196">
        <f t="shared" si="79"/>
        <v>0</v>
      </c>
      <c r="BL341" s="14" t="s">
        <v>179</v>
      </c>
      <c r="BM341" s="195" t="s">
        <v>1680</v>
      </c>
    </row>
    <row r="342" spans="1:65" s="2" customFormat="1" ht="24.2" customHeight="1">
      <c r="A342" s="31"/>
      <c r="B342" s="32"/>
      <c r="C342" s="184" t="s">
        <v>1319</v>
      </c>
      <c r="D342" s="184" t="s">
        <v>175</v>
      </c>
      <c r="E342" s="185" t="s">
        <v>1972</v>
      </c>
      <c r="F342" s="186" t="s">
        <v>1973</v>
      </c>
      <c r="G342" s="187" t="s">
        <v>394</v>
      </c>
      <c r="H342" s="188">
        <v>0.5</v>
      </c>
      <c r="I342" s="189"/>
      <c r="J342" s="188">
        <f t="shared" si="70"/>
        <v>0</v>
      </c>
      <c r="K342" s="190"/>
      <c r="L342" s="36"/>
      <c r="M342" s="191" t="s">
        <v>1</v>
      </c>
      <c r="N342" s="192" t="s">
        <v>38</v>
      </c>
      <c r="O342" s="68"/>
      <c r="P342" s="193">
        <f t="shared" si="71"/>
        <v>0</v>
      </c>
      <c r="Q342" s="193">
        <v>2.5428199999999999</v>
      </c>
      <c r="R342" s="193">
        <f t="shared" si="72"/>
        <v>1.2714099999999999</v>
      </c>
      <c r="S342" s="193">
        <v>0</v>
      </c>
      <c r="T342" s="194">
        <f t="shared" si="73"/>
        <v>0</v>
      </c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R342" s="195" t="s">
        <v>179</v>
      </c>
      <c r="AT342" s="195" t="s">
        <v>175</v>
      </c>
      <c r="AU342" s="195" t="s">
        <v>180</v>
      </c>
      <c r="AY342" s="14" t="s">
        <v>172</v>
      </c>
      <c r="BE342" s="196">
        <f t="shared" si="74"/>
        <v>0</v>
      </c>
      <c r="BF342" s="196">
        <f t="shared" si="75"/>
        <v>0</v>
      </c>
      <c r="BG342" s="196">
        <f t="shared" si="76"/>
        <v>0</v>
      </c>
      <c r="BH342" s="196">
        <f t="shared" si="77"/>
        <v>0</v>
      </c>
      <c r="BI342" s="196">
        <f t="shared" si="78"/>
        <v>0</v>
      </c>
      <c r="BJ342" s="14" t="s">
        <v>180</v>
      </c>
      <c r="BK342" s="196">
        <f t="shared" si="79"/>
        <v>0</v>
      </c>
      <c r="BL342" s="14" t="s">
        <v>179</v>
      </c>
      <c r="BM342" s="195" t="s">
        <v>1683</v>
      </c>
    </row>
    <row r="343" spans="1:65" s="2" customFormat="1" ht="24.2" customHeight="1">
      <c r="A343" s="31"/>
      <c r="B343" s="32"/>
      <c r="C343" s="184" t="s">
        <v>1684</v>
      </c>
      <c r="D343" s="184" t="s">
        <v>175</v>
      </c>
      <c r="E343" s="185" t="s">
        <v>1975</v>
      </c>
      <c r="F343" s="186" t="s">
        <v>1976</v>
      </c>
      <c r="G343" s="187" t="s">
        <v>394</v>
      </c>
      <c r="H343" s="188">
        <v>2</v>
      </c>
      <c r="I343" s="189"/>
      <c r="J343" s="188">
        <f t="shared" si="70"/>
        <v>0</v>
      </c>
      <c r="K343" s="190"/>
      <c r="L343" s="36"/>
      <c r="M343" s="191" t="s">
        <v>1</v>
      </c>
      <c r="N343" s="192" t="s">
        <v>38</v>
      </c>
      <c r="O343" s="68"/>
      <c r="P343" s="193">
        <f t="shared" si="71"/>
        <v>0</v>
      </c>
      <c r="Q343" s="193">
        <v>0</v>
      </c>
      <c r="R343" s="193">
        <f t="shared" si="72"/>
        <v>0</v>
      </c>
      <c r="S343" s="193">
        <v>0</v>
      </c>
      <c r="T343" s="194">
        <f t="shared" si="73"/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95" t="s">
        <v>179</v>
      </c>
      <c r="AT343" s="195" t="s">
        <v>175</v>
      </c>
      <c r="AU343" s="195" t="s">
        <v>180</v>
      </c>
      <c r="AY343" s="14" t="s">
        <v>172</v>
      </c>
      <c r="BE343" s="196">
        <f t="shared" si="74"/>
        <v>0</v>
      </c>
      <c r="BF343" s="196">
        <f t="shared" si="75"/>
        <v>0</v>
      </c>
      <c r="BG343" s="196">
        <f t="shared" si="76"/>
        <v>0</v>
      </c>
      <c r="BH343" s="196">
        <f t="shared" si="77"/>
        <v>0</v>
      </c>
      <c r="BI343" s="196">
        <f t="shared" si="78"/>
        <v>0</v>
      </c>
      <c r="BJ343" s="14" t="s">
        <v>180</v>
      </c>
      <c r="BK343" s="196">
        <f t="shared" si="79"/>
        <v>0</v>
      </c>
      <c r="BL343" s="14" t="s">
        <v>179</v>
      </c>
      <c r="BM343" s="195" t="s">
        <v>1687</v>
      </c>
    </row>
    <row r="344" spans="1:65" s="2" customFormat="1" ht="24.2" customHeight="1">
      <c r="A344" s="31"/>
      <c r="B344" s="32"/>
      <c r="C344" s="184" t="s">
        <v>1322</v>
      </c>
      <c r="D344" s="184" t="s">
        <v>175</v>
      </c>
      <c r="E344" s="185" t="s">
        <v>1979</v>
      </c>
      <c r="F344" s="186" t="s">
        <v>1980</v>
      </c>
      <c r="G344" s="187" t="s">
        <v>1048</v>
      </c>
      <c r="H344" s="188">
        <v>1</v>
      </c>
      <c r="I344" s="189"/>
      <c r="J344" s="188">
        <f t="shared" si="70"/>
        <v>0</v>
      </c>
      <c r="K344" s="190"/>
      <c r="L344" s="36"/>
      <c r="M344" s="191" t="s">
        <v>1</v>
      </c>
      <c r="N344" s="192" t="s">
        <v>38</v>
      </c>
      <c r="O344" s="68"/>
      <c r="P344" s="193">
        <f t="shared" si="71"/>
        <v>0</v>
      </c>
      <c r="Q344" s="193">
        <v>0</v>
      </c>
      <c r="R344" s="193">
        <f t="shared" si="72"/>
        <v>0</v>
      </c>
      <c r="S344" s="193">
        <v>0</v>
      </c>
      <c r="T344" s="194">
        <f t="shared" si="73"/>
        <v>0</v>
      </c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R344" s="195" t="s">
        <v>179</v>
      </c>
      <c r="AT344" s="195" t="s">
        <v>175</v>
      </c>
      <c r="AU344" s="195" t="s">
        <v>180</v>
      </c>
      <c r="AY344" s="14" t="s">
        <v>172</v>
      </c>
      <c r="BE344" s="196">
        <f t="shared" si="74"/>
        <v>0</v>
      </c>
      <c r="BF344" s="196">
        <f t="shared" si="75"/>
        <v>0</v>
      </c>
      <c r="BG344" s="196">
        <f t="shared" si="76"/>
        <v>0</v>
      </c>
      <c r="BH344" s="196">
        <f t="shared" si="77"/>
        <v>0</v>
      </c>
      <c r="BI344" s="196">
        <f t="shared" si="78"/>
        <v>0</v>
      </c>
      <c r="BJ344" s="14" t="s">
        <v>180</v>
      </c>
      <c r="BK344" s="196">
        <f t="shared" si="79"/>
        <v>0</v>
      </c>
      <c r="BL344" s="14" t="s">
        <v>179</v>
      </c>
      <c r="BM344" s="195" t="s">
        <v>1692</v>
      </c>
    </row>
    <row r="345" spans="1:65" s="2" customFormat="1" ht="24.2" customHeight="1">
      <c r="A345" s="31"/>
      <c r="B345" s="32"/>
      <c r="C345" s="184" t="s">
        <v>1693</v>
      </c>
      <c r="D345" s="184" t="s">
        <v>175</v>
      </c>
      <c r="E345" s="185" t="s">
        <v>1982</v>
      </c>
      <c r="F345" s="186" t="s">
        <v>1983</v>
      </c>
      <c r="G345" s="187" t="s">
        <v>1048</v>
      </c>
      <c r="H345" s="188">
        <v>2</v>
      </c>
      <c r="I345" s="189"/>
      <c r="J345" s="188">
        <f t="shared" si="70"/>
        <v>0</v>
      </c>
      <c r="K345" s="190"/>
      <c r="L345" s="36"/>
      <c r="M345" s="191" t="s">
        <v>1</v>
      </c>
      <c r="N345" s="192" t="s">
        <v>38</v>
      </c>
      <c r="O345" s="68"/>
      <c r="P345" s="193">
        <f t="shared" si="71"/>
        <v>0</v>
      </c>
      <c r="Q345" s="193">
        <v>0</v>
      </c>
      <c r="R345" s="193">
        <f t="shared" si="72"/>
        <v>0</v>
      </c>
      <c r="S345" s="193">
        <v>0</v>
      </c>
      <c r="T345" s="194">
        <f t="shared" si="73"/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95" t="s">
        <v>179</v>
      </c>
      <c r="AT345" s="195" t="s">
        <v>175</v>
      </c>
      <c r="AU345" s="195" t="s">
        <v>180</v>
      </c>
      <c r="AY345" s="14" t="s">
        <v>172</v>
      </c>
      <c r="BE345" s="196">
        <f t="shared" si="74"/>
        <v>0</v>
      </c>
      <c r="BF345" s="196">
        <f t="shared" si="75"/>
        <v>0</v>
      </c>
      <c r="BG345" s="196">
        <f t="shared" si="76"/>
        <v>0</v>
      </c>
      <c r="BH345" s="196">
        <f t="shared" si="77"/>
        <v>0</v>
      </c>
      <c r="BI345" s="196">
        <f t="shared" si="78"/>
        <v>0</v>
      </c>
      <c r="BJ345" s="14" t="s">
        <v>180</v>
      </c>
      <c r="BK345" s="196">
        <f t="shared" si="79"/>
        <v>0</v>
      </c>
      <c r="BL345" s="14" t="s">
        <v>179</v>
      </c>
      <c r="BM345" s="195" t="s">
        <v>1696</v>
      </c>
    </row>
    <row r="346" spans="1:65" s="2" customFormat="1" ht="24.2" customHeight="1">
      <c r="A346" s="31"/>
      <c r="B346" s="32"/>
      <c r="C346" s="184" t="s">
        <v>1325</v>
      </c>
      <c r="D346" s="184" t="s">
        <v>175</v>
      </c>
      <c r="E346" s="185" t="s">
        <v>1986</v>
      </c>
      <c r="F346" s="186" t="s">
        <v>1987</v>
      </c>
      <c r="G346" s="187" t="s">
        <v>1048</v>
      </c>
      <c r="H346" s="188">
        <v>4</v>
      </c>
      <c r="I346" s="189"/>
      <c r="J346" s="188">
        <f t="shared" si="70"/>
        <v>0</v>
      </c>
      <c r="K346" s="190"/>
      <c r="L346" s="36"/>
      <c r="M346" s="191" t="s">
        <v>1</v>
      </c>
      <c r="N346" s="192" t="s">
        <v>38</v>
      </c>
      <c r="O346" s="68"/>
      <c r="P346" s="193">
        <f t="shared" si="71"/>
        <v>0</v>
      </c>
      <c r="Q346" s="193">
        <v>0</v>
      </c>
      <c r="R346" s="193">
        <f t="shared" si="72"/>
        <v>0</v>
      </c>
      <c r="S346" s="193">
        <v>0</v>
      </c>
      <c r="T346" s="194">
        <f t="shared" si="73"/>
        <v>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95" t="s">
        <v>179</v>
      </c>
      <c r="AT346" s="195" t="s">
        <v>175</v>
      </c>
      <c r="AU346" s="195" t="s">
        <v>180</v>
      </c>
      <c r="AY346" s="14" t="s">
        <v>172</v>
      </c>
      <c r="BE346" s="196">
        <f t="shared" si="74"/>
        <v>0</v>
      </c>
      <c r="BF346" s="196">
        <f t="shared" si="75"/>
        <v>0</v>
      </c>
      <c r="BG346" s="196">
        <f t="shared" si="76"/>
        <v>0</v>
      </c>
      <c r="BH346" s="196">
        <f t="shared" si="77"/>
        <v>0</v>
      </c>
      <c r="BI346" s="196">
        <f t="shared" si="78"/>
        <v>0</v>
      </c>
      <c r="BJ346" s="14" t="s">
        <v>180</v>
      </c>
      <c r="BK346" s="196">
        <f t="shared" si="79"/>
        <v>0</v>
      </c>
      <c r="BL346" s="14" t="s">
        <v>179</v>
      </c>
      <c r="BM346" s="195" t="s">
        <v>1699</v>
      </c>
    </row>
    <row r="347" spans="1:65" s="2" customFormat="1" ht="24.2" customHeight="1">
      <c r="A347" s="31"/>
      <c r="B347" s="32"/>
      <c r="C347" s="184" t="s">
        <v>1700</v>
      </c>
      <c r="D347" s="184" t="s">
        <v>175</v>
      </c>
      <c r="E347" s="185" t="s">
        <v>1989</v>
      </c>
      <c r="F347" s="186" t="s">
        <v>1990</v>
      </c>
      <c r="G347" s="187" t="s">
        <v>1048</v>
      </c>
      <c r="H347" s="188">
        <v>6</v>
      </c>
      <c r="I347" s="189"/>
      <c r="J347" s="188">
        <f t="shared" si="70"/>
        <v>0</v>
      </c>
      <c r="K347" s="190"/>
      <c r="L347" s="36"/>
      <c r="M347" s="191" t="s">
        <v>1</v>
      </c>
      <c r="N347" s="192" t="s">
        <v>38</v>
      </c>
      <c r="O347" s="68"/>
      <c r="P347" s="193">
        <f t="shared" si="71"/>
        <v>0</v>
      </c>
      <c r="Q347" s="193">
        <v>0</v>
      </c>
      <c r="R347" s="193">
        <f t="shared" si="72"/>
        <v>0</v>
      </c>
      <c r="S347" s="193">
        <v>0</v>
      </c>
      <c r="T347" s="194">
        <f t="shared" si="73"/>
        <v>0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95" t="s">
        <v>179</v>
      </c>
      <c r="AT347" s="195" t="s">
        <v>175</v>
      </c>
      <c r="AU347" s="195" t="s">
        <v>180</v>
      </c>
      <c r="AY347" s="14" t="s">
        <v>172</v>
      </c>
      <c r="BE347" s="196">
        <f t="shared" si="74"/>
        <v>0</v>
      </c>
      <c r="BF347" s="196">
        <f t="shared" si="75"/>
        <v>0</v>
      </c>
      <c r="BG347" s="196">
        <f t="shared" si="76"/>
        <v>0</v>
      </c>
      <c r="BH347" s="196">
        <f t="shared" si="77"/>
        <v>0</v>
      </c>
      <c r="BI347" s="196">
        <f t="shared" si="78"/>
        <v>0</v>
      </c>
      <c r="BJ347" s="14" t="s">
        <v>180</v>
      </c>
      <c r="BK347" s="196">
        <f t="shared" si="79"/>
        <v>0</v>
      </c>
      <c r="BL347" s="14" t="s">
        <v>179</v>
      </c>
      <c r="BM347" s="195" t="s">
        <v>1703</v>
      </c>
    </row>
    <row r="348" spans="1:65" s="2" customFormat="1" ht="24.2" customHeight="1">
      <c r="A348" s="31"/>
      <c r="B348" s="32"/>
      <c r="C348" s="184" t="s">
        <v>1328</v>
      </c>
      <c r="D348" s="184" t="s">
        <v>175</v>
      </c>
      <c r="E348" s="185" t="s">
        <v>1993</v>
      </c>
      <c r="F348" s="186" t="s">
        <v>1994</v>
      </c>
      <c r="G348" s="187" t="s">
        <v>1048</v>
      </c>
      <c r="H348" s="188">
        <v>6</v>
      </c>
      <c r="I348" s="189"/>
      <c r="J348" s="188">
        <f t="shared" si="70"/>
        <v>0</v>
      </c>
      <c r="K348" s="190"/>
      <c r="L348" s="36"/>
      <c r="M348" s="191" t="s">
        <v>1</v>
      </c>
      <c r="N348" s="192" t="s">
        <v>38</v>
      </c>
      <c r="O348" s="68"/>
      <c r="P348" s="193">
        <f t="shared" si="71"/>
        <v>0</v>
      </c>
      <c r="Q348" s="193">
        <v>0</v>
      </c>
      <c r="R348" s="193">
        <f t="shared" si="72"/>
        <v>0</v>
      </c>
      <c r="S348" s="193">
        <v>0</v>
      </c>
      <c r="T348" s="194">
        <f t="shared" si="73"/>
        <v>0</v>
      </c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R348" s="195" t="s">
        <v>179</v>
      </c>
      <c r="AT348" s="195" t="s">
        <v>175</v>
      </c>
      <c r="AU348" s="195" t="s">
        <v>180</v>
      </c>
      <c r="AY348" s="14" t="s">
        <v>172</v>
      </c>
      <c r="BE348" s="196">
        <f t="shared" si="74"/>
        <v>0</v>
      </c>
      <c r="BF348" s="196">
        <f t="shared" si="75"/>
        <v>0</v>
      </c>
      <c r="BG348" s="196">
        <f t="shared" si="76"/>
        <v>0</v>
      </c>
      <c r="BH348" s="196">
        <f t="shared" si="77"/>
        <v>0</v>
      </c>
      <c r="BI348" s="196">
        <f t="shared" si="78"/>
        <v>0</v>
      </c>
      <c r="BJ348" s="14" t="s">
        <v>180</v>
      </c>
      <c r="BK348" s="196">
        <f t="shared" si="79"/>
        <v>0</v>
      </c>
      <c r="BL348" s="14" t="s">
        <v>179</v>
      </c>
      <c r="BM348" s="195" t="s">
        <v>1706</v>
      </c>
    </row>
    <row r="349" spans="1:65" s="2" customFormat="1" ht="24.2" customHeight="1">
      <c r="A349" s="31"/>
      <c r="B349" s="32"/>
      <c r="C349" s="184" t="s">
        <v>1707</v>
      </c>
      <c r="D349" s="184" t="s">
        <v>175</v>
      </c>
      <c r="E349" s="185" t="s">
        <v>1996</v>
      </c>
      <c r="F349" s="186" t="s">
        <v>1997</v>
      </c>
      <c r="G349" s="187" t="s">
        <v>337</v>
      </c>
      <c r="H349" s="188">
        <v>7</v>
      </c>
      <c r="I349" s="189"/>
      <c r="J349" s="188">
        <f t="shared" si="70"/>
        <v>0</v>
      </c>
      <c r="K349" s="190"/>
      <c r="L349" s="36"/>
      <c r="M349" s="191" t="s">
        <v>1</v>
      </c>
      <c r="N349" s="192" t="s">
        <v>38</v>
      </c>
      <c r="O349" s="68"/>
      <c r="P349" s="193">
        <f t="shared" si="71"/>
        <v>0</v>
      </c>
      <c r="Q349" s="193">
        <v>0</v>
      </c>
      <c r="R349" s="193">
        <f t="shared" si="72"/>
        <v>0</v>
      </c>
      <c r="S349" s="193">
        <v>0</v>
      </c>
      <c r="T349" s="194">
        <f t="shared" si="73"/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95" t="s">
        <v>179</v>
      </c>
      <c r="AT349" s="195" t="s">
        <v>175</v>
      </c>
      <c r="AU349" s="195" t="s">
        <v>180</v>
      </c>
      <c r="AY349" s="14" t="s">
        <v>172</v>
      </c>
      <c r="BE349" s="196">
        <f t="shared" si="74"/>
        <v>0</v>
      </c>
      <c r="BF349" s="196">
        <f t="shared" si="75"/>
        <v>0</v>
      </c>
      <c r="BG349" s="196">
        <f t="shared" si="76"/>
        <v>0</v>
      </c>
      <c r="BH349" s="196">
        <f t="shared" si="77"/>
        <v>0</v>
      </c>
      <c r="BI349" s="196">
        <f t="shared" si="78"/>
        <v>0</v>
      </c>
      <c r="BJ349" s="14" t="s">
        <v>180</v>
      </c>
      <c r="BK349" s="196">
        <f t="shared" si="79"/>
        <v>0</v>
      </c>
      <c r="BL349" s="14" t="s">
        <v>179</v>
      </c>
      <c r="BM349" s="195" t="s">
        <v>1710</v>
      </c>
    </row>
    <row r="350" spans="1:65" s="2" customFormat="1" ht="24.2" customHeight="1">
      <c r="A350" s="31"/>
      <c r="B350" s="32"/>
      <c r="C350" s="184" t="s">
        <v>1331</v>
      </c>
      <c r="D350" s="184" t="s">
        <v>175</v>
      </c>
      <c r="E350" s="185" t="s">
        <v>2000</v>
      </c>
      <c r="F350" s="186" t="s">
        <v>2001</v>
      </c>
      <c r="G350" s="187" t="s">
        <v>337</v>
      </c>
      <c r="H350" s="188">
        <v>214</v>
      </c>
      <c r="I350" s="189"/>
      <c r="J350" s="188">
        <f t="shared" si="70"/>
        <v>0</v>
      </c>
      <c r="K350" s="190"/>
      <c r="L350" s="36"/>
      <c r="M350" s="191" t="s">
        <v>1</v>
      </c>
      <c r="N350" s="192" t="s">
        <v>38</v>
      </c>
      <c r="O350" s="68"/>
      <c r="P350" s="193">
        <f t="shared" si="71"/>
        <v>0</v>
      </c>
      <c r="Q350" s="193">
        <v>0</v>
      </c>
      <c r="R350" s="193">
        <f t="shared" si="72"/>
        <v>0</v>
      </c>
      <c r="S350" s="193">
        <v>0</v>
      </c>
      <c r="T350" s="194">
        <f t="shared" si="73"/>
        <v>0</v>
      </c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R350" s="195" t="s">
        <v>179</v>
      </c>
      <c r="AT350" s="195" t="s">
        <v>175</v>
      </c>
      <c r="AU350" s="195" t="s">
        <v>180</v>
      </c>
      <c r="AY350" s="14" t="s">
        <v>172</v>
      </c>
      <c r="BE350" s="196">
        <f t="shared" si="74"/>
        <v>0</v>
      </c>
      <c r="BF350" s="196">
        <f t="shared" si="75"/>
        <v>0</v>
      </c>
      <c r="BG350" s="196">
        <f t="shared" si="76"/>
        <v>0</v>
      </c>
      <c r="BH350" s="196">
        <f t="shared" si="77"/>
        <v>0</v>
      </c>
      <c r="BI350" s="196">
        <f t="shared" si="78"/>
        <v>0</v>
      </c>
      <c r="BJ350" s="14" t="s">
        <v>180</v>
      </c>
      <c r="BK350" s="196">
        <f t="shared" si="79"/>
        <v>0</v>
      </c>
      <c r="BL350" s="14" t="s">
        <v>179</v>
      </c>
      <c r="BM350" s="195" t="s">
        <v>1713</v>
      </c>
    </row>
    <row r="351" spans="1:65" s="2" customFormat="1" ht="24.2" customHeight="1">
      <c r="A351" s="31"/>
      <c r="B351" s="32"/>
      <c r="C351" s="184" t="s">
        <v>1714</v>
      </c>
      <c r="D351" s="184" t="s">
        <v>175</v>
      </c>
      <c r="E351" s="185" t="s">
        <v>2003</v>
      </c>
      <c r="F351" s="186" t="s">
        <v>2004</v>
      </c>
      <c r="G351" s="187" t="s">
        <v>337</v>
      </c>
      <c r="H351" s="188">
        <v>3</v>
      </c>
      <c r="I351" s="189"/>
      <c r="J351" s="188">
        <f t="shared" si="70"/>
        <v>0</v>
      </c>
      <c r="K351" s="190"/>
      <c r="L351" s="36"/>
      <c r="M351" s="191" t="s">
        <v>1</v>
      </c>
      <c r="N351" s="192" t="s">
        <v>38</v>
      </c>
      <c r="O351" s="68"/>
      <c r="P351" s="193">
        <f t="shared" si="71"/>
        <v>0</v>
      </c>
      <c r="Q351" s="193">
        <v>0</v>
      </c>
      <c r="R351" s="193">
        <f t="shared" si="72"/>
        <v>0</v>
      </c>
      <c r="S351" s="193">
        <v>0</v>
      </c>
      <c r="T351" s="194">
        <f t="shared" si="73"/>
        <v>0</v>
      </c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R351" s="195" t="s">
        <v>179</v>
      </c>
      <c r="AT351" s="195" t="s">
        <v>175</v>
      </c>
      <c r="AU351" s="195" t="s">
        <v>180</v>
      </c>
      <c r="AY351" s="14" t="s">
        <v>172</v>
      </c>
      <c r="BE351" s="196">
        <f t="shared" si="74"/>
        <v>0</v>
      </c>
      <c r="BF351" s="196">
        <f t="shared" si="75"/>
        <v>0</v>
      </c>
      <c r="BG351" s="196">
        <f t="shared" si="76"/>
        <v>0</v>
      </c>
      <c r="BH351" s="196">
        <f t="shared" si="77"/>
        <v>0</v>
      </c>
      <c r="BI351" s="196">
        <f t="shared" si="78"/>
        <v>0</v>
      </c>
      <c r="BJ351" s="14" t="s">
        <v>180</v>
      </c>
      <c r="BK351" s="196">
        <f t="shared" si="79"/>
        <v>0</v>
      </c>
      <c r="BL351" s="14" t="s">
        <v>179</v>
      </c>
      <c r="BM351" s="195" t="s">
        <v>1717</v>
      </c>
    </row>
    <row r="352" spans="1:65" s="2" customFormat="1" ht="24.2" customHeight="1">
      <c r="A352" s="31"/>
      <c r="B352" s="32"/>
      <c r="C352" s="184" t="s">
        <v>1334</v>
      </c>
      <c r="D352" s="184" t="s">
        <v>175</v>
      </c>
      <c r="E352" s="185" t="s">
        <v>2174</v>
      </c>
      <c r="F352" s="186" t="s">
        <v>2175</v>
      </c>
      <c r="G352" s="187" t="s">
        <v>1048</v>
      </c>
      <c r="H352" s="188">
        <v>4</v>
      </c>
      <c r="I352" s="189"/>
      <c r="J352" s="188">
        <f t="shared" si="70"/>
        <v>0</v>
      </c>
      <c r="K352" s="190"/>
      <c r="L352" s="36"/>
      <c r="M352" s="191" t="s">
        <v>1</v>
      </c>
      <c r="N352" s="192" t="s">
        <v>38</v>
      </c>
      <c r="O352" s="68"/>
      <c r="P352" s="193">
        <f t="shared" si="71"/>
        <v>0</v>
      </c>
      <c r="Q352" s="193">
        <v>0</v>
      </c>
      <c r="R352" s="193">
        <f t="shared" si="72"/>
        <v>0</v>
      </c>
      <c r="S352" s="193">
        <v>0</v>
      </c>
      <c r="T352" s="194">
        <f t="shared" si="73"/>
        <v>0</v>
      </c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R352" s="195" t="s">
        <v>179</v>
      </c>
      <c r="AT352" s="195" t="s">
        <v>175</v>
      </c>
      <c r="AU352" s="195" t="s">
        <v>180</v>
      </c>
      <c r="AY352" s="14" t="s">
        <v>172</v>
      </c>
      <c r="BE352" s="196">
        <f t="shared" si="74"/>
        <v>0</v>
      </c>
      <c r="BF352" s="196">
        <f t="shared" si="75"/>
        <v>0</v>
      </c>
      <c r="BG352" s="196">
        <f t="shared" si="76"/>
        <v>0</v>
      </c>
      <c r="BH352" s="196">
        <f t="shared" si="77"/>
        <v>0</v>
      </c>
      <c r="BI352" s="196">
        <f t="shared" si="78"/>
        <v>0</v>
      </c>
      <c r="BJ352" s="14" t="s">
        <v>180</v>
      </c>
      <c r="BK352" s="196">
        <f t="shared" si="79"/>
        <v>0</v>
      </c>
      <c r="BL352" s="14" t="s">
        <v>179</v>
      </c>
      <c r="BM352" s="195" t="s">
        <v>1720</v>
      </c>
    </row>
    <row r="353" spans="1:65" s="2" customFormat="1" ht="24.2" customHeight="1">
      <c r="A353" s="31"/>
      <c r="B353" s="32"/>
      <c r="C353" s="184" t="s">
        <v>1721</v>
      </c>
      <c r="D353" s="184" t="s">
        <v>175</v>
      </c>
      <c r="E353" s="185" t="s">
        <v>2007</v>
      </c>
      <c r="F353" s="186" t="s">
        <v>2008</v>
      </c>
      <c r="G353" s="187" t="s">
        <v>394</v>
      </c>
      <c r="H353" s="188">
        <v>41.25</v>
      </c>
      <c r="I353" s="189"/>
      <c r="J353" s="188">
        <f t="shared" si="70"/>
        <v>0</v>
      </c>
      <c r="K353" s="190"/>
      <c r="L353" s="36"/>
      <c r="M353" s="191" t="s">
        <v>1</v>
      </c>
      <c r="N353" s="192" t="s">
        <v>38</v>
      </c>
      <c r="O353" s="68"/>
      <c r="P353" s="193">
        <f t="shared" si="71"/>
        <v>0</v>
      </c>
      <c r="Q353" s="193">
        <v>0</v>
      </c>
      <c r="R353" s="193">
        <f t="shared" si="72"/>
        <v>0</v>
      </c>
      <c r="S353" s="193">
        <v>0</v>
      </c>
      <c r="T353" s="194">
        <f t="shared" si="73"/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95" t="s">
        <v>179</v>
      </c>
      <c r="AT353" s="195" t="s">
        <v>175</v>
      </c>
      <c r="AU353" s="195" t="s">
        <v>180</v>
      </c>
      <c r="AY353" s="14" t="s">
        <v>172</v>
      </c>
      <c r="BE353" s="196">
        <f t="shared" si="74"/>
        <v>0</v>
      </c>
      <c r="BF353" s="196">
        <f t="shared" si="75"/>
        <v>0</v>
      </c>
      <c r="BG353" s="196">
        <f t="shared" si="76"/>
        <v>0</v>
      </c>
      <c r="BH353" s="196">
        <f t="shared" si="77"/>
        <v>0</v>
      </c>
      <c r="BI353" s="196">
        <f t="shared" si="78"/>
        <v>0</v>
      </c>
      <c r="BJ353" s="14" t="s">
        <v>180</v>
      </c>
      <c r="BK353" s="196">
        <f t="shared" si="79"/>
        <v>0</v>
      </c>
      <c r="BL353" s="14" t="s">
        <v>179</v>
      </c>
      <c r="BM353" s="195" t="s">
        <v>1724</v>
      </c>
    </row>
    <row r="354" spans="1:65" s="2" customFormat="1" ht="24.2" customHeight="1">
      <c r="A354" s="31"/>
      <c r="B354" s="32"/>
      <c r="C354" s="184" t="s">
        <v>1337</v>
      </c>
      <c r="D354" s="184" t="s">
        <v>175</v>
      </c>
      <c r="E354" s="185" t="s">
        <v>2010</v>
      </c>
      <c r="F354" s="186" t="s">
        <v>2011</v>
      </c>
      <c r="G354" s="187" t="s">
        <v>394</v>
      </c>
      <c r="H354" s="188">
        <v>0.35</v>
      </c>
      <c r="I354" s="189"/>
      <c r="J354" s="188">
        <f t="shared" si="70"/>
        <v>0</v>
      </c>
      <c r="K354" s="190"/>
      <c r="L354" s="36"/>
      <c r="M354" s="191" t="s">
        <v>1</v>
      </c>
      <c r="N354" s="192" t="s">
        <v>38</v>
      </c>
      <c r="O354" s="68"/>
      <c r="P354" s="193">
        <f t="shared" si="71"/>
        <v>0</v>
      </c>
      <c r="Q354" s="193">
        <v>0</v>
      </c>
      <c r="R354" s="193">
        <f t="shared" si="72"/>
        <v>0</v>
      </c>
      <c r="S354" s="193">
        <v>0</v>
      </c>
      <c r="T354" s="194">
        <f t="shared" si="73"/>
        <v>0</v>
      </c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R354" s="195" t="s">
        <v>179</v>
      </c>
      <c r="AT354" s="195" t="s">
        <v>175</v>
      </c>
      <c r="AU354" s="195" t="s">
        <v>180</v>
      </c>
      <c r="AY354" s="14" t="s">
        <v>172</v>
      </c>
      <c r="BE354" s="196">
        <f t="shared" si="74"/>
        <v>0</v>
      </c>
      <c r="BF354" s="196">
        <f t="shared" si="75"/>
        <v>0</v>
      </c>
      <c r="BG354" s="196">
        <f t="shared" si="76"/>
        <v>0</v>
      </c>
      <c r="BH354" s="196">
        <f t="shared" si="77"/>
        <v>0</v>
      </c>
      <c r="BI354" s="196">
        <f t="shared" si="78"/>
        <v>0</v>
      </c>
      <c r="BJ354" s="14" t="s">
        <v>180</v>
      </c>
      <c r="BK354" s="196">
        <f t="shared" si="79"/>
        <v>0</v>
      </c>
      <c r="BL354" s="14" t="s">
        <v>179</v>
      </c>
      <c r="BM354" s="195" t="s">
        <v>1727</v>
      </c>
    </row>
    <row r="355" spans="1:65" s="2" customFormat="1" ht="24.2" customHeight="1">
      <c r="A355" s="31"/>
      <c r="B355" s="32"/>
      <c r="C355" s="184" t="s">
        <v>1728</v>
      </c>
      <c r="D355" s="184" t="s">
        <v>175</v>
      </c>
      <c r="E355" s="185" t="s">
        <v>2014</v>
      </c>
      <c r="F355" s="186" t="s">
        <v>2015</v>
      </c>
      <c r="G355" s="187" t="s">
        <v>337</v>
      </c>
      <c r="H355" s="188">
        <v>221</v>
      </c>
      <c r="I355" s="189"/>
      <c r="J355" s="188">
        <f t="shared" si="70"/>
        <v>0</v>
      </c>
      <c r="K355" s="190"/>
      <c r="L355" s="36"/>
      <c r="M355" s="191" t="s">
        <v>1</v>
      </c>
      <c r="N355" s="192" t="s">
        <v>38</v>
      </c>
      <c r="O355" s="68"/>
      <c r="P355" s="193">
        <f t="shared" si="71"/>
        <v>0</v>
      </c>
      <c r="Q355" s="193">
        <v>0</v>
      </c>
      <c r="R355" s="193">
        <f t="shared" si="72"/>
        <v>0</v>
      </c>
      <c r="S355" s="193">
        <v>0</v>
      </c>
      <c r="T355" s="194">
        <f t="shared" si="73"/>
        <v>0</v>
      </c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R355" s="195" t="s">
        <v>179</v>
      </c>
      <c r="AT355" s="195" t="s">
        <v>175</v>
      </c>
      <c r="AU355" s="195" t="s">
        <v>180</v>
      </c>
      <c r="AY355" s="14" t="s">
        <v>172</v>
      </c>
      <c r="BE355" s="196">
        <f t="shared" si="74"/>
        <v>0</v>
      </c>
      <c r="BF355" s="196">
        <f t="shared" si="75"/>
        <v>0</v>
      </c>
      <c r="BG355" s="196">
        <f t="shared" si="76"/>
        <v>0</v>
      </c>
      <c r="BH355" s="196">
        <f t="shared" si="77"/>
        <v>0</v>
      </c>
      <c r="BI355" s="196">
        <f t="shared" si="78"/>
        <v>0</v>
      </c>
      <c r="BJ355" s="14" t="s">
        <v>180</v>
      </c>
      <c r="BK355" s="196">
        <f t="shared" si="79"/>
        <v>0</v>
      </c>
      <c r="BL355" s="14" t="s">
        <v>179</v>
      </c>
      <c r="BM355" s="195" t="s">
        <v>1731</v>
      </c>
    </row>
    <row r="356" spans="1:65" s="2" customFormat="1" ht="24.2" customHeight="1">
      <c r="A356" s="31"/>
      <c r="B356" s="32"/>
      <c r="C356" s="184" t="s">
        <v>1340</v>
      </c>
      <c r="D356" s="184" t="s">
        <v>175</v>
      </c>
      <c r="E356" s="185" t="s">
        <v>2017</v>
      </c>
      <c r="F356" s="186" t="s">
        <v>2018</v>
      </c>
      <c r="G356" s="187" t="s">
        <v>337</v>
      </c>
      <c r="H356" s="188">
        <v>3</v>
      </c>
      <c r="I356" s="189"/>
      <c r="J356" s="188">
        <f t="shared" si="70"/>
        <v>0</v>
      </c>
      <c r="K356" s="190"/>
      <c r="L356" s="36"/>
      <c r="M356" s="191" t="s">
        <v>1</v>
      </c>
      <c r="N356" s="192" t="s">
        <v>38</v>
      </c>
      <c r="O356" s="68"/>
      <c r="P356" s="193">
        <f t="shared" si="71"/>
        <v>0</v>
      </c>
      <c r="Q356" s="193">
        <v>0</v>
      </c>
      <c r="R356" s="193">
        <f t="shared" si="72"/>
        <v>0</v>
      </c>
      <c r="S356" s="193">
        <v>0</v>
      </c>
      <c r="T356" s="194">
        <f t="shared" si="73"/>
        <v>0</v>
      </c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R356" s="195" t="s">
        <v>179</v>
      </c>
      <c r="AT356" s="195" t="s">
        <v>175</v>
      </c>
      <c r="AU356" s="195" t="s">
        <v>180</v>
      </c>
      <c r="AY356" s="14" t="s">
        <v>172</v>
      </c>
      <c r="BE356" s="196">
        <f t="shared" si="74"/>
        <v>0</v>
      </c>
      <c r="BF356" s="196">
        <f t="shared" si="75"/>
        <v>0</v>
      </c>
      <c r="BG356" s="196">
        <f t="shared" si="76"/>
        <v>0</v>
      </c>
      <c r="BH356" s="196">
        <f t="shared" si="77"/>
        <v>0</v>
      </c>
      <c r="BI356" s="196">
        <f t="shared" si="78"/>
        <v>0</v>
      </c>
      <c r="BJ356" s="14" t="s">
        <v>180</v>
      </c>
      <c r="BK356" s="196">
        <f t="shared" si="79"/>
        <v>0</v>
      </c>
      <c r="BL356" s="14" t="s">
        <v>179</v>
      </c>
      <c r="BM356" s="195" t="s">
        <v>1734</v>
      </c>
    </row>
    <row r="357" spans="1:65" s="2" customFormat="1" ht="24.2" customHeight="1">
      <c r="A357" s="31"/>
      <c r="B357" s="32"/>
      <c r="C357" s="184" t="s">
        <v>1735</v>
      </c>
      <c r="D357" s="184" t="s">
        <v>175</v>
      </c>
      <c r="E357" s="185" t="s">
        <v>2021</v>
      </c>
      <c r="F357" s="186" t="s">
        <v>2022</v>
      </c>
      <c r="G357" s="187" t="s">
        <v>1048</v>
      </c>
      <c r="H357" s="188">
        <v>2</v>
      </c>
      <c r="I357" s="189"/>
      <c r="J357" s="188">
        <f t="shared" si="70"/>
        <v>0</v>
      </c>
      <c r="K357" s="190"/>
      <c r="L357" s="36"/>
      <c r="M357" s="191" t="s">
        <v>1</v>
      </c>
      <c r="N357" s="192" t="s">
        <v>38</v>
      </c>
      <c r="O357" s="68"/>
      <c r="P357" s="193">
        <f t="shared" si="71"/>
        <v>0</v>
      </c>
      <c r="Q357" s="193">
        <v>0</v>
      </c>
      <c r="R357" s="193">
        <f t="shared" si="72"/>
        <v>0</v>
      </c>
      <c r="S357" s="193">
        <v>0</v>
      </c>
      <c r="T357" s="194">
        <f t="shared" si="73"/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95" t="s">
        <v>179</v>
      </c>
      <c r="AT357" s="195" t="s">
        <v>175</v>
      </c>
      <c r="AU357" s="195" t="s">
        <v>180</v>
      </c>
      <c r="AY357" s="14" t="s">
        <v>172</v>
      </c>
      <c r="BE357" s="196">
        <f t="shared" si="74"/>
        <v>0</v>
      </c>
      <c r="BF357" s="196">
        <f t="shared" si="75"/>
        <v>0</v>
      </c>
      <c r="BG357" s="196">
        <f t="shared" si="76"/>
        <v>0</v>
      </c>
      <c r="BH357" s="196">
        <f t="shared" si="77"/>
        <v>0</v>
      </c>
      <c r="BI357" s="196">
        <f t="shared" si="78"/>
        <v>0</v>
      </c>
      <c r="BJ357" s="14" t="s">
        <v>180</v>
      </c>
      <c r="BK357" s="196">
        <f t="shared" si="79"/>
        <v>0</v>
      </c>
      <c r="BL357" s="14" t="s">
        <v>179</v>
      </c>
      <c r="BM357" s="195" t="s">
        <v>1738</v>
      </c>
    </row>
    <row r="358" spans="1:65" s="2" customFormat="1" ht="24.2" customHeight="1">
      <c r="A358" s="31"/>
      <c r="B358" s="32"/>
      <c r="C358" s="184" t="s">
        <v>1343</v>
      </c>
      <c r="D358" s="184" t="s">
        <v>175</v>
      </c>
      <c r="E358" s="185" t="s">
        <v>2024</v>
      </c>
      <c r="F358" s="186" t="s">
        <v>2025</v>
      </c>
      <c r="G358" s="187" t="s">
        <v>1048</v>
      </c>
      <c r="H358" s="188">
        <v>2</v>
      </c>
      <c r="I358" s="189"/>
      <c r="J358" s="188">
        <f t="shared" si="70"/>
        <v>0</v>
      </c>
      <c r="K358" s="190"/>
      <c r="L358" s="36"/>
      <c r="M358" s="191" t="s">
        <v>1</v>
      </c>
      <c r="N358" s="192" t="s">
        <v>38</v>
      </c>
      <c r="O358" s="68"/>
      <c r="P358" s="193">
        <f t="shared" si="71"/>
        <v>0</v>
      </c>
      <c r="Q358" s="193">
        <v>0</v>
      </c>
      <c r="R358" s="193">
        <f t="shared" si="72"/>
        <v>0</v>
      </c>
      <c r="S358" s="193">
        <v>0</v>
      </c>
      <c r="T358" s="194">
        <f t="shared" si="73"/>
        <v>0</v>
      </c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R358" s="195" t="s">
        <v>179</v>
      </c>
      <c r="AT358" s="195" t="s">
        <v>175</v>
      </c>
      <c r="AU358" s="195" t="s">
        <v>180</v>
      </c>
      <c r="AY358" s="14" t="s">
        <v>172</v>
      </c>
      <c r="BE358" s="196">
        <f t="shared" si="74"/>
        <v>0</v>
      </c>
      <c r="BF358" s="196">
        <f t="shared" si="75"/>
        <v>0</v>
      </c>
      <c r="BG358" s="196">
        <f t="shared" si="76"/>
        <v>0</v>
      </c>
      <c r="BH358" s="196">
        <f t="shared" si="77"/>
        <v>0</v>
      </c>
      <c r="BI358" s="196">
        <f t="shared" si="78"/>
        <v>0</v>
      </c>
      <c r="BJ358" s="14" t="s">
        <v>180</v>
      </c>
      <c r="BK358" s="196">
        <f t="shared" si="79"/>
        <v>0</v>
      </c>
      <c r="BL358" s="14" t="s">
        <v>179</v>
      </c>
      <c r="BM358" s="195" t="s">
        <v>1741</v>
      </c>
    </row>
    <row r="359" spans="1:65" s="2" customFormat="1" ht="24.2" customHeight="1">
      <c r="A359" s="31"/>
      <c r="B359" s="32"/>
      <c r="C359" s="184" t="s">
        <v>1742</v>
      </c>
      <c r="D359" s="184" t="s">
        <v>175</v>
      </c>
      <c r="E359" s="185" t="s">
        <v>2028</v>
      </c>
      <c r="F359" s="186" t="s">
        <v>2029</v>
      </c>
      <c r="G359" s="187" t="s">
        <v>337</v>
      </c>
      <c r="H359" s="188">
        <v>7</v>
      </c>
      <c r="I359" s="189"/>
      <c r="J359" s="188">
        <f t="shared" si="70"/>
        <v>0</v>
      </c>
      <c r="K359" s="190"/>
      <c r="L359" s="36"/>
      <c r="M359" s="191" t="s">
        <v>1</v>
      </c>
      <c r="N359" s="192" t="s">
        <v>38</v>
      </c>
      <c r="O359" s="68"/>
      <c r="P359" s="193">
        <f t="shared" si="71"/>
        <v>0</v>
      </c>
      <c r="Q359" s="193">
        <v>0</v>
      </c>
      <c r="R359" s="193">
        <f t="shared" si="72"/>
        <v>0</v>
      </c>
      <c r="S359" s="193">
        <v>0</v>
      </c>
      <c r="T359" s="194">
        <f t="shared" si="73"/>
        <v>0</v>
      </c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R359" s="195" t="s">
        <v>179</v>
      </c>
      <c r="AT359" s="195" t="s">
        <v>175</v>
      </c>
      <c r="AU359" s="195" t="s">
        <v>180</v>
      </c>
      <c r="AY359" s="14" t="s">
        <v>172</v>
      </c>
      <c r="BE359" s="196">
        <f t="shared" si="74"/>
        <v>0</v>
      </c>
      <c r="BF359" s="196">
        <f t="shared" si="75"/>
        <v>0</v>
      </c>
      <c r="BG359" s="196">
        <f t="shared" si="76"/>
        <v>0</v>
      </c>
      <c r="BH359" s="196">
        <f t="shared" si="77"/>
        <v>0</v>
      </c>
      <c r="BI359" s="196">
        <f t="shared" si="78"/>
        <v>0</v>
      </c>
      <c r="BJ359" s="14" t="s">
        <v>180</v>
      </c>
      <c r="BK359" s="196">
        <f t="shared" si="79"/>
        <v>0</v>
      </c>
      <c r="BL359" s="14" t="s">
        <v>179</v>
      </c>
      <c r="BM359" s="195" t="s">
        <v>1745</v>
      </c>
    </row>
    <row r="360" spans="1:65" s="2" customFormat="1" ht="24.2" customHeight="1">
      <c r="A360" s="31"/>
      <c r="B360" s="32"/>
      <c r="C360" s="184" t="s">
        <v>1347</v>
      </c>
      <c r="D360" s="184" t="s">
        <v>175</v>
      </c>
      <c r="E360" s="185" t="s">
        <v>2031</v>
      </c>
      <c r="F360" s="186" t="s">
        <v>2032</v>
      </c>
      <c r="G360" s="187" t="s">
        <v>337</v>
      </c>
      <c r="H360" s="188">
        <v>448</v>
      </c>
      <c r="I360" s="189"/>
      <c r="J360" s="188">
        <f t="shared" si="70"/>
        <v>0</v>
      </c>
      <c r="K360" s="190"/>
      <c r="L360" s="36"/>
      <c r="M360" s="191" t="s">
        <v>1</v>
      </c>
      <c r="N360" s="192" t="s">
        <v>38</v>
      </c>
      <c r="O360" s="68"/>
      <c r="P360" s="193">
        <f t="shared" si="71"/>
        <v>0</v>
      </c>
      <c r="Q360" s="193">
        <v>0</v>
      </c>
      <c r="R360" s="193">
        <f t="shared" si="72"/>
        <v>0</v>
      </c>
      <c r="S360" s="193">
        <v>0</v>
      </c>
      <c r="T360" s="194">
        <f t="shared" si="73"/>
        <v>0</v>
      </c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R360" s="195" t="s">
        <v>179</v>
      </c>
      <c r="AT360" s="195" t="s">
        <v>175</v>
      </c>
      <c r="AU360" s="195" t="s">
        <v>180</v>
      </c>
      <c r="AY360" s="14" t="s">
        <v>172</v>
      </c>
      <c r="BE360" s="196">
        <f t="shared" si="74"/>
        <v>0</v>
      </c>
      <c r="BF360" s="196">
        <f t="shared" si="75"/>
        <v>0</v>
      </c>
      <c r="BG360" s="196">
        <f t="shared" si="76"/>
        <v>0</v>
      </c>
      <c r="BH360" s="196">
        <f t="shared" si="77"/>
        <v>0</v>
      </c>
      <c r="BI360" s="196">
        <f t="shared" si="78"/>
        <v>0</v>
      </c>
      <c r="BJ360" s="14" t="s">
        <v>180</v>
      </c>
      <c r="BK360" s="196">
        <f t="shared" si="79"/>
        <v>0</v>
      </c>
      <c r="BL360" s="14" t="s">
        <v>179</v>
      </c>
      <c r="BM360" s="195" t="s">
        <v>1748</v>
      </c>
    </row>
    <row r="361" spans="1:65" s="2" customFormat="1" ht="24.2" customHeight="1">
      <c r="A361" s="31"/>
      <c r="B361" s="32"/>
      <c r="C361" s="184" t="s">
        <v>1749</v>
      </c>
      <c r="D361" s="184" t="s">
        <v>175</v>
      </c>
      <c r="E361" s="185" t="s">
        <v>2035</v>
      </c>
      <c r="F361" s="186" t="s">
        <v>2036</v>
      </c>
      <c r="G361" s="187" t="s">
        <v>337</v>
      </c>
      <c r="H361" s="188">
        <v>3</v>
      </c>
      <c r="I361" s="189"/>
      <c r="J361" s="188">
        <f t="shared" si="70"/>
        <v>0</v>
      </c>
      <c r="K361" s="190"/>
      <c r="L361" s="36"/>
      <c r="M361" s="191" t="s">
        <v>1</v>
      </c>
      <c r="N361" s="192" t="s">
        <v>38</v>
      </c>
      <c r="O361" s="68"/>
      <c r="P361" s="193">
        <f t="shared" si="71"/>
        <v>0</v>
      </c>
      <c r="Q361" s="193">
        <v>0</v>
      </c>
      <c r="R361" s="193">
        <f t="shared" si="72"/>
        <v>0</v>
      </c>
      <c r="S361" s="193">
        <v>0</v>
      </c>
      <c r="T361" s="194">
        <f t="shared" si="73"/>
        <v>0</v>
      </c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R361" s="195" t="s">
        <v>179</v>
      </c>
      <c r="AT361" s="195" t="s">
        <v>175</v>
      </c>
      <c r="AU361" s="195" t="s">
        <v>180</v>
      </c>
      <c r="AY361" s="14" t="s">
        <v>172</v>
      </c>
      <c r="BE361" s="196">
        <f t="shared" si="74"/>
        <v>0</v>
      </c>
      <c r="BF361" s="196">
        <f t="shared" si="75"/>
        <v>0</v>
      </c>
      <c r="BG361" s="196">
        <f t="shared" si="76"/>
        <v>0</v>
      </c>
      <c r="BH361" s="196">
        <f t="shared" si="77"/>
        <v>0</v>
      </c>
      <c r="BI361" s="196">
        <f t="shared" si="78"/>
        <v>0</v>
      </c>
      <c r="BJ361" s="14" t="s">
        <v>180</v>
      </c>
      <c r="BK361" s="196">
        <f t="shared" si="79"/>
        <v>0</v>
      </c>
      <c r="BL361" s="14" t="s">
        <v>179</v>
      </c>
      <c r="BM361" s="195" t="s">
        <v>1752</v>
      </c>
    </row>
    <row r="362" spans="1:65" s="2" customFormat="1" ht="24.2" customHeight="1">
      <c r="A362" s="31"/>
      <c r="B362" s="32"/>
      <c r="C362" s="184" t="s">
        <v>1350</v>
      </c>
      <c r="D362" s="184" t="s">
        <v>175</v>
      </c>
      <c r="E362" s="185" t="s">
        <v>2038</v>
      </c>
      <c r="F362" s="186" t="s">
        <v>2039</v>
      </c>
      <c r="G362" s="187" t="s">
        <v>337</v>
      </c>
      <c r="H362" s="188">
        <v>224</v>
      </c>
      <c r="I362" s="189"/>
      <c r="J362" s="188">
        <f t="shared" si="70"/>
        <v>0</v>
      </c>
      <c r="K362" s="190"/>
      <c r="L362" s="36"/>
      <c r="M362" s="191" t="s">
        <v>1</v>
      </c>
      <c r="N362" s="192" t="s">
        <v>38</v>
      </c>
      <c r="O362" s="68"/>
      <c r="P362" s="193">
        <f t="shared" si="71"/>
        <v>0</v>
      </c>
      <c r="Q362" s="193">
        <v>0</v>
      </c>
      <c r="R362" s="193">
        <f t="shared" si="72"/>
        <v>0</v>
      </c>
      <c r="S362" s="193">
        <v>0</v>
      </c>
      <c r="T362" s="194">
        <f t="shared" si="73"/>
        <v>0</v>
      </c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R362" s="195" t="s">
        <v>179</v>
      </c>
      <c r="AT362" s="195" t="s">
        <v>175</v>
      </c>
      <c r="AU362" s="195" t="s">
        <v>180</v>
      </c>
      <c r="AY362" s="14" t="s">
        <v>172</v>
      </c>
      <c r="BE362" s="196">
        <f t="shared" si="74"/>
        <v>0</v>
      </c>
      <c r="BF362" s="196">
        <f t="shared" si="75"/>
        <v>0</v>
      </c>
      <c r="BG362" s="196">
        <f t="shared" si="76"/>
        <v>0</v>
      </c>
      <c r="BH362" s="196">
        <f t="shared" si="77"/>
        <v>0</v>
      </c>
      <c r="BI362" s="196">
        <f t="shared" si="78"/>
        <v>0</v>
      </c>
      <c r="BJ362" s="14" t="s">
        <v>180</v>
      </c>
      <c r="BK362" s="196">
        <f t="shared" si="79"/>
        <v>0</v>
      </c>
      <c r="BL362" s="14" t="s">
        <v>179</v>
      </c>
      <c r="BM362" s="195" t="s">
        <v>1919</v>
      </c>
    </row>
    <row r="363" spans="1:65" s="2" customFormat="1" ht="24.2" customHeight="1">
      <c r="A363" s="31"/>
      <c r="B363" s="32"/>
      <c r="C363" s="184" t="s">
        <v>1920</v>
      </c>
      <c r="D363" s="184" t="s">
        <v>175</v>
      </c>
      <c r="E363" s="185" t="s">
        <v>2042</v>
      </c>
      <c r="F363" s="186" t="s">
        <v>2043</v>
      </c>
      <c r="G363" s="187" t="s">
        <v>337</v>
      </c>
      <c r="H363" s="188">
        <v>192</v>
      </c>
      <c r="I363" s="189"/>
      <c r="J363" s="188">
        <f t="shared" si="70"/>
        <v>0</v>
      </c>
      <c r="K363" s="190"/>
      <c r="L363" s="36"/>
      <c r="M363" s="191" t="s">
        <v>1</v>
      </c>
      <c r="N363" s="192" t="s">
        <v>38</v>
      </c>
      <c r="O363" s="68"/>
      <c r="P363" s="193">
        <f t="shared" si="71"/>
        <v>0</v>
      </c>
      <c r="Q363" s="193">
        <v>0</v>
      </c>
      <c r="R363" s="193">
        <f t="shared" si="72"/>
        <v>0</v>
      </c>
      <c r="S363" s="193">
        <v>0</v>
      </c>
      <c r="T363" s="194">
        <f t="shared" si="73"/>
        <v>0</v>
      </c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R363" s="195" t="s">
        <v>179</v>
      </c>
      <c r="AT363" s="195" t="s">
        <v>175</v>
      </c>
      <c r="AU363" s="195" t="s">
        <v>180</v>
      </c>
      <c r="AY363" s="14" t="s">
        <v>172</v>
      </c>
      <c r="BE363" s="196">
        <f t="shared" si="74"/>
        <v>0</v>
      </c>
      <c r="BF363" s="196">
        <f t="shared" si="75"/>
        <v>0</v>
      </c>
      <c r="BG363" s="196">
        <f t="shared" si="76"/>
        <v>0</v>
      </c>
      <c r="BH363" s="196">
        <f t="shared" si="77"/>
        <v>0</v>
      </c>
      <c r="BI363" s="196">
        <f t="shared" si="78"/>
        <v>0</v>
      </c>
      <c r="BJ363" s="14" t="s">
        <v>180</v>
      </c>
      <c r="BK363" s="196">
        <f t="shared" si="79"/>
        <v>0</v>
      </c>
      <c r="BL363" s="14" t="s">
        <v>179</v>
      </c>
      <c r="BM363" s="195" t="s">
        <v>1921</v>
      </c>
    </row>
    <row r="364" spans="1:65" s="2" customFormat="1" ht="24.2" customHeight="1">
      <c r="A364" s="31"/>
      <c r="B364" s="32"/>
      <c r="C364" s="184" t="s">
        <v>1354</v>
      </c>
      <c r="D364" s="184" t="s">
        <v>175</v>
      </c>
      <c r="E364" s="185" t="s">
        <v>2045</v>
      </c>
      <c r="F364" s="186" t="s">
        <v>2046</v>
      </c>
      <c r="G364" s="187" t="s">
        <v>337</v>
      </c>
      <c r="H364" s="188">
        <v>451</v>
      </c>
      <c r="I364" s="189"/>
      <c r="J364" s="188">
        <f t="shared" si="70"/>
        <v>0</v>
      </c>
      <c r="K364" s="190"/>
      <c r="L364" s="36"/>
      <c r="M364" s="191" t="s">
        <v>1</v>
      </c>
      <c r="N364" s="192" t="s">
        <v>38</v>
      </c>
      <c r="O364" s="68"/>
      <c r="P364" s="193">
        <f t="shared" si="71"/>
        <v>0</v>
      </c>
      <c r="Q364" s="193">
        <v>0</v>
      </c>
      <c r="R364" s="193">
        <f t="shared" si="72"/>
        <v>0</v>
      </c>
      <c r="S364" s="193">
        <v>0</v>
      </c>
      <c r="T364" s="194">
        <f t="shared" si="73"/>
        <v>0</v>
      </c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R364" s="195" t="s">
        <v>179</v>
      </c>
      <c r="AT364" s="195" t="s">
        <v>175</v>
      </c>
      <c r="AU364" s="195" t="s">
        <v>180</v>
      </c>
      <c r="AY364" s="14" t="s">
        <v>172</v>
      </c>
      <c r="BE364" s="196">
        <f t="shared" si="74"/>
        <v>0</v>
      </c>
      <c r="BF364" s="196">
        <f t="shared" si="75"/>
        <v>0</v>
      </c>
      <c r="BG364" s="196">
        <f t="shared" si="76"/>
        <v>0</v>
      </c>
      <c r="BH364" s="196">
        <f t="shared" si="77"/>
        <v>0</v>
      </c>
      <c r="BI364" s="196">
        <f t="shared" si="78"/>
        <v>0</v>
      </c>
      <c r="BJ364" s="14" t="s">
        <v>180</v>
      </c>
      <c r="BK364" s="196">
        <f t="shared" si="79"/>
        <v>0</v>
      </c>
      <c r="BL364" s="14" t="s">
        <v>179</v>
      </c>
      <c r="BM364" s="195" t="s">
        <v>1924</v>
      </c>
    </row>
    <row r="365" spans="1:65" s="2" customFormat="1" ht="24.2" customHeight="1">
      <c r="A365" s="31"/>
      <c r="B365" s="32"/>
      <c r="C365" s="197" t="s">
        <v>1925</v>
      </c>
      <c r="D365" s="197" t="s">
        <v>256</v>
      </c>
      <c r="E365" s="198" t="s">
        <v>1785</v>
      </c>
      <c r="F365" s="199" t="s">
        <v>1786</v>
      </c>
      <c r="G365" s="200" t="s">
        <v>337</v>
      </c>
      <c r="H365" s="201">
        <v>411</v>
      </c>
      <c r="I365" s="202"/>
      <c r="J365" s="201">
        <f t="shared" si="70"/>
        <v>0</v>
      </c>
      <c r="K365" s="203"/>
      <c r="L365" s="204"/>
      <c r="M365" s="205" t="s">
        <v>1</v>
      </c>
      <c r="N365" s="206" t="s">
        <v>38</v>
      </c>
      <c r="O365" s="68"/>
      <c r="P365" s="193">
        <f t="shared" si="71"/>
        <v>0</v>
      </c>
      <c r="Q365" s="193">
        <v>0</v>
      </c>
      <c r="R365" s="193">
        <f t="shared" si="72"/>
        <v>0</v>
      </c>
      <c r="S365" s="193">
        <v>0</v>
      </c>
      <c r="T365" s="194">
        <f t="shared" si="73"/>
        <v>0</v>
      </c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R365" s="195" t="s">
        <v>220</v>
      </c>
      <c r="AT365" s="195" t="s">
        <v>256</v>
      </c>
      <c r="AU365" s="195" t="s">
        <v>180</v>
      </c>
      <c r="AY365" s="14" t="s">
        <v>172</v>
      </c>
      <c r="BE365" s="196">
        <f t="shared" si="74"/>
        <v>0</v>
      </c>
      <c r="BF365" s="196">
        <f t="shared" si="75"/>
        <v>0</v>
      </c>
      <c r="BG365" s="196">
        <f t="shared" si="76"/>
        <v>0</v>
      </c>
      <c r="BH365" s="196">
        <f t="shared" si="77"/>
        <v>0</v>
      </c>
      <c r="BI365" s="196">
        <f t="shared" si="78"/>
        <v>0</v>
      </c>
      <c r="BJ365" s="14" t="s">
        <v>180</v>
      </c>
      <c r="BK365" s="196">
        <f t="shared" si="79"/>
        <v>0</v>
      </c>
      <c r="BL365" s="14" t="s">
        <v>179</v>
      </c>
      <c r="BM365" s="195" t="s">
        <v>1926</v>
      </c>
    </row>
    <row r="366" spans="1:65" s="2" customFormat="1" ht="24.2" customHeight="1">
      <c r="A366" s="31"/>
      <c r="B366" s="32"/>
      <c r="C366" s="197" t="s">
        <v>1357</v>
      </c>
      <c r="D366" s="197" t="s">
        <v>256</v>
      </c>
      <c r="E366" s="198" t="s">
        <v>2050</v>
      </c>
      <c r="F366" s="199" t="s">
        <v>2051</v>
      </c>
      <c r="G366" s="200" t="s">
        <v>337</v>
      </c>
      <c r="H366" s="201">
        <v>40</v>
      </c>
      <c r="I366" s="202"/>
      <c r="J366" s="201">
        <f t="shared" si="70"/>
        <v>0</v>
      </c>
      <c r="K366" s="203"/>
      <c r="L366" s="204"/>
      <c r="M366" s="205" t="s">
        <v>1</v>
      </c>
      <c r="N366" s="206" t="s">
        <v>38</v>
      </c>
      <c r="O366" s="68"/>
      <c r="P366" s="193">
        <f t="shared" si="71"/>
        <v>0</v>
      </c>
      <c r="Q366" s="193">
        <v>0</v>
      </c>
      <c r="R366" s="193">
        <f t="shared" si="72"/>
        <v>0</v>
      </c>
      <c r="S366" s="193">
        <v>0</v>
      </c>
      <c r="T366" s="194">
        <f t="shared" si="73"/>
        <v>0</v>
      </c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R366" s="195" t="s">
        <v>220</v>
      </c>
      <c r="AT366" s="195" t="s">
        <v>256</v>
      </c>
      <c r="AU366" s="195" t="s">
        <v>180</v>
      </c>
      <c r="AY366" s="14" t="s">
        <v>172</v>
      </c>
      <c r="BE366" s="196">
        <f t="shared" si="74"/>
        <v>0</v>
      </c>
      <c r="BF366" s="196">
        <f t="shared" si="75"/>
        <v>0</v>
      </c>
      <c r="BG366" s="196">
        <f t="shared" si="76"/>
        <v>0</v>
      </c>
      <c r="BH366" s="196">
        <f t="shared" si="77"/>
        <v>0</v>
      </c>
      <c r="BI366" s="196">
        <f t="shared" si="78"/>
        <v>0</v>
      </c>
      <c r="BJ366" s="14" t="s">
        <v>180</v>
      </c>
      <c r="BK366" s="196">
        <f t="shared" si="79"/>
        <v>0</v>
      </c>
      <c r="BL366" s="14" t="s">
        <v>179</v>
      </c>
      <c r="BM366" s="195" t="s">
        <v>1927</v>
      </c>
    </row>
    <row r="367" spans="1:65" s="2" customFormat="1" ht="24.2" customHeight="1">
      <c r="A367" s="31"/>
      <c r="B367" s="32"/>
      <c r="C367" s="184" t="s">
        <v>1928</v>
      </c>
      <c r="D367" s="184" t="s">
        <v>175</v>
      </c>
      <c r="E367" s="185" t="s">
        <v>2054</v>
      </c>
      <c r="F367" s="186" t="s">
        <v>2055</v>
      </c>
      <c r="G367" s="187" t="s">
        <v>337</v>
      </c>
      <c r="H367" s="188">
        <v>7</v>
      </c>
      <c r="I367" s="189"/>
      <c r="J367" s="188">
        <f t="shared" si="70"/>
        <v>0</v>
      </c>
      <c r="K367" s="190"/>
      <c r="L367" s="36"/>
      <c r="M367" s="191" t="s">
        <v>1</v>
      </c>
      <c r="N367" s="192" t="s">
        <v>38</v>
      </c>
      <c r="O367" s="68"/>
      <c r="P367" s="193">
        <f t="shared" si="71"/>
        <v>0</v>
      </c>
      <c r="Q367" s="193">
        <v>0</v>
      </c>
      <c r="R367" s="193">
        <f t="shared" si="72"/>
        <v>0</v>
      </c>
      <c r="S367" s="193">
        <v>0</v>
      </c>
      <c r="T367" s="194">
        <f t="shared" si="73"/>
        <v>0</v>
      </c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R367" s="195" t="s">
        <v>179</v>
      </c>
      <c r="AT367" s="195" t="s">
        <v>175</v>
      </c>
      <c r="AU367" s="195" t="s">
        <v>180</v>
      </c>
      <c r="AY367" s="14" t="s">
        <v>172</v>
      </c>
      <c r="BE367" s="196">
        <f t="shared" si="74"/>
        <v>0</v>
      </c>
      <c r="BF367" s="196">
        <f t="shared" si="75"/>
        <v>0</v>
      </c>
      <c r="BG367" s="196">
        <f t="shared" si="76"/>
        <v>0</v>
      </c>
      <c r="BH367" s="196">
        <f t="shared" si="77"/>
        <v>0</v>
      </c>
      <c r="BI367" s="196">
        <f t="shared" si="78"/>
        <v>0</v>
      </c>
      <c r="BJ367" s="14" t="s">
        <v>180</v>
      </c>
      <c r="BK367" s="196">
        <f t="shared" si="79"/>
        <v>0</v>
      </c>
      <c r="BL367" s="14" t="s">
        <v>179</v>
      </c>
      <c r="BM367" s="195" t="s">
        <v>1929</v>
      </c>
    </row>
    <row r="368" spans="1:65" s="2" customFormat="1" ht="24.2" customHeight="1">
      <c r="A368" s="31"/>
      <c r="B368" s="32"/>
      <c r="C368" s="184" t="s">
        <v>1361</v>
      </c>
      <c r="D368" s="184" t="s">
        <v>175</v>
      </c>
      <c r="E368" s="185" t="s">
        <v>2057</v>
      </c>
      <c r="F368" s="186" t="s">
        <v>2058</v>
      </c>
      <c r="G368" s="187" t="s">
        <v>337</v>
      </c>
      <c r="H368" s="188">
        <v>214</v>
      </c>
      <c r="I368" s="189"/>
      <c r="J368" s="188">
        <f t="shared" si="70"/>
        <v>0</v>
      </c>
      <c r="K368" s="190"/>
      <c r="L368" s="36"/>
      <c r="M368" s="191" t="s">
        <v>1</v>
      </c>
      <c r="N368" s="192" t="s">
        <v>38</v>
      </c>
      <c r="O368" s="68"/>
      <c r="P368" s="193">
        <f t="shared" si="71"/>
        <v>0</v>
      </c>
      <c r="Q368" s="193">
        <v>0</v>
      </c>
      <c r="R368" s="193">
        <f t="shared" si="72"/>
        <v>0</v>
      </c>
      <c r="S368" s="193">
        <v>0</v>
      </c>
      <c r="T368" s="194">
        <f t="shared" si="73"/>
        <v>0</v>
      </c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R368" s="195" t="s">
        <v>179</v>
      </c>
      <c r="AT368" s="195" t="s">
        <v>175</v>
      </c>
      <c r="AU368" s="195" t="s">
        <v>180</v>
      </c>
      <c r="AY368" s="14" t="s">
        <v>172</v>
      </c>
      <c r="BE368" s="196">
        <f t="shared" si="74"/>
        <v>0</v>
      </c>
      <c r="BF368" s="196">
        <f t="shared" si="75"/>
        <v>0</v>
      </c>
      <c r="BG368" s="196">
        <f t="shared" si="76"/>
        <v>0</v>
      </c>
      <c r="BH368" s="196">
        <f t="shared" si="77"/>
        <v>0</v>
      </c>
      <c r="BI368" s="196">
        <f t="shared" si="78"/>
        <v>0</v>
      </c>
      <c r="BJ368" s="14" t="s">
        <v>180</v>
      </c>
      <c r="BK368" s="196">
        <f t="shared" si="79"/>
        <v>0</v>
      </c>
      <c r="BL368" s="14" t="s">
        <v>179</v>
      </c>
      <c r="BM368" s="195" t="s">
        <v>1930</v>
      </c>
    </row>
    <row r="369" spans="1:65" s="2" customFormat="1" ht="24.2" customHeight="1">
      <c r="A369" s="31"/>
      <c r="B369" s="32"/>
      <c r="C369" s="184" t="s">
        <v>1931</v>
      </c>
      <c r="D369" s="184" t="s">
        <v>175</v>
      </c>
      <c r="E369" s="185" t="s">
        <v>2061</v>
      </c>
      <c r="F369" s="186" t="s">
        <v>2062</v>
      </c>
      <c r="G369" s="187" t="s">
        <v>337</v>
      </c>
      <c r="H369" s="188">
        <v>3</v>
      </c>
      <c r="I369" s="189"/>
      <c r="J369" s="188">
        <f t="shared" si="70"/>
        <v>0</v>
      </c>
      <c r="K369" s="190"/>
      <c r="L369" s="36"/>
      <c r="M369" s="191" t="s">
        <v>1</v>
      </c>
      <c r="N369" s="192" t="s">
        <v>38</v>
      </c>
      <c r="O369" s="68"/>
      <c r="P369" s="193">
        <f t="shared" si="71"/>
        <v>0</v>
      </c>
      <c r="Q369" s="193">
        <v>0</v>
      </c>
      <c r="R369" s="193">
        <f t="shared" si="72"/>
        <v>0</v>
      </c>
      <c r="S369" s="193">
        <v>0</v>
      </c>
      <c r="T369" s="194">
        <f t="shared" si="73"/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95" t="s">
        <v>179</v>
      </c>
      <c r="AT369" s="195" t="s">
        <v>175</v>
      </c>
      <c r="AU369" s="195" t="s">
        <v>180</v>
      </c>
      <c r="AY369" s="14" t="s">
        <v>172</v>
      </c>
      <c r="BE369" s="196">
        <f t="shared" si="74"/>
        <v>0</v>
      </c>
      <c r="BF369" s="196">
        <f t="shared" si="75"/>
        <v>0</v>
      </c>
      <c r="BG369" s="196">
        <f t="shared" si="76"/>
        <v>0</v>
      </c>
      <c r="BH369" s="196">
        <f t="shared" si="77"/>
        <v>0</v>
      </c>
      <c r="BI369" s="196">
        <f t="shared" si="78"/>
        <v>0</v>
      </c>
      <c r="BJ369" s="14" t="s">
        <v>180</v>
      </c>
      <c r="BK369" s="196">
        <f t="shared" si="79"/>
        <v>0</v>
      </c>
      <c r="BL369" s="14" t="s">
        <v>179</v>
      </c>
      <c r="BM369" s="195" t="s">
        <v>1934</v>
      </c>
    </row>
    <row r="370" spans="1:65" s="2" customFormat="1" ht="24.2" customHeight="1">
      <c r="A370" s="31"/>
      <c r="B370" s="32"/>
      <c r="C370" s="184" t="s">
        <v>1364</v>
      </c>
      <c r="D370" s="184" t="s">
        <v>175</v>
      </c>
      <c r="E370" s="185" t="s">
        <v>1674</v>
      </c>
      <c r="F370" s="186" t="s">
        <v>1675</v>
      </c>
      <c r="G370" s="187" t="s">
        <v>394</v>
      </c>
      <c r="H370" s="188">
        <v>12.3</v>
      </c>
      <c r="I370" s="189"/>
      <c r="J370" s="188">
        <f t="shared" si="70"/>
        <v>0</v>
      </c>
      <c r="K370" s="190"/>
      <c r="L370" s="36"/>
      <c r="M370" s="191" t="s">
        <v>1</v>
      </c>
      <c r="N370" s="192" t="s">
        <v>38</v>
      </c>
      <c r="O370" s="68"/>
      <c r="P370" s="193">
        <f t="shared" si="71"/>
        <v>0</v>
      </c>
      <c r="Q370" s="193">
        <v>0</v>
      </c>
      <c r="R370" s="193">
        <f t="shared" si="72"/>
        <v>0</v>
      </c>
      <c r="S370" s="193">
        <v>0</v>
      </c>
      <c r="T370" s="194">
        <f t="shared" si="73"/>
        <v>0</v>
      </c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R370" s="195" t="s">
        <v>179</v>
      </c>
      <c r="AT370" s="195" t="s">
        <v>175</v>
      </c>
      <c r="AU370" s="195" t="s">
        <v>180</v>
      </c>
      <c r="AY370" s="14" t="s">
        <v>172</v>
      </c>
      <c r="BE370" s="196">
        <f t="shared" si="74"/>
        <v>0</v>
      </c>
      <c r="BF370" s="196">
        <f t="shared" si="75"/>
        <v>0</v>
      </c>
      <c r="BG370" s="196">
        <f t="shared" si="76"/>
        <v>0</v>
      </c>
      <c r="BH370" s="196">
        <f t="shared" si="77"/>
        <v>0</v>
      </c>
      <c r="BI370" s="196">
        <f t="shared" si="78"/>
        <v>0</v>
      </c>
      <c r="BJ370" s="14" t="s">
        <v>180</v>
      </c>
      <c r="BK370" s="196">
        <f t="shared" si="79"/>
        <v>0</v>
      </c>
      <c r="BL370" s="14" t="s">
        <v>179</v>
      </c>
      <c r="BM370" s="195" t="s">
        <v>1935</v>
      </c>
    </row>
    <row r="371" spans="1:65" s="2" customFormat="1" ht="24.2" customHeight="1">
      <c r="A371" s="31"/>
      <c r="B371" s="32"/>
      <c r="C371" s="184" t="s">
        <v>1936</v>
      </c>
      <c r="D371" s="184" t="s">
        <v>175</v>
      </c>
      <c r="E371" s="185" t="s">
        <v>1678</v>
      </c>
      <c r="F371" s="186" t="s">
        <v>1679</v>
      </c>
      <c r="G371" s="187" t="s">
        <v>394</v>
      </c>
      <c r="H371" s="188">
        <v>430.5</v>
      </c>
      <c r="I371" s="189"/>
      <c r="J371" s="188">
        <f t="shared" si="70"/>
        <v>0</v>
      </c>
      <c r="K371" s="190"/>
      <c r="L371" s="36"/>
      <c r="M371" s="191" t="s">
        <v>1</v>
      </c>
      <c r="N371" s="192" t="s">
        <v>38</v>
      </c>
      <c r="O371" s="68"/>
      <c r="P371" s="193">
        <f t="shared" si="71"/>
        <v>0</v>
      </c>
      <c r="Q371" s="193">
        <v>0</v>
      </c>
      <c r="R371" s="193">
        <f t="shared" si="72"/>
        <v>0</v>
      </c>
      <c r="S371" s="193">
        <v>0</v>
      </c>
      <c r="T371" s="194">
        <f t="shared" si="73"/>
        <v>0</v>
      </c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R371" s="195" t="s">
        <v>179</v>
      </c>
      <c r="AT371" s="195" t="s">
        <v>175</v>
      </c>
      <c r="AU371" s="195" t="s">
        <v>180</v>
      </c>
      <c r="AY371" s="14" t="s">
        <v>172</v>
      </c>
      <c r="BE371" s="196">
        <f t="shared" si="74"/>
        <v>0</v>
      </c>
      <c r="BF371" s="196">
        <f t="shared" si="75"/>
        <v>0</v>
      </c>
      <c r="BG371" s="196">
        <f t="shared" si="76"/>
        <v>0</v>
      </c>
      <c r="BH371" s="196">
        <f t="shared" si="77"/>
        <v>0</v>
      </c>
      <c r="BI371" s="196">
        <f t="shared" si="78"/>
        <v>0</v>
      </c>
      <c r="BJ371" s="14" t="s">
        <v>180</v>
      </c>
      <c r="BK371" s="196">
        <f t="shared" si="79"/>
        <v>0</v>
      </c>
      <c r="BL371" s="14" t="s">
        <v>179</v>
      </c>
      <c r="BM371" s="195" t="s">
        <v>1939</v>
      </c>
    </row>
    <row r="372" spans="1:65" s="2" customFormat="1" ht="24.2" customHeight="1">
      <c r="A372" s="31"/>
      <c r="B372" s="32"/>
      <c r="C372" s="184" t="s">
        <v>1368</v>
      </c>
      <c r="D372" s="184" t="s">
        <v>175</v>
      </c>
      <c r="E372" s="185" t="s">
        <v>2067</v>
      </c>
      <c r="F372" s="186" t="s">
        <v>2068</v>
      </c>
      <c r="G372" s="187" t="s">
        <v>394</v>
      </c>
      <c r="H372" s="188">
        <v>0.35</v>
      </c>
      <c r="I372" s="189"/>
      <c r="J372" s="188">
        <f t="shared" si="70"/>
        <v>0</v>
      </c>
      <c r="K372" s="190"/>
      <c r="L372" s="36"/>
      <c r="M372" s="191" t="s">
        <v>1</v>
      </c>
      <c r="N372" s="192" t="s">
        <v>38</v>
      </c>
      <c r="O372" s="68"/>
      <c r="P372" s="193">
        <f t="shared" si="71"/>
        <v>0</v>
      </c>
      <c r="Q372" s="193">
        <v>0</v>
      </c>
      <c r="R372" s="193">
        <f t="shared" si="72"/>
        <v>0</v>
      </c>
      <c r="S372" s="193">
        <v>0</v>
      </c>
      <c r="T372" s="194">
        <f t="shared" si="73"/>
        <v>0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95" t="s">
        <v>179</v>
      </c>
      <c r="AT372" s="195" t="s">
        <v>175</v>
      </c>
      <c r="AU372" s="195" t="s">
        <v>180</v>
      </c>
      <c r="AY372" s="14" t="s">
        <v>172</v>
      </c>
      <c r="BE372" s="196">
        <f t="shared" si="74"/>
        <v>0</v>
      </c>
      <c r="BF372" s="196">
        <f t="shared" si="75"/>
        <v>0</v>
      </c>
      <c r="BG372" s="196">
        <f t="shared" si="76"/>
        <v>0</v>
      </c>
      <c r="BH372" s="196">
        <f t="shared" si="77"/>
        <v>0</v>
      </c>
      <c r="BI372" s="196">
        <f t="shared" si="78"/>
        <v>0</v>
      </c>
      <c r="BJ372" s="14" t="s">
        <v>180</v>
      </c>
      <c r="BK372" s="196">
        <f t="shared" si="79"/>
        <v>0</v>
      </c>
      <c r="BL372" s="14" t="s">
        <v>179</v>
      </c>
      <c r="BM372" s="195" t="s">
        <v>1942</v>
      </c>
    </row>
    <row r="373" spans="1:65" s="2" customFormat="1" ht="24.2" customHeight="1">
      <c r="A373" s="31"/>
      <c r="B373" s="32"/>
      <c r="C373" s="197" t="s">
        <v>1943</v>
      </c>
      <c r="D373" s="197" t="s">
        <v>256</v>
      </c>
      <c r="E373" s="198" t="s">
        <v>2071</v>
      </c>
      <c r="F373" s="199" t="s">
        <v>2072</v>
      </c>
      <c r="G373" s="200" t="s">
        <v>394</v>
      </c>
      <c r="H373" s="201">
        <v>0.35</v>
      </c>
      <c r="I373" s="202"/>
      <c r="J373" s="201">
        <f t="shared" si="70"/>
        <v>0</v>
      </c>
      <c r="K373" s="203"/>
      <c r="L373" s="204"/>
      <c r="M373" s="205" t="s">
        <v>1</v>
      </c>
      <c r="N373" s="206" t="s">
        <v>38</v>
      </c>
      <c r="O373" s="68"/>
      <c r="P373" s="193">
        <f t="shared" si="71"/>
        <v>0</v>
      </c>
      <c r="Q373" s="193">
        <v>1.67</v>
      </c>
      <c r="R373" s="193">
        <f t="shared" si="72"/>
        <v>0.58449999999999991</v>
      </c>
      <c r="S373" s="193">
        <v>0</v>
      </c>
      <c r="T373" s="194">
        <f t="shared" si="73"/>
        <v>0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95" t="s">
        <v>220</v>
      </c>
      <c r="AT373" s="195" t="s">
        <v>256</v>
      </c>
      <c r="AU373" s="195" t="s">
        <v>180</v>
      </c>
      <c r="AY373" s="14" t="s">
        <v>172</v>
      </c>
      <c r="BE373" s="196">
        <f t="shared" si="74"/>
        <v>0</v>
      </c>
      <c r="BF373" s="196">
        <f t="shared" si="75"/>
        <v>0</v>
      </c>
      <c r="BG373" s="196">
        <f t="shared" si="76"/>
        <v>0</v>
      </c>
      <c r="BH373" s="196">
        <f t="shared" si="77"/>
        <v>0</v>
      </c>
      <c r="BI373" s="196">
        <f t="shared" si="78"/>
        <v>0</v>
      </c>
      <c r="BJ373" s="14" t="s">
        <v>180</v>
      </c>
      <c r="BK373" s="196">
        <f t="shared" si="79"/>
        <v>0</v>
      </c>
      <c r="BL373" s="14" t="s">
        <v>179</v>
      </c>
      <c r="BM373" s="195" t="s">
        <v>1946</v>
      </c>
    </row>
    <row r="374" spans="1:65" s="2" customFormat="1" ht="24.2" customHeight="1">
      <c r="A374" s="31"/>
      <c r="B374" s="32"/>
      <c r="C374" s="184" t="s">
        <v>1371</v>
      </c>
      <c r="D374" s="184" t="s">
        <v>175</v>
      </c>
      <c r="E374" s="185" t="s">
        <v>2074</v>
      </c>
      <c r="F374" s="186" t="s">
        <v>2075</v>
      </c>
      <c r="G374" s="187" t="s">
        <v>394</v>
      </c>
      <c r="H374" s="188">
        <v>3.5</v>
      </c>
      <c r="I374" s="189"/>
      <c r="J374" s="188">
        <f t="shared" si="70"/>
        <v>0</v>
      </c>
      <c r="K374" s="190"/>
      <c r="L374" s="36"/>
      <c r="M374" s="191" t="s">
        <v>1</v>
      </c>
      <c r="N374" s="192" t="s">
        <v>38</v>
      </c>
      <c r="O374" s="68"/>
      <c r="P374" s="193">
        <f t="shared" si="71"/>
        <v>0</v>
      </c>
      <c r="Q374" s="193">
        <v>0</v>
      </c>
      <c r="R374" s="193">
        <f t="shared" si="72"/>
        <v>0</v>
      </c>
      <c r="S374" s="193">
        <v>0</v>
      </c>
      <c r="T374" s="194">
        <f t="shared" si="73"/>
        <v>0</v>
      </c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R374" s="195" t="s">
        <v>179</v>
      </c>
      <c r="AT374" s="195" t="s">
        <v>175</v>
      </c>
      <c r="AU374" s="195" t="s">
        <v>180</v>
      </c>
      <c r="AY374" s="14" t="s">
        <v>172</v>
      </c>
      <c r="BE374" s="196">
        <f t="shared" si="74"/>
        <v>0</v>
      </c>
      <c r="BF374" s="196">
        <f t="shared" si="75"/>
        <v>0</v>
      </c>
      <c r="BG374" s="196">
        <f t="shared" si="76"/>
        <v>0</v>
      </c>
      <c r="BH374" s="196">
        <f t="shared" si="77"/>
        <v>0</v>
      </c>
      <c r="BI374" s="196">
        <f t="shared" si="78"/>
        <v>0</v>
      </c>
      <c r="BJ374" s="14" t="s">
        <v>180</v>
      </c>
      <c r="BK374" s="196">
        <f t="shared" si="79"/>
        <v>0</v>
      </c>
      <c r="BL374" s="14" t="s">
        <v>179</v>
      </c>
      <c r="BM374" s="195" t="s">
        <v>1949</v>
      </c>
    </row>
    <row r="375" spans="1:65" s="2" customFormat="1" ht="24.2" customHeight="1">
      <c r="A375" s="31"/>
      <c r="B375" s="32"/>
      <c r="C375" s="184" t="s">
        <v>1950</v>
      </c>
      <c r="D375" s="184" t="s">
        <v>175</v>
      </c>
      <c r="E375" s="185" t="s">
        <v>2078</v>
      </c>
      <c r="F375" s="186" t="s">
        <v>2079</v>
      </c>
      <c r="G375" s="187" t="s">
        <v>218</v>
      </c>
      <c r="H375" s="188">
        <v>9.1</v>
      </c>
      <c r="I375" s="189"/>
      <c r="J375" s="188">
        <f t="shared" si="70"/>
        <v>0</v>
      </c>
      <c r="K375" s="190"/>
      <c r="L375" s="36"/>
      <c r="M375" s="191" t="s">
        <v>1</v>
      </c>
      <c r="N375" s="192" t="s">
        <v>38</v>
      </c>
      <c r="O375" s="68"/>
      <c r="P375" s="193">
        <f t="shared" si="71"/>
        <v>0</v>
      </c>
      <c r="Q375" s="193">
        <v>0</v>
      </c>
      <c r="R375" s="193">
        <f t="shared" si="72"/>
        <v>0</v>
      </c>
      <c r="S375" s="193">
        <v>0</v>
      </c>
      <c r="T375" s="194">
        <f t="shared" si="73"/>
        <v>0</v>
      </c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R375" s="195" t="s">
        <v>179</v>
      </c>
      <c r="AT375" s="195" t="s">
        <v>175</v>
      </c>
      <c r="AU375" s="195" t="s">
        <v>180</v>
      </c>
      <c r="AY375" s="14" t="s">
        <v>172</v>
      </c>
      <c r="BE375" s="196">
        <f t="shared" si="74"/>
        <v>0</v>
      </c>
      <c r="BF375" s="196">
        <f t="shared" si="75"/>
        <v>0</v>
      </c>
      <c r="BG375" s="196">
        <f t="shared" si="76"/>
        <v>0</v>
      </c>
      <c r="BH375" s="196">
        <f t="shared" si="77"/>
        <v>0</v>
      </c>
      <c r="BI375" s="196">
        <f t="shared" si="78"/>
        <v>0</v>
      </c>
      <c r="BJ375" s="14" t="s">
        <v>180</v>
      </c>
      <c r="BK375" s="196">
        <f t="shared" si="79"/>
        <v>0</v>
      </c>
      <c r="BL375" s="14" t="s">
        <v>179</v>
      </c>
      <c r="BM375" s="195" t="s">
        <v>1953</v>
      </c>
    </row>
    <row r="376" spans="1:65" s="2" customFormat="1" ht="24.2" customHeight="1">
      <c r="A376" s="31"/>
      <c r="B376" s="32"/>
      <c r="C376" s="184" t="s">
        <v>1375</v>
      </c>
      <c r="D376" s="184" t="s">
        <v>175</v>
      </c>
      <c r="E376" s="185" t="s">
        <v>1681</v>
      </c>
      <c r="F376" s="186" t="s">
        <v>1682</v>
      </c>
      <c r="G376" s="187" t="s">
        <v>218</v>
      </c>
      <c r="H376" s="188">
        <v>4.7</v>
      </c>
      <c r="I376" s="189"/>
      <c r="J376" s="188">
        <f t="shared" si="70"/>
        <v>0</v>
      </c>
      <c r="K376" s="190"/>
      <c r="L376" s="36"/>
      <c r="M376" s="191" t="s">
        <v>1</v>
      </c>
      <c r="N376" s="192" t="s">
        <v>38</v>
      </c>
      <c r="O376" s="68"/>
      <c r="P376" s="193">
        <f t="shared" si="71"/>
        <v>0</v>
      </c>
      <c r="Q376" s="193">
        <v>0</v>
      </c>
      <c r="R376" s="193">
        <f t="shared" si="72"/>
        <v>0</v>
      </c>
      <c r="S376" s="193">
        <v>0</v>
      </c>
      <c r="T376" s="194">
        <f t="shared" si="73"/>
        <v>0</v>
      </c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R376" s="195" t="s">
        <v>179</v>
      </c>
      <c r="AT376" s="195" t="s">
        <v>175</v>
      </c>
      <c r="AU376" s="195" t="s">
        <v>180</v>
      </c>
      <c r="AY376" s="14" t="s">
        <v>172</v>
      </c>
      <c r="BE376" s="196">
        <f t="shared" si="74"/>
        <v>0</v>
      </c>
      <c r="BF376" s="196">
        <f t="shared" si="75"/>
        <v>0</v>
      </c>
      <c r="BG376" s="196">
        <f t="shared" si="76"/>
        <v>0</v>
      </c>
      <c r="BH376" s="196">
        <f t="shared" si="77"/>
        <v>0</v>
      </c>
      <c r="BI376" s="196">
        <f t="shared" si="78"/>
        <v>0</v>
      </c>
      <c r="BJ376" s="14" t="s">
        <v>180</v>
      </c>
      <c r="BK376" s="196">
        <f t="shared" si="79"/>
        <v>0</v>
      </c>
      <c r="BL376" s="14" t="s">
        <v>179</v>
      </c>
      <c r="BM376" s="195" t="s">
        <v>1956</v>
      </c>
    </row>
    <row r="377" spans="1:65" s="2" customFormat="1" ht="24.2" customHeight="1">
      <c r="A377" s="31"/>
      <c r="B377" s="32"/>
      <c r="C377" s="184" t="s">
        <v>1957</v>
      </c>
      <c r="D377" s="184" t="s">
        <v>175</v>
      </c>
      <c r="E377" s="185" t="s">
        <v>2086</v>
      </c>
      <c r="F377" s="186" t="s">
        <v>2087</v>
      </c>
      <c r="G377" s="187" t="s">
        <v>235</v>
      </c>
      <c r="H377" s="188">
        <v>185</v>
      </c>
      <c r="I377" s="189"/>
      <c r="J377" s="188">
        <f t="shared" si="70"/>
        <v>0</v>
      </c>
      <c r="K377" s="190"/>
      <c r="L377" s="36"/>
      <c r="M377" s="191" t="s">
        <v>1</v>
      </c>
      <c r="N377" s="192" t="s">
        <v>38</v>
      </c>
      <c r="O377" s="68"/>
      <c r="P377" s="193">
        <f t="shared" si="71"/>
        <v>0</v>
      </c>
      <c r="Q377" s="193">
        <v>0</v>
      </c>
      <c r="R377" s="193">
        <f t="shared" si="72"/>
        <v>0</v>
      </c>
      <c r="S377" s="193">
        <v>0</v>
      </c>
      <c r="T377" s="194">
        <f t="shared" si="73"/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95" t="s">
        <v>179</v>
      </c>
      <c r="AT377" s="195" t="s">
        <v>175</v>
      </c>
      <c r="AU377" s="195" t="s">
        <v>180</v>
      </c>
      <c r="AY377" s="14" t="s">
        <v>172</v>
      </c>
      <c r="BE377" s="196">
        <f t="shared" si="74"/>
        <v>0</v>
      </c>
      <c r="BF377" s="196">
        <f t="shared" si="75"/>
        <v>0</v>
      </c>
      <c r="BG377" s="196">
        <f t="shared" si="76"/>
        <v>0</v>
      </c>
      <c r="BH377" s="196">
        <f t="shared" si="77"/>
        <v>0</v>
      </c>
      <c r="BI377" s="196">
        <f t="shared" si="78"/>
        <v>0</v>
      </c>
      <c r="BJ377" s="14" t="s">
        <v>180</v>
      </c>
      <c r="BK377" s="196">
        <f t="shared" si="79"/>
        <v>0</v>
      </c>
      <c r="BL377" s="14" t="s">
        <v>179</v>
      </c>
      <c r="BM377" s="195" t="s">
        <v>1960</v>
      </c>
    </row>
    <row r="378" spans="1:65" s="2" customFormat="1" ht="24.2" customHeight="1">
      <c r="A378" s="31"/>
      <c r="B378" s="32"/>
      <c r="C378" s="184" t="s">
        <v>1378</v>
      </c>
      <c r="D378" s="184" t="s">
        <v>175</v>
      </c>
      <c r="E378" s="185" t="s">
        <v>2090</v>
      </c>
      <c r="F378" s="186" t="s">
        <v>2091</v>
      </c>
      <c r="G378" s="187" t="s">
        <v>235</v>
      </c>
      <c r="H378" s="188">
        <v>185</v>
      </c>
      <c r="I378" s="189"/>
      <c r="J378" s="188">
        <f t="shared" si="70"/>
        <v>0</v>
      </c>
      <c r="K378" s="190"/>
      <c r="L378" s="36"/>
      <c r="M378" s="191" t="s">
        <v>1</v>
      </c>
      <c r="N378" s="192" t="s">
        <v>38</v>
      </c>
      <c r="O378" s="68"/>
      <c r="P378" s="193">
        <f t="shared" si="71"/>
        <v>0</v>
      </c>
      <c r="Q378" s="193">
        <v>0</v>
      </c>
      <c r="R378" s="193">
        <f t="shared" si="72"/>
        <v>0</v>
      </c>
      <c r="S378" s="193">
        <v>0</v>
      </c>
      <c r="T378" s="194">
        <f t="shared" si="73"/>
        <v>0</v>
      </c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R378" s="195" t="s">
        <v>179</v>
      </c>
      <c r="AT378" s="195" t="s">
        <v>175</v>
      </c>
      <c r="AU378" s="195" t="s">
        <v>180</v>
      </c>
      <c r="AY378" s="14" t="s">
        <v>172</v>
      </c>
      <c r="BE378" s="196">
        <f t="shared" si="74"/>
        <v>0</v>
      </c>
      <c r="BF378" s="196">
        <f t="shared" si="75"/>
        <v>0</v>
      </c>
      <c r="BG378" s="196">
        <f t="shared" si="76"/>
        <v>0</v>
      </c>
      <c r="BH378" s="196">
        <f t="shared" si="77"/>
        <v>0</v>
      </c>
      <c r="BI378" s="196">
        <f t="shared" si="78"/>
        <v>0</v>
      </c>
      <c r="BJ378" s="14" t="s">
        <v>180</v>
      </c>
      <c r="BK378" s="196">
        <f t="shared" si="79"/>
        <v>0</v>
      </c>
      <c r="BL378" s="14" t="s">
        <v>179</v>
      </c>
      <c r="BM378" s="195" t="s">
        <v>1963</v>
      </c>
    </row>
    <row r="379" spans="1:65" s="12" customFormat="1" ht="25.9" customHeight="1">
      <c r="B379" s="168"/>
      <c r="C379" s="169"/>
      <c r="D379" s="170" t="s">
        <v>71</v>
      </c>
      <c r="E379" s="171" t="s">
        <v>1688</v>
      </c>
      <c r="F379" s="171" t="s">
        <v>1689</v>
      </c>
      <c r="G379" s="169"/>
      <c r="H379" s="169"/>
      <c r="I379" s="172"/>
      <c r="J379" s="173">
        <f>BK379</f>
        <v>0</v>
      </c>
      <c r="K379" s="169"/>
      <c r="L379" s="174"/>
      <c r="M379" s="175"/>
      <c r="N379" s="176"/>
      <c r="O379" s="176"/>
      <c r="P379" s="177">
        <v>0</v>
      </c>
      <c r="Q379" s="176"/>
      <c r="R379" s="177">
        <v>0</v>
      </c>
      <c r="S379" s="176"/>
      <c r="T379" s="178">
        <v>0</v>
      </c>
      <c r="AR379" s="179" t="s">
        <v>80</v>
      </c>
      <c r="AT379" s="180" t="s">
        <v>71</v>
      </c>
      <c r="AU379" s="180" t="s">
        <v>72</v>
      </c>
      <c r="AY379" s="179" t="s">
        <v>172</v>
      </c>
      <c r="BK379" s="181">
        <v>0</v>
      </c>
    </row>
    <row r="380" spans="1:65" s="12" customFormat="1" ht="25.9" customHeight="1">
      <c r="B380" s="168"/>
      <c r="C380" s="169"/>
      <c r="D380" s="170" t="s">
        <v>71</v>
      </c>
      <c r="E380" s="171" t="s">
        <v>1688</v>
      </c>
      <c r="F380" s="171" t="s">
        <v>1689</v>
      </c>
      <c r="G380" s="169"/>
      <c r="H380" s="169"/>
      <c r="I380" s="172"/>
      <c r="J380" s="173">
        <f>BK380</f>
        <v>0</v>
      </c>
      <c r="K380" s="169"/>
      <c r="L380" s="174"/>
      <c r="M380" s="175"/>
      <c r="N380" s="176"/>
      <c r="O380" s="176"/>
      <c r="P380" s="177">
        <f>SUM(P381:P396)</f>
        <v>0</v>
      </c>
      <c r="Q380" s="176"/>
      <c r="R380" s="177">
        <f>SUM(R381:R396)</f>
        <v>0</v>
      </c>
      <c r="S380" s="176"/>
      <c r="T380" s="178">
        <f>SUM(T381:T396)</f>
        <v>0</v>
      </c>
      <c r="AR380" s="179" t="s">
        <v>80</v>
      </c>
      <c r="AT380" s="180" t="s">
        <v>71</v>
      </c>
      <c r="AU380" s="180" t="s">
        <v>72</v>
      </c>
      <c r="AY380" s="179" t="s">
        <v>172</v>
      </c>
      <c r="BK380" s="181">
        <f>SUM(BK381:BK396)</f>
        <v>0</v>
      </c>
    </row>
    <row r="381" spans="1:65" s="2" customFormat="1" ht="24.2" customHeight="1">
      <c r="A381" s="31"/>
      <c r="B381" s="32"/>
      <c r="C381" s="184" t="s">
        <v>1964</v>
      </c>
      <c r="D381" s="184" t="s">
        <v>175</v>
      </c>
      <c r="E381" s="185" t="s">
        <v>1690</v>
      </c>
      <c r="F381" s="186" t="s">
        <v>1691</v>
      </c>
      <c r="G381" s="187" t="s">
        <v>1195</v>
      </c>
      <c r="H381" s="188">
        <v>16</v>
      </c>
      <c r="I381" s="189"/>
      <c r="J381" s="188">
        <f t="shared" ref="J381:J396" si="80">ROUND(I381*H381,2)</f>
        <v>0</v>
      </c>
      <c r="K381" s="190"/>
      <c r="L381" s="36"/>
      <c r="M381" s="191" t="s">
        <v>1</v>
      </c>
      <c r="N381" s="192" t="s">
        <v>38</v>
      </c>
      <c r="O381" s="68"/>
      <c r="P381" s="193">
        <f t="shared" ref="P381:P396" si="81">O381*H381</f>
        <v>0</v>
      </c>
      <c r="Q381" s="193">
        <v>0</v>
      </c>
      <c r="R381" s="193">
        <f t="shared" ref="R381:R396" si="82">Q381*H381</f>
        <v>0</v>
      </c>
      <c r="S381" s="193">
        <v>0</v>
      </c>
      <c r="T381" s="194">
        <f t="shared" ref="T381:T396" si="83">S381*H381</f>
        <v>0</v>
      </c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R381" s="195" t="s">
        <v>179</v>
      </c>
      <c r="AT381" s="195" t="s">
        <v>175</v>
      </c>
      <c r="AU381" s="195" t="s">
        <v>80</v>
      </c>
      <c r="AY381" s="14" t="s">
        <v>172</v>
      </c>
      <c r="BE381" s="196">
        <f t="shared" ref="BE381:BE396" si="84">IF(N381="základná",J381,0)</f>
        <v>0</v>
      </c>
      <c r="BF381" s="196">
        <f t="shared" ref="BF381:BF396" si="85">IF(N381="znížená",J381,0)</f>
        <v>0</v>
      </c>
      <c r="BG381" s="196">
        <f t="shared" ref="BG381:BG396" si="86">IF(N381="zákl. prenesená",J381,0)</f>
        <v>0</v>
      </c>
      <c r="BH381" s="196">
        <f t="shared" ref="BH381:BH396" si="87">IF(N381="zníž. prenesená",J381,0)</f>
        <v>0</v>
      </c>
      <c r="BI381" s="196">
        <f t="shared" ref="BI381:BI396" si="88">IF(N381="nulová",J381,0)</f>
        <v>0</v>
      </c>
      <c r="BJ381" s="14" t="s">
        <v>180</v>
      </c>
      <c r="BK381" s="196">
        <f t="shared" ref="BK381:BK396" si="89">ROUND(I381*H381,2)</f>
        <v>0</v>
      </c>
      <c r="BL381" s="14" t="s">
        <v>179</v>
      </c>
      <c r="BM381" s="195" t="s">
        <v>1967</v>
      </c>
    </row>
    <row r="382" spans="1:65" s="2" customFormat="1" ht="24.2" customHeight="1">
      <c r="A382" s="31"/>
      <c r="B382" s="32"/>
      <c r="C382" s="184" t="s">
        <v>1382</v>
      </c>
      <c r="D382" s="184" t="s">
        <v>175</v>
      </c>
      <c r="E382" s="185" t="s">
        <v>1697</v>
      </c>
      <c r="F382" s="186" t="s">
        <v>1698</v>
      </c>
      <c r="G382" s="187" t="s">
        <v>1195</v>
      </c>
      <c r="H382" s="188">
        <v>40</v>
      </c>
      <c r="I382" s="189"/>
      <c r="J382" s="188">
        <f t="shared" si="80"/>
        <v>0</v>
      </c>
      <c r="K382" s="190"/>
      <c r="L382" s="36"/>
      <c r="M382" s="191" t="s">
        <v>1</v>
      </c>
      <c r="N382" s="192" t="s">
        <v>38</v>
      </c>
      <c r="O382" s="68"/>
      <c r="P382" s="193">
        <f t="shared" si="81"/>
        <v>0</v>
      </c>
      <c r="Q382" s="193">
        <v>0</v>
      </c>
      <c r="R382" s="193">
        <f t="shared" si="82"/>
        <v>0</v>
      </c>
      <c r="S382" s="193">
        <v>0</v>
      </c>
      <c r="T382" s="194">
        <f t="shared" si="83"/>
        <v>0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R382" s="195" t="s">
        <v>179</v>
      </c>
      <c r="AT382" s="195" t="s">
        <v>175</v>
      </c>
      <c r="AU382" s="195" t="s">
        <v>80</v>
      </c>
      <c r="AY382" s="14" t="s">
        <v>172</v>
      </c>
      <c r="BE382" s="196">
        <f t="shared" si="84"/>
        <v>0</v>
      </c>
      <c r="BF382" s="196">
        <f t="shared" si="85"/>
        <v>0</v>
      </c>
      <c r="BG382" s="196">
        <f t="shared" si="86"/>
        <v>0</v>
      </c>
      <c r="BH382" s="196">
        <f t="shared" si="87"/>
        <v>0</v>
      </c>
      <c r="BI382" s="196">
        <f t="shared" si="88"/>
        <v>0</v>
      </c>
      <c r="BJ382" s="14" t="s">
        <v>180</v>
      </c>
      <c r="BK382" s="196">
        <f t="shared" si="89"/>
        <v>0</v>
      </c>
      <c r="BL382" s="14" t="s">
        <v>179</v>
      </c>
      <c r="BM382" s="195" t="s">
        <v>1970</v>
      </c>
    </row>
    <row r="383" spans="1:65" s="2" customFormat="1" ht="24.2" customHeight="1">
      <c r="A383" s="31"/>
      <c r="B383" s="32"/>
      <c r="C383" s="184" t="s">
        <v>1971</v>
      </c>
      <c r="D383" s="184" t="s">
        <v>175</v>
      </c>
      <c r="E383" s="185" t="s">
        <v>1701</v>
      </c>
      <c r="F383" s="186" t="s">
        <v>1702</v>
      </c>
      <c r="G383" s="187" t="s">
        <v>1195</v>
      </c>
      <c r="H383" s="188">
        <v>32</v>
      </c>
      <c r="I383" s="189"/>
      <c r="J383" s="188">
        <f t="shared" si="80"/>
        <v>0</v>
      </c>
      <c r="K383" s="190"/>
      <c r="L383" s="36"/>
      <c r="M383" s="191" t="s">
        <v>1</v>
      </c>
      <c r="N383" s="192" t="s">
        <v>38</v>
      </c>
      <c r="O383" s="68"/>
      <c r="P383" s="193">
        <f t="shared" si="81"/>
        <v>0</v>
      </c>
      <c r="Q383" s="193">
        <v>0</v>
      </c>
      <c r="R383" s="193">
        <f t="shared" si="82"/>
        <v>0</v>
      </c>
      <c r="S383" s="193">
        <v>0</v>
      </c>
      <c r="T383" s="194">
        <f t="shared" si="83"/>
        <v>0</v>
      </c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R383" s="195" t="s">
        <v>179</v>
      </c>
      <c r="AT383" s="195" t="s">
        <v>175</v>
      </c>
      <c r="AU383" s="195" t="s">
        <v>80</v>
      </c>
      <c r="AY383" s="14" t="s">
        <v>172</v>
      </c>
      <c r="BE383" s="196">
        <f t="shared" si="84"/>
        <v>0</v>
      </c>
      <c r="BF383" s="196">
        <f t="shared" si="85"/>
        <v>0</v>
      </c>
      <c r="BG383" s="196">
        <f t="shared" si="86"/>
        <v>0</v>
      </c>
      <c r="BH383" s="196">
        <f t="shared" si="87"/>
        <v>0</v>
      </c>
      <c r="BI383" s="196">
        <f t="shared" si="88"/>
        <v>0</v>
      </c>
      <c r="BJ383" s="14" t="s">
        <v>180</v>
      </c>
      <c r="BK383" s="196">
        <f t="shared" si="89"/>
        <v>0</v>
      </c>
      <c r="BL383" s="14" t="s">
        <v>179</v>
      </c>
      <c r="BM383" s="195" t="s">
        <v>1974</v>
      </c>
    </row>
    <row r="384" spans="1:65" s="2" customFormat="1" ht="24.2" customHeight="1">
      <c r="A384" s="31"/>
      <c r="B384" s="32"/>
      <c r="C384" s="184" t="s">
        <v>1385</v>
      </c>
      <c r="D384" s="184" t="s">
        <v>175</v>
      </c>
      <c r="E384" s="185" t="s">
        <v>1704</v>
      </c>
      <c r="F384" s="186" t="s">
        <v>1705</v>
      </c>
      <c r="G384" s="187" t="s">
        <v>1195</v>
      </c>
      <c r="H384" s="188">
        <v>16</v>
      </c>
      <c r="I384" s="189"/>
      <c r="J384" s="188">
        <f t="shared" si="80"/>
        <v>0</v>
      </c>
      <c r="K384" s="190"/>
      <c r="L384" s="36"/>
      <c r="M384" s="191" t="s">
        <v>1</v>
      </c>
      <c r="N384" s="192" t="s">
        <v>38</v>
      </c>
      <c r="O384" s="68"/>
      <c r="P384" s="193">
        <f t="shared" si="81"/>
        <v>0</v>
      </c>
      <c r="Q384" s="193">
        <v>0</v>
      </c>
      <c r="R384" s="193">
        <f t="shared" si="82"/>
        <v>0</v>
      </c>
      <c r="S384" s="193">
        <v>0</v>
      </c>
      <c r="T384" s="194">
        <f t="shared" si="83"/>
        <v>0</v>
      </c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R384" s="195" t="s">
        <v>179</v>
      </c>
      <c r="AT384" s="195" t="s">
        <v>175</v>
      </c>
      <c r="AU384" s="195" t="s">
        <v>80</v>
      </c>
      <c r="AY384" s="14" t="s">
        <v>172</v>
      </c>
      <c r="BE384" s="196">
        <f t="shared" si="84"/>
        <v>0</v>
      </c>
      <c r="BF384" s="196">
        <f t="shared" si="85"/>
        <v>0</v>
      </c>
      <c r="BG384" s="196">
        <f t="shared" si="86"/>
        <v>0</v>
      </c>
      <c r="BH384" s="196">
        <f t="shared" si="87"/>
        <v>0</v>
      </c>
      <c r="BI384" s="196">
        <f t="shared" si="88"/>
        <v>0</v>
      </c>
      <c r="BJ384" s="14" t="s">
        <v>180</v>
      </c>
      <c r="BK384" s="196">
        <f t="shared" si="89"/>
        <v>0</v>
      </c>
      <c r="BL384" s="14" t="s">
        <v>179</v>
      </c>
      <c r="BM384" s="195" t="s">
        <v>1977</v>
      </c>
    </row>
    <row r="385" spans="1:65" s="2" customFormat="1" ht="24.2" customHeight="1">
      <c r="A385" s="31"/>
      <c r="B385" s="32"/>
      <c r="C385" s="184" t="s">
        <v>1978</v>
      </c>
      <c r="D385" s="184" t="s">
        <v>175</v>
      </c>
      <c r="E385" s="185" t="s">
        <v>1708</v>
      </c>
      <c r="F385" s="186" t="s">
        <v>1709</v>
      </c>
      <c r="G385" s="187" t="s">
        <v>1195</v>
      </c>
      <c r="H385" s="188">
        <v>16</v>
      </c>
      <c r="I385" s="189"/>
      <c r="J385" s="188">
        <f t="shared" si="80"/>
        <v>0</v>
      </c>
      <c r="K385" s="190"/>
      <c r="L385" s="36"/>
      <c r="M385" s="191" t="s">
        <v>1</v>
      </c>
      <c r="N385" s="192" t="s">
        <v>38</v>
      </c>
      <c r="O385" s="68"/>
      <c r="P385" s="193">
        <f t="shared" si="81"/>
        <v>0</v>
      </c>
      <c r="Q385" s="193">
        <v>0</v>
      </c>
      <c r="R385" s="193">
        <f t="shared" si="82"/>
        <v>0</v>
      </c>
      <c r="S385" s="193">
        <v>0</v>
      </c>
      <c r="T385" s="194">
        <f t="shared" si="83"/>
        <v>0</v>
      </c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R385" s="195" t="s">
        <v>179</v>
      </c>
      <c r="AT385" s="195" t="s">
        <v>175</v>
      </c>
      <c r="AU385" s="195" t="s">
        <v>80</v>
      </c>
      <c r="AY385" s="14" t="s">
        <v>172</v>
      </c>
      <c r="BE385" s="196">
        <f t="shared" si="84"/>
        <v>0</v>
      </c>
      <c r="BF385" s="196">
        <f t="shared" si="85"/>
        <v>0</v>
      </c>
      <c r="BG385" s="196">
        <f t="shared" si="86"/>
        <v>0</v>
      </c>
      <c r="BH385" s="196">
        <f t="shared" si="87"/>
        <v>0</v>
      </c>
      <c r="BI385" s="196">
        <f t="shared" si="88"/>
        <v>0</v>
      </c>
      <c r="BJ385" s="14" t="s">
        <v>180</v>
      </c>
      <c r="BK385" s="196">
        <f t="shared" si="89"/>
        <v>0</v>
      </c>
      <c r="BL385" s="14" t="s">
        <v>179</v>
      </c>
      <c r="BM385" s="195" t="s">
        <v>1981</v>
      </c>
    </row>
    <row r="386" spans="1:65" s="2" customFormat="1" ht="24.2" customHeight="1">
      <c r="A386" s="31"/>
      <c r="B386" s="32"/>
      <c r="C386" s="184" t="s">
        <v>1389</v>
      </c>
      <c r="D386" s="184" t="s">
        <v>175</v>
      </c>
      <c r="E386" s="185" t="s">
        <v>1711</v>
      </c>
      <c r="F386" s="186" t="s">
        <v>1712</v>
      </c>
      <c r="G386" s="187" t="s">
        <v>1195</v>
      </c>
      <c r="H386" s="188">
        <v>4</v>
      </c>
      <c r="I386" s="189"/>
      <c r="J386" s="188">
        <f t="shared" si="80"/>
        <v>0</v>
      </c>
      <c r="K386" s="190"/>
      <c r="L386" s="36"/>
      <c r="M386" s="191" t="s">
        <v>1</v>
      </c>
      <c r="N386" s="192" t="s">
        <v>38</v>
      </c>
      <c r="O386" s="68"/>
      <c r="P386" s="193">
        <f t="shared" si="81"/>
        <v>0</v>
      </c>
      <c r="Q386" s="193">
        <v>0</v>
      </c>
      <c r="R386" s="193">
        <f t="shared" si="82"/>
        <v>0</v>
      </c>
      <c r="S386" s="193">
        <v>0</v>
      </c>
      <c r="T386" s="194">
        <f t="shared" si="83"/>
        <v>0</v>
      </c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R386" s="195" t="s">
        <v>179</v>
      </c>
      <c r="AT386" s="195" t="s">
        <v>175</v>
      </c>
      <c r="AU386" s="195" t="s">
        <v>80</v>
      </c>
      <c r="AY386" s="14" t="s">
        <v>172</v>
      </c>
      <c r="BE386" s="196">
        <f t="shared" si="84"/>
        <v>0</v>
      </c>
      <c r="BF386" s="196">
        <f t="shared" si="85"/>
        <v>0</v>
      </c>
      <c r="BG386" s="196">
        <f t="shared" si="86"/>
        <v>0</v>
      </c>
      <c r="BH386" s="196">
        <f t="shared" si="87"/>
        <v>0</v>
      </c>
      <c r="BI386" s="196">
        <f t="shared" si="88"/>
        <v>0</v>
      </c>
      <c r="BJ386" s="14" t="s">
        <v>180</v>
      </c>
      <c r="BK386" s="196">
        <f t="shared" si="89"/>
        <v>0</v>
      </c>
      <c r="BL386" s="14" t="s">
        <v>179</v>
      </c>
      <c r="BM386" s="195" t="s">
        <v>1984</v>
      </c>
    </row>
    <row r="387" spans="1:65" s="2" customFormat="1" ht="24.2" customHeight="1">
      <c r="A387" s="31"/>
      <c r="B387" s="32"/>
      <c r="C387" s="184" t="s">
        <v>1985</v>
      </c>
      <c r="D387" s="184" t="s">
        <v>175</v>
      </c>
      <c r="E387" s="185" t="s">
        <v>1715</v>
      </c>
      <c r="F387" s="186" t="s">
        <v>1716</v>
      </c>
      <c r="G387" s="187" t="s">
        <v>1195</v>
      </c>
      <c r="H387" s="188">
        <v>4</v>
      </c>
      <c r="I387" s="189"/>
      <c r="J387" s="188">
        <f t="shared" si="80"/>
        <v>0</v>
      </c>
      <c r="K387" s="190"/>
      <c r="L387" s="36"/>
      <c r="M387" s="191" t="s">
        <v>1</v>
      </c>
      <c r="N387" s="192" t="s">
        <v>38</v>
      </c>
      <c r="O387" s="68"/>
      <c r="P387" s="193">
        <f t="shared" si="81"/>
        <v>0</v>
      </c>
      <c r="Q387" s="193">
        <v>0</v>
      </c>
      <c r="R387" s="193">
        <f t="shared" si="82"/>
        <v>0</v>
      </c>
      <c r="S387" s="193">
        <v>0</v>
      </c>
      <c r="T387" s="194">
        <f t="shared" si="83"/>
        <v>0</v>
      </c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R387" s="195" t="s">
        <v>179</v>
      </c>
      <c r="AT387" s="195" t="s">
        <v>175</v>
      </c>
      <c r="AU387" s="195" t="s">
        <v>80</v>
      </c>
      <c r="AY387" s="14" t="s">
        <v>172</v>
      </c>
      <c r="BE387" s="196">
        <f t="shared" si="84"/>
        <v>0</v>
      </c>
      <c r="BF387" s="196">
        <f t="shared" si="85"/>
        <v>0</v>
      </c>
      <c r="BG387" s="196">
        <f t="shared" si="86"/>
        <v>0</v>
      </c>
      <c r="BH387" s="196">
        <f t="shared" si="87"/>
        <v>0</v>
      </c>
      <c r="BI387" s="196">
        <f t="shared" si="88"/>
        <v>0</v>
      </c>
      <c r="BJ387" s="14" t="s">
        <v>180</v>
      </c>
      <c r="BK387" s="196">
        <f t="shared" si="89"/>
        <v>0</v>
      </c>
      <c r="BL387" s="14" t="s">
        <v>179</v>
      </c>
      <c r="BM387" s="195" t="s">
        <v>1988</v>
      </c>
    </row>
    <row r="388" spans="1:65" s="2" customFormat="1" ht="24.2" customHeight="1">
      <c r="A388" s="31"/>
      <c r="B388" s="32"/>
      <c r="C388" s="184" t="s">
        <v>1392</v>
      </c>
      <c r="D388" s="184" t="s">
        <v>175</v>
      </c>
      <c r="E388" s="185" t="s">
        <v>1718</v>
      </c>
      <c r="F388" s="186" t="s">
        <v>1719</v>
      </c>
      <c r="G388" s="187" t="s">
        <v>1195</v>
      </c>
      <c r="H388" s="188">
        <v>32</v>
      </c>
      <c r="I388" s="189"/>
      <c r="J388" s="188">
        <f t="shared" si="80"/>
        <v>0</v>
      </c>
      <c r="K388" s="190"/>
      <c r="L388" s="36"/>
      <c r="M388" s="191" t="s">
        <v>1</v>
      </c>
      <c r="N388" s="192" t="s">
        <v>38</v>
      </c>
      <c r="O388" s="68"/>
      <c r="P388" s="193">
        <f t="shared" si="81"/>
        <v>0</v>
      </c>
      <c r="Q388" s="193">
        <v>0</v>
      </c>
      <c r="R388" s="193">
        <f t="shared" si="82"/>
        <v>0</v>
      </c>
      <c r="S388" s="193">
        <v>0</v>
      </c>
      <c r="T388" s="194">
        <f t="shared" si="83"/>
        <v>0</v>
      </c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R388" s="195" t="s">
        <v>179</v>
      </c>
      <c r="AT388" s="195" t="s">
        <v>175</v>
      </c>
      <c r="AU388" s="195" t="s">
        <v>80</v>
      </c>
      <c r="AY388" s="14" t="s">
        <v>172</v>
      </c>
      <c r="BE388" s="196">
        <f t="shared" si="84"/>
        <v>0</v>
      </c>
      <c r="BF388" s="196">
        <f t="shared" si="85"/>
        <v>0</v>
      </c>
      <c r="BG388" s="196">
        <f t="shared" si="86"/>
        <v>0</v>
      </c>
      <c r="BH388" s="196">
        <f t="shared" si="87"/>
        <v>0</v>
      </c>
      <c r="BI388" s="196">
        <f t="shared" si="88"/>
        <v>0</v>
      </c>
      <c r="BJ388" s="14" t="s">
        <v>180</v>
      </c>
      <c r="BK388" s="196">
        <f t="shared" si="89"/>
        <v>0</v>
      </c>
      <c r="BL388" s="14" t="s">
        <v>179</v>
      </c>
      <c r="BM388" s="195" t="s">
        <v>1991</v>
      </c>
    </row>
    <row r="389" spans="1:65" s="2" customFormat="1" ht="24.2" customHeight="1">
      <c r="A389" s="31"/>
      <c r="B389" s="32"/>
      <c r="C389" s="184" t="s">
        <v>1992</v>
      </c>
      <c r="D389" s="184" t="s">
        <v>175</v>
      </c>
      <c r="E389" s="185" t="s">
        <v>1722</v>
      </c>
      <c r="F389" s="186" t="s">
        <v>1723</v>
      </c>
      <c r="G389" s="187" t="s">
        <v>1195</v>
      </c>
      <c r="H389" s="188">
        <v>8</v>
      </c>
      <c r="I389" s="189"/>
      <c r="J389" s="188">
        <f t="shared" si="80"/>
        <v>0</v>
      </c>
      <c r="K389" s="190"/>
      <c r="L389" s="36"/>
      <c r="M389" s="191" t="s">
        <v>1</v>
      </c>
      <c r="N389" s="192" t="s">
        <v>38</v>
      </c>
      <c r="O389" s="68"/>
      <c r="P389" s="193">
        <f t="shared" si="81"/>
        <v>0</v>
      </c>
      <c r="Q389" s="193">
        <v>0</v>
      </c>
      <c r="R389" s="193">
        <f t="shared" si="82"/>
        <v>0</v>
      </c>
      <c r="S389" s="193">
        <v>0</v>
      </c>
      <c r="T389" s="194">
        <f t="shared" si="83"/>
        <v>0</v>
      </c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R389" s="195" t="s">
        <v>179</v>
      </c>
      <c r="AT389" s="195" t="s">
        <v>175</v>
      </c>
      <c r="AU389" s="195" t="s">
        <v>80</v>
      </c>
      <c r="AY389" s="14" t="s">
        <v>172</v>
      </c>
      <c r="BE389" s="196">
        <f t="shared" si="84"/>
        <v>0</v>
      </c>
      <c r="BF389" s="196">
        <f t="shared" si="85"/>
        <v>0</v>
      </c>
      <c r="BG389" s="196">
        <f t="shared" si="86"/>
        <v>0</v>
      </c>
      <c r="BH389" s="196">
        <f t="shared" si="87"/>
        <v>0</v>
      </c>
      <c r="BI389" s="196">
        <f t="shared" si="88"/>
        <v>0</v>
      </c>
      <c r="BJ389" s="14" t="s">
        <v>180</v>
      </c>
      <c r="BK389" s="196">
        <f t="shared" si="89"/>
        <v>0</v>
      </c>
      <c r="BL389" s="14" t="s">
        <v>179</v>
      </c>
      <c r="BM389" s="195" t="s">
        <v>1995</v>
      </c>
    </row>
    <row r="390" spans="1:65" s="2" customFormat="1" ht="24.2" customHeight="1">
      <c r="A390" s="31"/>
      <c r="B390" s="32"/>
      <c r="C390" s="184" t="s">
        <v>1396</v>
      </c>
      <c r="D390" s="184" t="s">
        <v>175</v>
      </c>
      <c r="E390" s="185" t="s">
        <v>1729</v>
      </c>
      <c r="F390" s="186" t="s">
        <v>1730</v>
      </c>
      <c r="G390" s="187" t="s">
        <v>1195</v>
      </c>
      <c r="H390" s="188">
        <v>40</v>
      </c>
      <c r="I390" s="189"/>
      <c r="J390" s="188">
        <f t="shared" si="80"/>
        <v>0</v>
      </c>
      <c r="K390" s="190"/>
      <c r="L390" s="36"/>
      <c r="M390" s="191" t="s">
        <v>1</v>
      </c>
      <c r="N390" s="192" t="s">
        <v>38</v>
      </c>
      <c r="O390" s="68"/>
      <c r="P390" s="193">
        <f t="shared" si="81"/>
        <v>0</v>
      </c>
      <c r="Q390" s="193">
        <v>0</v>
      </c>
      <c r="R390" s="193">
        <f t="shared" si="82"/>
        <v>0</v>
      </c>
      <c r="S390" s="193">
        <v>0</v>
      </c>
      <c r="T390" s="194">
        <f t="shared" si="83"/>
        <v>0</v>
      </c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R390" s="195" t="s">
        <v>179</v>
      </c>
      <c r="AT390" s="195" t="s">
        <v>175</v>
      </c>
      <c r="AU390" s="195" t="s">
        <v>80</v>
      </c>
      <c r="AY390" s="14" t="s">
        <v>172</v>
      </c>
      <c r="BE390" s="196">
        <f t="shared" si="84"/>
        <v>0</v>
      </c>
      <c r="BF390" s="196">
        <f t="shared" si="85"/>
        <v>0</v>
      </c>
      <c r="BG390" s="196">
        <f t="shared" si="86"/>
        <v>0</v>
      </c>
      <c r="BH390" s="196">
        <f t="shared" si="87"/>
        <v>0</v>
      </c>
      <c r="BI390" s="196">
        <f t="shared" si="88"/>
        <v>0</v>
      </c>
      <c r="BJ390" s="14" t="s">
        <v>180</v>
      </c>
      <c r="BK390" s="196">
        <f t="shared" si="89"/>
        <v>0</v>
      </c>
      <c r="BL390" s="14" t="s">
        <v>179</v>
      </c>
      <c r="BM390" s="195" t="s">
        <v>1998</v>
      </c>
    </row>
    <row r="391" spans="1:65" s="2" customFormat="1" ht="24.2" customHeight="1">
      <c r="A391" s="31"/>
      <c r="B391" s="32"/>
      <c r="C391" s="184" t="s">
        <v>1999</v>
      </c>
      <c r="D391" s="184" t="s">
        <v>175</v>
      </c>
      <c r="E391" s="185" t="s">
        <v>1732</v>
      </c>
      <c r="F391" s="186" t="s">
        <v>1733</v>
      </c>
      <c r="G391" s="187" t="s">
        <v>1195</v>
      </c>
      <c r="H391" s="188">
        <v>6</v>
      </c>
      <c r="I391" s="189"/>
      <c r="J391" s="188">
        <f t="shared" si="80"/>
        <v>0</v>
      </c>
      <c r="K391" s="190"/>
      <c r="L391" s="36"/>
      <c r="M391" s="191" t="s">
        <v>1</v>
      </c>
      <c r="N391" s="192" t="s">
        <v>38</v>
      </c>
      <c r="O391" s="68"/>
      <c r="P391" s="193">
        <f t="shared" si="81"/>
        <v>0</v>
      </c>
      <c r="Q391" s="193">
        <v>0</v>
      </c>
      <c r="R391" s="193">
        <f t="shared" si="82"/>
        <v>0</v>
      </c>
      <c r="S391" s="193">
        <v>0</v>
      </c>
      <c r="T391" s="194">
        <f t="shared" si="83"/>
        <v>0</v>
      </c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R391" s="195" t="s">
        <v>179</v>
      </c>
      <c r="AT391" s="195" t="s">
        <v>175</v>
      </c>
      <c r="AU391" s="195" t="s">
        <v>80</v>
      </c>
      <c r="AY391" s="14" t="s">
        <v>172</v>
      </c>
      <c r="BE391" s="196">
        <f t="shared" si="84"/>
        <v>0</v>
      </c>
      <c r="BF391" s="196">
        <f t="shared" si="85"/>
        <v>0</v>
      </c>
      <c r="BG391" s="196">
        <f t="shared" si="86"/>
        <v>0</v>
      </c>
      <c r="BH391" s="196">
        <f t="shared" si="87"/>
        <v>0</v>
      </c>
      <c r="BI391" s="196">
        <f t="shared" si="88"/>
        <v>0</v>
      </c>
      <c r="BJ391" s="14" t="s">
        <v>180</v>
      </c>
      <c r="BK391" s="196">
        <f t="shared" si="89"/>
        <v>0</v>
      </c>
      <c r="BL391" s="14" t="s">
        <v>179</v>
      </c>
      <c r="BM391" s="195" t="s">
        <v>2002</v>
      </c>
    </row>
    <row r="392" spans="1:65" s="2" customFormat="1" ht="24.2" customHeight="1">
      <c r="A392" s="31"/>
      <c r="B392" s="32"/>
      <c r="C392" s="184" t="s">
        <v>1399</v>
      </c>
      <c r="D392" s="184" t="s">
        <v>175</v>
      </c>
      <c r="E392" s="185" t="s">
        <v>1736</v>
      </c>
      <c r="F392" s="186" t="s">
        <v>1737</v>
      </c>
      <c r="G392" s="187" t="s">
        <v>1195</v>
      </c>
      <c r="H392" s="188">
        <v>6</v>
      </c>
      <c r="I392" s="189"/>
      <c r="J392" s="188">
        <f t="shared" si="80"/>
        <v>0</v>
      </c>
      <c r="K392" s="190"/>
      <c r="L392" s="36"/>
      <c r="M392" s="191" t="s">
        <v>1</v>
      </c>
      <c r="N392" s="192" t="s">
        <v>38</v>
      </c>
      <c r="O392" s="68"/>
      <c r="P392" s="193">
        <f t="shared" si="81"/>
        <v>0</v>
      </c>
      <c r="Q392" s="193">
        <v>0</v>
      </c>
      <c r="R392" s="193">
        <f t="shared" si="82"/>
        <v>0</v>
      </c>
      <c r="S392" s="193">
        <v>0</v>
      </c>
      <c r="T392" s="194">
        <f t="shared" si="83"/>
        <v>0</v>
      </c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R392" s="195" t="s">
        <v>179</v>
      </c>
      <c r="AT392" s="195" t="s">
        <v>175</v>
      </c>
      <c r="AU392" s="195" t="s">
        <v>80</v>
      </c>
      <c r="AY392" s="14" t="s">
        <v>172</v>
      </c>
      <c r="BE392" s="196">
        <f t="shared" si="84"/>
        <v>0</v>
      </c>
      <c r="BF392" s="196">
        <f t="shared" si="85"/>
        <v>0</v>
      </c>
      <c r="BG392" s="196">
        <f t="shared" si="86"/>
        <v>0</v>
      </c>
      <c r="BH392" s="196">
        <f t="shared" si="87"/>
        <v>0</v>
      </c>
      <c r="BI392" s="196">
        <f t="shared" si="88"/>
        <v>0</v>
      </c>
      <c r="BJ392" s="14" t="s">
        <v>180</v>
      </c>
      <c r="BK392" s="196">
        <f t="shared" si="89"/>
        <v>0</v>
      </c>
      <c r="BL392" s="14" t="s">
        <v>179</v>
      </c>
      <c r="BM392" s="195" t="s">
        <v>2005</v>
      </c>
    </row>
    <row r="393" spans="1:65" s="2" customFormat="1" ht="24.2" customHeight="1">
      <c r="A393" s="31"/>
      <c r="B393" s="32"/>
      <c r="C393" s="184" t="s">
        <v>2006</v>
      </c>
      <c r="D393" s="184" t="s">
        <v>175</v>
      </c>
      <c r="E393" s="185" t="s">
        <v>1739</v>
      </c>
      <c r="F393" s="186" t="s">
        <v>2118</v>
      </c>
      <c r="G393" s="187" t="s">
        <v>1665</v>
      </c>
      <c r="H393" s="188">
        <v>30</v>
      </c>
      <c r="I393" s="189"/>
      <c r="J393" s="188">
        <f t="shared" si="80"/>
        <v>0</v>
      </c>
      <c r="K393" s="190"/>
      <c r="L393" s="36"/>
      <c r="M393" s="191" t="s">
        <v>1</v>
      </c>
      <c r="N393" s="192" t="s">
        <v>38</v>
      </c>
      <c r="O393" s="68"/>
      <c r="P393" s="193">
        <f t="shared" si="81"/>
        <v>0</v>
      </c>
      <c r="Q393" s="193">
        <v>0</v>
      </c>
      <c r="R393" s="193">
        <f t="shared" si="82"/>
        <v>0</v>
      </c>
      <c r="S393" s="193">
        <v>0</v>
      </c>
      <c r="T393" s="194">
        <f t="shared" si="83"/>
        <v>0</v>
      </c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R393" s="195" t="s">
        <v>179</v>
      </c>
      <c r="AT393" s="195" t="s">
        <v>175</v>
      </c>
      <c r="AU393" s="195" t="s">
        <v>80</v>
      </c>
      <c r="AY393" s="14" t="s">
        <v>172</v>
      </c>
      <c r="BE393" s="196">
        <f t="shared" si="84"/>
        <v>0</v>
      </c>
      <c r="BF393" s="196">
        <f t="shared" si="85"/>
        <v>0</v>
      </c>
      <c r="BG393" s="196">
        <f t="shared" si="86"/>
        <v>0</v>
      </c>
      <c r="BH393" s="196">
        <f t="shared" si="87"/>
        <v>0</v>
      </c>
      <c r="BI393" s="196">
        <f t="shared" si="88"/>
        <v>0</v>
      </c>
      <c r="BJ393" s="14" t="s">
        <v>180</v>
      </c>
      <c r="BK393" s="196">
        <f t="shared" si="89"/>
        <v>0</v>
      </c>
      <c r="BL393" s="14" t="s">
        <v>179</v>
      </c>
      <c r="BM393" s="195" t="s">
        <v>2009</v>
      </c>
    </row>
    <row r="394" spans="1:65" s="2" customFormat="1" ht="24.2" customHeight="1">
      <c r="A394" s="31"/>
      <c r="B394" s="32"/>
      <c r="C394" s="184" t="s">
        <v>1403</v>
      </c>
      <c r="D394" s="184" t="s">
        <v>175</v>
      </c>
      <c r="E394" s="185" t="s">
        <v>1743</v>
      </c>
      <c r="F394" s="186" t="s">
        <v>1744</v>
      </c>
      <c r="G394" s="187" t="s">
        <v>1195</v>
      </c>
      <c r="H394" s="188">
        <v>4</v>
      </c>
      <c r="I394" s="189"/>
      <c r="J394" s="188">
        <f t="shared" si="80"/>
        <v>0</v>
      </c>
      <c r="K394" s="190"/>
      <c r="L394" s="36"/>
      <c r="M394" s="191" t="s">
        <v>1</v>
      </c>
      <c r="N394" s="192" t="s">
        <v>38</v>
      </c>
      <c r="O394" s="68"/>
      <c r="P394" s="193">
        <f t="shared" si="81"/>
        <v>0</v>
      </c>
      <c r="Q394" s="193">
        <v>0</v>
      </c>
      <c r="R394" s="193">
        <f t="shared" si="82"/>
        <v>0</v>
      </c>
      <c r="S394" s="193">
        <v>0</v>
      </c>
      <c r="T394" s="194">
        <f t="shared" si="83"/>
        <v>0</v>
      </c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R394" s="195" t="s">
        <v>179</v>
      </c>
      <c r="AT394" s="195" t="s">
        <v>175</v>
      </c>
      <c r="AU394" s="195" t="s">
        <v>80</v>
      </c>
      <c r="AY394" s="14" t="s">
        <v>172</v>
      </c>
      <c r="BE394" s="196">
        <f t="shared" si="84"/>
        <v>0</v>
      </c>
      <c r="BF394" s="196">
        <f t="shared" si="85"/>
        <v>0</v>
      </c>
      <c r="BG394" s="196">
        <f t="shared" si="86"/>
        <v>0</v>
      </c>
      <c r="BH394" s="196">
        <f t="shared" si="87"/>
        <v>0</v>
      </c>
      <c r="BI394" s="196">
        <f t="shared" si="88"/>
        <v>0</v>
      </c>
      <c r="BJ394" s="14" t="s">
        <v>180</v>
      </c>
      <c r="BK394" s="196">
        <f t="shared" si="89"/>
        <v>0</v>
      </c>
      <c r="BL394" s="14" t="s">
        <v>179</v>
      </c>
      <c r="BM394" s="195" t="s">
        <v>2012</v>
      </c>
    </row>
    <row r="395" spans="1:65" s="2" customFormat="1" ht="24.2" customHeight="1">
      <c r="A395" s="31"/>
      <c r="B395" s="32"/>
      <c r="C395" s="184" t="s">
        <v>2013</v>
      </c>
      <c r="D395" s="184" t="s">
        <v>175</v>
      </c>
      <c r="E395" s="185" t="s">
        <v>1746</v>
      </c>
      <c r="F395" s="186" t="s">
        <v>1747</v>
      </c>
      <c r="G395" s="187" t="s">
        <v>1195</v>
      </c>
      <c r="H395" s="188">
        <v>4</v>
      </c>
      <c r="I395" s="189"/>
      <c r="J395" s="188">
        <f t="shared" si="80"/>
        <v>0</v>
      </c>
      <c r="K395" s="190"/>
      <c r="L395" s="36"/>
      <c r="M395" s="191" t="s">
        <v>1</v>
      </c>
      <c r="N395" s="192" t="s">
        <v>38</v>
      </c>
      <c r="O395" s="68"/>
      <c r="P395" s="193">
        <f t="shared" si="81"/>
        <v>0</v>
      </c>
      <c r="Q395" s="193">
        <v>0</v>
      </c>
      <c r="R395" s="193">
        <f t="shared" si="82"/>
        <v>0</v>
      </c>
      <c r="S395" s="193">
        <v>0</v>
      </c>
      <c r="T395" s="194">
        <f t="shared" si="83"/>
        <v>0</v>
      </c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R395" s="195" t="s">
        <v>179</v>
      </c>
      <c r="AT395" s="195" t="s">
        <v>175</v>
      </c>
      <c r="AU395" s="195" t="s">
        <v>80</v>
      </c>
      <c r="AY395" s="14" t="s">
        <v>172</v>
      </c>
      <c r="BE395" s="196">
        <f t="shared" si="84"/>
        <v>0</v>
      </c>
      <c r="BF395" s="196">
        <f t="shared" si="85"/>
        <v>0</v>
      </c>
      <c r="BG395" s="196">
        <f t="shared" si="86"/>
        <v>0</v>
      </c>
      <c r="BH395" s="196">
        <f t="shared" si="87"/>
        <v>0</v>
      </c>
      <c r="BI395" s="196">
        <f t="shared" si="88"/>
        <v>0</v>
      </c>
      <c r="BJ395" s="14" t="s">
        <v>180</v>
      </c>
      <c r="BK395" s="196">
        <f t="shared" si="89"/>
        <v>0</v>
      </c>
      <c r="BL395" s="14" t="s">
        <v>179</v>
      </c>
      <c r="BM395" s="195" t="s">
        <v>2016</v>
      </c>
    </row>
    <row r="396" spans="1:65" s="2" customFormat="1" ht="24.2" customHeight="1">
      <c r="A396" s="31"/>
      <c r="B396" s="32"/>
      <c r="C396" s="184" t="s">
        <v>1406</v>
      </c>
      <c r="D396" s="184" t="s">
        <v>175</v>
      </c>
      <c r="E396" s="185" t="s">
        <v>1750</v>
      </c>
      <c r="F396" s="186" t="s">
        <v>1751</v>
      </c>
      <c r="G396" s="187" t="s">
        <v>1665</v>
      </c>
      <c r="H396" s="188">
        <v>30</v>
      </c>
      <c r="I396" s="189"/>
      <c r="J396" s="188">
        <f t="shared" si="80"/>
        <v>0</v>
      </c>
      <c r="K396" s="190"/>
      <c r="L396" s="36"/>
      <c r="M396" s="207" t="s">
        <v>1</v>
      </c>
      <c r="N396" s="208" t="s">
        <v>38</v>
      </c>
      <c r="O396" s="209"/>
      <c r="P396" s="210">
        <f t="shared" si="81"/>
        <v>0</v>
      </c>
      <c r="Q396" s="210">
        <v>0</v>
      </c>
      <c r="R396" s="210">
        <f t="shared" si="82"/>
        <v>0</v>
      </c>
      <c r="S396" s="210">
        <v>0</v>
      </c>
      <c r="T396" s="211">
        <f t="shared" si="83"/>
        <v>0</v>
      </c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R396" s="195" t="s">
        <v>179</v>
      </c>
      <c r="AT396" s="195" t="s">
        <v>175</v>
      </c>
      <c r="AU396" s="195" t="s">
        <v>80</v>
      </c>
      <c r="AY396" s="14" t="s">
        <v>172</v>
      </c>
      <c r="BE396" s="196">
        <f t="shared" si="84"/>
        <v>0</v>
      </c>
      <c r="BF396" s="196">
        <f t="shared" si="85"/>
        <v>0</v>
      </c>
      <c r="BG396" s="196">
        <f t="shared" si="86"/>
        <v>0</v>
      </c>
      <c r="BH396" s="196">
        <f t="shared" si="87"/>
        <v>0</v>
      </c>
      <c r="BI396" s="196">
        <f t="shared" si="88"/>
        <v>0</v>
      </c>
      <c r="BJ396" s="14" t="s">
        <v>180</v>
      </c>
      <c r="BK396" s="196">
        <f t="shared" si="89"/>
        <v>0</v>
      </c>
      <c r="BL396" s="14" t="s">
        <v>179</v>
      </c>
      <c r="BM396" s="195" t="s">
        <v>2019</v>
      </c>
    </row>
    <row r="397" spans="1:65" s="2" customFormat="1" ht="6.95" customHeight="1">
      <c r="A397" s="31"/>
      <c r="B397" s="51"/>
      <c r="C397" s="52"/>
      <c r="D397" s="52"/>
      <c r="E397" s="52"/>
      <c r="F397" s="52"/>
      <c r="G397" s="52"/>
      <c r="H397" s="52"/>
      <c r="I397" s="52"/>
      <c r="J397" s="52"/>
      <c r="K397" s="52"/>
      <c r="L397" s="36"/>
      <c r="M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</sheetData>
  <sheetProtection algorithmName="SHA-512" hashValue="hQnsVwb03wHUaZ2DFf9+UD0Ufs1ci1IiN1aiB2agTXMSsZ624ERiTCh7Du1tHwXV42gp98L2IuGBC+65eolzFg==" saltValue="Ox2GFF/UpAFewkFZuOgCSw==" spinCount="100000" sheet="1" objects="1" scenarios="1" formatColumns="0" formatRows="0" autoFilter="0"/>
  <autoFilter ref="C125:K396" xr:uid="{00000000-0009-0000-0000-000010000000}"/>
  <mergeCells count="9">
    <mergeCell ref="E87:H87"/>
    <mergeCell ref="E116:H116"/>
    <mergeCell ref="E118:H118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425"/>
  <sheetViews>
    <sheetView showGridLines="0" topLeftCell="A408" workbookViewId="0">
      <selection activeCell="W220" sqref="W22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119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24.75" customHeight="1">
      <c r="A9" s="31"/>
      <c r="B9" s="36"/>
      <c r="C9" s="31"/>
      <c r="D9" s="31"/>
      <c r="E9" s="341" t="s">
        <v>2429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29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29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">
        <v>1</v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">
        <v>1025</v>
      </c>
      <c r="F21" s="31"/>
      <c r="G21" s="31"/>
      <c r="H21" s="31"/>
      <c r="I21" s="109" t="s">
        <v>25</v>
      </c>
      <c r="J21" s="110" t="s">
        <v>1</v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ROUND(J126,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ROUND((SUM(BE126:BE424)),  2)</f>
        <v>0</v>
      </c>
      <c r="G33" s="31"/>
      <c r="H33" s="31"/>
      <c r="I33" s="121">
        <v>0.2</v>
      </c>
      <c r="J33" s="120">
        <f>ROUND(((SUM(BE126:BE424))*I33),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ROUND((SUM(BF126:BF424)),  2)</f>
        <v>0</v>
      </c>
      <c r="G34" s="31"/>
      <c r="H34" s="31"/>
      <c r="I34" s="121">
        <v>0.2</v>
      </c>
      <c r="J34" s="120">
        <f>ROUND(((SUM(BF126:BF424))*I34),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ROUND((SUM(BG126:BG424)),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ROUND((SUM(BH126:BH424)),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ROUND((SUM(BI126:BI424)),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24.75" customHeight="1">
      <c r="A87" s="31"/>
      <c r="B87" s="32"/>
      <c r="C87" s="33"/>
      <c r="D87" s="33"/>
      <c r="E87" s="307" t="str">
        <f>E9</f>
        <v>784 - 784-00 Modernizácia CSD križovatky 544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 xml:space="preserve"> 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 xml:space="preserve"> </v>
      </c>
      <c r="G91" s="33"/>
      <c r="H91" s="33"/>
      <c r="I91" s="26" t="s">
        <v>28</v>
      </c>
      <c r="J91" s="29" t="str">
        <f>E21</f>
        <v xml:space="preserve"> PROJ-SIG, s.r.o.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J126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1:31" s="9" customFormat="1" ht="24.95" customHeight="1">
      <c r="B97" s="144"/>
      <c r="C97" s="145"/>
      <c r="D97" s="146" t="s">
        <v>1026</v>
      </c>
      <c r="E97" s="147"/>
      <c r="F97" s="147"/>
      <c r="G97" s="147"/>
      <c r="H97" s="147"/>
      <c r="I97" s="147"/>
      <c r="J97" s="148">
        <f>J127</f>
        <v>0</v>
      </c>
      <c r="K97" s="145"/>
      <c r="L97" s="149"/>
    </row>
    <row r="98" spans="1:31" s="10" customFormat="1" ht="19.899999999999999" customHeight="1">
      <c r="B98" s="150"/>
      <c r="C98" s="151"/>
      <c r="D98" s="152" t="s">
        <v>1753</v>
      </c>
      <c r="E98" s="153"/>
      <c r="F98" s="153"/>
      <c r="G98" s="153"/>
      <c r="H98" s="153"/>
      <c r="I98" s="153"/>
      <c r="J98" s="154">
        <f>J128</f>
        <v>0</v>
      </c>
      <c r="K98" s="151"/>
      <c r="L98" s="155"/>
    </row>
    <row r="99" spans="1:31" s="10" customFormat="1" ht="19.899999999999999" customHeight="1">
      <c r="B99" s="150"/>
      <c r="C99" s="151"/>
      <c r="D99" s="152" t="s">
        <v>1027</v>
      </c>
      <c r="E99" s="153"/>
      <c r="F99" s="153"/>
      <c r="G99" s="153"/>
      <c r="H99" s="153"/>
      <c r="I99" s="153"/>
      <c r="J99" s="154">
        <f>J133</f>
        <v>0</v>
      </c>
      <c r="K99" s="151"/>
      <c r="L99" s="155"/>
    </row>
    <row r="100" spans="1:31" s="10" customFormat="1" ht="19.899999999999999" customHeight="1">
      <c r="B100" s="150"/>
      <c r="C100" s="151"/>
      <c r="D100" s="152" t="s">
        <v>1029</v>
      </c>
      <c r="E100" s="153"/>
      <c r="F100" s="153"/>
      <c r="G100" s="153"/>
      <c r="H100" s="153"/>
      <c r="I100" s="153"/>
      <c r="J100" s="154">
        <f>J145</f>
        <v>0</v>
      </c>
      <c r="K100" s="151"/>
      <c r="L100" s="155"/>
    </row>
    <row r="101" spans="1:31" s="9" customFormat="1" ht="24.95" customHeight="1">
      <c r="B101" s="144"/>
      <c r="C101" s="145"/>
      <c r="D101" s="146" t="s">
        <v>1030</v>
      </c>
      <c r="E101" s="147"/>
      <c r="F101" s="147"/>
      <c r="G101" s="147"/>
      <c r="H101" s="147"/>
      <c r="I101" s="147"/>
      <c r="J101" s="148">
        <f>J147</f>
        <v>0</v>
      </c>
      <c r="K101" s="145"/>
      <c r="L101" s="149"/>
    </row>
    <row r="102" spans="1:31" s="10" customFormat="1" ht="19.899999999999999" customHeight="1">
      <c r="B102" s="150"/>
      <c r="C102" s="151"/>
      <c r="D102" s="152" t="s">
        <v>1031</v>
      </c>
      <c r="E102" s="153"/>
      <c r="F102" s="153"/>
      <c r="G102" s="153"/>
      <c r="H102" s="153"/>
      <c r="I102" s="153"/>
      <c r="J102" s="154">
        <f>J148</f>
        <v>0</v>
      </c>
      <c r="K102" s="151"/>
      <c r="L102" s="155"/>
    </row>
    <row r="103" spans="1:31" s="10" customFormat="1" ht="19.899999999999999" customHeight="1">
      <c r="B103" s="150"/>
      <c r="C103" s="151"/>
      <c r="D103" s="152" t="s">
        <v>1032</v>
      </c>
      <c r="E103" s="153"/>
      <c r="F103" s="153"/>
      <c r="G103" s="153"/>
      <c r="H103" s="153"/>
      <c r="I103" s="153"/>
      <c r="J103" s="154">
        <f>J187</f>
        <v>0</v>
      </c>
      <c r="K103" s="151"/>
      <c r="L103" s="155"/>
    </row>
    <row r="104" spans="1:31" s="10" customFormat="1" ht="19.899999999999999" customHeight="1">
      <c r="B104" s="150"/>
      <c r="C104" s="151"/>
      <c r="D104" s="152" t="s">
        <v>1033</v>
      </c>
      <c r="E104" s="153"/>
      <c r="F104" s="153"/>
      <c r="G104" s="153"/>
      <c r="H104" s="153"/>
      <c r="I104" s="153"/>
      <c r="J104" s="154">
        <f>J355</f>
        <v>0</v>
      </c>
      <c r="K104" s="151"/>
      <c r="L104" s="155"/>
    </row>
    <row r="105" spans="1:31" s="9" customFormat="1" ht="24.95" customHeight="1">
      <c r="B105" s="144"/>
      <c r="C105" s="145"/>
      <c r="D105" s="146" t="s">
        <v>1034</v>
      </c>
      <c r="E105" s="147"/>
      <c r="F105" s="147"/>
      <c r="G105" s="147"/>
      <c r="H105" s="147"/>
      <c r="I105" s="147"/>
      <c r="J105" s="148">
        <f>J406</f>
        <v>0</v>
      </c>
      <c r="K105" s="145"/>
      <c r="L105" s="149"/>
    </row>
    <row r="106" spans="1:31" s="9" customFormat="1" ht="24.95" customHeight="1">
      <c r="B106" s="144"/>
      <c r="C106" s="145"/>
      <c r="D106" s="146" t="s">
        <v>1034</v>
      </c>
      <c r="E106" s="147"/>
      <c r="F106" s="147"/>
      <c r="G106" s="147"/>
      <c r="H106" s="147"/>
      <c r="I106" s="147"/>
      <c r="J106" s="148">
        <f>J407</f>
        <v>0</v>
      </c>
      <c r="K106" s="145"/>
      <c r="L106" s="149"/>
    </row>
    <row r="107" spans="1:31" s="2" customFormat="1" ht="21.75" customHeight="1">
      <c r="A107" s="31"/>
      <c r="B107" s="32"/>
      <c r="C107" s="33"/>
      <c r="D107" s="33"/>
      <c r="E107" s="33"/>
      <c r="F107" s="33"/>
      <c r="G107" s="33"/>
      <c r="H107" s="33"/>
      <c r="I107" s="33"/>
      <c r="J107" s="33"/>
      <c r="K107" s="33"/>
      <c r="L107" s="48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31" s="2" customFormat="1" ht="6.95" customHeight="1">
      <c r="A108" s="31"/>
      <c r="B108" s="51"/>
      <c r="C108" s="52"/>
      <c r="D108" s="52"/>
      <c r="E108" s="52"/>
      <c r="F108" s="52"/>
      <c r="G108" s="52"/>
      <c r="H108" s="52"/>
      <c r="I108" s="52"/>
      <c r="J108" s="52"/>
      <c r="K108" s="52"/>
      <c r="L108" s="48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12" spans="1:31" s="2" customFormat="1" ht="6.95" customHeight="1">
      <c r="A112" s="31"/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48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3" s="2" customFormat="1" ht="24.95" customHeight="1">
      <c r="A113" s="31"/>
      <c r="B113" s="32"/>
      <c r="C113" s="20" t="s">
        <v>158</v>
      </c>
      <c r="D113" s="33"/>
      <c r="E113" s="33"/>
      <c r="F113" s="33"/>
      <c r="G113" s="33"/>
      <c r="H113" s="33"/>
      <c r="I113" s="33"/>
      <c r="J113" s="33"/>
      <c r="K113" s="33"/>
      <c r="L113" s="48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3" s="2" customFormat="1" ht="6.95" customHeight="1">
      <c r="A114" s="31"/>
      <c r="B114" s="32"/>
      <c r="C114" s="33"/>
      <c r="D114" s="33"/>
      <c r="E114" s="33"/>
      <c r="F114" s="33"/>
      <c r="G114" s="33"/>
      <c r="H114" s="33"/>
      <c r="I114" s="33"/>
      <c r="J114" s="33"/>
      <c r="K114" s="33"/>
      <c r="L114" s="48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3" s="2" customFormat="1" ht="12" customHeight="1">
      <c r="A115" s="31"/>
      <c r="B115" s="32"/>
      <c r="C115" s="26" t="s">
        <v>14</v>
      </c>
      <c r="D115" s="33"/>
      <c r="E115" s="33"/>
      <c r="F115" s="33"/>
      <c r="G115" s="33"/>
      <c r="H115" s="33"/>
      <c r="I115" s="33"/>
      <c r="J115" s="33"/>
      <c r="K115" s="33"/>
      <c r="L115" s="48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3" s="2" customFormat="1" ht="23.25" customHeight="1">
      <c r="A116" s="31"/>
      <c r="B116" s="32"/>
      <c r="C116" s="33"/>
      <c r="D116" s="33"/>
      <c r="E116" s="337" t="str">
        <f>E7</f>
        <v>Vypracovanie proj.dokum.modernizácie riadenia križovatiek cestnou dopravnou signalizáciou s preferenciou MHD-Petržalka</v>
      </c>
      <c r="F116" s="338"/>
      <c r="G116" s="338"/>
      <c r="H116" s="338"/>
      <c r="I116" s="33"/>
      <c r="J116" s="33"/>
      <c r="K116" s="33"/>
      <c r="L116" s="48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3" s="2" customFormat="1" ht="12" customHeight="1">
      <c r="A117" s="31"/>
      <c r="B117" s="32"/>
      <c r="C117" s="26" t="s">
        <v>135</v>
      </c>
      <c r="D117" s="33"/>
      <c r="E117" s="33"/>
      <c r="F117" s="33"/>
      <c r="G117" s="33"/>
      <c r="H117" s="33"/>
      <c r="I117" s="33"/>
      <c r="J117" s="33"/>
      <c r="K117" s="33"/>
      <c r="L117" s="48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3" s="2" customFormat="1" ht="24.75" customHeight="1">
      <c r="A118" s="31"/>
      <c r="B118" s="32"/>
      <c r="C118" s="33"/>
      <c r="D118" s="33"/>
      <c r="E118" s="307" t="str">
        <f>E9</f>
        <v>784 - 784-00 Modernizácia CSD križovatky 544</v>
      </c>
      <c r="F118" s="336"/>
      <c r="G118" s="336"/>
      <c r="H118" s="336"/>
      <c r="I118" s="33"/>
      <c r="J118" s="33"/>
      <c r="K118" s="33"/>
      <c r="L118" s="48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3" s="2" customFormat="1" ht="6.95" customHeight="1">
      <c r="A119" s="31"/>
      <c r="B119" s="32"/>
      <c r="C119" s="33"/>
      <c r="D119" s="33"/>
      <c r="E119" s="33"/>
      <c r="F119" s="33"/>
      <c r="G119" s="33"/>
      <c r="H119" s="33"/>
      <c r="I119" s="33"/>
      <c r="J119" s="33"/>
      <c r="K119" s="33"/>
      <c r="L119" s="48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3" s="2" customFormat="1" ht="12" customHeight="1">
      <c r="A120" s="31"/>
      <c r="B120" s="32"/>
      <c r="C120" s="26" t="s">
        <v>18</v>
      </c>
      <c r="D120" s="33"/>
      <c r="E120" s="33"/>
      <c r="F120" s="24" t="str">
        <f>F12</f>
        <v xml:space="preserve"> </v>
      </c>
      <c r="G120" s="33"/>
      <c r="H120" s="33"/>
      <c r="I120" s="26" t="s">
        <v>20</v>
      </c>
      <c r="J120" s="63" t="str">
        <f>IF(J12="","",J12)</f>
        <v>19. 11. 2020</v>
      </c>
      <c r="K120" s="33"/>
      <c r="L120" s="48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3" s="2" customFormat="1" ht="6.95" customHeight="1">
      <c r="A121" s="31"/>
      <c r="B121" s="32"/>
      <c r="C121" s="33"/>
      <c r="D121" s="33"/>
      <c r="E121" s="33"/>
      <c r="F121" s="33"/>
      <c r="G121" s="33"/>
      <c r="H121" s="33"/>
      <c r="I121" s="33"/>
      <c r="J121" s="33"/>
      <c r="K121" s="33"/>
      <c r="L121" s="48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3" s="2" customFormat="1" ht="15.2" customHeight="1">
      <c r="A122" s="31"/>
      <c r="B122" s="32"/>
      <c r="C122" s="26" t="s">
        <v>22</v>
      </c>
      <c r="D122" s="33"/>
      <c r="E122" s="33"/>
      <c r="F122" s="24" t="str">
        <f>E15</f>
        <v xml:space="preserve"> </v>
      </c>
      <c r="G122" s="33"/>
      <c r="H122" s="33"/>
      <c r="I122" s="26" t="s">
        <v>28</v>
      </c>
      <c r="J122" s="29" t="str">
        <f>E21</f>
        <v xml:space="preserve"> PROJ-SIG, s.r.o. </v>
      </c>
      <c r="K122" s="33"/>
      <c r="L122" s="48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3" s="2" customFormat="1" ht="15.2" customHeight="1">
      <c r="A123" s="31"/>
      <c r="B123" s="32"/>
      <c r="C123" s="26" t="s">
        <v>26</v>
      </c>
      <c r="D123" s="33"/>
      <c r="E123" s="33"/>
      <c r="F123" s="24" t="str">
        <f>IF(E18="","",E18)</f>
        <v>Vyplň údaj</v>
      </c>
      <c r="G123" s="33"/>
      <c r="H123" s="33"/>
      <c r="I123" s="26" t="s">
        <v>30</v>
      </c>
      <c r="J123" s="29" t="str">
        <f>E24</f>
        <v xml:space="preserve"> </v>
      </c>
      <c r="K123" s="33"/>
      <c r="L123" s="48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3" s="2" customFormat="1" ht="10.35" customHeight="1">
      <c r="A124" s="31"/>
      <c r="B124" s="32"/>
      <c r="C124" s="33"/>
      <c r="D124" s="33"/>
      <c r="E124" s="33"/>
      <c r="F124" s="33"/>
      <c r="G124" s="33"/>
      <c r="H124" s="33"/>
      <c r="I124" s="33"/>
      <c r="J124" s="33"/>
      <c r="K124" s="33"/>
      <c r="L124" s="48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3" s="11" customFormat="1" ht="29.25" customHeight="1">
      <c r="A125" s="156"/>
      <c r="B125" s="157"/>
      <c r="C125" s="158" t="s">
        <v>159</v>
      </c>
      <c r="D125" s="159" t="s">
        <v>57</v>
      </c>
      <c r="E125" s="159" t="s">
        <v>53</v>
      </c>
      <c r="F125" s="159" t="s">
        <v>54</v>
      </c>
      <c r="G125" s="159" t="s">
        <v>160</v>
      </c>
      <c r="H125" s="159" t="s">
        <v>161</v>
      </c>
      <c r="I125" s="159" t="s">
        <v>162</v>
      </c>
      <c r="J125" s="160" t="s">
        <v>139</v>
      </c>
      <c r="K125" s="161" t="s">
        <v>163</v>
      </c>
      <c r="L125" s="162"/>
      <c r="M125" s="72" t="s">
        <v>1</v>
      </c>
      <c r="N125" s="73" t="s">
        <v>36</v>
      </c>
      <c r="O125" s="73" t="s">
        <v>164</v>
      </c>
      <c r="P125" s="73" t="s">
        <v>165</v>
      </c>
      <c r="Q125" s="73" t="s">
        <v>166</v>
      </c>
      <c r="R125" s="73" t="s">
        <v>167</v>
      </c>
      <c r="S125" s="73" t="s">
        <v>168</v>
      </c>
      <c r="T125" s="74" t="s">
        <v>169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pans="1:63" s="2" customFormat="1" ht="22.9" customHeight="1">
      <c r="A126" s="31"/>
      <c r="B126" s="32"/>
      <c r="C126" s="79" t="s">
        <v>140</v>
      </c>
      <c r="D126" s="33"/>
      <c r="E126" s="33"/>
      <c r="F126" s="33"/>
      <c r="G126" s="33"/>
      <c r="H126" s="33"/>
      <c r="I126" s="33"/>
      <c r="J126" s="163">
        <f>BK126</f>
        <v>0</v>
      </c>
      <c r="K126" s="33"/>
      <c r="L126" s="36"/>
      <c r="M126" s="75"/>
      <c r="N126" s="164"/>
      <c r="O126" s="76"/>
      <c r="P126" s="165">
        <f>P127+P147+P406+P407</f>
        <v>0</v>
      </c>
      <c r="Q126" s="76"/>
      <c r="R126" s="165">
        <f>R127+R147+R406+R407</f>
        <v>48.242024999999991</v>
      </c>
      <c r="S126" s="76"/>
      <c r="T126" s="166">
        <f>T127+T147+T406+T407</f>
        <v>1.2590000000000001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T126" s="14" t="s">
        <v>71</v>
      </c>
      <c r="AU126" s="14" t="s">
        <v>141</v>
      </c>
      <c r="BK126" s="167">
        <f>BK127+BK147+BK406+BK407</f>
        <v>0</v>
      </c>
    </row>
    <row r="127" spans="1:63" s="12" customFormat="1" ht="25.9" customHeight="1">
      <c r="B127" s="168"/>
      <c r="C127" s="169"/>
      <c r="D127" s="170" t="s">
        <v>71</v>
      </c>
      <c r="E127" s="171" t="s">
        <v>1035</v>
      </c>
      <c r="F127" s="171" t="s">
        <v>1036</v>
      </c>
      <c r="G127" s="169"/>
      <c r="H127" s="169"/>
      <c r="I127" s="172"/>
      <c r="J127" s="173">
        <f>BK127</f>
        <v>0</v>
      </c>
      <c r="K127" s="169"/>
      <c r="L127" s="174"/>
      <c r="M127" s="175"/>
      <c r="N127" s="176"/>
      <c r="O127" s="176"/>
      <c r="P127" s="177">
        <f>P128+P133+P145</f>
        <v>0</v>
      </c>
      <c r="Q127" s="176"/>
      <c r="R127" s="177">
        <f>R128+R133+R145</f>
        <v>2.1411799999999999</v>
      </c>
      <c r="S127" s="176"/>
      <c r="T127" s="178">
        <f>T128+T133+T145</f>
        <v>6.9000000000000006E-2</v>
      </c>
      <c r="AR127" s="179" t="s">
        <v>80</v>
      </c>
      <c r="AT127" s="180" t="s">
        <v>71</v>
      </c>
      <c r="AU127" s="180" t="s">
        <v>72</v>
      </c>
      <c r="AY127" s="179" t="s">
        <v>172</v>
      </c>
      <c r="BK127" s="181">
        <f>BK128+BK133+BK145</f>
        <v>0</v>
      </c>
    </row>
    <row r="128" spans="1:63" s="12" customFormat="1" ht="22.9" customHeight="1">
      <c r="B128" s="168"/>
      <c r="C128" s="169"/>
      <c r="D128" s="170" t="s">
        <v>71</v>
      </c>
      <c r="E128" s="182" t="s">
        <v>80</v>
      </c>
      <c r="F128" s="182" t="s">
        <v>1755</v>
      </c>
      <c r="G128" s="169"/>
      <c r="H128" s="169"/>
      <c r="I128" s="172"/>
      <c r="J128" s="183">
        <f>BK128</f>
        <v>0</v>
      </c>
      <c r="K128" s="169"/>
      <c r="L128" s="174"/>
      <c r="M128" s="175"/>
      <c r="N128" s="176"/>
      <c r="O128" s="176"/>
      <c r="P128" s="177">
        <f>SUM(P129:P132)</f>
        <v>0</v>
      </c>
      <c r="Q128" s="176"/>
      <c r="R128" s="177">
        <f>SUM(R129:R132)</f>
        <v>1.9754</v>
      </c>
      <c r="S128" s="176"/>
      <c r="T128" s="178">
        <f>SUM(T129:T132)</f>
        <v>0</v>
      </c>
      <c r="AR128" s="179" t="s">
        <v>80</v>
      </c>
      <c r="AT128" s="180" t="s">
        <v>71</v>
      </c>
      <c r="AU128" s="180" t="s">
        <v>80</v>
      </c>
      <c r="AY128" s="179" t="s">
        <v>172</v>
      </c>
      <c r="BK128" s="181">
        <f>SUM(BK129:BK132)</f>
        <v>0</v>
      </c>
    </row>
    <row r="129" spans="1:65" s="2" customFormat="1" ht="24.2" customHeight="1">
      <c r="A129" s="31"/>
      <c r="B129" s="32"/>
      <c r="C129" s="184" t="s">
        <v>80</v>
      </c>
      <c r="D129" s="184" t="s">
        <v>175</v>
      </c>
      <c r="E129" s="185" t="s">
        <v>1756</v>
      </c>
      <c r="F129" s="186" t="s">
        <v>1757</v>
      </c>
      <c r="G129" s="187" t="s">
        <v>337</v>
      </c>
      <c r="H129" s="188">
        <v>91</v>
      </c>
      <c r="I129" s="189"/>
      <c r="J129" s="188">
        <f>ROUND(I129*H129,2)</f>
        <v>0</v>
      </c>
      <c r="K129" s="190"/>
      <c r="L129" s="36"/>
      <c r="M129" s="191" t="s">
        <v>1</v>
      </c>
      <c r="N129" s="192" t="s">
        <v>38</v>
      </c>
      <c r="O129" s="68"/>
      <c r="P129" s="193">
        <f>O129*H129</f>
        <v>0</v>
      </c>
      <c r="Q129" s="193">
        <v>1.66E-2</v>
      </c>
      <c r="R129" s="193">
        <f>Q129*H129</f>
        <v>1.5105999999999999</v>
      </c>
      <c r="S129" s="193">
        <v>0</v>
      </c>
      <c r="T129" s="194">
        <f>S129*H129</f>
        <v>0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R129" s="195" t="s">
        <v>179</v>
      </c>
      <c r="AT129" s="195" t="s">
        <v>175</v>
      </c>
      <c r="AU129" s="195" t="s">
        <v>180</v>
      </c>
      <c r="AY129" s="14" t="s">
        <v>172</v>
      </c>
      <c r="BE129" s="196">
        <f>IF(N129="základná",J129,0)</f>
        <v>0</v>
      </c>
      <c r="BF129" s="196">
        <f>IF(N129="znížená",J129,0)</f>
        <v>0</v>
      </c>
      <c r="BG129" s="196">
        <f>IF(N129="zákl. prenesená",J129,0)</f>
        <v>0</v>
      </c>
      <c r="BH129" s="196">
        <f>IF(N129="zníž. prenesená",J129,0)</f>
        <v>0</v>
      </c>
      <c r="BI129" s="196">
        <f>IF(N129="nulová",J129,0)</f>
        <v>0</v>
      </c>
      <c r="BJ129" s="14" t="s">
        <v>180</v>
      </c>
      <c r="BK129" s="196">
        <f>ROUND(I129*H129,2)</f>
        <v>0</v>
      </c>
      <c r="BL129" s="14" t="s">
        <v>179</v>
      </c>
      <c r="BM129" s="195" t="s">
        <v>180</v>
      </c>
    </row>
    <row r="130" spans="1:65" s="2" customFormat="1" ht="24.2" customHeight="1">
      <c r="A130" s="31"/>
      <c r="B130" s="32"/>
      <c r="C130" s="197" t="s">
        <v>180</v>
      </c>
      <c r="D130" s="197" t="s">
        <v>256</v>
      </c>
      <c r="E130" s="198" t="s">
        <v>1758</v>
      </c>
      <c r="F130" s="199" t="s">
        <v>1759</v>
      </c>
      <c r="G130" s="200" t="s">
        <v>337</v>
      </c>
      <c r="H130" s="201">
        <v>91</v>
      </c>
      <c r="I130" s="202"/>
      <c r="J130" s="201">
        <f>ROUND(I130*H130,2)</f>
        <v>0</v>
      </c>
      <c r="K130" s="203"/>
      <c r="L130" s="204"/>
      <c r="M130" s="205" t="s">
        <v>1</v>
      </c>
      <c r="N130" s="206" t="s">
        <v>38</v>
      </c>
      <c r="O130" s="68"/>
      <c r="P130" s="193">
        <f>O130*H130</f>
        <v>0</v>
      </c>
      <c r="Q130" s="193">
        <v>0</v>
      </c>
      <c r="R130" s="193">
        <f>Q130*H130</f>
        <v>0</v>
      </c>
      <c r="S130" s="193">
        <v>0</v>
      </c>
      <c r="T130" s="194">
        <f>S130*H130</f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R130" s="195" t="s">
        <v>220</v>
      </c>
      <c r="AT130" s="195" t="s">
        <v>256</v>
      </c>
      <c r="AU130" s="195" t="s">
        <v>180</v>
      </c>
      <c r="AY130" s="14" t="s">
        <v>172</v>
      </c>
      <c r="BE130" s="196">
        <f>IF(N130="základná",J130,0)</f>
        <v>0</v>
      </c>
      <c r="BF130" s="196">
        <f>IF(N130="znížená",J130,0)</f>
        <v>0</v>
      </c>
      <c r="BG130" s="196">
        <f>IF(N130="zákl. prenesená",J130,0)</f>
        <v>0</v>
      </c>
      <c r="BH130" s="196">
        <f>IF(N130="zníž. prenesená",J130,0)</f>
        <v>0</v>
      </c>
      <c r="BI130" s="196">
        <f>IF(N130="nulová",J130,0)</f>
        <v>0</v>
      </c>
      <c r="BJ130" s="14" t="s">
        <v>180</v>
      </c>
      <c r="BK130" s="196">
        <f>ROUND(I130*H130,2)</f>
        <v>0</v>
      </c>
      <c r="BL130" s="14" t="s">
        <v>179</v>
      </c>
      <c r="BM130" s="195" t="s">
        <v>179</v>
      </c>
    </row>
    <row r="131" spans="1:65" s="2" customFormat="1" ht="24.2" customHeight="1">
      <c r="A131" s="31"/>
      <c r="B131" s="32"/>
      <c r="C131" s="184" t="s">
        <v>189</v>
      </c>
      <c r="D131" s="184" t="s">
        <v>175</v>
      </c>
      <c r="E131" s="185" t="s">
        <v>1760</v>
      </c>
      <c r="F131" s="186" t="s">
        <v>1761</v>
      </c>
      <c r="G131" s="187" t="s">
        <v>337</v>
      </c>
      <c r="H131" s="188">
        <v>28</v>
      </c>
      <c r="I131" s="189"/>
      <c r="J131" s="188">
        <f>ROUND(I131*H131,2)</f>
        <v>0</v>
      </c>
      <c r="K131" s="190"/>
      <c r="L131" s="36"/>
      <c r="M131" s="191" t="s">
        <v>1</v>
      </c>
      <c r="N131" s="192" t="s">
        <v>38</v>
      </c>
      <c r="O131" s="68"/>
      <c r="P131" s="193">
        <f>O131*H131</f>
        <v>0</v>
      </c>
      <c r="Q131" s="193">
        <v>1.66E-2</v>
      </c>
      <c r="R131" s="193">
        <f>Q131*H131</f>
        <v>0.46479999999999999</v>
      </c>
      <c r="S131" s="193">
        <v>0</v>
      </c>
      <c r="T131" s="194">
        <f>S131*H131</f>
        <v>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95" t="s">
        <v>179</v>
      </c>
      <c r="AT131" s="195" t="s">
        <v>175</v>
      </c>
      <c r="AU131" s="195" t="s">
        <v>180</v>
      </c>
      <c r="AY131" s="14" t="s">
        <v>172</v>
      </c>
      <c r="BE131" s="196">
        <f>IF(N131="základná",J131,0)</f>
        <v>0</v>
      </c>
      <c r="BF131" s="196">
        <f>IF(N131="znížená",J131,0)</f>
        <v>0</v>
      </c>
      <c r="BG131" s="196">
        <f>IF(N131="zákl. prenesená",J131,0)</f>
        <v>0</v>
      </c>
      <c r="BH131" s="196">
        <f>IF(N131="zníž. prenesená",J131,0)</f>
        <v>0</v>
      </c>
      <c r="BI131" s="196">
        <f>IF(N131="nulová",J131,0)</f>
        <v>0</v>
      </c>
      <c r="BJ131" s="14" t="s">
        <v>180</v>
      </c>
      <c r="BK131" s="196">
        <f>ROUND(I131*H131,2)</f>
        <v>0</v>
      </c>
      <c r="BL131" s="14" t="s">
        <v>179</v>
      </c>
      <c r="BM131" s="195" t="s">
        <v>208</v>
      </c>
    </row>
    <row r="132" spans="1:65" s="2" customFormat="1" ht="24.2" customHeight="1">
      <c r="A132" s="31"/>
      <c r="B132" s="32"/>
      <c r="C132" s="197" t="s">
        <v>179</v>
      </c>
      <c r="D132" s="197" t="s">
        <v>256</v>
      </c>
      <c r="E132" s="198" t="s">
        <v>1762</v>
      </c>
      <c r="F132" s="199" t="s">
        <v>1763</v>
      </c>
      <c r="G132" s="200" t="s">
        <v>337</v>
      </c>
      <c r="H132" s="201">
        <v>28</v>
      </c>
      <c r="I132" s="202"/>
      <c r="J132" s="201">
        <f>ROUND(I132*H132,2)</f>
        <v>0</v>
      </c>
      <c r="K132" s="203"/>
      <c r="L132" s="204"/>
      <c r="M132" s="205" t="s">
        <v>1</v>
      </c>
      <c r="N132" s="206" t="s">
        <v>38</v>
      </c>
      <c r="O132" s="68"/>
      <c r="P132" s="193">
        <f>O132*H132</f>
        <v>0</v>
      </c>
      <c r="Q132" s="193">
        <v>0</v>
      </c>
      <c r="R132" s="193">
        <f>Q132*H132</f>
        <v>0</v>
      </c>
      <c r="S132" s="193">
        <v>0</v>
      </c>
      <c r="T132" s="194">
        <f>S132*H132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95" t="s">
        <v>220</v>
      </c>
      <c r="AT132" s="195" t="s">
        <v>256</v>
      </c>
      <c r="AU132" s="195" t="s">
        <v>180</v>
      </c>
      <c r="AY132" s="14" t="s">
        <v>172</v>
      </c>
      <c r="BE132" s="196">
        <f>IF(N132="základná",J132,0)</f>
        <v>0</v>
      </c>
      <c r="BF132" s="196">
        <f>IF(N132="znížená",J132,0)</f>
        <v>0</v>
      </c>
      <c r="BG132" s="196">
        <f>IF(N132="zákl. prenesená",J132,0)</f>
        <v>0</v>
      </c>
      <c r="BH132" s="196">
        <f>IF(N132="zníž. prenesená",J132,0)</f>
        <v>0</v>
      </c>
      <c r="BI132" s="196">
        <f>IF(N132="nulová",J132,0)</f>
        <v>0</v>
      </c>
      <c r="BJ132" s="14" t="s">
        <v>180</v>
      </c>
      <c r="BK132" s="196">
        <f>ROUND(I132*H132,2)</f>
        <v>0</v>
      </c>
      <c r="BL132" s="14" t="s">
        <v>179</v>
      </c>
      <c r="BM132" s="195" t="s">
        <v>220</v>
      </c>
    </row>
    <row r="133" spans="1:65" s="12" customFormat="1" ht="22.9" customHeight="1">
      <c r="B133" s="168"/>
      <c r="C133" s="169"/>
      <c r="D133" s="170" t="s">
        <v>71</v>
      </c>
      <c r="E133" s="182" t="s">
        <v>189</v>
      </c>
      <c r="F133" s="182" t="s">
        <v>1037</v>
      </c>
      <c r="G133" s="169"/>
      <c r="H133" s="169"/>
      <c r="I133" s="172"/>
      <c r="J133" s="183">
        <f>BK133</f>
        <v>0</v>
      </c>
      <c r="K133" s="169"/>
      <c r="L133" s="174"/>
      <c r="M133" s="175"/>
      <c r="N133" s="176"/>
      <c r="O133" s="176"/>
      <c r="P133" s="177">
        <f>SUM(P134:P144)</f>
        <v>0</v>
      </c>
      <c r="Q133" s="176"/>
      <c r="R133" s="177">
        <f>SUM(R134:R144)</f>
        <v>0.15542999999999996</v>
      </c>
      <c r="S133" s="176"/>
      <c r="T133" s="178">
        <f>SUM(T134:T144)</f>
        <v>0</v>
      </c>
      <c r="AR133" s="179" t="s">
        <v>80</v>
      </c>
      <c r="AT133" s="180" t="s">
        <v>71</v>
      </c>
      <c r="AU133" s="180" t="s">
        <v>80</v>
      </c>
      <c r="AY133" s="179" t="s">
        <v>172</v>
      </c>
      <c r="BK133" s="181">
        <f>SUM(BK134:BK144)</f>
        <v>0</v>
      </c>
    </row>
    <row r="134" spans="1:65" s="2" customFormat="1" ht="24.2" customHeight="1">
      <c r="A134" s="31"/>
      <c r="B134" s="32"/>
      <c r="C134" s="184" t="s">
        <v>200</v>
      </c>
      <c r="D134" s="184" t="s">
        <v>175</v>
      </c>
      <c r="E134" s="185" t="s">
        <v>1764</v>
      </c>
      <c r="F134" s="186" t="s">
        <v>1765</v>
      </c>
      <c r="G134" s="187" t="s">
        <v>337</v>
      </c>
      <c r="H134" s="188">
        <v>13</v>
      </c>
      <c r="I134" s="189"/>
      <c r="J134" s="188">
        <f t="shared" ref="J134:J144" si="0">ROUND(I134*H134,2)</f>
        <v>0</v>
      </c>
      <c r="K134" s="190"/>
      <c r="L134" s="36"/>
      <c r="M134" s="191" t="s">
        <v>1</v>
      </c>
      <c r="N134" s="192" t="s">
        <v>38</v>
      </c>
      <c r="O134" s="68"/>
      <c r="P134" s="193">
        <f t="shared" ref="P134:P144" si="1">O134*H134</f>
        <v>0</v>
      </c>
      <c r="Q134" s="193">
        <v>0</v>
      </c>
      <c r="R134" s="193">
        <f t="shared" ref="R134:R144" si="2">Q134*H134</f>
        <v>0</v>
      </c>
      <c r="S134" s="193">
        <v>0</v>
      </c>
      <c r="T134" s="194">
        <f t="shared" ref="T134:T144" si="3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95" t="s">
        <v>179</v>
      </c>
      <c r="AT134" s="195" t="s">
        <v>175</v>
      </c>
      <c r="AU134" s="195" t="s">
        <v>180</v>
      </c>
      <c r="AY134" s="14" t="s">
        <v>172</v>
      </c>
      <c r="BE134" s="196">
        <f t="shared" ref="BE134:BE144" si="4">IF(N134="základná",J134,0)</f>
        <v>0</v>
      </c>
      <c r="BF134" s="196">
        <f t="shared" ref="BF134:BF144" si="5">IF(N134="znížená",J134,0)</f>
        <v>0</v>
      </c>
      <c r="BG134" s="196">
        <f t="shared" ref="BG134:BG144" si="6">IF(N134="zákl. prenesená",J134,0)</f>
        <v>0</v>
      </c>
      <c r="BH134" s="196">
        <f t="shared" ref="BH134:BH144" si="7">IF(N134="zníž. prenesená",J134,0)</f>
        <v>0</v>
      </c>
      <c r="BI134" s="196">
        <f t="shared" ref="BI134:BI144" si="8">IF(N134="nulová",J134,0)</f>
        <v>0</v>
      </c>
      <c r="BJ134" s="14" t="s">
        <v>180</v>
      </c>
      <c r="BK134" s="196">
        <f t="shared" ref="BK134:BK144" si="9">ROUND(I134*H134,2)</f>
        <v>0</v>
      </c>
      <c r="BL134" s="14" t="s">
        <v>179</v>
      </c>
      <c r="BM134" s="195" t="s">
        <v>232</v>
      </c>
    </row>
    <row r="135" spans="1:65" s="2" customFormat="1" ht="24.2" customHeight="1">
      <c r="A135" s="31"/>
      <c r="B135" s="32"/>
      <c r="C135" s="184" t="s">
        <v>208</v>
      </c>
      <c r="D135" s="184" t="s">
        <v>175</v>
      </c>
      <c r="E135" s="185" t="s">
        <v>2176</v>
      </c>
      <c r="F135" s="186" t="s">
        <v>2177</v>
      </c>
      <c r="G135" s="187" t="s">
        <v>337</v>
      </c>
      <c r="H135" s="188">
        <v>43</v>
      </c>
      <c r="I135" s="189"/>
      <c r="J135" s="188">
        <f t="shared" si="0"/>
        <v>0</v>
      </c>
      <c r="K135" s="190"/>
      <c r="L135" s="36"/>
      <c r="M135" s="191" t="s">
        <v>1</v>
      </c>
      <c r="N135" s="192" t="s">
        <v>38</v>
      </c>
      <c r="O135" s="68"/>
      <c r="P135" s="193">
        <f t="shared" si="1"/>
        <v>0</v>
      </c>
      <c r="Q135" s="193">
        <v>0</v>
      </c>
      <c r="R135" s="193">
        <f t="shared" si="2"/>
        <v>0</v>
      </c>
      <c r="S135" s="193">
        <v>0</v>
      </c>
      <c r="T135" s="194">
        <f t="shared" si="3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95" t="s">
        <v>179</v>
      </c>
      <c r="AT135" s="195" t="s">
        <v>175</v>
      </c>
      <c r="AU135" s="195" t="s">
        <v>180</v>
      </c>
      <c r="AY135" s="14" t="s">
        <v>172</v>
      </c>
      <c r="BE135" s="196">
        <f t="shared" si="4"/>
        <v>0</v>
      </c>
      <c r="BF135" s="196">
        <f t="shared" si="5"/>
        <v>0</v>
      </c>
      <c r="BG135" s="196">
        <f t="shared" si="6"/>
        <v>0</v>
      </c>
      <c r="BH135" s="196">
        <f t="shared" si="7"/>
        <v>0</v>
      </c>
      <c r="BI135" s="196">
        <f t="shared" si="8"/>
        <v>0</v>
      </c>
      <c r="BJ135" s="14" t="s">
        <v>180</v>
      </c>
      <c r="BK135" s="196">
        <f t="shared" si="9"/>
        <v>0</v>
      </c>
      <c r="BL135" s="14" t="s">
        <v>179</v>
      </c>
      <c r="BM135" s="195" t="s">
        <v>245</v>
      </c>
    </row>
    <row r="136" spans="1:65" s="2" customFormat="1" ht="34.9" customHeight="1">
      <c r="A136" s="31"/>
      <c r="B136" s="32"/>
      <c r="C136" s="197" t="s">
        <v>215</v>
      </c>
      <c r="D136" s="197" t="s">
        <v>256</v>
      </c>
      <c r="E136" s="198" t="s">
        <v>1766</v>
      </c>
      <c r="F136" s="199" t="s">
        <v>1767</v>
      </c>
      <c r="G136" s="200" t="s">
        <v>337</v>
      </c>
      <c r="H136" s="201">
        <v>142</v>
      </c>
      <c r="I136" s="202"/>
      <c r="J136" s="201">
        <f t="shared" si="0"/>
        <v>0</v>
      </c>
      <c r="K136" s="203"/>
      <c r="L136" s="204"/>
      <c r="M136" s="205" t="s">
        <v>1</v>
      </c>
      <c r="N136" s="206" t="s">
        <v>38</v>
      </c>
      <c r="O136" s="68"/>
      <c r="P136" s="193">
        <f t="shared" si="1"/>
        <v>0</v>
      </c>
      <c r="Q136" s="193">
        <v>3.3E-4</v>
      </c>
      <c r="R136" s="193">
        <f t="shared" si="2"/>
        <v>4.6859999999999999E-2</v>
      </c>
      <c r="S136" s="193">
        <v>0</v>
      </c>
      <c r="T136" s="194">
        <f t="shared" si="3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95" t="s">
        <v>220</v>
      </c>
      <c r="AT136" s="195" t="s">
        <v>256</v>
      </c>
      <c r="AU136" s="195" t="s">
        <v>180</v>
      </c>
      <c r="AY136" s="14" t="s">
        <v>172</v>
      </c>
      <c r="BE136" s="196">
        <f t="shared" si="4"/>
        <v>0</v>
      </c>
      <c r="BF136" s="196">
        <f t="shared" si="5"/>
        <v>0</v>
      </c>
      <c r="BG136" s="196">
        <f t="shared" si="6"/>
        <v>0</v>
      </c>
      <c r="BH136" s="196">
        <f t="shared" si="7"/>
        <v>0</v>
      </c>
      <c r="BI136" s="196">
        <f t="shared" si="8"/>
        <v>0</v>
      </c>
      <c r="BJ136" s="14" t="s">
        <v>180</v>
      </c>
      <c r="BK136" s="196">
        <f t="shared" si="9"/>
        <v>0</v>
      </c>
      <c r="BL136" s="14" t="s">
        <v>179</v>
      </c>
      <c r="BM136" s="195" t="s">
        <v>255</v>
      </c>
    </row>
    <row r="137" spans="1:65" s="2" customFormat="1" ht="24.2" customHeight="1">
      <c r="A137" s="31"/>
      <c r="B137" s="32"/>
      <c r="C137" s="184" t="s">
        <v>220</v>
      </c>
      <c r="D137" s="184" t="s">
        <v>175</v>
      </c>
      <c r="E137" s="185" t="s">
        <v>1768</v>
      </c>
      <c r="F137" s="186" t="s">
        <v>1769</v>
      </c>
      <c r="G137" s="187" t="s">
        <v>337</v>
      </c>
      <c r="H137" s="188">
        <v>134</v>
      </c>
      <c r="I137" s="189"/>
      <c r="J137" s="188">
        <f t="shared" si="0"/>
        <v>0</v>
      </c>
      <c r="K137" s="190"/>
      <c r="L137" s="36"/>
      <c r="M137" s="191" t="s">
        <v>1</v>
      </c>
      <c r="N137" s="192" t="s">
        <v>38</v>
      </c>
      <c r="O137" s="68"/>
      <c r="P137" s="193">
        <f t="shared" si="1"/>
        <v>0</v>
      </c>
      <c r="Q137" s="193">
        <v>0</v>
      </c>
      <c r="R137" s="193">
        <f t="shared" si="2"/>
        <v>0</v>
      </c>
      <c r="S137" s="193">
        <v>0</v>
      </c>
      <c r="T137" s="194">
        <f t="shared" si="3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95" t="s">
        <v>179</v>
      </c>
      <c r="AT137" s="195" t="s">
        <v>175</v>
      </c>
      <c r="AU137" s="195" t="s">
        <v>180</v>
      </c>
      <c r="AY137" s="14" t="s">
        <v>172</v>
      </c>
      <c r="BE137" s="196">
        <f t="shared" si="4"/>
        <v>0</v>
      </c>
      <c r="BF137" s="196">
        <f t="shared" si="5"/>
        <v>0</v>
      </c>
      <c r="BG137" s="196">
        <f t="shared" si="6"/>
        <v>0</v>
      </c>
      <c r="BH137" s="196">
        <f t="shared" si="7"/>
        <v>0</v>
      </c>
      <c r="BI137" s="196">
        <f t="shared" si="8"/>
        <v>0</v>
      </c>
      <c r="BJ137" s="14" t="s">
        <v>180</v>
      </c>
      <c r="BK137" s="196">
        <f t="shared" si="9"/>
        <v>0</v>
      </c>
      <c r="BL137" s="14" t="s">
        <v>179</v>
      </c>
      <c r="BM137" s="195" t="s">
        <v>266</v>
      </c>
    </row>
    <row r="138" spans="1:65" s="2" customFormat="1" ht="24.2" customHeight="1">
      <c r="A138" s="31"/>
      <c r="B138" s="32"/>
      <c r="C138" s="184" t="s">
        <v>226</v>
      </c>
      <c r="D138" s="184" t="s">
        <v>175</v>
      </c>
      <c r="E138" s="185" t="s">
        <v>2178</v>
      </c>
      <c r="F138" s="186" t="s">
        <v>2179</v>
      </c>
      <c r="G138" s="187" t="s">
        <v>337</v>
      </c>
      <c r="H138" s="188">
        <v>94</v>
      </c>
      <c r="I138" s="189"/>
      <c r="J138" s="188">
        <f t="shared" si="0"/>
        <v>0</v>
      </c>
      <c r="K138" s="190"/>
      <c r="L138" s="36"/>
      <c r="M138" s="191" t="s">
        <v>1</v>
      </c>
      <c r="N138" s="192" t="s">
        <v>38</v>
      </c>
      <c r="O138" s="68"/>
      <c r="P138" s="193">
        <f t="shared" si="1"/>
        <v>0</v>
      </c>
      <c r="Q138" s="193">
        <v>0</v>
      </c>
      <c r="R138" s="193">
        <f t="shared" si="2"/>
        <v>0</v>
      </c>
      <c r="S138" s="193">
        <v>0</v>
      </c>
      <c r="T138" s="194">
        <f t="shared" si="3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95" t="s">
        <v>179</v>
      </c>
      <c r="AT138" s="195" t="s">
        <v>175</v>
      </c>
      <c r="AU138" s="195" t="s">
        <v>180</v>
      </c>
      <c r="AY138" s="14" t="s">
        <v>172</v>
      </c>
      <c r="BE138" s="196">
        <f t="shared" si="4"/>
        <v>0</v>
      </c>
      <c r="BF138" s="196">
        <f t="shared" si="5"/>
        <v>0</v>
      </c>
      <c r="BG138" s="196">
        <f t="shared" si="6"/>
        <v>0</v>
      </c>
      <c r="BH138" s="196">
        <f t="shared" si="7"/>
        <v>0</v>
      </c>
      <c r="BI138" s="196">
        <f t="shared" si="8"/>
        <v>0</v>
      </c>
      <c r="BJ138" s="14" t="s">
        <v>180</v>
      </c>
      <c r="BK138" s="196">
        <f t="shared" si="9"/>
        <v>0</v>
      </c>
      <c r="BL138" s="14" t="s">
        <v>179</v>
      </c>
      <c r="BM138" s="195" t="s">
        <v>376</v>
      </c>
    </row>
    <row r="139" spans="1:65" s="2" customFormat="1" ht="33" customHeight="1">
      <c r="A139" s="31"/>
      <c r="B139" s="32"/>
      <c r="C139" s="197" t="s">
        <v>232</v>
      </c>
      <c r="D139" s="197" t="s">
        <v>256</v>
      </c>
      <c r="E139" s="198" t="s">
        <v>1766</v>
      </c>
      <c r="F139" s="199" t="s">
        <v>1767</v>
      </c>
      <c r="G139" s="200" t="s">
        <v>337</v>
      </c>
      <c r="H139" s="201">
        <v>322</v>
      </c>
      <c r="I139" s="202"/>
      <c r="J139" s="201">
        <f t="shared" si="0"/>
        <v>0</v>
      </c>
      <c r="K139" s="203"/>
      <c r="L139" s="204"/>
      <c r="M139" s="205" t="s">
        <v>1</v>
      </c>
      <c r="N139" s="206" t="s">
        <v>38</v>
      </c>
      <c r="O139" s="68"/>
      <c r="P139" s="193">
        <f t="shared" si="1"/>
        <v>0</v>
      </c>
      <c r="Q139" s="193">
        <v>3.3E-4</v>
      </c>
      <c r="R139" s="193">
        <f t="shared" si="2"/>
        <v>0.10625999999999999</v>
      </c>
      <c r="S139" s="193">
        <v>0</v>
      </c>
      <c r="T139" s="194">
        <f t="shared" si="3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95" t="s">
        <v>220</v>
      </c>
      <c r="AT139" s="195" t="s">
        <v>256</v>
      </c>
      <c r="AU139" s="195" t="s">
        <v>180</v>
      </c>
      <c r="AY139" s="14" t="s">
        <v>172</v>
      </c>
      <c r="BE139" s="196">
        <f t="shared" si="4"/>
        <v>0</v>
      </c>
      <c r="BF139" s="196">
        <f t="shared" si="5"/>
        <v>0</v>
      </c>
      <c r="BG139" s="196">
        <f t="shared" si="6"/>
        <v>0</v>
      </c>
      <c r="BH139" s="196">
        <f t="shared" si="7"/>
        <v>0</v>
      </c>
      <c r="BI139" s="196">
        <f t="shared" si="8"/>
        <v>0</v>
      </c>
      <c r="BJ139" s="14" t="s">
        <v>180</v>
      </c>
      <c r="BK139" s="196">
        <f t="shared" si="9"/>
        <v>0</v>
      </c>
      <c r="BL139" s="14" t="s">
        <v>179</v>
      </c>
      <c r="BM139" s="195" t="s">
        <v>8</v>
      </c>
    </row>
    <row r="140" spans="1:65" s="2" customFormat="1" ht="14.45" customHeight="1">
      <c r="A140" s="31"/>
      <c r="B140" s="32"/>
      <c r="C140" s="184" t="s">
        <v>237</v>
      </c>
      <c r="D140" s="184" t="s">
        <v>175</v>
      </c>
      <c r="E140" s="185" t="s">
        <v>1770</v>
      </c>
      <c r="F140" s="186" t="s">
        <v>1771</v>
      </c>
      <c r="G140" s="187" t="s">
        <v>1048</v>
      </c>
      <c r="H140" s="188">
        <v>3</v>
      </c>
      <c r="I140" s="189"/>
      <c r="J140" s="188">
        <f t="shared" si="0"/>
        <v>0</v>
      </c>
      <c r="K140" s="190"/>
      <c r="L140" s="36"/>
      <c r="M140" s="191" t="s">
        <v>1</v>
      </c>
      <c r="N140" s="192" t="s">
        <v>38</v>
      </c>
      <c r="O140" s="68"/>
      <c r="P140" s="193">
        <f t="shared" si="1"/>
        <v>0</v>
      </c>
      <c r="Q140" s="193">
        <v>0</v>
      </c>
      <c r="R140" s="193">
        <f t="shared" si="2"/>
        <v>0</v>
      </c>
      <c r="S140" s="193">
        <v>0</v>
      </c>
      <c r="T140" s="194">
        <f t="shared" si="3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95" t="s">
        <v>179</v>
      </c>
      <c r="AT140" s="195" t="s">
        <v>175</v>
      </c>
      <c r="AU140" s="195" t="s">
        <v>180</v>
      </c>
      <c r="AY140" s="14" t="s">
        <v>172</v>
      </c>
      <c r="BE140" s="196">
        <f t="shared" si="4"/>
        <v>0</v>
      </c>
      <c r="BF140" s="196">
        <f t="shared" si="5"/>
        <v>0</v>
      </c>
      <c r="BG140" s="196">
        <f t="shared" si="6"/>
        <v>0</v>
      </c>
      <c r="BH140" s="196">
        <f t="shared" si="7"/>
        <v>0</v>
      </c>
      <c r="BI140" s="196">
        <f t="shared" si="8"/>
        <v>0</v>
      </c>
      <c r="BJ140" s="14" t="s">
        <v>180</v>
      </c>
      <c r="BK140" s="196">
        <f t="shared" si="9"/>
        <v>0</v>
      </c>
      <c r="BL140" s="14" t="s">
        <v>179</v>
      </c>
      <c r="BM140" s="195" t="s">
        <v>241</v>
      </c>
    </row>
    <row r="141" spans="1:65" s="2" customFormat="1" ht="24.2" customHeight="1">
      <c r="A141" s="31"/>
      <c r="B141" s="32"/>
      <c r="C141" s="197" t="s">
        <v>245</v>
      </c>
      <c r="D141" s="197" t="s">
        <v>256</v>
      </c>
      <c r="E141" s="198" t="s">
        <v>1772</v>
      </c>
      <c r="F141" s="199" t="s">
        <v>1773</v>
      </c>
      <c r="G141" s="200" t="s">
        <v>1048</v>
      </c>
      <c r="H141" s="201">
        <v>3</v>
      </c>
      <c r="I141" s="202"/>
      <c r="J141" s="201">
        <f t="shared" si="0"/>
        <v>0</v>
      </c>
      <c r="K141" s="203"/>
      <c r="L141" s="204"/>
      <c r="M141" s="205" t="s">
        <v>1</v>
      </c>
      <c r="N141" s="206" t="s">
        <v>38</v>
      </c>
      <c r="O141" s="68"/>
      <c r="P141" s="193">
        <f t="shared" si="1"/>
        <v>0</v>
      </c>
      <c r="Q141" s="193">
        <v>3.3E-4</v>
      </c>
      <c r="R141" s="193">
        <f t="shared" si="2"/>
        <v>9.8999999999999999E-4</v>
      </c>
      <c r="S141" s="193">
        <v>0</v>
      </c>
      <c r="T141" s="194">
        <f t="shared" si="3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95" t="s">
        <v>220</v>
      </c>
      <c r="AT141" s="195" t="s">
        <v>256</v>
      </c>
      <c r="AU141" s="195" t="s">
        <v>180</v>
      </c>
      <c r="AY141" s="14" t="s">
        <v>172</v>
      </c>
      <c r="BE141" s="196">
        <f t="shared" si="4"/>
        <v>0</v>
      </c>
      <c r="BF141" s="196">
        <f t="shared" si="5"/>
        <v>0</v>
      </c>
      <c r="BG141" s="196">
        <f t="shared" si="6"/>
        <v>0</v>
      </c>
      <c r="BH141" s="196">
        <f t="shared" si="7"/>
        <v>0</v>
      </c>
      <c r="BI141" s="196">
        <f t="shared" si="8"/>
        <v>0</v>
      </c>
      <c r="BJ141" s="14" t="s">
        <v>180</v>
      </c>
      <c r="BK141" s="196">
        <f t="shared" si="9"/>
        <v>0</v>
      </c>
      <c r="BL141" s="14" t="s">
        <v>179</v>
      </c>
      <c r="BM141" s="195" t="s">
        <v>386</v>
      </c>
    </row>
    <row r="142" spans="1:65" s="2" customFormat="1" ht="14.45" customHeight="1">
      <c r="A142" s="31"/>
      <c r="B142" s="32"/>
      <c r="C142" s="184" t="s">
        <v>251</v>
      </c>
      <c r="D142" s="184" t="s">
        <v>175</v>
      </c>
      <c r="E142" s="185" t="s">
        <v>2132</v>
      </c>
      <c r="F142" s="186" t="s">
        <v>2133</v>
      </c>
      <c r="G142" s="187" t="s">
        <v>1048</v>
      </c>
      <c r="H142" s="188">
        <v>4</v>
      </c>
      <c r="I142" s="189"/>
      <c r="J142" s="188">
        <f t="shared" si="0"/>
        <v>0</v>
      </c>
      <c r="K142" s="190"/>
      <c r="L142" s="36"/>
      <c r="M142" s="191" t="s">
        <v>1</v>
      </c>
      <c r="N142" s="192" t="s">
        <v>38</v>
      </c>
      <c r="O142" s="68"/>
      <c r="P142" s="193">
        <f t="shared" si="1"/>
        <v>0</v>
      </c>
      <c r="Q142" s="193">
        <v>0</v>
      </c>
      <c r="R142" s="193">
        <f t="shared" si="2"/>
        <v>0</v>
      </c>
      <c r="S142" s="193">
        <v>0</v>
      </c>
      <c r="T142" s="194">
        <f t="shared" si="3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95" t="s">
        <v>179</v>
      </c>
      <c r="AT142" s="195" t="s">
        <v>175</v>
      </c>
      <c r="AU142" s="195" t="s">
        <v>180</v>
      </c>
      <c r="AY142" s="14" t="s">
        <v>172</v>
      </c>
      <c r="BE142" s="196">
        <f t="shared" si="4"/>
        <v>0</v>
      </c>
      <c r="BF142" s="196">
        <f t="shared" si="5"/>
        <v>0</v>
      </c>
      <c r="BG142" s="196">
        <f t="shared" si="6"/>
        <v>0</v>
      </c>
      <c r="BH142" s="196">
        <f t="shared" si="7"/>
        <v>0</v>
      </c>
      <c r="BI142" s="196">
        <f t="shared" si="8"/>
        <v>0</v>
      </c>
      <c r="BJ142" s="14" t="s">
        <v>180</v>
      </c>
      <c r="BK142" s="196">
        <f t="shared" si="9"/>
        <v>0</v>
      </c>
      <c r="BL142" s="14" t="s">
        <v>179</v>
      </c>
      <c r="BM142" s="195" t="s">
        <v>398</v>
      </c>
    </row>
    <row r="143" spans="1:65" s="2" customFormat="1" ht="24.2" customHeight="1">
      <c r="A143" s="31"/>
      <c r="B143" s="32"/>
      <c r="C143" s="197" t="s">
        <v>255</v>
      </c>
      <c r="D143" s="197" t="s">
        <v>256</v>
      </c>
      <c r="E143" s="198" t="s">
        <v>2134</v>
      </c>
      <c r="F143" s="199" t="s">
        <v>2135</v>
      </c>
      <c r="G143" s="200" t="s">
        <v>1048</v>
      </c>
      <c r="H143" s="201">
        <v>4</v>
      </c>
      <c r="I143" s="202"/>
      <c r="J143" s="201">
        <f t="shared" si="0"/>
        <v>0</v>
      </c>
      <c r="K143" s="203"/>
      <c r="L143" s="204"/>
      <c r="M143" s="205" t="s">
        <v>1</v>
      </c>
      <c r="N143" s="206" t="s">
        <v>38</v>
      </c>
      <c r="O143" s="68"/>
      <c r="P143" s="193">
        <f t="shared" si="1"/>
        <v>0</v>
      </c>
      <c r="Q143" s="193">
        <v>3.3E-4</v>
      </c>
      <c r="R143" s="193">
        <f t="shared" si="2"/>
        <v>1.32E-3</v>
      </c>
      <c r="S143" s="193">
        <v>0</v>
      </c>
      <c r="T143" s="194">
        <f t="shared" si="3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95" t="s">
        <v>220</v>
      </c>
      <c r="AT143" s="195" t="s">
        <v>256</v>
      </c>
      <c r="AU143" s="195" t="s">
        <v>180</v>
      </c>
      <c r="AY143" s="14" t="s">
        <v>172</v>
      </c>
      <c r="BE143" s="196">
        <f t="shared" si="4"/>
        <v>0</v>
      </c>
      <c r="BF143" s="196">
        <f t="shared" si="5"/>
        <v>0</v>
      </c>
      <c r="BG143" s="196">
        <f t="shared" si="6"/>
        <v>0</v>
      </c>
      <c r="BH143" s="196">
        <f t="shared" si="7"/>
        <v>0</v>
      </c>
      <c r="BI143" s="196">
        <f t="shared" si="8"/>
        <v>0</v>
      </c>
      <c r="BJ143" s="14" t="s">
        <v>180</v>
      </c>
      <c r="BK143" s="196">
        <f t="shared" si="9"/>
        <v>0</v>
      </c>
      <c r="BL143" s="14" t="s">
        <v>179</v>
      </c>
      <c r="BM143" s="195" t="s">
        <v>406</v>
      </c>
    </row>
    <row r="144" spans="1:65" s="2" customFormat="1" ht="14.45" customHeight="1">
      <c r="A144" s="31"/>
      <c r="B144" s="32"/>
      <c r="C144" s="184" t="s">
        <v>260</v>
      </c>
      <c r="D144" s="184" t="s">
        <v>175</v>
      </c>
      <c r="E144" s="185" t="s">
        <v>1774</v>
      </c>
      <c r="F144" s="186" t="s">
        <v>1775</v>
      </c>
      <c r="G144" s="187" t="s">
        <v>337</v>
      </c>
      <c r="H144" s="188">
        <v>464</v>
      </c>
      <c r="I144" s="189"/>
      <c r="J144" s="188">
        <f t="shared" si="0"/>
        <v>0</v>
      </c>
      <c r="K144" s="190"/>
      <c r="L144" s="36"/>
      <c r="M144" s="191" t="s">
        <v>1</v>
      </c>
      <c r="N144" s="192" t="s">
        <v>38</v>
      </c>
      <c r="O144" s="68"/>
      <c r="P144" s="193">
        <f t="shared" si="1"/>
        <v>0</v>
      </c>
      <c r="Q144" s="193">
        <v>0</v>
      </c>
      <c r="R144" s="193">
        <f t="shared" si="2"/>
        <v>0</v>
      </c>
      <c r="S144" s="193">
        <v>0</v>
      </c>
      <c r="T144" s="194">
        <f t="shared" si="3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95" t="s">
        <v>179</v>
      </c>
      <c r="AT144" s="195" t="s">
        <v>175</v>
      </c>
      <c r="AU144" s="195" t="s">
        <v>180</v>
      </c>
      <c r="AY144" s="14" t="s">
        <v>172</v>
      </c>
      <c r="BE144" s="196">
        <f t="shared" si="4"/>
        <v>0</v>
      </c>
      <c r="BF144" s="196">
        <f t="shared" si="5"/>
        <v>0</v>
      </c>
      <c r="BG144" s="196">
        <f t="shared" si="6"/>
        <v>0</v>
      </c>
      <c r="BH144" s="196">
        <f t="shared" si="7"/>
        <v>0</v>
      </c>
      <c r="BI144" s="196">
        <f t="shared" si="8"/>
        <v>0</v>
      </c>
      <c r="BJ144" s="14" t="s">
        <v>180</v>
      </c>
      <c r="BK144" s="196">
        <f t="shared" si="9"/>
        <v>0</v>
      </c>
      <c r="BL144" s="14" t="s">
        <v>179</v>
      </c>
      <c r="BM144" s="195" t="s">
        <v>416</v>
      </c>
    </row>
    <row r="145" spans="1:65" s="12" customFormat="1" ht="22.9" customHeight="1">
      <c r="B145" s="168"/>
      <c r="C145" s="169"/>
      <c r="D145" s="170" t="s">
        <v>71</v>
      </c>
      <c r="E145" s="182" t="s">
        <v>226</v>
      </c>
      <c r="F145" s="182" t="s">
        <v>1045</v>
      </c>
      <c r="G145" s="169"/>
      <c r="H145" s="169"/>
      <c r="I145" s="172"/>
      <c r="J145" s="183">
        <f>BK145</f>
        <v>0</v>
      </c>
      <c r="K145" s="169"/>
      <c r="L145" s="174"/>
      <c r="M145" s="175"/>
      <c r="N145" s="176"/>
      <c r="O145" s="176"/>
      <c r="P145" s="177">
        <f>P146</f>
        <v>0</v>
      </c>
      <c r="Q145" s="176"/>
      <c r="R145" s="177">
        <f>R146</f>
        <v>1.035E-2</v>
      </c>
      <c r="S145" s="176"/>
      <c r="T145" s="178">
        <f>T146</f>
        <v>6.9000000000000006E-2</v>
      </c>
      <c r="AR145" s="179" t="s">
        <v>80</v>
      </c>
      <c r="AT145" s="180" t="s">
        <v>71</v>
      </c>
      <c r="AU145" s="180" t="s">
        <v>80</v>
      </c>
      <c r="AY145" s="179" t="s">
        <v>172</v>
      </c>
      <c r="BK145" s="181">
        <f>BK146</f>
        <v>0</v>
      </c>
    </row>
    <row r="146" spans="1:65" s="2" customFormat="1" ht="24.2" customHeight="1">
      <c r="A146" s="31"/>
      <c r="B146" s="32"/>
      <c r="C146" s="184" t="s">
        <v>266</v>
      </c>
      <c r="D146" s="184" t="s">
        <v>175</v>
      </c>
      <c r="E146" s="185" t="s">
        <v>1046</v>
      </c>
      <c r="F146" s="186" t="s">
        <v>1047</v>
      </c>
      <c r="G146" s="187" t="s">
        <v>1048</v>
      </c>
      <c r="H146" s="188">
        <v>23</v>
      </c>
      <c r="I146" s="189"/>
      <c r="J146" s="188">
        <f>ROUND(I146*H146,2)</f>
        <v>0</v>
      </c>
      <c r="K146" s="190"/>
      <c r="L146" s="36"/>
      <c r="M146" s="191" t="s">
        <v>1</v>
      </c>
      <c r="N146" s="192" t="s">
        <v>38</v>
      </c>
      <c r="O146" s="68"/>
      <c r="P146" s="193">
        <f>O146*H146</f>
        <v>0</v>
      </c>
      <c r="Q146" s="193">
        <v>4.4999999999999999E-4</v>
      </c>
      <c r="R146" s="193">
        <f>Q146*H146</f>
        <v>1.035E-2</v>
      </c>
      <c r="S146" s="193">
        <v>3.0000000000000001E-3</v>
      </c>
      <c r="T146" s="194">
        <f>S146*H146</f>
        <v>6.9000000000000006E-2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95" t="s">
        <v>179</v>
      </c>
      <c r="AT146" s="195" t="s">
        <v>175</v>
      </c>
      <c r="AU146" s="195" t="s">
        <v>180</v>
      </c>
      <c r="AY146" s="14" t="s">
        <v>172</v>
      </c>
      <c r="BE146" s="196">
        <f>IF(N146="základná",J146,0)</f>
        <v>0</v>
      </c>
      <c r="BF146" s="196">
        <f>IF(N146="znížená",J146,0)</f>
        <v>0</v>
      </c>
      <c r="BG146" s="196">
        <f>IF(N146="zákl. prenesená",J146,0)</f>
        <v>0</v>
      </c>
      <c r="BH146" s="196">
        <f>IF(N146="zníž. prenesená",J146,0)</f>
        <v>0</v>
      </c>
      <c r="BI146" s="196">
        <f>IF(N146="nulová",J146,0)</f>
        <v>0</v>
      </c>
      <c r="BJ146" s="14" t="s">
        <v>180</v>
      </c>
      <c r="BK146" s="196">
        <f>ROUND(I146*H146,2)</f>
        <v>0</v>
      </c>
      <c r="BL146" s="14" t="s">
        <v>179</v>
      </c>
      <c r="BM146" s="195" t="s">
        <v>426</v>
      </c>
    </row>
    <row r="147" spans="1:65" s="12" customFormat="1" ht="25.9" customHeight="1">
      <c r="B147" s="168"/>
      <c r="C147" s="169"/>
      <c r="D147" s="170" t="s">
        <v>71</v>
      </c>
      <c r="E147" s="171" t="s">
        <v>1049</v>
      </c>
      <c r="F147" s="171" t="s">
        <v>1050</v>
      </c>
      <c r="G147" s="169"/>
      <c r="H147" s="169"/>
      <c r="I147" s="172"/>
      <c r="J147" s="173">
        <f>BK147</f>
        <v>0</v>
      </c>
      <c r="K147" s="169"/>
      <c r="L147" s="174"/>
      <c r="M147" s="175"/>
      <c r="N147" s="176"/>
      <c r="O147" s="176"/>
      <c r="P147" s="177">
        <f>P148+P187+P355</f>
        <v>0</v>
      </c>
      <c r="Q147" s="176"/>
      <c r="R147" s="177">
        <f>R148+R187+R355</f>
        <v>46.100844999999993</v>
      </c>
      <c r="S147" s="176"/>
      <c r="T147" s="178">
        <f>T148+T187+T355</f>
        <v>1.1900000000000002</v>
      </c>
      <c r="AR147" s="179" t="s">
        <v>80</v>
      </c>
      <c r="AT147" s="180" t="s">
        <v>71</v>
      </c>
      <c r="AU147" s="180" t="s">
        <v>72</v>
      </c>
      <c r="AY147" s="179" t="s">
        <v>172</v>
      </c>
      <c r="BK147" s="181">
        <f>BK148+BK187+BK355</f>
        <v>0</v>
      </c>
    </row>
    <row r="148" spans="1:65" s="12" customFormat="1" ht="22.9" customHeight="1">
      <c r="B148" s="168"/>
      <c r="C148" s="169"/>
      <c r="D148" s="170" t="s">
        <v>71</v>
      </c>
      <c r="E148" s="182" t="s">
        <v>1051</v>
      </c>
      <c r="F148" s="182" t="s">
        <v>1052</v>
      </c>
      <c r="G148" s="169"/>
      <c r="H148" s="169"/>
      <c r="I148" s="172"/>
      <c r="J148" s="183">
        <f>BK148</f>
        <v>0</v>
      </c>
      <c r="K148" s="169"/>
      <c r="L148" s="174"/>
      <c r="M148" s="175"/>
      <c r="N148" s="176"/>
      <c r="O148" s="176"/>
      <c r="P148" s="177">
        <f>SUM(P149:P186)</f>
        <v>0</v>
      </c>
      <c r="Q148" s="176"/>
      <c r="R148" s="177">
        <f>SUM(R149:R186)</f>
        <v>0.100455</v>
      </c>
      <c r="S148" s="176"/>
      <c r="T148" s="178">
        <f>SUM(T149:T186)</f>
        <v>0</v>
      </c>
      <c r="AR148" s="179" t="s">
        <v>80</v>
      </c>
      <c r="AT148" s="180" t="s">
        <v>71</v>
      </c>
      <c r="AU148" s="180" t="s">
        <v>80</v>
      </c>
      <c r="AY148" s="179" t="s">
        <v>172</v>
      </c>
      <c r="BK148" s="181">
        <f>SUM(BK149:BK186)</f>
        <v>0</v>
      </c>
    </row>
    <row r="149" spans="1:65" s="2" customFormat="1" ht="24.2" customHeight="1">
      <c r="A149" s="31"/>
      <c r="B149" s="32"/>
      <c r="C149" s="184" t="s">
        <v>272</v>
      </c>
      <c r="D149" s="184" t="s">
        <v>175</v>
      </c>
      <c r="E149" s="185" t="s">
        <v>1053</v>
      </c>
      <c r="F149" s="186" t="s">
        <v>1054</v>
      </c>
      <c r="G149" s="187" t="s">
        <v>337</v>
      </c>
      <c r="H149" s="188">
        <v>1.5</v>
      </c>
      <c r="I149" s="189"/>
      <c r="J149" s="188">
        <f t="shared" ref="J149:J186" si="10">ROUND(I149*H149,2)</f>
        <v>0</v>
      </c>
      <c r="K149" s="190"/>
      <c r="L149" s="36"/>
      <c r="M149" s="191" t="s">
        <v>1</v>
      </c>
      <c r="N149" s="192" t="s">
        <v>38</v>
      </c>
      <c r="O149" s="68"/>
      <c r="P149" s="193">
        <f t="shared" ref="P149:P186" si="11">O149*H149</f>
        <v>0</v>
      </c>
      <c r="Q149" s="193">
        <v>0</v>
      </c>
      <c r="R149" s="193">
        <f t="shared" ref="R149:R186" si="12">Q149*H149</f>
        <v>0</v>
      </c>
      <c r="S149" s="193">
        <v>0</v>
      </c>
      <c r="T149" s="194">
        <f t="shared" ref="T149:T186" si="13">S149*H149</f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95" t="s">
        <v>179</v>
      </c>
      <c r="AT149" s="195" t="s">
        <v>175</v>
      </c>
      <c r="AU149" s="195" t="s">
        <v>180</v>
      </c>
      <c r="AY149" s="14" t="s">
        <v>172</v>
      </c>
      <c r="BE149" s="196">
        <f t="shared" ref="BE149:BE186" si="14">IF(N149="základná",J149,0)</f>
        <v>0</v>
      </c>
      <c r="BF149" s="196">
        <f t="shared" ref="BF149:BF186" si="15">IF(N149="znížená",J149,0)</f>
        <v>0</v>
      </c>
      <c r="BG149" s="196">
        <f t="shared" ref="BG149:BG186" si="16">IF(N149="zákl. prenesená",J149,0)</f>
        <v>0</v>
      </c>
      <c r="BH149" s="196">
        <f t="shared" ref="BH149:BH186" si="17">IF(N149="zníž. prenesená",J149,0)</f>
        <v>0</v>
      </c>
      <c r="BI149" s="196">
        <f t="shared" ref="BI149:BI186" si="18">IF(N149="nulová",J149,0)</f>
        <v>0</v>
      </c>
      <c r="BJ149" s="14" t="s">
        <v>180</v>
      </c>
      <c r="BK149" s="196">
        <f t="shared" ref="BK149:BK186" si="19">ROUND(I149*H149,2)</f>
        <v>0</v>
      </c>
      <c r="BL149" s="14" t="s">
        <v>179</v>
      </c>
      <c r="BM149" s="195" t="s">
        <v>438</v>
      </c>
    </row>
    <row r="150" spans="1:65" s="2" customFormat="1" ht="24.2" customHeight="1">
      <c r="A150" s="31"/>
      <c r="B150" s="32"/>
      <c r="C150" s="197" t="s">
        <v>376</v>
      </c>
      <c r="D150" s="197" t="s">
        <v>256</v>
      </c>
      <c r="E150" s="198" t="s">
        <v>1055</v>
      </c>
      <c r="F150" s="199" t="s">
        <v>1056</v>
      </c>
      <c r="G150" s="200" t="s">
        <v>337</v>
      </c>
      <c r="H150" s="201">
        <v>1.5</v>
      </c>
      <c r="I150" s="202"/>
      <c r="J150" s="201">
        <f t="shared" si="10"/>
        <v>0</v>
      </c>
      <c r="K150" s="203"/>
      <c r="L150" s="204"/>
      <c r="M150" s="205" t="s">
        <v>1</v>
      </c>
      <c r="N150" s="206" t="s">
        <v>38</v>
      </c>
      <c r="O150" s="68"/>
      <c r="P150" s="193">
        <f t="shared" si="11"/>
        <v>0</v>
      </c>
      <c r="Q150" s="193">
        <v>2.5000000000000001E-4</v>
      </c>
      <c r="R150" s="193">
        <f t="shared" si="12"/>
        <v>3.7500000000000001E-4</v>
      </c>
      <c r="S150" s="193">
        <v>0</v>
      </c>
      <c r="T150" s="194">
        <f t="shared" si="13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95" t="s">
        <v>220</v>
      </c>
      <c r="AT150" s="195" t="s">
        <v>256</v>
      </c>
      <c r="AU150" s="195" t="s">
        <v>180</v>
      </c>
      <c r="AY150" s="14" t="s">
        <v>172</v>
      </c>
      <c r="BE150" s="196">
        <f t="shared" si="14"/>
        <v>0</v>
      </c>
      <c r="BF150" s="196">
        <f t="shared" si="15"/>
        <v>0</v>
      </c>
      <c r="BG150" s="196">
        <f t="shared" si="16"/>
        <v>0</v>
      </c>
      <c r="BH150" s="196">
        <f t="shared" si="17"/>
        <v>0</v>
      </c>
      <c r="BI150" s="196">
        <f t="shared" si="18"/>
        <v>0</v>
      </c>
      <c r="BJ150" s="14" t="s">
        <v>180</v>
      </c>
      <c r="BK150" s="196">
        <f t="shared" si="19"/>
        <v>0</v>
      </c>
      <c r="BL150" s="14" t="s">
        <v>179</v>
      </c>
      <c r="BM150" s="195" t="s">
        <v>450</v>
      </c>
    </row>
    <row r="151" spans="1:65" s="2" customFormat="1" ht="24.2" customHeight="1">
      <c r="A151" s="31"/>
      <c r="B151" s="32"/>
      <c r="C151" s="184" t="s">
        <v>380</v>
      </c>
      <c r="D151" s="184" t="s">
        <v>175</v>
      </c>
      <c r="E151" s="185" t="s">
        <v>1783</v>
      </c>
      <c r="F151" s="186" t="s">
        <v>1784</v>
      </c>
      <c r="G151" s="187" t="s">
        <v>337</v>
      </c>
      <c r="H151" s="188">
        <v>17</v>
      </c>
      <c r="I151" s="189"/>
      <c r="J151" s="188">
        <f t="shared" si="10"/>
        <v>0</v>
      </c>
      <c r="K151" s="190"/>
      <c r="L151" s="36"/>
      <c r="M151" s="191" t="s">
        <v>1</v>
      </c>
      <c r="N151" s="192" t="s">
        <v>38</v>
      </c>
      <c r="O151" s="68"/>
      <c r="P151" s="193">
        <f t="shared" si="11"/>
        <v>0</v>
      </c>
      <c r="Q151" s="193">
        <v>0</v>
      </c>
      <c r="R151" s="193">
        <f t="shared" si="12"/>
        <v>0</v>
      </c>
      <c r="S151" s="193">
        <v>0</v>
      </c>
      <c r="T151" s="194">
        <f t="shared" si="13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95" t="s">
        <v>179</v>
      </c>
      <c r="AT151" s="195" t="s">
        <v>175</v>
      </c>
      <c r="AU151" s="195" t="s">
        <v>180</v>
      </c>
      <c r="AY151" s="14" t="s">
        <v>172</v>
      </c>
      <c r="BE151" s="196">
        <f t="shared" si="14"/>
        <v>0</v>
      </c>
      <c r="BF151" s="196">
        <f t="shared" si="15"/>
        <v>0</v>
      </c>
      <c r="BG151" s="196">
        <f t="shared" si="16"/>
        <v>0</v>
      </c>
      <c r="BH151" s="196">
        <f t="shared" si="17"/>
        <v>0</v>
      </c>
      <c r="BI151" s="196">
        <f t="shared" si="18"/>
        <v>0</v>
      </c>
      <c r="BJ151" s="14" t="s">
        <v>180</v>
      </c>
      <c r="BK151" s="196">
        <f t="shared" si="19"/>
        <v>0</v>
      </c>
      <c r="BL151" s="14" t="s">
        <v>179</v>
      </c>
      <c r="BM151" s="195" t="s">
        <v>462</v>
      </c>
    </row>
    <row r="152" spans="1:65" s="2" customFormat="1" ht="24.2" customHeight="1">
      <c r="A152" s="31"/>
      <c r="B152" s="32"/>
      <c r="C152" s="197" t="s">
        <v>8</v>
      </c>
      <c r="D152" s="197" t="s">
        <v>256</v>
      </c>
      <c r="E152" s="198" t="s">
        <v>1785</v>
      </c>
      <c r="F152" s="199" t="s">
        <v>1786</v>
      </c>
      <c r="G152" s="200" t="s">
        <v>337</v>
      </c>
      <c r="H152" s="201">
        <v>17</v>
      </c>
      <c r="I152" s="202"/>
      <c r="J152" s="201">
        <f t="shared" si="10"/>
        <v>0</v>
      </c>
      <c r="K152" s="203"/>
      <c r="L152" s="204"/>
      <c r="M152" s="205" t="s">
        <v>1</v>
      </c>
      <c r="N152" s="206" t="s">
        <v>38</v>
      </c>
      <c r="O152" s="68"/>
      <c r="P152" s="193">
        <f t="shared" si="11"/>
        <v>0</v>
      </c>
      <c r="Q152" s="193">
        <v>0</v>
      </c>
      <c r="R152" s="193">
        <f t="shared" si="12"/>
        <v>0</v>
      </c>
      <c r="S152" s="193">
        <v>0</v>
      </c>
      <c r="T152" s="194">
        <f t="shared" si="13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95" t="s">
        <v>220</v>
      </c>
      <c r="AT152" s="195" t="s">
        <v>256</v>
      </c>
      <c r="AU152" s="195" t="s">
        <v>180</v>
      </c>
      <c r="AY152" s="14" t="s">
        <v>172</v>
      </c>
      <c r="BE152" s="196">
        <f t="shared" si="14"/>
        <v>0</v>
      </c>
      <c r="BF152" s="196">
        <f t="shared" si="15"/>
        <v>0</v>
      </c>
      <c r="BG152" s="196">
        <f t="shared" si="16"/>
        <v>0</v>
      </c>
      <c r="BH152" s="196">
        <f t="shared" si="17"/>
        <v>0</v>
      </c>
      <c r="BI152" s="196">
        <f t="shared" si="18"/>
        <v>0</v>
      </c>
      <c r="BJ152" s="14" t="s">
        <v>180</v>
      </c>
      <c r="BK152" s="196">
        <f t="shared" si="19"/>
        <v>0</v>
      </c>
      <c r="BL152" s="14" t="s">
        <v>179</v>
      </c>
      <c r="BM152" s="195" t="s">
        <v>472</v>
      </c>
    </row>
    <row r="153" spans="1:65" s="2" customFormat="1" ht="24.2" customHeight="1">
      <c r="A153" s="31"/>
      <c r="B153" s="32"/>
      <c r="C153" s="184" t="s">
        <v>384</v>
      </c>
      <c r="D153" s="184" t="s">
        <v>175</v>
      </c>
      <c r="E153" s="185" t="s">
        <v>1112</v>
      </c>
      <c r="F153" s="186" t="s">
        <v>1113</v>
      </c>
      <c r="G153" s="187" t="s">
        <v>1048</v>
      </c>
      <c r="H153" s="188">
        <v>18</v>
      </c>
      <c r="I153" s="189"/>
      <c r="J153" s="188">
        <f t="shared" si="10"/>
        <v>0</v>
      </c>
      <c r="K153" s="190"/>
      <c r="L153" s="36"/>
      <c r="M153" s="191" t="s">
        <v>1</v>
      </c>
      <c r="N153" s="192" t="s">
        <v>38</v>
      </c>
      <c r="O153" s="68"/>
      <c r="P153" s="193">
        <f t="shared" si="11"/>
        <v>0</v>
      </c>
      <c r="Q153" s="193">
        <v>0</v>
      </c>
      <c r="R153" s="193">
        <f t="shared" si="12"/>
        <v>0</v>
      </c>
      <c r="S153" s="193">
        <v>0</v>
      </c>
      <c r="T153" s="194">
        <f t="shared" si="13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95" t="s">
        <v>179</v>
      </c>
      <c r="AT153" s="195" t="s">
        <v>175</v>
      </c>
      <c r="AU153" s="195" t="s">
        <v>180</v>
      </c>
      <c r="AY153" s="14" t="s">
        <v>172</v>
      </c>
      <c r="BE153" s="196">
        <f t="shared" si="14"/>
        <v>0</v>
      </c>
      <c r="BF153" s="196">
        <f t="shared" si="15"/>
        <v>0</v>
      </c>
      <c r="BG153" s="196">
        <f t="shared" si="16"/>
        <v>0</v>
      </c>
      <c r="BH153" s="196">
        <f t="shared" si="17"/>
        <v>0</v>
      </c>
      <c r="BI153" s="196">
        <f t="shared" si="18"/>
        <v>0</v>
      </c>
      <c r="BJ153" s="14" t="s">
        <v>180</v>
      </c>
      <c r="BK153" s="196">
        <f t="shared" si="19"/>
        <v>0</v>
      </c>
      <c r="BL153" s="14" t="s">
        <v>179</v>
      </c>
      <c r="BM153" s="195" t="s">
        <v>482</v>
      </c>
    </row>
    <row r="154" spans="1:65" s="2" customFormat="1" ht="24.2" customHeight="1">
      <c r="A154" s="31"/>
      <c r="B154" s="32"/>
      <c r="C154" s="197" t="s">
        <v>241</v>
      </c>
      <c r="D154" s="197" t="s">
        <v>256</v>
      </c>
      <c r="E154" s="198" t="s">
        <v>1787</v>
      </c>
      <c r="F154" s="199" t="s">
        <v>1788</v>
      </c>
      <c r="G154" s="200" t="s">
        <v>1048</v>
      </c>
      <c r="H154" s="201">
        <v>10</v>
      </c>
      <c r="I154" s="202"/>
      <c r="J154" s="201">
        <f t="shared" si="10"/>
        <v>0</v>
      </c>
      <c r="K154" s="203"/>
      <c r="L154" s="204"/>
      <c r="M154" s="205" t="s">
        <v>1</v>
      </c>
      <c r="N154" s="206" t="s">
        <v>38</v>
      </c>
      <c r="O154" s="68"/>
      <c r="P154" s="193">
        <f t="shared" si="11"/>
        <v>0</v>
      </c>
      <c r="Q154" s="193">
        <v>0</v>
      </c>
      <c r="R154" s="193">
        <f t="shared" si="12"/>
        <v>0</v>
      </c>
      <c r="S154" s="193">
        <v>0</v>
      </c>
      <c r="T154" s="194">
        <f t="shared" si="13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95" t="s">
        <v>220</v>
      </c>
      <c r="AT154" s="195" t="s">
        <v>256</v>
      </c>
      <c r="AU154" s="195" t="s">
        <v>180</v>
      </c>
      <c r="AY154" s="14" t="s">
        <v>172</v>
      </c>
      <c r="BE154" s="196">
        <f t="shared" si="14"/>
        <v>0</v>
      </c>
      <c r="BF154" s="196">
        <f t="shared" si="15"/>
        <v>0</v>
      </c>
      <c r="BG154" s="196">
        <f t="shared" si="16"/>
        <v>0</v>
      </c>
      <c r="BH154" s="196">
        <f t="shared" si="17"/>
        <v>0</v>
      </c>
      <c r="BI154" s="196">
        <f t="shared" si="18"/>
        <v>0</v>
      </c>
      <c r="BJ154" s="14" t="s">
        <v>180</v>
      </c>
      <c r="BK154" s="196">
        <f t="shared" si="19"/>
        <v>0</v>
      </c>
      <c r="BL154" s="14" t="s">
        <v>179</v>
      </c>
      <c r="BM154" s="195" t="s">
        <v>490</v>
      </c>
    </row>
    <row r="155" spans="1:65" s="2" customFormat="1" ht="24.2" customHeight="1">
      <c r="A155" s="31"/>
      <c r="B155" s="32"/>
      <c r="C155" s="197" t="s">
        <v>385</v>
      </c>
      <c r="D155" s="197" t="s">
        <v>256</v>
      </c>
      <c r="E155" s="198" t="s">
        <v>1789</v>
      </c>
      <c r="F155" s="199" t="s">
        <v>1790</v>
      </c>
      <c r="G155" s="200" t="s">
        <v>1048</v>
      </c>
      <c r="H155" s="201">
        <v>10</v>
      </c>
      <c r="I155" s="202"/>
      <c r="J155" s="201">
        <f t="shared" si="10"/>
        <v>0</v>
      </c>
      <c r="K155" s="203"/>
      <c r="L155" s="204"/>
      <c r="M155" s="205" t="s">
        <v>1</v>
      </c>
      <c r="N155" s="206" t="s">
        <v>38</v>
      </c>
      <c r="O155" s="68"/>
      <c r="P155" s="193">
        <f t="shared" si="11"/>
        <v>0</v>
      </c>
      <c r="Q155" s="193">
        <v>8.2000000000000007E-3</v>
      </c>
      <c r="R155" s="193">
        <f t="shared" si="12"/>
        <v>8.2000000000000003E-2</v>
      </c>
      <c r="S155" s="193">
        <v>0</v>
      </c>
      <c r="T155" s="194">
        <f t="shared" si="13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95" t="s">
        <v>220</v>
      </c>
      <c r="AT155" s="195" t="s">
        <v>256</v>
      </c>
      <c r="AU155" s="195" t="s">
        <v>180</v>
      </c>
      <c r="AY155" s="14" t="s">
        <v>172</v>
      </c>
      <c r="BE155" s="196">
        <f t="shared" si="14"/>
        <v>0</v>
      </c>
      <c r="BF155" s="196">
        <f t="shared" si="15"/>
        <v>0</v>
      </c>
      <c r="BG155" s="196">
        <f t="shared" si="16"/>
        <v>0</v>
      </c>
      <c r="BH155" s="196">
        <f t="shared" si="17"/>
        <v>0</v>
      </c>
      <c r="BI155" s="196">
        <f t="shared" si="18"/>
        <v>0</v>
      </c>
      <c r="BJ155" s="14" t="s">
        <v>180</v>
      </c>
      <c r="BK155" s="196">
        <f t="shared" si="19"/>
        <v>0</v>
      </c>
      <c r="BL155" s="14" t="s">
        <v>179</v>
      </c>
      <c r="BM155" s="195" t="s">
        <v>498</v>
      </c>
    </row>
    <row r="156" spans="1:65" s="2" customFormat="1" ht="24.2" customHeight="1">
      <c r="A156" s="31"/>
      <c r="B156" s="32"/>
      <c r="C156" s="184" t="s">
        <v>386</v>
      </c>
      <c r="D156" s="184" t="s">
        <v>175</v>
      </c>
      <c r="E156" s="185" t="s">
        <v>1116</v>
      </c>
      <c r="F156" s="186" t="s">
        <v>1117</v>
      </c>
      <c r="G156" s="187" t="s">
        <v>1048</v>
      </c>
      <c r="H156" s="188">
        <v>16</v>
      </c>
      <c r="I156" s="189"/>
      <c r="J156" s="188">
        <f t="shared" si="10"/>
        <v>0</v>
      </c>
      <c r="K156" s="190"/>
      <c r="L156" s="36"/>
      <c r="M156" s="191" t="s">
        <v>1</v>
      </c>
      <c r="N156" s="192" t="s">
        <v>38</v>
      </c>
      <c r="O156" s="68"/>
      <c r="P156" s="193">
        <f t="shared" si="11"/>
        <v>0</v>
      </c>
      <c r="Q156" s="193">
        <v>0</v>
      </c>
      <c r="R156" s="193">
        <f t="shared" si="12"/>
        <v>0</v>
      </c>
      <c r="S156" s="193">
        <v>0</v>
      </c>
      <c r="T156" s="194">
        <f t="shared" si="13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95" t="s">
        <v>179</v>
      </c>
      <c r="AT156" s="195" t="s">
        <v>175</v>
      </c>
      <c r="AU156" s="195" t="s">
        <v>180</v>
      </c>
      <c r="AY156" s="14" t="s">
        <v>172</v>
      </c>
      <c r="BE156" s="196">
        <f t="shared" si="14"/>
        <v>0</v>
      </c>
      <c r="BF156" s="196">
        <f t="shared" si="15"/>
        <v>0</v>
      </c>
      <c r="BG156" s="196">
        <f t="shared" si="16"/>
        <v>0</v>
      </c>
      <c r="BH156" s="196">
        <f t="shared" si="17"/>
        <v>0</v>
      </c>
      <c r="BI156" s="196">
        <f t="shared" si="18"/>
        <v>0</v>
      </c>
      <c r="BJ156" s="14" t="s">
        <v>180</v>
      </c>
      <c r="BK156" s="196">
        <f t="shared" si="19"/>
        <v>0</v>
      </c>
      <c r="BL156" s="14" t="s">
        <v>179</v>
      </c>
      <c r="BM156" s="195" t="s">
        <v>508</v>
      </c>
    </row>
    <row r="157" spans="1:65" s="2" customFormat="1" ht="24.2" customHeight="1">
      <c r="A157" s="31"/>
      <c r="B157" s="32"/>
      <c r="C157" s="184" t="s">
        <v>391</v>
      </c>
      <c r="D157" s="184" t="s">
        <v>175</v>
      </c>
      <c r="E157" s="185" t="s">
        <v>1118</v>
      </c>
      <c r="F157" s="186" t="s">
        <v>2180</v>
      </c>
      <c r="G157" s="187" t="s">
        <v>1048</v>
      </c>
      <c r="H157" s="188">
        <v>48</v>
      </c>
      <c r="I157" s="189"/>
      <c r="J157" s="188">
        <f t="shared" si="10"/>
        <v>0</v>
      </c>
      <c r="K157" s="190"/>
      <c r="L157" s="36"/>
      <c r="M157" s="191" t="s">
        <v>1</v>
      </c>
      <c r="N157" s="192" t="s">
        <v>38</v>
      </c>
      <c r="O157" s="68"/>
      <c r="P157" s="193">
        <f t="shared" si="11"/>
        <v>0</v>
      </c>
      <c r="Q157" s="193">
        <v>0</v>
      </c>
      <c r="R157" s="193">
        <f t="shared" si="12"/>
        <v>0</v>
      </c>
      <c r="S157" s="193">
        <v>0</v>
      </c>
      <c r="T157" s="194">
        <f t="shared" si="13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95" t="s">
        <v>179</v>
      </c>
      <c r="AT157" s="195" t="s">
        <v>175</v>
      </c>
      <c r="AU157" s="195" t="s">
        <v>180</v>
      </c>
      <c r="AY157" s="14" t="s">
        <v>172</v>
      </c>
      <c r="BE157" s="196">
        <f t="shared" si="14"/>
        <v>0</v>
      </c>
      <c r="BF157" s="196">
        <f t="shared" si="15"/>
        <v>0</v>
      </c>
      <c r="BG157" s="196">
        <f t="shared" si="16"/>
        <v>0</v>
      </c>
      <c r="BH157" s="196">
        <f t="shared" si="17"/>
        <v>0</v>
      </c>
      <c r="BI157" s="196">
        <f t="shared" si="18"/>
        <v>0</v>
      </c>
      <c r="BJ157" s="14" t="s">
        <v>180</v>
      </c>
      <c r="BK157" s="196">
        <f t="shared" si="19"/>
        <v>0</v>
      </c>
      <c r="BL157" s="14" t="s">
        <v>179</v>
      </c>
      <c r="BM157" s="195" t="s">
        <v>520</v>
      </c>
    </row>
    <row r="158" spans="1:65" s="2" customFormat="1" ht="24.2" customHeight="1">
      <c r="A158" s="31"/>
      <c r="B158" s="32"/>
      <c r="C158" s="184" t="s">
        <v>398</v>
      </c>
      <c r="D158" s="184" t="s">
        <v>175</v>
      </c>
      <c r="E158" s="185" t="s">
        <v>1120</v>
      </c>
      <c r="F158" s="186" t="s">
        <v>2181</v>
      </c>
      <c r="G158" s="187" t="s">
        <v>1048</v>
      </c>
      <c r="H158" s="188">
        <v>52</v>
      </c>
      <c r="I158" s="189"/>
      <c r="J158" s="188">
        <f t="shared" si="10"/>
        <v>0</v>
      </c>
      <c r="K158" s="190"/>
      <c r="L158" s="36"/>
      <c r="M158" s="191" t="s">
        <v>1</v>
      </c>
      <c r="N158" s="192" t="s">
        <v>38</v>
      </c>
      <c r="O158" s="68"/>
      <c r="P158" s="193">
        <f t="shared" si="11"/>
        <v>0</v>
      </c>
      <c r="Q158" s="193">
        <v>0</v>
      </c>
      <c r="R158" s="193">
        <f t="shared" si="12"/>
        <v>0</v>
      </c>
      <c r="S158" s="193">
        <v>0</v>
      </c>
      <c r="T158" s="194">
        <f t="shared" si="13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95" t="s">
        <v>179</v>
      </c>
      <c r="AT158" s="195" t="s">
        <v>175</v>
      </c>
      <c r="AU158" s="195" t="s">
        <v>180</v>
      </c>
      <c r="AY158" s="14" t="s">
        <v>172</v>
      </c>
      <c r="BE158" s="196">
        <f t="shared" si="14"/>
        <v>0</v>
      </c>
      <c r="BF158" s="196">
        <f t="shared" si="15"/>
        <v>0</v>
      </c>
      <c r="BG158" s="196">
        <f t="shared" si="16"/>
        <v>0</v>
      </c>
      <c r="BH158" s="196">
        <f t="shared" si="17"/>
        <v>0</v>
      </c>
      <c r="BI158" s="196">
        <f t="shared" si="18"/>
        <v>0</v>
      </c>
      <c r="BJ158" s="14" t="s">
        <v>180</v>
      </c>
      <c r="BK158" s="196">
        <f t="shared" si="19"/>
        <v>0</v>
      </c>
      <c r="BL158" s="14" t="s">
        <v>179</v>
      </c>
      <c r="BM158" s="195" t="s">
        <v>532</v>
      </c>
    </row>
    <row r="159" spans="1:65" s="2" customFormat="1" ht="24.2" customHeight="1">
      <c r="A159" s="31"/>
      <c r="B159" s="32"/>
      <c r="C159" s="184" t="s">
        <v>402</v>
      </c>
      <c r="D159" s="184" t="s">
        <v>175</v>
      </c>
      <c r="E159" s="185" t="s">
        <v>1122</v>
      </c>
      <c r="F159" s="186" t="s">
        <v>1123</v>
      </c>
      <c r="G159" s="187" t="s">
        <v>1048</v>
      </c>
      <c r="H159" s="188">
        <v>1</v>
      </c>
      <c r="I159" s="189"/>
      <c r="J159" s="188">
        <f t="shared" si="10"/>
        <v>0</v>
      </c>
      <c r="K159" s="190"/>
      <c r="L159" s="36"/>
      <c r="M159" s="191" t="s">
        <v>1</v>
      </c>
      <c r="N159" s="192" t="s">
        <v>38</v>
      </c>
      <c r="O159" s="68"/>
      <c r="P159" s="193">
        <f t="shared" si="11"/>
        <v>0</v>
      </c>
      <c r="Q159" s="193">
        <v>0</v>
      </c>
      <c r="R159" s="193">
        <f t="shared" si="12"/>
        <v>0</v>
      </c>
      <c r="S159" s="193">
        <v>0</v>
      </c>
      <c r="T159" s="194">
        <f t="shared" si="13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95" t="s">
        <v>179</v>
      </c>
      <c r="AT159" s="195" t="s">
        <v>175</v>
      </c>
      <c r="AU159" s="195" t="s">
        <v>180</v>
      </c>
      <c r="AY159" s="14" t="s">
        <v>172</v>
      </c>
      <c r="BE159" s="196">
        <f t="shared" si="14"/>
        <v>0</v>
      </c>
      <c r="BF159" s="196">
        <f t="shared" si="15"/>
        <v>0</v>
      </c>
      <c r="BG159" s="196">
        <f t="shared" si="16"/>
        <v>0</v>
      </c>
      <c r="BH159" s="196">
        <f t="shared" si="17"/>
        <v>0</v>
      </c>
      <c r="BI159" s="196">
        <f t="shared" si="18"/>
        <v>0</v>
      </c>
      <c r="BJ159" s="14" t="s">
        <v>180</v>
      </c>
      <c r="BK159" s="196">
        <f t="shared" si="19"/>
        <v>0</v>
      </c>
      <c r="BL159" s="14" t="s">
        <v>179</v>
      </c>
      <c r="BM159" s="195" t="s">
        <v>544</v>
      </c>
    </row>
    <row r="160" spans="1:65" s="2" customFormat="1" ht="24.2" customHeight="1">
      <c r="A160" s="31"/>
      <c r="B160" s="32"/>
      <c r="C160" s="184" t="s">
        <v>406</v>
      </c>
      <c r="D160" s="184" t="s">
        <v>175</v>
      </c>
      <c r="E160" s="185" t="s">
        <v>1124</v>
      </c>
      <c r="F160" s="186" t="s">
        <v>1125</v>
      </c>
      <c r="G160" s="187" t="s">
        <v>1048</v>
      </c>
      <c r="H160" s="188">
        <v>2</v>
      </c>
      <c r="I160" s="189"/>
      <c r="J160" s="188">
        <f t="shared" si="10"/>
        <v>0</v>
      </c>
      <c r="K160" s="190"/>
      <c r="L160" s="36"/>
      <c r="M160" s="191" t="s">
        <v>1</v>
      </c>
      <c r="N160" s="192" t="s">
        <v>38</v>
      </c>
      <c r="O160" s="68"/>
      <c r="P160" s="193">
        <f t="shared" si="11"/>
        <v>0</v>
      </c>
      <c r="Q160" s="193">
        <v>0</v>
      </c>
      <c r="R160" s="193">
        <f t="shared" si="12"/>
        <v>0</v>
      </c>
      <c r="S160" s="193">
        <v>0</v>
      </c>
      <c r="T160" s="194">
        <f t="shared" si="13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95" t="s">
        <v>179</v>
      </c>
      <c r="AT160" s="195" t="s">
        <v>175</v>
      </c>
      <c r="AU160" s="195" t="s">
        <v>180</v>
      </c>
      <c r="AY160" s="14" t="s">
        <v>172</v>
      </c>
      <c r="BE160" s="196">
        <f t="shared" si="14"/>
        <v>0</v>
      </c>
      <c r="BF160" s="196">
        <f t="shared" si="15"/>
        <v>0</v>
      </c>
      <c r="BG160" s="196">
        <f t="shared" si="16"/>
        <v>0</v>
      </c>
      <c r="BH160" s="196">
        <f t="shared" si="17"/>
        <v>0</v>
      </c>
      <c r="BI160" s="196">
        <f t="shared" si="18"/>
        <v>0</v>
      </c>
      <c r="BJ160" s="14" t="s">
        <v>180</v>
      </c>
      <c r="BK160" s="196">
        <f t="shared" si="19"/>
        <v>0</v>
      </c>
      <c r="BL160" s="14" t="s">
        <v>179</v>
      </c>
      <c r="BM160" s="195" t="s">
        <v>552</v>
      </c>
    </row>
    <row r="161" spans="1:65" s="2" customFormat="1" ht="24.2" customHeight="1">
      <c r="A161" s="31"/>
      <c r="B161" s="32"/>
      <c r="C161" s="184" t="s">
        <v>412</v>
      </c>
      <c r="D161" s="184" t="s">
        <v>175</v>
      </c>
      <c r="E161" s="185" t="s">
        <v>2138</v>
      </c>
      <c r="F161" s="186" t="s">
        <v>2139</v>
      </c>
      <c r="G161" s="187" t="s">
        <v>1048</v>
      </c>
      <c r="H161" s="188">
        <v>2</v>
      </c>
      <c r="I161" s="189"/>
      <c r="J161" s="188">
        <f t="shared" si="10"/>
        <v>0</v>
      </c>
      <c r="K161" s="190"/>
      <c r="L161" s="36"/>
      <c r="M161" s="191" t="s">
        <v>1</v>
      </c>
      <c r="N161" s="192" t="s">
        <v>38</v>
      </c>
      <c r="O161" s="68"/>
      <c r="P161" s="193">
        <f t="shared" si="11"/>
        <v>0</v>
      </c>
      <c r="Q161" s="193">
        <v>0</v>
      </c>
      <c r="R161" s="193">
        <f t="shared" si="12"/>
        <v>0</v>
      </c>
      <c r="S161" s="193">
        <v>0</v>
      </c>
      <c r="T161" s="194">
        <f t="shared" si="13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95" t="s">
        <v>179</v>
      </c>
      <c r="AT161" s="195" t="s">
        <v>175</v>
      </c>
      <c r="AU161" s="195" t="s">
        <v>180</v>
      </c>
      <c r="AY161" s="14" t="s">
        <v>172</v>
      </c>
      <c r="BE161" s="196">
        <f t="shared" si="14"/>
        <v>0</v>
      </c>
      <c r="BF161" s="196">
        <f t="shared" si="15"/>
        <v>0</v>
      </c>
      <c r="BG161" s="196">
        <f t="shared" si="16"/>
        <v>0</v>
      </c>
      <c r="BH161" s="196">
        <f t="shared" si="17"/>
        <v>0</v>
      </c>
      <c r="BI161" s="196">
        <f t="shared" si="18"/>
        <v>0</v>
      </c>
      <c r="BJ161" s="14" t="s">
        <v>180</v>
      </c>
      <c r="BK161" s="196">
        <f t="shared" si="19"/>
        <v>0</v>
      </c>
      <c r="BL161" s="14" t="s">
        <v>179</v>
      </c>
      <c r="BM161" s="195" t="s">
        <v>560</v>
      </c>
    </row>
    <row r="162" spans="1:65" s="2" customFormat="1" ht="14.45" customHeight="1">
      <c r="A162" s="31"/>
      <c r="B162" s="32"/>
      <c r="C162" s="197" t="s">
        <v>416</v>
      </c>
      <c r="D162" s="197" t="s">
        <v>256</v>
      </c>
      <c r="E162" s="198" t="s">
        <v>1130</v>
      </c>
      <c r="F162" s="199" t="s">
        <v>1131</v>
      </c>
      <c r="G162" s="200" t="s">
        <v>1048</v>
      </c>
      <c r="H162" s="201">
        <v>2</v>
      </c>
      <c r="I162" s="202"/>
      <c r="J162" s="201">
        <f t="shared" si="10"/>
        <v>0</v>
      </c>
      <c r="K162" s="203"/>
      <c r="L162" s="204"/>
      <c r="M162" s="205" t="s">
        <v>1</v>
      </c>
      <c r="N162" s="206" t="s">
        <v>38</v>
      </c>
      <c r="O162" s="68"/>
      <c r="P162" s="193">
        <f t="shared" si="11"/>
        <v>0</v>
      </c>
      <c r="Q162" s="193">
        <v>0</v>
      </c>
      <c r="R162" s="193">
        <f t="shared" si="12"/>
        <v>0</v>
      </c>
      <c r="S162" s="193">
        <v>0</v>
      </c>
      <c r="T162" s="194">
        <f t="shared" si="13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95" t="s">
        <v>220</v>
      </c>
      <c r="AT162" s="195" t="s">
        <v>256</v>
      </c>
      <c r="AU162" s="195" t="s">
        <v>180</v>
      </c>
      <c r="AY162" s="14" t="s">
        <v>172</v>
      </c>
      <c r="BE162" s="196">
        <f t="shared" si="14"/>
        <v>0</v>
      </c>
      <c r="BF162" s="196">
        <f t="shared" si="15"/>
        <v>0</v>
      </c>
      <c r="BG162" s="196">
        <f t="shared" si="16"/>
        <v>0</v>
      </c>
      <c r="BH162" s="196">
        <f t="shared" si="17"/>
        <v>0</v>
      </c>
      <c r="BI162" s="196">
        <f t="shared" si="18"/>
        <v>0</v>
      </c>
      <c r="BJ162" s="14" t="s">
        <v>180</v>
      </c>
      <c r="BK162" s="196">
        <f t="shared" si="19"/>
        <v>0</v>
      </c>
      <c r="BL162" s="14" t="s">
        <v>179</v>
      </c>
      <c r="BM162" s="195" t="s">
        <v>567</v>
      </c>
    </row>
    <row r="163" spans="1:65" s="2" customFormat="1" ht="24.2" customHeight="1">
      <c r="A163" s="31"/>
      <c r="B163" s="32"/>
      <c r="C163" s="184" t="s">
        <v>422</v>
      </c>
      <c r="D163" s="184" t="s">
        <v>175</v>
      </c>
      <c r="E163" s="185" t="s">
        <v>1135</v>
      </c>
      <c r="F163" s="186" t="s">
        <v>2182</v>
      </c>
      <c r="G163" s="187" t="s">
        <v>1048</v>
      </c>
      <c r="H163" s="188">
        <v>1</v>
      </c>
      <c r="I163" s="189"/>
      <c r="J163" s="188">
        <f t="shared" si="10"/>
        <v>0</v>
      </c>
      <c r="K163" s="190"/>
      <c r="L163" s="36"/>
      <c r="M163" s="191" t="s">
        <v>1</v>
      </c>
      <c r="N163" s="192" t="s">
        <v>38</v>
      </c>
      <c r="O163" s="68"/>
      <c r="P163" s="193">
        <f t="shared" si="11"/>
        <v>0</v>
      </c>
      <c r="Q163" s="193">
        <v>0</v>
      </c>
      <c r="R163" s="193">
        <f t="shared" si="12"/>
        <v>0</v>
      </c>
      <c r="S163" s="193">
        <v>0</v>
      </c>
      <c r="T163" s="194">
        <f t="shared" si="13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95" t="s">
        <v>179</v>
      </c>
      <c r="AT163" s="195" t="s">
        <v>175</v>
      </c>
      <c r="AU163" s="195" t="s">
        <v>180</v>
      </c>
      <c r="AY163" s="14" t="s">
        <v>172</v>
      </c>
      <c r="BE163" s="196">
        <f t="shared" si="14"/>
        <v>0</v>
      </c>
      <c r="BF163" s="196">
        <f t="shared" si="15"/>
        <v>0</v>
      </c>
      <c r="BG163" s="196">
        <f t="shared" si="16"/>
        <v>0</v>
      </c>
      <c r="BH163" s="196">
        <f t="shared" si="17"/>
        <v>0</v>
      </c>
      <c r="BI163" s="196">
        <f t="shared" si="18"/>
        <v>0</v>
      </c>
      <c r="BJ163" s="14" t="s">
        <v>180</v>
      </c>
      <c r="BK163" s="196">
        <f t="shared" si="19"/>
        <v>0</v>
      </c>
      <c r="BL163" s="14" t="s">
        <v>179</v>
      </c>
      <c r="BM163" s="195" t="s">
        <v>577</v>
      </c>
    </row>
    <row r="164" spans="1:65" s="2" customFormat="1" ht="24.2" customHeight="1">
      <c r="A164" s="31"/>
      <c r="B164" s="32"/>
      <c r="C164" s="197" t="s">
        <v>426</v>
      </c>
      <c r="D164" s="197" t="s">
        <v>256</v>
      </c>
      <c r="E164" s="198" t="s">
        <v>1138</v>
      </c>
      <c r="F164" s="199" t="s">
        <v>2183</v>
      </c>
      <c r="G164" s="200" t="s">
        <v>1048</v>
      </c>
      <c r="H164" s="201">
        <v>1</v>
      </c>
      <c r="I164" s="202"/>
      <c r="J164" s="201">
        <f t="shared" si="10"/>
        <v>0</v>
      </c>
      <c r="K164" s="203"/>
      <c r="L164" s="204"/>
      <c r="M164" s="205" t="s">
        <v>1</v>
      </c>
      <c r="N164" s="206" t="s">
        <v>38</v>
      </c>
      <c r="O164" s="68"/>
      <c r="P164" s="193">
        <f t="shared" si="11"/>
        <v>0</v>
      </c>
      <c r="Q164" s="193">
        <v>0</v>
      </c>
      <c r="R164" s="193">
        <f t="shared" si="12"/>
        <v>0</v>
      </c>
      <c r="S164" s="193">
        <v>0</v>
      </c>
      <c r="T164" s="194">
        <f t="shared" si="13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95" t="s">
        <v>220</v>
      </c>
      <c r="AT164" s="195" t="s">
        <v>256</v>
      </c>
      <c r="AU164" s="195" t="s">
        <v>180</v>
      </c>
      <c r="AY164" s="14" t="s">
        <v>172</v>
      </c>
      <c r="BE164" s="196">
        <f t="shared" si="14"/>
        <v>0</v>
      </c>
      <c r="BF164" s="196">
        <f t="shared" si="15"/>
        <v>0</v>
      </c>
      <c r="BG164" s="196">
        <f t="shared" si="16"/>
        <v>0</v>
      </c>
      <c r="BH164" s="196">
        <f t="shared" si="17"/>
        <v>0</v>
      </c>
      <c r="BI164" s="196">
        <f t="shared" si="18"/>
        <v>0</v>
      </c>
      <c r="BJ164" s="14" t="s">
        <v>180</v>
      </c>
      <c r="BK164" s="196">
        <f t="shared" si="19"/>
        <v>0</v>
      </c>
      <c r="BL164" s="14" t="s">
        <v>179</v>
      </c>
      <c r="BM164" s="195" t="s">
        <v>585</v>
      </c>
    </row>
    <row r="165" spans="1:65" s="2" customFormat="1" ht="24.2" customHeight="1">
      <c r="A165" s="31"/>
      <c r="B165" s="32"/>
      <c r="C165" s="184" t="s">
        <v>432</v>
      </c>
      <c r="D165" s="184" t="s">
        <v>175</v>
      </c>
      <c r="E165" s="185" t="s">
        <v>1141</v>
      </c>
      <c r="F165" s="186" t="s">
        <v>1142</v>
      </c>
      <c r="G165" s="187" t="s">
        <v>337</v>
      </c>
      <c r="H165" s="188">
        <v>5.7</v>
      </c>
      <c r="I165" s="189"/>
      <c r="J165" s="188">
        <f t="shared" si="10"/>
        <v>0</v>
      </c>
      <c r="K165" s="190"/>
      <c r="L165" s="36"/>
      <c r="M165" s="191" t="s">
        <v>1</v>
      </c>
      <c r="N165" s="192" t="s">
        <v>38</v>
      </c>
      <c r="O165" s="68"/>
      <c r="P165" s="193">
        <f t="shared" si="11"/>
        <v>0</v>
      </c>
      <c r="Q165" s="193">
        <v>0</v>
      </c>
      <c r="R165" s="193">
        <f t="shared" si="12"/>
        <v>0</v>
      </c>
      <c r="S165" s="193">
        <v>0</v>
      </c>
      <c r="T165" s="194">
        <f t="shared" si="13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95" t="s">
        <v>179</v>
      </c>
      <c r="AT165" s="195" t="s">
        <v>175</v>
      </c>
      <c r="AU165" s="195" t="s">
        <v>180</v>
      </c>
      <c r="AY165" s="14" t="s">
        <v>172</v>
      </c>
      <c r="BE165" s="196">
        <f t="shared" si="14"/>
        <v>0</v>
      </c>
      <c r="BF165" s="196">
        <f t="shared" si="15"/>
        <v>0</v>
      </c>
      <c r="BG165" s="196">
        <f t="shared" si="16"/>
        <v>0</v>
      </c>
      <c r="BH165" s="196">
        <f t="shared" si="17"/>
        <v>0</v>
      </c>
      <c r="BI165" s="196">
        <f t="shared" si="18"/>
        <v>0</v>
      </c>
      <c r="BJ165" s="14" t="s">
        <v>180</v>
      </c>
      <c r="BK165" s="196">
        <f t="shared" si="19"/>
        <v>0</v>
      </c>
      <c r="BL165" s="14" t="s">
        <v>179</v>
      </c>
      <c r="BM165" s="195" t="s">
        <v>590</v>
      </c>
    </row>
    <row r="166" spans="1:65" s="2" customFormat="1" ht="24.2" customHeight="1">
      <c r="A166" s="31"/>
      <c r="B166" s="32"/>
      <c r="C166" s="197" t="s">
        <v>438</v>
      </c>
      <c r="D166" s="197" t="s">
        <v>256</v>
      </c>
      <c r="E166" s="198" t="s">
        <v>1144</v>
      </c>
      <c r="F166" s="199" t="s">
        <v>1145</v>
      </c>
      <c r="G166" s="200" t="s">
        <v>457</v>
      </c>
      <c r="H166" s="201">
        <v>0.5</v>
      </c>
      <c r="I166" s="202"/>
      <c r="J166" s="201">
        <f t="shared" si="10"/>
        <v>0</v>
      </c>
      <c r="K166" s="203"/>
      <c r="L166" s="204"/>
      <c r="M166" s="205" t="s">
        <v>1</v>
      </c>
      <c r="N166" s="206" t="s">
        <v>38</v>
      </c>
      <c r="O166" s="68"/>
      <c r="P166" s="193">
        <f t="shared" si="11"/>
        <v>0</v>
      </c>
      <c r="Q166" s="193">
        <v>1E-3</v>
      </c>
      <c r="R166" s="193">
        <f t="shared" si="12"/>
        <v>5.0000000000000001E-4</v>
      </c>
      <c r="S166" s="193">
        <v>0</v>
      </c>
      <c r="T166" s="194">
        <f t="shared" si="13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95" t="s">
        <v>220</v>
      </c>
      <c r="AT166" s="195" t="s">
        <v>256</v>
      </c>
      <c r="AU166" s="195" t="s">
        <v>180</v>
      </c>
      <c r="AY166" s="14" t="s">
        <v>172</v>
      </c>
      <c r="BE166" s="196">
        <f t="shared" si="14"/>
        <v>0</v>
      </c>
      <c r="BF166" s="196">
        <f t="shared" si="15"/>
        <v>0</v>
      </c>
      <c r="BG166" s="196">
        <f t="shared" si="16"/>
        <v>0</v>
      </c>
      <c r="BH166" s="196">
        <f t="shared" si="17"/>
        <v>0</v>
      </c>
      <c r="BI166" s="196">
        <f t="shared" si="18"/>
        <v>0</v>
      </c>
      <c r="BJ166" s="14" t="s">
        <v>180</v>
      </c>
      <c r="BK166" s="196">
        <f t="shared" si="19"/>
        <v>0</v>
      </c>
      <c r="BL166" s="14" t="s">
        <v>179</v>
      </c>
      <c r="BM166" s="195" t="s">
        <v>592</v>
      </c>
    </row>
    <row r="167" spans="1:65" s="2" customFormat="1" ht="24.2" customHeight="1">
      <c r="A167" s="31"/>
      <c r="B167" s="32"/>
      <c r="C167" s="197" t="s">
        <v>444</v>
      </c>
      <c r="D167" s="197" t="s">
        <v>256</v>
      </c>
      <c r="E167" s="198" t="s">
        <v>1147</v>
      </c>
      <c r="F167" s="199" t="s">
        <v>1148</v>
      </c>
      <c r="G167" s="200" t="s">
        <v>457</v>
      </c>
      <c r="H167" s="201">
        <v>0.5</v>
      </c>
      <c r="I167" s="202"/>
      <c r="J167" s="201">
        <f t="shared" si="10"/>
        <v>0</v>
      </c>
      <c r="K167" s="203"/>
      <c r="L167" s="204"/>
      <c r="M167" s="205" t="s">
        <v>1</v>
      </c>
      <c r="N167" s="206" t="s">
        <v>38</v>
      </c>
      <c r="O167" s="68"/>
      <c r="P167" s="193">
        <f t="shared" si="11"/>
        <v>0</v>
      </c>
      <c r="Q167" s="193">
        <v>1E-3</v>
      </c>
      <c r="R167" s="193">
        <f t="shared" si="12"/>
        <v>5.0000000000000001E-4</v>
      </c>
      <c r="S167" s="193">
        <v>0</v>
      </c>
      <c r="T167" s="194">
        <f t="shared" si="13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95" t="s">
        <v>220</v>
      </c>
      <c r="AT167" s="195" t="s">
        <v>256</v>
      </c>
      <c r="AU167" s="195" t="s">
        <v>180</v>
      </c>
      <c r="AY167" s="14" t="s">
        <v>172</v>
      </c>
      <c r="BE167" s="196">
        <f t="shared" si="14"/>
        <v>0</v>
      </c>
      <c r="BF167" s="196">
        <f t="shared" si="15"/>
        <v>0</v>
      </c>
      <c r="BG167" s="196">
        <f t="shared" si="16"/>
        <v>0</v>
      </c>
      <c r="BH167" s="196">
        <f t="shared" si="17"/>
        <v>0</v>
      </c>
      <c r="BI167" s="196">
        <f t="shared" si="18"/>
        <v>0</v>
      </c>
      <c r="BJ167" s="14" t="s">
        <v>180</v>
      </c>
      <c r="BK167" s="196">
        <f t="shared" si="19"/>
        <v>0</v>
      </c>
      <c r="BL167" s="14" t="s">
        <v>179</v>
      </c>
      <c r="BM167" s="195" t="s">
        <v>601</v>
      </c>
    </row>
    <row r="168" spans="1:65" s="2" customFormat="1" ht="24.2" customHeight="1">
      <c r="A168" s="31"/>
      <c r="B168" s="32"/>
      <c r="C168" s="197" t="s">
        <v>450</v>
      </c>
      <c r="D168" s="197" t="s">
        <v>256</v>
      </c>
      <c r="E168" s="198" t="s">
        <v>1150</v>
      </c>
      <c r="F168" s="199" t="s">
        <v>1151</v>
      </c>
      <c r="G168" s="200" t="s">
        <v>457</v>
      </c>
      <c r="H168" s="201">
        <v>0.5</v>
      </c>
      <c r="I168" s="202"/>
      <c r="J168" s="201">
        <f t="shared" si="10"/>
        <v>0</v>
      </c>
      <c r="K168" s="203"/>
      <c r="L168" s="204"/>
      <c r="M168" s="205" t="s">
        <v>1</v>
      </c>
      <c r="N168" s="206" t="s">
        <v>38</v>
      </c>
      <c r="O168" s="68"/>
      <c r="P168" s="193">
        <f t="shared" si="11"/>
        <v>0</v>
      </c>
      <c r="Q168" s="193">
        <v>1E-3</v>
      </c>
      <c r="R168" s="193">
        <f t="shared" si="12"/>
        <v>5.0000000000000001E-4</v>
      </c>
      <c r="S168" s="193">
        <v>0</v>
      </c>
      <c r="T168" s="194">
        <f t="shared" si="13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95" t="s">
        <v>220</v>
      </c>
      <c r="AT168" s="195" t="s">
        <v>256</v>
      </c>
      <c r="AU168" s="195" t="s">
        <v>180</v>
      </c>
      <c r="AY168" s="14" t="s">
        <v>172</v>
      </c>
      <c r="BE168" s="196">
        <f t="shared" si="14"/>
        <v>0</v>
      </c>
      <c r="BF168" s="196">
        <f t="shared" si="15"/>
        <v>0</v>
      </c>
      <c r="BG168" s="196">
        <f t="shared" si="16"/>
        <v>0</v>
      </c>
      <c r="BH168" s="196">
        <f t="shared" si="17"/>
        <v>0</v>
      </c>
      <c r="BI168" s="196">
        <f t="shared" si="18"/>
        <v>0</v>
      </c>
      <c r="BJ168" s="14" t="s">
        <v>180</v>
      </c>
      <c r="BK168" s="196">
        <f t="shared" si="19"/>
        <v>0</v>
      </c>
      <c r="BL168" s="14" t="s">
        <v>179</v>
      </c>
      <c r="BM168" s="195" t="s">
        <v>609</v>
      </c>
    </row>
    <row r="169" spans="1:65" s="2" customFormat="1" ht="24.2" customHeight="1">
      <c r="A169" s="31"/>
      <c r="B169" s="32"/>
      <c r="C169" s="184" t="s">
        <v>454</v>
      </c>
      <c r="D169" s="184" t="s">
        <v>175</v>
      </c>
      <c r="E169" s="185" t="s">
        <v>1153</v>
      </c>
      <c r="F169" s="186" t="s">
        <v>1154</v>
      </c>
      <c r="G169" s="187" t="s">
        <v>337</v>
      </c>
      <c r="H169" s="188">
        <v>12</v>
      </c>
      <c r="I169" s="189"/>
      <c r="J169" s="188">
        <f t="shared" si="10"/>
        <v>0</v>
      </c>
      <c r="K169" s="190"/>
      <c r="L169" s="36"/>
      <c r="M169" s="191" t="s">
        <v>1</v>
      </c>
      <c r="N169" s="192" t="s">
        <v>38</v>
      </c>
      <c r="O169" s="68"/>
      <c r="P169" s="193">
        <f t="shared" si="11"/>
        <v>0</v>
      </c>
      <c r="Q169" s="193">
        <v>0</v>
      </c>
      <c r="R169" s="193">
        <f t="shared" si="12"/>
        <v>0</v>
      </c>
      <c r="S169" s="193">
        <v>0</v>
      </c>
      <c r="T169" s="194">
        <f t="shared" si="13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95" t="s">
        <v>179</v>
      </c>
      <c r="AT169" s="195" t="s">
        <v>175</v>
      </c>
      <c r="AU169" s="195" t="s">
        <v>180</v>
      </c>
      <c r="AY169" s="14" t="s">
        <v>172</v>
      </c>
      <c r="BE169" s="196">
        <f t="shared" si="14"/>
        <v>0</v>
      </c>
      <c r="BF169" s="196">
        <f t="shared" si="15"/>
        <v>0</v>
      </c>
      <c r="BG169" s="196">
        <f t="shared" si="16"/>
        <v>0</v>
      </c>
      <c r="BH169" s="196">
        <f t="shared" si="17"/>
        <v>0</v>
      </c>
      <c r="BI169" s="196">
        <f t="shared" si="18"/>
        <v>0</v>
      </c>
      <c r="BJ169" s="14" t="s">
        <v>180</v>
      </c>
      <c r="BK169" s="196">
        <f t="shared" si="19"/>
        <v>0</v>
      </c>
      <c r="BL169" s="14" t="s">
        <v>179</v>
      </c>
      <c r="BM169" s="195" t="s">
        <v>617</v>
      </c>
    </row>
    <row r="170" spans="1:65" s="2" customFormat="1" ht="24.2" customHeight="1">
      <c r="A170" s="31"/>
      <c r="B170" s="32"/>
      <c r="C170" s="197" t="s">
        <v>462</v>
      </c>
      <c r="D170" s="197" t="s">
        <v>256</v>
      </c>
      <c r="E170" s="198" t="s">
        <v>1799</v>
      </c>
      <c r="F170" s="199" t="s">
        <v>1800</v>
      </c>
      <c r="G170" s="200" t="s">
        <v>1048</v>
      </c>
      <c r="H170" s="201">
        <v>1</v>
      </c>
      <c r="I170" s="202"/>
      <c r="J170" s="201">
        <f t="shared" si="10"/>
        <v>0</v>
      </c>
      <c r="K170" s="203"/>
      <c r="L170" s="204"/>
      <c r="M170" s="205" t="s">
        <v>1</v>
      </c>
      <c r="N170" s="206" t="s">
        <v>38</v>
      </c>
      <c r="O170" s="68"/>
      <c r="P170" s="193">
        <f t="shared" si="11"/>
        <v>0</v>
      </c>
      <c r="Q170" s="193">
        <v>0</v>
      </c>
      <c r="R170" s="193">
        <f t="shared" si="12"/>
        <v>0</v>
      </c>
      <c r="S170" s="193">
        <v>0</v>
      </c>
      <c r="T170" s="194">
        <f t="shared" si="13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95" t="s">
        <v>220</v>
      </c>
      <c r="AT170" s="195" t="s">
        <v>256</v>
      </c>
      <c r="AU170" s="195" t="s">
        <v>180</v>
      </c>
      <c r="AY170" s="14" t="s">
        <v>172</v>
      </c>
      <c r="BE170" s="196">
        <f t="shared" si="14"/>
        <v>0</v>
      </c>
      <c r="BF170" s="196">
        <f t="shared" si="15"/>
        <v>0</v>
      </c>
      <c r="BG170" s="196">
        <f t="shared" si="16"/>
        <v>0</v>
      </c>
      <c r="BH170" s="196">
        <f t="shared" si="17"/>
        <v>0</v>
      </c>
      <c r="BI170" s="196">
        <f t="shared" si="18"/>
        <v>0</v>
      </c>
      <c r="BJ170" s="14" t="s">
        <v>180</v>
      </c>
      <c r="BK170" s="196">
        <f t="shared" si="19"/>
        <v>0</v>
      </c>
      <c r="BL170" s="14" t="s">
        <v>179</v>
      </c>
      <c r="BM170" s="195" t="s">
        <v>627</v>
      </c>
    </row>
    <row r="171" spans="1:65" s="2" customFormat="1" ht="24.2" customHeight="1">
      <c r="A171" s="31"/>
      <c r="B171" s="32"/>
      <c r="C171" s="197" t="s">
        <v>466</v>
      </c>
      <c r="D171" s="197" t="s">
        <v>256</v>
      </c>
      <c r="E171" s="198" t="s">
        <v>1155</v>
      </c>
      <c r="F171" s="199" t="s">
        <v>1156</v>
      </c>
      <c r="G171" s="200" t="s">
        <v>1048</v>
      </c>
      <c r="H171" s="201">
        <v>1</v>
      </c>
      <c r="I171" s="202"/>
      <c r="J171" s="201">
        <f t="shared" si="10"/>
        <v>0</v>
      </c>
      <c r="K171" s="203"/>
      <c r="L171" s="204"/>
      <c r="M171" s="205" t="s">
        <v>1</v>
      </c>
      <c r="N171" s="206" t="s">
        <v>38</v>
      </c>
      <c r="O171" s="68"/>
      <c r="P171" s="193">
        <f t="shared" si="11"/>
        <v>0</v>
      </c>
      <c r="Q171" s="193">
        <v>0</v>
      </c>
      <c r="R171" s="193">
        <f t="shared" si="12"/>
        <v>0</v>
      </c>
      <c r="S171" s="193">
        <v>0</v>
      </c>
      <c r="T171" s="194">
        <f t="shared" si="13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95" t="s">
        <v>220</v>
      </c>
      <c r="AT171" s="195" t="s">
        <v>256</v>
      </c>
      <c r="AU171" s="195" t="s">
        <v>180</v>
      </c>
      <c r="AY171" s="14" t="s">
        <v>172</v>
      </c>
      <c r="BE171" s="196">
        <f t="shared" si="14"/>
        <v>0</v>
      </c>
      <c r="BF171" s="196">
        <f t="shared" si="15"/>
        <v>0</v>
      </c>
      <c r="BG171" s="196">
        <f t="shared" si="16"/>
        <v>0</v>
      </c>
      <c r="BH171" s="196">
        <f t="shared" si="17"/>
        <v>0</v>
      </c>
      <c r="BI171" s="196">
        <f t="shared" si="18"/>
        <v>0</v>
      </c>
      <c r="BJ171" s="14" t="s">
        <v>180</v>
      </c>
      <c r="BK171" s="196">
        <f t="shared" si="19"/>
        <v>0</v>
      </c>
      <c r="BL171" s="14" t="s">
        <v>179</v>
      </c>
      <c r="BM171" s="195" t="s">
        <v>637</v>
      </c>
    </row>
    <row r="172" spans="1:65" s="2" customFormat="1" ht="24.2" customHeight="1">
      <c r="A172" s="31"/>
      <c r="B172" s="32"/>
      <c r="C172" s="184" t="s">
        <v>472</v>
      </c>
      <c r="D172" s="184" t="s">
        <v>175</v>
      </c>
      <c r="E172" s="185" t="s">
        <v>1157</v>
      </c>
      <c r="F172" s="186" t="s">
        <v>1158</v>
      </c>
      <c r="G172" s="187" t="s">
        <v>1048</v>
      </c>
      <c r="H172" s="188">
        <v>1</v>
      </c>
      <c r="I172" s="189"/>
      <c r="J172" s="188">
        <f t="shared" si="10"/>
        <v>0</v>
      </c>
      <c r="K172" s="190"/>
      <c r="L172" s="36"/>
      <c r="M172" s="191" t="s">
        <v>1</v>
      </c>
      <c r="N172" s="192" t="s">
        <v>38</v>
      </c>
      <c r="O172" s="68"/>
      <c r="P172" s="193">
        <f t="shared" si="11"/>
        <v>0</v>
      </c>
      <c r="Q172" s="193">
        <v>0</v>
      </c>
      <c r="R172" s="193">
        <f t="shared" si="12"/>
        <v>0</v>
      </c>
      <c r="S172" s="193">
        <v>0</v>
      </c>
      <c r="T172" s="194">
        <f t="shared" si="13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95" t="s">
        <v>179</v>
      </c>
      <c r="AT172" s="195" t="s">
        <v>175</v>
      </c>
      <c r="AU172" s="195" t="s">
        <v>180</v>
      </c>
      <c r="AY172" s="14" t="s">
        <v>172</v>
      </c>
      <c r="BE172" s="196">
        <f t="shared" si="14"/>
        <v>0</v>
      </c>
      <c r="BF172" s="196">
        <f t="shared" si="15"/>
        <v>0</v>
      </c>
      <c r="BG172" s="196">
        <f t="shared" si="16"/>
        <v>0</v>
      </c>
      <c r="BH172" s="196">
        <f t="shared" si="17"/>
        <v>0</v>
      </c>
      <c r="BI172" s="196">
        <f t="shared" si="18"/>
        <v>0</v>
      </c>
      <c r="BJ172" s="14" t="s">
        <v>180</v>
      </c>
      <c r="BK172" s="196">
        <f t="shared" si="19"/>
        <v>0</v>
      </c>
      <c r="BL172" s="14" t="s">
        <v>179</v>
      </c>
      <c r="BM172" s="195" t="s">
        <v>645</v>
      </c>
    </row>
    <row r="173" spans="1:65" s="2" customFormat="1" ht="24.2" customHeight="1">
      <c r="A173" s="31"/>
      <c r="B173" s="32"/>
      <c r="C173" s="197" t="s">
        <v>476</v>
      </c>
      <c r="D173" s="197" t="s">
        <v>256</v>
      </c>
      <c r="E173" s="198" t="s">
        <v>1159</v>
      </c>
      <c r="F173" s="199" t="s">
        <v>1160</v>
      </c>
      <c r="G173" s="200" t="s">
        <v>1048</v>
      </c>
      <c r="H173" s="201">
        <v>1</v>
      </c>
      <c r="I173" s="202"/>
      <c r="J173" s="201">
        <f t="shared" si="10"/>
        <v>0</v>
      </c>
      <c r="K173" s="203"/>
      <c r="L173" s="204"/>
      <c r="M173" s="205" t="s">
        <v>1</v>
      </c>
      <c r="N173" s="206" t="s">
        <v>38</v>
      </c>
      <c r="O173" s="68"/>
      <c r="P173" s="193">
        <f t="shared" si="11"/>
        <v>0</v>
      </c>
      <c r="Q173" s="193">
        <v>0</v>
      </c>
      <c r="R173" s="193">
        <f t="shared" si="12"/>
        <v>0</v>
      </c>
      <c r="S173" s="193">
        <v>0</v>
      </c>
      <c r="T173" s="194">
        <f t="shared" si="13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220</v>
      </c>
      <c r="AT173" s="195" t="s">
        <v>256</v>
      </c>
      <c r="AU173" s="195" t="s">
        <v>180</v>
      </c>
      <c r="AY173" s="14" t="s">
        <v>172</v>
      </c>
      <c r="BE173" s="196">
        <f t="shared" si="14"/>
        <v>0</v>
      </c>
      <c r="BF173" s="196">
        <f t="shared" si="15"/>
        <v>0</v>
      </c>
      <c r="BG173" s="196">
        <f t="shared" si="16"/>
        <v>0</v>
      </c>
      <c r="BH173" s="196">
        <f t="shared" si="17"/>
        <v>0</v>
      </c>
      <c r="BI173" s="196">
        <f t="shared" si="18"/>
        <v>0</v>
      </c>
      <c r="BJ173" s="14" t="s">
        <v>180</v>
      </c>
      <c r="BK173" s="196">
        <f t="shared" si="19"/>
        <v>0</v>
      </c>
      <c r="BL173" s="14" t="s">
        <v>179</v>
      </c>
      <c r="BM173" s="195" t="s">
        <v>867</v>
      </c>
    </row>
    <row r="174" spans="1:65" s="2" customFormat="1" ht="24.2" customHeight="1">
      <c r="A174" s="31"/>
      <c r="B174" s="32"/>
      <c r="C174" s="197" t="s">
        <v>482</v>
      </c>
      <c r="D174" s="197" t="s">
        <v>256</v>
      </c>
      <c r="E174" s="198" t="s">
        <v>1161</v>
      </c>
      <c r="F174" s="199" t="s">
        <v>1162</v>
      </c>
      <c r="G174" s="200" t="s">
        <v>1048</v>
      </c>
      <c r="H174" s="201">
        <v>1</v>
      </c>
      <c r="I174" s="202"/>
      <c r="J174" s="201">
        <f t="shared" si="10"/>
        <v>0</v>
      </c>
      <c r="K174" s="203"/>
      <c r="L174" s="204"/>
      <c r="M174" s="205" t="s">
        <v>1</v>
      </c>
      <c r="N174" s="206" t="s">
        <v>38</v>
      </c>
      <c r="O174" s="68"/>
      <c r="P174" s="193">
        <f t="shared" si="11"/>
        <v>0</v>
      </c>
      <c r="Q174" s="193">
        <v>1.8000000000000001E-4</v>
      </c>
      <c r="R174" s="193">
        <f t="shared" si="12"/>
        <v>1.8000000000000001E-4</v>
      </c>
      <c r="S174" s="193">
        <v>0</v>
      </c>
      <c r="T174" s="194">
        <f t="shared" si="13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95" t="s">
        <v>220</v>
      </c>
      <c r="AT174" s="195" t="s">
        <v>256</v>
      </c>
      <c r="AU174" s="195" t="s">
        <v>180</v>
      </c>
      <c r="AY174" s="14" t="s">
        <v>172</v>
      </c>
      <c r="BE174" s="196">
        <f t="shared" si="14"/>
        <v>0</v>
      </c>
      <c r="BF174" s="196">
        <f t="shared" si="15"/>
        <v>0</v>
      </c>
      <c r="BG174" s="196">
        <f t="shared" si="16"/>
        <v>0</v>
      </c>
      <c r="BH174" s="196">
        <f t="shared" si="17"/>
        <v>0</v>
      </c>
      <c r="BI174" s="196">
        <f t="shared" si="18"/>
        <v>0</v>
      </c>
      <c r="BJ174" s="14" t="s">
        <v>180</v>
      </c>
      <c r="BK174" s="196">
        <f t="shared" si="19"/>
        <v>0</v>
      </c>
      <c r="BL174" s="14" t="s">
        <v>179</v>
      </c>
      <c r="BM174" s="195" t="s">
        <v>869</v>
      </c>
    </row>
    <row r="175" spans="1:65" s="2" customFormat="1" ht="24.2" customHeight="1">
      <c r="A175" s="31"/>
      <c r="B175" s="32"/>
      <c r="C175" s="184" t="s">
        <v>486</v>
      </c>
      <c r="D175" s="184" t="s">
        <v>175</v>
      </c>
      <c r="E175" s="185" t="s">
        <v>1801</v>
      </c>
      <c r="F175" s="186" t="s">
        <v>1802</v>
      </c>
      <c r="G175" s="187" t="s">
        <v>1048</v>
      </c>
      <c r="H175" s="188">
        <v>2</v>
      </c>
      <c r="I175" s="189"/>
      <c r="J175" s="188">
        <f t="shared" si="10"/>
        <v>0</v>
      </c>
      <c r="K175" s="190"/>
      <c r="L175" s="36"/>
      <c r="M175" s="191" t="s">
        <v>1</v>
      </c>
      <c r="N175" s="192" t="s">
        <v>38</v>
      </c>
      <c r="O175" s="68"/>
      <c r="P175" s="193">
        <f t="shared" si="11"/>
        <v>0</v>
      </c>
      <c r="Q175" s="193">
        <v>0</v>
      </c>
      <c r="R175" s="193">
        <f t="shared" si="12"/>
        <v>0</v>
      </c>
      <c r="S175" s="193">
        <v>0</v>
      </c>
      <c r="T175" s="194">
        <f t="shared" si="13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179</v>
      </c>
      <c r="AT175" s="195" t="s">
        <v>175</v>
      </c>
      <c r="AU175" s="195" t="s">
        <v>180</v>
      </c>
      <c r="AY175" s="14" t="s">
        <v>172</v>
      </c>
      <c r="BE175" s="196">
        <f t="shared" si="14"/>
        <v>0</v>
      </c>
      <c r="BF175" s="196">
        <f t="shared" si="15"/>
        <v>0</v>
      </c>
      <c r="BG175" s="196">
        <f t="shared" si="16"/>
        <v>0</v>
      </c>
      <c r="BH175" s="196">
        <f t="shared" si="17"/>
        <v>0</v>
      </c>
      <c r="BI175" s="196">
        <f t="shared" si="18"/>
        <v>0</v>
      </c>
      <c r="BJ175" s="14" t="s">
        <v>180</v>
      </c>
      <c r="BK175" s="196">
        <f t="shared" si="19"/>
        <v>0</v>
      </c>
      <c r="BL175" s="14" t="s">
        <v>179</v>
      </c>
      <c r="BM175" s="195" t="s">
        <v>871</v>
      </c>
    </row>
    <row r="176" spans="1:65" s="2" customFormat="1" ht="24.2" customHeight="1">
      <c r="A176" s="31"/>
      <c r="B176" s="32"/>
      <c r="C176" s="197" t="s">
        <v>490</v>
      </c>
      <c r="D176" s="197" t="s">
        <v>256</v>
      </c>
      <c r="E176" s="198" t="s">
        <v>1787</v>
      </c>
      <c r="F176" s="199" t="s">
        <v>1788</v>
      </c>
      <c r="G176" s="200" t="s">
        <v>1048</v>
      </c>
      <c r="H176" s="201">
        <v>2</v>
      </c>
      <c r="I176" s="202"/>
      <c r="J176" s="201">
        <f t="shared" si="10"/>
        <v>0</v>
      </c>
      <c r="K176" s="203"/>
      <c r="L176" s="204"/>
      <c r="M176" s="205" t="s">
        <v>1</v>
      </c>
      <c r="N176" s="206" t="s">
        <v>38</v>
      </c>
      <c r="O176" s="68"/>
      <c r="P176" s="193">
        <f t="shared" si="11"/>
        <v>0</v>
      </c>
      <c r="Q176" s="193">
        <v>0</v>
      </c>
      <c r="R176" s="193">
        <f t="shared" si="12"/>
        <v>0</v>
      </c>
      <c r="S176" s="193">
        <v>0</v>
      </c>
      <c r="T176" s="194">
        <f t="shared" si="13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95" t="s">
        <v>220</v>
      </c>
      <c r="AT176" s="195" t="s">
        <v>256</v>
      </c>
      <c r="AU176" s="195" t="s">
        <v>180</v>
      </c>
      <c r="AY176" s="14" t="s">
        <v>172</v>
      </c>
      <c r="BE176" s="196">
        <f t="shared" si="14"/>
        <v>0</v>
      </c>
      <c r="BF176" s="196">
        <f t="shared" si="15"/>
        <v>0</v>
      </c>
      <c r="BG176" s="196">
        <f t="shared" si="16"/>
        <v>0</v>
      </c>
      <c r="BH176" s="196">
        <f t="shared" si="17"/>
        <v>0</v>
      </c>
      <c r="BI176" s="196">
        <f t="shared" si="18"/>
        <v>0</v>
      </c>
      <c r="BJ176" s="14" t="s">
        <v>180</v>
      </c>
      <c r="BK176" s="196">
        <f t="shared" si="19"/>
        <v>0</v>
      </c>
      <c r="BL176" s="14" t="s">
        <v>179</v>
      </c>
      <c r="BM176" s="195" t="s">
        <v>1134</v>
      </c>
    </row>
    <row r="177" spans="1:65" s="2" customFormat="1" ht="24.2" customHeight="1">
      <c r="A177" s="31"/>
      <c r="B177" s="32"/>
      <c r="C177" s="197" t="s">
        <v>494</v>
      </c>
      <c r="D177" s="197" t="s">
        <v>256</v>
      </c>
      <c r="E177" s="198" t="s">
        <v>1789</v>
      </c>
      <c r="F177" s="199" t="s">
        <v>1790</v>
      </c>
      <c r="G177" s="200" t="s">
        <v>1048</v>
      </c>
      <c r="H177" s="201">
        <v>2</v>
      </c>
      <c r="I177" s="202"/>
      <c r="J177" s="201">
        <f t="shared" si="10"/>
        <v>0</v>
      </c>
      <c r="K177" s="203"/>
      <c r="L177" s="204"/>
      <c r="M177" s="205" t="s">
        <v>1</v>
      </c>
      <c r="N177" s="206" t="s">
        <v>38</v>
      </c>
      <c r="O177" s="68"/>
      <c r="P177" s="193">
        <f t="shared" si="11"/>
        <v>0</v>
      </c>
      <c r="Q177" s="193">
        <v>8.2000000000000007E-3</v>
      </c>
      <c r="R177" s="193">
        <f t="shared" si="12"/>
        <v>1.6400000000000001E-2</v>
      </c>
      <c r="S177" s="193">
        <v>0</v>
      </c>
      <c r="T177" s="194">
        <f t="shared" si="13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95" t="s">
        <v>220</v>
      </c>
      <c r="AT177" s="195" t="s">
        <v>256</v>
      </c>
      <c r="AU177" s="195" t="s">
        <v>180</v>
      </c>
      <c r="AY177" s="14" t="s">
        <v>172</v>
      </c>
      <c r="BE177" s="196">
        <f t="shared" si="14"/>
        <v>0</v>
      </c>
      <c r="BF177" s="196">
        <f t="shared" si="15"/>
        <v>0</v>
      </c>
      <c r="BG177" s="196">
        <f t="shared" si="16"/>
        <v>0</v>
      </c>
      <c r="BH177" s="196">
        <f t="shared" si="17"/>
        <v>0</v>
      </c>
      <c r="BI177" s="196">
        <f t="shared" si="18"/>
        <v>0</v>
      </c>
      <c r="BJ177" s="14" t="s">
        <v>180</v>
      </c>
      <c r="BK177" s="196">
        <f t="shared" si="19"/>
        <v>0</v>
      </c>
      <c r="BL177" s="14" t="s">
        <v>179</v>
      </c>
      <c r="BM177" s="195" t="s">
        <v>1137</v>
      </c>
    </row>
    <row r="178" spans="1:65" s="2" customFormat="1" ht="24.2" customHeight="1">
      <c r="A178" s="31"/>
      <c r="B178" s="32"/>
      <c r="C178" s="184" t="s">
        <v>498</v>
      </c>
      <c r="D178" s="184" t="s">
        <v>175</v>
      </c>
      <c r="E178" s="185" t="s">
        <v>2142</v>
      </c>
      <c r="F178" s="186" t="s">
        <v>2143</v>
      </c>
      <c r="G178" s="187" t="s">
        <v>337</v>
      </c>
      <c r="H178" s="188">
        <v>139</v>
      </c>
      <c r="I178" s="189"/>
      <c r="J178" s="188">
        <f t="shared" si="10"/>
        <v>0</v>
      </c>
      <c r="K178" s="190"/>
      <c r="L178" s="36"/>
      <c r="M178" s="191" t="s">
        <v>1</v>
      </c>
      <c r="N178" s="192" t="s">
        <v>38</v>
      </c>
      <c r="O178" s="68"/>
      <c r="P178" s="193">
        <f t="shared" si="11"/>
        <v>0</v>
      </c>
      <c r="Q178" s="193">
        <v>0</v>
      </c>
      <c r="R178" s="193">
        <f t="shared" si="12"/>
        <v>0</v>
      </c>
      <c r="S178" s="193">
        <v>0</v>
      </c>
      <c r="T178" s="194">
        <f t="shared" si="13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95" t="s">
        <v>179</v>
      </c>
      <c r="AT178" s="195" t="s">
        <v>175</v>
      </c>
      <c r="AU178" s="195" t="s">
        <v>180</v>
      </c>
      <c r="AY178" s="14" t="s">
        <v>172</v>
      </c>
      <c r="BE178" s="196">
        <f t="shared" si="14"/>
        <v>0</v>
      </c>
      <c r="BF178" s="196">
        <f t="shared" si="15"/>
        <v>0</v>
      </c>
      <c r="BG178" s="196">
        <f t="shared" si="16"/>
        <v>0</v>
      </c>
      <c r="BH178" s="196">
        <f t="shared" si="17"/>
        <v>0</v>
      </c>
      <c r="BI178" s="196">
        <f t="shared" si="18"/>
        <v>0</v>
      </c>
      <c r="BJ178" s="14" t="s">
        <v>180</v>
      </c>
      <c r="BK178" s="196">
        <f t="shared" si="19"/>
        <v>0</v>
      </c>
      <c r="BL178" s="14" t="s">
        <v>179</v>
      </c>
      <c r="BM178" s="195" t="s">
        <v>1140</v>
      </c>
    </row>
    <row r="179" spans="1:65" s="2" customFormat="1" ht="24.2" customHeight="1">
      <c r="A179" s="31"/>
      <c r="B179" s="32"/>
      <c r="C179" s="197" t="s">
        <v>504</v>
      </c>
      <c r="D179" s="197" t="s">
        <v>256</v>
      </c>
      <c r="E179" s="198" t="s">
        <v>2144</v>
      </c>
      <c r="F179" s="199" t="s">
        <v>2145</v>
      </c>
      <c r="G179" s="200" t="s">
        <v>337</v>
      </c>
      <c r="H179" s="201">
        <v>141</v>
      </c>
      <c r="I179" s="202"/>
      <c r="J179" s="201">
        <f t="shared" si="10"/>
        <v>0</v>
      </c>
      <c r="K179" s="203"/>
      <c r="L179" s="204"/>
      <c r="M179" s="205" t="s">
        <v>1</v>
      </c>
      <c r="N179" s="206" t="s">
        <v>38</v>
      </c>
      <c r="O179" s="68"/>
      <c r="P179" s="193">
        <f t="shared" si="11"/>
        <v>0</v>
      </c>
      <c r="Q179" s="193">
        <v>0</v>
      </c>
      <c r="R179" s="193">
        <f t="shared" si="12"/>
        <v>0</v>
      </c>
      <c r="S179" s="193">
        <v>0</v>
      </c>
      <c r="T179" s="194">
        <f t="shared" si="13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95" t="s">
        <v>220</v>
      </c>
      <c r="AT179" s="195" t="s">
        <v>256</v>
      </c>
      <c r="AU179" s="195" t="s">
        <v>180</v>
      </c>
      <c r="AY179" s="14" t="s">
        <v>172</v>
      </c>
      <c r="BE179" s="196">
        <f t="shared" si="14"/>
        <v>0</v>
      </c>
      <c r="BF179" s="196">
        <f t="shared" si="15"/>
        <v>0</v>
      </c>
      <c r="BG179" s="196">
        <f t="shared" si="16"/>
        <v>0</v>
      </c>
      <c r="BH179" s="196">
        <f t="shared" si="17"/>
        <v>0</v>
      </c>
      <c r="BI179" s="196">
        <f t="shared" si="18"/>
        <v>0</v>
      </c>
      <c r="BJ179" s="14" t="s">
        <v>180</v>
      </c>
      <c r="BK179" s="196">
        <f t="shared" si="19"/>
        <v>0</v>
      </c>
      <c r="BL179" s="14" t="s">
        <v>179</v>
      </c>
      <c r="BM179" s="195" t="s">
        <v>1143</v>
      </c>
    </row>
    <row r="180" spans="1:65" s="2" customFormat="1" ht="24.2" customHeight="1">
      <c r="A180" s="31"/>
      <c r="B180" s="32"/>
      <c r="C180" s="184" t="s">
        <v>508</v>
      </c>
      <c r="D180" s="184" t="s">
        <v>175</v>
      </c>
      <c r="E180" s="185" t="s">
        <v>2146</v>
      </c>
      <c r="F180" s="186" t="s">
        <v>2147</v>
      </c>
      <c r="G180" s="187" t="s">
        <v>337</v>
      </c>
      <c r="H180" s="188">
        <v>139</v>
      </c>
      <c r="I180" s="189"/>
      <c r="J180" s="188">
        <f t="shared" si="10"/>
        <v>0</v>
      </c>
      <c r="K180" s="190"/>
      <c r="L180" s="36"/>
      <c r="M180" s="191" t="s">
        <v>1</v>
      </c>
      <c r="N180" s="192" t="s">
        <v>38</v>
      </c>
      <c r="O180" s="68"/>
      <c r="P180" s="193">
        <f t="shared" si="11"/>
        <v>0</v>
      </c>
      <c r="Q180" s="193">
        <v>0</v>
      </c>
      <c r="R180" s="193">
        <f t="shared" si="12"/>
        <v>0</v>
      </c>
      <c r="S180" s="193">
        <v>0</v>
      </c>
      <c r="T180" s="194">
        <f t="shared" si="13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95" t="s">
        <v>179</v>
      </c>
      <c r="AT180" s="195" t="s">
        <v>175</v>
      </c>
      <c r="AU180" s="195" t="s">
        <v>180</v>
      </c>
      <c r="AY180" s="14" t="s">
        <v>172</v>
      </c>
      <c r="BE180" s="196">
        <f t="shared" si="14"/>
        <v>0</v>
      </c>
      <c r="BF180" s="196">
        <f t="shared" si="15"/>
        <v>0</v>
      </c>
      <c r="BG180" s="196">
        <f t="shared" si="16"/>
        <v>0</v>
      </c>
      <c r="BH180" s="196">
        <f t="shared" si="17"/>
        <v>0</v>
      </c>
      <c r="BI180" s="196">
        <f t="shared" si="18"/>
        <v>0</v>
      </c>
      <c r="BJ180" s="14" t="s">
        <v>180</v>
      </c>
      <c r="BK180" s="196">
        <f t="shared" si="19"/>
        <v>0</v>
      </c>
      <c r="BL180" s="14" t="s">
        <v>179</v>
      </c>
      <c r="BM180" s="195" t="s">
        <v>1146</v>
      </c>
    </row>
    <row r="181" spans="1:65" s="2" customFormat="1" ht="24.2" customHeight="1">
      <c r="A181" s="31"/>
      <c r="B181" s="32"/>
      <c r="C181" s="184" t="s">
        <v>514</v>
      </c>
      <c r="D181" s="184" t="s">
        <v>175</v>
      </c>
      <c r="E181" s="185" t="s">
        <v>1184</v>
      </c>
      <c r="F181" s="186" t="s">
        <v>1185</v>
      </c>
      <c r="G181" s="187" t="s">
        <v>218</v>
      </c>
      <c r="H181" s="188">
        <v>4.12</v>
      </c>
      <c r="I181" s="189"/>
      <c r="J181" s="188">
        <f t="shared" si="10"/>
        <v>0</v>
      </c>
      <c r="K181" s="190"/>
      <c r="L181" s="36"/>
      <c r="M181" s="191" t="s">
        <v>1</v>
      </c>
      <c r="N181" s="192" t="s">
        <v>38</v>
      </c>
      <c r="O181" s="68"/>
      <c r="P181" s="193">
        <f t="shared" si="11"/>
        <v>0</v>
      </c>
      <c r="Q181" s="193">
        <v>0</v>
      </c>
      <c r="R181" s="193">
        <f t="shared" si="12"/>
        <v>0</v>
      </c>
      <c r="S181" s="193">
        <v>0</v>
      </c>
      <c r="T181" s="194">
        <f t="shared" si="13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 t="shared" si="14"/>
        <v>0</v>
      </c>
      <c r="BF181" s="196">
        <f t="shared" si="15"/>
        <v>0</v>
      </c>
      <c r="BG181" s="196">
        <f t="shared" si="16"/>
        <v>0</v>
      </c>
      <c r="BH181" s="196">
        <f t="shared" si="17"/>
        <v>0</v>
      </c>
      <c r="BI181" s="196">
        <f t="shared" si="18"/>
        <v>0</v>
      </c>
      <c r="BJ181" s="14" t="s">
        <v>180</v>
      </c>
      <c r="BK181" s="196">
        <f t="shared" si="19"/>
        <v>0</v>
      </c>
      <c r="BL181" s="14" t="s">
        <v>179</v>
      </c>
      <c r="BM181" s="195" t="s">
        <v>1149</v>
      </c>
    </row>
    <row r="182" spans="1:65" s="2" customFormat="1" ht="24.2" customHeight="1">
      <c r="A182" s="31"/>
      <c r="B182" s="32"/>
      <c r="C182" s="184" t="s">
        <v>520</v>
      </c>
      <c r="D182" s="184" t="s">
        <v>175</v>
      </c>
      <c r="E182" s="185" t="s">
        <v>1187</v>
      </c>
      <c r="F182" s="186" t="s">
        <v>1188</v>
      </c>
      <c r="G182" s="187" t="s">
        <v>218</v>
      </c>
      <c r="H182" s="188">
        <v>123.6</v>
      </c>
      <c r="I182" s="189"/>
      <c r="J182" s="188">
        <f t="shared" si="10"/>
        <v>0</v>
      </c>
      <c r="K182" s="190"/>
      <c r="L182" s="36"/>
      <c r="M182" s="191" t="s">
        <v>1</v>
      </c>
      <c r="N182" s="192" t="s">
        <v>38</v>
      </c>
      <c r="O182" s="68"/>
      <c r="P182" s="193">
        <f t="shared" si="11"/>
        <v>0</v>
      </c>
      <c r="Q182" s="193">
        <v>0</v>
      </c>
      <c r="R182" s="193">
        <f t="shared" si="12"/>
        <v>0</v>
      </c>
      <c r="S182" s="193">
        <v>0</v>
      </c>
      <c r="T182" s="194">
        <f t="shared" si="13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95" t="s">
        <v>179</v>
      </c>
      <c r="AT182" s="195" t="s">
        <v>175</v>
      </c>
      <c r="AU182" s="195" t="s">
        <v>180</v>
      </c>
      <c r="AY182" s="14" t="s">
        <v>172</v>
      </c>
      <c r="BE182" s="196">
        <f t="shared" si="14"/>
        <v>0</v>
      </c>
      <c r="BF182" s="196">
        <f t="shared" si="15"/>
        <v>0</v>
      </c>
      <c r="BG182" s="196">
        <f t="shared" si="16"/>
        <v>0</v>
      </c>
      <c r="BH182" s="196">
        <f t="shared" si="17"/>
        <v>0</v>
      </c>
      <c r="BI182" s="196">
        <f t="shared" si="18"/>
        <v>0</v>
      </c>
      <c r="BJ182" s="14" t="s">
        <v>180</v>
      </c>
      <c r="BK182" s="196">
        <f t="shared" si="19"/>
        <v>0</v>
      </c>
      <c r="BL182" s="14" t="s">
        <v>179</v>
      </c>
      <c r="BM182" s="195" t="s">
        <v>1152</v>
      </c>
    </row>
    <row r="183" spans="1:65" s="2" customFormat="1" ht="24.2" customHeight="1">
      <c r="A183" s="31"/>
      <c r="B183" s="32"/>
      <c r="C183" s="184" t="s">
        <v>526</v>
      </c>
      <c r="D183" s="184" t="s">
        <v>175</v>
      </c>
      <c r="E183" s="185" t="s">
        <v>1190</v>
      </c>
      <c r="F183" s="186" t="s">
        <v>1191</v>
      </c>
      <c r="G183" s="187" t="s">
        <v>1048</v>
      </c>
      <c r="H183" s="188">
        <v>4</v>
      </c>
      <c r="I183" s="189"/>
      <c r="J183" s="188">
        <f t="shared" si="10"/>
        <v>0</v>
      </c>
      <c r="K183" s="190"/>
      <c r="L183" s="36"/>
      <c r="M183" s="191" t="s">
        <v>1</v>
      </c>
      <c r="N183" s="192" t="s">
        <v>38</v>
      </c>
      <c r="O183" s="68"/>
      <c r="P183" s="193">
        <f t="shared" si="11"/>
        <v>0</v>
      </c>
      <c r="Q183" s="193">
        <v>0</v>
      </c>
      <c r="R183" s="193">
        <f t="shared" si="12"/>
        <v>0</v>
      </c>
      <c r="S183" s="193">
        <v>0</v>
      </c>
      <c r="T183" s="194">
        <f t="shared" si="13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95" t="s">
        <v>179</v>
      </c>
      <c r="AT183" s="195" t="s">
        <v>175</v>
      </c>
      <c r="AU183" s="195" t="s">
        <v>180</v>
      </c>
      <c r="AY183" s="14" t="s">
        <v>172</v>
      </c>
      <c r="BE183" s="196">
        <f t="shared" si="14"/>
        <v>0</v>
      </c>
      <c r="BF183" s="196">
        <f t="shared" si="15"/>
        <v>0</v>
      </c>
      <c r="BG183" s="196">
        <f t="shared" si="16"/>
        <v>0</v>
      </c>
      <c r="BH183" s="196">
        <f t="shared" si="17"/>
        <v>0</v>
      </c>
      <c r="BI183" s="196">
        <f t="shared" si="18"/>
        <v>0</v>
      </c>
      <c r="BJ183" s="14" t="s">
        <v>180</v>
      </c>
      <c r="BK183" s="196">
        <f t="shared" si="19"/>
        <v>0</v>
      </c>
      <c r="BL183" s="14" t="s">
        <v>179</v>
      </c>
      <c r="BM183" s="195" t="s">
        <v>82</v>
      </c>
    </row>
    <row r="184" spans="1:65" s="2" customFormat="1" ht="24.2" customHeight="1">
      <c r="A184" s="31"/>
      <c r="B184" s="32"/>
      <c r="C184" s="184" t="s">
        <v>532</v>
      </c>
      <c r="D184" s="184" t="s">
        <v>175</v>
      </c>
      <c r="E184" s="185" t="s">
        <v>1193</v>
      </c>
      <c r="F184" s="186" t="s">
        <v>1194</v>
      </c>
      <c r="G184" s="187" t="s">
        <v>1195</v>
      </c>
      <c r="H184" s="188">
        <v>4</v>
      </c>
      <c r="I184" s="189"/>
      <c r="J184" s="188">
        <f t="shared" si="10"/>
        <v>0</v>
      </c>
      <c r="K184" s="190"/>
      <c r="L184" s="36"/>
      <c r="M184" s="191" t="s">
        <v>1</v>
      </c>
      <c r="N184" s="192" t="s">
        <v>38</v>
      </c>
      <c r="O184" s="68"/>
      <c r="P184" s="193">
        <f t="shared" si="11"/>
        <v>0</v>
      </c>
      <c r="Q184" s="193">
        <v>0</v>
      </c>
      <c r="R184" s="193">
        <f t="shared" si="12"/>
        <v>0</v>
      </c>
      <c r="S184" s="193">
        <v>0</v>
      </c>
      <c r="T184" s="194">
        <f t="shared" si="13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 t="shared" si="14"/>
        <v>0</v>
      </c>
      <c r="BF184" s="196">
        <f t="shared" si="15"/>
        <v>0</v>
      </c>
      <c r="BG184" s="196">
        <f t="shared" si="16"/>
        <v>0</v>
      </c>
      <c r="BH184" s="196">
        <f t="shared" si="17"/>
        <v>0</v>
      </c>
      <c r="BI184" s="196">
        <f t="shared" si="18"/>
        <v>0</v>
      </c>
      <c r="BJ184" s="14" t="s">
        <v>180</v>
      </c>
      <c r="BK184" s="196">
        <f t="shared" si="19"/>
        <v>0</v>
      </c>
      <c r="BL184" s="14" t="s">
        <v>179</v>
      </c>
      <c r="BM184" s="195" t="s">
        <v>88</v>
      </c>
    </row>
    <row r="185" spans="1:65" s="2" customFormat="1" ht="24.2" customHeight="1">
      <c r="A185" s="31"/>
      <c r="B185" s="32"/>
      <c r="C185" s="184" t="s">
        <v>538</v>
      </c>
      <c r="D185" s="184" t="s">
        <v>175</v>
      </c>
      <c r="E185" s="185" t="s">
        <v>1197</v>
      </c>
      <c r="F185" s="186" t="s">
        <v>1198</v>
      </c>
      <c r="G185" s="187" t="s">
        <v>1195</v>
      </c>
      <c r="H185" s="188">
        <v>4</v>
      </c>
      <c r="I185" s="189"/>
      <c r="J185" s="188">
        <f t="shared" si="10"/>
        <v>0</v>
      </c>
      <c r="K185" s="190"/>
      <c r="L185" s="36"/>
      <c r="M185" s="191" t="s">
        <v>1</v>
      </c>
      <c r="N185" s="192" t="s">
        <v>38</v>
      </c>
      <c r="O185" s="68"/>
      <c r="P185" s="193">
        <f t="shared" si="11"/>
        <v>0</v>
      </c>
      <c r="Q185" s="193">
        <v>0</v>
      </c>
      <c r="R185" s="193">
        <f t="shared" si="12"/>
        <v>0</v>
      </c>
      <c r="S185" s="193">
        <v>0</v>
      </c>
      <c r="T185" s="194">
        <f t="shared" si="13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95" t="s">
        <v>179</v>
      </c>
      <c r="AT185" s="195" t="s">
        <v>175</v>
      </c>
      <c r="AU185" s="195" t="s">
        <v>180</v>
      </c>
      <c r="AY185" s="14" t="s">
        <v>172</v>
      </c>
      <c r="BE185" s="196">
        <f t="shared" si="14"/>
        <v>0</v>
      </c>
      <c r="BF185" s="196">
        <f t="shared" si="15"/>
        <v>0</v>
      </c>
      <c r="BG185" s="196">
        <f t="shared" si="16"/>
        <v>0</v>
      </c>
      <c r="BH185" s="196">
        <f t="shared" si="17"/>
        <v>0</v>
      </c>
      <c r="BI185" s="196">
        <f t="shared" si="18"/>
        <v>0</v>
      </c>
      <c r="BJ185" s="14" t="s">
        <v>180</v>
      </c>
      <c r="BK185" s="196">
        <f t="shared" si="19"/>
        <v>0</v>
      </c>
      <c r="BL185" s="14" t="s">
        <v>179</v>
      </c>
      <c r="BM185" s="195" t="s">
        <v>94</v>
      </c>
    </row>
    <row r="186" spans="1:65" s="2" customFormat="1" ht="24.2" customHeight="1">
      <c r="A186" s="31"/>
      <c r="B186" s="32"/>
      <c r="C186" s="184" t="s">
        <v>544</v>
      </c>
      <c r="D186" s="184" t="s">
        <v>175</v>
      </c>
      <c r="E186" s="185" t="s">
        <v>2184</v>
      </c>
      <c r="F186" s="186" t="s">
        <v>2185</v>
      </c>
      <c r="G186" s="187" t="s">
        <v>1195</v>
      </c>
      <c r="H186" s="188">
        <v>4</v>
      </c>
      <c r="I186" s="189"/>
      <c r="J186" s="188">
        <f t="shared" si="10"/>
        <v>0</v>
      </c>
      <c r="K186" s="190"/>
      <c r="L186" s="36"/>
      <c r="M186" s="191" t="s">
        <v>1</v>
      </c>
      <c r="N186" s="192" t="s">
        <v>38</v>
      </c>
      <c r="O186" s="68"/>
      <c r="P186" s="193">
        <f t="shared" si="11"/>
        <v>0</v>
      </c>
      <c r="Q186" s="193">
        <v>0</v>
      </c>
      <c r="R186" s="193">
        <f t="shared" si="12"/>
        <v>0</v>
      </c>
      <c r="S186" s="193">
        <v>0</v>
      </c>
      <c r="T186" s="194">
        <f t="shared" si="13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179</v>
      </c>
      <c r="AT186" s="195" t="s">
        <v>175</v>
      </c>
      <c r="AU186" s="195" t="s">
        <v>180</v>
      </c>
      <c r="AY186" s="14" t="s">
        <v>172</v>
      </c>
      <c r="BE186" s="196">
        <f t="shared" si="14"/>
        <v>0</v>
      </c>
      <c r="BF186" s="196">
        <f t="shared" si="15"/>
        <v>0</v>
      </c>
      <c r="BG186" s="196">
        <f t="shared" si="16"/>
        <v>0</v>
      </c>
      <c r="BH186" s="196">
        <f t="shared" si="17"/>
        <v>0</v>
      </c>
      <c r="BI186" s="196">
        <f t="shared" si="18"/>
        <v>0</v>
      </c>
      <c r="BJ186" s="14" t="s">
        <v>180</v>
      </c>
      <c r="BK186" s="196">
        <f t="shared" si="19"/>
        <v>0</v>
      </c>
      <c r="BL186" s="14" t="s">
        <v>179</v>
      </c>
      <c r="BM186" s="195" t="s">
        <v>100</v>
      </c>
    </row>
    <row r="187" spans="1:65" s="12" customFormat="1" ht="22.9" customHeight="1">
      <c r="B187" s="168"/>
      <c r="C187" s="169"/>
      <c r="D187" s="170" t="s">
        <v>71</v>
      </c>
      <c r="E187" s="182" t="s">
        <v>1200</v>
      </c>
      <c r="F187" s="182" t="s">
        <v>1201</v>
      </c>
      <c r="G187" s="169"/>
      <c r="H187" s="169"/>
      <c r="I187" s="172"/>
      <c r="J187" s="183">
        <f>BK187</f>
        <v>0</v>
      </c>
      <c r="K187" s="169"/>
      <c r="L187" s="174"/>
      <c r="M187" s="175"/>
      <c r="N187" s="176"/>
      <c r="O187" s="176"/>
      <c r="P187" s="177">
        <f>SUM(P188:P354)</f>
        <v>0</v>
      </c>
      <c r="Q187" s="176"/>
      <c r="R187" s="177">
        <f>SUM(R188:R354)</f>
        <v>6.813600000000001</v>
      </c>
      <c r="S187" s="176"/>
      <c r="T187" s="178">
        <f>SUM(T188:T354)</f>
        <v>1.1900000000000002</v>
      </c>
      <c r="AR187" s="179" t="s">
        <v>80</v>
      </c>
      <c r="AT187" s="180" t="s">
        <v>71</v>
      </c>
      <c r="AU187" s="180" t="s">
        <v>80</v>
      </c>
      <c r="AY187" s="179" t="s">
        <v>172</v>
      </c>
      <c r="BK187" s="181">
        <f>SUM(BK188:BK354)</f>
        <v>0</v>
      </c>
    </row>
    <row r="188" spans="1:65" s="2" customFormat="1" ht="24.2" customHeight="1">
      <c r="A188" s="31"/>
      <c r="B188" s="32"/>
      <c r="C188" s="184" t="s">
        <v>548</v>
      </c>
      <c r="D188" s="184" t="s">
        <v>175</v>
      </c>
      <c r="E188" s="185" t="s">
        <v>1803</v>
      </c>
      <c r="F188" s="186" t="s">
        <v>1804</v>
      </c>
      <c r="G188" s="187" t="s">
        <v>1048</v>
      </c>
      <c r="H188" s="188">
        <v>8</v>
      </c>
      <c r="I188" s="189"/>
      <c r="J188" s="188">
        <f t="shared" ref="J188:J219" si="20">ROUND(I188*H188,2)</f>
        <v>0</v>
      </c>
      <c r="K188" s="190"/>
      <c r="L188" s="36"/>
      <c r="M188" s="191" t="s">
        <v>1</v>
      </c>
      <c r="N188" s="192" t="s">
        <v>38</v>
      </c>
      <c r="O188" s="68"/>
      <c r="P188" s="193">
        <f t="shared" ref="P188:P219" si="21">O188*H188</f>
        <v>0</v>
      </c>
      <c r="Q188" s="193">
        <v>0</v>
      </c>
      <c r="R188" s="193">
        <f t="shared" ref="R188:R219" si="22">Q188*H188</f>
        <v>0</v>
      </c>
      <c r="S188" s="193">
        <v>0</v>
      </c>
      <c r="T188" s="194">
        <f t="shared" ref="T188:T219" si="23">S188*H188</f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95" t="s">
        <v>179</v>
      </c>
      <c r="AT188" s="195" t="s">
        <v>175</v>
      </c>
      <c r="AU188" s="195" t="s">
        <v>180</v>
      </c>
      <c r="AY188" s="14" t="s">
        <v>172</v>
      </c>
      <c r="BE188" s="196">
        <f t="shared" ref="BE188:BE219" si="24">IF(N188="základná",J188,0)</f>
        <v>0</v>
      </c>
      <c r="BF188" s="196">
        <f t="shared" ref="BF188:BF219" si="25">IF(N188="znížená",J188,0)</f>
        <v>0</v>
      </c>
      <c r="BG188" s="196">
        <f t="shared" ref="BG188:BG219" si="26">IF(N188="zákl. prenesená",J188,0)</f>
        <v>0</v>
      </c>
      <c r="BH188" s="196">
        <f t="shared" ref="BH188:BH219" si="27">IF(N188="zníž. prenesená",J188,0)</f>
        <v>0</v>
      </c>
      <c r="BI188" s="196">
        <f t="shared" ref="BI188:BI219" si="28">IF(N188="nulová",J188,0)</f>
        <v>0</v>
      </c>
      <c r="BJ188" s="14" t="s">
        <v>180</v>
      </c>
      <c r="BK188" s="196">
        <f t="shared" ref="BK188:BK219" si="29">ROUND(I188*H188,2)</f>
        <v>0</v>
      </c>
      <c r="BL188" s="14" t="s">
        <v>179</v>
      </c>
      <c r="BM188" s="195" t="s">
        <v>106</v>
      </c>
    </row>
    <row r="189" spans="1:65" s="2" customFormat="1" ht="24.2" customHeight="1">
      <c r="A189" s="31"/>
      <c r="B189" s="32"/>
      <c r="C189" s="184" t="s">
        <v>552</v>
      </c>
      <c r="D189" s="184" t="s">
        <v>175</v>
      </c>
      <c r="E189" s="185" t="s">
        <v>1805</v>
      </c>
      <c r="F189" s="186" t="s">
        <v>1806</v>
      </c>
      <c r="G189" s="187" t="s">
        <v>1048</v>
      </c>
      <c r="H189" s="188">
        <v>24</v>
      </c>
      <c r="I189" s="189"/>
      <c r="J189" s="188">
        <f t="shared" si="20"/>
        <v>0</v>
      </c>
      <c r="K189" s="190"/>
      <c r="L189" s="36"/>
      <c r="M189" s="191" t="s">
        <v>1</v>
      </c>
      <c r="N189" s="192" t="s">
        <v>38</v>
      </c>
      <c r="O189" s="68"/>
      <c r="P189" s="193">
        <f t="shared" si="21"/>
        <v>0</v>
      </c>
      <c r="Q189" s="193">
        <v>0</v>
      </c>
      <c r="R189" s="193">
        <f t="shared" si="22"/>
        <v>0</v>
      </c>
      <c r="S189" s="193">
        <v>0</v>
      </c>
      <c r="T189" s="194">
        <f t="shared" si="23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95" t="s">
        <v>179</v>
      </c>
      <c r="AT189" s="195" t="s">
        <v>175</v>
      </c>
      <c r="AU189" s="195" t="s">
        <v>180</v>
      </c>
      <c r="AY189" s="14" t="s">
        <v>172</v>
      </c>
      <c r="BE189" s="196">
        <f t="shared" si="24"/>
        <v>0</v>
      </c>
      <c r="BF189" s="196">
        <f t="shared" si="25"/>
        <v>0</v>
      </c>
      <c r="BG189" s="196">
        <f t="shared" si="26"/>
        <v>0</v>
      </c>
      <c r="BH189" s="196">
        <f t="shared" si="27"/>
        <v>0</v>
      </c>
      <c r="BI189" s="196">
        <f t="shared" si="28"/>
        <v>0</v>
      </c>
      <c r="BJ189" s="14" t="s">
        <v>180</v>
      </c>
      <c r="BK189" s="196">
        <f t="shared" si="29"/>
        <v>0</v>
      </c>
      <c r="BL189" s="14" t="s">
        <v>179</v>
      </c>
      <c r="BM189" s="195" t="s">
        <v>1165</v>
      </c>
    </row>
    <row r="190" spans="1:65" s="2" customFormat="1" ht="24.2" customHeight="1">
      <c r="A190" s="31"/>
      <c r="B190" s="32"/>
      <c r="C190" s="184" t="s">
        <v>556</v>
      </c>
      <c r="D190" s="184" t="s">
        <v>175</v>
      </c>
      <c r="E190" s="185" t="s">
        <v>1807</v>
      </c>
      <c r="F190" s="186" t="s">
        <v>1808</v>
      </c>
      <c r="G190" s="187" t="s">
        <v>1048</v>
      </c>
      <c r="H190" s="188">
        <v>24</v>
      </c>
      <c r="I190" s="189"/>
      <c r="J190" s="188">
        <f t="shared" si="20"/>
        <v>0</v>
      </c>
      <c r="K190" s="190"/>
      <c r="L190" s="36"/>
      <c r="M190" s="191" t="s">
        <v>1</v>
      </c>
      <c r="N190" s="192" t="s">
        <v>38</v>
      </c>
      <c r="O190" s="68"/>
      <c r="P190" s="193">
        <f t="shared" si="21"/>
        <v>0</v>
      </c>
      <c r="Q190" s="193">
        <v>0</v>
      </c>
      <c r="R190" s="193">
        <f t="shared" si="22"/>
        <v>0</v>
      </c>
      <c r="S190" s="193">
        <v>0</v>
      </c>
      <c r="T190" s="194">
        <f t="shared" si="23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179</v>
      </c>
      <c r="AT190" s="195" t="s">
        <v>175</v>
      </c>
      <c r="AU190" s="195" t="s">
        <v>180</v>
      </c>
      <c r="AY190" s="14" t="s">
        <v>172</v>
      </c>
      <c r="BE190" s="196">
        <f t="shared" si="24"/>
        <v>0</v>
      </c>
      <c r="BF190" s="196">
        <f t="shared" si="25"/>
        <v>0</v>
      </c>
      <c r="BG190" s="196">
        <f t="shared" si="26"/>
        <v>0</v>
      </c>
      <c r="BH190" s="196">
        <f t="shared" si="27"/>
        <v>0</v>
      </c>
      <c r="BI190" s="196">
        <f t="shared" si="28"/>
        <v>0</v>
      </c>
      <c r="BJ190" s="14" t="s">
        <v>180</v>
      </c>
      <c r="BK190" s="196">
        <f t="shared" si="29"/>
        <v>0</v>
      </c>
      <c r="BL190" s="14" t="s">
        <v>179</v>
      </c>
      <c r="BM190" s="195" t="s">
        <v>1168</v>
      </c>
    </row>
    <row r="191" spans="1:65" s="2" customFormat="1" ht="24.2" customHeight="1">
      <c r="A191" s="31"/>
      <c r="B191" s="32"/>
      <c r="C191" s="184" t="s">
        <v>560</v>
      </c>
      <c r="D191" s="184" t="s">
        <v>175</v>
      </c>
      <c r="E191" s="185" t="s">
        <v>1211</v>
      </c>
      <c r="F191" s="186" t="s">
        <v>1212</v>
      </c>
      <c r="G191" s="187" t="s">
        <v>337</v>
      </c>
      <c r="H191" s="188">
        <v>993</v>
      </c>
      <c r="I191" s="189"/>
      <c r="J191" s="188">
        <f t="shared" si="20"/>
        <v>0</v>
      </c>
      <c r="K191" s="190"/>
      <c r="L191" s="36"/>
      <c r="M191" s="191" t="s">
        <v>1</v>
      </c>
      <c r="N191" s="192" t="s">
        <v>38</v>
      </c>
      <c r="O191" s="68"/>
      <c r="P191" s="193">
        <f t="shared" si="21"/>
        <v>0</v>
      </c>
      <c r="Q191" s="193">
        <v>0</v>
      </c>
      <c r="R191" s="193">
        <f t="shared" si="22"/>
        <v>0</v>
      </c>
      <c r="S191" s="193">
        <v>0</v>
      </c>
      <c r="T191" s="194">
        <f t="shared" si="23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95" t="s">
        <v>179</v>
      </c>
      <c r="AT191" s="195" t="s">
        <v>175</v>
      </c>
      <c r="AU191" s="195" t="s">
        <v>180</v>
      </c>
      <c r="AY191" s="14" t="s">
        <v>172</v>
      </c>
      <c r="BE191" s="196">
        <f t="shared" si="24"/>
        <v>0</v>
      </c>
      <c r="BF191" s="196">
        <f t="shared" si="25"/>
        <v>0</v>
      </c>
      <c r="BG191" s="196">
        <f t="shared" si="26"/>
        <v>0</v>
      </c>
      <c r="BH191" s="196">
        <f t="shared" si="27"/>
        <v>0</v>
      </c>
      <c r="BI191" s="196">
        <f t="shared" si="28"/>
        <v>0</v>
      </c>
      <c r="BJ191" s="14" t="s">
        <v>180</v>
      </c>
      <c r="BK191" s="196">
        <f t="shared" si="29"/>
        <v>0</v>
      </c>
      <c r="BL191" s="14" t="s">
        <v>179</v>
      </c>
      <c r="BM191" s="195" t="s">
        <v>1171</v>
      </c>
    </row>
    <row r="192" spans="1:65" s="2" customFormat="1" ht="24.2" customHeight="1">
      <c r="A192" s="31"/>
      <c r="B192" s="32"/>
      <c r="C192" s="184" t="s">
        <v>563</v>
      </c>
      <c r="D192" s="184" t="s">
        <v>175</v>
      </c>
      <c r="E192" s="185" t="s">
        <v>1214</v>
      </c>
      <c r="F192" s="186" t="s">
        <v>1215</v>
      </c>
      <c r="G192" s="187" t="s">
        <v>337</v>
      </c>
      <c r="H192" s="188">
        <v>1027</v>
      </c>
      <c r="I192" s="189"/>
      <c r="J192" s="188">
        <f t="shared" si="20"/>
        <v>0</v>
      </c>
      <c r="K192" s="190"/>
      <c r="L192" s="36"/>
      <c r="M192" s="191" t="s">
        <v>1</v>
      </c>
      <c r="N192" s="192" t="s">
        <v>38</v>
      </c>
      <c r="O192" s="68"/>
      <c r="P192" s="193">
        <f t="shared" si="21"/>
        <v>0</v>
      </c>
      <c r="Q192" s="193">
        <v>0</v>
      </c>
      <c r="R192" s="193">
        <f t="shared" si="22"/>
        <v>0</v>
      </c>
      <c r="S192" s="193">
        <v>0</v>
      </c>
      <c r="T192" s="194">
        <f t="shared" si="23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95" t="s">
        <v>179</v>
      </c>
      <c r="AT192" s="195" t="s">
        <v>175</v>
      </c>
      <c r="AU192" s="195" t="s">
        <v>180</v>
      </c>
      <c r="AY192" s="14" t="s">
        <v>172</v>
      </c>
      <c r="BE192" s="196">
        <f t="shared" si="24"/>
        <v>0</v>
      </c>
      <c r="BF192" s="196">
        <f t="shared" si="25"/>
        <v>0</v>
      </c>
      <c r="BG192" s="196">
        <f t="shared" si="26"/>
        <v>0</v>
      </c>
      <c r="BH192" s="196">
        <f t="shared" si="27"/>
        <v>0</v>
      </c>
      <c r="BI192" s="196">
        <f t="shared" si="28"/>
        <v>0</v>
      </c>
      <c r="BJ192" s="14" t="s">
        <v>180</v>
      </c>
      <c r="BK192" s="196">
        <f t="shared" si="29"/>
        <v>0</v>
      </c>
      <c r="BL192" s="14" t="s">
        <v>179</v>
      </c>
      <c r="BM192" s="195" t="s">
        <v>1174</v>
      </c>
    </row>
    <row r="193" spans="1:65" s="2" customFormat="1" ht="24.2" customHeight="1">
      <c r="A193" s="31"/>
      <c r="B193" s="32"/>
      <c r="C193" s="184" t="s">
        <v>567</v>
      </c>
      <c r="D193" s="184" t="s">
        <v>175</v>
      </c>
      <c r="E193" s="185" t="s">
        <v>1809</v>
      </c>
      <c r="F193" s="186" t="s">
        <v>1810</v>
      </c>
      <c r="G193" s="187" t="s">
        <v>337</v>
      </c>
      <c r="H193" s="188">
        <v>56</v>
      </c>
      <c r="I193" s="189"/>
      <c r="J193" s="188">
        <f t="shared" si="20"/>
        <v>0</v>
      </c>
      <c r="K193" s="190"/>
      <c r="L193" s="36"/>
      <c r="M193" s="191" t="s">
        <v>1</v>
      </c>
      <c r="N193" s="192" t="s">
        <v>38</v>
      </c>
      <c r="O193" s="68"/>
      <c r="P193" s="193">
        <f t="shared" si="21"/>
        <v>0</v>
      </c>
      <c r="Q193" s="193">
        <v>0</v>
      </c>
      <c r="R193" s="193">
        <f t="shared" si="22"/>
        <v>0</v>
      </c>
      <c r="S193" s="193">
        <v>0</v>
      </c>
      <c r="T193" s="194">
        <f t="shared" si="23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95" t="s">
        <v>179</v>
      </c>
      <c r="AT193" s="195" t="s">
        <v>175</v>
      </c>
      <c r="AU193" s="195" t="s">
        <v>180</v>
      </c>
      <c r="AY193" s="14" t="s">
        <v>172</v>
      </c>
      <c r="BE193" s="196">
        <f t="shared" si="24"/>
        <v>0</v>
      </c>
      <c r="BF193" s="196">
        <f t="shared" si="25"/>
        <v>0</v>
      </c>
      <c r="BG193" s="196">
        <f t="shared" si="26"/>
        <v>0</v>
      </c>
      <c r="BH193" s="196">
        <f t="shared" si="27"/>
        <v>0</v>
      </c>
      <c r="BI193" s="196">
        <f t="shared" si="28"/>
        <v>0</v>
      </c>
      <c r="BJ193" s="14" t="s">
        <v>180</v>
      </c>
      <c r="BK193" s="196">
        <f t="shared" si="29"/>
        <v>0</v>
      </c>
      <c r="BL193" s="14" t="s">
        <v>179</v>
      </c>
      <c r="BM193" s="195" t="s">
        <v>1177</v>
      </c>
    </row>
    <row r="194" spans="1:65" s="2" customFormat="1" ht="24.2" customHeight="1">
      <c r="A194" s="31"/>
      <c r="B194" s="32"/>
      <c r="C194" s="197" t="s">
        <v>573</v>
      </c>
      <c r="D194" s="197" t="s">
        <v>256</v>
      </c>
      <c r="E194" s="198" t="s">
        <v>1332</v>
      </c>
      <c r="F194" s="199" t="s">
        <v>1333</v>
      </c>
      <c r="G194" s="200" t="s">
        <v>337</v>
      </c>
      <c r="H194" s="201">
        <v>58</v>
      </c>
      <c r="I194" s="202"/>
      <c r="J194" s="201">
        <f t="shared" si="20"/>
        <v>0</v>
      </c>
      <c r="K194" s="203"/>
      <c r="L194" s="204"/>
      <c r="M194" s="205" t="s">
        <v>1</v>
      </c>
      <c r="N194" s="206" t="s">
        <v>38</v>
      </c>
      <c r="O194" s="68"/>
      <c r="P194" s="193">
        <f t="shared" si="21"/>
        <v>0</v>
      </c>
      <c r="Q194" s="193">
        <v>0</v>
      </c>
      <c r="R194" s="193">
        <f t="shared" si="22"/>
        <v>0</v>
      </c>
      <c r="S194" s="193">
        <v>0</v>
      </c>
      <c r="T194" s="194">
        <f t="shared" si="23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95" t="s">
        <v>220</v>
      </c>
      <c r="AT194" s="195" t="s">
        <v>256</v>
      </c>
      <c r="AU194" s="195" t="s">
        <v>180</v>
      </c>
      <c r="AY194" s="14" t="s">
        <v>172</v>
      </c>
      <c r="BE194" s="196">
        <f t="shared" si="24"/>
        <v>0</v>
      </c>
      <c r="BF194" s="196">
        <f t="shared" si="25"/>
        <v>0</v>
      </c>
      <c r="BG194" s="196">
        <f t="shared" si="26"/>
        <v>0</v>
      </c>
      <c r="BH194" s="196">
        <f t="shared" si="27"/>
        <v>0</v>
      </c>
      <c r="BI194" s="196">
        <f t="shared" si="28"/>
        <v>0</v>
      </c>
      <c r="BJ194" s="14" t="s">
        <v>180</v>
      </c>
      <c r="BK194" s="196">
        <f t="shared" si="29"/>
        <v>0</v>
      </c>
      <c r="BL194" s="14" t="s">
        <v>179</v>
      </c>
      <c r="BM194" s="195" t="s">
        <v>1180</v>
      </c>
    </row>
    <row r="195" spans="1:65" s="2" customFormat="1" ht="24.2" customHeight="1">
      <c r="A195" s="31"/>
      <c r="B195" s="32"/>
      <c r="C195" s="184" t="s">
        <v>577</v>
      </c>
      <c r="D195" s="184" t="s">
        <v>175</v>
      </c>
      <c r="E195" s="185" t="s">
        <v>1811</v>
      </c>
      <c r="F195" s="186" t="s">
        <v>1812</v>
      </c>
      <c r="G195" s="187" t="s">
        <v>337</v>
      </c>
      <c r="H195" s="188">
        <v>1225</v>
      </c>
      <c r="I195" s="189"/>
      <c r="J195" s="188">
        <f t="shared" si="20"/>
        <v>0</v>
      </c>
      <c r="K195" s="190"/>
      <c r="L195" s="36"/>
      <c r="M195" s="191" t="s">
        <v>1</v>
      </c>
      <c r="N195" s="192" t="s">
        <v>38</v>
      </c>
      <c r="O195" s="68"/>
      <c r="P195" s="193">
        <f t="shared" si="21"/>
        <v>0</v>
      </c>
      <c r="Q195" s="193">
        <v>0</v>
      </c>
      <c r="R195" s="193">
        <f t="shared" si="22"/>
        <v>0</v>
      </c>
      <c r="S195" s="193">
        <v>0</v>
      </c>
      <c r="T195" s="194">
        <f t="shared" si="23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179</v>
      </c>
      <c r="AT195" s="195" t="s">
        <v>175</v>
      </c>
      <c r="AU195" s="195" t="s">
        <v>180</v>
      </c>
      <c r="AY195" s="14" t="s">
        <v>172</v>
      </c>
      <c r="BE195" s="196">
        <f t="shared" si="24"/>
        <v>0</v>
      </c>
      <c r="BF195" s="196">
        <f t="shared" si="25"/>
        <v>0</v>
      </c>
      <c r="BG195" s="196">
        <f t="shared" si="26"/>
        <v>0</v>
      </c>
      <c r="BH195" s="196">
        <f t="shared" si="27"/>
        <v>0</v>
      </c>
      <c r="BI195" s="196">
        <f t="shared" si="28"/>
        <v>0</v>
      </c>
      <c r="BJ195" s="14" t="s">
        <v>180</v>
      </c>
      <c r="BK195" s="196">
        <f t="shared" si="29"/>
        <v>0</v>
      </c>
      <c r="BL195" s="14" t="s">
        <v>179</v>
      </c>
      <c r="BM195" s="195" t="s">
        <v>1183</v>
      </c>
    </row>
    <row r="196" spans="1:65" s="2" customFormat="1" ht="24.2" customHeight="1">
      <c r="A196" s="31"/>
      <c r="B196" s="32"/>
      <c r="C196" s="197" t="s">
        <v>581</v>
      </c>
      <c r="D196" s="197" t="s">
        <v>256</v>
      </c>
      <c r="E196" s="198" t="s">
        <v>1338</v>
      </c>
      <c r="F196" s="199" t="s">
        <v>1339</v>
      </c>
      <c r="G196" s="200" t="s">
        <v>337</v>
      </c>
      <c r="H196" s="201">
        <v>1261</v>
      </c>
      <c r="I196" s="202"/>
      <c r="J196" s="201">
        <f t="shared" si="20"/>
        <v>0</v>
      </c>
      <c r="K196" s="203"/>
      <c r="L196" s="204"/>
      <c r="M196" s="205" t="s">
        <v>1</v>
      </c>
      <c r="N196" s="206" t="s">
        <v>38</v>
      </c>
      <c r="O196" s="68"/>
      <c r="P196" s="193">
        <f t="shared" si="21"/>
        <v>0</v>
      </c>
      <c r="Q196" s="193">
        <v>0</v>
      </c>
      <c r="R196" s="193">
        <f t="shared" si="22"/>
        <v>0</v>
      </c>
      <c r="S196" s="193">
        <v>0</v>
      </c>
      <c r="T196" s="194">
        <f t="shared" si="23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95" t="s">
        <v>220</v>
      </c>
      <c r="AT196" s="195" t="s">
        <v>256</v>
      </c>
      <c r="AU196" s="195" t="s">
        <v>180</v>
      </c>
      <c r="AY196" s="14" t="s">
        <v>172</v>
      </c>
      <c r="BE196" s="196">
        <f t="shared" si="24"/>
        <v>0</v>
      </c>
      <c r="BF196" s="196">
        <f t="shared" si="25"/>
        <v>0</v>
      </c>
      <c r="BG196" s="196">
        <f t="shared" si="26"/>
        <v>0</v>
      </c>
      <c r="BH196" s="196">
        <f t="shared" si="27"/>
        <v>0</v>
      </c>
      <c r="BI196" s="196">
        <f t="shared" si="28"/>
        <v>0</v>
      </c>
      <c r="BJ196" s="14" t="s">
        <v>180</v>
      </c>
      <c r="BK196" s="196">
        <f t="shared" si="29"/>
        <v>0</v>
      </c>
      <c r="BL196" s="14" t="s">
        <v>179</v>
      </c>
      <c r="BM196" s="195" t="s">
        <v>1186</v>
      </c>
    </row>
    <row r="197" spans="1:65" s="2" customFormat="1" ht="24.2" customHeight="1">
      <c r="A197" s="31"/>
      <c r="B197" s="32"/>
      <c r="C197" s="184" t="s">
        <v>585</v>
      </c>
      <c r="D197" s="184" t="s">
        <v>175</v>
      </c>
      <c r="E197" s="185" t="s">
        <v>1217</v>
      </c>
      <c r="F197" s="186" t="s">
        <v>1218</v>
      </c>
      <c r="G197" s="187" t="s">
        <v>337</v>
      </c>
      <c r="H197" s="188">
        <v>104</v>
      </c>
      <c r="I197" s="189"/>
      <c r="J197" s="188">
        <f t="shared" si="20"/>
        <v>0</v>
      </c>
      <c r="K197" s="190"/>
      <c r="L197" s="36"/>
      <c r="M197" s="191" t="s">
        <v>1</v>
      </c>
      <c r="N197" s="192" t="s">
        <v>38</v>
      </c>
      <c r="O197" s="68"/>
      <c r="P197" s="193">
        <f t="shared" si="21"/>
        <v>0</v>
      </c>
      <c r="Q197" s="193">
        <v>0</v>
      </c>
      <c r="R197" s="193">
        <f t="shared" si="22"/>
        <v>0</v>
      </c>
      <c r="S197" s="193">
        <v>0</v>
      </c>
      <c r="T197" s="194">
        <f t="shared" si="23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179</v>
      </c>
      <c r="AT197" s="195" t="s">
        <v>175</v>
      </c>
      <c r="AU197" s="195" t="s">
        <v>180</v>
      </c>
      <c r="AY197" s="14" t="s">
        <v>172</v>
      </c>
      <c r="BE197" s="196">
        <f t="shared" si="24"/>
        <v>0</v>
      </c>
      <c r="BF197" s="196">
        <f t="shared" si="25"/>
        <v>0</v>
      </c>
      <c r="BG197" s="196">
        <f t="shared" si="26"/>
        <v>0</v>
      </c>
      <c r="BH197" s="196">
        <f t="shared" si="27"/>
        <v>0</v>
      </c>
      <c r="BI197" s="196">
        <f t="shared" si="28"/>
        <v>0</v>
      </c>
      <c r="BJ197" s="14" t="s">
        <v>180</v>
      </c>
      <c r="BK197" s="196">
        <f t="shared" si="29"/>
        <v>0</v>
      </c>
      <c r="BL197" s="14" t="s">
        <v>179</v>
      </c>
      <c r="BM197" s="195" t="s">
        <v>1189</v>
      </c>
    </row>
    <row r="198" spans="1:65" s="2" customFormat="1" ht="24.2" customHeight="1">
      <c r="A198" s="31"/>
      <c r="B198" s="32"/>
      <c r="C198" s="184" t="s">
        <v>589</v>
      </c>
      <c r="D198" s="184" t="s">
        <v>175</v>
      </c>
      <c r="E198" s="185" t="s">
        <v>1813</v>
      </c>
      <c r="F198" s="186" t="s">
        <v>1814</v>
      </c>
      <c r="G198" s="187" t="s">
        <v>337</v>
      </c>
      <c r="H198" s="188">
        <v>233</v>
      </c>
      <c r="I198" s="189"/>
      <c r="J198" s="188">
        <f t="shared" si="20"/>
        <v>0</v>
      </c>
      <c r="K198" s="190"/>
      <c r="L198" s="36"/>
      <c r="M198" s="191" t="s">
        <v>1</v>
      </c>
      <c r="N198" s="192" t="s">
        <v>38</v>
      </c>
      <c r="O198" s="68"/>
      <c r="P198" s="193">
        <f t="shared" si="21"/>
        <v>0</v>
      </c>
      <c r="Q198" s="193">
        <v>0</v>
      </c>
      <c r="R198" s="193">
        <f t="shared" si="22"/>
        <v>0</v>
      </c>
      <c r="S198" s="193">
        <v>0</v>
      </c>
      <c r="T198" s="194">
        <f t="shared" si="23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95" t="s">
        <v>179</v>
      </c>
      <c r="AT198" s="195" t="s">
        <v>175</v>
      </c>
      <c r="AU198" s="195" t="s">
        <v>180</v>
      </c>
      <c r="AY198" s="14" t="s">
        <v>172</v>
      </c>
      <c r="BE198" s="196">
        <f t="shared" si="24"/>
        <v>0</v>
      </c>
      <c r="BF198" s="196">
        <f t="shared" si="25"/>
        <v>0</v>
      </c>
      <c r="BG198" s="196">
        <f t="shared" si="26"/>
        <v>0</v>
      </c>
      <c r="BH198" s="196">
        <f t="shared" si="27"/>
        <v>0</v>
      </c>
      <c r="BI198" s="196">
        <f t="shared" si="28"/>
        <v>0</v>
      </c>
      <c r="BJ198" s="14" t="s">
        <v>180</v>
      </c>
      <c r="BK198" s="196">
        <f t="shared" si="29"/>
        <v>0</v>
      </c>
      <c r="BL198" s="14" t="s">
        <v>179</v>
      </c>
      <c r="BM198" s="195" t="s">
        <v>1192</v>
      </c>
    </row>
    <row r="199" spans="1:65" s="2" customFormat="1" ht="24.2" customHeight="1">
      <c r="A199" s="31"/>
      <c r="B199" s="32"/>
      <c r="C199" s="197" t="s">
        <v>590</v>
      </c>
      <c r="D199" s="197" t="s">
        <v>256</v>
      </c>
      <c r="E199" s="198" t="s">
        <v>1345</v>
      </c>
      <c r="F199" s="199" t="s">
        <v>1346</v>
      </c>
      <c r="G199" s="200" t="s">
        <v>337</v>
      </c>
      <c r="H199" s="201">
        <v>241</v>
      </c>
      <c r="I199" s="202"/>
      <c r="J199" s="201">
        <f t="shared" si="20"/>
        <v>0</v>
      </c>
      <c r="K199" s="203"/>
      <c r="L199" s="204"/>
      <c r="M199" s="205" t="s">
        <v>1</v>
      </c>
      <c r="N199" s="206" t="s">
        <v>38</v>
      </c>
      <c r="O199" s="68"/>
      <c r="P199" s="193">
        <f t="shared" si="21"/>
        <v>0</v>
      </c>
      <c r="Q199" s="193">
        <v>0</v>
      </c>
      <c r="R199" s="193">
        <f t="shared" si="22"/>
        <v>0</v>
      </c>
      <c r="S199" s="193">
        <v>0</v>
      </c>
      <c r="T199" s="194">
        <f t="shared" si="23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220</v>
      </c>
      <c r="AT199" s="195" t="s">
        <v>256</v>
      </c>
      <c r="AU199" s="195" t="s">
        <v>180</v>
      </c>
      <c r="AY199" s="14" t="s">
        <v>172</v>
      </c>
      <c r="BE199" s="196">
        <f t="shared" si="24"/>
        <v>0</v>
      </c>
      <c r="BF199" s="196">
        <f t="shared" si="25"/>
        <v>0</v>
      </c>
      <c r="BG199" s="196">
        <f t="shared" si="26"/>
        <v>0</v>
      </c>
      <c r="BH199" s="196">
        <f t="shared" si="27"/>
        <v>0</v>
      </c>
      <c r="BI199" s="196">
        <f t="shared" si="28"/>
        <v>0</v>
      </c>
      <c r="BJ199" s="14" t="s">
        <v>180</v>
      </c>
      <c r="BK199" s="196">
        <f t="shared" si="29"/>
        <v>0</v>
      </c>
      <c r="BL199" s="14" t="s">
        <v>179</v>
      </c>
      <c r="BM199" s="195" t="s">
        <v>1196</v>
      </c>
    </row>
    <row r="200" spans="1:65" s="2" customFormat="1" ht="24.2" customHeight="1">
      <c r="A200" s="31"/>
      <c r="B200" s="32"/>
      <c r="C200" s="184" t="s">
        <v>591</v>
      </c>
      <c r="D200" s="184" t="s">
        <v>175</v>
      </c>
      <c r="E200" s="185" t="s">
        <v>1220</v>
      </c>
      <c r="F200" s="186" t="s">
        <v>1221</v>
      </c>
      <c r="G200" s="187" t="s">
        <v>337</v>
      </c>
      <c r="H200" s="188">
        <v>442</v>
      </c>
      <c r="I200" s="189"/>
      <c r="J200" s="188">
        <f t="shared" si="20"/>
        <v>0</v>
      </c>
      <c r="K200" s="190"/>
      <c r="L200" s="36"/>
      <c r="M200" s="191" t="s">
        <v>1</v>
      </c>
      <c r="N200" s="192" t="s">
        <v>38</v>
      </c>
      <c r="O200" s="68"/>
      <c r="P200" s="193">
        <f t="shared" si="21"/>
        <v>0</v>
      </c>
      <c r="Q200" s="193">
        <v>0</v>
      </c>
      <c r="R200" s="193">
        <f t="shared" si="22"/>
        <v>0</v>
      </c>
      <c r="S200" s="193">
        <v>0</v>
      </c>
      <c r="T200" s="194">
        <f t="shared" si="23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95" t="s">
        <v>179</v>
      </c>
      <c r="AT200" s="195" t="s">
        <v>175</v>
      </c>
      <c r="AU200" s="195" t="s">
        <v>180</v>
      </c>
      <c r="AY200" s="14" t="s">
        <v>172</v>
      </c>
      <c r="BE200" s="196">
        <f t="shared" si="24"/>
        <v>0</v>
      </c>
      <c r="BF200" s="196">
        <f t="shared" si="25"/>
        <v>0</v>
      </c>
      <c r="BG200" s="196">
        <f t="shared" si="26"/>
        <v>0</v>
      </c>
      <c r="BH200" s="196">
        <f t="shared" si="27"/>
        <v>0</v>
      </c>
      <c r="BI200" s="196">
        <f t="shared" si="28"/>
        <v>0</v>
      </c>
      <c r="BJ200" s="14" t="s">
        <v>180</v>
      </c>
      <c r="BK200" s="196">
        <f t="shared" si="29"/>
        <v>0</v>
      </c>
      <c r="BL200" s="14" t="s">
        <v>179</v>
      </c>
      <c r="BM200" s="195" t="s">
        <v>1199</v>
      </c>
    </row>
    <row r="201" spans="1:65" s="2" customFormat="1" ht="24.2" customHeight="1">
      <c r="A201" s="31"/>
      <c r="B201" s="32"/>
      <c r="C201" s="184" t="s">
        <v>592</v>
      </c>
      <c r="D201" s="184" t="s">
        <v>175</v>
      </c>
      <c r="E201" s="185" t="s">
        <v>1815</v>
      </c>
      <c r="F201" s="186" t="s">
        <v>1816</v>
      </c>
      <c r="G201" s="187" t="s">
        <v>337</v>
      </c>
      <c r="H201" s="188">
        <v>877</v>
      </c>
      <c r="I201" s="189"/>
      <c r="J201" s="188">
        <f t="shared" si="20"/>
        <v>0</v>
      </c>
      <c r="K201" s="190"/>
      <c r="L201" s="36"/>
      <c r="M201" s="191" t="s">
        <v>1</v>
      </c>
      <c r="N201" s="192" t="s">
        <v>38</v>
      </c>
      <c r="O201" s="68"/>
      <c r="P201" s="193">
        <f t="shared" si="21"/>
        <v>0</v>
      </c>
      <c r="Q201" s="193">
        <v>0</v>
      </c>
      <c r="R201" s="193">
        <f t="shared" si="22"/>
        <v>0</v>
      </c>
      <c r="S201" s="193">
        <v>0</v>
      </c>
      <c r="T201" s="194">
        <f t="shared" si="23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179</v>
      </c>
      <c r="AT201" s="195" t="s">
        <v>175</v>
      </c>
      <c r="AU201" s="195" t="s">
        <v>180</v>
      </c>
      <c r="AY201" s="14" t="s">
        <v>172</v>
      </c>
      <c r="BE201" s="196">
        <f t="shared" si="24"/>
        <v>0</v>
      </c>
      <c r="BF201" s="196">
        <f t="shared" si="25"/>
        <v>0</v>
      </c>
      <c r="BG201" s="196">
        <f t="shared" si="26"/>
        <v>0</v>
      </c>
      <c r="BH201" s="196">
        <f t="shared" si="27"/>
        <v>0</v>
      </c>
      <c r="BI201" s="196">
        <f t="shared" si="28"/>
        <v>0</v>
      </c>
      <c r="BJ201" s="14" t="s">
        <v>180</v>
      </c>
      <c r="BK201" s="196">
        <f t="shared" si="29"/>
        <v>0</v>
      </c>
      <c r="BL201" s="14" t="s">
        <v>179</v>
      </c>
      <c r="BM201" s="195" t="s">
        <v>1204</v>
      </c>
    </row>
    <row r="202" spans="1:65" s="2" customFormat="1" ht="24.2" customHeight="1">
      <c r="A202" s="31"/>
      <c r="B202" s="32"/>
      <c r="C202" s="197" t="s">
        <v>595</v>
      </c>
      <c r="D202" s="197" t="s">
        <v>256</v>
      </c>
      <c r="E202" s="198" t="s">
        <v>1352</v>
      </c>
      <c r="F202" s="199" t="s">
        <v>1353</v>
      </c>
      <c r="G202" s="200" t="s">
        <v>337</v>
      </c>
      <c r="H202" s="201">
        <v>893</v>
      </c>
      <c r="I202" s="202"/>
      <c r="J202" s="201">
        <f t="shared" si="20"/>
        <v>0</v>
      </c>
      <c r="K202" s="203"/>
      <c r="L202" s="204"/>
      <c r="M202" s="205" t="s">
        <v>1</v>
      </c>
      <c r="N202" s="206" t="s">
        <v>38</v>
      </c>
      <c r="O202" s="68"/>
      <c r="P202" s="193">
        <f t="shared" si="21"/>
        <v>0</v>
      </c>
      <c r="Q202" s="193">
        <v>0</v>
      </c>
      <c r="R202" s="193">
        <f t="shared" si="22"/>
        <v>0</v>
      </c>
      <c r="S202" s="193">
        <v>0</v>
      </c>
      <c r="T202" s="194">
        <f t="shared" si="23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220</v>
      </c>
      <c r="AT202" s="195" t="s">
        <v>256</v>
      </c>
      <c r="AU202" s="195" t="s">
        <v>180</v>
      </c>
      <c r="AY202" s="14" t="s">
        <v>172</v>
      </c>
      <c r="BE202" s="196">
        <f t="shared" si="24"/>
        <v>0</v>
      </c>
      <c r="BF202" s="196">
        <f t="shared" si="25"/>
        <v>0</v>
      </c>
      <c r="BG202" s="196">
        <f t="shared" si="26"/>
        <v>0</v>
      </c>
      <c r="BH202" s="196">
        <f t="shared" si="27"/>
        <v>0</v>
      </c>
      <c r="BI202" s="196">
        <f t="shared" si="28"/>
        <v>0</v>
      </c>
      <c r="BJ202" s="14" t="s">
        <v>180</v>
      </c>
      <c r="BK202" s="196">
        <f t="shared" si="29"/>
        <v>0</v>
      </c>
      <c r="BL202" s="14" t="s">
        <v>179</v>
      </c>
      <c r="BM202" s="195" t="s">
        <v>1207</v>
      </c>
    </row>
    <row r="203" spans="1:65" s="2" customFormat="1" ht="24.2" customHeight="1">
      <c r="A203" s="31"/>
      <c r="B203" s="32"/>
      <c r="C203" s="184" t="s">
        <v>601</v>
      </c>
      <c r="D203" s="184" t="s">
        <v>175</v>
      </c>
      <c r="E203" s="185" t="s">
        <v>1223</v>
      </c>
      <c r="F203" s="186" t="s">
        <v>1224</v>
      </c>
      <c r="G203" s="187" t="s">
        <v>337</v>
      </c>
      <c r="H203" s="188">
        <v>478</v>
      </c>
      <c r="I203" s="189"/>
      <c r="J203" s="188">
        <f t="shared" si="20"/>
        <v>0</v>
      </c>
      <c r="K203" s="190"/>
      <c r="L203" s="36"/>
      <c r="M203" s="191" t="s">
        <v>1</v>
      </c>
      <c r="N203" s="192" t="s">
        <v>38</v>
      </c>
      <c r="O203" s="68"/>
      <c r="P203" s="193">
        <f t="shared" si="21"/>
        <v>0</v>
      </c>
      <c r="Q203" s="193">
        <v>0</v>
      </c>
      <c r="R203" s="193">
        <f t="shared" si="22"/>
        <v>0</v>
      </c>
      <c r="S203" s="193">
        <v>0</v>
      </c>
      <c r="T203" s="194">
        <f t="shared" si="23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95" t="s">
        <v>179</v>
      </c>
      <c r="AT203" s="195" t="s">
        <v>175</v>
      </c>
      <c r="AU203" s="195" t="s">
        <v>180</v>
      </c>
      <c r="AY203" s="14" t="s">
        <v>172</v>
      </c>
      <c r="BE203" s="196">
        <f t="shared" si="24"/>
        <v>0</v>
      </c>
      <c r="BF203" s="196">
        <f t="shared" si="25"/>
        <v>0</v>
      </c>
      <c r="BG203" s="196">
        <f t="shared" si="26"/>
        <v>0</v>
      </c>
      <c r="BH203" s="196">
        <f t="shared" si="27"/>
        <v>0</v>
      </c>
      <c r="BI203" s="196">
        <f t="shared" si="28"/>
        <v>0</v>
      </c>
      <c r="BJ203" s="14" t="s">
        <v>180</v>
      </c>
      <c r="BK203" s="196">
        <f t="shared" si="29"/>
        <v>0</v>
      </c>
      <c r="BL203" s="14" t="s">
        <v>179</v>
      </c>
      <c r="BM203" s="195" t="s">
        <v>1210</v>
      </c>
    </row>
    <row r="204" spans="1:65" s="2" customFormat="1" ht="24.2" customHeight="1">
      <c r="A204" s="31"/>
      <c r="B204" s="32"/>
      <c r="C204" s="184" t="s">
        <v>605</v>
      </c>
      <c r="D204" s="184" t="s">
        <v>175</v>
      </c>
      <c r="E204" s="185" t="s">
        <v>1817</v>
      </c>
      <c r="F204" s="186" t="s">
        <v>1818</v>
      </c>
      <c r="G204" s="187" t="s">
        <v>337</v>
      </c>
      <c r="H204" s="188">
        <v>98</v>
      </c>
      <c r="I204" s="189"/>
      <c r="J204" s="188">
        <f t="shared" si="20"/>
        <v>0</v>
      </c>
      <c r="K204" s="190"/>
      <c r="L204" s="36"/>
      <c r="M204" s="191" t="s">
        <v>1</v>
      </c>
      <c r="N204" s="192" t="s">
        <v>38</v>
      </c>
      <c r="O204" s="68"/>
      <c r="P204" s="193">
        <f t="shared" si="21"/>
        <v>0</v>
      </c>
      <c r="Q204" s="193">
        <v>0</v>
      </c>
      <c r="R204" s="193">
        <f t="shared" si="22"/>
        <v>0</v>
      </c>
      <c r="S204" s="193">
        <v>0</v>
      </c>
      <c r="T204" s="194">
        <f t="shared" si="23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 t="shared" si="24"/>
        <v>0</v>
      </c>
      <c r="BF204" s="196">
        <f t="shared" si="25"/>
        <v>0</v>
      </c>
      <c r="BG204" s="196">
        <f t="shared" si="26"/>
        <v>0</v>
      </c>
      <c r="BH204" s="196">
        <f t="shared" si="27"/>
        <v>0</v>
      </c>
      <c r="BI204" s="196">
        <f t="shared" si="28"/>
        <v>0</v>
      </c>
      <c r="BJ204" s="14" t="s">
        <v>180</v>
      </c>
      <c r="BK204" s="196">
        <f t="shared" si="29"/>
        <v>0</v>
      </c>
      <c r="BL204" s="14" t="s">
        <v>179</v>
      </c>
      <c r="BM204" s="195" t="s">
        <v>1213</v>
      </c>
    </row>
    <row r="205" spans="1:65" s="2" customFormat="1" ht="24.2" customHeight="1">
      <c r="A205" s="31"/>
      <c r="B205" s="32"/>
      <c r="C205" s="184" t="s">
        <v>609</v>
      </c>
      <c r="D205" s="184" t="s">
        <v>175</v>
      </c>
      <c r="E205" s="185" t="s">
        <v>1819</v>
      </c>
      <c r="F205" s="186" t="s">
        <v>1820</v>
      </c>
      <c r="G205" s="187" t="s">
        <v>337</v>
      </c>
      <c r="H205" s="188">
        <v>291</v>
      </c>
      <c r="I205" s="189"/>
      <c r="J205" s="188">
        <f t="shared" si="20"/>
        <v>0</v>
      </c>
      <c r="K205" s="190"/>
      <c r="L205" s="36"/>
      <c r="M205" s="191" t="s">
        <v>1</v>
      </c>
      <c r="N205" s="192" t="s">
        <v>38</v>
      </c>
      <c r="O205" s="68"/>
      <c r="P205" s="193">
        <f t="shared" si="21"/>
        <v>0</v>
      </c>
      <c r="Q205" s="193">
        <v>0</v>
      </c>
      <c r="R205" s="193">
        <f t="shared" si="22"/>
        <v>0</v>
      </c>
      <c r="S205" s="193">
        <v>0</v>
      </c>
      <c r="T205" s="194">
        <f t="shared" si="23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95" t="s">
        <v>179</v>
      </c>
      <c r="AT205" s="195" t="s">
        <v>175</v>
      </c>
      <c r="AU205" s="195" t="s">
        <v>180</v>
      </c>
      <c r="AY205" s="14" t="s">
        <v>172</v>
      </c>
      <c r="BE205" s="196">
        <f t="shared" si="24"/>
        <v>0</v>
      </c>
      <c r="BF205" s="196">
        <f t="shared" si="25"/>
        <v>0</v>
      </c>
      <c r="BG205" s="196">
        <f t="shared" si="26"/>
        <v>0</v>
      </c>
      <c r="BH205" s="196">
        <f t="shared" si="27"/>
        <v>0</v>
      </c>
      <c r="BI205" s="196">
        <f t="shared" si="28"/>
        <v>0</v>
      </c>
      <c r="BJ205" s="14" t="s">
        <v>180</v>
      </c>
      <c r="BK205" s="196">
        <f t="shared" si="29"/>
        <v>0</v>
      </c>
      <c r="BL205" s="14" t="s">
        <v>179</v>
      </c>
      <c r="BM205" s="195" t="s">
        <v>1216</v>
      </c>
    </row>
    <row r="206" spans="1:65" s="2" customFormat="1" ht="24.2" customHeight="1">
      <c r="A206" s="31"/>
      <c r="B206" s="32"/>
      <c r="C206" s="184" t="s">
        <v>613</v>
      </c>
      <c r="D206" s="184" t="s">
        <v>175</v>
      </c>
      <c r="E206" s="185" t="s">
        <v>1821</v>
      </c>
      <c r="F206" s="186" t="s">
        <v>1822</v>
      </c>
      <c r="G206" s="187" t="s">
        <v>337</v>
      </c>
      <c r="H206" s="188">
        <v>605</v>
      </c>
      <c r="I206" s="189"/>
      <c r="J206" s="188">
        <f t="shared" si="20"/>
        <v>0</v>
      </c>
      <c r="K206" s="190"/>
      <c r="L206" s="36"/>
      <c r="M206" s="191" t="s">
        <v>1</v>
      </c>
      <c r="N206" s="192" t="s">
        <v>38</v>
      </c>
      <c r="O206" s="68"/>
      <c r="P206" s="193">
        <f t="shared" si="21"/>
        <v>0</v>
      </c>
      <c r="Q206" s="193">
        <v>0</v>
      </c>
      <c r="R206" s="193">
        <f t="shared" si="22"/>
        <v>0</v>
      </c>
      <c r="S206" s="193">
        <v>0</v>
      </c>
      <c r="T206" s="194">
        <f t="shared" si="23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179</v>
      </c>
      <c r="AT206" s="195" t="s">
        <v>175</v>
      </c>
      <c r="AU206" s="195" t="s">
        <v>180</v>
      </c>
      <c r="AY206" s="14" t="s">
        <v>172</v>
      </c>
      <c r="BE206" s="196">
        <f t="shared" si="24"/>
        <v>0</v>
      </c>
      <c r="BF206" s="196">
        <f t="shared" si="25"/>
        <v>0</v>
      </c>
      <c r="BG206" s="196">
        <f t="shared" si="26"/>
        <v>0</v>
      </c>
      <c r="BH206" s="196">
        <f t="shared" si="27"/>
        <v>0</v>
      </c>
      <c r="BI206" s="196">
        <f t="shared" si="28"/>
        <v>0</v>
      </c>
      <c r="BJ206" s="14" t="s">
        <v>180</v>
      </c>
      <c r="BK206" s="196">
        <f t="shared" si="29"/>
        <v>0</v>
      </c>
      <c r="BL206" s="14" t="s">
        <v>179</v>
      </c>
      <c r="BM206" s="195" t="s">
        <v>1219</v>
      </c>
    </row>
    <row r="207" spans="1:65" s="2" customFormat="1" ht="24.2" customHeight="1">
      <c r="A207" s="31"/>
      <c r="B207" s="32"/>
      <c r="C207" s="184" t="s">
        <v>617</v>
      </c>
      <c r="D207" s="184" t="s">
        <v>175</v>
      </c>
      <c r="E207" s="185" t="s">
        <v>2186</v>
      </c>
      <c r="F207" s="186" t="s">
        <v>2187</v>
      </c>
      <c r="G207" s="187" t="s">
        <v>337</v>
      </c>
      <c r="H207" s="188">
        <v>471</v>
      </c>
      <c r="I207" s="189"/>
      <c r="J207" s="188">
        <f t="shared" si="20"/>
        <v>0</v>
      </c>
      <c r="K207" s="190"/>
      <c r="L207" s="36"/>
      <c r="M207" s="191" t="s">
        <v>1</v>
      </c>
      <c r="N207" s="192" t="s">
        <v>38</v>
      </c>
      <c r="O207" s="68"/>
      <c r="P207" s="193">
        <f t="shared" si="21"/>
        <v>0</v>
      </c>
      <c r="Q207" s="193">
        <v>0</v>
      </c>
      <c r="R207" s="193">
        <f t="shared" si="22"/>
        <v>0</v>
      </c>
      <c r="S207" s="193">
        <v>0</v>
      </c>
      <c r="T207" s="194">
        <f t="shared" si="23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95" t="s">
        <v>179</v>
      </c>
      <c r="AT207" s="195" t="s">
        <v>175</v>
      </c>
      <c r="AU207" s="195" t="s">
        <v>180</v>
      </c>
      <c r="AY207" s="14" t="s">
        <v>172</v>
      </c>
      <c r="BE207" s="196">
        <f t="shared" si="24"/>
        <v>0</v>
      </c>
      <c r="BF207" s="196">
        <f t="shared" si="25"/>
        <v>0</v>
      </c>
      <c r="BG207" s="196">
        <f t="shared" si="26"/>
        <v>0</v>
      </c>
      <c r="BH207" s="196">
        <f t="shared" si="27"/>
        <v>0</v>
      </c>
      <c r="BI207" s="196">
        <f t="shared" si="28"/>
        <v>0</v>
      </c>
      <c r="BJ207" s="14" t="s">
        <v>180</v>
      </c>
      <c r="BK207" s="196">
        <f t="shared" si="29"/>
        <v>0</v>
      </c>
      <c r="BL207" s="14" t="s">
        <v>179</v>
      </c>
      <c r="BM207" s="195" t="s">
        <v>1222</v>
      </c>
    </row>
    <row r="208" spans="1:65" s="2" customFormat="1" ht="24.2" customHeight="1">
      <c r="A208" s="31"/>
      <c r="B208" s="32"/>
      <c r="C208" s="184" t="s">
        <v>621</v>
      </c>
      <c r="D208" s="184" t="s">
        <v>175</v>
      </c>
      <c r="E208" s="185" t="s">
        <v>1226</v>
      </c>
      <c r="F208" s="186" t="s">
        <v>1227</v>
      </c>
      <c r="G208" s="187" t="s">
        <v>337</v>
      </c>
      <c r="H208" s="188">
        <v>289</v>
      </c>
      <c r="I208" s="189"/>
      <c r="J208" s="188">
        <f t="shared" si="20"/>
        <v>0</v>
      </c>
      <c r="K208" s="190"/>
      <c r="L208" s="36"/>
      <c r="M208" s="191" t="s">
        <v>1</v>
      </c>
      <c r="N208" s="192" t="s">
        <v>38</v>
      </c>
      <c r="O208" s="68"/>
      <c r="P208" s="193">
        <f t="shared" si="21"/>
        <v>0</v>
      </c>
      <c r="Q208" s="193">
        <v>0</v>
      </c>
      <c r="R208" s="193">
        <f t="shared" si="22"/>
        <v>0</v>
      </c>
      <c r="S208" s="193">
        <v>0</v>
      </c>
      <c r="T208" s="194">
        <f t="shared" si="23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95" t="s">
        <v>179</v>
      </c>
      <c r="AT208" s="195" t="s">
        <v>175</v>
      </c>
      <c r="AU208" s="195" t="s">
        <v>180</v>
      </c>
      <c r="AY208" s="14" t="s">
        <v>172</v>
      </c>
      <c r="BE208" s="196">
        <f t="shared" si="24"/>
        <v>0</v>
      </c>
      <c r="BF208" s="196">
        <f t="shared" si="25"/>
        <v>0</v>
      </c>
      <c r="BG208" s="196">
        <f t="shared" si="26"/>
        <v>0</v>
      </c>
      <c r="BH208" s="196">
        <f t="shared" si="27"/>
        <v>0</v>
      </c>
      <c r="BI208" s="196">
        <f t="shared" si="28"/>
        <v>0</v>
      </c>
      <c r="BJ208" s="14" t="s">
        <v>180</v>
      </c>
      <c r="BK208" s="196">
        <f t="shared" si="29"/>
        <v>0</v>
      </c>
      <c r="BL208" s="14" t="s">
        <v>179</v>
      </c>
      <c r="BM208" s="195" t="s">
        <v>1225</v>
      </c>
    </row>
    <row r="209" spans="1:65" s="2" customFormat="1" ht="24.2" customHeight="1">
      <c r="A209" s="31"/>
      <c r="B209" s="32"/>
      <c r="C209" s="184" t="s">
        <v>627</v>
      </c>
      <c r="D209" s="184" t="s">
        <v>175</v>
      </c>
      <c r="E209" s="185" t="s">
        <v>1229</v>
      </c>
      <c r="F209" s="186" t="s">
        <v>1230</v>
      </c>
      <c r="G209" s="187" t="s">
        <v>337</v>
      </c>
      <c r="H209" s="188">
        <v>116.5</v>
      </c>
      <c r="I209" s="189"/>
      <c r="J209" s="188">
        <f t="shared" si="20"/>
        <v>0</v>
      </c>
      <c r="K209" s="190"/>
      <c r="L209" s="36"/>
      <c r="M209" s="191" t="s">
        <v>1</v>
      </c>
      <c r="N209" s="192" t="s">
        <v>38</v>
      </c>
      <c r="O209" s="68"/>
      <c r="P209" s="193">
        <f t="shared" si="21"/>
        <v>0</v>
      </c>
      <c r="Q209" s="193">
        <v>0</v>
      </c>
      <c r="R209" s="193">
        <f t="shared" si="22"/>
        <v>0</v>
      </c>
      <c r="S209" s="193">
        <v>0</v>
      </c>
      <c r="T209" s="194">
        <f t="shared" si="23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179</v>
      </c>
      <c r="AT209" s="195" t="s">
        <v>175</v>
      </c>
      <c r="AU209" s="195" t="s">
        <v>180</v>
      </c>
      <c r="AY209" s="14" t="s">
        <v>172</v>
      </c>
      <c r="BE209" s="196">
        <f t="shared" si="24"/>
        <v>0</v>
      </c>
      <c r="BF209" s="196">
        <f t="shared" si="25"/>
        <v>0</v>
      </c>
      <c r="BG209" s="196">
        <f t="shared" si="26"/>
        <v>0</v>
      </c>
      <c r="BH209" s="196">
        <f t="shared" si="27"/>
        <v>0</v>
      </c>
      <c r="BI209" s="196">
        <f t="shared" si="28"/>
        <v>0</v>
      </c>
      <c r="BJ209" s="14" t="s">
        <v>180</v>
      </c>
      <c r="BK209" s="196">
        <f t="shared" si="29"/>
        <v>0</v>
      </c>
      <c r="BL209" s="14" t="s">
        <v>179</v>
      </c>
      <c r="BM209" s="195" t="s">
        <v>1228</v>
      </c>
    </row>
    <row r="210" spans="1:65" s="2" customFormat="1" ht="24.2" customHeight="1">
      <c r="A210" s="31"/>
      <c r="B210" s="32"/>
      <c r="C210" s="184" t="s">
        <v>631</v>
      </c>
      <c r="D210" s="184" t="s">
        <v>175</v>
      </c>
      <c r="E210" s="185" t="s">
        <v>1232</v>
      </c>
      <c r="F210" s="186" t="s">
        <v>1233</v>
      </c>
      <c r="G210" s="187" t="s">
        <v>1048</v>
      </c>
      <c r="H210" s="188">
        <v>7</v>
      </c>
      <c r="I210" s="189"/>
      <c r="J210" s="188">
        <f t="shared" si="20"/>
        <v>0</v>
      </c>
      <c r="K210" s="190"/>
      <c r="L210" s="36"/>
      <c r="M210" s="191" t="s">
        <v>1</v>
      </c>
      <c r="N210" s="192" t="s">
        <v>38</v>
      </c>
      <c r="O210" s="68"/>
      <c r="P210" s="193">
        <f t="shared" si="21"/>
        <v>0</v>
      </c>
      <c r="Q210" s="193">
        <v>0</v>
      </c>
      <c r="R210" s="193">
        <f t="shared" si="22"/>
        <v>0</v>
      </c>
      <c r="S210" s="193">
        <v>0</v>
      </c>
      <c r="T210" s="194">
        <f t="shared" si="23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95" t="s">
        <v>179</v>
      </c>
      <c r="AT210" s="195" t="s">
        <v>175</v>
      </c>
      <c r="AU210" s="195" t="s">
        <v>180</v>
      </c>
      <c r="AY210" s="14" t="s">
        <v>172</v>
      </c>
      <c r="BE210" s="196">
        <f t="shared" si="24"/>
        <v>0</v>
      </c>
      <c r="BF210" s="196">
        <f t="shared" si="25"/>
        <v>0</v>
      </c>
      <c r="BG210" s="196">
        <f t="shared" si="26"/>
        <v>0</v>
      </c>
      <c r="BH210" s="196">
        <f t="shared" si="27"/>
        <v>0</v>
      </c>
      <c r="BI210" s="196">
        <f t="shared" si="28"/>
        <v>0</v>
      </c>
      <c r="BJ210" s="14" t="s">
        <v>180</v>
      </c>
      <c r="BK210" s="196">
        <f t="shared" si="29"/>
        <v>0</v>
      </c>
      <c r="BL210" s="14" t="s">
        <v>179</v>
      </c>
      <c r="BM210" s="195" t="s">
        <v>1231</v>
      </c>
    </row>
    <row r="211" spans="1:65" s="2" customFormat="1" ht="24.2" customHeight="1">
      <c r="A211" s="31"/>
      <c r="B211" s="32"/>
      <c r="C211" s="184" t="s">
        <v>637</v>
      </c>
      <c r="D211" s="184" t="s">
        <v>175</v>
      </c>
      <c r="E211" s="185" t="s">
        <v>1235</v>
      </c>
      <c r="F211" s="186" t="s">
        <v>1236</v>
      </c>
      <c r="G211" s="187" t="s">
        <v>1048</v>
      </c>
      <c r="H211" s="188">
        <v>220</v>
      </c>
      <c r="I211" s="189"/>
      <c r="J211" s="188">
        <f t="shared" si="20"/>
        <v>0</v>
      </c>
      <c r="K211" s="190"/>
      <c r="L211" s="36"/>
      <c r="M211" s="191" t="s">
        <v>1</v>
      </c>
      <c r="N211" s="192" t="s">
        <v>38</v>
      </c>
      <c r="O211" s="68"/>
      <c r="P211" s="193">
        <f t="shared" si="21"/>
        <v>0</v>
      </c>
      <c r="Q211" s="193">
        <v>0</v>
      </c>
      <c r="R211" s="193">
        <f t="shared" si="22"/>
        <v>0</v>
      </c>
      <c r="S211" s="193">
        <v>0</v>
      </c>
      <c r="T211" s="194">
        <f t="shared" si="23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 t="shared" si="24"/>
        <v>0</v>
      </c>
      <c r="BF211" s="196">
        <f t="shared" si="25"/>
        <v>0</v>
      </c>
      <c r="BG211" s="196">
        <f t="shared" si="26"/>
        <v>0</v>
      </c>
      <c r="BH211" s="196">
        <f t="shared" si="27"/>
        <v>0</v>
      </c>
      <c r="BI211" s="196">
        <f t="shared" si="28"/>
        <v>0</v>
      </c>
      <c r="BJ211" s="14" t="s">
        <v>180</v>
      </c>
      <c r="BK211" s="196">
        <f t="shared" si="29"/>
        <v>0</v>
      </c>
      <c r="BL211" s="14" t="s">
        <v>179</v>
      </c>
      <c r="BM211" s="195" t="s">
        <v>1234</v>
      </c>
    </row>
    <row r="212" spans="1:65" s="2" customFormat="1" ht="24.2" customHeight="1">
      <c r="A212" s="31"/>
      <c r="B212" s="32"/>
      <c r="C212" s="184" t="s">
        <v>641</v>
      </c>
      <c r="D212" s="184" t="s">
        <v>175</v>
      </c>
      <c r="E212" s="185" t="s">
        <v>1238</v>
      </c>
      <c r="F212" s="186" t="s">
        <v>1239</v>
      </c>
      <c r="G212" s="187" t="s">
        <v>1048</v>
      </c>
      <c r="H212" s="188">
        <v>98</v>
      </c>
      <c r="I212" s="189"/>
      <c r="J212" s="188">
        <f t="shared" si="20"/>
        <v>0</v>
      </c>
      <c r="K212" s="190"/>
      <c r="L212" s="36"/>
      <c r="M212" s="191" t="s">
        <v>1</v>
      </c>
      <c r="N212" s="192" t="s">
        <v>38</v>
      </c>
      <c r="O212" s="68"/>
      <c r="P212" s="193">
        <f t="shared" si="21"/>
        <v>0</v>
      </c>
      <c r="Q212" s="193">
        <v>0</v>
      </c>
      <c r="R212" s="193">
        <f t="shared" si="22"/>
        <v>0</v>
      </c>
      <c r="S212" s="193">
        <v>0</v>
      </c>
      <c r="T212" s="194">
        <f t="shared" si="23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179</v>
      </c>
      <c r="AT212" s="195" t="s">
        <v>175</v>
      </c>
      <c r="AU212" s="195" t="s">
        <v>180</v>
      </c>
      <c r="AY212" s="14" t="s">
        <v>172</v>
      </c>
      <c r="BE212" s="196">
        <f t="shared" si="24"/>
        <v>0</v>
      </c>
      <c r="BF212" s="196">
        <f t="shared" si="25"/>
        <v>0</v>
      </c>
      <c r="BG212" s="196">
        <f t="shared" si="26"/>
        <v>0</v>
      </c>
      <c r="BH212" s="196">
        <f t="shared" si="27"/>
        <v>0</v>
      </c>
      <c r="BI212" s="196">
        <f t="shared" si="28"/>
        <v>0</v>
      </c>
      <c r="BJ212" s="14" t="s">
        <v>180</v>
      </c>
      <c r="BK212" s="196">
        <f t="shared" si="29"/>
        <v>0</v>
      </c>
      <c r="BL212" s="14" t="s">
        <v>179</v>
      </c>
      <c r="BM212" s="195" t="s">
        <v>1237</v>
      </c>
    </row>
    <row r="213" spans="1:65" s="2" customFormat="1" ht="24.2" customHeight="1">
      <c r="A213" s="31"/>
      <c r="B213" s="32"/>
      <c r="C213" s="197" t="s">
        <v>645</v>
      </c>
      <c r="D213" s="197" t="s">
        <v>256</v>
      </c>
      <c r="E213" s="198" t="s">
        <v>1241</v>
      </c>
      <c r="F213" s="199" t="s">
        <v>1242</v>
      </c>
      <c r="G213" s="200" t="s">
        <v>1048</v>
      </c>
      <c r="H213" s="201">
        <v>98</v>
      </c>
      <c r="I213" s="202"/>
      <c r="J213" s="201">
        <f t="shared" si="20"/>
        <v>0</v>
      </c>
      <c r="K213" s="203"/>
      <c r="L213" s="204"/>
      <c r="M213" s="205" t="s">
        <v>1</v>
      </c>
      <c r="N213" s="206" t="s">
        <v>38</v>
      </c>
      <c r="O213" s="68"/>
      <c r="P213" s="193">
        <f t="shared" si="21"/>
        <v>0</v>
      </c>
      <c r="Q213" s="193">
        <v>0</v>
      </c>
      <c r="R213" s="193">
        <f t="shared" si="22"/>
        <v>0</v>
      </c>
      <c r="S213" s="193">
        <v>0</v>
      </c>
      <c r="T213" s="194">
        <f t="shared" si="23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95" t="s">
        <v>220</v>
      </c>
      <c r="AT213" s="195" t="s">
        <v>256</v>
      </c>
      <c r="AU213" s="195" t="s">
        <v>180</v>
      </c>
      <c r="AY213" s="14" t="s">
        <v>172</v>
      </c>
      <c r="BE213" s="196">
        <f t="shared" si="24"/>
        <v>0</v>
      </c>
      <c r="BF213" s="196">
        <f t="shared" si="25"/>
        <v>0</v>
      </c>
      <c r="BG213" s="196">
        <f t="shared" si="26"/>
        <v>0</v>
      </c>
      <c r="BH213" s="196">
        <f t="shared" si="27"/>
        <v>0</v>
      </c>
      <c r="BI213" s="196">
        <f t="shared" si="28"/>
        <v>0</v>
      </c>
      <c r="BJ213" s="14" t="s">
        <v>180</v>
      </c>
      <c r="BK213" s="196">
        <f t="shared" si="29"/>
        <v>0</v>
      </c>
      <c r="BL213" s="14" t="s">
        <v>179</v>
      </c>
      <c r="BM213" s="195" t="s">
        <v>1240</v>
      </c>
    </row>
    <row r="214" spans="1:65" s="2" customFormat="1" ht="14.45" customHeight="1">
      <c r="A214" s="31"/>
      <c r="B214" s="32"/>
      <c r="C214" s="197" t="s">
        <v>866</v>
      </c>
      <c r="D214" s="197" t="s">
        <v>256</v>
      </c>
      <c r="E214" s="198" t="s">
        <v>1244</v>
      </c>
      <c r="F214" s="199" t="s">
        <v>1245</v>
      </c>
      <c r="G214" s="200" t="s">
        <v>1048</v>
      </c>
      <c r="H214" s="201">
        <v>1</v>
      </c>
      <c r="I214" s="202"/>
      <c r="J214" s="201">
        <f t="shared" si="20"/>
        <v>0</v>
      </c>
      <c r="K214" s="203"/>
      <c r="L214" s="204"/>
      <c r="M214" s="205" t="s">
        <v>1</v>
      </c>
      <c r="N214" s="206" t="s">
        <v>38</v>
      </c>
      <c r="O214" s="68"/>
      <c r="P214" s="193">
        <f t="shared" si="21"/>
        <v>0</v>
      </c>
      <c r="Q214" s="193">
        <v>0</v>
      </c>
      <c r="R214" s="193">
        <f t="shared" si="22"/>
        <v>0</v>
      </c>
      <c r="S214" s="193">
        <v>0</v>
      </c>
      <c r="T214" s="194">
        <f t="shared" si="23"/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220</v>
      </c>
      <c r="AT214" s="195" t="s">
        <v>256</v>
      </c>
      <c r="AU214" s="195" t="s">
        <v>180</v>
      </c>
      <c r="AY214" s="14" t="s">
        <v>172</v>
      </c>
      <c r="BE214" s="196">
        <f t="shared" si="24"/>
        <v>0</v>
      </c>
      <c r="BF214" s="196">
        <f t="shared" si="25"/>
        <v>0</v>
      </c>
      <c r="BG214" s="196">
        <f t="shared" si="26"/>
        <v>0</v>
      </c>
      <c r="BH214" s="196">
        <f t="shared" si="27"/>
        <v>0</v>
      </c>
      <c r="BI214" s="196">
        <f t="shared" si="28"/>
        <v>0</v>
      </c>
      <c r="BJ214" s="14" t="s">
        <v>180</v>
      </c>
      <c r="BK214" s="196">
        <f t="shared" si="29"/>
        <v>0</v>
      </c>
      <c r="BL214" s="14" t="s">
        <v>179</v>
      </c>
      <c r="BM214" s="195" t="s">
        <v>1243</v>
      </c>
    </row>
    <row r="215" spans="1:65" s="2" customFormat="1" ht="24.2" customHeight="1">
      <c r="A215" s="31"/>
      <c r="B215" s="32"/>
      <c r="C215" s="184" t="s">
        <v>867</v>
      </c>
      <c r="D215" s="184" t="s">
        <v>175</v>
      </c>
      <c r="E215" s="185" t="s">
        <v>1247</v>
      </c>
      <c r="F215" s="186" t="s">
        <v>1248</v>
      </c>
      <c r="G215" s="187" t="s">
        <v>1048</v>
      </c>
      <c r="H215" s="188">
        <v>48</v>
      </c>
      <c r="I215" s="189"/>
      <c r="J215" s="188">
        <f t="shared" si="20"/>
        <v>0</v>
      </c>
      <c r="K215" s="190"/>
      <c r="L215" s="36"/>
      <c r="M215" s="191" t="s">
        <v>1</v>
      </c>
      <c r="N215" s="192" t="s">
        <v>38</v>
      </c>
      <c r="O215" s="68"/>
      <c r="P215" s="193">
        <f t="shared" si="21"/>
        <v>0</v>
      </c>
      <c r="Q215" s="193">
        <v>0</v>
      </c>
      <c r="R215" s="193">
        <f t="shared" si="22"/>
        <v>0</v>
      </c>
      <c r="S215" s="193">
        <v>0</v>
      </c>
      <c r="T215" s="194">
        <f t="shared" si="23"/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179</v>
      </c>
      <c r="AT215" s="195" t="s">
        <v>175</v>
      </c>
      <c r="AU215" s="195" t="s">
        <v>180</v>
      </c>
      <c r="AY215" s="14" t="s">
        <v>172</v>
      </c>
      <c r="BE215" s="196">
        <f t="shared" si="24"/>
        <v>0</v>
      </c>
      <c r="BF215" s="196">
        <f t="shared" si="25"/>
        <v>0</v>
      </c>
      <c r="BG215" s="196">
        <f t="shared" si="26"/>
        <v>0</v>
      </c>
      <c r="BH215" s="196">
        <f t="shared" si="27"/>
        <v>0</v>
      </c>
      <c r="BI215" s="196">
        <f t="shared" si="28"/>
        <v>0</v>
      </c>
      <c r="BJ215" s="14" t="s">
        <v>180</v>
      </c>
      <c r="BK215" s="196">
        <f t="shared" si="29"/>
        <v>0</v>
      </c>
      <c r="BL215" s="14" t="s">
        <v>179</v>
      </c>
      <c r="BM215" s="195" t="s">
        <v>1246</v>
      </c>
    </row>
    <row r="216" spans="1:65" s="2" customFormat="1" ht="24.2" customHeight="1">
      <c r="A216" s="31"/>
      <c r="B216" s="32"/>
      <c r="C216" s="184" t="s">
        <v>868</v>
      </c>
      <c r="D216" s="184" t="s">
        <v>175</v>
      </c>
      <c r="E216" s="185" t="s">
        <v>1250</v>
      </c>
      <c r="F216" s="186" t="s">
        <v>1251</v>
      </c>
      <c r="G216" s="187" t="s">
        <v>1252</v>
      </c>
      <c r="H216" s="188">
        <v>76</v>
      </c>
      <c r="I216" s="189"/>
      <c r="J216" s="188">
        <f t="shared" si="20"/>
        <v>0</v>
      </c>
      <c r="K216" s="190"/>
      <c r="L216" s="36"/>
      <c r="M216" s="191" t="s">
        <v>1</v>
      </c>
      <c r="N216" s="192" t="s">
        <v>38</v>
      </c>
      <c r="O216" s="68"/>
      <c r="P216" s="193">
        <f t="shared" si="21"/>
        <v>0</v>
      </c>
      <c r="Q216" s="193">
        <v>0</v>
      </c>
      <c r="R216" s="193">
        <f t="shared" si="22"/>
        <v>0</v>
      </c>
      <c r="S216" s="193">
        <v>0</v>
      </c>
      <c r="T216" s="194">
        <f t="shared" si="23"/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95" t="s">
        <v>179</v>
      </c>
      <c r="AT216" s="195" t="s">
        <v>175</v>
      </c>
      <c r="AU216" s="195" t="s">
        <v>180</v>
      </c>
      <c r="AY216" s="14" t="s">
        <v>172</v>
      </c>
      <c r="BE216" s="196">
        <f t="shared" si="24"/>
        <v>0</v>
      </c>
      <c r="BF216" s="196">
        <f t="shared" si="25"/>
        <v>0</v>
      </c>
      <c r="BG216" s="196">
        <f t="shared" si="26"/>
        <v>0</v>
      </c>
      <c r="BH216" s="196">
        <f t="shared" si="27"/>
        <v>0</v>
      </c>
      <c r="BI216" s="196">
        <f t="shared" si="28"/>
        <v>0</v>
      </c>
      <c r="BJ216" s="14" t="s">
        <v>180</v>
      </c>
      <c r="BK216" s="196">
        <f t="shared" si="29"/>
        <v>0</v>
      </c>
      <c r="BL216" s="14" t="s">
        <v>179</v>
      </c>
      <c r="BM216" s="195" t="s">
        <v>1249</v>
      </c>
    </row>
    <row r="217" spans="1:65" s="2" customFormat="1" ht="24.2" customHeight="1">
      <c r="A217" s="31"/>
      <c r="B217" s="32"/>
      <c r="C217" s="184" t="s">
        <v>869</v>
      </c>
      <c r="D217" s="184" t="s">
        <v>175</v>
      </c>
      <c r="E217" s="185" t="s">
        <v>1254</v>
      </c>
      <c r="F217" s="186" t="s">
        <v>1255</v>
      </c>
      <c r="G217" s="187" t="s">
        <v>1048</v>
      </c>
      <c r="H217" s="188">
        <v>484</v>
      </c>
      <c r="I217" s="189"/>
      <c r="J217" s="188">
        <f t="shared" si="20"/>
        <v>0</v>
      </c>
      <c r="K217" s="190"/>
      <c r="L217" s="36"/>
      <c r="M217" s="191" t="s">
        <v>1</v>
      </c>
      <c r="N217" s="192" t="s">
        <v>38</v>
      </c>
      <c r="O217" s="68"/>
      <c r="P217" s="193">
        <f t="shared" si="21"/>
        <v>0</v>
      </c>
      <c r="Q217" s="193">
        <v>0</v>
      </c>
      <c r="R217" s="193">
        <f t="shared" si="22"/>
        <v>0</v>
      </c>
      <c r="S217" s="193">
        <v>0</v>
      </c>
      <c r="T217" s="194">
        <f t="shared" si="23"/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95" t="s">
        <v>179</v>
      </c>
      <c r="AT217" s="195" t="s">
        <v>175</v>
      </c>
      <c r="AU217" s="195" t="s">
        <v>180</v>
      </c>
      <c r="AY217" s="14" t="s">
        <v>172</v>
      </c>
      <c r="BE217" s="196">
        <f t="shared" si="24"/>
        <v>0</v>
      </c>
      <c r="BF217" s="196">
        <f t="shared" si="25"/>
        <v>0</v>
      </c>
      <c r="BG217" s="196">
        <f t="shared" si="26"/>
        <v>0</v>
      </c>
      <c r="BH217" s="196">
        <f t="shared" si="27"/>
        <v>0</v>
      </c>
      <c r="BI217" s="196">
        <f t="shared" si="28"/>
        <v>0</v>
      </c>
      <c r="BJ217" s="14" t="s">
        <v>180</v>
      </c>
      <c r="BK217" s="196">
        <f t="shared" si="29"/>
        <v>0</v>
      </c>
      <c r="BL217" s="14" t="s">
        <v>179</v>
      </c>
      <c r="BM217" s="195" t="s">
        <v>1253</v>
      </c>
    </row>
    <row r="218" spans="1:65" s="2" customFormat="1" ht="24.2" customHeight="1">
      <c r="A218" s="31"/>
      <c r="B218" s="32"/>
      <c r="C218" s="184" t="s">
        <v>870</v>
      </c>
      <c r="D218" s="184" t="s">
        <v>175</v>
      </c>
      <c r="E218" s="185" t="s">
        <v>1257</v>
      </c>
      <c r="F218" s="186" t="s">
        <v>1258</v>
      </c>
      <c r="G218" s="187" t="s">
        <v>1048</v>
      </c>
      <c r="H218" s="188">
        <v>6</v>
      </c>
      <c r="I218" s="189"/>
      <c r="J218" s="188">
        <f t="shared" si="20"/>
        <v>0</v>
      </c>
      <c r="K218" s="190"/>
      <c r="L218" s="36"/>
      <c r="M218" s="191" t="s">
        <v>1</v>
      </c>
      <c r="N218" s="192" t="s">
        <v>38</v>
      </c>
      <c r="O218" s="68"/>
      <c r="P218" s="193">
        <f t="shared" si="21"/>
        <v>0</v>
      </c>
      <c r="Q218" s="193">
        <v>0</v>
      </c>
      <c r="R218" s="193">
        <f t="shared" si="22"/>
        <v>0</v>
      </c>
      <c r="S218" s="193">
        <v>0</v>
      </c>
      <c r="T218" s="194">
        <f t="shared" si="23"/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179</v>
      </c>
      <c r="AT218" s="195" t="s">
        <v>175</v>
      </c>
      <c r="AU218" s="195" t="s">
        <v>180</v>
      </c>
      <c r="AY218" s="14" t="s">
        <v>172</v>
      </c>
      <c r="BE218" s="196">
        <f t="shared" si="24"/>
        <v>0</v>
      </c>
      <c r="BF218" s="196">
        <f t="shared" si="25"/>
        <v>0</v>
      </c>
      <c r="BG218" s="196">
        <f t="shared" si="26"/>
        <v>0</v>
      </c>
      <c r="BH218" s="196">
        <f t="shared" si="27"/>
        <v>0</v>
      </c>
      <c r="BI218" s="196">
        <f t="shared" si="28"/>
        <v>0</v>
      </c>
      <c r="BJ218" s="14" t="s">
        <v>180</v>
      </c>
      <c r="BK218" s="196">
        <f t="shared" si="29"/>
        <v>0</v>
      </c>
      <c r="BL218" s="14" t="s">
        <v>179</v>
      </c>
      <c r="BM218" s="195" t="s">
        <v>1256</v>
      </c>
    </row>
    <row r="219" spans="1:65" s="2" customFormat="1" ht="24.2" customHeight="1">
      <c r="A219" s="31"/>
      <c r="B219" s="32"/>
      <c r="C219" s="184" t="s">
        <v>871</v>
      </c>
      <c r="D219" s="184" t="s">
        <v>175</v>
      </c>
      <c r="E219" s="185" t="s">
        <v>1260</v>
      </c>
      <c r="F219" s="186" t="s">
        <v>1261</v>
      </c>
      <c r="G219" s="187" t="s">
        <v>337</v>
      </c>
      <c r="H219" s="188">
        <v>13</v>
      </c>
      <c r="I219" s="189"/>
      <c r="J219" s="188">
        <f t="shared" si="20"/>
        <v>0</v>
      </c>
      <c r="K219" s="190"/>
      <c r="L219" s="36"/>
      <c r="M219" s="191" t="s">
        <v>1</v>
      </c>
      <c r="N219" s="192" t="s">
        <v>38</v>
      </c>
      <c r="O219" s="68"/>
      <c r="P219" s="193">
        <f t="shared" si="21"/>
        <v>0</v>
      </c>
      <c r="Q219" s="193">
        <v>0</v>
      </c>
      <c r="R219" s="193">
        <f t="shared" si="22"/>
        <v>0</v>
      </c>
      <c r="S219" s="193">
        <v>0</v>
      </c>
      <c r="T219" s="194">
        <f t="shared" si="23"/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95" t="s">
        <v>179</v>
      </c>
      <c r="AT219" s="195" t="s">
        <v>175</v>
      </c>
      <c r="AU219" s="195" t="s">
        <v>180</v>
      </c>
      <c r="AY219" s="14" t="s">
        <v>172</v>
      </c>
      <c r="BE219" s="196">
        <f t="shared" si="24"/>
        <v>0</v>
      </c>
      <c r="BF219" s="196">
        <f t="shared" si="25"/>
        <v>0</v>
      </c>
      <c r="BG219" s="196">
        <f t="shared" si="26"/>
        <v>0</v>
      </c>
      <c r="BH219" s="196">
        <f t="shared" si="27"/>
        <v>0</v>
      </c>
      <c r="BI219" s="196">
        <f t="shared" si="28"/>
        <v>0</v>
      </c>
      <c r="BJ219" s="14" t="s">
        <v>180</v>
      </c>
      <c r="BK219" s="196">
        <f t="shared" si="29"/>
        <v>0</v>
      </c>
      <c r="BL219" s="14" t="s">
        <v>179</v>
      </c>
      <c r="BM219" s="195" t="s">
        <v>1259</v>
      </c>
    </row>
    <row r="220" spans="1:65" s="2" customFormat="1" ht="24.2" customHeight="1">
      <c r="A220" s="31"/>
      <c r="B220" s="32"/>
      <c r="C220" s="184" t="s">
        <v>873</v>
      </c>
      <c r="D220" s="184" t="s">
        <v>175</v>
      </c>
      <c r="E220" s="185" t="s">
        <v>1825</v>
      </c>
      <c r="F220" s="186" t="s">
        <v>1826</v>
      </c>
      <c r="G220" s="187" t="s">
        <v>337</v>
      </c>
      <c r="H220" s="188">
        <v>580</v>
      </c>
      <c r="I220" s="189"/>
      <c r="J220" s="188">
        <f t="shared" ref="J220:J251" si="30">ROUND(I220*H220,2)</f>
        <v>0</v>
      </c>
      <c r="K220" s="190"/>
      <c r="L220" s="36"/>
      <c r="M220" s="191" t="s">
        <v>1</v>
      </c>
      <c r="N220" s="192" t="s">
        <v>38</v>
      </c>
      <c r="O220" s="68"/>
      <c r="P220" s="193">
        <f t="shared" ref="P220:P251" si="31">O220*H220</f>
        <v>0</v>
      </c>
      <c r="Q220" s="193">
        <v>0</v>
      </c>
      <c r="R220" s="193">
        <f t="shared" ref="R220:R251" si="32">Q220*H220</f>
        <v>0</v>
      </c>
      <c r="S220" s="193">
        <v>0</v>
      </c>
      <c r="T220" s="194">
        <f t="shared" ref="T220:T251" si="33">S220*H220</f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95" t="s">
        <v>179</v>
      </c>
      <c r="AT220" s="195" t="s">
        <v>175</v>
      </c>
      <c r="AU220" s="195" t="s">
        <v>180</v>
      </c>
      <c r="AY220" s="14" t="s">
        <v>172</v>
      </c>
      <c r="BE220" s="196">
        <f t="shared" ref="BE220:BE251" si="34">IF(N220="základná",J220,0)</f>
        <v>0</v>
      </c>
      <c r="BF220" s="196">
        <f t="shared" ref="BF220:BF251" si="35">IF(N220="znížená",J220,0)</f>
        <v>0</v>
      </c>
      <c r="BG220" s="196">
        <f t="shared" ref="BG220:BG251" si="36">IF(N220="zákl. prenesená",J220,0)</f>
        <v>0</v>
      </c>
      <c r="BH220" s="196">
        <f t="shared" ref="BH220:BH251" si="37">IF(N220="zníž. prenesená",J220,0)</f>
        <v>0</v>
      </c>
      <c r="BI220" s="196">
        <f t="shared" ref="BI220:BI251" si="38">IF(N220="nulová",J220,0)</f>
        <v>0</v>
      </c>
      <c r="BJ220" s="14" t="s">
        <v>180</v>
      </c>
      <c r="BK220" s="196">
        <f t="shared" ref="BK220:BK251" si="39">ROUND(I220*H220,2)</f>
        <v>0</v>
      </c>
      <c r="BL220" s="14" t="s">
        <v>179</v>
      </c>
      <c r="BM220" s="195" t="s">
        <v>1262</v>
      </c>
    </row>
    <row r="221" spans="1:65" s="2" customFormat="1" ht="24.2" customHeight="1">
      <c r="A221" s="31"/>
      <c r="B221" s="32"/>
      <c r="C221" s="184" t="s">
        <v>1134</v>
      </c>
      <c r="D221" s="184" t="s">
        <v>175</v>
      </c>
      <c r="E221" s="185" t="s">
        <v>1263</v>
      </c>
      <c r="F221" s="186" t="s">
        <v>1264</v>
      </c>
      <c r="G221" s="187" t="s">
        <v>1048</v>
      </c>
      <c r="H221" s="188">
        <v>1</v>
      </c>
      <c r="I221" s="189"/>
      <c r="J221" s="188">
        <f t="shared" si="30"/>
        <v>0</v>
      </c>
      <c r="K221" s="190"/>
      <c r="L221" s="36"/>
      <c r="M221" s="191" t="s">
        <v>1</v>
      </c>
      <c r="N221" s="192" t="s">
        <v>38</v>
      </c>
      <c r="O221" s="68"/>
      <c r="P221" s="193">
        <f t="shared" si="31"/>
        <v>0</v>
      </c>
      <c r="Q221" s="193">
        <v>0</v>
      </c>
      <c r="R221" s="193">
        <f t="shared" si="32"/>
        <v>0</v>
      </c>
      <c r="S221" s="193">
        <v>0</v>
      </c>
      <c r="T221" s="194">
        <f t="shared" si="33"/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179</v>
      </c>
      <c r="AT221" s="195" t="s">
        <v>175</v>
      </c>
      <c r="AU221" s="195" t="s">
        <v>180</v>
      </c>
      <c r="AY221" s="14" t="s">
        <v>172</v>
      </c>
      <c r="BE221" s="196">
        <f t="shared" si="34"/>
        <v>0</v>
      </c>
      <c r="BF221" s="196">
        <f t="shared" si="35"/>
        <v>0</v>
      </c>
      <c r="BG221" s="196">
        <f t="shared" si="36"/>
        <v>0</v>
      </c>
      <c r="BH221" s="196">
        <f t="shared" si="37"/>
        <v>0</v>
      </c>
      <c r="BI221" s="196">
        <f t="shared" si="38"/>
        <v>0</v>
      </c>
      <c r="BJ221" s="14" t="s">
        <v>180</v>
      </c>
      <c r="BK221" s="196">
        <f t="shared" si="39"/>
        <v>0</v>
      </c>
      <c r="BL221" s="14" t="s">
        <v>179</v>
      </c>
      <c r="BM221" s="195" t="s">
        <v>1265</v>
      </c>
    </row>
    <row r="222" spans="1:65" s="2" customFormat="1" ht="24.2" customHeight="1">
      <c r="A222" s="31"/>
      <c r="B222" s="32"/>
      <c r="C222" s="184" t="s">
        <v>1266</v>
      </c>
      <c r="D222" s="184" t="s">
        <v>175</v>
      </c>
      <c r="E222" s="185" t="s">
        <v>1827</v>
      </c>
      <c r="F222" s="186" t="s">
        <v>1828</v>
      </c>
      <c r="G222" s="187" t="s">
        <v>337</v>
      </c>
      <c r="H222" s="188">
        <v>152</v>
      </c>
      <c r="I222" s="189"/>
      <c r="J222" s="188">
        <f t="shared" si="30"/>
        <v>0</v>
      </c>
      <c r="K222" s="190"/>
      <c r="L222" s="36"/>
      <c r="M222" s="191" t="s">
        <v>1</v>
      </c>
      <c r="N222" s="192" t="s">
        <v>38</v>
      </c>
      <c r="O222" s="68"/>
      <c r="P222" s="193">
        <f t="shared" si="31"/>
        <v>0</v>
      </c>
      <c r="Q222" s="193">
        <v>0</v>
      </c>
      <c r="R222" s="193">
        <f t="shared" si="32"/>
        <v>0</v>
      </c>
      <c r="S222" s="193">
        <v>0</v>
      </c>
      <c r="T222" s="194">
        <f t="shared" si="33"/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95" t="s">
        <v>179</v>
      </c>
      <c r="AT222" s="195" t="s">
        <v>175</v>
      </c>
      <c r="AU222" s="195" t="s">
        <v>180</v>
      </c>
      <c r="AY222" s="14" t="s">
        <v>172</v>
      </c>
      <c r="BE222" s="196">
        <f t="shared" si="34"/>
        <v>0</v>
      </c>
      <c r="BF222" s="196">
        <f t="shared" si="35"/>
        <v>0</v>
      </c>
      <c r="BG222" s="196">
        <f t="shared" si="36"/>
        <v>0</v>
      </c>
      <c r="BH222" s="196">
        <f t="shared" si="37"/>
        <v>0</v>
      </c>
      <c r="BI222" s="196">
        <f t="shared" si="38"/>
        <v>0</v>
      </c>
      <c r="BJ222" s="14" t="s">
        <v>180</v>
      </c>
      <c r="BK222" s="196">
        <f t="shared" si="39"/>
        <v>0</v>
      </c>
      <c r="BL222" s="14" t="s">
        <v>179</v>
      </c>
      <c r="BM222" s="195" t="s">
        <v>1269</v>
      </c>
    </row>
    <row r="223" spans="1:65" s="2" customFormat="1" ht="24.2" customHeight="1">
      <c r="A223" s="31"/>
      <c r="B223" s="32"/>
      <c r="C223" s="197" t="s">
        <v>1137</v>
      </c>
      <c r="D223" s="197" t="s">
        <v>256</v>
      </c>
      <c r="E223" s="198" t="s">
        <v>1829</v>
      </c>
      <c r="F223" s="199" t="s">
        <v>1830</v>
      </c>
      <c r="G223" s="200" t="s">
        <v>337</v>
      </c>
      <c r="H223" s="201">
        <v>167</v>
      </c>
      <c r="I223" s="202"/>
      <c r="J223" s="201">
        <f t="shared" si="30"/>
        <v>0</v>
      </c>
      <c r="K223" s="203"/>
      <c r="L223" s="204"/>
      <c r="M223" s="205" t="s">
        <v>1</v>
      </c>
      <c r="N223" s="206" t="s">
        <v>38</v>
      </c>
      <c r="O223" s="68"/>
      <c r="P223" s="193">
        <f t="shared" si="31"/>
        <v>0</v>
      </c>
      <c r="Q223" s="193">
        <v>0</v>
      </c>
      <c r="R223" s="193">
        <f t="shared" si="32"/>
        <v>0</v>
      </c>
      <c r="S223" s="193">
        <v>0</v>
      </c>
      <c r="T223" s="194">
        <f t="shared" si="33"/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220</v>
      </c>
      <c r="AT223" s="195" t="s">
        <v>256</v>
      </c>
      <c r="AU223" s="195" t="s">
        <v>180</v>
      </c>
      <c r="AY223" s="14" t="s">
        <v>172</v>
      </c>
      <c r="BE223" s="196">
        <f t="shared" si="34"/>
        <v>0</v>
      </c>
      <c r="BF223" s="196">
        <f t="shared" si="35"/>
        <v>0</v>
      </c>
      <c r="BG223" s="196">
        <f t="shared" si="36"/>
        <v>0</v>
      </c>
      <c r="BH223" s="196">
        <f t="shared" si="37"/>
        <v>0</v>
      </c>
      <c r="BI223" s="196">
        <f t="shared" si="38"/>
        <v>0</v>
      </c>
      <c r="BJ223" s="14" t="s">
        <v>180</v>
      </c>
      <c r="BK223" s="196">
        <f t="shared" si="39"/>
        <v>0</v>
      </c>
      <c r="BL223" s="14" t="s">
        <v>179</v>
      </c>
      <c r="BM223" s="195" t="s">
        <v>1272</v>
      </c>
    </row>
    <row r="224" spans="1:65" s="2" customFormat="1" ht="24.2" customHeight="1">
      <c r="A224" s="31"/>
      <c r="B224" s="32"/>
      <c r="C224" s="184" t="s">
        <v>1273</v>
      </c>
      <c r="D224" s="184" t="s">
        <v>175</v>
      </c>
      <c r="E224" s="185" t="s">
        <v>1839</v>
      </c>
      <c r="F224" s="186" t="s">
        <v>1840</v>
      </c>
      <c r="G224" s="187" t="s">
        <v>1048</v>
      </c>
      <c r="H224" s="188">
        <v>2</v>
      </c>
      <c r="I224" s="189"/>
      <c r="J224" s="188">
        <f t="shared" si="30"/>
        <v>0</v>
      </c>
      <c r="K224" s="190"/>
      <c r="L224" s="36"/>
      <c r="M224" s="191" t="s">
        <v>1</v>
      </c>
      <c r="N224" s="192" t="s">
        <v>38</v>
      </c>
      <c r="O224" s="68"/>
      <c r="P224" s="193">
        <f t="shared" si="31"/>
        <v>0</v>
      </c>
      <c r="Q224" s="193">
        <v>0</v>
      </c>
      <c r="R224" s="193">
        <f t="shared" si="32"/>
        <v>0</v>
      </c>
      <c r="S224" s="193">
        <v>0</v>
      </c>
      <c r="T224" s="194">
        <f t="shared" si="33"/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179</v>
      </c>
      <c r="AT224" s="195" t="s">
        <v>175</v>
      </c>
      <c r="AU224" s="195" t="s">
        <v>180</v>
      </c>
      <c r="AY224" s="14" t="s">
        <v>172</v>
      </c>
      <c r="BE224" s="196">
        <f t="shared" si="34"/>
        <v>0</v>
      </c>
      <c r="BF224" s="196">
        <f t="shared" si="35"/>
        <v>0</v>
      </c>
      <c r="BG224" s="196">
        <f t="shared" si="36"/>
        <v>0</v>
      </c>
      <c r="BH224" s="196">
        <f t="shared" si="37"/>
        <v>0</v>
      </c>
      <c r="BI224" s="196">
        <f t="shared" si="38"/>
        <v>0</v>
      </c>
      <c r="BJ224" s="14" t="s">
        <v>180</v>
      </c>
      <c r="BK224" s="196">
        <f t="shared" si="39"/>
        <v>0</v>
      </c>
      <c r="BL224" s="14" t="s">
        <v>179</v>
      </c>
      <c r="BM224" s="195" t="s">
        <v>1276</v>
      </c>
    </row>
    <row r="225" spans="1:65" s="2" customFormat="1" ht="24.2" customHeight="1">
      <c r="A225" s="31"/>
      <c r="B225" s="32"/>
      <c r="C225" s="184" t="s">
        <v>1140</v>
      </c>
      <c r="D225" s="184" t="s">
        <v>175</v>
      </c>
      <c r="E225" s="185" t="s">
        <v>1843</v>
      </c>
      <c r="F225" s="186" t="s">
        <v>1844</v>
      </c>
      <c r="G225" s="187" t="s">
        <v>1845</v>
      </c>
      <c r="H225" s="188">
        <v>4</v>
      </c>
      <c r="I225" s="189"/>
      <c r="J225" s="188">
        <f t="shared" si="30"/>
        <v>0</v>
      </c>
      <c r="K225" s="190"/>
      <c r="L225" s="36"/>
      <c r="M225" s="191" t="s">
        <v>1</v>
      </c>
      <c r="N225" s="192" t="s">
        <v>38</v>
      </c>
      <c r="O225" s="68"/>
      <c r="P225" s="193">
        <f t="shared" si="31"/>
        <v>0</v>
      </c>
      <c r="Q225" s="193">
        <v>0</v>
      </c>
      <c r="R225" s="193">
        <f t="shared" si="32"/>
        <v>0</v>
      </c>
      <c r="S225" s="193">
        <v>0</v>
      </c>
      <c r="T225" s="194">
        <f t="shared" si="33"/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95" t="s">
        <v>179</v>
      </c>
      <c r="AT225" s="195" t="s">
        <v>175</v>
      </c>
      <c r="AU225" s="195" t="s">
        <v>180</v>
      </c>
      <c r="AY225" s="14" t="s">
        <v>172</v>
      </c>
      <c r="BE225" s="196">
        <f t="shared" si="34"/>
        <v>0</v>
      </c>
      <c r="BF225" s="196">
        <f t="shared" si="35"/>
        <v>0</v>
      </c>
      <c r="BG225" s="196">
        <f t="shared" si="36"/>
        <v>0</v>
      </c>
      <c r="BH225" s="196">
        <f t="shared" si="37"/>
        <v>0</v>
      </c>
      <c r="BI225" s="196">
        <f t="shared" si="38"/>
        <v>0</v>
      </c>
      <c r="BJ225" s="14" t="s">
        <v>180</v>
      </c>
      <c r="BK225" s="196">
        <f t="shared" si="39"/>
        <v>0</v>
      </c>
      <c r="BL225" s="14" t="s">
        <v>179</v>
      </c>
      <c r="BM225" s="195" t="s">
        <v>1279</v>
      </c>
    </row>
    <row r="226" spans="1:65" s="2" customFormat="1" ht="24.2" customHeight="1">
      <c r="A226" s="31"/>
      <c r="B226" s="32"/>
      <c r="C226" s="184" t="s">
        <v>1280</v>
      </c>
      <c r="D226" s="184" t="s">
        <v>175</v>
      </c>
      <c r="E226" s="185" t="s">
        <v>1846</v>
      </c>
      <c r="F226" s="186" t="s">
        <v>1847</v>
      </c>
      <c r="G226" s="187" t="s">
        <v>1048</v>
      </c>
      <c r="H226" s="188">
        <v>1</v>
      </c>
      <c r="I226" s="189"/>
      <c r="J226" s="188">
        <f t="shared" si="30"/>
        <v>0</v>
      </c>
      <c r="K226" s="190"/>
      <c r="L226" s="36"/>
      <c r="M226" s="191" t="s">
        <v>1</v>
      </c>
      <c r="N226" s="192" t="s">
        <v>38</v>
      </c>
      <c r="O226" s="68"/>
      <c r="P226" s="193">
        <f t="shared" si="31"/>
        <v>0</v>
      </c>
      <c r="Q226" s="193">
        <v>0</v>
      </c>
      <c r="R226" s="193">
        <f t="shared" si="32"/>
        <v>0</v>
      </c>
      <c r="S226" s="193">
        <v>0</v>
      </c>
      <c r="T226" s="194">
        <f t="shared" si="33"/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179</v>
      </c>
      <c r="AT226" s="195" t="s">
        <v>175</v>
      </c>
      <c r="AU226" s="195" t="s">
        <v>180</v>
      </c>
      <c r="AY226" s="14" t="s">
        <v>172</v>
      </c>
      <c r="BE226" s="196">
        <f t="shared" si="34"/>
        <v>0</v>
      </c>
      <c r="BF226" s="196">
        <f t="shared" si="35"/>
        <v>0</v>
      </c>
      <c r="BG226" s="196">
        <f t="shared" si="36"/>
        <v>0</v>
      </c>
      <c r="BH226" s="196">
        <f t="shared" si="37"/>
        <v>0</v>
      </c>
      <c r="BI226" s="196">
        <f t="shared" si="38"/>
        <v>0</v>
      </c>
      <c r="BJ226" s="14" t="s">
        <v>180</v>
      </c>
      <c r="BK226" s="196">
        <f t="shared" si="39"/>
        <v>0</v>
      </c>
      <c r="BL226" s="14" t="s">
        <v>179</v>
      </c>
      <c r="BM226" s="195" t="s">
        <v>1283</v>
      </c>
    </row>
    <row r="227" spans="1:65" s="2" customFormat="1" ht="24.2" customHeight="1">
      <c r="A227" s="31"/>
      <c r="B227" s="32"/>
      <c r="C227" s="184" t="s">
        <v>1143</v>
      </c>
      <c r="D227" s="184" t="s">
        <v>175</v>
      </c>
      <c r="E227" s="185" t="s">
        <v>1848</v>
      </c>
      <c r="F227" s="186" t="s">
        <v>1849</v>
      </c>
      <c r="G227" s="187" t="s">
        <v>1845</v>
      </c>
      <c r="H227" s="188">
        <v>4</v>
      </c>
      <c r="I227" s="189"/>
      <c r="J227" s="188">
        <f t="shared" si="30"/>
        <v>0</v>
      </c>
      <c r="K227" s="190"/>
      <c r="L227" s="36"/>
      <c r="M227" s="191" t="s">
        <v>1</v>
      </c>
      <c r="N227" s="192" t="s">
        <v>38</v>
      </c>
      <c r="O227" s="68"/>
      <c r="P227" s="193">
        <f t="shared" si="31"/>
        <v>0</v>
      </c>
      <c r="Q227" s="193">
        <v>0</v>
      </c>
      <c r="R227" s="193">
        <f t="shared" si="32"/>
        <v>0</v>
      </c>
      <c r="S227" s="193">
        <v>0</v>
      </c>
      <c r="T227" s="194">
        <f t="shared" si="33"/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179</v>
      </c>
      <c r="AT227" s="195" t="s">
        <v>175</v>
      </c>
      <c r="AU227" s="195" t="s">
        <v>180</v>
      </c>
      <c r="AY227" s="14" t="s">
        <v>172</v>
      </c>
      <c r="BE227" s="196">
        <f t="shared" si="34"/>
        <v>0</v>
      </c>
      <c r="BF227" s="196">
        <f t="shared" si="35"/>
        <v>0</v>
      </c>
      <c r="BG227" s="196">
        <f t="shared" si="36"/>
        <v>0</v>
      </c>
      <c r="BH227" s="196">
        <f t="shared" si="37"/>
        <v>0</v>
      </c>
      <c r="BI227" s="196">
        <f t="shared" si="38"/>
        <v>0</v>
      </c>
      <c r="BJ227" s="14" t="s">
        <v>180</v>
      </c>
      <c r="BK227" s="196">
        <f t="shared" si="39"/>
        <v>0</v>
      </c>
      <c r="BL227" s="14" t="s">
        <v>179</v>
      </c>
      <c r="BM227" s="195" t="s">
        <v>1286</v>
      </c>
    </row>
    <row r="228" spans="1:65" s="2" customFormat="1" ht="24.2" customHeight="1">
      <c r="A228" s="31"/>
      <c r="B228" s="32"/>
      <c r="C228" s="184" t="s">
        <v>1287</v>
      </c>
      <c r="D228" s="184" t="s">
        <v>175</v>
      </c>
      <c r="E228" s="185" t="s">
        <v>1850</v>
      </c>
      <c r="F228" s="186" t="s">
        <v>1851</v>
      </c>
      <c r="G228" s="187" t="s">
        <v>1048</v>
      </c>
      <c r="H228" s="188">
        <v>1</v>
      </c>
      <c r="I228" s="189"/>
      <c r="J228" s="188">
        <f t="shared" si="30"/>
        <v>0</v>
      </c>
      <c r="K228" s="190"/>
      <c r="L228" s="36"/>
      <c r="M228" s="191" t="s">
        <v>1</v>
      </c>
      <c r="N228" s="192" t="s">
        <v>38</v>
      </c>
      <c r="O228" s="68"/>
      <c r="P228" s="193">
        <f t="shared" si="31"/>
        <v>0</v>
      </c>
      <c r="Q228" s="193">
        <v>0</v>
      </c>
      <c r="R228" s="193">
        <f t="shared" si="32"/>
        <v>0</v>
      </c>
      <c r="S228" s="193">
        <v>0</v>
      </c>
      <c r="T228" s="194">
        <f t="shared" si="33"/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95" t="s">
        <v>179</v>
      </c>
      <c r="AT228" s="195" t="s">
        <v>175</v>
      </c>
      <c r="AU228" s="195" t="s">
        <v>180</v>
      </c>
      <c r="AY228" s="14" t="s">
        <v>172</v>
      </c>
      <c r="BE228" s="196">
        <f t="shared" si="34"/>
        <v>0</v>
      </c>
      <c r="BF228" s="196">
        <f t="shared" si="35"/>
        <v>0</v>
      </c>
      <c r="BG228" s="196">
        <f t="shared" si="36"/>
        <v>0</v>
      </c>
      <c r="BH228" s="196">
        <f t="shared" si="37"/>
        <v>0</v>
      </c>
      <c r="BI228" s="196">
        <f t="shared" si="38"/>
        <v>0</v>
      </c>
      <c r="BJ228" s="14" t="s">
        <v>180</v>
      </c>
      <c r="BK228" s="196">
        <f t="shared" si="39"/>
        <v>0</v>
      </c>
      <c r="BL228" s="14" t="s">
        <v>179</v>
      </c>
      <c r="BM228" s="195" t="s">
        <v>1290</v>
      </c>
    </row>
    <row r="229" spans="1:65" s="2" customFormat="1" ht="24.2" customHeight="1">
      <c r="A229" s="31"/>
      <c r="B229" s="32"/>
      <c r="C229" s="184" t="s">
        <v>1146</v>
      </c>
      <c r="D229" s="184" t="s">
        <v>175</v>
      </c>
      <c r="E229" s="185" t="s">
        <v>1270</v>
      </c>
      <c r="F229" s="186" t="s">
        <v>1271</v>
      </c>
      <c r="G229" s="187" t="s">
        <v>1048</v>
      </c>
      <c r="H229" s="188">
        <v>1</v>
      </c>
      <c r="I229" s="189"/>
      <c r="J229" s="188">
        <f t="shared" si="30"/>
        <v>0</v>
      </c>
      <c r="K229" s="190"/>
      <c r="L229" s="36"/>
      <c r="M229" s="191" t="s">
        <v>1</v>
      </c>
      <c r="N229" s="192" t="s">
        <v>38</v>
      </c>
      <c r="O229" s="68"/>
      <c r="P229" s="193">
        <f t="shared" si="31"/>
        <v>0</v>
      </c>
      <c r="Q229" s="193">
        <v>0</v>
      </c>
      <c r="R229" s="193">
        <f t="shared" si="32"/>
        <v>0</v>
      </c>
      <c r="S229" s="193">
        <v>0</v>
      </c>
      <c r="T229" s="194">
        <f t="shared" si="33"/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179</v>
      </c>
      <c r="AT229" s="195" t="s">
        <v>175</v>
      </c>
      <c r="AU229" s="195" t="s">
        <v>180</v>
      </c>
      <c r="AY229" s="14" t="s">
        <v>172</v>
      </c>
      <c r="BE229" s="196">
        <f t="shared" si="34"/>
        <v>0</v>
      </c>
      <c r="BF229" s="196">
        <f t="shared" si="35"/>
        <v>0</v>
      </c>
      <c r="BG229" s="196">
        <f t="shared" si="36"/>
        <v>0</v>
      </c>
      <c r="BH229" s="196">
        <f t="shared" si="37"/>
        <v>0</v>
      </c>
      <c r="BI229" s="196">
        <f t="shared" si="38"/>
        <v>0</v>
      </c>
      <c r="BJ229" s="14" t="s">
        <v>180</v>
      </c>
      <c r="BK229" s="196">
        <f t="shared" si="39"/>
        <v>0</v>
      </c>
      <c r="BL229" s="14" t="s">
        <v>179</v>
      </c>
      <c r="BM229" s="195" t="s">
        <v>1293</v>
      </c>
    </row>
    <row r="230" spans="1:65" s="2" customFormat="1" ht="24.2" customHeight="1">
      <c r="A230" s="31"/>
      <c r="B230" s="32"/>
      <c r="C230" s="197" t="s">
        <v>1294</v>
      </c>
      <c r="D230" s="197" t="s">
        <v>256</v>
      </c>
      <c r="E230" s="198" t="s">
        <v>1274</v>
      </c>
      <c r="F230" s="199" t="s">
        <v>1275</v>
      </c>
      <c r="G230" s="200" t="s">
        <v>1048</v>
      </c>
      <c r="H230" s="201">
        <v>1</v>
      </c>
      <c r="I230" s="202"/>
      <c r="J230" s="201">
        <f t="shared" si="30"/>
        <v>0</v>
      </c>
      <c r="K230" s="203"/>
      <c r="L230" s="204"/>
      <c r="M230" s="205" t="s">
        <v>1</v>
      </c>
      <c r="N230" s="206" t="s">
        <v>38</v>
      </c>
      <c r="O230" s="68"/>
      <c r="P230" s="193">
        <f t="shared" si="31"/>
        <v>0</v>
      </c>
      <c r="Q230" s="193">
        <v>0.05</v>
      </c>
      <c r="R230" s="193">
        <f t="shared" si="32"/>
        <v>0.05</v>
      </c>
      <c r="S230" s="193">
        <v>0</v>
      </c>
      <c r="T230" s="194">
        <f t="shared" si="33"/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220</v>
      </c>
      <c r="AT230" s="195" t="s">
        <v>256</v>
      </c>
      <c r="AU230" s="195" t="s">
        <v>180</v>
      </c>
      <c r="AY230" s="14" t="s">
        <v>172</v>
      </c>
      <c r="BE230" s="196">
        <f t="shared" si="34"/>
        <v>0</v>
      </c>
      <c r="BF230" s="196">
        <f t="shared" si="35"/>
        <v>0</v>
      </c>
      <c r="BG230" s="196">
        <f t="shared" si="36"/>
        <v>0</v>
      </c>
      <c r="BH230" s="196">
        <f t="shared" si="37"/>
        <v>0</v>
      </c>
      <c r="BI230" s="196">
        <f t="shared" si="38"/>
        <v>0</v>
      </c>
      <c r="BJ230" s="14" t="s">
        <v>180</v>
      </c>
      <c r="BK230" s="196">
        <f t="shared" si="39"/>
        <v>0</v>
      </c>
      <c r="BL230" s="14" t="s">
        <v>179</v>
      </c>
      <c r="BM230" s="195" t="s">
        <v>1297</v>
      </c>
    </row>
    <row r="231" spans="1:65" s="2" customFormat="1" ht="24.2" customHeight="1">
      <c r="A231" s="31"/>
      <c r="B231" s="32"/>
      <c r="C231" s="184" t="s">
        <v>1149</v>
      </c>
      <c r="D231" s="184" t="s">
        <v>175</v>
      </c>
      <c r="E231" s="185" t="s">
        <v>1277</v>
      </c>
      <c r="F231" s="186" t="s">
        <v>1278</v>
      </c>
      <c r="G231" s="187" t="s">
        <v>1048</v>
      </c>
      <c r="H231" s="188">
        <v>1</v>
      </c>
      <c r="I231" s="189"/>
      <c r="J231" s="188">
        <f t="shared" si="30"/>
        <v>0</v>
      </c>
      <c r="K231" s="190"/>
      <c r="L231" s="36"/>
      <c r="M231" s="191" t="s">
        <v>1</v>
      </c>
      <c r="N231" s="192" t="s">
        <v>38</v>
      </c>
      <c r="O231" s="68"/>
      <c r="P231" s="193">
        <f t="shared" si="31"/>
        <v>0</v>
      </c>
      <c r="Q231" s="193">
        <v>0</v>
      </c>
      <c r="R231" s="193">
        <f t="shared" si="32"/>
        <v>0</v>
      </c>
      <c r="S231" s="193">
        <v>0</v>
      </c>
      <c r="T231" s="194">
        <f t="shared" si="33"/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95" t="s">
        <v>179</v>
      </c>
      <c r="AT231" s="195" t="s">
        <v>175</v>
      </c>
      <c r="AU231" s="195" t="s">
        <v>180</v>
      </c>
      <c r="AY231" s="14" t="s">
        <v>172</v>
      </c>
      <c r="BE231" s="196">
        <f t="shared" si="34"/>
        <v>0</v>
      </c>
      <c r="BF231" s="196">
        <f t="shared" si="35"/>
        <v>0</v>
      </c>
      <c r="BG231" s="196">
        <f t="shared" si="36"/>
        <v>0</v>
      </c>
      <c r="BH231" s="196">
        <f t="shared" si="37"/>
        <v>0</v>
      </c>
      <c r="BI231" s="196">
        <f t="shared" si="38"/>
        <v>0</v>
      </c>
      <c r="BJ231" s="14" t="s">
        <v>180</v>
      </c>
      <c r="BK231" s="196">
        <f t="shared" si="39"/>
        <v>0</v>
      </c>
      <c r="BL231" s="14" t="s">
        <v>179</v>
      </c>
      <c r="BM231" s="195" t="s">
        <v>1300</v>
      </c>
    </row>
    <row r="232" spans="1:65" s="2" customFormat="1" ht="24.2" customHeight="1">
      <c r="A232" s="31"/>
      <c r="B232" s="32"/>
      <c r="C232" s="184" t="s">
        <v>1301</v>
      </c>
      <c r="D232" s="184" t="s">
        <v>175</v>
      </c>
      <c r="E232" s="185" t="s">
        <v>1281</v>
      </c>
      <c r="F232" s="186" t="s">
        <v>1282</v>
      </c>
      <c r="G232" s="187" t="s">
        <v>1048</v>
      </c>
      <c r="H232" s="188">
        <v>1</v>
      </c>
      <c r="I232" s="189"/>
      <c r="J232" s="188">
        <f t="shared" si="30"/>
        <v>0</v>
      </c>
      <c r="K232" s="190"/>
      <c r="L232" s="36"/>
      <c r="M232" s="191" t="s">
        <v>1</v>
      </c>
      <c r="N232" s="192" t="s">
        <v>38</v>
      </c>
      <c r="O232" s="68"/>
      <c r="P232" s="193">
        <f t="shared" si="31"/>
        <v>0</v>
      </c>
      <c r="Q232" s="193">
        <v>0</v>
      </c>
      <c r="R232" s="193">
        <f t="shared" si="32"/>
        <v>0</v>
      </c>
      <c r="S232" s="193">
        <v>0</v>
      </c>
      <c r="T232" s="194">
        <f t="shared" si="33"/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179</v>
      </c>
      <c r="AT232" s="195" t="s">
        <v>175</v>
      </c>
      <c r="AU232" s="195" t="s">
        <v>180</v>
      </c>
      <c r="AY232" s="14" t="s">
        <v>172</v>
      </c>
      <c r="BE232" s="196">
        <f t="shared" si="34"/>
        <v>0</v>
      </c>
      <c r="BF232" s="196">
        <f t="shared" si="35"/>
        <v>0</v>
      </c>
      <c r="BG232" s="196">
        <f t="shared" si="36"/>
        <v>0</v>
      </c>
      <c r="BH232" s="196">
        <f t="shared" si="37"/>
        <v>0</v>
      </c>
      <c r="BI232" s="196">
        <f t="shared" si="38"/>
        <v>0</v>
      </c>
      <c r="BJ232" s="14" t="s">
        <v>180</v>
      </c>
      <c r="BK232" s="196">
        <f t="shared" si="39"/>
        <v>0</v>
      </c>
      <c r="BL232" s="14" t="s">
        <v>179</v>
      </c>
      <c r="BM232" s="195" t="s">
        <v>1304</v>
      </c>
    </row>
    <row r="233" spans="1:65" s="2" customFormat="1" ht="24.2" customHeight="1">
      <c r="A233" s="31"/>
      <c r="B233" s="32"/>
      <c r="C233" s="197" t="s">
        <v>1152</v>
      </c>
      <c r="D233" s="197" t="s">
        <v>256</v>
      </c>
      <c r="E233" s="198" t="s">
        <v>1284</v>
      </c>
      <c r="F233" s="199" t="s">
        <v>1285</v>
      </c>
      <c r="G233" s="200" t="s">
        <v>1048</v>
      </c>
      <c r="H233" s="201">
        <v>1</v>
      </c>
      <c r="I233" s="202"/>
      <c r="J233" s="201">
        <f t="shared" si="30"/>
        <v>0</v>
      </c>
      <c r="K233" s="203"/>
      <c r="L233" s="204"/>
      <c r="M233" s="205" t="s">
        <v>1</v>
      </c>
      <c r="N233" s="206" t="s">
        <v>38</v>
      </c>
      <c r="O233" s="68"/>
      <c r="P233" s="193">
        <f t="shared" si="31"/>
        <v>0</v>
      </c>
      <c r="Q233" s="193">
        <v>0.05</v>
      </c>
      <c r="R233" s="193">
        <f t="shared" si="32"/>
        <v>0.05</v>
      </c>
      <c r="S233" s="193">
        <v>0</v>
      </c>
      <c r="T233" s="194">
        <f t="shared" si="33"/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95" t="s">
        <v>220</v>
      </c>
      <c r="AT233" s="195" t="s">
        <v>256</v>
      </c>
      <c r="AU233" s="195" t="s">
        <v>180</v>
      </c>
      <c r="AY233" s="14" t="s">
        <v>172</v>
      </c>
      <c r="BE233" s="196">
        <f t="shared" si="34"/>
        <v>0</v>
      </c>
      <c r="BF233" s="196">
        <f t="shared" si="35"/>
        <v>0</v>
      </c>
      <c r="BG233" s="196">
        <f t="shared" si="36"/>
        <v>0</v>
      </c>
      <c r="BH233" s="196">
        <f t="shared" si="37"/>
        <v>0</v>
      </c>
      <c r="BI233" s="196">
        <f t="shared" si="38"/>
        <v>0</v>
      </c>
      <c r="BJ233" s="14" t="s">
        <v>180</v>
      </c>
      <c r="BK233" s="196">
        <f t="shared" si="39"/>
        <v>0</v>
      </c>
      <c r="BL233" s="14" t="s">
        <v>179</v>
      </c>
      <c r="BM233" s="195" t="s">
        <v>1307</v>
      </c>
    </row>
    <row r="234" spans="1:65" s="2" customFormat="1" ht="24.2" customHeight="1">
      <c r="A234" s="31"/>
      <c r="B234" s="32"/>
      <c r="C234" s="184" t="s">
        <v>77</v>
      </c>
      <c r="D234" s="184" t="s">
        <v>175</v>
      </c>
      <c r="E234" s="185" t="s">
        <v>1288</v>
      </c>
      <c r="F234" s="186" t="s">
        <v>1289</v>
      </c>
      <c r="G234" s="187" t="s">
        <v>1048</v>
      </c>
      <c r="H234" s="188">
        <v>1</v>
      </c>
      <c r="I234" s="189"/>
      <c r="J234" s="188">
        <f t="shared" si="30"/>
        <v>0</v>
      </c>
      <c r="K234" s="190"/>
      <c r="L234" s="36"/>
      <c r="M234" s="191" t="s">
        <v>1</v>
      </c>
      <c r="N234" s="192" t="s">
        <v>38</v>
      </c>
      <c r="O234" s="68"/>
      <c r="P234" s="193">
        <f t="shared" si="31"/>
        <v>0</v>
      </c>
      <c r="Q234" s="193">
        <v>0</v>
      </c>
      <c r="R234" s="193">
        <f t="shared" si="32"/>
        <v>0</v>
      </c>
      <c r="S234" s="193">
        <v>0</v>
      </c>
      <c r="T234" s="194">
        <f t="shared" si="33"/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95" t="s">
        <v>179</v>
      </c>
      <c r="AT234" s="195" t="s">
        <v>175</v>
      </c>
      <c r="AU234" s="195" t="s">
        <v>180</v>
      </c>
      <c r="AY234" s="14" t="s">
        <v>172</v>
      </c>
      <c r="BE234" s="196">
        <f t="shared" si="34"/>
        <v>0</v>
      </c>
      <c r="BF234" s="196">
        <f t="shared" si="35"/>
        <v>0</v>
      </c>
      <c r="BG234" s="196">
        <f t="shared" si="36"/>
        <v>0</v>
      </c>
      <c r="BH234" s="196">
        <f t="shared" si="37"/>
        <v>0</v>
      </c>
      <c r="BI234" s="196">
        <f t="shared" si="38"/>
        <v>0</v>
      </c>
      <c r="BJ234" s="14" t="s">
        <v>180</v>
      </c>
      <c r="BK234" s="196">
        <f t="shared" si="39"/>
        <v>0</v>
      </c>
      <c r="BL234" s="14" t="s">
        <v>179</v>
      </c>
      <c r="BM234" s="195" t="s">
        <v>1310</v>
      </c>
    </row>
    <row r="235" spans="1:65" s="2" customFormat="1" ht="24.2" customHeight="1">
      <c r="A235" s="31"/>
      <c r="B235" s="32"/>
      <c r="C235" s="184" t="s">
        <v>82</v>
      </c>
      <c r="D235" s="184" t="s">
        <v>175</v>
      </c>
      <c r="E235" s="185" t="s">
        <v>1291</v>
      </c>
      <c r="F235" s="186" t="s">
        <v>1292</v>
      </c>
      <c r="G235" s="187" t="s">
        <v>1048</v>
      </c>
      <c r="H235" s="188">
        <v>1</v>
      </c>
      <c r="I235" s="189"/>
      <c r="J235" s="188">
        <f t="shared" si="30"/>
        <v>0</v>
      </c>
      <c r="K235" s="190"/>
      <c r="L235" s="36"/>
      <c r="M235" s="191" t="s">
        <v>1</v>
      </c>
      <c r="N235" s="192" t="s">
        <v>38</v>
      </c>
      <c r="O235" s="68"/>
      <c r="P235" s="193">
        <f t="shared" si="31"/>
        <v>0</v>
      </c>
      <c r="Q235" s="193">
        <v>0</v>
      </c>
      <c r="R235" s="193">
        <f t="shared" si="32"/>
        <v>0</v>
      </c>
      <c r="S235" s="193">
        <v>0</v>
      </c>
      <c r="T235" s="194">
        <f t="shared" si="33"/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179</v>
      </c>
      <c r="AT235" s="195" t="s">
        <v>175</v>
      </c>
      <c r="AU235" s="195" t="s">
        <v>180</v>
      </c>
      <c r="AY235" s="14" t="s">
        <v>172</v>
      </c>
      <c r="BE235" s="196">
        <f t="shared" si="34"/>
        <v>0</v>
      </c>
      <c r="BF235" s="196">
        <f t="shared" si="35"/>
        <v>0</v>
      </c>
      <c r="BG235" s="196">
        <f t="shared" si="36"/>
        <v>0</v>
      </c>
      <c r="BH235" s="196">
        <f t="shared" si="37"/>
        <v>0</v>
      </c>
      <c r="BI235" s="196">
        <f t="shared" si="38"/>
        <v>0</v>
      </c>
      <c r="BJ235" s="14" t="s">
        <v>180</v>
      </c>
      <c r="BK235" s="196">
        <f t="shared" si="39"/>
        <v>0</v>
      </c>
      <c r="BL235" s="14" t="s">
        <v>179</v>
      </c>
      <c r="BM235" s="195" t="s">
        <v>1313</v>
      </c>
    </row>
    <row r="236" spans="1:65" s="2" customFormat="1" ht="24.2" customHeight="1">
      <c r="A236" s="31"/>
      <c r="B236" s="32"/>
      <c r="C236" s="184" t="s">
        <v>85</v>
      </c>
      <c r="D236" s="184" t="s">
        <v>175</v>
      </c>
      <c r="E236" s="185" t="s">
        <v>1295</v>
      </c>
      <c r="F236" s="186" t="s">
        <v>1296</v>
      </c>
      <c r="G236" s="187" t="s">
        <v>1048</v>
      </c>
      <c r="H236" s="188">
        <v>1</v>
      </c>
      <c r="I236" s="189"/>
      <c r="J236" s="188">
        <f t="shared" si="30"/>
        <v>0</v>
      </c>
      <c r="K236" s="190"/>
      <c r="L236" s="36"/>
      <c r="M236" s="191" t="s">
        <v>1</v>
      </c>
      <c r="N236" s="192" t="s">
        <v>38</v>
      </c>
      <c r="O236" s="68"/>
      <c r="P236" s="193">
        <f t="shared" si="31"/>
        <v>0</v>
      </c>
      <c r="Q236" s="193">
        <v>0</v>
      </c>
      <c r="R236" s="193">
        <f t="shared" si="32"/>
        <v>0</v>
      </c>
      <c r="S236" s="193">
        <v>0</v>
      </c>
      <c r="T236" s="194">
        <f t="shared" si="33"/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179</v>
      </c>
      <c r="AT236" s="195" t="s">
        <v>175</v>
      </c>
      <c r="AU236" s="195" t="s">
        <v>180</v>
      </c>
      <c r="AY236" s="14" t="s">
        <v>172</v>
      </c>
      <c r="BE236" s="196">
        <f t="shared" si="34"/>
        <v>0</v>
      </c>
      <c r="BF236" s="196">
        <f t="shared" si="35"/>
        <v>0</v>
      </c>
      <c r="BG236" s="196">
        <f t="shared" si="36"/>
        <v>0</v>
      </c>
      <c r="BH236" s="196">
        <f t="shared" si="37"/>
        <v>0</v>
      </c>
      <c r="BI236" s="196">
        <f t="shared" si="38"/>
        <v>0</v>
      </c>
      <c r="BJ236" s="14" t="s">
        <v>180</v>
      </c>
      <c r="BK236" s="196">
        <f t="shared" si="39"/>
        <v>0</v>
      </c>
      <c r="BL236" s="14" t="s">
        <v>179</v>
      </c>
      <c r="BM236" s="195" t="s">
        <v>1316</v>
      </c>
    </row>
    <row r="237" spans="1:65" s="2" customFormat="1" ht="24.2" customHeight="1">
      <c r="A237" s="31"/>
      <c r="B237" s="32"/>
      <c r="C237" s="184" t="s">
        <v>88</v>
      </c>
      <c r="D237" s="184" t="s">
        <v>175</v>
      </c>
      <c r="E237" s="185" t="s">
        <v>1860</v>
      </c>
      <c r="F237" s="186" t="s">
        <v>1861</v>
      </c>
      <c r="G237" s="187" t="s">
        <v>337</v>
      </c>
      <c r="H237" s="188">
        <v>3</v>
      </c>
      <c r="I237" s="189"/>
      <c r="J237" s="188">
        <f t="shared" si="30"/>
        <v>0</v>
      </c>
      <c r="K237" s="190"/>
      <c r="L237" s="36"/>
      <c r="M237" s="191" t="s">
        <v>1</v>
      </c>
      <c r="N237" s="192" t="s">
        <v>38</v>
      </c>
      <c r="O237" s="68"/>
      <c r="P237" s="193">
        <f t="shared" si="31"/>
        <v>0</v>
      </c>
      <c r="Q237" s="193">
        <v>0</v>
      </c>
      <c r="R237" s="193">
        <f t="shared" si="32"/>
        <v>0</v>
      </c>
      <c r="S237" s="193">
        <v>0</v>
      </c>
      <c r="T237" s="194">
        <f t="shared" si="33"/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179</v>
      </c>
      <c r="AT237" s="195" t="s">
        <v>175</v>
      </c>
      <c r="AU237" s="195" t="s">
        <v>180</v>
      </c>
      <c r="AY237" s="14" t="s">
        <v>172</v>
      </c>
      <c r="BE237" s="196">
        <f t="shared" si="34"/>
        <v>0</v>
      </c>
      <c r="BF237" s="196">
        <f t="shared" si="35"/>
        <v>0</v>
      </c>
      <c r="BG237" s="196">
        <f t="shared" si="36"/>
        <v>0</v>
      </c>
      <c r="BH237" s="196">
        <f t="shared" si="37"/>
        <v>0</v>
      </c>
      <c r="BI237" s="196">
        <f t="shared" si="38"/>
        <v>0</v>
      </c>
      <c r="BJ237" s="14" t="s">
        <v>180</v>
      </c>
      <c r="BK237" s="196">
        <f t="shared" si="39"/>
        <v>0</v>
      </c>
      <c r="BL237" s="14" t="s">
        <v>179</v>
      </c>
      <c r="BM237" s="195" t="s">
        <v>1319</v>
      </c>
    </row>
    <row r="238" spans="1:65" s="2" customFormat="1" ht="24.2" customHeight="1">
      <c r="A238" s="31"/>
      <c r="B238" s="32"/>
      <c r="C238" s="197" t="s">
        <v>91</v>
      </c>
      <c r="D238" s="197" t="s">
        <v>256</v>
      </c>
      <c r="E238" s="198" t="s">
        <v>1862</v>
      </c>
      <c r="F238" s="199" t="s">
        <v>1863</v>
      </c>
      <c r="G238" s="200" t="s">
        <v>337</v>
      </c>
      <c r="H238" s="201">
        <v>3</v>
      </c>
      <c r="I238" s="202"/>
      <c r="J238" s="201">
        <f t="shared" si="30"/>
        <v>0</v>
      </c>
      <c r="K238" s="203"/>
      <c r="L238" s="204"/>
      <c r="M238" s="205" t="s">
        <v>1</v>
      </c>
      <c r="N238" s="206" t="s">
        <v>38</v>
      </c>
      <c r="O238" s="68"/>
      <c r="P238" s="193">
        <f t="shared" si="31"/>
        <v>0</v>
      </c>
      <c r="Q238" s="193">
        <v>0</v>
      </c>
      <c r="R238" s="193">
        <f t="shared" si="32"/>
        <v>0</v>
      </c>
      <c r="S238" s="193">
        <v>0</v>
      </c>
      <c r="T238" s="194">
        <f t="shared" si="33"/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220</v>
      </c>
      <c r="AT238" s="195" t="s">
        <v>256</v>
      </c>
      <c r="AU238" s="195" t="s">
        <v>180</v>
      </c>
      <c r="AY238" s="14" t="s">
        <v>172</v>
      </c>
      <c r="BE238" s="196">
        <f t="shared" si="34"/>
        <v>0</v>
      </c>
      <c r="BF238" s="196">
        <f t="shared" si="35"/>
        <v>0</v>
      </c>
      <c r="BG238" s="196">
        <f t="shared" si="36"/>
        <v>0</v>
      </c>
      <c r="BH238" s="196">
        <f t="shared" si="37"/>
        <v>0</v>
      </c>
      <c r="BI238" s="196">
        <f t="shared" si="38"/>
        <v>0</v>
      </c>
      <c r="BJ238" s="14" t="s">
        <v>180</v>
      </c>
      <c r="BK238" s="196">
        <f t="shared" si="39"/>
        <v>0</v>
      </c>
      <c r="BL238" s="14" t="s">
        <v>179</v>
      </c>
      <c r="BM238" s="195" t="s">
        <v>1322</v>
      </c>
    </row>
    <row r="239" spans="1:65" s="2" customFormat="1" ht="24.2" customHeight="1">
      <c r="A239" s="31"/>
      <c r="B239" s="32"/>
      <c r="C239" s="184" t="s">
        <v>94</v>
      </c>
      <c r="D239" s="184" t="s">
        <v>175</v>
      </c>
      <c r="E239" s="185" t="s">
        <v>1298</v>
      </c>
      <c r="F239" s="186" t="s">
        <v>1299</v>
      </c>
      <c r="G239" s="187" t="s">
        <v>337</v>
      </c>
      <c r="H239" s="188">
        <v>1306</v>
      </c>
      <c r="I239" s="189"/>
      <c r="J239" s="188">
        <f t="shared" si="30"/>
        <v>0</v>
      </c>
      <c r="K239" s="190"/>
      <c r="L239" s="36"/>
      <c r="M239" s="191" t="s">
        <v>1</v>
      </c>
      <c r="N239" s="192" t="s">
        <v>38</v>
      </c>
      <c r="O239" s="68"/>
      <c r="P239" s="193">
        <f t="shared" si="31"/>
        <v>0</v>
      </c>
      <c r="Q239" s="193">
        <v>0</v>
      </c>
      <c r="R239" s="193">
        <f t="shared" si="32"/>
        <v>0</v>
      </c>
      <c r="S239" s="193">
        <v>0</v>
      </c>
      <c r="T239" s="194">
        <f t="shared" si="33"/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95" t="s">
        <v>179</v>
      </c>
      <c r="AT239" s="195" t="s">
        <v>175</v>
      </c>
      <c r="AU239" s="195" t="s">
        <v>180</v>
      </c>
      <c r="AY239" s="14" t="s">
        <v>172</v>
      </c>
      <c r="BE239" s="196">
        <f t="shared" si="34"/>
        <v>0</v>
      </c>
      <c r="BF239" s="196">
        <f t="shared" si="35"/>
        <v>0</v>
      </c>
      <c r="BG239" s="196">
        <f t="shared" si="36"/>
        <v>0</v>
      </c>
      <c r="BH239" s="196">
        <f t="shared" si="37"/>
        <v>0</v>
      </c>
      <c r="BI239" s="196">
        <f t="shared" si="38"/>
        <v>0</v>
      </c>
      <c r="BJ239" s="14" t="s">
        <v>180</v>
      </c>
      <c r="BK239" s="196">
        <f t="shared" si="39"/>
        <v>0</v>
      </c>
      <c r="BL239" s="14" t="s">
        <v>179</v>
      </c>
      <c r="BM239" s="195" t="s">
        <v>1325</v>
      </c>
    </row>
    <row r="240" spans="1:65" s="2" customFormat="1" ht="24.2" customHeight="1">
      <c r="A240" s="31"/>
      <c r="B240" s="32"/>
      <c r="C240" s="197" t="s">
        <v>97</v>
      </c>
      <c r="D240" s="197" t="s">
        <v>256</v>
      </c>
      <c r="E240" s="198" t="s">
        <v>1302</v>
      </c>
      <c r="F240" s="199" t="s">
        <v>1303</v>
      </c>
      <c r="G240" s="200" t="s">
        <v>337</v>
      </c>
      <c r="H240" s="201">
        <v>1306</v>
      </c>
      <c r="I240" s="202"/>
      <c r="J240" s="201">
        <f t="shared" si="30"/>
        <v>0</v>
      </c>
      <c r="K240" s="203"/>
      <c r="L240" s="204"/>
      <c r="M240" s="205" t="s">
        <v>1</v>
      </c>
      <c r="N240" s="206" t="s">
        <v>38</v>
      </c>
      <c r="O240" s="68"/>
      <c r="P240" s="193">
        <f t="shared" si="31"/>
        <v>0</v>
      </c>
      <c r="Q240" s="193">
        <v>0</v>
      </c>
      <c r="R240" s="193">
        <f t="shared" si="32"/>
        <v>0</v>
      </c>
      <c r="S240" s="193">
        <v>0</v>
      </c>
      <c r="T240" s="194">
        <f t="shared" si="33"/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220</v>
      </c>
      <c r="AT240" s="195" t="s">
        <v>256</v>
      </c>
      <c r="AU240" s="195" t="s">
        <v>180</v>
      </c>
      <c r="AY240" s="14" t="s">
        <v>172</v>
      </c>
      <c r="BE240" s="196">
        <f t="shared" si="34"/>
        <v>0</v>
      </c>
      <c r="BF240" s="196">
        <f t="shared" si="35"/>
        <v>0</v>
      </c>
      <c r="BG240" s="196">
        <f t="shared" si="36"/>
        <v>0</v>
      </c>
      <c r="BH240" s="196">
        <f t="shared" si="37"/>
        <v>0</v>
      </c>
      <c r="BI240" s="196">
        <f t="shared" si="38"/>
        <v>0</v>
      </c>
      <c r="BJ240" s="14" t="s">
        <v>180</v>
      </c>
      <c r="BK240" s="196">
        <f t="shared" si="39"/>
        <v>0</v>
      </c>
      <c r="BL240" s="14" t="s">
        <v>179</v>
      </c>
      <c r="BM240" s="195" t="s">
        <v>1328</v>
      </c>
    </row>
    <row r="241" spans="1:65" s="2" customFormat="1" ht="24.2" customHeight="1">
      <c r="A241" s="31"/>
      <c r="B241" s="32"/>
      <c r="C241" s="184" t="s">
        <v>100</v>
      </c>
      <c r="D241" s="184" t="s">
        <v>175</v>
      </c>
      <c r="E241" s="185" t="s">
        <v>1305</v>
      </c>
      <c r="F241" s="186" t="s">
        <v>1306</v>
      </c>
      <c r="G241" s="187" t="s">
        <v>337</v>
      </c>
      <c r="H241" s="188">
        <v>125.5</v>
      </c>
      <c r="I241" s="189"/>
      <c r="J241" s="188">
        <f t="shared" si="30"/>
        <v>0</v>
      </c>
      <c r="K241" s="190"/>
      <c r="L241" s="36"/>
      <c r="M241" s="191" t="s">
        <v>1</v>
      </c>
      <c r="N241" s="192" t="s">
        <v>38</v>
      </c>
      <c r="O241" s="68"/>
      <c r="P241" s="193">
        <f t="shared" si="31"/>
        <v>0</v>
      </c>
      <c r="Q241" s="193">
        <v>0</v>
      </c>
      <c r="R241" s="193">
        <f t="shared" si="32"/>
        <v>0</v>
      </c>
      <c r="S241" s="193">
        <v>0</v>
      </c>
      <c r="T241" s="194">
        <f t="shared" si="33"/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95" t="s">
        <v>179</v>
      </c>
      <c r="AT241" s="195" t="s">
        <v>175</v>
      </c>
      <c r="AU241" s="195" t="s">
        <v>180</v>
      </c>
      <c r="AY241" s="14" t="s">
        <v>172</v>
      </c>
      <c r="BE241" s="196">
        <f t="shared" si="34"/>
        <v>0</v>
      </c>
      <c r="BF241" s="196">
        <f t="shared" si="35"/>
        <v>0</v>
      </c>
      <c r="BG241" s="196">
        <f t="shared" si="36"/>
        <v>0</v>
      </c>
      <c r="BH241" s="196">
        <f t="shared" si="37"/>
        <v>0</v>
      </c>
      <c r="BI241" s="196">
        <f t="shared" si="38"/>
        <v>0</v>
      </c>
      <c r="BJ241" s="14" t="s">
        <v>180</v>
      </c>
      <c r="BK241" s="196">
        <f t="shared" si="39"/>
        <v>0</v>
      </c>
      <c r="BL241" s="14" t="s">
        <v>179</v>
      </c>
      <c r="BM241" s="195" t="s">
        <v>1331</v>
      </c>
    </row>
    <row r="242" spans="1:65" s="2" customFormat="1" ht="24.2" customHeight="1">
      <c r="A242" s="31"/>
      <c r="B242" s="32"/>
      <c r="C242" s="197" t="s">
        <v>103</v>
      </c>
      <c r="D242" s="197" t="s">
        <v>256</v>
      </c>
      <c r="E242" s="198" t="s">
        <v>1308</v>
      </c>
      <c r="F242" s="199" t="s">
        <v>1309</v>
      </c>
      <c r="G242" s="200" t="s">
        <v>337</v>
      </c>
      <c r="H242" s="201">
        <v>125.5</v>
      </c>
      <c r="I242" s="202"/>
      <c r="J242" s="201">
        <f t="shared" si="30"/>
        <v>0</v>
      </c>
      <c r="K242" s="203"/>
      <c r="L242" s="204"/>
      <c r="M242" s="205" t="s">
        <v>1</v>
      </c>
      <c r="N242" s="206" t="s">
        <v>38</v>
      </c>
      <c r="O242" s="68"/>
      <c r="P242" s="193">
        <f t="shared" si="31"/>
        <v>0</v>
      </c>
      <c r="Q242" s="193">
        <v>0</v>
      </c>
      <c r="R242" s="193">
        <f t="shared" si="32"/>
        <v>0</v>
      </c>
      <c r="S242" s="193">
        <v>0</v>
      </c>
      <c r="T242" s="194">
        <f t="shared" si="33"/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220</v>
      </c>
      <c r="AT242" s="195" t="s">
        <v>256</v>
      </c>
      <c r="AU242" s="195" t="s">
        <v>180</v>
      </c>
      <c r="AY242" s="14" t="s">
        <v>172</v>
      </c>
      <c r="BE242" s="196">
        <f t="shared" si="34"/>
        <v>0</v>
      </c>
      <c r="BF242" s="196">
        <f t="shared" si="35"/>
        <v>0</v>
      </c>
      <c r="BG242" s="196">
        <f t="shared" si="36"/>
        <v>0</v>
      </c>
      <c r="BH242" s="196">
        <f t="shared" si="37"/>
        <v>0</v>
      </c>
      <c r="BI242" s="196">
        <f t="shared" si="38"/>
        <v>0</v>
      </c>
      <c r="BJ242" s="14" t="s">
        <v>180</v>
      </c>
      <c r="BK242" s="196">
        <f t="shared" si="39"/>
        <v>0</v>
      </c>
      <c r="BL242" s="14" t="s">
        <v>179</v>
      </c>
      <c r="BM242" s="195" t="s">
        <v>1334</v>
      </c>
    </row>
    <row r="243" spans="1:65" s="2" customFormat="1" ht="24.2" customHeight="1">
      <c r="A243" s="31"/>
      <c r="B243" s="32"/>
      <c r="C243" s="184" t="s">
        <v>106</v>
      </c>
      <c r="D243" s="184" t="s">
        <v>175</v>
      </c>
      <c r="E243" s="185" t="s">
        <v>1311</v>
      </c>
      <c r="F243" s="186" t="s">
        <v>1312</v>
      </c>
      <c r="G243" s="187" t="s">
        <v>337</v>
      </c>
      <c r="H243" s="188">
        <v>11.5</v>
      </c>
      <c r="I243" s="189"/>
      <c r="J243" s="188">
        <f t="shared" si="30"/>
        <v>0</v>
      </c>
      <c r="K243" s="190"/>
      <c r="L243" s="36"/>
      <c r="M243" s="191" t="s">
        <v>1</v>
      </c>
      <c r="N243" s="192" t="s">
        <v>38</v>
      </c>
      <c r="O243" s="68"/>
      <c r="P243" s="193">
        <f t="shared" si="31"/>
        <v>0</v>
      </c>
      <c r="Q243" s="193">
        <v>0</v>
      </c>
      <c r="R243" s="193">
        <f t="shared" si="32"/>
        <v>0</v>
      </c>
      <c r="S243" s="193">
        <v>0</v>
      </c>
      <c r="T243" s="194">
        <f t="shared" si="33"/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95" t="s">
        <v>179</v>
      </c>
      <c r="AT243" s="195" t="s">
        <v>175</v>
      </c>
      <c r="AU243" s="195" t="s">
        <v>180</v>
      </c>
      <c r="AY243" s="14" t="s">
        <v>172</v>
      </c>
      <c r="BE243" s="196">
        <f t="shared" si="34"/>
        <v>0</v>
      </c>
      <c r="BF243" s="196">
        <f t="shared" si="35"/>
        <v>0</v>
      </c>
      <c r="BG243" s="196">
        <f t="shared" si="36"/>
        <v>0</v>
      </c>
      <c r="BH243" s="196">
        <f t="shared" si="37"/>
        <v>0</v>
      </c>
      <c r="BI243" s="196">
        <f t="shared" si="38"/>
        <v>0</v>
      </c>
      <c r="BJ243" s="14" t="s">
        <v>180</v>
      </c>
      <c r="BK243" s="196">
        <f t="shared" si="39"/>
        <v>0</v>
      </c>
      <c r="BL243" s="14" t="s">
        <v>179</v>
      </c>
      <c r="BM243" s="195" t="s">
        <v>1337</v>
      </c>
    </row>
    <row r="244" spans="1:65" s="2" customFormat="1" ht="24.2" customHeight="1">
      <c r="A244" s="31"/>
      <c r="B244" s="32"/>
      <c r="C244" s="184" t="s">
        <v>109</v>
      </c>
      <c r="D244" s="184" t="s">
        <v>175</v>
      </c>
      <c r="E244" s="185" t="s">
        <v>1314</v>
      </c>
      <c r="F244" s="186" t="s">
        <v>1315</v>
      </c>
      <c r="G244" s="187" t="s">
        <v>337</v>
      </c>
      <c r="H244" s="188">
        <v>189.5</v>
      </c>
      <c r="I244" s="189"/>
      <c r="J244" s="188">
        <f t="shared" si="30"/>
        <v>0</v>
      </c>
      <c r="K244" s="190"/>
      <c r="L244" s="36"/>
      <c r="M244" s="191" t="s">
        <v>1</v>
      </c>
      <c r="N244" s="192" t="s">
        <v>38</v>
      </c>
      <c r="O244" s="68"/>
      <c r="P244" s="193">
        <f t="shared" si="31"/>
        <v>0</v>
      </c>
      <c r="Q244" s="193">
        <v>0</v>
      </c>
      <c r="R244" s="193">
        <f t="shared" si="32"/>
        <v>0</v>
      </c>
      <c r="S244" s="193">
        <v>0</v>
      </c>
      <c r="T244" s="194">
        <f t="shared" si="33"/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179</v>
      </c>
      <c r="AT244" s="195" t="s">
        <v>175</v>
      </c>
      <c r="AU244" s="195" t="s">
        <v>180</v>
      </c>
      <c r="AY244" s="14" t="s">
        <v>172</v>
      </c>
      <c r="BE244" s="196">
        <f t="shared" si="34"/>
        <v>0</v>
      </c>
      <c r="BF244" s="196">
        <f t="shared" si="35"/>
        <v>0</v>
      </c>
      <c r="BG244" s="196">
        <f t="shared" si="36"/>
        <v>0</v>
      </c>
      <c r="BH244" s="196">
        <f t="shared" si="37"/>
        <v>0</v>
      </c>
      <c r="BI244" s="196">
        <f t="shared" si="38"/>
        <v>0</v>
      </c>
      <c r="BJ244" s="14" t="s">
        <v>180</v>
      </c>
      <c r="BK244" s="196">
        <f t="shared" si="39"/>
        <v>0</v>
      </c>
      <c r="BL244" s="14" t="s">
        <v>179</v>
      </c>
      <c r="BM244" s="195" t="s">
        <v>1340</v>
      </c>
    </row>
    <row r="245" spans="1:65" s="2" customFormat="1" ht="24.2" customHeight="1">
      <c r="A245" s="31"/>
      <c r="B245" s="32"/>
      <c r="C245" s="197" t="s">
        <v>1165</v>
      </c>
      <c r="D245" s="197" t="s">
        <v>256</v>
      </c>
      <c r="E245" s="198" t="s">
        <v>1317</v>
      </c>
      <c r="F245" s="199" t="s">
        <v>1318</v>
      </c>
      <c r="G245" s="200" t="s">
        <v>337</v>
      </c>
      <c r="H245" s="201">
        <v>189.5</v>
      </c>
      <c r="I245" s="202"/>
      <c r="J245" s="201">
        <f t="shared" si="30"/>
        <v>0</v>
      </c>
      <c r="K245" s="203"/>
      <c r="L245" s="204"/>
      <c r="M245" s="205" t="s">
        <v>1</v>
      </c>
      <c r="N245" s="206" t="s">
        <v>38</v>
      </c>
      <c r="O245" s="68"/>
      <c r="P245" s="193">
        <f t="shared" si="31"/>
        <v>0</v>
      </c>
      <c r="Q245" s="193">
        <v>0</v>
      </c>
      <c r="R245" s="193">
        <f t="shared" si="32"/>
        <v>0</v>
      </c>
      <c r="S245" s="193">
        <v>0</v>
      </c>
      <c r="T245" s="194">
        <f t="shared" si="33"/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220</v>
      </c>
      <c r="AT245" s="195" t="s">
        <v>256</v>
      </c>
      <c r="AU245" s="195" t="s">
        <v>180</v>
      </c>
      <c r="AY245" s="14" t="s">
        <v>172</v>
      </c>
      <c r="BE245" s="196">
        <f t="shared" si="34"/>
        <v>0</v>
      </c>
      <c r="BF245" s="196">
        <f t="shared" si="35"/>
        <v>0</v>
      </c>
      <c r="BG245" s="196">
        <f t="shared" si="36"/>
        <v>0</v>
      </c>
      <c r="BH245" s="196">
        <f t="shared" si="37"/>
        <v>0</v>
      </c>
      <c r="BI245" s="196">
        <f t="shared" si="38"/>
        <v>0</v>
      </c>
      <c r="BJ245" s="14" t="s">
        <v>180</v>
      </c>
      <c r="BK245" s="196">
        <f t="shared" si="39"/>
        <v>0</v>
      </c>
      <c r="BL245" s="14" t="s">
        <v>179</v>
      </c>
      <c r="BM245" s="195" t="s">
        <v>1343</v>
      </c>
    </row>
    <row r="246" spans="1:65" s="2" customFormat="1" ht="24.2" customHeight="1">
      <c r="A246" s="31"/>
      <c r="B246" s="32"/>
      <c r="C246" s="184" t="s">
        <v>1344</v>
      </c>
      <c r="D246" s="184" t="s">
        <v>175</v>
      </c>
      <c r="E246" s="185" t="s">
        <v>1320</v>
      </c>
      <c r="F246" s="186" t="s">
        <v>1321</v>
      </c>
      <c r="G246" s="187" t="s">
        <v>337</v>
      </c>
      <c r="H246" s="188">
        <v>184.5</v>
      </c>
      <c r="I246" s="189"/>
      <c r="J246" s="188">
        <f t="shared" si="30"/>
        <v>0</v>
      </c>
      <c r="K246" s="190"/>
      <c r="L246" s="36"/>
      <c r="M246" s="191" t="s">
        <v>1</v>
      </c>
      <c r="N246" s="192" t="s">
        <v>38</v>
      </c>
      <c r="O246" s="68"/>
      <c r="P246" s="193">
        <f t="shared" si="31"/>
        <v>0</v>
      </c>
      <c r="Q246" s="193">
        <v>0</v>
      </c>
      <c r="R246" s="193">
        <f t="shared" si="32"/>
        <v>0</v>
      </c>
      <c r="S246" s="193">
        <v>0</v>
      </c>
      <c r="T246" s="194">
        <f t="shared" si="33"/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95" t="s">
        <v>179</v>
      </c>
      <c r="AT246" s="195" t="s">
        <v>175</v>
      </c>
      <c r="AU246" s="195" t="s">
        <v>180</v>
      </c>
      <c r="AY246" s="14" t="s">
        <v>172</v>
      </c>
      <c r="BE246" s="196">
        <f t="shared" si="34"/>
        <v>0</v>
      </c>
      <c r="BF246" s="196">
        <f t="shared" si="35"/>
        <v>0</v>
      </c>
      <c r="BG246" s="196">
        <f t="shared" si="36"/>
        <v>0</v>
      </c>
      <c r="BH246" s="196">
        <f t="shared" si="37"/>
        <v>0</v>
      </c>
      <c r="BI246" s="196">
        <f t="shared" si="38"/>
        <v>0</v>
      </c>
      <c r="BJ246" s="14" t="s">
        <v>180</v>
      </c>
      <c r="BK246" s="196">
        <f t="shared" si="39"/>
        <v>0</v>
      </c>
      <c r="BL246" s="14" t="s">
        <v>179</v>
      </c>
      <c r="BM246" s="195" t="s">
        <v>1347</v>
      </c>
    </row>
    <row r="247" spans="1:65" s="2" customFormat="1" ht="24.2" customHeight="1">
      <c r="A247" s="31"/>
      <c r="B247" s="32"/>
      <c r="C247" s="184" t="s">
        <v>1168</v>
      </c>
      <c r="D247" s="184" t="s">
        <v>175</v>
      </c>
      <c r="E247" s="185" t="s">
        <v>2188</v>
      </c>
      <c r="F247" s="186" t="s">
        <v>2189</v>
      </c>
      <c r="G247" s="187" t="s">
        <v>337</v>
      </c>
      <c r="H247" s="188">
        <v>4</v>
      </c>
      <c r="I247" s="189"/>
      <c r="J247" s="188">
        <f t="shared" si="30"/>
        <v>0</v>
      </c>
      <c r="K247" s="190"/>
      <c r="L247" s="36"/>
      <c r="M247" s="191" t="s">
        <v>1</v>
      </c>
      <c r="N247" s="192" t="s">
        <v>38</v>
      </c>
      <c r="O247" s="68"/>
      <c r="P247" s="193">
        <f t="shared" si="31"/>
        <v>0</v>
      </c>
      <c r="Q247" s="193">
        <v>0</v>
      </c>
      <c r="R247" s="193">
        <f t="shared" si="32"/>
        <v>0</v>
      </c>
      <c r="S247" s="193">
        <v>0</v>
      </c>
      <c r="T247" s="194">
        <f t="shared" si="33"/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179</v>
      </c>
      <c r="AT247" s="195" t="s">
        <v>175</v>
      </c>
      <c r="AU247" s="195" t="s">
        <v>180</v>
      </c>
      <c r="AY247" s="14" t="s">
        <v>172</v>
      </c>
      <c r="BE247" s="196">
        <f t="shared" si="34"/>
        <v>0</v>
      </c>
      <c r="BF247" s="196">
        <f t="shared" si="35"/>
        <v>0</v>
      </c>
      <c r="BG247" s="196">
        <f t="shared" si="36"/>
        <v>0</v>
      </c>
      <c r="BH247" s="196">
        <f t="shared" si="37"/>
        <v>0</v>
      </c>
      <c r="BI247" s="196">
        <f t="shared" si="38"/>
        <v>0</v>
      </c>
      <c r="BJ247" s="14" t="s">
        <v>180</v>
      </c>
      <c r="BK247" s="196">
        <f t="shared" si="39"/>
        <v>0</v>
      </c>
      <c r="BL247" s="14" t="s">
        <v>179</v>
      </c>
      <c r="BM247" s="195" t="s">
        <v>1350</v>
      </c>
    </row>
    <row r="248" spans="1:65" s="2" customFormat="1" ht="24.2" customHeight="1">
      <c r="A248" s="31"/>
      <c r="B248" s="32"/>
      <c r="C248" s="197" t="s">
        <v>1351</v>
      </c>
      <c r="D248" s="197" t="s">
        <v>256</v>
      </c>
      <c r="E248" s="198" t="s">
        <v>2190</v>
      </c>
      <c r="F248" s="199" t="s">
        <v>2191</v>
      </c>
      <c r="G248" s="200" t="s">
        <v>337</v>
      </c>
      <c r="H248" s="201">
        <v>4</v>
      </c>
      <c r="I248" s="202"/>
      <c r="J248" s="201">
        <f t="shared" si="30"/>
        <v>0</v>
      </c>
      <c r="K248" s="203"/>
      <c r="L248" s="204"/>
      <c r="M248" s="205" t="s">
        <v>1</v>
      </c>
      <c r="N248" s="206" t="s">
        <v>38</v>
      </c>
      <c r="O248" s="68"/>
      <c r="P248" s="193">
        <f t="shared" si="31"/>
        <v>0</v>
      </c>
      <c r="Q248" s="193">
        <v>2.5999999999999998E-4</v>
      </c>
      <c r="R248" s="193">
        <f t="shared" si="32"/>
        <v>1.0399999999999999E-3</v>
      </c>
      <c r="S248" s="193">
        <v>0</v>
      </c>
      <c r="T248" s="194">
        <f t="shared" si="33"/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95" t="s">
        <v>220</v>
      </c>
      <c r="AT248" s="195" t="s">
        <v>256</v>
      </c>
      <c r="AU248" s="195" t="s">
        <v>180</v>
      </c>
      <c r="AY248" s="14" t="s">
        <v>172</v>
      </c>
      <c r="BE248" s="196">
        <f t="shared" si="34"/>
        <v>0</v>
      </c>
      <c r="BF248" s="196">
        <f t="shared" si="35"/>
        <v>0</v>
      </c>
      <c r="BG248" s="196">
        <f t="shared" si="36"/>
        <v>0</v>
      </c>
      <c r="BH248" s="196">
        <f t="shared" si="37"/>
        <v>0</v>
      </c>
      <c r="BI248" s="196">
        <f t="shared" si="38"/>
        <v>0</v>
      </c>
      <c r="BJ248" s="14" t="s">
        <v>180</v>
      </c>
      <c r="BK248" s="196">
        <f t="shared" si="39"/>
        <v>0</v>
      </c>
      <c r="BL248" s="14" t="s">
        <v>179</v>
      </c>
      <c r="BM248" s="195" t="s">
        <v>1354</v>
      </c>
    </row>
    <row r="249" spans="1:65" s="2" customFormat="1" ht="24.2" customHeight="1">
      <c r="A249" s="31"/>
      <c r="B249" s="32"/>
      <c r="C249" s="184" t="s">
        <v>1171</v>
      </c>
      <c r="D249" s="184" t="s">
        <v>175</v>
      </c>
      <c r="E249" s="185" t="s">
        <v>2192</v>
      </c>
      <c r="F249" s="186" t="s">
        <v>2193</v>
      </c>
      <c r="G249" s="187" t="s">
        <v>337</v>
      </c>
      <c r="H249" s="188">
        <v>4</v>
      </c>
      <c r="I249" s="189"/>
      <c r="J249" s="188">
        <f t="shared" si="30"/>
        <v>0</v>
      </c>
      <c r="K249" s="190"/>
      <c r="L249" s="36"/>
      <c r="M249" s="191" t="s">
        <v>1</v>
      </c>
      <c r="N249" s="192" t="s">
        <v>38</v>
      </c>
      <c r="O249" s="68"/>
      <c r="P249" s="193">
        <f t="shared" si="31"/>
        <v>0</v>
      </c>
      <c r="Q249" s="193">
        <v>0</v>
      </c>
      <c r="R249" s="193">
        <f t="shared" si="32"/>
        <v>0</v>
      </c>
      <c r="S249" s="193">
        <v>0</v>
      </c>
      <c r="T249" s="194">
        <f t="shared" si="33"/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179</v>
      </c>
      <c r="AT249" s="195" t="s">
        <v>175</v>
      </c>
      <c r="AU249" s="195" t="s">
        <v>180</v>
      </c>
      <c r="AY249" s="14" t="s">
        <v>172</v>
      </c>
      <c r="BE249" s="196">
        <f t="shared" si="34"/>
        <v>0</v>
      </c>
      <c r="BF249" s="196">
        <f t="shared" si="35"/>
        <v>0</v>
      </c>
      <c r="BG249" s="196">
        <f t="shared" si="36"/>
        <v>0</v>
      </c>
      <c r="BH249" s="196">
        <f t="shared" si="37"/>
        <v>0</v>
      </c>
      <c r="BI249" s="196">
        <f t="shared" si="38"/>
        <v>0</v>
      </c>
      <c r="BJ249" s="14" t="s">
        <v>180</v>
      </c>
      <c r="BK249" s="196">
        <f t="shared" si="39"/>
        <v>0</v>
      </c>
      <c r="BL249" s="14" t="s">
        <v>179</v>
      </c>
      <c r="BM249" s="195" t="s">
        <v>1357</v>
      </c>
    </row>
    <row r="250" spans="1:65" s="2" customFormat="1" ht="24.2" customHeight="1">
      <c r="A250" s="31"/>
      <c r="B250" s="32"/>
      <c r="C250" s="184" t="s">
        <v>1358</v>
      </c>
      <c r="D250" s="184" t="s">
        <v>175</v>
      </c>
      <c r="E250" s="185" t="s">
        <v>1323</v>
      </c>
      <c r="F250" s="186" t="s">
        <v>1324</v>
      </c>
      <c r="G250" s="187" t="s">
        <v>337</v>
      </c>
      <c r="H250" s="188">
        <v>21</v>
      </c>
      <c r="I250" s="189"/>
      <c r="J250" s="188">
        <f t="shared" si="30"/>
        <v>0</v>
      </c>
      <c r="K250" s="190"/>
      <c r="L250" s="36"/>
      <c r="M250" s="191" t="s">
        <v>1</v>
      </c>
      <c r="N250" s="192" t="s">
        <v>38</v>
      </c>
      <c r="O250" s="68"/>
      <c r="P250" s="193">
        <f t="shared" si="31"/>
        <v>0</v>
      </c>
      <c r="Q250" s="193">
        <v>0</v>
      </c>
      <c r="R250" s="193">
        <f t="shared" si="32"/>
        <v>0</v>
      </c>
      <c r="S250" s="193">
        <v>0</v>
      </c>
      <c r="T250" s="194">
        <f t="shared" si="33"/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95" t="s">
        <v>179</v>
      </c>
      <c r="AT250" s="195" t="s">
        <v>175</v>
      </c>
      <c r="AU250" s="195" t="s">
        <v>180</v>
      </c>
      <c r="AY250" s="14" t="s">
        <v>172</v>
      </c>
      <c r="BE250" s="196">
        <f t="shared" si="34"/>
        <v>0</v>
      </c>
      <c r="BF250" s="196">
        <f t="shared" si="35"/>
        <v>0</v>
      </c>
      <c r="BG250" s="196">
        <f t="shared" si="36"/>
        <v>0</v>
      </c>
      <c r="BH250" s="196">
        <f t="shared" si="37"/>
        <v>0</v>
      </c>
      <c r="BI250" s="196">
        <f t="shared" si="38"/>
        <v>0</v>
      </c>
      <c r="BJ250" s="14" t="s">
        <v>180</v>
      </c>
      <c r="BK250" s="196">
        <f t="shared" si="39"/>
        <v>0</v>
      </c>
      <c r="BL250" s="14" t="s">
        <v>179</v>
      </c>
      <c r="BM250" s="195" t="s">
        <v>1361</v>
      </c>
    </row>
    <row r="251" spans="1:65" s="2" customFormat="1" ht="24.2" customHeight="1">
      <c r="A251" s="31"/>
      <c r="B251" s="32"/>
      <c r="C251" s="197" t="s">
        <v>1174</v>
      </c>
      <c r="D251" s="197" t="s">
        <v>256</v>
      </c>
      <c r="E251" s="198" t="s">
        <v>1326</v>
      </c>
      <c r="F251" s="199" t="s">
        <v>1327</v>
      </c>
      <c r="G251" s="200" t="s">
        <v>337</v>
      </c>
      <c r="H251" s="201">
        <v>21</v>
      </c>
      <c r="I251" s="202"/>
      <c r="J251" s="201">
        <f t="shared" si="30"/>
        <v>0</v>
      </c>
      <c r="K251" s="203"/>
      <c r="L251" s="204"/>
      <c r="M251" s="205" t="s">
        <v>1</v>
      </c>
      <c r="N251" s="206" t="s">
        <v>38</v>
      </c>
      <c r="O251" s="68"/>
      <c r="P251" s="193">
        <f t="shared" si="31"/>
        <v>0</v>
      </c>
      <c r="Q251" s="193">
        <v>3.6000000000000002E-4</v>
      </c>
      <c r="R251" s="193">
        <f t="shared" si="32"/>
        <v>7.5600000000000007E-3</v>
      </c>
      <c r="S251" s="193">
        <v>0</v>
      </c>
      <c r="T251" s="194">
        <f t="shared" si="33"/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220</v>
      </c>
      <c r="AT251" s="195" t="s">
        <v>256</v>
      </c>
      <c r="AU251" s="195" t="s">
        <v>180</v>
      </c>
      <c r="AY251" s="14" t="s">
        <v>172</v>
      </c>
      <c r="BE251" s="196">
        <f t="shared" si="34"/>
        <v>0</v>
      </c>
      <c r="BF251" s="196">
        <f t="shared" si="35"/>
        <v>0</v>
      </c>
      <c r="BG251" s="196">
        <f t="shared" si="36"/>
        <v>0</v>
      </c>
      <c r="BH251" s="196">
        <f t="shared" si="37"/>
        <v>0</v>
      </c>
      <c r="BI251" s="196">
        <f t="shared" si="38"/>
        <v>0</v>
      </c>
      <c r="BJ251" s="14" t="s">
        <v>180</v>
      </c>
      <c r="BK251" s="196">
        <f t="shared" si="39"/>
        <v>0</v>
      </c>
      <c r="BL251" s="14" t="s">
        <v>179</v>
      </c>
      <c r="BM251" s="195" t="s">
        <v>1364</v>
      </c>
    </row>
    <row r="252" spans="1:65" s="2" customFormat="1" ht="24.2" customHeight="1">
      <c r="A252" s="31"/>
      <c r="B252" s="32"/>
      <c r="C252" s="184" t="s">
        <v>1365</v>
      </c>
      <c r="D252" s="184" t="s">
        <v>175</v>
      </c>
      <c r="E252" s="185" t="s">
        <v>1355</v>
      </c>
      <c r="F252" s="186" t="s">
        <v>1356</v>
      </c>
      <c r="G252" s="187" t="s">
        <v>1048</v>
      </c>
      <c r="H252" s="188">
        <v>76</v>
      </c>
      <c r="I252" s="189"/>
      <c r="J252" s="188">
        <f t="shared" ref="J252:J283" si="40">ROUND(I252*H252,2)</f>
        <v>0</v>
      </c>
      <c r="K252" s="190"/>
      <c r="L252" s="36"/>
      <c r="M252" s="191" t="s">
        <v>1</v>
      </c>
      <c r="N252" s="192" t="s">
        <v>38</v>
      </c>
      <c r="O252" s="68"/>
      <c r="P252" s="193">
        <f t="shared" ref="P252:P283" si="41">O252*H252</f>
        <v>0</v>
      </c>
      <c r="Q252" s="193">
        <v>0</v>
      </c>
      <c r="R252" s="193">
        <f t="shared" ref="R252:R283" si="42">Q252*H252</f>
        <v>0</v>
      </c>
      <c r="S252" s="193">
        <v>0</v>
      </c>
      <c r="T252" s="194">
        <f t="shared" ref="T252:T283" si="43">S252*H252</f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179</v>
      </c>
      <c r="AT252" s="195" t="s">
        <v>175</v>
      </c>
      <c r="AU252" s="195" t="s">
        <v>180</v>
      </c>
      <c r="AY252" s="14" t="s">
        <v>172</v>
      </c>
      <c r="BE252" s="196">
        <f t="shared" ref="BE252:BE283" si="44">IF(N252="základná",J252,0)</f>
        <v>0</v>
      </c>
      <c r="BF252" s="196">
        <f t="shared" ref="BF252:BF283" si="45">IF(N252="znížená",J252,0)</f>
        <v>0</v>
      </c>
      <c r="BG252" s="196">
        <f t="shared" ref="BG252:BG283" si="46">IF(N252="zákl. prenesená",J252,0)</f>
        <v>0</v>
      </c>
      <c r="BH252" s="196">
        <f t="shared" ref="BH252:BH283" si="47">IF(N252="zníž. prenesená",J252,0)</f>
        <v>0</v>
      </c>
      <c r="BI252" s="196">
        <f t="shared" ref="BI252:BI283" si="48">IF(N252="nulová",J252,0)</f>
        <v>0</v>
      </c>
      <c r="BJ252" s="14" t="s">
        <v>180</v>
      </c>
      <c r="BK252" s="196">
        <f t="shared" ref="BK252:BK283" si="49">ROUND(I252*H252,2)</f>
        <v>0</v>
      </c>
      <c r="BL252" s="14" t="s">
        <v>179</v>
      </c>
      <c r="BM252" s="195" t="s">
        <v>1368</v>
      </c>
    </row>
    <row r="253" spans="1:65" s="2" customFormat="1" ht="24.2" customHeight="1">
      <c r="A253" s="31"/>
      <c r="B253" s="32"/>
      <c r="C253" s="184" t="s">
        <v>1177</v>
      </c>
      <c r="D253" s="184" t="s">
        <v>175</v>
      </c>
      <c r="E253" s="185" t="s">
        <v>1359</v>
      </c>
      <c r="F253" s="186" t="s">
        <v>1360</v>
      </c>
      <c r="G253" s="187" t="s">
        <v>1048</v>
      </c>
      <c r="H253" s="188">
        <v>75</v>
      </c>
      <c r="I253" s="189"/>
      <c r="J253" s="188">
        <f t="shared" si="40"/>
        <v>0</v>
      </c>
      <c r="K253" s="190"/>
      <c r="L253" s="36"/>
      <c r="M253" s="191" t="s">
        <v>1</v>
      </c>
      <c r="N253" s="192" t="s">
        <v>38</v>
      </c>
      <c r="O253" s="68"/>
      <c r="P253" s="193">
        <f t="shared" si="41"/>
        <v>0</v>
      </c>
      <c r="Q253" s="193">
        <v>0</v>
      </c>
      <c r="R253" s="193">
        <f t="shared" si="42"/>
        <v>0</v>
      </c>
      <c r="S253" s="193">
        <v>0</v>
      </c>
      <c r="T253" s="194">
        <f t="shared" si="43"/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95" t="s">
        <v>179</v>
      </c>
      <c r="AT253" s="195" t="s">
        <v>175</v>
      </c>
      <c r="AU253" s="195" t="s">
        <v>180</v>
      </c>
      <c r="AY253" s="14" t="s">
        <v>172</v>
      </c>
      <c r="BE253" s="196">
        <f t="shared" si="44"/>
        <v>0</v>
      </c>
      <c r="BF253" s="196">
        <f t="shared" si="45"/>
        <v>0</v>
      </c>
      <c r="BG253" s="196">
        <f t="shared" si="46"/>
        <v>0</v>
      </c>
      <c r="BH253" s="196">
        <f t="shared" si="47"/>
        <v>0</v>
      </c>
      <c r="BI253" s="196">
        <f t="shared" si="48"/>
        <v>0</v>
      </c>
      <c r="BJ253" s="14" t="s">
        <v>180</v>
      </c>
      <c r="BK253" s="196">
        <f t="shared" si="49"/>
        <v>0</v>
      </c>
      <c r="BL253" s="14" t="s">
        <v>179</v>
      </c>
      <c r="BM253" s="195" t="s">
        <v>1371</v>
      </c>
    </row>
    <row r="254" spans="1:65" s="2" customFormat="1" ht="24.2" customHeight="1">
      <c r="A254" s="31"/>
      <c r="B254" s="32"/>
      <c r="C254" s="184" t="s">
        <v>1372</v>
      </c>
      <c r="D254" s="184" t="s">
        <v>175</v>
      </c>
      <c r="E254" s="185" t="s">
        <v>2194</v>
      </c>
      <c r="F254" s="186" t="s">
        <v>2195</v>
      </c>
      <c r="G254" s="187" t="s">
        <v>1048</v>
      </c>
      <c r="H254" s="188">
        <v>2</v>
      </c>
      <c r="I254" s="189"/>
      <c r="J254" s="188">
        <f t="shared" si="40"/>
        <v>0</v>
      </c>
      <c r="K254" s="190"/>
      <c r="L254" s="36"/>
      <c r="M254" s="191" t="s">
        <v>1</v>
      </c>
      <c r="N254" s="192" t="s">
        <v>38</v>
      </c>
      <c r="O254" s="68"/>
      <c r="P254" s="193">
        <f t="shared" si="41"/>
        <v>0</v>
      </c>
      <c r="Q254" s="193">
        <v>0</v>
      </c>
      <c r="R254" s="193">
        <f t="shared" si="42"/>
        <v>0</v>
      </c>
      <c r="S254" s="193">
        <v>0</v>
      </c>
      <c r="T254" s="194">
        <f t="shared" si="43"/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179</v>
      </c>
      <c r="AT254" s="195" t="s">
        <v>175</v>
      </c>
      <c r="AU254" s="195" t="s">
        <v>180</v>
      </c>
      <c r="AY254" s="14" t="s">
        <v>172</v>
      </c>
      <c r="BE254" s="196">
        <f t="shared" si="44"/>
        <v>0</v>
      </c>
      <c r="BF254" s="196">
        <f t="shared" si="45"/>
        <v>0</v>
      </c>
      <c r="BG254" s="196">
        <f t="shared" si="46"/>
        <v>0</v>
      </c>
      <c r="BH254" s="196">
        <f t="shared" si="47"/>
        <v>0</v>
      </c>
      <c r="BI254" s="196">
        <f t="shared" si="48"/>
        <v>0</v>
      </c>
      <c r="BJ254" s="14" t="s">
        <v>180</v>
      </c>
      <c r="BK254" s="196">
        <f t="shared" si="49"/>
        <v>0</v>
      </c>
      <c r="BL254" s="14" t="s">
        <v>179</v>
      </c>
      <c r="BM254" s="195" t="s">
        <v>1375</v>
      </c>
    </row>
    <row r="255" spans="1:65" s="2" customFormat="1" ht="24.2" customHeight="1">
      <c r="A255" s="31"/>
      <c r="B255" s="32"/>
      <c r="C255" s="184" t="s">
        <v>1180</v>
      </c>
      <c r="D255" s="184" t="s">
        <v>175</v>
      </c>
      <c r="E255" s="185" t="s">
        <v>1362</v>
      </c>
      <c r="F255" s="186" t="s">
        <v>1363</v>
      </c>
      <c r="G255" s="187" t="s">
        <v>1048</v>
      </c>
      <c r="H255" s="188">
        <v>6</v>
      </c>
      <c r="I255" s="189"/>
      <c r="J255" s="188">
        <f t="shared" si="40"/>
        <v>0</v>
      </c>
      <c r="K255" s="190"/>
      <c r="L255" s="36"/>
      <c r="M255" s="191" t="s">
        <v>1</v>
      </c>
      <c r="N255" s="192" t="s">
        <v>38</v>
      </c>
      <c r="O255" s="68"/>
      <c r="P255" s="193">
        <f t="shared" si="41"/>
        <v>0</v>
      </c>
      <c r="Q255" s="193">
        <v>0</v>
      </c>
      <c r="R255" s="193">
        <f t="shared" si="42"/>
        <v>0</v>
      </c>
      <c r="S255" s="193">
        <v>0</v>
      </c>
      <c r="T255" s="194">
        <f t="shared" si="43"/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95" t="s">
        <v>179</v>
      </c>
      <c r="AT255" s="195" t="s">
        <v>175</v>
      </c>
      <c r="AU255" s="195" t="s">
        <v>180</v>
      </c>
      <c r="AY255" s="14" t="s">
        <v>172</v>
      </c>
      <c r="BE255" s="196">
        <f t="shared" si="44"/>
        <v>0</v>
      </c>
      <c r="BF255" s="196">
        <f t="shared" si="45"/>
        <v>0</v>
      </c>
      <c r="BG255" s="196">
        <f t="shared" si="46"/>
        <v>0</v>
      </c>
      <c r="BH255" s="196">
        <f t="shared" si="47"/>
        <v>0</v>
      </c>
      <c r="BI255" s="196">
        <f t="shared" si="48"/>
        <v>0</v>
      </c>
      <c r="BJ255" s="14" t="s">
        <v>180</v>
      </c>
      <c r="BK255" s="196">
        <f t="shared" si="49"/>
        <v>0</v>
      </c>
      <c r="BL255" s="14" t="s">
        <v>179</v>
      </c>
      <c r="BM255" s="195" t="s">
        <v>1378</v>
      </c>
    </row>
    <row r="256" spans="1:65" s="2" customFormat="1" ht="24.2" customHeight="1">
      <c r="A256" s="31"/>
      <c r="B256" s="32"/>
      <c r="C256" s="184" t="s">
        <v>1379</v>
      </c>
      <c r="D256" s="184" t="s">
        <v>175</v>
      </c>
      <c r="E256" s="185" t="s">
        <v>1366</v>
      </c>
      <c r="F256" s="186" t="s">
        <v>1367</v>
      </c>
      <c r="G256" s="187" t="s">
        <v>1048</v>
      </c>
      <c r="H256" s="188">
        <v>66</v>
      </c>
      <c r="I256" s="189"/>
      <c r="J256" s="188">
        <f t="shared" si="40"/>
        <v>0</v>
      </c>
      <c r="K256" s="190"/>
      <c r="L256" s="36"/>
      <c r="M256" s="191" t="s">
        <v>1</v>
      </c>
      <c r="N256" s="192" t="s">
        <v>38</v>
      </c>
      <c r="O256" s="68"/>
      <c r="P256" s="193">
        <f t="shared" si="41"/>
        <v>0</v>
      </c>
      <c r="Q256" s="193">
        <v>0</v>
      </c>
      <c r="R256" s="193">
        <f t="shared" si="42"/>
        <v>0</v>
      </c>
      <c r="S256" s="193">
        <v>0</v>
      </c>
      <c r="T256" s="194">
        <f t="shared" si="43"/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95" t="s">
        <v>179</v>
      </c>
      <c r="AT256" s="195" t="s">
        <v>175</v>
      </c>
      <c r="AU256" s="195" t="s">
        <v>180</v>
      </c>
      <c r="AY256" s="14" t="s">
        <v>172</v>
      </c>
      <c r="BE256" s="196">
        <f t="shared" si="44"/>
        <v>0</v>
      </c>
      <c r="BF256" s="196">
        <f t="shared" si="45"/>
        <v>0</v>
      </c>
      <c r="BG256" s="196">
        <f t="shared" si="46"/>
        <v>0</v>
      </c>
      <c r="BH256" s="196">
        <f t="shared" si="47"/>
        <v>0</v>
      </c>
      <c r="BI256" s="196">
        <f t="shared" si="48"/>
        <v>0</v>
      </c>
      <c r="BJ256" s="14" t="s">
        <v>180</v>
      </c>
      <c r="BK256" s="196">
        <f t="shared" si="49"/>
        <v>0</v>
      </c>
      <c r="BL256" s="14" t="s">
        <v>179</v>
      </c>
      <c r="BM256" s="195" t="s">
        <v>1382</v>
      </c>
    </row>
    <row r="257" spans="1:65" s="2" customFormat="1" ht="24.2" customHeight="1">
      <c r="A257" s="31"/>
      <c r="B257" s="32"/>
      <c r="C257" s="184" t="s">
        <v>1183</v>
      </c>
      <c r="D257" s="184" t="s">
        <v>175</v>
      </c>
      <c r="E257" s="185" t="s">
        <v>1369</v>
      </c>
      <c r="F257" s="186" t="s">
        <v>1370</v>
      </c>
      <c r="G257" s="187" t="s">
        <v>1048</v>
      </c>
      <c r="H257" s="188">
        <v>12</v>
      </c>
      <c r="I257" s="189"/>
      <c r="J257" s="188">
        <f t="shared" si="40"/>
        <v>0</v>
      </c>
      <c r="K257" s="190"/>
      <c r="L257" s="36"/>
      <c r="M257" s="191" t="s">
        <v>1</v>
      </c>
      <c r="N257" s="192" t="s">
        <v>38</v>
      </c>
      <c r="O257" s="68"/>
      <c r="P257" s="193">
        <f t="shared" si="41"/>
        <v>0</v>
      </c>
      <c r="Q257" s="193">
        <v>0</v>
      </c>
      <c r="R257" s="193">
        <f t="shared" si="42"/>
        <v>0</v>
      </c>
      <c r="S257" s="193">
        <v>0</v>
      </c>
      <c r="T257" s="194">
        <f t="shared" si="43"/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95" t="s">
        <v>179</v>
      </c>
      <c r="AT257" s="195" t="s">
        <v>175</v>
      </c>
      <c r="AU257" s="195" t="s">
        <v>180</v>
      </c>
      <c r="AY257" s="14" t="s">
        <v>172</v>
      </c>
      <c r="BE257" s="196">
        <f t="shared" si="44"/>
        <v>0</v>
      </c>
      <c r="BF257" s="196">
        <f t="shared" si="45"/>
        <v>0</v>
      </c>
      <c r="BG257" s="196">
        <f t="shared" si="46"/>
        <v>0</v>
      </c>
      <c r="BH257" s="196">
        <f t="shared" si="47"/>
        <v>0</v>
      </c>
      <c r="BI257" s="196">
        <f t="shared" si="48"/>
        <v>0</v>
      </c>
      <c r="BJ257" s="14" t="s">
        <v>180</v>
      </c>
      <c r="BK257" s="196">
        <f t="shared" si="49"/>
        <v>0</v>
      </c>
      <c r="BL257" s="14" t="s">
        <v>179</v>
      </c>
      <c r="BM257" s="195" t="s">
        <v>1385</v>
      </c>
    </row>
    <row r="258" spans="1:65" s="2" customFormat="1" ht="24.2" customHeight="1">
      <c r="A258" s="31"/>
      <c r="B258" s="32"/>
      <c r="C258" s="184" t="s">
        <v>1386</v>
      </c>
      <c r="D258" s="184" t="s">
        <v>175</v>
      </c>
      <c r="E258" s="185" t="s">
        <v>1373</v>
      </c>
      <c r="F258" s="186" t="s">
        <v>1374</v>
      </c>
      <c r="G258" s="187" t="s">
        <v>1048</v>
      </c>
      <c r="H258" s="188">
        <v>8</v>
      </c>
      <c r="I258" s="189"/>
      <c r="J258" s="188">
        <f t="shared" si="40"/>
        <v>0</v>
      </c>
      <c r="K258" s="190"/>
      <c r="L258" s="36"/>
      <c r="M258" s="191" t="s">
        <v>1</v>
      </c>
      <c r="N258" s="192" t="s">
        <v>38</v>
      </c>
      <c r="O258" s="68"/>
      <c r="P258" s="193">
        <f t="shared" si="41"/>
        <v>0</v>
      </c>
      <c r="Q258" s="193">
        <v>0</v>
      </c>
      <c r="R258" s="193">
        <f t="shared" si="42"/>
        <v>0</v>
      </c>
      <c r="S258" s="193">
        <v>0</v>
      </c>
      <c r="T258" s="194">
        <f t="shared" si="43"/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95" t="s">
        <v>179</v>
      </c>
      <c r="AT258" s="195" t="s">
        <v>175</v>
      </c>
      <c r="AU258" s="195" t="s">
        <v>180</v>
      </c>
      <c r="AY258" s="14" t="s">
        <v>172</v>
      </c>
      <c r="BE258" s="196">
        <f t="shared" si="44"/>
        <v>0</v>
      </c>
      <c r="BF258" s="196">
        <f t="shared" si="45"/>
        <v>0</v>
      </c>
      <c r="BG258" s="196">
        <f t="shared" si="46"/>
        <v>0</v>
      </c>
      <c r="BH258" s="196">
        <f t="shared" si="47"/>
        <v>0</v>
      </c>
      <c r="BI258" s="196">
        <f t="shared" si="48"/>
        <v>0</v>
      </c>
      <c r="BJ258" s="14" t="s">
        <v>180</v>
      </c>
      <c r="BK258" s="196">
        <f t="shared" si="49"/>
        <v>0</v>
      </c>
      <c r="BL258" s="14" t="s">
        <v>179</v>
      </c>
      <c r="BM258" s="195" t="s">
        <v>1389</v>
      </c>
    </row>
    <row r="259" spans="1:65" s="2" customFormat="1" ht="24.2" customHeight="1">
      <c r="A259" s="31"/>
      <c r="B259" s="32"/>
      <c r="C259" s="184" t="s">
        <v>1186</v>
      </c>
      <c r="D259" s="184" t="s">
        <v>175</v>
      </c>
      <c r="E259" s="185" t="s">
        <v>1376</v>
      </c>
      <c r="F259" s="186" t="s">
        <v>1377</v>
      </c>
      <c r="G259" s="187" t="s">
        <v>1048</v>
      </c>
      <c r="H259" s="188">
        <v>12</v>
      </c>
      <c r="I259" s="189"/>
      <c r="J259" s="188">
        <f t="shared" si="40"/>
        <v>0</v>
      </c>
      <c r="K259" s="190"/>
      <c r="L259" s="36"/>
      <c r="M259" s="191" t="s">
        <v>1</v>
      </c>
      <c r="N259" s="192" t="s">
        <v>38</v>
      </c>
      <c r="O259" s="68"/>
      <c r="P259" s="193">
        <f t="shared" si="41"/>
        <v>0</v>
      </c>
      <c r="Q259" s="193">
        <v>0</v>
      </c>
      <c r="R259" s="193">
        <f t="shared" si="42"/>
        <v>0</v>
      </c>
      <c r="S259" s="193">
        <v>0</v>
      </c>
      <c r="T259" s="194">
        <f t="shared" si="43"/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95" t="s">
        <v>179</v>
      </c>
      <c r="AT259" s="195" t="s">
        <v>175</v>
      </c>
      <c r="AU259" s="195" t="s">
        <v>180</v>
      </c>
      <c r="AY259" s="14" t="s">
        <v>172</v>
      </c>
      <c r="BE259" s="196">
        <f t="shared" si="44"/>
        <v>0</v>
      </c>
      <c r="BF259" s="196">
        <f t="shared" si="45"/>
        <v>0</v>
      </c>
      <c r="BG259" s="196">
        <f t="shared" si="46"/>
        <v>0</v>
      </c>
      <c r="BH259" s="196">
        <f t="shared" si="47"/>
        <v>0</v>
      </c>
      <c r="BI259" s="196">
        <f t="shared" si="48"/>
        <v>0</v>
      </c>
      <c r="BJ259" s="14" t="s">
        <v>180</v>
      </c>
      <c r="BK259" s="196">
        <f t="shared" si="49"/>
        <v>0</v>
      </c>
      <c r="BL259" s="14" t="s">
        <v>179</v>
      </c>
      <c r="BM259" s="195" t="s">
        <v>1392</v>
      </c>
    </row>
    <row r="260" spans="1:65" s="2" customFormat="1" ht="24.2" customHeight="1">
      <c r="A260" s="31"/>
      <c r="B260" s="32"/>
      <c r="C260" s="184" t="s">
        <v>1393</v>
      </c>
      <c r="D260" s="184" t="s">
        <v>175</v>
      </c>
      <c r="E260" s="185" t="s">
        <v>1380</v>
      </c>
      <c r="F260" s="186" t="s">
        <v>1381</v>
      </c>
      <c r="G260" s="187" t="s">
        <v>1048</v>
      </c>
      <c r="H260" s="188">
        <v>16</v>
      </c>
      <c r="I260" s="189"/>
      <c r="J260" s="188">
        <f t="shared" si="40"/>
        <v>0</v>
      </c>
      <c r="K260" s="190"/>
      <c r="L260" s="36"/>
      <c r="M260" s="191" t="s">
        <v>1</v>
      </c>
      <c r="N260" s="192" t="s">
        <v>38</v>
      </c>
      <c r="O260" s="68"/>
      <c r="P260" s="193">
        <f t="shared" si="41"/>
        <v>0</v>
      </c>
      <c r="Q260" s="193">
        <v>0</v>
      </c>
      <c r="R260" s="193">
        <f t="shared" si="42"/>
        <v>0</v>
      </c>
      <c r="S260" s="193">
        <v>0</v>
      </c>
      <c r="T260" s="194">
        <f t="shared" si="43"/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95" t="s">
        <v>179</v>
      </c>
      <c r="AT260" s="195" t="s">
        <v>175</v>
      </c>
      <c r="AU260" s="195" t="s">
        <v>180</v>
      </c>
      <c r="AY260" s="14" t="s">
        <v>172</v>
      </c>
      <c r="BE260" s="196">
        <f t="shared" si="44"/>
        <v>0</v>
      </c>
      <c r="BF260" s="196">
        <f t="shared" si="45"/>
        <v>0</v>
      </c>
      <c r="BG260" s="196">
        <f t="shared" si="46"/>
        <v>0</v>
      </c>
      <c r="BH260" s="196">
        <f t="shared" si="47"/>
        <v>0</v>
      </c>
      <c r="BI260" s="196">
        <f t="shared" si="48"/>
        <v>0</v>
      </c>
      <c r="BJ260" s="14" t="s">
        <v>180</v>
      </c>
      <c r="BK260" s="196">
        <f t="shared" si="49"/>
        <v>0</v>
      </c>
      <c r="BL260" s="14" t="s">
        <v>179</v>
      </c>
      <c r="BM260" s="195" t="s">
        <v>1396</v>
      </c>
    </row>
    <row r="261" spans="1:65" s="2" customFormat="1" ht="24.2" customHeight="1">
      <c r="A261" s="31"/>
      <c r="B261" s="32"/>
      <c r="C261" s="184" t="s">
        <v>1189</v>
      </c>
      <c r="D261" s="184" t="s">
        <v>175</v>
      </c>
      <c r="E261" s="185" t="s">
        <v>1383</v>
      </c>
      <c r="F261" s="186" t="s">
        <v>1384</v>
      </c>
      <c r="G261" s="187" t="s">
        <v>1048</v>
      </c>
      <c r="H261" s="188">
        <v>8</v>
      </c>
      <c r="I261" s="189"/>
      <c r="J261" s="188">
        <f t="shared" si="40"/>
        <v>0</v>
      </c>
      <c r="K261" s="190"/>
      <c r="L261" s="36"/>
      <c r="M261" s="191" t="s">
        <v>1</v>
      </c>
      <c r="N261" s="192" t="s">
        <v>38</v>
      </c>
      <c r="O261" s="68"/>
      <c r="P261" s="193">
        <f t="shared" si="41"/>
        <v>0</v>
      </c>
      <c r="Q261" s="193">
        <v>0</v>
      </c>
      <c r="R261" s="193">
        <f t="shared" si="42"/>
        <v>0</v>
      </c>
      <c r="S261" s="193">
        <v>0</v>
      </c>
      <c r="T261" s="194">
        <f t="shared" si="43"/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95" t="s">
        <v>179</v>
      </c>
      <c r="AT261" s="195" t="s">
        <v>175</v>
      </c>
      <c r="AU261" s="195" t="s">
        <v>180</v>
      </c>
      <c r="AY261" s="14" t="s">
        <v>172</v>
      </c>
      <c r="BE261" s="196">
        <f t="shared" si="44"/>
        <v>0</v>
      </c>
      <c r="BF261" s="196">
        <f t="shared" si="45"/>
        <v>0</v>
      </c>
      <c r="BG261" s="196">
        <f t="shared" si="46"/>
        <v>0</v>
      </c>
      <c r="BH261" s="196">
        <f t="shared" si="47"/>
        <v>0</v>
      </c>
      <c r="BI261" s="196">
        <f t="shared" si="48"/>
        <v>0</v>
      </c>
      <c r="BJ261" s="14" t="s">
        <v>180</v>
      </c>
      <c r="BK261" s="196">
        <f t="shared" si="49"/>
        <v>0</v>
      </c>
      <c r="BL261" s="14" t="s">
        <v>179</v>
      </c>
      <c r="BM261" s="195" t="s">
        <v>1399</v>
      </c>
    </row>
    <row r="262" spans="1:65" s="2" customFormat="1" ht="24.2" customHeight="1">
      <c r="A262" s="31"/>
      <c r="B262" s="32"/>
      <c r="C262" s="184" t="s">
        <v>1400</v>
      </c>
      <c r="D262" s="184" t="s">
        <v>175</v>
      </c>
      <c r="E262" s="185" t="s">
        <v>1387</v>
      </c>
      <c r="F262" s="186" t="s">
        <v>1388</v>
      </c>
      <c r="G262" s="187" t="s">
        <v>1048</v>
      </c>
      <c r="H262" s="188">
        <v>38</v>
      </c>
      <c r="I262" s="189"/>
      <c r="J262" s="188">
        <f t="shared" si="40"/>
        <v>0</v>
      </c>
      <c r="K262" s="190"/>
      <c r="L262" s="36"/>
      <c r="M262" s="191" t="s">
        <v>1</v>
      </c>
      <c r="N262" s="192" t="s">
        <v>38</v>
      </c>
      <c r="O262" s="68"/>
      <c r="P262" s="193">
        <f t="shared" si="41"/>
        <v>0</v>
      </c>
      <c r="Q262" s="193">
        <v>0</v>
      </c>
      <c r="R262" s="193">
        <f t="shared" si="42"/>
        <v>0</v>
      </c>
      <c r="S262" s="193">
        <v>0</v>
      </c>
      <c r="T262" s="194">
        <f t="shared" si="43"/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95" t="s">
        <v>179</v>
      </c>
      <c r="AT262" s="195" t="s">
        <v>175</v>
      </c>
      <c r="AU262" s="195" t="s">
        <v>180</v>
      </c>
      <c r="AY262" s="14" t="s">
        <v>172</v>
      </c>
      <c r="BE262" s="196">
        <f t="shared" si="44"/>
        <v>0</v>
      </c>
      <c r="BF262" s="196">
        <f t="shared" si="45"/>
        <v>0</v>
      </c>
      <c r="BG262" s="196">
        <f t="shared" si="46"/>
        <v>0</v>
      </c>
      <c r="BH262" s="196">
        <f t="shared" si="47"/>
        <v>0</v>
      </c>
      <c r="BI262" s="196">
        <f t="shared" si="48"/>
        <v>0</v>
      </c>
      <c r="BJ262" s="14" t="s">
        <v>180</v>
      </c>
      <c r="BK262" s="196">
        <f t="shared" si="49"/>
        <v>0</v>
      </c>
      <c r="BL262" s="14" t="s">
        <v>179</v>
      </c>
      <c r="BM262" s="195" t="s">
        <v>1403</v>
      </c>
    </row>
    <row r="263" spans="1:65" s="2" customFormat="1" ht="24.2" customHeight="1">
      <c r="A263" s="31"/>
      <c r="B263" s="32"/>
      <c r="C263" s="197" t="s">
        <v>1192</v>
      </c>
      <c r="D263" s="197" t="s">
        <v>256</v>
      </c>
      <c r="E263" s="198" t="s">
        <v>1390</v>
      </c>
      <c r="F263" s="199" t="s">
        <v>1391</v>
      </c>
      <c r="G263" s="200" t="s">
        <v>1048</v>
      </c>
      <c r="H263" s="201">
        <v>38</v>
      </c>
      <c r="I263" s="202"/>
      <c r="J263" s="201">
        <f t="shared" si="40"/>
        <v>0</v>
      </c>
      <c r="K263" s="203"/>
      <c r="L263" s="204"/>
      <c r="M263" s="205" t="s">
        <v>1</v>
      </c>
      <c r="N263" s="206" t="s">
        <v>38</v>
      </c>
      <c r="O263" s="68"/>
      <c r="P263" s="193">
        <f t="shared" si="41"/>
        <v>0</v>
      </c>
      <c r="Q263" s="193">
        <v>0</v>
      </c>
      <c r="R263" s="193">
        <f t="shared" si="42"/>
        <v>0</v>
      </c>
      <c r="S263" s="193">
        <v>0</v>
      </c>
      <c r="T263" s="194">
        <f t="shared" si="43"/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95" t="s">
        <v>220</v>
      </c>
      <c r="AT263" s="195" t="s">
        <v>256</v>
      </c>
      <c r="AU263" s="195" t="s">
        <v>180</v>
      </c>
      <c r="AY263" s="14" t="s">
        <v>172</v>
      </c>
      <c r="BE263" s="196">
        <f t="shared" si="44"/>
        <v>0</v>
      </c>
      <c r="BF263" s="196">
        <f t="shared" si="45"/>
        <v>0</v>
      </c>
      <c r="BG263" s="196">
        <f t="shared" si="46"/>
        <v>0</v>
      </c>
      <c r="BH263" s="196">
        <f t="shared" si="47"/>
        <v>0</v>
      </c>
      <c r="BI263" s="196">
        <f t="shared" si="48"/>
        <v>0</v>
      </c>
      <c r="BJ263" s="14" t="s">
        <v>180</v>
      </c>
      <c r="BK263" s="196">
        <f t="shared" si="49"/>
        <v>0</v>
      </c>
      <c r="BL263" s="14" t="s">
        <v>179</v>
      </c>
      <c r="BM263" s="195" t="s">
        <v>1406</v>
      </c>
    </row>
    <row r="264" spans="1:65" s="2" customFormat="1" ht="24.2" customHeight="1">
      <c r="A264" s="31"/>
      <c r="B264" s="32"/>
      <c r="C264" s="197" t="s">
        <v>1407</v>
      </c>
      <c r="D264" s="197" t="s">
        <v>256</v>
      </c>
      <c r="E264" s="198" t="s">
        <v>1394</v>
      </c>
      <c r="F264" s="199" t="s">
        <v>1395</v>
      </c>
      <c r="G264" s="200" t="s">
        <v>1048</v>
      </c>
      <c r="H264" s="201">
        <v>38</v>
      </c>
      <c r="I264" s="202"/>
      <c r="J264" s="201">
        <f t="shared" si="40"/>
        <v>0</v>
      </c>
      <c r="K264" s="203"/>
      <c r="L264" s="204"/>
      <c r="M264" s="205" t="s">
        <v>1</v>
      </c>
      <c r="N264" s="206" t="s">
        <v>38</v>
      </c>
      <c r="O264" s="68"/>
      <c r="P264" s="193">
        <f t="shared" si="41"/>
        <v>0</v>
      </c>
      <c r="Q264" s="193">
        <v>0</v>
      </c>
      <c r="R264" s="193">
        <f t="shared" si="42"/>
        <v>0</v>
      </c>
      <c r="S264" s="193">
        <v>0</v>
      </c>
      <c r="T264" s="194">
        <f t="shared" si="43"/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95" t="s">
        <v>220</v>
      </c>
      <c r="AT264" s="195" t="s">
        <v>256</v>
      </c>
      <c r="AU264" s="195" t="s">
        <v>180</v>
      </c>
      <c r="AY264" s="14" t="s">
        <v>172</v>
      </c>
      <c r="BE264" s="196">
        <f t="shared" si="44"/>
        <v>0</v>
      </c>
      <c r="BF264" s="196">
        <f t="shared" si="45"/>
        <v>0</v>
      </c>
      <c r="BG264" s="196">
        <f t="shared" si="46"/>
        <v>0</v>
      </c>
      <c r="BH264" s="196">
        <f t="shared" si="47"/>
        <v>0</v>
      </c>
      <c r="BI264" s="196">
        <f t="shared" si="48"/>
        <v>0</v>
      </c>
      <c r="BJ264" s="14" t="s">
        <v>180</v>
      </c>
      <c r="BK264" s="196">
        <f t="shared" si="49"/>
        <v>0</v>
      </c>
      <c r="BL264" s="14" t="s">
        <v>179</v>
      </c>
      <c r="BM264" s="195" t="s">
        <v>1410</v>
      </c>
    </row>
    <row r="265" spans="1:65" s="2" customFormat="1" ht="24.2" customHeight="1">
      <c r="A265" s="31"/>
      <c r="B265" s="32"/>
      <c r="C265" s="184" t="s">
        <v>1196</v>
      </c>
      <c r="D265" s="184" t="s">
        <v>175</v>
      </c>
      <c r="E265" s="185" t="s">
        <v>1397</v>
      </c>
      <c r="F265" s="186" t="s">
        <v>1398</v>
      </c>
      <c r="G265" s="187" t="s">
        <v>1048</v>
      </c>
      <c r="H265" s="188">
        <v>1</v>
      </c>
      <c r="I265" s="189"/>
      <c r="J265" s="188">
        <f t="shared" si="40"/>
        <v>0</v>
      </c>
      <c r="K265" s="190"/>
      <c r="L265" s="36"/>
      <c r="M265" s="191" t="s">
        <v>1</v>
      </c>
      <c r="N265" s="192" t="s">
        <v>38</v>
      </c>
      <c r="O265" s="68"/>
      <c r="P265" s="193">
        <f t="shared" si="41"/>
        <v>0</v>
      </c>
      <c r="Q265" s="193">
        <v>0</v>
      </c>
      <c r="R265" s="193">
        <f t="shared" si="42"/>
        <v>0</v>
      </c>
      <c r="S265" s="193">
        <v>0</v>
      </c>
      <c r="T265" s="194">
        <f t="shared" si="43"/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95" t="s">
        <v>179</v>
      </c>
      <c r="AT265" s="195" t="s">
        <v>175</v>
      </c>
      <c r="AU265" s="195" t="s">
        <v>180</v>
      </c>
      <c r="AY265" s="14" t="s">
        <v>172</v>
      </c>
      <c r="BE265" s="196">
        <f t="shared" si="44"/>
        <v>0</v>
      </c>
      <c r="BF265" s="196">
        <f t="shared" si="45"/>
        <v>0</v>
      </c>
      <c r="BG265" s="196">
        <f t="shared" si="46"/>
        <v>0</v>
      </c>
      <c r="BH265" s="196">
        <f t="shared" si="47"/>
        <v>0</v>
      </c>
      <c r="BI265" s="196">
        <f t="shared" si="48"/>
        <v>0</v>
      </c>
      <c r="BJ265" s="14" t="s">
        <v>180</v>
      </c>
      <c r="BK265" s="196">
        <f t="shared" si="49"/>
        <v>0</v>
      </c>
      <c r="BL265" s="14" t="s">
        <v>179</v>
      </c>
      <c r="BM265" s="195" t="s">
        <v>1413</v>
      </c>
    </row>
    <row r="266" spans="1:65" s="2" customFormat="1" ht="24.2" customHeight="1">
      <c r="A266" s="31"/>
      <c r="B266" s="32"/>
      <c r="C266" s="197" t="s">
        <v>1414</v>
      </c>
      <c r="D266" s="197" t="s">
        <v>256</v>
      </c>
      <c r="E266" s="198" t="s">
        <v>1401</v>
      </c>
      <c r="F266" s="199" t="s">
        <v>1402</v>
      </c>
      <c r="G266" s="200" t="s">
        <v>1048</v>
      </c>
      <c r="H266" s="201">
        <v>1</v>
      </c>
      <c r="I266" s="202"/>
      <c r="J266" s="201">
        <f t="shared" si="40"/>
        <v>0</v>
      </c>
      <c r="K266" s="203"/>
      <c r="L266" s="204"/>
      <c r="M266" s="205" t="s">
        <v>1</v>
      </c>
      <c r="N266" s="206" t="s">
        <v>38</v>
      </c>
      <c r="O266" s="68"/>
      <c r="P266" s="193">
        <f t="shared" si="41"/>
        <v>0</v>
      </c>
      <c r="Q266" s="193">
        <v>0.01</v>
      </c>
      <c r="R266" s="193">
        <f t="shared" si="42"/>
        <v>0.01</v>
      </c>
      <c r="S266" s="193">
        <v>0</v>
      </c>
      <c r="T266" s="194">
        <f t="shared" si="43"/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95" t="s">
        <v>220</v>
      </c>
      <c r="AT266" s="195" t="s">
        <v>256</v>
      </c>
      <c r="AU266" s="195" t="s">
        <v>180</v>
      </c>
      <c r="AY266" s="14" t="s">
        <v>172</v>
      </c>
      <c r="BE266" s="196">
        <f t="shared" si="44"/>
        <v>0</v>
      </c>
      <c r="BF266" s="196">
        <f t="shared" si="45"/>
        <v>0</v>
      </c>
      <c r="BG266" s="196">
        <f t="shared" si="46"/>
        <v>0</v>
      </c>
      <c r="BH266" s="196">
        <f t="shared" si="47"/>
        <v>0</v>
      </c>
      <c r="BI266" s="196">
        <f t="shared" si="48"/>
        <v>0</v>
      </c>
      <c r="BJ266" s="14" t="s">
        <v>180</v>
      </c>
      <c r="BK266" s="196">
        <f t="shared" si="49"/>
        <v>0</v>
      </c>
      <c r="BL266" s="14" t="s">
        <v>179</v>
      </c>
      <c r="BM266" s="195" t="s">
        <v>1417</v>
      </c>
    </row>
    <row r="267" spans="1:65" s="2" customFormat="1" ht="24.2" customHeight="1">
      <c r="A267" s="31"/>
      <c r="B267" s="32"/>
      <c r="C267" s="184" t="s">
        <v>1199</v>
      </c>
      <c r="D267" s="184" t="s">
        <v>175</v>
      </c>
      <c r="E267" s="185" t="s">
        <v>1404</v>
      </c>
      <c r="F267" s="186" t="s">
        <v>1405</v>
      </c>
      <c r="G267" s="187" t="s">
        <v>1048</v>
      </c>
      <c r="H267" s="188">
        <v>1</v>
      </c>
      <c r="I267" s="189"/>
      <c r="J267" s="188">
        <f t="shared" si="40"/>
        <v>0</v>
      </c>
      <c r="K267" s="190"/>
      <c r="L267" s="36"/>
      <c r="M267" s="191" t="s">
        <v>1</v>
      </c>
      <c r="N267" s="192" t="s">
        <v>38</v>
      </c>
      <c r="O267" s="68"/>
      <c r="P267" s="193">
        <f t="shared" si="41"/>
        <v>0</v>
      </c>
      <c r="Q267" s="193">
        <v>0</v>
      </c>
      <c r="R267" s="193">
        <f t="shared" si="42"/>
        <v>0</v>
      </c>
      <c r="S267" s="193">
        <v>0</v>
      </c>
      <c r="T267" s="194">
        <f t="shared" si="43"/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95" t="s">
        <v>179</v>
      </c>
      <c r="AT267" s="195" t="s">
        <v>175</v>
      </c>
      <c r="AU267" s="195" t="s">
        <v>180</v>
      </c>
      <c r="AY267" s="14" t="s">
        <v>172</v>
      </c>
      <c r="BE267" s="196">
        <f t="shared" si="44"/>
        <v>0</v>
      </c>
      <c r="BF267" s="196">
        <f t="shared" si="45"/>
        <v>0</v>
      </c>
      <c r="BG267" s="196">
        <f t="shared" si="46"/>
        <v>0</v>
      </c>
      <c r="BH267" s="196">
        <f t="shared" si="47"/>
        <v>0</v>
      </c>
      <c r="BI267" s="196">
        <f t="shared" si="48"/>
        <v>0</v>
      </c>
      <c r="BJ267" s="14" t="s">
        <v>180</v>
      </c>
      <c r="BK267" s="196">
        <f t="shared" si="49"/>
        <v>0</v>
      </c>
      <c r="BL267" s="14" t="s">
        <v>179</v>
      </c>
      <c r="BM267" s="195" t="s">
        <v>1421</v>
      </c>
    </row>
    <row r="268" spans="1:65" s="2" customFormat="1" ht="14.45" customHeight="1">
      <c r="A268" s="31"/>
      <c r="B268" s="32"/>
      <c r="C268" s="197" t="s">
        <v>1422</v>
      </c>
      <c r="D268" s="197" t="s">
        <v>256</v>
      </c>
      <c r="E268" s="198" t="s">
        <v>1408</v>
      </c>
      <c r="F268" s="199" t="s">
        <v>1409</v>
      </c>
      <c r="G268" s="200" t="s">
        <v>1048</v>
      </c>
      <c r="H268" s="201">
        <v>1</v>
      </c>
      <c r="I268" s="202"/>
      <c r="J268" s="201">
        <f t="shared" si="40"/>
        <v>0</v>
      </c>
      <c r="K268" s="203"/>
      <c r="L268" s="204"/>
      <c r="M268" s="205" t="s">
        <v>1</v>
      </c>
      <c r="N268" s="206" t="s">
        <v>38</v>
      </c>
      <c r="O268" s="68"/>
      <c r="P268" s="193">
        <f t="shared" si="41"/>
        <v>0</v>
      </c>
      <c r="Q268" s="193">
        <v>0</v>
      </c>
      <c r="R268" s="193">
        <f t="shared" si="42"/>
        <v>0</v>
      </c>
      <c r="S268" s="193">
        <v>0</v>
      </c>
      <c r="T268" s="194">
        <f t="shared" si="43"/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95" t="s">
        <v>220</v>
      </c>
      <c r="AT268" s="195" t="s">
        <v>256</v>
      </c>
      <c r="AU268" s="195" t="s">
        <v>180</v>
      </c>
      <c r="AY268" s="14" t="s">
        <v>172</v>
      </c>
      <c r="BE268" s="196">
        <f t="shared" si="44"/>
        <v>0</v>
      </c>
      <c r="BF268" s="196">
        <f t="shared" si="45"/>
        <v>0</v>
      </c>
      <c r="BG268" s="196">
        <f t="shared" si="46"/>
        <v>0</v>
      </c>
      <c r="BH268" s="196">
        <f t="shared" si="47"/>
        <v>0</v>
      </c>
      <c r="BI268" s="196">
        <f t="shared" si="48"/>
        <v>0</v>
      </c>
      <c r="BJ268" s="14" t="s">
        <v>180</v>
      </c>
      <c r="BK268" s="196">
        <f t="shared" si="49"/>
        <v>0</v>
      </c>
      <c r="BL268" s="14" t="s">
        <v>179</v>
      </c>
      <c r="BM268" s="195" t="s">
        <v>1425</v>
      </c>
    </row>
    <row r="269" spans="1:65" s="2" customFormat="1" ht="14.45" customHeight="1">
      <c r="A269" s="31"/>
      <c r="B269" s="32"/>
      <c r="C269" s="197" t="s">
        <v>1204</v>
      </c>
      <c r="D269" s="197" t="s">
        <v>256</v>
      </c>
      <c r="E269" s="198" t="s">
        <v>1411</v>
      </c>
      <c r="F269" s="199" t="s">
        <v>1412</v>
      </c>
      <c r="G269" s="200" t="s">
        <v>1048</v>
      </c>
      <c r="H269" s="201">
        <v>1</v>
      </c>
      <c r="I269" s="202"/>
      <c r="J269" s="201">
        <f t="shared" si="40"/>
        <v>0</v>
      </c>
      <c r="K269" s="203"/>
      <c r="L269" s="204"/>
      <c r="M269" s="205" t="s">
        <v>1</v>
      </c>
      <c r="N269" s="206" t="s">
        <v>38</v>
      </c>
      <c r="O269" s="68"/>
      <c r="P269" s="193">
        <f t="shared" si="41"/>
        <v>0</v>
      </c>
      <c r="Q269" s="193">
        <v>0</v>
      </c>
      <c r="R269" s="193">
        <f t="shared" si="42"/>
        <v>0</v>
      </c>
      <c r="S269" s="193">
        <v>0</v>
      </c>
      <c r="T269" s="194">
        <f t="shared" si="43"/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95" t="s">
        <v>220</v>
      </c>
      <c r="AT269" s="195" t="s">
        <v>256</v>
      </c>
      <c r="AU269" s="195" t="s">
        <v>180</v>
      </c>
      <c r="AY269" s="14" t="s">
        <v>172</v>
      </c>
      <c r="BE269" s="196">
        <f t="shared" si="44"/>
        <v>0</v>
      </c>
      <c r="BF269" s="196">
        <f t="shared" si="45"/>
        <v>0</v>
      </c>
      <c r="BG269" s="196">
        <f t="shared" si="46"/>
        <v>0</v>
      </c>
      <c r="BH269" s="196">
        <f t="shared" si="47"/>
        <v>0</v>
      </c>
      <c r="BI269" s="196">
        <f t="shared" si="48"/>
        <v>0</v>
      </c>
      <c r="BJ269" s="14" t="s">
        <v>180</v>
      </c>
      <c r="BK269" s="196">
        <f t="shared" si="49"/>
        <v>0</v>
      </c>
      <c r="BL269" s="14" t="s">
        <v>179</v>
      </c>
      <c r="BM269" s="195" t="s">
        <v>1428</v>
      </c>
    </row>
    <row r="270" spans="1:65" s="2" customFormat="1" ht="24.2" customHeight="1">
      <c r="A270" s="31"/>
      <c r="B270" s="32"/>
      <c r="C270" s="184" t="s">
        <v>1429</v>
      </c>
      <c r="D270" s="184" t="s">
        <v>175</v>
      </c>
      <c r="E270" s="185" t="s">
        <v>1415</v>
      </c>
      <c r="F270" s="186" t="s">
        <v>1416</v>
      </c>
      <c r="G270" s="187" t="s">
        <v>1048</v>
      </c>
      <c r="H270" s="188">
        <v>8</v>
      </c>
      <c r="I270" s="189"/>
      <c r="J270" s="188">
        <f t="shared" si="40"/>
        <v>0</v>
      </c>
      <c r="K270" s="190"/>
      <c r="L270" s="36"/>
      <c r="M270" s="191" t="s">
        <v>1</v>
      </c>
      <c r="N270" s="192" t="s">
        <v>38</v>
      </c>
      <c r="O270" s="68"/>
      <c r="P270" s="193">
        <f t="shared" si="41"/>
        <v>0</v>
      </c>
      <c r="Q270" s="193">
        <v>0</v>
      </c>
      <c r="R270" s="193">
        <f t="shared" si="42"/>
        <v>0</v>
      </c>
      <c r="S270" s="193">
        <v>0</v>
      </c>
      <c r="T270" s="194">
        <f t="shared" si="43"/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95" t="s">
        <v>179</v>
      </c>
      <c r="AT270" s="195" t="s">
        <v>175</v>
      </c>
      <c r="AU270" s="195" t="s">
        <v>180</v>
      </c>
      <c r="AY270" s="14" t="s">
        <v>172</v>
      </c>
      <c r="BE270" s="196">
        <f t="shared" si="44"/>
        <v>0</v>
      </c>
      <c r="BF270" s="196">
        <f t="shared" si="45"/>
        <v>0</v>
      </c>
      <c r="BG270" s="196">
        <f t="shared" si="46"/>
        <v>0</v>
      </c>
      <c r="BH270" s="196">
        <f t="shared" si="47"/>
        <v>0</v>
      </c>
      <c r="BI270" s="196">
        <f t="shared" si="48"/>
        <v>0</v>
      </c>
      <c r="BJ270" s="14" t="s">
        <v>180</v>
      </c>
      <c r="BK270" s="196">
        <f t="shared" si="49"/>
        <v>0</v>
      </c>
      <c r="BL270" s="14" t="s">
        <v>179</v>
      </c>
      <c r="BM270" s="195" t="s">
        <v>1432</v>
      </c>
    </row>
    <row r="271" spans="1:65" s="2" customFormat="1" ht="24.2" customHeight="1">
      <c r="A271" s="31"/>
      <c r="B271" s="32"/>
      <c r="C271" s="197" t="s">
        <v>1207</v>
      </c>
      <c r="D271" s="197" t="s">
        <v>256</v>
      </c>
      <c r="E271" s="198" t="s">
        <v>1418</v>
      </c>
      <c r="F271" s="199" t="s">
        <v>1419</v>
      </c>
      <c r="G271" s="200" t="s">
        <v>1420</v>
      </c>
      <c r="H271" s="201">
        <v>2</v>
      </c>
      <c r="I271" s="202"/>
      <c r="J271" s="201">
        <f t="shared" si="40"/>
        <v>0</v>
      </c>
      <c r="K271" s="203"/>
      <c r="L271" s="204"/>
      <c r="M271" s="205" t="s">
        <v>1</v>
      </c>
      <c r="N271" s="206" t="s">
        <v>38</v>
      </c>
      <c r="O271" s="68"/>
      <c r="P271" s="193">
        <f t="shared" si="41"/>
        <v>0</v>
      </c>
      <c r="Q271" s="193">
        <v>2.2499999999999999E-2</v>
      </c>
      <c r="R271" s="193">
        <f t="shared" si="42"/>
        <v>4.4999999999999998E-2</v>
      </c>
      <c r="S271" s="193">
        <v>0</v>
      </c>
      <c r="T271" s="194">
        <f t="shared" si="43"/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95" t="s">
        <v>220</v>
      </c>
      <c r="AT271" s="195" t="s">
        <v>256</v>
      </c>
      <c r="AU271" s="195" t="s">
        <v>180</v>
      </c>
      <c r="AY271" s="14" t="s">
        <v>172</v>
      </c>
      <c r="BE271" s="196">
        <f t="shared" si="44"/>
        <v>0</v>
      </c>
      <c r="BF271" s="196">
        <f t="shared" si="45"/>
        <v>0</v>
      </c>
      <c r="BG271" s="196">
        <f t="shared" si="46"/>
        <v>0</v>
      </c>
      <c r="BH271" s="196">
        <f t="shared" si="47"/>
        <v>0</v>
      </c>
      <c r="BI271" s="196">
        <f t="shared" si="48"/>
        <v>0</v>
      </c>
      <c r="BJ271" s="14" t="s">
        <v>180</v>
      </c>
      <c r="BK271" s="196">
        <f t="shared" si="49"/>
        <v>0</v>
      </c>
      <c r="BL271" s="14" t="s">
        <v>179</v>
      </c>
      <c r="BM271" s="195" t="s">
        <v>1435</v>
      </c>
    </row>
    <row r="272" spans="1:65" s="2" customFormat="1" ht="24.2" customHeight="1">
      <c r="A272" s="31"/>
      <c r="B272" s="32"/>
      <c r="C272" s="197" t="s">
        <v>1436</v>
      </c>
      <c r="D272" s="197" t="s">
        <v>256</v>
      </c>
      <c r="E272" s="198" t="s">
        <v>1423</v>
      </c>
      <c r="F272" s="199" t="s">
        <v>1424</v>
      </c>
      <c r="G272" s="200" t="s">
        <v>1048</v>
      </c>
      <c r="H272" s="201">
        <v>6</v>
      </c>
      <c r="I272" s="202"/>
      <c r="J272" s="201">
        <f t="shared" si="40"/>
        <v>0</v>
      </c>
      <c r="K272" s="203"/>
      <c r="L272" s="204"/>
      <c r="M272" s="205" t="s">
        <v>1</v>
      </c>
      <c r="N272" s="206" t="s">
        <v>38</v>
      </c>
      <c r="O272" s="68"/>
      <c r="P272" s="193">
        <f t="shared" si="41"/>
        <v>0</v>
      </c>
      <c r="Q272" s="193">
        <v>2.2499999999999999E-2</v>
      </c>
      <c r="R272" s="193">
        <f t="shared" si="42"/>
        <v>0.13500000000000001</v>
      </c>
      <c r="S272" s="193">
        <v>0</v>
      </c>
      <c r="T272" s="194">
        <f t="shared" si="43"/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95" t="s">
        <v>220</v>
      </c>
      <c r="AT272" s="195" t="s">
        <v>256</v>
      </c>
      <c r="AU272" s="195" t="s">
        <v>180</v>
      </c>
      <c r="AY272" s="14" t="s">
        <v>172</v>
      </c>
      <c r="BE272" s="196">
        <f t="shared" si="44"/>
        <v>0</v>
      </c>
      <c r="BF272" s="196">
        <f t="shared" si="45"/>
        <v>0</v>
      </c>
      <c r="BG272" s="196">
        <f t="shared" si="46"/>
        <v>0</v>
      </c>
      <c r="BH272" s="196">
        <f t="shared" si="47"/>
        <v>0</v>
      </c>
      <c r="BI272" s="196">
        <f t="shared" si="48"/>
        <v>0</v>
      </c>
      <c r="BJ272" s="14" t="s">
        <v>180</v>
      </c>
      <c r="BK272" s="196">
        <f t="shared" si="49"/>
        <v>0</v>
      </c>
      <c r="BL272" s="14" t="s">
        <v>179</v>
      </c>
      <c r="BM272" s="195" t="s">
        <v>1439</v>
      </c>
    </row>
    <row r="273" spans="1:65" s="2" customFormat="1" ht="24.2" customHeight="1">
      <c r="A273" s="31"/>
      <c r="B273" s="32"/>
      <c r="C273" s="184" t="s">
        <v>1210</v>
      </c>
      <c r="D273" s="184" t="s">
        <v>175</v>
      </c>
      <c r="E273" s="185" t="s">
        <v>1426</v>
      </c>
      <c r="F273" s="186" t="s">
        <v>1427</v>
      </c>
      <c r="G273" s="187" t="s">
        <v>1048</v>
      </c>
      <c r="H273" s="188">
        <v>8</v>
      </c>
      <c r="I273" s="189"/>
      <c r="J273" s="188">
        <f t="shared" si="40"/>
        <v>0</v>
      </c>
      <c r="K273" s="190"/>
      <c r="L273" s="36"/>
      <c r="M273" s="191" t="s">
        <v>1</v>
      </c>
      <c r="N273" s="192" t="s">
        <v>38</v>
      </c>
      <c r="O273" s="68"/>
      <c r="P273" s="193">
        <f t="shared" si="41"/>
        <v>0</v>
      </c>
      <c r="Q273" s="193">
        <v>0</v>
      </c>
      <c r="R273" s="193">
        <f t="shared" si="42"/>
        <v>0</v>
      </c>
      <c r="S273" s="193">
        <v>0</v>
      </c>
      <c r="T273" s="194">
        <f t="shared" si="43"/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95" t="s">
        <v>179</v>
      </c>
      <c r="AT273" s="195" t="s">
        <v>175</v>
      </c>
      <c r="AU273" s="195" t="s">
        <v>180</v>
      </c>
      <c r="AY273" s="14" t="s">
        <v>172</v>
      </c>
      <c r="BE273" s="196">
        <f t="shared" si="44"/>
        <v>0</v>
      </c>
      <c r="BF273" s="196">
        <f t="shared" si="45"/>
        <v>0</v>
      </c>
      <c r="BG273" s="196">
        <f t="shared" si="46"/>
        <v>0</v>
      </c>
      <c r="BH273" s="196">
        <f t="shared" si="47"/>
        <v>0</v>
      </c>
      <c r="BI273" s="196">
        <f t="shared" si="48"/>
        <v>0</v>
      </c>
      <c r="BJ273" s="14" t="s">
        <v>180</v>
      </c>
      <c r="BK273" s="196">
        <f t="shared" si="49"/>
        <v>0</v>
      </c>
      <c r="BL273" s="14" t="s">
        <v>179</v>
      </c>
      <c r="BM273" s="195" t="s">
        <v>1442</v>
      </c>
    </row>
    <row r="274" spans="1:65" s="2" customFormat="1" ht="24.2" customHeight="1">
      <c r="A274" s="31"/>
      <c r="B274" s="32"/>
      <c r="C274" s="184" t="s">
        <v>1443</v>
      </c>
      <c r="D274" s="184" t="s">
        <v>175</v>
      </c>
      <c r="E274" s="185" t="s">
        <v>1430</v>
      </c>
      <c r="F274" s="186" t="s">
        <v>1431</v>
      </c>
      <c r="G274" s="187" t="s">
        <v>1048</v>
      </c>
      <c r="H274" s="188">
        <v>1</v>
      </c>
      <c r="I274" s="189"/>
      <c r="J274" s="188">
        <f t="shared" si="40"/>
        <v>0</v>
      </c>
      <c r="K274" s="190"/>
      <c r="L274" s="36"/>
      <c r="M274" s="191" t="s">
        <v>1</v>
      </c>
      <c r="N274" s="192" t="s">
        <v>38</v>
      </c>
      <c r="O274" s="68"/>
      <c r="P274" s="193">
        <f t="shared" si="41"/>
        <v>0</v>
      </c>
      <c r="Q274" s="193">
        <v>0</v>
      </c>
      <c r="R274" s="193">
        <f t="shared" si="42"/>
        <v>0</v>
      </c>
      <c r="S274" s="193">
        <v>0</v>
      </c>
      <c r="T274" s="194">
        <f t="shared" si="43"/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95" t="s">
        <v>179</v>
      </c>
      <c r="AT274" s="195" t="s">
        <v>175</v>
      </c>
      <c r="AU274" s="195" t="s">
        <v>180</v>
      </c>
      <c r="AY274" s="14" t="s">
        <v>172</v>
      </c>
      <c r="BE274" s="196">
        <f t="shared" si="44"/>
        <v>0</v>
      </c>
      <c r="BF274" s="196">
        <f t="shared" si="45"/>
        <v>0</v>
      </c>
      <c r="BG274" s="196">
        <f t="shared" si="46"/>
        <v>0</v>
      </c>
      <c r="BH274" s="196">
        <f t="shared" si="47"/>
        <v>0</v>
      </c>
      <c r="BI274" s="196">
        <f t="shared" si="48"/>
        <v>0</v>
      </c>
      <c r="BJ274" s="14" t="s">
        <v>180</v>
      </c>
      <c r="BK274" s="196">
        <f t="shared" si="49"/>
        <v>0</v>
      </c>
      <c r="BL274" s="14" t="s">
        <v>179</v>
      </c>
      <c r="BM274" s="195" t="s">
        <v>1446</v>
      </c>
    </row>
    <row r="275" spans="1:65" s="2" customFormat="1" ht="24.2" customHeight="1">
      <c r="A275" s="31"/>
      <c r="B275" s="32"/>
      <c r="C275" s="184" t="s">
        <v>1213</v>
      </c>
      <c r="D275" s="184" t="s">
        <v>175</v>
      </c>
      <c r="E275" s="185" t="s">
        <v>1433</v>
      </c>
      <c r="F275" s="186" t="s">
        <v>1434</v>
      </c>
      <c r="G275" s="187" t="s">
        <v>1048</v>
      </c>
      <c r="H275" s="188">
        <v>8</v>
      </c>
      <c r="I275" s="189"/>
      <c r="J275" s="188">
        <f t="shared" si="40"/>
        <v>0</v>
      </c>
      <c r="K275" s="190"/>
      <c r="L275" s="36"/>
      <c r="M275" s="191" t="s">
        <v>1</v>
      </c>
      <c r="N275" s="192" t="s">
        <v>38</v>
      </c>
      <c r="O275" s="68"/>
      <c r="P275" s="193">
        <f t="shared" si="41"/>
        <v>0</v>
      </c>
      <c r="Q275" s="193">
        <v>0</v>
      </c>
      <c r="R275" s="193">
        <f t="shared" si="42"/>
        <v>0</v>
      </c>
      <c r="S275" s="193">
        <v>0</v>
      </c>
      <c r="T275" s="194">
        <f t="shared" si="43"/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95" t="s">
        <v>179</v>
      </c>
      <c r="AT275" s="195" t="s">
        <v>175</v>
      </c>
      <c r="AU275" s="195" t="s">
        <v>180</v>
      </c>
      <c r="AY275" s="14" t="s">
        <v>172</v>
      </c>
      <c r="BE275" s="196">
        <f t="shared" si="44"/>
        <v>0</v>
      </c>
      <c r="BF275" s="196">
        <f t="shared" si="45"/>
        <v>0</v>
      </c>
      <c r="BG275" s="196">
        <f t="shared" si="46"/>
        <v>0</v>
      </c>
      <c r="BH275" s="196">
        <f t="shared" si="47"/>
        <v>0</v>
      </c>
      <c r="BI275" s="196">
        <f t="shared" si="48"/>
        <v>0</v>
      </c>
      <c r="BJ275" s="14" t="s">
        <v>180</v>
      </c>
      <c r="BK275" s="196">
        <f t="shared" si="49"/>
        <v>0</v>
      </c>
      <c r="BL275" s="14" t="s">
        <v>179</v>
      </c>
      <c r="BM275" s="195" t="s">
        <v>1449</v>
      </c>
    </row>
    <row r="276" spans="1:65" s="2" customFormat="1" ht="24.2" customHeight="1">
      <c r="A276" s="31"/>
      <c r="B276" s="32"/>
      <c r="C276" s="184" t="s">
        <v>1450</v>
      </c>
      <c r="D276" s="184" t="s">
        <v>175</v>
      </c>
      <c r="E276" s="185" t="s">
        <v>1437</v>
      </c>
      <c r="F276" s="186" t="s">
        <v>1438</v>
      </c>
      <c r="G276" s="187" t="s">
        <v>1048</v>
      </c>
      <c r="H276" s="188">
        <v>1</v>
      </c>
      <c r="I276" s="189"/>
      <c r="J276" s="188">
        <f t="shared" si="40"/>
        <v>0</v>
      </c>
      <c r="K276" s="190"/>
      <c r="L276" s="36"/>
      <c r="M276" s="191" t="s">
        <v>1</v>
      </c>
      <c r="N276" s="192" t="s">
        <v>38</v>
      </c>
      <c r="O276" s="68"/>
      <c r="P276" s="193">
        <f t="shared" si="41"/>
        <v>0</v>
      </c>
      <c r="Q276" s="193">
        <v>0</v>
      </c>
      <c r="R276" s="193">
        <f t="shared" si="42"/>
        <v>0</v>
      </c>
      <c r="S276" s="193">
        <v>0</v>
      </c>
      <c r="T276" s="194">
        <f t="shared" si="43"/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95" t="s">
        <v>179</v>
      </c>
      <c r="AT276" s="195" t="s">
        <v>175</v>
      </c>
      <c r="AU276" s="195" t="s">
        <v>180</v>
      </c>
      <c r="AY276" s="14" t="s">
        <v>172</v>
      </c>
      <c r="BE276" s="196">
        <f t="shared" si="44"/>
        <v>0</v>
      </c>
      <c r="BF276" s="196">
        <f t="shared" si="45"/>
        <v>0</v>
      </c>
      <c r="BG276" s="196">
        <f t="shared" si="46"/>
        <v>0</v>
      </c>
      <c r="BH276" s="196">
        <f t="shared" si="47"/>
        <v>0</v>
      </c>
      <c r="BI276" s="196">
        <f t="shared" si="48"/>
        <v>0</v>
      </c>
      <c r="BJ276" s="14" t="s">
        <v>180</v>
      </c>
      <c r="BK276" s="196">
        <f t="shared" si="49"/>
        <v>0</v>
      </c>
      <c r="BL276" s="14" t="s">
        <v>179</v>
      </c>
      <c r="BM276" s="195" t="s">
        <v>1453</v>
      </c>
    </row>
    <row r="277" spans="1:65" s="2" customFormat="1" ht="24.2" customHeight="1">
      <c r="A277" s="31"/>
      <c r="B277" s="32"/>
      <c r="C277" s="184" t="s">
        <v>1216</v>
      </c>
      <c r="D277" s="184" t="s">
        <v>175</v>
      </c>
      <c r="E277" s="185" t="s">
        <v>1440</v>
      </c>
      <c r="F277" s="186" t="s">
        <v>1441</v>
      </c>
      <c r="G277" s="187" t="s">
        <v>1048</v>
      </c>
      <c r="H277" s="188">
        <v>38</v>
      </c>
      <c r="I277" s="189"/>
      <c r="J277" s="188">
        <f t="shared" si="40"/>
        <v>0</v>
      </c>
      <c r="K277" s="190"/>
      <c r="L277" s="36"/>
      <c r="M277" s="191" t="s">
        <v>1</v>
      </c>
      <c r="N277" s="192" t="s">
        <v>38</v>
      </c>
      <c r="O277" s="68"/>
      <c r="P277" s="193">
        <f t="shared" si="41"/>
        <v>0</v>
      </c>
      <c r="Q277" s="193">
        <v>0</v>
      </c>
      <c r="R277" s="193">
        <f t="shared" si="42"/>
        <v>0</v>
      </c>
      <c r="S277" s="193">
        <v>0</v>
      </c>
      <c r="T277" s="194">
        <f t="shared" si="43"/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95" t="s">
        <v>179</v>
      </c>
      <c r="AT277" s="195" t="s">
        <v>175</v>
      </c>
      <c r="AU277" s="195" t="s">
        <v>180</v>
      </c>
      <c r="AY277" s="14" t="s">
        <v>172</v>
      </c>
      <c r="BE277" s="196">
        <f t="shared" si="44"/>
        <v>0</v>
      </c>
      <c r="BF277" s="196">
        <f t="shared" si="45"/>
        <v>0</v>
      </c>
      <c r="BG277" s="196">
        <f t="shared" si="46"/>
        <v>0</v>
      </c>
      <c r="BH277" s="196">
        <f t="shared" si="47"/>
        <v>0</v>
      </c>
      <c r="BI277" s="196">
        <f t="shared" si="48"/>
        <v>0</v>
      </c>
      <c r="BJ277" s="14" t="s">
        <v>180</v>
      </c>
      <c r="BK277" s="196">
        <f t="shared" si="49"/>
        <v>0</v>
      </c>
      <c r="BL277" s="14" t="s">
        <v>179</v>
      </c>
      <c r="BM277" s="195" t="s">
        <v>1456</v>
      </c>
    </row>
    <row r="278" spans="1:65" s="2" customFormat="1" ht="24.2" customHeight="1">
      <c r="A278" s="31"/>
      <c r="B278" s="32"/>
      <c r="C278" s="184" t="s">
        <v>1457</v>
      </c>
      <c r="D278" s="184" t="s">
        <v>175</v>
      </c>
      <c r="E278" s="185" t="s">
        <v>1444</v>
      </c>
      <c r="F278" s="186" t="s">
        <v>1445</v>
      </c>
      <c r="G278" s="187" t="s">
        <v>1048</v>
      </c>
      <c r="H278" s="188">
        <v>10</v>
      </c>
      <c r="I278" s="189"/>
      <c r="J278" s="188">
        <f t="shared" si="40"/>
        <v>0</v>
      </c>
      <c r="K278" s="190"/>
      <c r="L278" s="36"/>
      <c r="M278" s="191" t="s">
        <v>1</v>
      </c>
      <c r="N278" s="192" t="s">
        <v>38</v>
      </c>
      <c r="O278" s="68"/>
      <c r="P278" s="193">
        <f t="shared" si="41"/>
        <v>0</v>
      </c>
      <c r="Q278" s="193">
        <v>0</v>
      </c>
      <c r="R278" s="193">
        <f t="shared" si="42"/>
        <v>0</v>
      </c>
      <c r="S278" s="193">
        <v>0</v>
      </c>
      <c r="T278" s="194">
        <f t="shared" si="43"/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95" t="s">
        <v>179</v>
      </c>
      <c r="AT278" s="195" t="s">
        <v>175</v>
      </c>
      <c r="AU278" s="195" t="s">
        <v>180</v>
      </c>
      <c r="AY278" s="14" t="s">
        <v>172</v>
      </c>
      <c r="BE278" s="196">
        <f t="shared" si="44"/>
        <v>0</v>
      </c>
      <c r="BF278" s="196">
        <f t="shared" si="45"/>
        <v>0</v>
      </c>
      <c r="BG278" s="196">
        <f t="shared" si="46"/>
        <v>0</v>
      </c>
      <c r="BH278" s="196">
        <f t="shared" si="47"/>
        <v>0</v>
      </c>
      <c r="BI278" s="196">
        <f t="shared" si="48"/>
        <v>0</v>
      </c>
      <c r="BJ278" s="14" t="s">
        <v>180</v>
      </c>
      <c r="BK278" s="196">
        <f t="shared" si="49"/>
        <v>0</v>
      </c>
      <c r="BL278" s="14" t="s">
        <v>179</v>
      </c>
      <c r="BM278" s="195" t="s">
        <v>1460</v>
      </c>
    </row>
    <row r="279" spans="1:65" s="2" customFormat="1" ht="24.2" customHeight="1">
      <c r="A279" s="31"/>
      <c r="B279" s="32"/>
      <c r="C279" s="197" t="s">
        <v>1219</v>
      </c>
      <c r="D279" s="197" t="s">
        <v>256</v>
      </c>
      <c r="E279" s="198" t="s">
        <v>1447</v>
      </c>
      <c r="F279" s="199" t="s">
        <v>1448</v>
      </c>
      <c r="G279" s="200" t="s">
        <v>1048</v>
      </c>
      <c r="H279" s="201">
        <v>10</v>
      </c>
      <c r="I279" s="202"/>
      <c r="J279" s="201">
        <f t="shared" si="40"/>
        <v>0</v>
      </c>
      <c r="K279" s="203"/>
      <c r="L279" s="204"/>
      <c r="M279" s="205" t="s">
        <v>1</v>
      </c>
      <c r="N279" s="206" t="s">
        <v>38</v>
      </c>
      <c r="O279" s="68"/>
      <c r="P279" s="193">
        <f t="shared" si="41"/>
        <v>0</v>
      </c>
      <c r="Q279" s="193">
        <v>0.05</v>
      </c>
      <c r="R279" s="193">
        <f t="shared" si="42"/>
        <v>0.5</v>
      </c>
      <c r="S279" s="193">
        <v>0</v>
      </c>
      <c r="T279" s="194">
        <f t="shared" si="43"/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95" t="s">
        <v>220</v>
      </c>
      <c r="AT279" s="195" t="s">
        <v>256</v>
      </c>
      <c r="AU279" s="195" t="s">
        <v>180</v>
      </c>
      <c r="AY279" s="14" t="s">
        <v>172</v>
      </c>
      <c r="BE279" s="196">
        <f t="shared" si="44"/>
        <v>0</v>
      </c>
      <c r="BF279" s="196">
        <f t="shared" si="45"/>
        <v>0</v>
      </c>
      <c r="BG279" s="196">
        <f t="shared" si="46"/>
        <v>0</v>
      </c>
      <c r="BH279" s="196">
        <f t="shared" si="47"/>
        <v>0</v>
      </c>
      <c r="BI279" s="196">
        <f t="shared" si="48"/>
        <v>0</v>
      </c>
      <c r="BJ279" s="14" t="s">
        <v>180</v>
      </c>
      <c r="BK279" s="196">
        <f t="shared" si="49"/>
        <v>0</v>
      </c>
      <c r="BL279" s="14" t="s">
        <v>179</v>
      </c>
      <c r="BM279" s="195" t="s">
        <v>1463</v>
      </c>
    </row>
    <row r="280" spans="1:65" s="2" customFormat="1" ht="24.2" customHeight="1">
      <c r="A280" s="31"/>
      <c r="B280" s="32"/>
      <c r="C280" s="184" t="s">
        <v>1464</v>
      </c>
      <c r="D280" s="184" t="s">
        <v>175</v>
      </c>
      <c r="E280" s="185" t="s">
        <v>1451</v>
      </c>
      <c r="F280" s="186" t="s">
        <v>1452</v>
      </c>
      <c r="G280" s="187" t="s">
        <v>1048</v>
      </c>
      <c r="H280" s="188">
        <v>9</v>
      </c>
      <c r="I280" s="189"/>
      <c r="J280" s="188">
        <f t="shared" si="40"/>
        <v>0</v>
      </c>
      <c r="K280" s="190"/>
      <c r="L280" s="36"/>
      <c r="M280" s="191" t="s">
        <v>1</v>
      </c>
      <c r="N280" s="192" t="s">
        <v>38</v>
      </c>
      <c r="O280" s="68"/>
      <c r="P280" s="193">
        <f t="shared" si="41"/>
        <v>0</v>
      </c>
      <c r="Q280" s="193">
        <v>0</v>
      </c>
      <c r="R280" s="193">
        <f t="shared" si="42"/>
        <v>0</v>
      </c>
      <c r="S280" s="193">
        <v>0</v>
      </c>
      <c r="T280" s="194">
        <f t="shared" si="43"/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95" t="s">
        <v>179</v>
      </c>
      <c r="AT280" s="195" t="s">
        <v>175</v>
      </c>
      <c r="AU280" s="195" t="s">
        <v>180</v>
      </c>
      <c r="AY280" s="14" t="s">
        <v>172</v>
      </c>
      <c r="BE280" s="196">
        <f t="shared" si="44"/>
        <v>0</v>
      </c>
      <c r="BF280" s="196">
        <f t="shared" si="45"/>
        <v>0</v>
      </c>
      <c r="BG280" s="196">
        <f t="shared" si="46"/>
        <v>0</v>
      </c>
      <c r="BH280" s="196">
        <f t="shared" si="47"/>
        <v>0</v>
      </c>
      <c r="BI280" s="196">
        <f t="shared" si="48"/>
        <v>0</v>
      </c>
      <c r="BJ280" s="14" t="s">
        <v>180</v>
      </c>
      <c r="BK280" s="196">
        <f t="shared" si="49"/>
        <v>0</v>
      </c>
      <c r="BL280" s="14" t="s">
        <v>179</v>
      </c>
      <c r="BM280" s="195" t="s">
        <v>1467</v>
      </c>
    </row>
    <row r="281" spans="1:65" s="2" customFormat="1" ht="24.2" customHeight="1">
      <c r="A281" s="31"/>
      <c r="B281" s="32"/>
      <c r="C281" s="184" t="s">
        <v>1222</v>
      </c>
      <c r="D281" s="184" t="s">
        <v>175</v>
      </c>
      <c r="E281" s="185" t="s">
        <v>1454</v>
      </c>
      <c r="F281" s="186" t="s">
        <v>1455</v>
      </c>
      <c r="G281" s="187" t="s">
        <v>1048</v>
      </c>
      <c r="H281" s="188">
        <v>7</v>
      </c>
      <c r="I281" s="189"/>
      <c r="J281" s="188">
        <f t="shared" si="40"/>
        <v>0</v>
      </c>
      <c r="K281" s="190"/>
      <c r="L281" s="36"/>
      <c r="M281" s="191" t="s">
        <v>1</v>
      </c>
      <c r="N281" s="192" t="s">
        <v>38</v>
      </c>
      <c r="O281" s="68"/>
      <c r="P281" s="193">
        <f t="shared" si="41"/>
        <v>0</v>
      </c>
      <c r="Q281" s="193">
        <v>0</v>
      </c>
      <c r="R281" s="193">
        <f t="shared" si="42"/>
        <v>0</v>
      </c>
      <c r="S281" s="193">
        <v>0</v>
      </c>
      <c r="T281" s="194">
        <f t="shared" si="43"/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95" t="s">
        <v>179</v>
      </c>
      <c r="AT281" s="195" t="s">
        <v>175</v>
      </c>
      <c r="AU281" s="195" t="s">
        <v>180</v>
      </c>
      <c r="AY281" s="14" t="s">
        <v>172</v>
      </c>
      <c r="BE281" s="196">
        <f t="shared" si="44"/>
        <v>0</v>
      </c>
      <c r="BF281" s="196">
        <f t="shared" si="45"/>
        <v>0</v>
      </c>
      <c r="BG281" s="196">
        <f t="shared" si="46"/>
        <v>0</v>
      </c>
      <c r="BH281" s="196">
        <f t="shared" si="47"/>
        <v>0</v>
      </c>
      <c r="BI281" s="196">
        <f t="shared" si="48"/>
        <v>0</v>
      </c>
      <c r="BJ281" s="14" t="s">
        <v>180</v>
      </c>
      <c r="BK281" s="196">
        <f t="shared" si="49"/>
        <v>0</v>
      </c>
      <c r="BL281" s="14" t="s">
        <v>179</v>
      </c>
      <c r="BM281" s="195" t="s">
        <v>1470</v>
      </c>
    </row>
    <row r="282" spans="1:65" s="2" customFormat="1" ht="37.9" customHeight="1">
      <c r="A282" s="31"/>
      <c r="B282" s="32"/>
      <c r="C282" s="197" t="s">
        <v>1471</v>
      </c>
      <c r="D282" s="197" t="s">
        <v>256</v>
      </c>
      <c r="E282" s="198" t="s">
        <v>1458</v>
      </c>
      <c r="F282" s="199" t="s">
        <v>1459</v>
      </c>
      <c r="G282" s="200" t="s">
        <v>1048</v>
      </c>
      <c r="H282" s="201">
        <v>7</v>
      </c>
      <c r="I282" s="202"/>
      <c r="J282" s="201">
        <f t="shared" si="40"/>
        <v>0</v>
      </c>
      <c r="K282" s="203"/>
      <c r="L282" s="204"/>
      <c r="M282" s="205" t="s">
        <v>1</v>
      </c>
      <c r="N282" s="206" t="s">
        <v>38</v>
      </c>
      <c r="O282" s="68"/>
      <c r="P282" s="193">
        <f t="shared" si="41"/>
        <v>0</v>
      </c>
      <c r="Q282" s="193">
        <v>0.17499999999999999</v>
      </c>
      <c r="R282" s="193">
        <f t="shared" si="42"/>
        <v>1.2249999999999999</v>
      </c>
      <c r="S282" s="193">
        <v>0</v>
      </c>
      <c r="T282" s="194">
        <f t="shared" si="43"/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95" t="s">
        <v>220</v>
      </c>
      <c r="AT282" s="195" t="s">
        <v>256</v>
      </c>
      <c r="AU282" s="195" t="s">
        <v>180</v>
      </c>
      <c r="AY282" s="14" t="s">
        <v>172</v>
      </c>
      <c r="BE282" s="196">
        <f t="shared" si="44"/>
        <v>0</v>
      </c>
      <c r="BF282" s="196">
        <f t="shared" si="45"/>
        <v>0</v>
      </c>
      <c r="BG282" s="196">
        <f t="shared" si="46"/>
        <v>0</v>
      </c>
      <c r="BH282" s="196">
        <f t="shared" si="47"/>
        <v>0</v>
      </c>
      <c r="BI282" s="196">
        <f t="shared" si="48"/>
        <v>0</v>
      </c>
      <c r="BJ282" s="14" t="s">
        <v>180</v>
      </c>
      <c r="BK282" s="196">
        <f t="shared" si="49"/>
        <v>0</v>
      </c>
      <c r="BL282" s="14" t="s">
        <v>179</v>
      </c>
      <c r="BM282" s="195" t="s">
        <v>1474</v>
      </c>
    </row>
    <row r="283" spans="1:65" s="2" customFormat="1" ht="24.2" customHeight="1">
      <c r="A283" s="31"/>
      <c r="B283" s="32"/>
      <c r="C283" s="184" t="s">
        <v>1225</v>
      </c>
      <c r="D283" s="184" t="s">
        <v>175</v>
      </c>
      <c r="E283" s="185" t="s">
        <v>1461</v>
      </c>
      <c r="F283" s="186" t="s">
        <v>1462</v>
      </c>
      <c r="G283" s="187" t="s">
        <v>1048</v>
      </c>
      <c r="H283" s="188">
        <v>7</v>
      </c>
      <c r="I283" s="189"/>
      <c r="J283" s="188">
        <f t="shared" si="40"/>
        <v>0</v>
      </c>
      <c r="K283" s="190"/>
      <c r="L283" s="36"/>
      <c r="M283" s="191" t="s">
        <v>1</v>
      </c>
      <c r="N283" s="192" t="s">
        <v>38</v>
      </c>
      <c r="O283" s="68"/>
      <c r="P283" s="193">
        <f t="shared" si="41"/>
        <v>0</v>
      </c>
      <c r="Q283" s="193">
        <v>0.17</v>
      </c>
      <c r="R283" s="193">
        <f t="shared" si="42"/>
        <v>1.1900000000000002</v>
      </c>
      <c r="S283" s="193">
        <v>0.17</v>
      </c>
      <c r="T283" s="194">
        <f t="shared" si="43"/>
        <v>1.1900000000000002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95" t="s">
        <v>179</v>
      </c>
      <c r="AT283" s="195" t="s">
        <v>175</v>
      </c>
      <c r="AU283" s="195" t="s">
        <v>180</v>
      </c>
      <c r="AY283" s="14" t="s">
        <v>172</v>
      </c>
      <c r="BE283" s="196">
        <f t="shared" si="44"/>
        <v>0</v>
      </c>
      <c r="BF283" s="196">
        <f t="shared" si="45"/>
        <v>0</v>
      </c>
      <c r="BG283" s="196">
        <f t="shared" si="46"/>
        <v>0</v>
      </c>
      <c r="BH283" s="196">
        <f t="shared" si="47"/>
        <v>0</v>
      </c>
      <c r="BI283" s="196">
        <f t="shared" si="48"/>
        <v>0</v>
      </c>
      <c r="BJ283" s="14" t="s">
        <v>180</v>
      </c>
      <c r="BK283" s="196">
        <f t="shared" si="49"/>
        <v>0</v>
      </c>
      <c r="BL283" s="14" t="s">
        <v>179</v>
      </c>
      <c r="BM283" s="195" t="s">
        <v>1477</v>
      </c>
    </row>
    <row r="284" spans="1:65" s="2" customFormat="1" ht="24.2" customHeight="1">
      <c r="A284" s="31"/>
      <c r="B284" s="32"/>
      <c r="C284" s="184" t="s">
        <v>1478</v>
      </c>
      <c r="D284" s="184" t="s">
        <v>175</v>
      </c>
      <c r="E284" s="185" t="s">
        <v>1465</v>
      </c>
      <c r="F284" s="186" t="s">
        <v>1466</v>
      </c>
      <c r="G284" s="187" t="s">
        <v>1048</v>
      </c>
      <c r="H284" s="188">
        <v>1</v>
      </c>
      <c r="I284" s="189"/>
      <c r="J284" s="188">
        <f t="shared" ref="J284:J315" si="50">ROUND(I284*H284,2)</f>
        <v>0</v>
      </c>
      <c r="K284" s="190"/>
      <c r="L284" s="36"/>
      <c r="M284" s="191" t="s">
        <v>1</v>
      </c>
      <c r="N284" s="192" t="s">
        <v>38</v>
      </c>
      <c r="O284" s="68"/>
      <c r="P284" s="193">
        <f t="shared" ref="P284:P315" si="51">O284*H284</f>
        <v>0</v>
      </c>
      <c r="Q284" s="193">
        <v>0</v>
      </c>
      <c r="R284" s="193">
        <f t="shared" ref="R284:R315" si="52">Q284*H284</f>
        <v>0</v>
      </c>
      <c r="S284" s="193">
        <v>0</v>
      </c>
      <c r="T284" s="194">
        <f t="shared" ref="T284:T315" si="53">S284*H284</f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95" t="s">
        <v>179</v>
      </c>
      <c r="AT284" s="195" t="s">
        <v>175</v>
      </c>
      <c r="AU284" s="195" t="s">
        <v>180</v>
      </c>
      <c r="AY284" s="14" t="s">
        <v>172</v>
      </c>
      <c r="BE284" s="196">
        <f t="shared" ref="BE284:BE315" si="54">IF(N284="základná",J284,0)</f>
        <v>0</v>
      </c>
      <c r="BF284" s="196">
        <f t="shared" ref="BF284:BF315" si="55">IF(N284="znížená",J284,0)</f>
        <v>0</v>
      </c>
      <c r="BG284" s="196">
        <f t="shared" ref="BG284:BG315" si="56">IF(N284="zákl. prenesená",J284,0)</f>
        <v>0</v>
      </c>
      <c r="BH284" s="196">
        <f t="shared" ref="BH284:BH315" si="57">IF(N284="zníž. prenesená",J284,0)</f>
        <v>0</v>
      </c>
      <c r="BI284" s="196">
        <f t="shared" ref="BI284:BI315" si="58">IF(N284="nulová",J284,0)</f>
        <v>0</v>
      </c>
      <c r="BJ284" s="14" t="s">
        <v>180</v>
      </c>
      <c r="BK284" s="196">
        <f t="shared" ref="BK284:BK315" si="59">ROUND(I284*H284,2)</f>
        <v>0</v>
      </c>
      <c r="BL284" s="14" t="s">
        <v>179</v>
      </c>
      <c r="BM284" s="195" t="s">
        <v>1481</v>
      </c>
    </row>
    <row r="285" spans="1:65" s="2" customFormat="1" ht="24.2" customHeight="1">
      <c r="A285" s="31"/>
      <c r="B285" s="32"/>
      <c r="C285" s="197" t="s">
        <v>1228</v>
      </c>
      <c r="D285" s="197" t="s">
        <v>256</v>
      </c>
      <c r="E285" s="198" t="s">
        <v>1876</v>
      </c>
      <c r="F285" s="199" t="s">
        <v>1877</v>
      </c>
      <c r="G285" s="200" t="s">
        <v>1048</v>
      </c>
      <c r="H285" s="201">
        <v>1</v>
      </c>
      <c r="I285" s="202"/>
      <c r="J285" s="201">
        <f t="shared" si="50"/>
        <v>0</v>
      </c>
      <c r="K285" s="203"/>
      <c r="L285" s="204"/>
      <c r="M285" s="205" t="s">
        <v>1</v>
      </c>
      <c r="N285" s="206" t="s">
        <v>38</v>
      </c>
      <c r="O285" s="68"/>
      <c r="P285" s="193">
        <f t="shared" si="51"/>
        <v>0</v>
      </c>
      <c r="Q285" s="193">
        <v>2.15</v>
      </c>
      <c r="R285" s="193">
        <f t="shared" si="52"/>
        <v>2.15</v>
      </c>
      <c r="S285" s="193">
        <v>0</v>
      </c>
      <c r="T285" s="194">
        <f t="shared" si="53"/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95" t="s">
        <v>220</v>
      </c>
      <c r="AT285" s="195" t="s">
        <v>256</v>
      </c>
      <c r="AU285" s="195" t="s">
        <v>180</v>
      </c>
      <c r="AY285" s="14" t="s">
        <v>172</v>
      </c>
      <c r="BE285" s="196">
        <f t="shared" si="54"/>
        <v>0</v>
      </c>
      <c r="BF285" s="196">
        <f t="shared" si="55"/>
        <v>0</v>
      </c>
      <c r="BG285" s="196">
        <f t="shared" si="56"/>
        <v>0</v>
      </c>
      <c r="BH285" s="196">
        <f t="shared" si="57"/>
        <v>0</v>
      </c>
      <c r="BI285" s="196">
        <f t="shared" si="58"/>
        <v>0</v>
      </c>
      <c r="BJ285" s="14" t="s">
        <v>180</v>
      </c>
      <c r="BK285" s="196">
        <f t="shared" si="59"/>
        <v>0</v>
      </c>
      <c r="BL285" s="14" t="s">
        <v>179</v>
      </c>
      <c r="BM285" s="195" t="s">
        <v>1484</v>
      </c>
    </row>
    <row r="286" spans="1:65" s="2" customFormat="1" ht="24.2" customHeight="1">
      <c r="A286" s="31"/>
      <c r="B286" s="32"/>
      <c r="C286" s="184" t="s">
        <v>1485</v>
      </c>
      <c r="D286" s="184" t="s">
        <v>175</v>
      </c>
      <c r="E286" s="185" t="s">
        <v>1472</v>
      </c>
      <c r="F286" s="186" t="s">
        <v>1473</v>
      </c>
      <c r="G286" s="187" t="s">
        <v>1048</v>
      </c>
      <c r="H286" s="188">
        <v>7</v>
      </c>
      <c r="I286" s="189"/>
      <c r="J286" s="188">
        <f t="shared" si="50"/>
        <v>0</v>
      </c>
      <c r="K286" s="190"/>
      <c r="L286" s="36"/>
      <c r="M286" s="191" t="s">
        <v>1</v>
      </c>
      <c r="N286" s="192" t="s">
        <v>38</v>
      </c>
      <c r="O286" s="68"/>
      <c r="P286" s="193">
        <f t="shared" si="51"/>
        <v>0</v>
      </c>
      <c r="Q286" s="193">
        <v>0</v>
      </c>
      <c r="R286" s="193">
        <f t="shared" si="52"/>
        <v>0</v>
      </c>
      <c r="S286" s="193">
        <v>0</v>
      </c>
      <c r="T286" s="194">
        <f t="shared" si="53"/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95" t="s">
        <v>179</v>
      </c>
      <c r="AT286" s="195" t="s">
        <v>175</v>
      </c>
      <c r="AU286" s="195" t="s">
        <v>180</v>
      </c>
      <c r="AY286" s="14" t="s">
        <v>172</v>
      </c>
      <c r="BE286" s="196">
        <f t="shared" si="54"/>
        <v>0</v>
      </c>
      <c r="BF286" s="196">
        <f t="shared" si="55"/>
        <v>0</v>
      </c>
      <c r="BG286" s="196">
        <f t="shared" si="56"/>
        <v>0</v>
      </c>
      <c r="BH286" s="196">
        <f t="shared" si="57"/>
        <v>0</v>
      </c>
      <c r="BI286" s="196">
        <f t="shared" si="58"/>
        <v>0</v>
      </c>
      <c r="BJ286" s="14" t="s">
        <v>180</v>
      </c>
      <c r="BK286" s="196">
        <f t="shared" si="59"/>
        <v>0</v>
      </c>
      <c r="BL286" s="14" t="s">
        <v>179</v>
      </c>
      <c r="BM286" s="195" t="s">
        <v>1488</v>
      </c>
    </row>
    <row r="287" spans="1:65" s="2" customFormat="1" ht="24.2" customHeight="1">
      <c r="A287" s="31"/>
      <c r="B287" s="32"/>
      <c r="C287" s="197" t="s">
        <v>1231</v>
      </c>
      <c r="D287" s="197" t="s">
        <v>256</v>
      </c>
      <c r="E287" s="198" t="s">
        <v>1479</v>
      </c>
      <c r="F287" s="199" t="s">
        <v>1480</v>
      </c>
      <c r="G287" s="200" t="s">
        <v>1048</v>
      </c>
      <c r="H287" s="201">
        <v>3</v>
      </c>
      <c r="I287" s="202"/>
      <c r="J287" s="201">
        <f t="shared" si="50"/>
        <v>0</v>
      </c>
      <c r="K287" s="203"/>
      <c r="L287" s="204"/>
      <c r="M287" s="205" t="s">
        <v>1</v>
      </c>
      <c r="N287" s="206" t="s">
        <v>38</v>
      </c>
      <c r="O287" s="68"/>
      <c r="P287" s="193">
        <f t="shared" si="51"/>
        <v>0</v>
      </c>
      <c r="Q287" s="193">
        <v>7.4999999999999997E-2</v>
      </c>
      <c r="R287" s="193">
        <f t="shared" si="52"/>
        <v>0.22499999999999998</v>
      </c>
      <c r="S287" s="193">
        <v>0</v>
      </c>
      <c r="T287" s="194">
        <f t="shared" si="53"/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95" t="s">
        <v>220</v>
      </c>
      <c r="AT287" s="195" t="s">
        <v>256</v>
      </c>
      <c r="AU287" s="195" t="s">
        <v>180</v>
      </c>
      <c r="AY287" s="14" t="s">
        <v>172</v>
      </c>
      <c r="BE287" s="196">
        <f t="shared" si="54"/>
        <v>0</v>
      </c>
      <c r="BF287" s="196">
        <f t="shared" si="55"/>
        <v>0</v>
      </c>
      <c r="BG287" s="196">
        <f t="shared" si="56"/>
        <v>0</v>
      </c>
      <c r="BH287" s="196">
        <f t="shared" si="57"/>
        <v>0</v>
      </c>
      <c r="BI287" s="196">
        <f t="shared" si="58"/>
        <v>0</v>
      </c>
      <c r="BJ287" s="14" t="s">
        <v>180</v>
      </c>
      <c r="BK287" s="196">
        <f t="shared" si="59"/>
        <v>0</v>
      </c>
      <c r="BL287" s="14" t="s">
        <v>179</v>
      </c>
      <c r="BM287" s="195" t="s">
        <v>1491</v>
      </c>
    </row>
    <row r="288" spans="1:65" s="2" customFormat="1" ht="24.2" customHeight="1">
      <c r="A288" s="31"/>
      <c r="B288" s="32"/>
      <c r="C288" s="197" t="s">
        <v>1492</v>
      </c>
      <c r="D288" s="197" t="s">
        <v>256</v>
      </c>
      <c r="E288" s="198" t="s">
        <v>1880</v>
      </c>
      <c r="F288" s="199" t="s">
        <v>1881</v>
      </c>
      <c r="G288" s="200" t="s">
        <v>1048</v>
      </c>
      <c r="H288" s="201">
        <v>3</v>
      </c>
      <c r="I288" s="202"/>
      <c r="J288" s="201">
        <f t="shared" si="50"/>
        <v>0</v>
      </c>
      <c r="K288" s="203"/>
      <c r="L288" s="204"/>
      <c r="M288" s="205" t="s">
        <v>1</v>
      </c>
      <c r="N288" s="206" t="s">
        <v>38</v>
      </c>
      <c r="O288" s="68"/>
      <c r="P288" s="193">
        <f t="shared" si="51"/>
        <v>0</v>
      </c>
      <c r="Q288" s="193">
        <v>8.4000000000000005E-2</v>
      </c>
      <c r="R288" s="193">
        <f t="shared" si="52"/>
        <v>0.252</v>
      </c>
      <c r="S288" s="193">
        <v>0</v>
      </c>
      <c r="T288" s="194">
        <f t="shared" si="53"/>
        <v>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R288" s="195" t="s">
        <v>220</v>
      </c>
      <c r="AT288" s="195" t="s">
        <v>256</v>
      </c>
      <c r="AU288" s="195" t="s">
        <v>180</v>
      </c>
      <c r="AY288" s="14" t="s">
        <v>172</v>
      </c>
      <c r="BE288" s="196">
        <f t="shared" si="54"/>
        <v>0</v>
      </c>
      <c r="BF288" s="196">
        <f t="shared" si="55"/>
        <v>0</v>
      </c>
      <c r="BG288" s="196">
        <f t="shared" si="56"/>
        <v>0</v>
      </c>
      <c r="BH288" s="196">
        <f t="shared" si="57"/>
        <v>0</v>
      </c>
      <c r="BI288" s="196">
        <f t="shared" si="58"/>
        <v>0</v>
      </c>
      <c r="BJ288" s="14" t="s">
        <v>180</v>
      </c>
      <c r="BK288" s="196">
        <f t="shared" si="59"/>
        <v>0</v>
      </c>
      <c r="BL288" s="14" t="s">
        <v>179</v>
      </c>
      <c r="BM288" s="195" t="s">
        <v>1495</v>
      </c>
    </row>
    <row r="289" spans="1:65" s="2" customFormat="1" ht="24.2" customHeight="1">
      <c r="A289" s="31"/>
      <c r="B289" s="32"/>
      <c r="C289" s="197" t="s">
        <v>1234</v>
      </c>
      <c r="D289" s="197" t="s">
        <v>256</v>
      </c>
      <c r="E289" s="198" t="s">
        <v>2168</v>
      </c>
      <c r="F289" s="199" t="s">
        <v>2169</v>
      </c>
      <c r="G289" s="200" t="s">
        <v>1048</v>
      </c>
      <c r="H289" s="201">
        <v>1</v>
      </c>
      <c r="I289" s="202"/>
      <c r="J289" s="201">
        <f t="shared" si="50"/>
        <v>0</v>
      </c>
      <c r="K289" s="203"/>
      <c r="L289" s="204"/>
      <c r="M289" s="205" t="s">
        <v>1</v>
      </c>
      <c r="N289" s="206" t="s">
        <v>38</v>
      </c>
      <c r="O289" s="68"/>
      <c r="P289" s="193">
        <f t="shared" si="51"/>
        <v>0</v>
      </c>
      <c r="Q289" s="193">
        <v>9.5000000000000001E-2</v>
      </c>
      <c r="R289" s="193">
        <f t="shared" si="52"/>
        <v>9.5000000000000001E-2</v>
      </c>
      <c r="S289" s="193">
        <v>0</v>
      </c>
      <c r="T289" s="194">
        <f t="shared" si="53"/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95" t="s">
        <v>220</v>
      </c>
      <c r="AT289" s="195" t="s">
        <v>256</v>
      </c>
      <c r="AU289" s="195" t="s">
        <v>180</v>
      </c>
      <c r="AY289" s="14" t="s">
        <v>172</v>
      </c>
      <c r="BE289" s="196">
        <f t="shared" si="54"/>
        <v>0</v>
      </c>
      <c r="BF289" s="196">
        <f t="shared" si="55"/>
        <v>0</v>
      </c>
      <c r="BG289" s="196">
        <f t="shared" si="56"/>
        <v>0</v>
      </c>
      <c r="BH289" s="196">
        <f t="shared" si="57"/>
        <v>0</v>
      </c>
      <c r="BI289" s="196">
        <f t="shared" si="58"/>
        <v>0</v>
      </c>
      <c r="BJ289" s="14" t="s">
        <v>180</v>
      </c>
      <c r="BK289" s="196">
        <f t="shared" si="59"/>
        <v>0</v>
      </c>
      <c r="BL289" s="14" t="s">
        <v>179</v>
      </c>
      <c r="BM289" s="195" t="s">
        <v>1498</v>
      </c>
    </row>
    <row r="290" spans="1:65" s="2" customFormat="1" ht="24.2" customHeight="1">
      <c r="A290" s="31"/>
      <c r="B290" s="32"/>
      <c r="C290" s="184" t="s">
        <v>1499</v>
      </c>
      <c r="D290" s="184" t="s">
        <v>175</v>
      </c>
      <c r="E290" s="185" t="s">
        <v>1882</v>
      </c>
      <c r="F290" s="186" t="s">
        <v>1883</v>
      </c>
      <c r="G290" s="187" t="s">
        <v>1048</v>
      </c>
      <c r="H290" s="188">
        <v>7</v>
      </c>
      <c r="I290" s="189"/>
      <c r="J290" s="188">
        <f t="shared" si="50"/>
        <v>0</v>
      </c>
      <c r="K290" s="190"/>
      <c r="L290" s="36"/>
      <c r="M290" s="191" t="s">
        <v>1</v>
      </c>
      <c r="N290" s="192" t="s">
        <v>38</v>
      </c>
      <c r="O290" s="68"/>
      <c r="P290" s="193">
        <f t="shared" si="51"/>
        <v>0</v>
      </c>
      <c r="Q290" s="193">
        <v>0</v>
      </c>
      <c r="R290" s="193">
        <f t="shared" si="52"/>
        <v>0</v>
      </c>
      <c r="S290" s="193">
        <v>0</v>
      </c>
      <c r="T290" s="194">
        <f t="shared" si="53"/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95" t="s">
        <v>179</v>
      </c>
      <c r="AT290" s="195" t="s">
        <v>175</v>
      </c>
      <c r="AU290" s="195" t="s">
        <v>180</v>
      </c>
      <c r="AY290" s="14" t="s">
        <v>172</v>
      </c>
      <c r="BE290" s="196">
        <f t="shared" si="54"/>
        <v>0</v>
      </c>
      <c r="BF290" s="196">
        <f t="shared" si="55"/>
        <v>0</v>
      </c>
      <c r="BG290" s="196">
        <f t="shared" si="56"/>
        <v>0</v>
      </c>
      <c r="BH290" s="196">
        <f t="shared" si="57"/>
        <v>0</v>
      </c>
      <c r="BI290" s="196">
        <f t="shared" si="58"/>
        <v>0</v>
      </c>
      <c r="BJ290" s="14" t="s">
        <v>180</v>
      </c>
      <c r="BK290" s="196">
        <f t="shared" si="59"/>
        <v>0</v>
      </c>
      <c r="BL290" s="14" t="s">
        <v>179</v>
      </c>
      <c r="BM290" s="195" t="s">
        <v>1502</v>
      </c>
    </row>
    <row r="291" spans="1:65" s="2" customFormat="1" ht="24.2" customHeight="1">
      <c r="A291" s="31"/>
      <c r="B291" s="32"/>
      <c r="C291" s="184" t="s">
        <v>1237</v>
      </c>
      <c r="D291" s="184" t="s">
        <v>175</v>
      </c>
      <c r="E291" s="185" t="s">
        <v>1884</v>
      </c>
      <c r="F291" s="186" t="s">
        <v>1885</v>
      </c>
      <c r="G291" s="187" t="s">
        <v>1048</v>
      </c>
      <c r="H291" s="188">
        <v>17</v>
      </c>
      <c r="I291" s="189"/>
      <c r="J291" s="188">
        <f t="shared" si="50"/>
        <v>0</v>
      </c>
      <c r="K291" s="190"/>
      <c r="L291" s="36"/>
      <c r="M291" s="191" t="s">
        <v>1</v>
      </c>
      <c r="N291" s="192" t="s">
        <v>38</v>
      </c>
      <c r="O291" s="68"/>
      <c r="P291" s="193">
        <f t="shared" si="51"/>
        <v>0</v>
      </c>
      <c r="Q291" s="193">
        <v>0</v>
      </c>
      <c r="R291" s="193">
        <f t="shared" si="52"/>
        <v>0</v>
      </c>
      <c r="S291" s="193">
        <v>0</v>
      </c>
      <c r="T291" s="194">
        <f t="shared" si="53"/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95" t="s">
        <v>179</v>
      </c>
      <c r="AT291" s="195" t="s">
        <v>175</v>
      </c>
      <c r="AU291" s="195" t="s">
        <v>180</v>
      </c>
      <c r="AY291" s="14" t="s">
        <v>172</v>
      </c>
      <c r="BE291" s="196">
        <f t="shared" si="54"/>
        <v>0</v>
      </c>
      <c r="BF291" s="196">
        <f t="shared" si="55"/>
        <v>0</v>
      </c>
      <c r="BG291" s="196">
        <f t="shared" si="56"/>
        <v>0</v>
      </c>
      <c r="BH291" s="196">
        <f t="shared" si="57"/>
        <v>0</v>
      </c>
      <c r="BI291" s="196">
        <f t="shared" si="58"/>
        <v>0</v>
      </c>
      <c r="BJ291" s="14" t="s">
        <v>180</v>
      </c>
      <c r="BK291" s="196">
        <f t="shared" si="59"/>
        <v>0</v>
      </c>
      <c r="BL291" s="14" t="s">
        <v>179</v>
      </c>
      <c r="BM291" s="195" t="s">
        <v>1505</v>
      </c>
    </row>
    <row r="292" spans="1:65" s="2" customFormat="1" ht="24.2" customHeight="1">
      <c r="A292" s="31"/>
      <c r="B292" s="32"/>
      <c r="C292" s="197" t="s">
        <v>1506</v>
      </c>
      <c r="D292" s="197" t="s">
        <v>256</v>
      </c>
      <c r="E292" s="198" t="s">
        <v>1482</v>
      </c>
      <c r="F292" s="199" t="s">
        <v>1483</v>
      </c>
      <c r="G292" s="200" t="s">
        <v>1048</v>
      </c>
      <c r="H292" s="201">
        <v>10</v>
      </c>
      <c r="I292" s="202"/>
      <c r="J292" s="201">
        <f t="shared" si="50"/>
        <v>0</v>
      </c>
      <c r="K292" s="203"/>
      <c r="L292" s="204"/>
      <c r="M292" s="205" t="s">
        <v>1</v>
      </c>
      <c r="N292" s="206" t="s">
        <v>38</v>
      </c>
      <c r="O292" s="68"/>
      <c r="P292" s="193">
        <f t="shared" si="51"/>
        <v>0</v>
      </c>
      <c r="Q292" s="193">
        <v>1.0999999999999999E-2</v>
      </c>
      <c r="R292" s="193">
        <f t="shared" si="52"/>
        <v>0.10999999999999999</v>
      </c>
      <c r="S292" s="193">
        <v>0</v>
      </c>
      <c r="T292" s="194">
        <f t="shared" si="53"/>
        <v>0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95" t="s">
        <v>220</v>
      </c>
      <c r="AT292" s="195" t="s">
        <v>256</v>
      </c>
      <c r="AU292" s="195" t="s">
        <v>180</v>
      </c>
      <c r="AY292" s="14" t="s">
        <v>172</v>
      </c>
      <c r="BE292" s="196">
        <f t="shared" si="54"/>
        <v>0</v>
      </c>
      <c r="BF292" s="196">
        <f t="shared" si="55"/>
        <v>0</v>
      </c>
      <c r="BG292" s="196">
        <f t="shared" si="56"/>
        <v>0</v>
      </c>
      <c r="BH292" s="196">
        <f t="shared" si="57"/>
        <v>0</v>
      </c>
      <c r="BI292" s="196">
        <f t="shared" si="58"/>
        <v>0</v>
      </c>
      <c r="BJ292" s="14" t="s">
        <v>180</v>
      </c>
      <c r="BK292" s="196">
        <f t="shared" si="59"/>
        <v>0</v>
      </c>
      <c r="BL292" s="14" t="s">
        <v>179</v>
      </c>
      <c r="BM292" s="195" t="s">
        <v>1509</v>
      </c>
    </row>
    <row r="293" spans="1:65" s="2" customFormat="1" ht="24.2" customHeight="1">
      <c r="A293" s="31"/>
      <c r="B293" s="32"/>
      <c r="C293" s="197" t="s">
        <v>1240</v>
      </c>
      <c r="D293" s="197" t="s">
        <v>256</v>
      </c>
      <c r="E293" s="198" t="s">
        <v>1486</v>
      </c>
      <c r="F293" s="199" t="s">
        <v>1487</v>
      </c>
      <c r="G293" s="200" t="s">
        <v>1048</v>
      </c>
      <c r="H293" s="201">
        <v>7</v>
      </c>
      <c r="I293" s="202"/>
      <c r="J293" s="201">
        <f t="shared" si="50"/>
        <v>0</v>
      </c>
      <c r="K293" s="203"/>
      <c r="L293" s="204"/>
      <c r="M293" s="205" t="s">
        <v>1</v>
      </c>
      <c r="N293" s="206" t="s">
        <v>38</v>
      </c>
      <c r="O293" s="68"/>
      <c r="P293" s="193">
        <f t="shared" si="51"/>
        <v>0</v>
      </c>
      <c r="Q293" s="193">
        <v>1.6E-2</v>
      </c>
      <c r="R293" s="193">
        <f t="shared" si="52"/>
        <v>0.112</v>
      </c>
      <c r="S293" s="193">
        <v>0</v>
      </c>
      <c r="T293" s="194">
        <f t="shared" si="53"/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95" t="s">
        <v>220</v>
      </c>
      <c r="AT293" s="195" t="s">
        <v>256</v>
      </c>
      <c r="AU293" s="195" t="s">
        <v>180</v>
      </c>
      <c r="AY293" s="14" t="s">
        <v>172</v>
      </c>
      <c r="BE293" s="196">
        <f t="shared" si="54"/>
        <v>0</v>
      </c>
      <c r="BF293" s="196">
        <f t="shared" si="55"/>
        <v>0</v>
      </c>
      <c r="BG293" s="196">
        <f t="shared" si="56"/>
        <v>0</v>
      </c>
      <c r="BH293" s="196">
        <f t="shared" si="57"/>
        <v>0</v>
      </c>
      <c r="BI293" s="196">
        <f t="shared" si="58"/>
        <v>0</v>
      </c>
      <c r="BJ293" s="14" t="s">
        <v>180</v>
      </c>
      <c r="BK293" s="196">
        <f t="shared" si="59"/>
        <v>0</v>
      </c>
      <c r="BL293" s="14" t="s">
        <v>179</v>
      </c>
      <c r="BM293" s="195" t="s">
        <v>1512</v>
      </c>
    </row>
    <row r="294" spans="1:65" s="2" customFormat="1" ht="24.2" customHeight="1">
      <c r="A294" s="31"/>
      <c r="B294" s="32"/>
      <c r="C294" s="184" t="s">
        <v>1513</v>
      </c>
      <c r="D294" s="184" t="s">
        <v>175</v>
      </c>
      <c r="E294" s="185" t="s">
        <v>1886</v>
      </c>
      <c r="F294" s="186" t="s">
        <v>1887</v>
      </c>
      <c r="G294" s="187" t="s">
        <v>1048</v>
      </c>
      <c r="H294" s="188">
        <v>16</v>
      </c>
      <c r="I294" s="189"/>
      <c r="J294" s="188">
        <f t="shared" si="50"/>
        <v>0</v>
      </c>
      <c r="K294" s="190"/>
      <c r="L294" s="36"/>
      <c r="M294" s="191" t="s">
        <v>1</v>
      </c>
      <c r="N294" s="192" t="s">
        <v>38</v>
      </c>
      <c r="O294" s="68"/>
      <c r="P294" s="193">
        <f t="shared" si="51"/>
        <v>0</v>
      </c>
      <c r="Q294" s="193">
        <v>0</v>
      </c>
      <c r="R294" s="193">
        <f t="shared" si="52"/>
        <v>0</v>
      </c>
      <c r="S294" s="193">
        <v>0</v>
      </c>
      <c r="T294" s="194">
        <f t="shared" si="53"/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95" t="s">
        <v>179</v>
      </c>
      <c r="AT294" s="195" t="s">
        <v>175</v>
      </c>
      <c r="AU294" s="195" t="s">
        <v>180</v>
      </c>
      <c r="AY294" s="14" t="s">
        <v>172</v>
      </c>
      <c r="BE294" s="196">
        <f t="shared" si="54"/>
        <v>0</v>
      </c>
      <c r="BF294" s="196">
        <f t="shared" si="55"/>
        <v>0</v>
      </c>
      <c r="BG294" s="196">
        <f t="shared" si="56"/>
        <v>0</v>
      </c>
      <c r="BH294" s="196">
        <f t="shared" si="57"/>
        <v>0</v>
      </c>
      <c r="BI294" s="196">
        <f t="shared" si="58"/>
        <v>0</v>
      </c>
      <c r="BJ294" s="14" t="s">
        <v>180</v>
      </c>
      <c r="BK294" s="196">
        <f t="shared" si="59"/>
        <v>0</v>
      </c>
      <c r="BL294" s="14" t="s">
        <v>179</v>
      </c>
      <c r="BM294" s="195" t="s">
        <v>1516</v>
      </c>
    </row>
    <row r="295" spans="1:65" s="2" customFormat="1" ht="37.9" customHeight="1">
      <c r="A295" s="31"/>
      <c r="B295" s="32"/>
      <c r="C295" s="184" t="s">
        <v>1243</v>
      </c>
      <c r="D295" s="184" t="s">
        <v>175</v>
      </c>
      <c r="E295" s="185" t="s">
        <v>1493</v>
      </c>
      <c r="F295" s="186" t="s">
        <v>2196</v>
      </c>
      <c r="G295" s="187" t="s">
        <v>1048</v>
      </c>
      <c r="H295" s="188">
        <v>48</v>
      </c>
      <c r="I295" s="189"/>
      <c r="J295" s="188">
        <f t="shared" si="50"/>
        <v>0</v>
      </c>
      <c r="K295" s="190"/>
      <c r="L295" s="36"/>
      <c r="M295" s="191" t="s">
        <v>1</v>
      </c>
      <c r="N295" s="192" t="s">
        <v>38</v>
      </c>
      <c r="O295" s="68"/>
      <c r="P295" s="193">
        <f t="shared" si="51"/>
        <v>0</v>
      </c>
      <c r="Q295" s="193">
        <v>0</v>
      </c>
      <c r="R295" s="193">
        <f t="shared" si="52"/>
        <v>0</v>
      </c>
      <c r="S295" s="193">
        <v>0</v>
      </c>
      <c r="T295" s="194">
        <f t="shared" si="53"/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95" t="s">
        <v>179</v>
      </c>
      <c r="AT295" s="195" t="s">
        <v>175</v>
      </c>
      <c r="AU295" s="195" t="s">
        <v>180</v>
      </c>
      <c r="AY295" s="14" t="s">
        <v>172</v>
      </c>
      <c r="BE295" s="196">
        <f t="shared" si="54"/>
        <v>0</v>
      </c>
      <c r="BF295" s="196">
        <f t="shared" si="55"/>
        <v>0</v>
      </c>
      <c r="BG295" s="196">
        <f t="shared" si="56"/>
        <v>0</v>
      </c>
      <c r="BH295" s="196">
        <f t="shared" si="57"/>
        <v>0</v>
      </c>
      <c r="BI295" s="196">
        <f t="shared" si="58"/>
        <v>0</v>
      </c>
      <c r="BJ295" s="14" t="s">
        <v>180</v>
      </c>
      <c r="BK295" s="196">
        <f t="shared" si="59"/>
        <v>0</v>
      </c>
      <c r="BL295" s="14" t="s">
        <v>179</v>
      </c>
      <c r="BM295" s="195" t="s">
        <v>1519</v>
      </c>
    </row>
    <row r="296" spans="1:65" s="2" customFormat="1" ht="24.2" customHeight="1">
      <c r="A296" s="31"/>
      <c r="B296" s="32"/>
      <c r="C296" s="184" t="s">
        <v>1520</v>
      </c>
      <c r="D296" s="184" t="s">
        <v>175</v>
      </c>
      <c r="E296" s="185" t="s">
        <v>1496</v>
      </c>
      <c r="F296" s="186" t="s">
        <v>1497</v>
      </c>
      <c r="G296" s="187" t="s">
        <v>1048</v>
      </c>
      <c r="H296" s="188">
        <v>1</v>
      </c>
      <c r="I296" s="189"/>
      <c r="J296" s="188">
        <f t="shared" si="50"/>
        <v>0</v>
      </c>
      <c r="K296" s="190"/>
      <c r="L296" s="36"/>
      <c r="M296" s="191" t="s">
        <v>1</v>
      </c>
      <c r="N296" s="192" t="s">
        <v>38</v>
      </c>
      <c r="O296" s="68"/>
      <c r="P296" s="193">
        <f t="shared" si="51"/>
        <v>0</v>
      </c>
      <c r="Q296" s="193">
        <v>0</v>
      </c>
      <c r="R296" s="193">
        <f t="shared" si="52"/>
        <v>0</v>
      </c>
      <c r="S296" s="193">
        <v>0</v>
      </c>
      <c r="T296" s="194">
        <f t="shared" si="53"/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95" t="s">
        <v>179</v>
      </c>
      <c r="AT296" s="195" t="s">
        <v>175</v>
      </c>
      <c r="AU296" s="195" t="s">
        <v>180</v>
      </c>
      <c r="AY296" s="14" t="s">
        <v>172</v>
      </c>
      <c r="BE296" s="196">
        <f t="shared" si="54"/>
        <v>0</v>
      </c>
      <c r="BF296" s="196">
        <f t="shared" si="55"/>
        <v>0</v>
      </c>
      <c r="BG296" s="196">
        <f t="shared" si="56"/>
        <v>0</v>
      </c>
      <c r="BH296" s="196">
        <f t="shared" si="57"/>
        <v>0</v>
      </c>
      <c r="BI296" s="196">
        <f t="shared" si="58"/>
        <v>0</v>
      </c>
      <c r="BJ296" s="14" t="s">
        <v>180</v>
      </c>
      <c r="BK296" s="196">
        <f t="shared" si="59"/>
        <v>0</v>
      </c>
      <c r="BL296" s="14" t="s">
        <v>179</v>
      </c>
      <c r="BM296" s="195" t="s">
        <v>1523</v>
      </c>
    </row>
    <row r="297" spans="1:65" s="2" customFormat="1" ht="24.2" customHeight="1">
      <c r="A297" s="31"/>
      <c r="B297" s="32"/>
      <c r="C297" s="184" t="s">
        <v>1246</v>
      </c>
      <c r="D297" s="184" t="s">
        <v>175</v>
      </c>
      <c r="E297" s="185" t="s">
        <v>1500</v>
      </c>
      <c r="F297" s="186" t="s">
        <v>1501</v>
      </c>
      <c r="G297" s="187" t="s">
        <v>1048</v>
      </c>
      <c r="H297" s="188">
        <v>17</v>
      </c>
      <c r="I297" s="189"/>
      <c r="J297" s="188">
        <f t="shared" si="50"/>
        <v>0</v>
      </c>
      <c r="K297" s="190"/>
      <c r="L297" s="36"/>
      <c r="M297" s="191" t="s">
        <v>1</v>
      </c>
      <c r="N297" s="192" t="s">
        <v>38</v>
      </c>
      <c r="O297" s="68"/>
      <c r="P297" s="193">
        <f t="shared" si="51"/>
        <v>0</v>
      </c>
      <c r="Q297" s="193">
        <v>0</v>
      </c>
      <c r="R297" s="193">
        <f t="shared" si="52"/>
        <v>0</v>
      </c>
      <c r="S297" s="193">
        <v>0</v>
      </c>
      <c r="T297" s="194">
        <f t="shared" si="53"/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95" t="s">
        <v>179</v>
      </c>
      <c r="AT297" s="195" t="s">
        <v>175</v>
      </c>
      <c r="AU297" s="195" t="s">
        <v>180</v>
      </c>
      <c r="AY297" s="14" t="s">
        <v>172</v>
      </c>
      <c r="BE297" s="196">
        <f t="shared" si="54"/>
        <v>0</v>
      </c>
      <c r="BF297" s="196">
        <f t="shared" si="55"/>
        <v>0</v>
      </c>
      <c r="BG297" s="196">
        <f t="shared" si="56"/>
        <v>0</v>
      </c>
      <c r="BH297" s="196">
        <f t="shared" si="57"/>
        <v>0</v>
      </c>
      <c r="BI297" s="196">
        <f t="shared" si="58"/>
        <v>0</v>
      </c>
      <c r="BJ297" s="14" t="s">
        <v>180</v>
      </c>
      <c r="BK297" s="196">
        <f t="shared" si="59"/>
        <v>0</v>
      </c>
      <c r="BL297" s="14" t="s">
        <v>179</v>
      </c>
      <c r="BM297" s="195" t="s">
        <v>1526</v>
      </c>
    </row>
    <row r="298" spans="1:65" s="2" customFormat="1" ht="24.2" customHeight="1">
      <c r="A298" s="31"/>
      <c r="B298" s="32"/>
      <c r="C298" s="197" t="s">
        <v>1527</v>
      </c>
      <c r="D298" s="197" t="s">
        <v>256</v>
      </c>
      <c r="E298" s="198" t="s">
        <v>1503</v>
      </c>
      <c r="F298" s="199" t="s">
        <v>1504</v>
      </c>
      <c r="G298" s="200" t="s">
        <v>1048</v>
      </c>
      <c r="H298" s="201">
        <v>4</v>
      </c>
      <c r="I298" s="202"/>
      <c r="J298" s="201">
        <f t="shared" si="50"/>
        <v>0</v>
      </c>
      <c r="K298" s="203"/>
      <c r="L298" s="204"/>
      <c r="M298" s="205" t="s">
        <v>1</v>
      </c>
      <c r="N298" s="206" t="s">
        <v>38</v>
      </c>
      <c r="O298" s="68"/>
      <c r="P298" s="193">
        <f t="shared" si="51"/>
        <v>0</v>
      </c>
      <c r="Q298" s="193">
        <v>0</v>
      </c>
      <c r="R298" s="193">
        <f t="shared" si="52"/>
        <v>0</v>
      </c>
      <c r="S298" s="193">
        <v>0</v>
      </c>
      <c r="T298" s="194">
        <f t="shared" si="53"/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95" t="s">
        <v>220</v>
      </c>
      <c r="AT298" s="195" t="s">
        <v>256</v>
      </c>
      <c r="AU298" s="195" t="s">
        <v>180</v>
      </c>
      <c r="AY298" s="14" t="s">
        <v>172</v>
      </c>
      <c r="BE298" s="196">
        <f t="shared" si="54"/>
        <v>0</v>
      </c>
      <c r="BF298" s="196">
        <f t="shared" si="55"/>
        <v>0</v>
      </c>
      <c r="BG298" s="196">
        <f t="shared" si="56"/>
        <v>0</v>
      </c>
      <c r="BH298" s="196">
        <f t="shared" si="57"/>
        <v>0</v>
      </c>
      <c r="BI298" s="196">
        <f t="shared" si="58"/>
        <v>0</v>
      </c>
      <c r="BJ298" s="14" t="s">
        <v>180</v>
      </c>
      <c r="BK298" s="196">
        <f t="shared" si="59"/>
        <v>0</v>
      </c>
      <c r="BL298" s="14" t="s">
        <v>179</v>
      </c>
      <c r="BM298" s="195" t="s">
        <v>1530</v>
      </c>
    </row>
    <row r="299" spans="1:65" s="2" customFormat="1" ht="24.2" customHeight="1">
      <c r="A299" s="31"/>
      <c r="B299" s="32"/>
      <c r="C299" s="197" t="s">
        <v>1249</v>
      </c>
      <c r="D299" s="197" t="s">
        <v>256</v>
      </c>
      <c r="E299" s="198" t="s">
        <v>1507</v>
      </c>
      <c r="F299" s="199" t="s">
        <v>1508</v>
      </c>
      <c r="G299" s="200" t="s">
        <v>1048</v>
      </c>
      <c r="H299" s="201">
        <v>13</v>
      </c>
      <c r="I299" s="202"/>
      <c r="J299" s="201">
        <f t="shared" si="50"/>
        <v>0</v>
      </c>
      <c r="K299" s="203"/>
      <c r="L299" s="204"/>
      <c r="M299" s="205" t="s">
        <v>1</v>
      </c>
      <c r="N299" s="206" t="s">
        <v>38</v>
      </c>
      <c r="O299" s="68"/>
      <c r="P299" s="193">
        <f t="shared" si="51"/>
        <v>0</v>
      </c>
      <c r="Q299" s="193">
        <v>0</v>
      </c>
      <c r="R299" s="193">
        <f t="shared" si="52"/>
        <v>0</v>
      </c>
      <c r="S299" s="193">
        <v>0</v>
      </c>
      <c r="T299" s="194">
        <f t="shared" si="53"/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95" t="s">
        <v>220</v>
      </c>
      <c r="AT299" s="195" t="s">
        <v>256</v>
      </c>
      <c r="AU299" s="195" t="s">
        <v>180</v>
      </c>
      <c r="AY299" s="14" t="s">
        <v>172</v>
      </c>
      <c r="BE299" s="196">
        <f t="shared" si="54"/>
        <v>0</v>
      </c>
      <c r="BF299" s="196">
        <f t="shared" si="55"/>
        <v>0</v>
      </c>
      <c r="BG299" s="196">
        <f t="shared" si="56"/>
        <v>0</v>
      </c>
      <c r="BH299" s="196">
        <f t="shared" si="57"/>
        <v>0</v>
      </c>
      <c r="BI299" s="196">
        <f t="shared" si="58"/>
        <v>0</v>
      </c>
      <c r="BJ299" s="14" t="s">
        <v>180</v>
      </c>
      <c r="BK299" s="196">
        <f t="shared" si="59"/>
        <v>0</v>
      </c>
      <c r="BL299" s="14" t="s">
        <v>179</v>
      </c>
      <c r="BM299" s="195" t="s">
        <v>1533</v>
      </c>
    </row>
    <row r="300" spans="1:65" s="2" customFormat="1" ht="24.2" customHeight="1">
      <c r="A300" s="31"/>
      <c r="B300" s="32"/>
      <c r="C300" s="184" t="s">
        <v>1534</v>
      </c>
      <c r="D300" s="184" t="s">
        <v>175</v>
      </c>
      <c r="E300" s="185" t="s">
        <v>1510</v>
      </c>
      <c r="F300" s="186" t="s">
        <v>1511</v>
      </c>
      <c r="G300" s="187" t="s">
        <v>1048</v>
      </c>
      <c r="H300" s="188">
        <v>17</v>
      </c>
      <c r="I300" s="189"/>
      <c r="J300" s="188">
        <f t="shared" si="50"/>
        <v>0</v>
      </c>
      <c r="K300" s="190"/>
      <c r="L300" s="36"/>
      <c r="M300" s="191" t="s">
        <v>1</v>
      </c>
      <c r="N300" s="192" t="s">
        <v>38</v>
      </c>
      <c r="O300" s="68"/>
      <c r="P300" s="193">
        <f t="shared" si="51"/>
        <v>0</v>
      </c>
      <c r="Q300" s="193">
        <v>0</v>
      </c>
      <c r="R300" s="193">
        <f t="shared" si="52"/>
        <v>0</v>
      </c>
      <c r="S300" s="193">
        <v>0</v>
      </c>
      <c r="T300" s="194">
        <f t="shared" si="53"/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95" t="s">
        <v>179</v>
      </c>
      <c r="AT300" s="195" t="s">
        <v>175</v>
      </c>
      <c r="AU300" s="195" t="s">
        <v>180</v>
      </c>
      <c r="AY300" s="14" t="s">
        <v>172</v>
      </c>
      <c r="BE300" s="196">
        <f t="shared" si="54"/>
        <v>0</v>
      </c>
      <c r="BF300" s="196">
        <f t="shared" si="55"/>
        <v>0</v>
      </c>
      <c r="BG300" s="196">
        <f t="shared" si="56"/>
        <v>0</v>
      </c>
      <c r="BH300" s="196">
        <f t="shared" si="57"/>
        <v>0</v>
      </c>
      <c r="BI300" s="196">
        <f t="shared" si="58"/>
        <v>0</v>
      </c>
      <c r="BJ300" s="14" t="s">
        <v>180</v>
      </c>
      <c r="BK300" s="196">
        <f t="shared" si="59"/>
        <v>0</v>
      </c>
      <c r="BL300" s="14" t="s">
        <v>179</v>
      </c>
      <c r="BM300" s="195" t="s">
        <v>1537</v>
      </c>
    </row>
    <row r="301" spans="1:65" s="2" customFormat="1" ht="24.2" customHeight="1">
      <c r="A301" s="31"/>
      <c r="B301" s="32"/>
      <c r="C301" s="184" t="s">
        <v>1253</v>
      </c>
      <c r="D301" s="184" t="s">
        <v>175</v>
      </c>
      <c r="E301" s="185" t="s">
        <v>1514</v>
      </c>
      <c r="F301" s="186" t="s">
        <v>1515</v>
      </c>
      <c r="G301" s="187" t="s">
        <v>1048</v>
      </c>
      <c r="H301" s="188">
        <v>4</v>
      </c>
      <c r="I301" s="189"/>
      <c r="J301" s="188">
        <f t="shared" si="50"/>
        <v>0</v>
      </c>
      <c r="K301" s="190"/>
      <c r="L301" s="36"/>
      <c r="M301" s="191" t="s">
        <v>1</v>
      </c>
      <c r="N301" s="192" t="s">
        <v>38</v>
      </c>
      <c r="O301" s="68"/>
      <c r="P301" s="193">
        <f t="shared" si="51"/>
        <v>0</v>
      </c>
      <c r="Q301" s="193">
        <v>0</v>
      </c>
      <c r="R301" s="193">
        <f t="shared" si="52"/>
        <v>0</v>
      </c>
      <c r="S301" s="193">
        <v>0</v>
      </c>
      <c r="T301" s="194">
        <f t="shared" si="53"/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95" t="s">
        <v>179</v>
      </c>
      <c r="AT301" s="195" t="s">
        <v>175</v>
      </c>
      <c r="AU301" s="195" t="s">
        <v>180</v>
      </c>
      <c r="AY301" s="14" t="s">
        <v>172</v>
      </c>
      <c r="BE301" s="196">
        <f t="shared" si="54"/>
        <v>0</v>
      </c>
      <c r="BF301" s="196">
        <f t="shared" si="55"/>
        <v>0</v>
      </c>
      <c r="BG301" s="196">
        <f t="shared" si="56"/>
        <v>0</v>
      </c>
      <c r="BH301" s="196">
        <f t="shared" si="57"/>
        <v>0</v>
      </c>
      <c r="BI301" s="196">
        <f t="shared" si="58"/>
        <v>0</v>
      </c>
      <c r="BJ301" s="14" t="s">
        <v>180</v>
      </c>
      <c r="BK301" s="196">
        <f t="shared" si="59"/>
        <v>0</v>
      </c>
      <c r="BL301" s="14" t="s">
        <v>179</v>
      </c>
      <c r="BM301" s="195" t="s">
        <v>1540</v>
      </c>
    </row>
    <row r="302" spans="1:65" s="2" customFormat="1" ht="24.2" customHeight="1">
      <c r="A302" s="31"/>
      <c r="B302" s="32"/>
      <c r="C302" s="184" t="s">
        <v>1541</v>
      </c>
      <c r="D302" s="184" t="s">
        <v>175</v>
      </c>
      <c r="E302" s="185" t="s">
        <v>1517</v>
      </c>
      <c r="F302" s="186" t="s">
        <v>1518</v>
      </c>
      <c r="G302" s="187" t="s">
        <v>1048</v>
      </c>
      <c r="H302" s="188">
        <v>3</v>
      </c>
      <c r="I302" s="189"/>
      <c r="J302" s="188">
        <f t="shared" si="50"/>
        <v>0</v>
      </c>
      <c r="K302" s="190"/>
      <c r="L302" s="36"/>
      <c r="M302" s="191" t="s">
        <v>1</v>
      </c>
      <c r="N302" s="192" t="s">
        <v>38</v>
      </c>
      <c r="O302" s="68"/>
      <c r="P302" s="193">
        <f t="shared" si="51"/>
        <v>0</v>
      </c>
      <c r="Q302" s="193">
        <v>0</v>
      </c>
      <c r="R302" s="193">
        <f t="shared" si="52"/>
        <v>0</v>
      </c>
      <c r="S302" s="193">
        <v>0</v>
      </c>
      <c r="T302" s="194">
        <f t="shared" si="53"/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95" t="s">
        <v>179</v>
      </c>
      <c r="AT302" s="195" t="s">
        <v>175</v>
      </c>
      <c r="AU302" s="195" t="s">
        <v>180</v>
      </c>
      <c r="AY302" s="14" t="s">
        <v>172</v>
      </c>
      <c r="BE302" s="196">
        <f t="shared" si="54"/>
        <v>0</v>
      </c>
      <c r="BF302" s="196">
        <f t="shared" si="55"/>
        <v>0</v>
      </c>
      <c r="BG302" s="196">
        <f t="shared" si="56"/>
        <v>0</v>
      </c>
      <c r="BH302" s="196">
        <f t="shared" si="57"/>
        <v>0</v>
      </c>
      <c r="BI302" s="196">
        <f t="shared" si="58"/>
        <v>0</v>
      </c>
      <c r="BJ302" s="14" t="s">
        <v>180</v>
      </c>
      <c r="BK302" s="196">
        <f t="shared" si="59"/>
        <v>0</v>
      </c>
      <c r="BL302" s="14" t="s">
        <v>179</v>
      </c>
      <c r="BM302" s="195" t="s">
        <v>1544</v>
      </c>
    </row>
    <row r="303" spans="1:65" s="2" customFormat="1" ht="24.2" customHeight="1">
      <c r="A303" s="31"/>
      <c r="B303" s="32"/>
      <c r="C303" s="184" t="s">
        <v>1256</v>
      </c>
      <c r="D303" s="184" t="s">
        <v>175</v>
      </c>
      <c r="E303" s="185" t="s">
        <v>1889</v>
      </c>
      <c r="F303" s="186" t="s">
        <v>1890</v>
      </c>
      <c r="G303" s="187" t="s">
        <v>1048</v>
      </c>
      <c r="H303" s="188">
        <v>1</v>
      </c>
      <c r="I303" s="189"/>
      <c r="J303" s="188">
        <f t="shared" si="50"/>
        <v>0</v>
      </c>
      <c r="K303" s="190"/>
      <c r="L303" s="36"/>
      <c r="M303" s="191" t="s">
        <v>1</v>
      </c>
      <c r="N303" s="192" t="s">
        <v>38</v>
      </c>
      <c r="O303" s="68"/>
      <c r="P303" s="193">
        <f t="shared" si="51"/>
        <v>0</v>
      </c>
      <c r="Q303" s="193">
        <v>0</v>
      </c>
      <c r="R303" s="193">
        <f t="shared" si="52"/>
        <v>0</v>
      </c>
      <c r="S303" s="193">
        <v>0</v>
      </c>
      <c r="T303" s="194">
        <f t="shared" si="53"/>
        <v>0</v>
      </c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R303" s="195" t="s">
        <v>179</v>
      </c>
      <c r="AT303" s="195" t="s">
        <v>175</v>
      </c>
      <c r="AU303" s="195" t="s">
        <v>180</v>
      </c>
      <c r="AY303" s="14" t="s">
        <v>172</v>
      </c>
      <c r="BE303" s="196">
        <f t="shared" si="54"/>
        <v>0</v>
      </c>
      <c r="BF303" s="196">
        <f t="shared" si="55"/>
        <v>0</v>
      </c>
      <c r="BG303" s="196">
        <f t="shared" si="56"/>
        <v>0</v>
      </c>
      <c r="BH303" s="196">
        <f t="shared" si="57"/>
        <v>0</v>
      </c>
      <c r="BI303" s="196">
        <f t="shared" si="58"/>
        <v>0</v>
      </c>
      <c r="BJ303" s="14" t="s">
        <v>180</v>
      </c>
      <c r="BK303" s="196">
        <f t="shared" si="59"/>
        <v>0</v>
      </c>
      <c r="BL303" s="14" t="s">
        <v>179</v>
      </c>
      <c r="BM303" s="195" t="s">
        <v>1547</v>
      </c>
    </row>
    <row r="304" spans="1:65" s="2" customFormat="1" ht="24.2" customHeight="1">
      <c r="A304" s="31"/>
      <c r="B304" s="32"/>
      <c r="C304" s="184" t="s">
        <v>1548</v>
      </c>
      <c r="D304" s="184" t="s">
        <v>175</v>
      </c>
      <c r="E304" s="185" t="s">
        <v>1521</v>
      </c>
      <c r="F304" s="186" t="s">
        <v>1522</v>
      </c>
      <c r="G304" s="187" t="s">
        <v>1048</v>
      </c>
      <c r="H304" s="188">
        <v>14</v>
      </c>
      <c r="I304" s="189"/>
      <c r="J304" s="188">
        <f t="shared" si="50"/>
        <v>0</v>
      </c>
      <c r="K304" s="190"/>
      <c r="L304" s="36"/>
      <c r="M304" s="191" t="s">
        <v>1</v>
      </c>
      <c r="N304" s="192" t="s">
        <v>38</v>
      </c>
      <c r="O304" s="68"/>
      <c r="P304" s="193">
        <f t="shared" si="51"/>
        <v>0</v>
      </c>
      <c r="Q304" s="193">
        <v>0</v>
      </c>
      <c r="R304" s="193">
        <f t="shared" si="52"/>
        <v>0</v>
      </c>
      <c r="S304" s="193">
        <v>0</v>
      </c>
      <c r="T304" s="194">
        <f t="shared" si="53"/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95" t="s">
        <v>179</v>
      </c>
      <c r="AT304" s="195" t="s">
        <v>175</v>
      </c>
      <c r="AU304" s="195" t="s">
        <v>180</v>
      </c>
      <c r="AY304" s="14" t="s">
        <v>172</v>
      </c>
      <c r="BE304" s="196">
        <f t="shared" si="54"/>
        <v>0</v>
      </c>
      <c r="BF304" s="196">
        <f t="shared" si="55"/>
        <v>0</v>
      </c>
      <c r="BG304" s="196">
        <f t="shared" si="56"/>
        <v>0</v>
      </c>
      <c r="BH304" s="196">
        <f t="shared" si="57"/>
        <v>0</v>
      </c>
      <c r="BI304" s="196">
        <f t="shared" si="58"/>
        <v>0</v>
      </c>
      <c r="BJ304" s="14" t="s">
        <v>180</v>
      </c>
      <c r="BK304" s="196">
        <f t="shared" si="59"/>
        <v>0</v>
      </c>
      <c r="BL304" s="14" t="s">
        <v>179</v>
      </c>
      <c r="BM304" s="195" t="s">
        <v>1551</v>
      </c>
    </row>
    <row r="305" spans="1:65" s="2" customFormat="1" ht="24.2" customHeight="1">
      <c r="A305" s="31"/>
      <c r="B305" s="32"/>
      <c r="C305" s="184" t="s">
        <v>1259</v>
      </c>
      <c r="D305" s="184" t="s">
        <v>175</v>
      </c>
      <c r="E305" s="185" t="s">
        <v>1524</v>
      </c>
      <c r="F305" s="186" t="s">
        <v>1525</v>
      </c>
      <c r="G305" s="187" t="s">
        <v>1048</v>
      </c>
      <c r="H305" s="188">
        <v>14</v>
      </c>
      <c r="I305" s="189"/>
      <c r="J305" s="188">
        <f t="shared" si="50"/>
        <v>0</v>
      </c>
      <c r="K305" s="190"/>
      <c r="L305" s="36"/>
      <c r="M305" s="191" t="s">
        <v>1</v>
      </c>
      <c r="N305" s="192" t="s">
        <v>38</v>
      </c>
      <c r="O305" s="68"/>
      <c r="P305" s="193">
        <f t="shared" si="51"/>
        <v>0</v>
      </c>
      <c r="Q305" s="193">
        <v>0</v>
      </c>
      <c r="R305" s="193">
        <f t="shared" si="52"/>
        <v>0</v>
      </c>
      <c r="S305" s="193">
        <v>0</v>
      </c>
      <c r="T305" s="194">
        <f t="shared" si="53"/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95" t="s">
        <v>179</v>
      </c>
      <c r="AT305" s="195" t="s">
        <v>175</v>
      </c>
      <c r="AU305" s="195" t="s">
        <v>180</v>
      </c>
      <c r="AY305" s="14" t="s">
        <v>172</v>
      </c>
      <c r="BE305" s="196">
        <f t="shared" si="54"/>
        <v>0</v>
      </c>
      <c r="BF305" s="196">
        <f t="shared" si="55"/>
        <v>0</v>
      </c>
      <c r="BG305" s="196">
        <f t="shared" si="56"/>
        <v>0</v>
      </c>
      <c r="BH305" s="196">
        <f t="shared" si="57"/>
        <v>0</v>
      </c>
      <c r="BI305" s="196">
        <f t="shared" si="58"/>
        <v>0</v>
      </c>
      <c r="BJ305" s="14" t="s">
        <v>180</v>
      </c>
      <c r="BK305" s="196">
        <f t="shared" si="59"/>
        <v>0</v>
      </c>
      <c r="BL305" s="14" t="s">
        <v>179</v>
      </c>
      <c r="BM305" s="195" t="s">
        <v>1554</v>
      </c>
    </row>
    <row r="306" spans="1:65" s="2" customFormat="1" ht="24.2" customHeight="1">
      <c r="A306" s="31"/>
      <c r="B306" s="32"/>
      <c r="C306" s="184" t="s">
        <v>1555</v>
      </c>
      <c r="D306" s="184" t="s">
        <v>175</v>
      </c>
      <c r="E306" s="185" t="s">
        <v>1528</v>
      </c>
      <c r="F306" s="186" t="s">
        <v>1529</v>
      </c>
      <c r="G306" s="187" t="s">
        <v>1048</v>
      </c>
      <c r="H306" s="188">
        <v>11</v>
      </c>
      <c r="I306" s="189"/>
      <c r="J306" s="188">
        <f t="shared" si="50"/>
        <v>0</v>
      </c>
      <c r="K306" s="190"/>
      <c r="L306" s="36"/>
      <c r="M306" s="191" t="s">
        <v>1</v>
      </c>
      <c r="N306" s="192" t="s">
        <v>38</v>
      </c>
      <c r="O306" s="68"/>
      <c r="P306" s="193">
        <f t="shared" si="51"/>
        <v>0</v>
      </c>
      <c r="Q306" s="193">
        <v>0</v>
      </c>
      <c r="R306" s="193">
        <f t="shared" si="52"/>
        <v>0</v>
      </c>
      <c r="S306" s="193">
        <v>0</v>
      </c>
      <c r="T306" s="194">
        <f t="shared" si="53"/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95" t="s">
        <v>179</v>
      </c>
      <c r="AT306" s="195" t="s">
        <v>175</v>
      </c>
      <c r="AU306" s="195" t="s">
        <v>180</v>
      </c>
      <c r="AY306" s="14" t="s">
        <v>172</v>
      </c>
      <c r="BE306" s="196">
        <f t="shared" si="54"/>
        <v>0</v>
      </c>
      <c r="BF306" s="196">
        <f t="shared" si="55"/>
        <v>0</v>
      </c>
      <c r="BG306" s="196">
        <f t="shared" si="56"/>
        <v>0</v>
      </c>
      <c r="BH306" s="196">
        <f t="shared" si="57"/>
        <v>0</v>
      </c>
      <c r="BI306" s="196">
        <f t="shared" si="58"/>
        <v>0</v>
      </c>
      <c r="BJ306" s="14" t="s">
        <v>180</v>
      </c>
      <c r="BK306" s="196">
        <f t="shared" si="59"/>
        <v>0</v>
      </c>
      <c r="BL306" s="14" t="s">
        <v>179</v>
      </c>
      <c r="BM306" s="195" t="s">
        <v>1558</v>
      </c>
    </row>
    <row r="307" spans="1:65" s="2" customFormat="1" ht="24.2" customHeight="1">
      <c r="A307" s="31"/>
      <c r="B307" s="32"/>
      <c r="C307" s="184" t="s">
        <v>1262</v>
      </c>
      <c r="D307" s="184" t="s">
        <v>175</v>
      </c>
      <c r="E307" s="185" t="s">
        <v>1531</v>
      </c>
      <c r="F307" s="186" t="s">
        <v>1532</v>
      </c>
      <c r="G307" s="187" t="s">
        <v>1048</v>
      </c>
      <c r="H307" s="188">
        <v>11</v>
      </c>
      <c r="I307" s="189"/>
      <c r="J307" s="188">
        <f t="shared" si="50"/>
        <v>0</v>
      </c>
      <c r="K307" s="190"/>
      <c r="L307" s="36"/>
      <c r="M307" s="191" t="s">
        <v>1</v>
      </c>
      <c r="N307" s="192" t="s">
        <v>38</v>
      </c>
      <c r="O307" s="68"/>
      <c r="P307" s="193">
        <f t="shared" si="51"/>
        <v>0</v>
      </c>
      <c r="Q307" s="193">
        <v>0</v>
      </c>
      <c r="R307" s="193">
        <f t="shared" si="52"/>
        <v>0</v>
      </c>
      <c r="S307" s="193">
        <v>0</v>
      </c>
      <c r="T307" s="194">
        <f t="shared" si="53"/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95" t="s">
        <v>179</v>
      </c>
      <c r="AT307" s="195" t="s">
        <v>175</v>
      </c>
      <c r="AU307" s="195" t="s">
        <v>180</v>
      </c>
      <c r="AY307" s="14" t="s">
        <v>172</v>
      </c>
      <c r="BE307" s="196">
        <f t="shared" si="54"/>
        <v>0</v>
      </c>
      <c r="BF307" s="196">
        <f t="shared" si="55"/>
        <v>0</v>
      </c>
      <c r="BG307" s="196">
        <f t="shared" si="56"/>
        <v>0</v>
      </c>
      <c r="BH307" s="196">
        <f t="shared" si="57"/>
        <v>0</v>
      </c>
      <c r="BI307" s="196">
        <f t="shared" si="58"/>
        <v>0</v>
      </c>
      <c r="BJ307" s="14" t="s">
        <v>180</v>
      </c>
      <c r="BK307" s="196">
        <f t="shared" si="59"/>
        <v>0</v>
      </c>
      <c r="BL307" s="14" t="s">
        <v>179</v>
      </c>
      <c r="BM307" s="195" t="s">
        <v>1561</v>
      </c>
    </row>
    <row r="308" spans="1:65" s="2" customFormat="1" ht="24.2" customHeight="1">
      <c r="A308" s="31"/>
      <c r="B308" s="32"/>
      <c r="C308" s="184" t="s">
        <v>1562</v>
      </c>
      <c r="D308" s="184" t="s">
        <v>175</v>
      </c>
      <c r="E308" s="185" t="s">
        <v>1535</v>
      </c>
      <c r="F308" s="186" t="s">
        <v>1536</v>
      </c>
      <c r="G308" s="187" t="s">
        <v>1048</v>
      </c>
      <c r="H308" s="188">
        <v>7</v>
      </c>
      <c r="I308" s="189"/>
      <c r="J308" s="188">
        <f t="shared" si="50"/>
        <v>0</v>
      </c>
      <c r="K308" s="190"/>
      <c r="L308" s="36"/>
      <c r="M308" s="191" t="s">
        <v>1</v>
      </c>
      <c r="N308" s="192" t="s">
        <v>38</v>
      </c>
      <c r="O308" s="68"/>
      <c r="P308" s="193">
        <f t="shared" si="51"/>
        <v>0</v>
      </c>
      <c r="Q308" s="193">
        <v>0</v>
      </c>
      <c r="R308" s="193">
        <f t="shared" si="52"/>
        <v>0</v>
      </c>
      <c r="S308" s="193">
        <v>0</v>
      </c>
      <c r="T308" s="194">
        <f t="shared" si="53"/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95" t="s">
        <v>179</v>
      </c>
      <c r="AT308" s="195" t="s">
        <v>175</v>
      </c>
      <c r="AU308" s="195" t="s">
        <v>180</v>
      </c>
      <c r="AY308" s="14" t="s">
        <v>172</v>
      </c>
      <c r="BE308" s="196">
        <f t="shared" si="54"/>
        <v>0</v>
      </c>
      <c r="BF308" s="196">
        <f t="shared" si="55"/>
        <v>0</v>
      </c>
      <c r="BG308" s="196">
        <f t="shared" si="56"/>
        <v>0</v>
      </c>
      <c r="BH308" s="196">
        <f t="shared" si="57"/>
        <v>0</v>
      </c>
      <c r="BI308" s="196">
        <f t="shared" si="58"/>
        <v>0</v>
      </c>
      <c r="BJ308" s="14" t="s">
        <v>180</v>
      </c>
      <c r="BK308" s="196">
        <f t="shared" si="59"/>
        <v>0</v>
      </c>
      <c r="BL308" s="14" t="s">
        <v>179</v>
      </c>
      <c r="BM308" s="195" t="s">
        <v>1565</v>
      </c>
    </row>
    <row r="309" spans="1:65" s="2" customFormat="1" ht="24.2" customHeight="1">
      <c r="A309" s="31"/>
      <c r="B309" s="32"/>
      <c r="C309" s="184" t="s">
        <v>1265</v>
      </c>
      <c r="D309" s="184" t="s">
        <v>175</v>
      </c>
      <c r="E309" s="185" t="s">
        <v>1538</v>
      </c>
      <c r="F309" s="186" t="s">
        <v>1539</v>
      </c>
      <c r="G309" s="187" t="s">
        <v>1048</v>
      </c>
      <c r="H309" s="188">
        <v>7</v>
      </c>
      <c r="I309" s="189"/>
      <c r="J309" s="188">
        <f t="shared" si="50"/>
        <v>0</v>
      </c>
      <c r="K309" s="190"/>
      <c r="L309" s="36"/>
      <c r="M309" s="191" t="s">
        <v>1</v>
      </c>
      <c r="N309" s="192" t="s">
        <v>38</v>
      </c>
      <c r="O309" s="68"/>
      <c r="P309" s="193">
        <f t="shared" si="51"/>
        <v>0</v>
      </c>
      <c r="Q309" s="193">
        <v>0</v>
      </c>
      <c r="R309" s="193">
        <f t="shared" si="52"/>
        <v>0</v>
      </c>
      <c r="S309" s="193">
        <v>0</v>
      </c>
      <c r="T309" s="194">
        <f t="shared" si="53"/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95" t="s">
        <v>179</v>
      </c>
      <c r="AT309" s="195" t="s">
        <v>175</v>
      </c>
      <c r="AU309" s="195" t="s">
        <v>180</v>
      </c>
      <c r="AY309" s="14" t="s">
        <v>172</v>
      </c>
      <c r="BE309" s="196">
        <f t="shared" si="54"/>
        <v>0</v>
      </c>
      <c r="BF309" s="196">
        <f t="shared" si="55"/>
        <v>0</v>
      </c>
      <c r="BG309" s="196">
        <f t="shared" si="56"/>
        <v>0</v>
      </c>
      <c r="BH309" s="196">
        <f t="shared" si="57"/>
        <v>0</v>
      </c>
      <c r="BI309" s="196">
        <f t="shared" si="58"/>
        <v>0</v>
      </c>
      <c r="BJ309" s="14" t="s">
        <v>180</v>
      </c>
      <c r="BK309" s="196">
        <f t="shared" si="59"/>
        <v>0</v>
      </c>
      <c r="BL309" s="14" t="s">
        <v>179</v>
      </c>
      <c r="BM309" s="195" t="s">
        <v>1568</v>
      </c>
    </row>
    <row r="310" spans="1:65" s="2" customFormat="1" ht="24.2" customHeight="1">
      <c r="A310" s="31"/>
      <c r="B310" s="32"/>
      <c r="C310" s="184" t="s">
        <v>1569</v>
      </c>
      <c r="D310" s="184" t="s">
        <v>175</v>
      </c>
      <c r="E310" s="185" t="s">
        <v>2197</v>
      </c>
      <c r="F310" s="186" t="s">
        <v>2198</v>
      </c>
      <c r="G310" s="187" t="s">
        <v>1048</v>
      </c>
      <c r="H310" s="188">
        <v>1</v>
      </c>
      <c r="I310" s="189"/>
      <c r="J310" s="188">
        <f t="shared" si="50"/>
        <v>0</v>
      </c>
      <c r="K310" s="190"/>
      <c r="L310" s="36"/>
      <c r="M310" s="191" t="s">
        <v>1</v>
      </c>
      <c r="N310" s="192" t="s">
        <v>38</v>
      </c>
      <c r="O310" s="68"/>
      <c r="P310" s="193">
        <f t="shared" si="51"/>
        <v>0</v>
      </c>
      <c r="Q310" s="193">
        <v>0</v>
      </c>
      <c r="R310" s="193">
        <f t="shared" si="52"/>
        <v>0</v>
      </c>
      <c r="S310" s="193">
        <v>0</v>
      </c>
      <c r="T310" s="194">
        <f t="shared" si="53"/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95" t="s">
        <v>179</v>
      </c>
      <c r="AT310" s="195" t="s">
        <v>175</v>
      </c>
      <c r="AU310" s="195" t="s">
        <v>180</v>
      </c>
      <c r="AY310" s="14" t="s">
        <v>172</v>
      </c>
      <c r="BE310" s="196">
        <f t="shared" si="54"/>
        <v>0</v>
      </c>
      <c r="BF310" s="196">
        <f t="shared" si="55"/>
        <v>0</v>
      </c>
      <c r="BG310" s="196">
        <f t="shared" si="56"/>
        <v>0</v>
      </c>
      <c r="BH310" s="196">
        <f t="shared" si="57"/>
        <v>0</v>
      </c>
      <c r="BI310" s="196">
        <f t="shared" si="58"/>
        <v>0</v>
      </c>
      <c r="BJ310" s="14" t="s">
        <v>180</v>
      </c>
      <c r="BK310" s="196">
        <f t="shared" si="59"/>
        <v>0</v>
      </c>
      <c r="BL310" s="14" t="s">
        <v>179</v>
      </c>
      <c r="BM310" s="195" t="s">
        <v>1572</v>
      </c>
    </row>
    <row r="311" spans="1:65" s="2" customFormat="1" ht="24.2" customHeight="1">
      <c r="A311" s="31"/>
      <c r="B311" s="32"/>
      <c r="C311" s="184" t="s">
        <v>1269</v>
      </c>
      <c r="D311" s="184" t="s">
        <v>175</v>
      </c>
      <c r="E311" s="185" t="s">
        <v>2199</v>
      </c>
      <c r="F311" s="186" t="s">
        <v>2200</v>
      </c>
      <c r="G311" s="187" t="s">
        <v>1048</v>
      </c>
      <c r="H311" s="188">
        <v>1</v>
      </c>
      <c r="I311" s="189"/>
      <c r="J311" s="188">
        <f t="shared" si="50"/>
        <v>0</v>
      </c>
      <c r="K311" s="190"/>
      <c r="L311" s="36"/>
      <c r="M311" s="191" t="s">
        <v>1</v>
      </c>
      <c r="N311" s="192" t="s">
        <v>38</v>
      </c>
      <c r="O311" s="68"/>
      <c r="P311" s="193">
        <f t="shared" si="51"/>
        <v>0</v>
      </c>
      <c r="Q311" s="193">
        <v>0</v>
      </c>
      <c r="R311" s="193">
        <f t="shared" si="52"/>
        <v>0</v>
      </c>
      <c r="S311" s="193">
        <v>0</v>
      </c>
      <c r="T311" s="194">
        <f t="shared" si="53"/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95" t="s">
        <v>179</v>
      </c>
      <c r="AT311" s="195" t="s">
        <v>175</v>
      </c>
      <c r="AU311" s="195" t="s">
        <v>180</v>
      </c>
      <c r="AY311" s="14" t="s">
        <v>172</v>
      </c>
      <c r="BE311" s="196">
        <f t="shared" si="54"/>
        <v>0</v>
      </c>
      <c r="BF311" s="196">
        <f t="shared" si="55"/>
        <v>0</v>
      </c>
      <c r="BG311" s="196">
        <f t="shared" si="56"/>
        <v>0</v>
      </c>
      <c r="BH311" s="196">
        <f t="shared" si="57"/>
        <v>0</v>
      </c>
      <c r="BI311" s="196">
        <f t="shared" si="58"/>
        <v>0</v>
      </c>
      <c r="BJ311" s="14" t="s">
        <v>180</v>
      </c>
      <c r="BK311" s="196">
        <f t="shared" si="59"/>
        <v>0</v>
      </c>
      <c r="BL311" s="14" t="s">
        <v>179</v>
      </c>
      <c r="BM311" s="195" t="s">
        <v>1575</v>
      </c>
    </row>
    <row r="312" spans="1:65" s="2" customFormat="1" ht="24.2" customHeight="1">
      <c r="A312" s="31"/>
      <c r="B312" s="32"/>
      <c r="C312" s="184" t="s">
        <v>1576</v>
      </c>
      <c r="D312" s="184" t="s">
        <v>175</v>
      </c>
      <c r="E312" s="185" t="s">
        <v>1542</v>
      </c>
      <c r="F312" s="186" t="s">
        <v>1543</v>
      </c>
      <c r="G312" s="187" t="s">
        <v>1048</v>
      </c>
      <c r="H312" s="188">
        <v>4</v>
      </c>
      <c r="I312" s="189"/>
      <c r="J312" s="188">
        <f t="shared" si="50"/>
        <v>0</v>
      </c>
      <c r="K312" s="190"/>
      <c r="L312" s="36"/>
      <c r="M312" s="191" t="s">
        <v>1</v>
      </c>
      <c r="N312" s="192" t="s">
        <v>38</v>
      </c>
      <c r="O312" s="68"/>
      <c r="P312" s="193">
        <f t="shared" si="51"/>
        <v>0</v>
      </c>
      <c r="Q312" s="193">
        <v>0</v>
      </c>
      <c r="R312" s="193">
        <f t="shared" si="52"/>
        <v>0</v>
      </c>
      <c r="S312" s="193">
        <v>0</v>
      </c>
      <c r="T312" s="194">
        <f t="shared" si="53"/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95" t="s">
        <v>179</v>
      </c>
      <c r="AT312" s="195" t="s">
        <v>175</v>
      </c>
      <c r="AU312" s="195" t="s">
        <v>180</v>
      </c>
      <c r="AY312" s="14" t="s">
        <v>172</v>
      </c>
      <c r="BE312" s="196">
        <f t="shared" si="54"/>
        <v>0</v>
      </c>
      <c r="BF312" s="196">
        <f t="shared" si="55"/>
        <v>0</v>
      </c>
      <c r="BG312" s="196">
        <f t="shared" si="56"/>
        <v>0</v>
      </c>
      <c r="BH312" s="196">
        <f t="shared" si="57"/>
        <v>0</v>
      </c>
      <c r="BI312" s="196">
        <f t="shared" si="58"/>
        <v>0</v>
      </c>
      <c r="BJ312" s="14" t="s">
        <v>180</v>
      </c>
      <c r="BK312" s="196">
        <f t="shared" si="59"/>
        <v>0</v>
      </c>
      <c r="BL312" s="14" t="s">
        <v>179</v>
      </c>
      <c r="BM312" s="195" t="s">
        <v>1579</v>
      </c>
    </row>
    <row r="313" spans="1:65" s="2" customFormat="1" ht="24.2" customHeight="1">
      <c r="A313" s="31"/>
      <c r="B313" s="32"/>
      <c r="C313" s="197" t="s">
        <v>1272</v>
      </c>
      <c r="D313" s="197" t="s">
        <v>256</v>
      </c>
      <c r="E313" s="198" t="s">
        <v>1545</v>
      </c>
      <c r="F313" s="199" t="s">
        <v>1546</v>
      </c>
      <c r="G313" s="200" t="s">
        <v>1048</v>
      </c>
      <c r="H313" s="201">
        <v>1</v>
      </c>
      <c r="I313" s="202"/>
      <c r="J313" s="201">
        <f t="shared" si="50"/>
        <v>0</v>
      </c>
      <c r="K313" s="203"/>
      <c r="L313" s="204"/>
      <c r="M313" s="205" t="s">
        <v>1</v>
      </c>
      <c r="N313" s="206" t="s">
        <v>38</v>
      </c>
      <c r="O313" s="68"/>
      <c r="P313" s="193">
        <f t="shared" si="51"/>
        <v>0</v>
      </c>
      <c r="Q313" s="193">
        <v>2.5000000000000001E-3</v>
      </c>
      <c r="R313" s="193">
        <f t="shared" si="52"/>
        <v>2.5000000000000001E-3</v>
      </c>
      <c r="S313" s="193">
        <v>0</v>
      </c>
      <c r="T313" s="194">
        <f t="shared" si="53"/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95" t="s">
        <v>220</v>
      </c>
      <c r="AT313" s="195" t="s">
        <v>256</v>
      </c>
      <c r="AU313" s="195" t="s">
        <v>180</v>
      </c>
      <c r="AY313" s="14" t="s">
        <v>172</v>
      </c>
      <c r="BE313" s="196">
        <f t="shared" si="54"/>
        <v>0</v>
      </c>
      <c r="BF313" s="196">
        <f t="shared" si="55"/>
        <v>0</v>
      </c>
      <c r="BG313" s="196">
        <f t="shared" si="56"/>
        <v>0</v>
      </c>
      <c r="BH313" s="196">
        <f t="shared" si="57"/>
        <v>0</v>
      </c>
      <c r="BI313" s="196">
        <f t="shared" si="58"/>
        <v>0</v>
      </c>
      <c r="BJ313" s="14" t="s">
        <v>180</v>
      </c>
      <c r="BK313" s="196">
        <f t="shared" si="59"/>
        <v>0</v>
      </c>
      <c r="BL313" s="14" t="s">
        <v>179</v>
      </c>
      <c r="BM313" s="195" t="s">
        <v>1582</v>
      </c>
    </row>
    <row r="314" spans="1:65" s="2" customFormat="1" ht="24.2" customHeight="1">
      <c r="A314" s="31"/>
      <c r="B314" s="32"/>
      <c r="C314" s="197" t="s">
        <v>1583</v>
      </c>
      <c r="D314" s="197" t="s">
        <v>256</v>
      </c>
      <c r="E314" s="198" t="s">
        <v>1895</v>
      </c>
      <c r="F314" s="199" t="s">
        <v>1896</v>
      </c>
      <c r="G314" s="200" t="s">
        <v>1048</v>
      </c>
      <c r="H314" s="201">
        <v>3</v>
      </c>
      <c r="I314" s="202"/>
      <c r="J314" s="201">
        <f t="shared" si="50"/>
        <v>0</v>
      </c>
      <c r="K314" s="203"/>
      <c r="L314" s="204"/>
      <c r="M314" s="205" t="s">
        <v>1</v>
      </c>
      <c r="N314" s="206" t="s">
        <v>38</v>
      </c>
      <c r="O314" s="68"/>
      <c r="P314" s="193">
        <f t="shared" si="51"/>
        <v>0</v>
      </c>
      <c r="Q314" s="193">
        <v>2.5000000000000001E-3</v>
      </c>
      <c r="R314" s="193">
        <f t="shared" si="52"/>
        <v>7.4999999999999997E-3</v>
      </c>
      <c r="S314" s="193">
        <v>0</v>
      </c>
      <c r="T314" s="194">
        <f t="shared" si="53"/>
        <v>0</v>
      </c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R314" s="195" t="s">
        <v>220</v>
      </c>
      <c r="AT314" s="195" t="s">
        <v>256</v>
      </c>
      <c r="AU314" s="195" t="s">
        <v>180</v>
      </c>
      <c r="AY314" s="14" t="s">
        <v>172</v>
      </c>
      <c r="BE314" s="196">
        <f t="shared" si="54"/>
        <v>0</v>
      </c>
      <c r="BF314" s="196">
        <f t="shared" si="55"/>
        <v>0</v>
      </c>
      <c r="BG314" s="196">
        <f t="shared" si="56"/>
        <v>0</v>
      </c>
      <c r="BH314" s="196">
        <f t="shared" si="57"/>
        <v>0</v>
      </c>
      <c r="BI314" s="196">
        <f t="shared" si="58"/>
        <v>0</v>
      </c>
      <c r="BJ314" s="14" t="s">
        <v>180</v>
      </c>
      <c r="BK314" s="196">
        <f t="shared" si="59"/>
        <v>0</v>
      </c>
      <c r="BL314" s="14" t="s">
        <v>179</v>
      </c>
      <c r="BM314" s="195" t="s">
        <v>1586</v>
      </c>
    </row>
    <row r="315" spans="1:65" s="2" customFormat="1" ht="24.2" customHeight="1">
      <c r="A315" s="31"/>
      <c r="B315" s="32"/>
      <c r="C315" s="184" t="s">
        <v>1276</v>
      </c>
      <c r="D315" s="184" t="s">
        <v>175</v>
      </c>
      <c r="E315" s="185" t="s">
        <v>1897</v>
      </c>
      <c r="F315" s="186" t="s">
        <v>1898</v>
      </c>
      <c r="G315" s="187" t="s">
        <v>1048</v>
      </c>
      <c r="H315" s="188">
        <v>1</v>
      </c>
      <c r="I315" s="189"/>
      <c r="J315" s="188">
        <f t="shared" si="50"/>
        <v>0</v>
      </c>
      <c r="K315" s="190"/>
      <c r="L315" s="36"/>
      <c r="M315" s="191" t="s">
        <v>1</v>
      </c>
      <c r="N315" s="192" t="s">
        <v>38</v>
      </c>
      <c r="O315" s="68"/>
      <c r="P315" s="193">
        <f t="shared" si="51"/>
        <v>0</v>
      </c>
      <c r="Q315" s="193">
        <v>0</v>
      </c>
      <c r="R315" s="193">
        <f t="shared" si="52"/>
        <v>0</v>
      </c>
      <c r="S315" s="193">
        <v>0</v>
      </c>
      <c r="T315" s="194">
        <f t="shared" si="53"/>
        <v>0</v>
      </c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R315" s="195" t="s">
        <v>179</v>
      </c>
      <c r="AT315" s="195" t="s">
        <v>175</v>
      </c>
      <c r="AU315" s="195" t="s">
        <v>180</v>
      </c>
      <c r="AY315" s="14" t="s">
        <v>172</v>
      </c>
      <c r="BE315" s="196">
        <f t="shared" si="54"/>
        <v>0</v>
      </c>
      <c r="BF315" s="196">
        <f t="shared" si="55"/>
        <v>0</v>
      </c>
      <c r="BG315" s="196">
        <f t="shared" si="56"/>
        <v>0</v>
      </c>
      <c r="BH315" s="196">
        <f t="shared" si="57"/>
        <v>0</v>
      </c>
      <c r="BI315" s="196">
        <f t="shared" si="58"/>
        <v>0</v>
      </c>
      <c r="BJ315" s="14" t="s">
        <v>180</v>
      </c>
      <c r="BK315" s="196">
        <f t="shared" si="59"/>
        <v>0</v>
      </c>
      <c r="BL315" s="14" t="s">
        <v>179</v>
      </c>
      <c r="BM315" s="195" t="s">
        <v>1589</v>
      </c>
    </row>
    <row r="316" spans="1:65" s="2" customFormat="1" ht="24.2" customHeight="1">
      <c r="A316" s="31"/>
      <c r="B316" s="32"/>
      <c r="C316" s="197" t="s">
        <v>1590</v>
      </c>
      <c r="D316" s="197" t="s">
        <v>256</v>
      </c>
      <c r="E316" s="198" t="s">
        <v>1899</v>
      </c>
      <c r="F316" s="199" t="s">
        <v>1900</v>
      </c>
      <c r="G316" s="200" t="s">
        <v>1048</v>
      </c>
      <c r="H316" s="201">
        <v>1</v>
      </c>
      <c r="I316" s="202"/>
      <c r="J316" s="201">
        <f t="shared" ref="J316:J347" si="60">ROUND(I316*H316,2)</f>
        <v>0</v>
      </c>
      <c r="K316" s="203"/>
      <c r="L316" s="204"/>
      <c r="M316" s="205" t="s">
        <v>1</v>
      </c>
      <c r="N316" s="206" t="s">
        <v>38</v>
      </c>
      <c r="O316" s="68"/>
      <c r="P316" s="193">
        <f t="shared" ref="P316:P347" si="61">O316*H316</f>
        <v>0</v>
      </c>
      <c r="Q316" s="193">
        <v>2.5000000000000001E-3</v>
      </c>
      <c r="R316" s="193">
        <f t="shared" ref="R316:R347" si="62">Q316*H316</f>
        <v>2.5000000000000001E-3</v>
      </c>
      <c r="S316" s="193">
        <v>0</v>
      </c>
      <c r="T316" s="194">
        <f t="shared" ref="T316:T347" si="63">S316*H316</f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95" t="s">
        <v>220</v>
      </c>
      <c r="AT316" s="195" t="s">
        <v>256</v>
      </c>
      <c r="AU316" s="195" t="s">
        <v>180</v>
      </c>
      <c r="AY316" s="14" t="s">
        <v>172</v>
      </c>
      <c r="BE316" s="196">
        <f t="shared" ref="BE316:BE347" si="64">IF(N316="základná",J316,0)</f>
        <v>0</v>
      </c>
      <c r="BF316" s="196">
        <f t="shared" ref="BF316:BF347" si="65">IF(N316="znížená",J316,0)</f>
        <v>0</v>
      </c>
      <c r="BG316" s="196">
        <f t="shared" ref="BG316:BG347" si="66">IF(N316="zákl. prenesená",J316,0)</f>
        <v>0</v>
      </c>
      <c r="BH316" s="196">
        <f t="shared" ref="BH316:BH347" si="67">IF(N316="zníž. prenesená",J316,0)</f>
        <v>0</v>
      </c>
      <c r="BI316" s="196">
        <f t="shared" ref="BI316:BI347" si="68">IF(N316="nulová",J316,0)</f>
        <v>0</v>
      </c>
      <c r="BJ316" s="14" t="s">
        <v>180</v>
      </c>
      <c r="BK316" s="196">
        <f t="shared" ref="BK316:BK347" si="69">ROUND(I316*H316,2)</f>
        <v>0</v>
      </c>
      <c r="BL316" s="14" t="s">
        <v>179</v>
      </c>
      <c r="BM316" s="195" t="s">
        <v>1593</v>
      </c>
    </row>
    <row r="317" spans="1:65" s="2" customFormat="1" ht="24.2" customHeight="1">
      <c r="A317" s="31"/>
      <c r="B317" s="32"/>
      <c r="C317" s="197" t="s">
        <v>1279</v>
      </c>
      <c r="D317" s="197" t="s">
        <v>256</v>
      </c>
      <c r="E317" s="198" t="s">
        <v>1901</v>
      </c>
      <c r="F317" s="199" t="s">
        <v>1902</v>
      </c>
      <c r="G317" s="200" t="s">
        <v>1048</v>
      </c>
      <c r="H317" s="201">
        <v>1</v>
      </c>
      <c r="I317" s="202"/>
      <c r="J317" s="201">
        <f t="shared" si="60"/>
        <v>0</v>
      </c>
      <c r="K317" s="203"/>
      <c r="L317" s="204"/>
      <c r="M317" s="205" t="s">
        <v>1</v>
      </c>
      <c r="N317" s="206" t="s">
        <v>38</v>
      </c>
      <c r="O317" s="68"/>
      <c r="P317" s="193">
        <f t="shared" si="61"/>
        <v>0</v>
      </c>
      <c r="Q317" s="193">
        <v>0</v>
      </c>
      <c r="R317" s="193">
        <f t="shared" si="62"/>
        <v>0</v>
      </c>
      <c r="S317" s="193">
        <v>0</v>
      </c>
      <c r="T317" s="194">
        <f t="shared" si="63"/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95" t="s">
        <v>220</v>
      </c>
      <c r="AT317" s="195" t="s">
        <v>256</v>
      </c>
      <c r="AU317" s="195" t="s">
        <v>180</v>
      </c>
      <c r="AY317" s="14" t="s">
        <v>172</v>
      </c>
      <c r="BE317" s="196">
        <f t="shared" si="64"/>
        <v>0</v>
      </c>
      <c r="BF317" s="196">
        <f t="shared" si="65"/>
        <v>0</v>
      </c>
      <c r="BG317" s="196">
        <f t="shared" si="66"/>
        <v>0</v>
      </c>
      <c r="BH317" s="196">
        <f t="shared" si="67"/>
        <v>0</v>
      </c>
      <c r="BI317" s="196">
        <f t="shared" si="68"/>
        <v>0</v>
      </c>
      <c r="BJ317" s="14" t="s">
        <v>180</v>
      </c>
      <c r="BK317" s="196">
        <f t="shared" si="69"/>
        <v>0</v>
      </c>
      <c r="BL317" s="14" t="s">
        <v>179</v>
      </c>
      <c r="BM317" s="195" t="s">
        <v>1596</v>
      </c>
    </row>
    <row r="318" spans="1:65" s="2" customFormat="1" ht="24.2" customHeight="1">
      <c r="A318" s="31"/>
      <c r="B318" s="32"/>
      <c r="C318" s="184" t="s">
        <v>1597</v>
      </c>
      <c r="D318" s="184" t="s">
        <v>175</v>
      </c>
      <c r="E318" s="185" t="s">
        <v>1549</v>
      </c>
      <c r="F318" s="186" t="s">
        <v>1550</v>
      </c>
      <c r="G318" s="187" t="s">
        <v>1048</v>
      </c>
      <c r="H318" s="188">
        <v>14</v>
      </c>
      <c r="I318" s="189"/>
      <c r="J318" s="188">
        <f t="shared" si="60"/>
        <v>0</v>
      </c>
      <c r="K318" s="190"/>
      <c r="L318" s="36"/>
      <c r="M318" s="191" t="s">
        <v>1</v>
      </c>
      <c r="N318" s="192" t="s">
        <v>38</v>
      </c>
      <c r="O318" s="68"/>
      <c r="P318" s="193">
        <f t="shared" si="61"/>
        <v>0</v>
      </c>
      <c r="Q318" s="193">
        <v>0</v>
      </c>
      <c r="R318" s="193">
        <f t="shared" si="62"/>
        <v>0</v>
      </c>
      <c r="S318" s="193">
        <v>0</v>
      </c>
      <c r="T318" s="194">
        <f t="shared" si="63"/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95" t="s">
        <v>179</v>
      </c>
      <c r="AT318" s="195" t="s">
        <v>175</v>
      </c>
      <c r="AU318" s="195" t="s">
        <v>180</v>
      </c>
      <c r="AY318" s="14" t="s">
        <v>172</v>
      </c>
      <c r="BE318" s="196">
        <f t="shared" si="64"/>
        <v>0</v>
      </c>
      <c r="BF318" s="196">
        <f t="shared" si="65"/>
        <v>0</v>
      </c>
      <c r="BG318" s="196">
        <f t="shared" si="66"/>
        <v>0</v>
      </c>
      <c r="BH318" s="196">
        <f t="shared" si="67"/>
        <v>0</v>
      </c>
      <c r="BI318" s="196">
        <f t="shared" si="68"/>
        <v>0</v>
      </c>
      <c r="BJ318" s="14" t="s">
        <v>180</v>
      </c>
      <c r="BK318" s="196">
        <f t="shared" si="69"/>
        <v>0</v>
      </c>
      <c r="BL318" s="14" t="s">
        <v>179</v>
      </c>
      <c r="BM318" s="195" t="s">
        <v>1600</v>
      </c>
    </row>
    <row r="319" spans="1:65" s="2" customFormat="1" ht="24.2" customHeight="1">
      <c r="A319" s="31"/>
      <c r="B319" s="32"/>
      <c r="C319" s="197" t="s">
        <v>1283</v>
      </c>
      <c r="D319" s="197" t="s">
        <v>256</v>
      </c>
      <c r="E319" s="198" t="s">
        <v>1552</v>
      </c>
      <c r="F319" s="199" t="s">
        <v>1553</v>
      </c>
      <c r="G319" s="200" t="s">
        <v>1048</v>
      </c>
      <c r="H319" s="201">
        <v>14</v>
      </c>
      <c r="I319" s="202"/>
      <c r="J319" s="201">
        <f t="shared" si="60"/>
        <v>0</v>
      </c>
      <c r="K319" s="203"/>
      <c r="L319" s="204"/>
      <c r="M319" s="205" t="s">
        <v>1</v>
      </c>
      <c r="N319" s="206" t="s">
        <v>38</v>
      </c>
      <c r="O319" s="68"/>
      <c r="P319" s="193">
        <f t="shared" si="61"/>
        <v>0</v>
      </c>
      <c r="Q319" s="193">
        <v>2.5000000000000001E-3</v>
      </c>
      <c r="R319" s="193">
        <f t="shared" si="62"/>
        <v>3.5000000000000003E-2</v>
      </c>
      <c r="S319" s="193">
        <v>0</v>
      </c>
      <c r="T319" s="194">
        <f t="shared" si="63"/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95" t="s">
        <v>220</v>
      </c>
      <c r="AT319" s="195" t="s">
        <v>256</v>
      </c>
      <c r="AU319" s="195" t="s">
        <v>180</v>
      </c>
      <c r="AY319" s="14" t="s">
        <v>172</v>
      </c>
      <c r="BE319" s="196">
        <f t="shared" si="64"/>
        <v>0</v>
      </c>
      <c r="BF319" s="196">
        <f t="shared" si="65"/>
        <v>0</v>
      </c>
      <c r="BG319" s="196">
        <f t="shared" si="66"/>
        <v>0</v>
      </c>
      <c r="BH319" s="196">
        <f t="shared" si="67"/>
        <v>0</v>
      </c>
      <c r="BI319" s="196">
        <f t="shared" si="68"/>
        <v>0</v>
      </c>
      <c r="BJ319" s="14" t="s">
        <v>180</v>
      </c>
      <c r="BK319" s="196">
        <f t="shared" si="69"/>
        <v>0</v>
      </c>
      <c r="BL319" s="14" t="s">
        <v>179</v>
      </c>
      <c r="BM319" s="195" t="s">
        <v>1603</v>
      </c>
    </row>
    <row r="320" spans="1:65" s="2" customFormat="1" ht="24.2" customHeight="1">
      <c r="A320" s="31"/>
      <c r="B320" s="32"/>
      <c r="C320" s="184" t="s">
        <v>1604</v>
      </c>
      <c r="D320" s="184" t="s">
        <v>175</v>
      </c>
      <c r="E320" s="185" t="s">
        <v>1556</v>
      </c>
      <c r="F320" s="186" t="s">
        <v>1557</v>
      </c>
      <c r="G320" s="187" t="s">
        <v>1048</v>
      </c>
      <c r="H320" s="188">
        <v>11</v>
      </c>
      <c r="I320" s="189"/>
      <c r="J320" s="188">
        <f t="shared" si="60"/>
        <v>0</v>
      </c>
      <c r="K320" s="190"/>
      <c r="L320" s="36"/>
      <c r="M320" s="191" t="s">
        <v>1</v>
      </c>
      <c r="N320" s="192" t="s">
        <v>38</v>
      </c>
      <c r="O320" s="68"/>
      <c r="P320" s="193">
        <f t="shared" si="61"/>
        <v>0</v>
      </c>
      <c r="Q320" s="193">
        <v>0</v>
      </c>
      <c r="R320" s="193">
        <f t="shared" si="62"/>
        <v>0</v>
      </c>
      <c r="S320" s="193">
        <v>0</v>
      </c>
      <c r="T320" s="194">
        <f t="shared" si="63"/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95" t="s">
        <v>179</v>
      </c>
      <c r="AT320" s="195" t="s">
        <v>175</v>
      </c>
      <c r="AU320" s="195" t="s">
        <v>180</v>
      </c>
      <c r="AY320" s="14" t="s">
        <v>172</v>
      </c>
      <c r="BE320" s="196">
        <f t="shared" si="64"/>
        <v>0</v>
      </c>
      <c r="BF320" s="196">
        <f t="shared" si="65"/>
        <v>0</v>
      </c>
      <c r="BG320" s="196">
        <f t="shared" si="66"/>
        <v>0</v>
      </c>
      <c r="BH320" s="196">
        <f t="shared" si="67"/>
        <v>0</v>
      </c>
      <c r="BI320" s="196">
        <f t="shared" si="68"/>
        <v>0</v>
      </c>
      <c r="BJ320" s="14" t="s">
        <v>180</v>
      </c>
      <c r="BK320" s="196">
        <f t="shared" si="69"/>
        <v>0</v>
      </c>
      <c r="BL320" s="14" t="s">
        <v>179</v>
      </c>
      <c r="BM320" s="195" t="s">
        <v>1607</v>
      </c>
    </row>
    <row r="321" spans="1:65" s="2" customFormat="1" ht="24.2" customHeight="1">
      <c r="A321" s="31"/>
      <c r="B321" s="32"/>
      <c r="C321" s="197" t="s">
        <v>1286</v>
      </c>
      <c r="D321" s="197" t="s">
        <v>256</v>
      </c>
      <c r="E321" s="198" t="s">
        <v>1559</v>
      </c>
      <c r="F321" s="199" t="s">
        <v>1560</v>
      </c>
      <c r="G321" s="200" t="s">
        <v>1048</v>
      </c>
      <c r="H321" s="201">
        <v>11</v>
      </c>
      <c r="I321" s="202"/>
      <c r="J321" s="201">
        <f t="shared" si="60"/>
        <v>0</v>
      </c>
      <c r="K321" s="203"/>
      <c r="L321" s="204"/>
      <c r="M321" s="205" t="s">
        <v>1</v>
      </c>
      <c r="N321" s="206" t="s">
        <v>38</v>
      </c>
      <c r="O321" s="68"/>
      <c r="P321" s="193">
        <f t="shared" si="61"/>
        <v>0</v>
      </c>
      <c r="Q321" s="193">
        <v>2.5000000000000001E-3</v>
      </c>
      <c r="R321" s="193">
        <f t="shared" si="62"/>
        <v>2.75E-2</v>
      </c>
      <c r="S321" s="193">
        <v>0</v>
      </c>
      <c r="T321" s="194">
        <f t="shared" si="63"/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95" t="s">
        <v>220</v>
      </c>
      <c r="AT321" s="195" t="s">
        <v>256</v>
      </c>
      <c r="AU321" s="195" t="s">
        <v>180</v>
      </c>
      <c r="AY321" s="14" t="s">
        <v>172</v>
      </c>
      <c r="BE321" s="196">
        <f t="shared" si="64"/>
        <v>0</v>
      </c>
      <c r="BF321" s="196">
        <f t="shared" si="65"/>
        <v>0</v>
      </c>
      <c r="BG321" s="196">
        <f t="shared" si="66"/>
        <v>0</v>
      </c>
      <c r="BH321" s="196">
        <f t="shared" si="67"/>
        <v>0</v>
      </c>
      <c r="BI321" s="196">
        <f t="shared" si="68"/>
        <v>0</v>
      </c>
      <c r="BJ321" s="14" t="s">
        <v>180</v>
      </c>
      <c r="BK321" s="196">
        <f t="shared" si="69"/>
        <v>0</v>
      </c>
      <c r="BL321" s="14" t="s">
        <v>179</v>
      </c>
      <c r="BM321" s="195" t="s">
        <v>1610</v>
      </c>
    </row>
    <row r="322" spans="1:65" s="2" customFormat="1" ht="24.2" customHeight="1">
      <c r="A322" s="31"/>
      <c r="B322" s="32"/>
      <c r="C322" s="184" t="s">
        <v>1611</v>
      </c>
      <c r="D322" s="184" t="s">
        <v>175</v>
      </c>
      <c r="E322" s="185" t="s">
        <v>1563</v>
      </c>
      <c r="F322" s="186" t="s">
        <v>1564</v>
      </c>
      <c r="G322" s="187" t="s">
        <v>1048</v>
      </c>
      <c r="H322" s="188">
        <v>7</v>
      </c>
      <c r="I322" s="189"/>
      <c r="J322" s="188">
        <f t="shared" si="60"/>
        <v>0</v>
      </c>
      <c r="K322" s="190"/>
      <c r="L322" s="36"/>
      <c r="M322" s="191" t="s">
        <v>1</v>
      </c>
      <c r="N322" s="192" t="s">
        <v>38</v>
      </c>
      <c r="O322" s="68"/>
      <c r="P322" s="193">
        <f t="shared" si="61"/>
        <v>0</v>
      </c>
      <c r="Q322" s="193">
        <v>0</v>
      </c>
      <c r="R322" s="193">
        <f t="shared" si="62"/>
        <v>0</v>
      </c>
      <c r="S322" s="193">
        <v>0</v>
      </c>
      <c r="T322" s="194">
        <f t="shared" si="63"/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95" t="s">
        <v>179</v>
      </c>
      <c r="AT322" s="195" t="s">
        <v>175</v>
      </c>
      <c r="AU322" s="195" t="s">
        <v>180</v>
      </c>
      <c r="AY322" s="14" t="s">
        <v>172</v>
      </c>
      <c r="BE322" s="196">
        <f t="shared" si="64"/>
        <v>0</v>
      </c>
      <c r="BF322" s="196">
        <f t="shared" si="65"/>
        <v>0</v>
      </c>
      <c r="BG322" s="196">
        <f t="shared" si="66"/>
        <v>0</v>
      </c>
      <c r="BH322" s="196">
        <f t="shared" si="67"/>
        <v>0</v>
      </c>
      <c r="BI322" s="196">
        <f t="shared" si="68"/>
        <v>0</v>
      </c>
      <c r="BJ322" s="14" t="s">
        <v>180</v>
      </c>
      <c r="BK322" s="196">
        <f t="shared" si="69"/>
        <v>0</v>
      </c>
      <c r="BL322" s="14" t="s">
        <v>179</v>
      </c>
      <c r="BM322" s="195" t="s">
        <v>1614</v>
      </c>
    </row>
    <row r="323" spans="1:65" s="2" customFormat="1" ht="24.2" customHeight="1">
      <c r="A323" s="31"/>
      <c r="B323" s="32"/>
      <c r="C323" s="197" t="s">
        <v>1290</v>
      </c>
      <c r="D323" s="197" t="s">
        <v>256</v>
      </c>
      <c r="E323" s="198" t="s">
        <v>1566</v>
      </c>
      <c r="F323" s="199" t="s">
        <v>1567</v>
      </c>
      <c r="G323" s="200" t="s">
        <v>1048</v>
      </c>
      <c r="H323" s="201">
        <v>7</v>
      </c>
      <c r="I323" s="202"/>
      <c r="J323" s="201">
        <f t="shared" si="60"/>
        <v>0</v>
      </c>
      <c r="K323" s="203"/>
      <c r="L323" s="204"/>
      <c r="M323" s="205" t="s">
        <v>1</v>
      </c>
      <c r="N323" s="206" t="s">
        <v>38</v>
      </c>
      <c r="O323" s="68"/>
      <c r="P323" s="193">
        <f t="shared" si="61"/>
        <v>0</v>
      </c>
      <c r="Q323" s="193">
        <v>2.5000000000000001E-3</v>
      </c>
      <c r="R323" s="193">
        <f t="shared" si="62"/>
        <v>1.7500000000000002E-2</v>
      </c>
      <c r="S323" s="193">
        <v>0</v>
      </c>
      <c r="T323" s="194">
        <f t="shared" si="63"/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95" t="s">
        <v>220</v>
      </c>
      <c r="AT323" s="195" t="s">
        <v>256</v>
      </c>
      <c r="AU323" s="195" t="s">
        <v>180</v>
      </c>
      <c r="AY323" s="14" t="s">
        <v>172</v>
      </c>
      <c r="BE323" s="196">
        <f t="shared" si="64"/>
        <v>0</v>
      </c>
      <c r="BF323" s="196">
        <f t="shared" si="65"/>
        <v>0</v>
      </c>
      <c r="BG323" s="196">
        <f t="shared" si="66"/>
        <v>0</v>
      </c>
      <c r="BH323" s="196">
        <f t="shared" si="67"/>
        <v>0</v>
      </c>
      <c r="BI323" s="196">
        <f t="shared" si="68"/>
        <v>0</v>
      </c>
      <c r="BJ323" s="14" t="s">
        <v>180</v>
      </c>
      <c r="BK323" s="196">
        <f t="shared" si="69"/>
        <v>0</v>
      </c>
      <c r="BL323" s="14" t="s">
        <v>179</v>
      </c>
      <c r="BM323" s="195" t="s">
        <v>1617</v>
      </c>
    </row>
    <row r="324" spans="1:65" s="2" customFormat="1" ht="24.2" customHeight="1">
      <c r="A324" s="31"/>
      <c r="B324" s="32"/>
      <c r="C324" s="197" t="s">
        <v>1618</v>
      </c>
      <c r="D324" s="197" t="s">
        <v>256</v>
      </c>
      <c r="E324" s="198" t="s">
        <v>1570</v>
      </c>
      <c r="F324" s="199" t="s">
        <v>1571</v>
      </c>
      <c r="G324" s="200" t="s">
        <v>1048</v>
      </c>
      <c r="H324" s="201">
        <v>7</v>
      </c>
      <c r="I324" s="202"/>
      <c r="J324" s="201">
        <f t="shared" si="60"/>
        <v>0</v>
      </c>
      <c r="K324" s="203"/>
      <c r="L324" s="204"/>
      <c r="M324" s="205" t="s">
        <v>1</v>
      </c>
      <c r="N324" s="206" t="s">
        <v>38</v>
      </c>
      <c r="O324" s="68"/>
      <c r="P324" s="193">
        <f t="shared" si="61"/>
        <v>0</v>
      </c>
      <c r="Q324" s="193">
        <v>2.5000000000000001E-3</v>
      </c>
      <c r="R324" s="193">
        <f t="shared" si="62"/>
        <v>1.7500000000000002E-2</v>
      </c>
      <c r="S324" s="193">
        <v>0</v>
      </c>
      <c r="T324" s="194">
        <f t="shared" si="63"/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95" t="s">
        <v>220</v>
      </c>
      <c r="AT324" s="195" t="s">
        <v>256</v>
      </c>
      <c r="AU324" s="195" t="s">
        <v>180</v>
      </c>
      <c r="AY324" s="14" t="s">
        <v>172</v>
      </c>
      <c r="BE324" s="196">
        <f t="shared" si="64"/>
        <v>0</v>
      </c>
      <c r="BF324" s="196">
        <f t="shared" si="65"/>
        <v>0</v>
      </c>
      <c r="BG324" s="196">
        <f t="shared" si="66"/>
        <v>0</v>
      </c>
      <c r="BH324" s="196">
        <f t="shared" si="67"/>
        <v>0</v>
      </c>
      <c r="BI324" s="196">
        <f t="shared" si="68"/>
        <v>0</v>
      </c>
      <c r="BJ324" s="14" t="s">
        <v>180</v>
      </c>
      <c r="BK324" s="196">
        <f t="shared" si="69"/>
        <v>0</v>
      </c>
      <c r="BL324" s="14" t="s">
        <v>179</v>
      </c>
      <c r="BM324" s="195" t="s">
        <v>1621</v>
      </c>
    </row>
    <row r="325" spans="1:65" s="2" customFormat="1" ht="24.2" customHeight="1">
      <c r="A325" s="31"/>
      <c r="B325" s="32"/>
      <c r="C325" s="184" t="s">
        <v>1293</v>
      </c>
      <c r="D325" s="184" t="s">
        <v>175</v>
      </c>
      <c r="E325" s="185" t="s">
        <v>2201</v>
      </c>
      <c r="F325" s="186" t="s">
        <v>2202</v>
      </c>
      <c r="G325" s="187" t="s">
        <v>1048</v>
      </c>
      <c r="H325" s="188">
        <v>1</v>
      </c>
      <c r="I325" s="189"/>
      <c r="J325" s="188">
        <f t="shared" si="60"/>
        <v>0</v>
      </c>
      <c r="K325" s="190"/>
      <c r="L325" s="36"/>
      <c r="M325" s="191" t="s">
        <v>1</v>
      </c>
      <c r="N325" s="192" t="s">
        <v>38</v>
      </c>
      <c r="O325" s="68"/>
      <c r="P325" s="193">
        <f t="shared" si="61"/>
        <v>0</v>
      </c>
      <c r="Q325" s="193">
        <v>0</v>
      </c>
      <c r="R325" s="193">
        <f t="shared" si="62"/>
        <v>0</v>
      </c>
      <c r="S325" s="193">
        <v>0</v>
      </c>
      <c r="T325" s="194">
        <f t="shared" si="63"/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95" t="s">
        <v>179</v>
      </c>
      <c r="AT325" s="195" t="s">
        <v>175</v>
      </c>
      <c r="AU325" s="195" t="s">
        <v>180</v>
      </c>
      <c r="AY325" s="14" t="s">
        <v>172</v>
      </c>
      <c r="BE325" s="196">
        <f t="shared" si="64"/>
        <v>0</v>
      </c>
      <c r="BF325" s="196">
        <f t="shared" si="65"/>
        <v>0</v>
      </c>
      <c r="BG325" s="196">
        <f t="shared" si="66"/>
        <v>0</v>
      </c>
      <c r="BH325" s="196">
        <f t="shared" si="67"/>
        <v>0</v>
      </c>
      <c r="BI325" s="196">
        <f t="shared" si="68"/>
        <v>0</v>
      </c>
      <c r="BJ325" s="14" t="s">
        <v>180</v>
      </c>
      <c r="BK325" s="196">
        <f t="shared" si="69"/>
        <v>0</v>
      </c>
      <c r="BL325" s="14" t="s">
        <v>179</v>
      </c>
      <c r="BM325" s="195" t="s">
        <v>1624</v>
      </c>
    </row>
    <row r="326" spans="1:65" s="2" customFormat="1" ht="24.2" customHeight="1">
      <c r="A326" s="31"/>
      <c r="B326" s="32"/>
      <c r="C326" s="197" t="s">
        <v>1625</v>
      </c>
      <c r="D326" s="197" t="s">
        <v>256</v>
      </c>
      <c r="E326" s="198" t="s">
        <v>2203</v>
      </c>
      <c r="F326" s="199" t="s">
        <v>2204</v>
      </c>
      <c r="G326" s="200" t="s">
        <v>1048</v>
      </c>
      <c r="H326" s="201">
        <v>1</v>
      </c>
      <c r="I326" s="202"/>
      <c r="J326" s="201">
        <f t="shared" si="60"/>
        <v>0</v>
      </c>
      <c r="K326" s="203"/>
      <c r="L326" s="204"/>
      <c r="M326" s="205" t="s">
        <v>1</v>
      </c>
      <c r="N326" s="206" t="s">
        <v>38</v>
      </c>
      <c r="O326" s="68"/>
      <c r="P326" s="193">
        <f t="shared" si="61"/>
        <v>0</v>
      </c>
      <c r="Q326" s="193">
        <v>2.5000000000000001E-3</v>
      </c>
      <c r="R326" s="193">
        <f t="shared" si="62"/>
        <v>2.5000000000000001E-3</v>
      </c>
      <c r="S326" s="193">
        <v>0</v>
      </c>
      <c r="T326" s="194">
        <f t="shared" si="63"/>
        <v>0</v>
      </c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R326" s="195" t="s">
        <v>220</v>
      </c>
      <c r="AT326" s="195" t="s">
        <v>256</v>
      </c>
      <c r="AU326" s="195" t="s">
        <v>180</v>
      </c>
      <c r="AY326" s="14" t="s">
        <v>172</v>
      </c>
      <c r="BE326" s="196">
        <f t="shared" si="64"/>
        <v>0</v>
      </c>
      <c r="BF326" s="196">
        <f t="shared" si="65"/>
        <v>0</v>
      </c>
      <c r="BG326" s="196">
        <f t="shared" si="66"/>
        <v>0</v>
      </c>
      <c r="BH326" s="196">
        <f t="shared" si="67"/>
        <v>0</v>
      </c>
      <c r="BI326" s="196">
        <f t="shared" si="68"/>
        <v>0</v>
      </c>
      <c r="BJ326" s="14" t="s">
        <v>180</v>
      </c>
      <c r="BK326" s="196">
        <f t="shared" si="69"/>
        <v>0</v>
      </c>
      <c r="BL326" s="14" t="s">
        <v>179</v>
      </c>
      <c r="BM326" s="195" t="s">
        <v>1628</v>
      </c>
    </row>
    <row r="327" spans="1:65" s="2" customFormat="1" ht="24.2" customHeight="1">
      <c r="A327" s="31"/>
      <c r="B327" s="32"/>
      <c r="C327" s="184" t="s">
        <v>1297</v>
      </c>
      <c r="D327" s="184" t="s">
        <v>175</v>
      </c>
      <c r="E327" s="185" t="s">
        <v>1573</v>
      </c>
      <c r="F327" s="186" t="s">
        <v>1574</v>
      </c>
      <c r="G327" s="187" t="s">
        <v>1048</v>
      </c>
      <c r="H327" s="188">
        <v>14</v>
      </c>
      <c r="I327" s="189"/>
      <c r="J327" s="188">
        <f t="shared" si="60"/>
        <v>0</v>
      </c>
      <c r="K327" s="190"/>
      <c r="L327" s="36"/>
      <c r="M327" s="191" t="s">
        <v>1</v>
      </c>
      <c r="N327" s="192" t="s">
        <v>38</v>
      </c>
      <c r="O327" s="68"/>
      <c r="P327" s="193">
        <f t="shared" si="61"/>
        <v>0</v>
      </c>
      <c r="Q327" s="193">
        <v>0</v>
      </c>
      <c r="R327" s="193">
        <f t="shared" si="62"/>
        <v>0</v>
      </c>
      <c r="S327" s="193">
        <v>0</v>
      </c>
      <c r="T327" s="194">
        <f t="shared" si="63"/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95" t="s">
        <v>179</v>
      </c>
      <c r="AT327" s="195" t="s">
        <v>175</v>
      </c>
      <c r="AU327" s="195" t="s">
        <v>180</v>
      </c>
      <c r="AY327" s="14" t="s">
        <v>172</v>
      </c>
      <c r="BE327" s="196">
        <f t="shared" si="64"/>
        <v>0</v>
      </c>
      <c r="BF327" s="196">
        <f t="shared" si="65"/>
        <v>0</v>
      </c>
      <c r="BG327" s="196">
        <f t="shared" si="66"/>
        <v>0</v>
      </c>
      <c r="BH327" s="196">
        <f t="shared" si="67"/>
        <v>0</v>
      </c>
      <c r="BI327" s="196">
        <f t="shared" si="68"/>
        <v>0</v>
      </c>
      <c r="BJ327" s="14" t="s">
        <v>180</v>
      </c>
      <c r="BK327" s="196">
        <f t="shared" si="69"/>
        <v>0</v>
      </c>
      <c r="BL327" s="14" t="s">
        <v>179</v>
      </c>
      <c r="BM327" s="195" t="s">
        <v>1631</v>
      </c>
    </row>
    <row r="328" spans="1:65" s="2" customFormat="1" ht="24.2" customHeight="1">
      <c r="A328" s="31"/>
      <c r="B328" s="32"/>
      <c r="C328" s="197" t="s">
        <v>1632</v>
      </c>
      <c r="D328" s="197" t="s">
        <v>256</v>
      </c>
      <c r="E328" s="198" t="s">
        <v>1577</v>
      </c>
      <c r="F328" s="199" t="s">
        <v>1578</v>
      </c>
      <c r="G328" s="200" t="s">
        <v>1048</v>
      </c>
      <c r="H328" s="201">
        <v>14</v>
      </c>
      <c r="I328" s="202"/>
      <c r="J328" s="201">
        <f t="shared" si="60"/>
        <v>0</v>
      </c>
      <c r="K328" s="203"/>
      <c r="L328" s="204"/>
      <c r="M328" s="205" t="s">
        <v>1</v>
      </c>
      <c r="N328" s="206" t="s">
        <v>38</v>
      </c>
      <c r="O328" s="68"/>
      <c r="P328" s="193">
        <f t="shared" si="61"/>
        <v>0</v>
      </c>
      <c r="Q328" s="193">
        <v>0</v>
      </c>
      <c r="R328" s="193">
        <f t="shared" si="62"/>
        <v>0</v>
      </c>
      <c r="S328" s="193">
        <v>0</v>
      </c>
      <c r="T328" s="194">
        <f t="shared" si="63"/>
        <v>0</v>
      </c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R328" s="195" t="s">
        <v>220</v>
      </c>
      <c r="AT328" s="195" t="s">
        <v>256</v>
      </c>
      <c r="AU328" s="195" t="s">
        <v>180</v>
      </c>
      <c r="AY328" s="14" t="s">
        <v>172</v>
      </c>
      <c r="BE328" s="196">
        <f t="shared" si="64"/>
        <v>0</v>
      </c>
      <c r="BF328" s="196">
        <f t="shared" si="65"/>
        <v>0</v>
      </c>
      <c r="BG328" s="196">
        <f t="shared" si="66"/>
        <v>0</v>
      </c>
      <c r="BH328" s="196">
        <f t="shared" si="67"/>
        <v>0</v>
      </c>
      <c r="BI328" s="196">
        <f t="shared" si="68"/>
        <v>0</v>
      </c>
      <c r="BJ328" s="14" t="s">
        <v>180</v>
      </c>
      <c r="BK328" s="196">
        <f t="shared" si="69"/>
        <v>0</v>
      </c>
      <c r="BL328" s="14" t="s">
        <v>179</v>
      </c>
      <c r="BM328" s="195" t="s">
        <v>1635</v>
      </c>
    </row>
    <row r="329" spans="1:65" s="2" customFormat="1" ht="24.2" customHeight="1">
      <c r="A329" s="31"/>
      <c r="B329" s="32"/>
      <c r="C329" s="184" t="s">
        <v>1300</v>
      </c>
      <c r="D329" s="184" t="s">
        <v>175</v>
      </c>
      <c r="E329" s="185" t="s">
        <v>1580</v>
      </c>
      <c r="F329" s="186" t="s">
        <v>1581</v>
      </c>
      <c r="G329" s="187" t="s">
        <v>1048</v>
      </c>
      <c r="H329" s="188">
        <v>23</v>
      </c>
      <c r="I329" s="189"/>
      <c r="J329" s="188">
        <f t="shared" si="60"/>
        <v>0</v>
      </c>
      <c r="K329" s="190"/>
      <c r="L329" s="36"/>
      <c r="M329" s="191" t="s">
        <v>1</v>
      </c>
      <c r="N329" s="192" t="s">
        <v>38</v>
      </c>
      <c r="O329" s="68"/>
      <c r="P329" s="193">
        <f t="shared" si="61"/>
        <v>0</v>
      </c>
      <c r="Q329" s="193">
        <v>0</v>
      </c>
      <c r="R329" s="193">
        <f t="shared" si="62"/>
        <v>0</v>
      </c>
      <c r="S329" s="193">
        <v>0</v>
      </c>
      <c r="T329" s="194">
        <f t="shared" si="63"/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95" t="s">
        <v>179</v>
      </c>
      <c r="AT329" s="195" t="s">
        <v>175</v>
      </c>
      <c r="AU329" s="195" t="s">
        <v>180</v>
      </c>
      <c r="AY329" s="14" t="s">
        <v>172</v>
      </c>
      <c r="BE329" s="196">
        <f t="shared" si="64"/>
        <v>0</v>
      </c>
      <c r="BF329" s="196">
        <f t="shared" si="65"/>
        <v>0</v>
      </c>
      <c r="BG329" s="196">
        <f t="shared" si="66"/>
        <v>0</v>
      </c>
      <c r="BH329" s="196">
        <f t="shared" si="67"/>
        <v>0</v>
      </c>
      <c r="BI329" s="196">
        <f t="shared" si="68"/>
        <v>0</v>
      </c>
      <c r="BJ329" s="14" t="s">
        <v>180</v>
      </c>
      <c r="BK329" s="196">
        <f t="shared" si="69"/>
        <v>0</v>
      </c>
      <c r="BL329" s="14" t="s">
        <v>179</v>
      </c>
      <c r="BM329" s="195" t="s">
        <v>1638</v>
      </c>
    </row>
    <row r="330" spans="1:65" s="2" customFormat="1" ht="24.2" customHeight="1">
      <c r="A330" s="31"/>
      <c r="B330" s="32"/>
      <c r="C330" s="197" t="s">
        <v>1639</v>
      </c>
      <c r="D330" s="197" t="s">
        <v>256</v>
      </c>
      <c r="E330" s="198" t="s">
        <v>1584</v>
      </c>
      <c r="F330" s="199" t="s">
        <v>1585</v>
      </c>
      <c r="G330" s="200" t="s">
        <v>1048</v>
      </c>
      <c r="H330" s="201">
        <v>23</v>
      </c>
      <c r="I330" s="202"/>
      <c r="J330" s="201">
        <f t="shared" si="60"/>
        <v>0</v>
      </c>
      <c r="K330" s="203"/>
      <c r="L330" s="204"/>
      <c r="M330" s="205" t="s">
        <v>1</v>
      </c>
      <c r="N330" s="206" t="s">
        <v>38</v>
      </c>
      <c r="O330" s="68"/>
      <c r="P330" s="193">
        <f t="shared" si="61"/>
        <v>0</v>
      </c>
      <c r="Q330" s="193">
        <v>2.2499999999999999E-2</v>
      </c>
      <c r="R330" s="193">
        <f t="shared" si="62"/>
        <v>0.51749999999999996</v>
      </c>
      <c r="S330" s="193">
        <v>0</v>
      </c>
      <c r="T330" s="194">
        <f t="shared" si="63"/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95" t="s">
        <v>220</v>
      </c>
      <c r="AT330" s="195" t="s">
        <v>256</v>
      </c>
      <c r="AU330" s="195" t="s">
        <v>180</v>
      </c>
      <c r="AY330" s="14" t="s">
        <v>172</v>
      </c>
      <c r="BE330" s="196">
        <f t="shared" si="64"/>
        <v>0</v>
      </c>
      <c r="BF330" s="196">
        <f t="shared" si="65"/>
        <v>0</v>
      </c>
      <c r="BG330" s="196">
        <f t="shared" si="66"/>
        <v>0</v>
      </c>
      <c r="BH330" s="196">
        <f t="shared" si="67"/>
        <v>0</v>
      </c>
      <c r="BI330" s="196">
        <f t="shared" si="68"/>
        <v>0</v>
      </c>
      <c r="BJ330" s="14" t="s">
        <v>180</v>
      </c>
      <c r="BK330" s="196">
        <f t="shared" si="69"/>
        <v>0</v>
      </c>
      <c r="BL330" s="14" t="s">
        <v>179</v>
      </c>
      <c r="BM330" s="195" t="s">
        <v>1642</v>
      </c>
    </row>
    <row r="331" spans="1:65" s="2" customFormat="1" ht="24.2" customHeight="1">
      <c r="A331" s="31"/>
      <c r="B331" s="32"/>
      <c r="C331" s="184" t="s">
        <v>1304</v>
      </c>
      <c r="D331" s="184" t="s">
        <v>175</v>
      </c>
      <c r="E331" s="185" t="s">
        <v>2205</v>
      </c>
      <c r="F331" s="186" t="s">
        <v>2206</v>
      </c>
      <c r="G331" s="187" t="s">
        <v>1048</v>
      </c>
      <c r="H331" s="188">
        <v>1</v>
      </c>
      <c r="I331" s="189"/>
      <c r="J331" s="188">
        <f t="shared" si="60"/>
        <v>0</v>
      </c>
      <c r="K331" s="190"/>
      <c r="L331" s="36"/>
      <c r="M331" s="191" t="s">
        <v>1</v>
      </c>
      <c r="N331" s="192" t="s">
        <v>38</v>
      </c>
      <c r="O331" s="68"/>
      <c r="P331" s="193">
        <f t="shared" si="61"/>
        <v>0</v>
      </c>
      <c r="Q331" s="193">
        <v>0</v>
      </c>
      <c r="R331" s="193">
        <f t="shared" si="62"/>
        <v>0</v>
      </c>
      <c r="S331" s="193">
        <v>0</v>
      </c>
      <c r="T331" s="194">
        <f t="shared" si="63"/>
        <v>0</v>
      </c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R331" s="195" t="s">
        <v>179</v>
      </c>
      <c r="AT331" s="195" t="s">
        <v>175</v>
      </c>
      <c r="AU331" s="195" t="s">
        <v>180</v>
      </c>
      <c r="AY331" s="14" t="s">
        <v>172</v>
      </c>
      <c r="BE331" s="196">
        <f t="shared" si="64"/>
        <v>0</v>
      </c>
      <c r="BF331" s="196">
        <f t="shared" si="65"/>
        <v>0</v>
      </c>
      <c r="BG331" s="196">
        <f t="shared" si="66"/>
        <v>0</v>
      </c>
      <c r="BH331" s="196">
        <f t="shared" si="67"/>
        <v>0</v>
      </c>
      <c r="BI331" s="196">
        <f t="shared" si="68"/>
        <v>0</v>
      </c>
      <c r="BJ331" s="14" t="s">
        <v>180</v>
      </c>
      <c r="BK331" s="196">
        <f t="shared" si="69"/>
        <v>0</v>
      </c>
      <c r="BL331" s="14" t="s">
        <v>179</v>
      </c>
      <c r="BM331" s="195" t="s">
        <v>1645</v>
      </c>
    </row>
    <row r="332" spans="1:65" s="2" customFormat="1" ht="24.2" customHeight="1">
      <c r="A332" s="31"/>
      <c r="B332" s="32"/>
      <c r="C332" s="184" t="s">
        <v>1646</v>
      </c>
      <c r="D332" s="184" t="s">
        <v>175</v>
      </c>
      <c r="E332" s="185" t="s">
        <v>1587</v>
      </c>
      <c r="F332" s="186" t="s">
        <v>1588</v>
      </c>
      <c r="G332" s="187" t="s">
        <v>1048</v>
      </c>
      <c r="H332" s="188">
        <v>1</v>
      </c>
      <c r="I332" s="189"/>
      <c r="J332" s="188">
        <f t="shared" si="60"/>
        <v>0</v>
      </c>
      <c r="K332" s="190"/>
      <c r="L332" s="36"/>
      <c r="M332" s="191" t="s">
        <v>1</v>
      </c>
      <c r="N332" s="192" t="s">
        <v>38</v>
      </c>
      <c r="O332" s="68"/>
      <c r="P332" s="193">
        <f t="shared" si="61"/>
        <v>0</v>
      </c>
      <c r="Q332" s="193">
        <v>0</v>
      </c>
      <c r="R332" s="193">
        <f t="shared" si="62"/>
        <v>0</v>
      </c>
      <c r="S332" s="193">
        <v>0</v>
      </c>
      <c r="T332" s="194">
        <f t="shared" si="63"/>
        <v>0</v>
      </c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R332" s="195" t="s">
        <v>179</v>
      </c>
      <c r="AT332" s="195" t="s">
        <v>175</v>
      </c>
      <c r="AU332" s="195" t="s">
        <v>180</v>
      </c>
      <c r="AY332" s="14" t="s">
        <v>172</v>
      </c>
      <c r="BE332" s="196">
        <f t="shared" si="64"/>
        <v>0</v>
      </c>
      <c r="BF332" s="196">
        <f t="shared" si="65"/>
        <v>0</v>
      </c>
      <c r="BG332" s="196">
        <f t="shared" si="66"/>
        <v>0</v>
      </c>
      <c r="BH332" s="196">
        <f t="shared" si="67"/>
        <v>0</v>
      </c>
      <c r="BI332" s="196">
        <f t="shared" si="68"/>
        <v>0</v>
      </c>
      <c r="BJ332" s="14" t="s">
        <v>180</v>
      </c>
      <c r="BK332" s="196">
        <f t="shared" si="69"/>
        <v>0</v>
      </c>
      <c r="BL332" s="14" t="s">
        <v>179</v>
      </c>
      <c r="BM332" s="195" t="s">
        <v>1649</v>
      </c>
    </row>
    <row r="333" spans="1:65" s="2" customFormat="1" ht="24.2" customHeight="1">
      <c r="A333" s="31"/>
      <c r="B333" s="32"/>
      <c r="C333" s="197" t="s">
        <v>1307</v>
      </c>
      <c r="D333" s="197" t="s">
        <v>256</v>
      </c>
      <c r="E333" s="198" t="s">
        <v>2207</v>
      </c>
      <c r="F333" s="199" t="s">
        <v>2208</v>
      </c>
      <c r="G333" s="200" t="s">
        <v>1048</v>
      </c>
      <c r="H333" s="201">
        <v>1</v>
      </c>
      <c r="I333" s="202"/>
      <c r="J333" s="201">
        <f t="shared" si="60"/>
        <v>0</v>
      </c>
      <c r="K333" s="203"/>
      <c r="L333" s="204"/>
      <c r="M333" s="205" t="s">
        <v>1</v>
      </c>
      <c r="N333" s="206" t="s">
        <v>38</v>
      </c>
      <c r="O333" s="68"/>
      <c r="P333" s="193">
        <f t="shared" si="61"/>
        <v>0</v>
      </c>
      <c r="Q333" s="193">
        <v>0</v>
      </c>
      <c r="R333" s="193">
        <f t="shared" si="62"/>
        <v>0</v>
      </c>
      <c r="S333" s="193">
        <v>0</v>
      </c>
      <c r="T333" s="194">
        <f t="shared" si="63"/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95" t="s">
        <v>220</v>
      </c>
      <c r="AT333" s="195" t="s">
        <v>256</v>
      </c>
      <c r="AU333" s="195" t="s">
        <v>180</v>
      </c>
      <c r="AY333" s="14" t="s">
        <v>172</v>
      </c>
      <c r="BE333" s="196">
        <f t="shared" si="64"/>
        <v>0</v>
      </c>
      <c r="BF333" s="196">
        <f t="shared" si="65"/>
        <v>0</v>
      </c>
      <c r="BG333" s="196">
        <f t="shared" si="66"/>
        <v>0</v>
      </c>
      <c r="BH333" s="196">
        <f t="shared" si="67"/>
        <v>0</v>
      </c>
      <c r="BI333" s="196">
        <f t="shared" si="68"/>
        <v>0</v>
      </c>
      <c r="BJ333" s="14" t="s">
        <v>180</v>
      </c>
      <c r="BK333" s="196">
        <f t="shared" si="69"/>
        <v>0</v>
      </c>
      <c r="BL333" s="14" t="s">
        <v>179</v>
      </c>
      <c r="BM333" s="195" t="s">
        <v>1652</v>
      </c>
    </row>
    <row r="334" spans="1:65" s="2" customFormat="1" ht="24.2" customHeight="1">
      <c r="A334" s="31"/>
      <c r="B334" s="32"/>
      <c r="C334" s="184" t="s">
        <v>1653</v>
      </c>
      <c r="D334" s="184" t="s">
        <v>175</v>
      </c>
      <c r="E334" s="185" t="s">
        <v>1594</v>
      </c>
      <c r="F334" s="186" t="s">
        <v>1595</v>
      </c>
      <c r="G334" s="187" t="s">
        <v>1048</v>
      </c>
      <c r="H334" s="188">
        <v>1</v>
      </c>
      <c r="I334" s="189"/>
      <c r="J334" s="188">
        <f t="shared" si="60"/>
        <v>0</v>
      </c>
      <c r="K334" s="190"/>
      <c r="L334" s="36"/>
      <c r="M334" s="191" t="s">
        <v>1</v>
      </c>
      <c r="N334" s="192" t="s">
        <v>38</v>
      </c>
      <c r="O334" s="68"/>
      <c r="P334" s="193">
        <f t="shared" si="61"/>
        <v>0</v>
      </c>
      <c r="Q334" s="193">
        <v>0</v>
      </c>
      <c r="R334" s="193">
        <f t="shared" si="62"/>
        <v>0</v>
      </c>
      <c r="S334" s="193">
        <v>0</v>
      </c>
      <c r="T334" s="194">
        <f t="shared" si="63"/>
        <v>0</v>
      </c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R334" s="195" t="s">
        <v>179</v>
      </c>
      <c r="AT334" s="195" t="s">
        <v>175</v>
      </c>
      <c r="AU334" s="195" t="s">
        <v>180</v>
      </c>
      <c r="AY334" s="14" t="s">
        <v>172</v>
      </c>
      <c r="BE334" s="196">
        <f t="shared" si="64"/>
        <v>0</v>
      </c>
      <c r="BF334" s="196">
        <f t="shared" si="65"/>
        <v>0</v>
      </c>
      <c r="BG334" s="196">
        <f t="shared" si="66"/>
        <v>0</v>
      </c>
      <c r="BH334" s="196">
        <f t="shared" si="67"/>
        <v>0</v>
      </c>
      <c r="BI334" s="196">
        <f t="shared" si="68"/>
        <v>0</v>
      </c>
      <c r="BJ334" s="14" t="s">
        <v>180</v>
      </c>
      <c r="BK334" s="196">
        <f t="shared" si="69"/>
        <v>0</v>
      </c>
      <c r="BL334" s="14" t="s">
        <v>179</v>
      </c>
      <c r="BM334" s="195" t="s">
        <v>1656</v>
      </c>
    </row>
    <row r="335" spans="1:65" s="2" customFormat="1" ht="24.2" customHeight="1">
      <c r="A335" s="31"/>
      <c r="B335" s="32"/>
      <c r="C335" s="197" t="s">
        <v>1310</v>
      </c>
      <c r="D335" s="197" t="s">
        <v>256</v>
      </c>
      <c r="E335" s="198" t="s">
        <v>1598</v>
      </c>
      <c r="F335" s="199" t="s">
        <v>1599</v>
      </c>
      <c r="G335" s="200" t="s">
        <v>1048</v>
      </c>
      <c r="H335" s="201">
        <v>1</v>
      </c>
      <c r="I335" s="202"/>
      <c r="J335" s="201">
        <f t="shared" si="60"/>
        <v>0</v>
      </c>
      <c r="K335" s="203"/>
      <c r="L335" s="204"/>
      <c r="M335" s="205" t="s">
        <v>1</v>
      </c>
      <c r="N335" s="206" t="s">
        <v>38</v>
      </c>
      <c r="O335" s="68"/>
      <c r="P335" s="193">
        <f t="shared" si="61"/>
        <v>0</v>
      </c>
      <c r="Q335" s="193">
        <v>2.5999999999999999E-2</v>
      </c>
      <c r="R335" s="193">
        <f t="shared" si="62"/>
        <v>2.5999999999999999E-2</v>
      </c>
      <c r="S335" s="193">
        <v>0</v>
      </c>
      <c r="T335" s="194">
        <f t="shared" si="63"/>
        <v>0</v>
      </c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R335" s="195" t="s">
        <v>220</v>
      </c>
      <c r="AT335" s="195" t="s">
        <v>256</v>
      </c>
      <c r="AU335" s="195" t="s">
        <v>180</v>
      </c>
      <c r="AY335" s="14" t="s">
        <v>172</v>
      </c>
      <c r="BE335" s="196">
        <f t="shared" si="64"/>
        <v>0</v>
      </c>
      <c r="BF335" s="196">
        <f t="shared" si="65"/>
        <v>0</v>
      </c>
      <c r="BG335" s="196">
        <f t="shared" si="66"/>
        <v>0</v>
      </c>
      <c r="BH335" s="196">
        <f t="shared" si="67"/>
        <v>0</v>
      </c>
      <c r="BI335" s="196">
        <f t="shared" si="68"/>
        <v>0</v>
      </c>
      <c r="BJ335" s="14" t="s">
        <v>180</v>
      </c>
      <c r="BK335" s="196">
        <f t="shared" si="69"/>
        <v>0</v>
      </c>
      <c r="BL335" s="14" t="s">
        <v>179</v>
      </c>
      <c r="BM335" s="195" t="s">
        <v>1659</v>
      </c>
    </row>
    <row r="336" spans="1:65" s="2" customFormat="1" ht="24.2" customHeight="1">
      <c r="A336" s="31"/>
      <c r="B336" s="32"/>
      <c r="C336" s="184" t="s">
        <v>1662</v>
      </c>
      <c r="D336" s="184" t="s">
        <v>175</v>
      </c>
      <c r="E336" s="185" t="s">
        <v>2209</v>
      </c>
      <c r="F336" s="186" t="s">
        <v>2210</v>
      </c>
      <c r="G336" s="187" t="s">
        <v>1048</v>
      </c>
      <c r="H336" s="188">
        <v>4</v>
      </c>
      <c r="I336" s="189"/>
      <c r="J336" s="188">
        <f t="shared" si="60"/>
        <v>0</v>
      </c>
      <c r="K336" s="190"/>
      <c r="L336" s="36"/>
      <c r="M336" s="191" t="s">
        <v>1</v>
      </c>
      <c r="N336" s="192" t="s">
        <v>38</v>
      </c>
      <c r="O336" s="68"/>
      <c r="P336" s="193">
        <f t="shared" si="61"/>
        <v>0</v>
      </c>
      <c r="Q336" s="193">
        <v>0</v>
      </c>
      <c r="R336" s="193">
        <f t="shared" si="62"/>
        <v>0</v>
      </c>
      <c r="S336" s="193">
        <v>0</v>
      </c>
      <c r="T336" s="194">
        <f t="shared" si="63"/>
        <v>0</v>
      </c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R336" s="195" t="s">
        <v>179</v>
      </c>
      <c r="AT336" s="195" t="s">
        <v>175</v>
      </c>
      <c r="AU336" s="195" t="s">
        <v>180</v>
      </c>
      <c r="AY336" s="14" t="s">
        <v>172</v>
      </c>
      <c r="BE336" s="196">
        <f t="shared" si="64"/>
        <v>0</v>
      </c>
      <c r="BF336" s="196">
        <f t="shared" si="65"/>
        <v>0</v>
      </c>
      <c r="BG336" s="196">
        <f t="shared" si="66"/>
        <v>0</v>
      </c>
      <c r="BH336" s="196">
        <f t="shared" si="67"/>
        <v>0</v>
      </c>
      <c r="BI336" s="196">
        <f t="shared" si="68"/>
        <v>0</v>
      </c>
      <c r="BJ336" s="14" t="s">
        <v>180</v>
      </c>
      <c r="BK336" s="196">
        <f t="shared" si="69"/>
        <v>0</v>
      </c>
      <c r="BL336" s="14" t="s">
        <v>179</v>
      </c>
      <c r="BM336" s="195" t="s">
        <v>1666</v>
      </c>
    </row>
    <row r="337" spans="1:65" s="2" customFormat="1" ht="24.2" customHeight="1">
      <c r="A337" s="31"/>
      <c r="B337" s="32"/>
      <c r="C337" s="184" t="s">
        <v>1313</v>
      </c>
      <c r="D337" s="184" t="s">
        <v>175</v>
      </c>
      <c r="E337" s="185" t="s">
        <v>1605</v>
      </c>
      <c r="F337" s="186" t="s">
        <v>1606</v>
      </c>
      <c r="G337" s="187" t="s">
        <v>1048</v>
      </c>
      <c r="H337" s="188">
        <v>1</v>
      </c>
      <c r="I337" s="189"/>
      <c r="J337" s="188">
        <f t="shared" si="60"/>
        <v>0</v>
      </c>
      <c r="K337" s="190"/>
      <c r="L337" s="36"/>
      <c r="M337" s="191" t="s">
        <v>1</v>
      </c>
      <c r="N337" s="192" t="s">
        <v>38</v>
      </c>
      <c r="O337" s="68"/>
      <c r="P337" s="193">
        <f t="shared" si="61"/>
        <v>0</v>
      </c>
      <c r="Q337" s="193">
        <v>0</v>
      </c>
      <c r="R337" s="193">
        <f t="shared" si="62"/>
        <v>0</v>
      </c>
      <c r="S337" s="193">
        <v>0</v>
      </c>
      <c r="T337" s="194">
        <f t="shared" si="63"/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95" t="s">
        <v>179</v>
      </c>
      <c r="AT337" s="195" t="s">
        <v>175</v>
      </c>
      <c r="AU337" s="195" t="s">
        <v>180</v>
      </c>
      <c r="AY337" s="14" t="s">
        <v>172</v>
      </c>
      <c r="BE337" s="196">
        <f t="shared" si="64"/>
        <v>0</v>
      </c>
      <c r="BF337" s="196">
        <f t="shared" si="65"/>
        <v>0</v>
      </c>
      <c r="BG337" s="196">
        <f t="shared" si="66"/>
        <v>0</v>
      </c>
      <c r="BH337" s="196">
        <f t="shared" si="67"/>
        <v>0</v>
      </c>
      <c r="BI337" s="196">
        <f t="shared" si="68"/>
        <v>0</v>
      </c>
      <c r="BJ337" s="14" t="s">
        <v>180</v>
      </c>
      <c r="BK337" s="196">
        <f t="shared" si="69"/>
        <v>0</v>
      </c>
      <c r="BL337" s="14" t="s">
        <v>179</v>
      </c>
      <c r="BM337" s="195" t="s">
        <v>1669</v>
      </c>
    </row>
    <row r="338" spans="1:65" s="2" customFormat="1" ht="24.2" customHeight="1">
      <c r="A338" s="31"/>
      <c r="B338" s="32"/>
      <c r="C338" s="184" t="s">
        <v>1670</v>
      </c>
      <c r="D338" s="184" t="s">
        <v>175</v>
      </c>
      <c r="E338" s="185" t="s">
        <v>1608</v>
      </c>
      <c r="F338" s="186" t="s">
        <v>1609</v>
      </c>
      <c r="G338" s="187" t="s">
        <v>1048</v>
      </c>
      <c r="H338" s="188">
        <v>1</v>
      </c>
      <c r="I338" s="189"/>
      <c r="J338" s="188">
        <f t="shared" si="60"/>
        <v>0</v>
      </c>
      <c r="K338" s="190"/>
      <c r="L338" s="36"/>
      <c r="M338" s="191" t="s">
        <v>1</v>
      </c>
      <c r="N338" s="192" t="s">
        <v>38</v>
      </c>
      <c r="O338" s="68"/>
      <c r="P338" s="193">
        <f t="shared" si="61"/>
        <v>0</v>
      </c>
      <c r="Q338" s="193">
        <v>0</v>
      </c>
      <c r="R338" s="193">
        <f t="shared" si="62"/>
        <v>0</v>
      </c>
      <c r="S338" s="193">
        <v>0</v>
      </c>
      <c r="T338" s="194">
        <f t="shared" si="63"/>
        <v>0</v>
      </c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R338" s="195" t="s">
        <v>179</v>
      </c>
      <c r="AT338" s="195" t="s">
        <v>175</v>
      </c>
      <c r="AU338" s="195" t="s">
        <v>180</v>
      </c>
      <c r="AY338" s="14" t="s">
        <v>172</v>
      </c>
      <c r="BE338" s="196">
        <f t="shared" si="64"/>
        <v>0</v>
      </c>
      <c r="BF338" s="196">
        <f t="shared" si="65"/>
        <v>0</v>
      </c>
      <c r="BG338" s="196">
        <f t="shared" si="66"/>
        <v>0</v>
      </c>
      <c r="BH338" s="196">
        <f t="shared" si="67"/>
        <v>0</v>
      </c>
      <c r="BI338" s="196">
        <f t="shared" si="68"/>
        <v>0</v>
      </c>
      <c r="BJ338" s="14" t="s">
        <v>180</v>
      </c>
      <c r="BK338" s="196">
        <f t="shared" si="69"/>
        <v>0</v>
      </c>
      <c r="BL338" s="14" t="s">
        <v>179</v>
      </c>
      <c r="BM338" s="195" t="s">
        <v>1673</v>
      </c>
    </row>
    <row r="339" spans="1:65" s="2" customFormat="1" ht="24.2" customHeight="1">
      <c r="A339" s="31"/>
      <c r="B339" s="32"/>
      <c r="C339" s="184" t="s">
        <v>1316</v>
      </c>
      <c r="D339" s="184" t="s">
        <v>175</v>
      </c>
      <c r="E339" s="185" t="s">
        <v>1612</v>
      </c>
      <c r="F339" s="186" t="s">
        <v>1613</v>
      </c>
      <c r="G339" s="187" t="s">
        <v>1048</v>
      </c>
      <c r="H339" s="188">
        <v>7</v>
      </c>
      <c r="I339" s="189"/>
      <c r="J339" s="188">
        <f t="shared" si="60"/>
        <v>0</v>
      </c>
      <c r="K339" s="190"/>
      <c r="L339" s="36"/>
      <c r="M339" s="191" t="s">
        <v>1</v>
      </c>
      <c r="N339" s="192" t="s">
        <v>38</v>
      </c>
      <c r="O339" s="68"/>
      <c r="P339" s="193">
        <f t="shared" si="61"/>
        <v>0</v>
      </c>
      <c r="Q339" s="193">
        <v>0</v>
      </c>
      <c r="R339" s="193">
        <f t="shared" si="62"/>
        <v>0</v>
      </c>
      <c r="S339" s="193">
        <v>0</v>
      </c>
      <c r="T339" s="194">
        <f t="shared" si="63"/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95" t="s">
        <v>179</v>
      </c>
      <c r="AT339" s="195" t="s">
        <v>175</v>
      </c>
      <c r="AU339" s="195" t="s">
        <v>180</v>
      </c>
      <c r="AY339" s="14" t="s">
        <v>172</v>
      </c>
      <c r="BE339" s="196">
        <f t="shared" si="64"/>
        <v>0</v>
      </c>
      <c r="BF339" s="196">
        <f t="shared" si="65"/>
        <v>0</v>
      </c>
      <c r="BG339" s="196">
        <f t="shared" si="66"/>
        <v>0</v>
      </c>
      <c r="BH339" s="196">
        <f t="shared" si="67"/>
        <v>0</v>
      </c>
      <c r="BI339" s="196">
        <f t="shared" si="68"/>
        <v>0</v>
      </c>
      <c r="BJ339" s="14" t="s">
        <v>180</v>
      </c>
      <c r="BK339" s="196">
        <f t="shared" si="69"/>
        <v>0</v>
      </c>
      <c r="BL339" s="14" t="s">
        <v>179</v>
      </c>
      <c r="BM339" s="195" t="s">
        <v>1676</v>
      </c>
    </row>
    <row r="340" spans="1:65" s="2" customFormat="1" ht="24.2" customHeight="1">
      <c r="A340" s="31"/>
      <c r="B340" s="32"/>
      <c r="C340" s="184" t="s">
        <v>1677</v>
      </c>
      <c r="D340" s="184" t="s">
        <v>175</v>
      </c>
      <c r="E340" s="185" t="s">
        <v>1615</v>
      </c>
      <c r="F340" s="186" t="s">
        <v>1616</v>
      </c>
      <c r="G340" s="187" t="s">
        <v>1048</v>
      </c>
      <c r="H340" s="188">
        <v>13</v>
      </c>
      <c r="I340" s="189"/>
      <c r="J340" s="188">
        <f t="shared" si="60"/>
        <v>0</v>
      </c>
      <c r="K340" s="190"/>
      <c r="L340" s="36"/>
      <c r="M340" s="191" t="s">
        <v>1</v>
      </c>
      <c r="N340" s="192" t="s">
        <v>38</v>
      </c>
      <c r="O340" s="68"/>
      <c r="P340" s="193">
        <f t="shared" si="61"/>
        <v>0</v>
      </c>
      <c r="Q340" s="193">
        <v>0</v>
      </c>
      <c r="R340" s="193">
        <f t="shared" si="62"/>
        <v>0</v>
      </c>
      <c r="S340" s="193">
        <v>0</v>
      </c>
      <c r="T340" s="194">
        <f t="shared" si="63"/>
        <v>0</v>
      </c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R340" s="195" t="s">
        <v>179</v>
      </c>
      <c r="AT340" s="195" t="s">
        <v>175</v>
      </c>
      <c r="AU340" s="195" t="s">
        <v>180</v>
      </c>
      <c r="AY340" s="14" t="s">
        <v>172</v>
      </c>
      <c r="BE340" s="196">
        <f t="shared" si="64"/>
        <v>0</v>
      </c>
      <c r="BF340" s="196">
        <f t="shared" si="65"/>
        <v>0</v>
      </c>
      <c r="BG340" s="196">
        <f t="shared" si="66"/>
        <v>0</v>
      </c>
      <c r="BH340" s="196">
        <f t="shared" si="67"/>
        <v>0</v>
      </c>
      <c r="BI340" s="196">
        <f t="shared" si="68"/>
        <v>0</v>
      </c>
      <c r="BJ340" s="14" t="s">
        <v>180</v>
      </c>
      <c r="BK340" s="196">
        <f t="shared" si="69"/>
        <v>0</v>
      </c>
      <c r="BL340" s="14" t="s">
        <v>179</v>
      </c>
      <c r="BM340" s="195" t="s">
        <v>1680</v>
      </c>
    </row>
    <row r="341" spans="1:65" s="2" customFormat="1" ht="24.2" customHeight="1">
      <c r="A341" s="31"/>
      <c r="B341" s="32"/>
      <c r="C341" s="184" t="s">
        <v>1319</v>
      </c>
      <c r="D341" s="184" t="s">
        <v>175</v>
      </c>
      <c r="E341" s="185" t="s">
        <v>1619</v>
      </c>
      <c r="F341" s="186" t="s">
        <v>1620</v>
      </c>
      <c r="G341" s="187" t="s">
        <v>1048</v>
      </c>
      <c r="H341" s="188">
        <v>1</v>
      </c>
      <c r="I341" s="189"/>
      <c r="J341" s="188">
        <f t="shared" si="60"/>
        <v>0</v>
      </c>
      <c r="K341" s="190"/>
      <c r="L341" s="36"/>
      <c r="M341" s="191" t="s">
        <v>1</v>
      </c>
      <c r="N341" s="192" t="s">
        <v>38</v>
      </c>
      <c r="O341" s="68"/>
      <c r="P341" s="193">
        <f t="shared" si="61"/>
        <v>0</v>
      </c>
      <c r="Q341" s="193">
        <v>0</v>
      </c>
      <c r="R341" s="193">
        <f t="shared" si="62"/>
        <v>0</v>
      </c>
      <c r="S341" s="193">
        <v>0</v>
      </c>
      <c r="T341" s="194">
        <f t="shared" si="63"/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95" t="s">
        <v>179</v>
      </c>
      <c r="AT341" s="195" t="s">
        <v>175</v>
      </c>
      <c r="AU341" s="195" t="s">
        <v>180</v>
      </c>
      <c r="AY341" s="14" t="s">
        <v>172</v>
      </c>
      <c r="BE341" s="196">
        <f t="shared" si="64"/>
        <v>0</v>
      </c>
      <c r="BF341" s="196">
        <f t="shared" si="65"/>
        <v>0</v>
      </c>
      <c r="BG341" s="196">
        <f t="shared" si="66"/>
        <v>0</v>
      </c>
      <c r="BH341" s="196">
        <f t="shared" si="67"/>
        <v>0</v>
      </c>
      <c r="BI341" s="196">
        <f t="shared" si="68"/>
        <v>0</v>
      </c>
      <c r="BJ341" s="14" t="s">
        <v>180</v>
      </c>
      <c r="BK341" s="196">
        <f t="shared" si="69"/>
        <v>0</v>
      </c>
      <c r="BL341" s="14" t="s">
        <v>179</v>
      </c>
      <c r="BM341" s="195" t="s">
        <v>1683</v>
      </c>
    </row>
    <row r="342" spans="1:65" s="2" customFormat="1" ht="24.2" customHeight="1">
      <c r="A342" s="31"/>
      <c r="B342" s="32"/>
      <c r="C342" s="184" t="s">
        <v>1684</v>
      </c>
      <c r="D342" s="184" t="s">
        <v>175</v>
      </c>
      <c r="E342" s="185" t="s">
        <v>1915</v>
      </c>
      <c r="F342" s="186" t="s">
        <v>1916</v>
      </c>
      <c r="G342" s="187" t="s">
        <v>1048</v>
      </c>
      <c r="H342" s="188">
        <v>4</v>
      </c>
      <c r="I342" s="189"/>
      <c r="J342" s="188">
        <f t="shared" si="60"/>
        <v>0</v>
      </c>
      <c r="K342" s="190"/>
      <c r="L342" s="36"/>
      <c r="M342" s="191" t="s">
        <v>1</v>
      </c>
      <c r="N342" s="192" t="s">
        <v>38</v>
      </c>
      <c r="O342" s="68"/>
      <c r="P342" s="193">
        <f t="shared" si="61"/>
        <v>0</v>
      </c>
      <c r="Q342" s="193">
        <v>0</v>
      </c>
      <c r="R342" s="193">
        <f t="shared" si="62"/>
        <v>0</v>
      </c>
      <c r="S342" s="193">
        <v>0</v>
      </c>
      <c r="T342" s="194">
        <f t="shared" si="63"/>
        <v>0</v>
      </c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R342" s="195" t="s">
        <v>179</v>
      </c>
      <c r="AT342" s="195" t="s">
        <v>175</v>
      </c>
      <c r="AU342" s="195" t="s">
        <v>180</v>
      </c>
      <c r="AY342" s="14" t="s">
        <v>172</v>
      </c>
      <c r="BE342" s="196">
        <f t="shared" si="64"/>
        <v>0</v>
      </c>
      <c r="BF342" s="196">
        <f t="shared" si="65"/>
        <v>0</v>
      </c>
      <c r="BG342" s="196">
        <f t="shared" si="66"/>
        <v>0</v>
      </c>
      <c r="BH342" s="196">
        <f t="shared" si="67"/>
        <v>0</v>
      </c>
      <c r="BI342" s="196">
        <f t="shared" si="68"/>
        <v>0</v>
      </c>
      <c r="BJ342" s="14" t="s">
        <v>180</v>
      </c>
      <c r="BK342" s="196">
        <f t="shared" si="69"/>
        <v>0</v>
      </c>
      <c r="BL342" s="14" t="s">
        <v>179</v>
      </c>
      <c r="BM342" s="195" t="s">
        <v>1687</v>
      </c>
    </row>
    <row r="343" spans="1:65" s="2" customFormat="1" ht="24.2" customHeight="1">
      <c r="A343" s="31"/>
      <c r="B343" s="32"/>
      <c r="C343" s="184" t="s">
        <v>1322</v>
      </c>
      <c r="D343" s="184" t="s">
        <v>175</v>
      </c>
      <c r="E343" s="185" t="s">
        <v>1622</v>
      </c>
      <c r="F343" s="186" t="s">
        <v>1623</v>
      </c>
      <c r="G343" s="187" t="s">
        <v>1048</v>
      </c>
      <c r="H343" s="188">
        <v>1</v>
      </c>
      <c r="I343" s="189"/>
      <c r="J343" s="188">
        <f t="shared" si="60"/>
        <v>0</v>
      </c>
      <c r="K343" s="190"/>
      <c r="L343" s="36"/>
      <c r="M343" s="191" t="s">
        <v>1</v>
      </c>
      <c r="N343" s="192" t="s">
        <v>38</v>
      </c>
      <c r="O343" s="68"/>
      <c r="P343" s="193">
        <f t="shared" si="61"/>
        <v>0</v>
      </c>
      <c r="Q343" s="193">
        <v>0</v>
      </c>
      <c r="R343" s="193">
        <f t="shared" si="62"/>
        <v>0</v>
      </c>
      <c r="S343" s="193">
        <v>0</v>
      </c>
      <c r="T343" s="194">
        <f t="shared" si="63"/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95" t="s">
        <v>179</v>
      </c>
      <c r="AT343" s="195" t="s">
        <v>175</v>
      </c>
      <c r="AU343" s="195" t="s">
        <v>180</v>
      </c>
      <c r="AY343" s="14" t="s">
        <v>172</v>
      </c>
      <c r="BE343" s="196">
        <f t="shared" si="64"/>
        <v>0</v>
      </c>
      <c r="BF343" s="196">
        <f t="shared" si="65"/>
        <v>0</v>
      </c>
      <c r="BG343" s="196">
        <f t="shared" si="66"/>
        <v>0</v>
      </c>
      <c r="BH343" s="196">
        <f t="shared" si="67"/>
        <v>0</v>
      </c>
      <c r="BI343" s="196">
        <f t="shared" si="68"/>
        <v>0</v>
      </c>
      <c r="BJ343" s="14" t="s">
        <v>180</v>
      </c>
      <c r="BK343" s="196">
        <f t="shared" si="69"/>
        <v>0</v>
      </c>
      <c r="BL343" s="14" t="s">
        <v>179</v>
      </c>
      <c r="BM343" s="195" t="s">
        <v>1692</v>
      </c>
    </row>
    <row r="344" spans="1:65" s="2" customFormat="1" ht="24.2" customHeight="1">
      <c r="A344" s="31"/>
      <c r="B344" s="32"/>
      <c r="C344" s="184" t="s">
        <v>1693</v>
      </c>
      <c r="D344" s="184" t="s">
        <v>175</v>
      </c>
      <c r="E344" s="185" t="s">
        <v>1917</v>
      </c>
      <c r="F344" s="186" t="s">
        <v>1918</v>
      </c>
      <c r="G344" s="187" t="s">
        <v>1048</v>
      </c>
      <c r="H344" s="188">
        <v>4</v>
      </c>
      <c r="I344" s="189"/>
      <c r="J344" s="188">
        <f t="shared" si="60"/>
        <v>0</v>
      </c>
      <c r="K344" s="190"/>
      <c r="L344" s="36"/>
      <c r="M344" s="191" t="s">
        <v>1</v>
      </c>
      <c r="N344" s="192" t="s">
        <v>38</v>
      </c>
      <c r="O344" s="68"/>
      <c r="P344" s="193">
        <f t="shared" si="61"/>
        <v>0</v>
      </c>
      <c r="Q344" s="193">
        <v>0</v>
      </c>
      <c r="R344" s="193">
        <f t="shared" si="62"/>
        <v>0</v>
      </c>
      <c r="S344" s="193">
        <v>0</v>
      </c>
      <c r="T344" s="194">
        <f t="shared" si="63"/>
        <v>0</v>
      </c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R344" s="195" t="s">
        <v>179</v>
      </c>
      <c r="AT344" s="195" t="s">
        <v>175</v>
      </c>
      <c r="AU344" s="195" t="s">
        <v>180</v>
      </c>
      <c r="AY344" s="14" t="s">
        <v>172</v>
      </c>
      <c r="BE344" s="196">
        <f t="shared" si="64"/>
        <v>0</v>
      </c>
      <c r="BF344" s="196">
        <f t="shared" si="65"/>
        <v>0</v>
      </c>
      <c r="BG344" s="196">
        <f t="shared" si="66"/>
        <v>0</v>
      </c>
      <c r="BH344" s="196">
        <f t="shared" si="67"/>
        <v>0</v>
      </c>
      <c r="BI344" s="196">
        <f t="shared" si="68"/>
        <v>0</v>
      </c>
      <c r="BJ344" s="14" t="s">
        <v>180</v>
      </c>
      <c r="BK344" s="196">
        <f t="shared" si="69"/>
        <v>0</v>
      </c>
      <c r="BL344" s="14" t="s">
        <v>179</v>
      </c>
      <c r="BM344" s="195" t="s">
        <v>1696</v>
      </c>
    </row>
    <row r="345" spans="1:65" s="2" customFormat="1" ht="24.2" customHeight="1">
      <c r="A345" s="31"/>
      <c r="B345" s="32"/>
      <c r="C345" s="184" t="s">
        <v>1325</v>
      </c>
      <c r="D345" s="184" t="s">
        <v>175</v>
      </c>
      <c r="E345" s="185" t="s">
        <v>1626</v>
      </c>
      <c r="F345" s="186" t="s">
        <v>1627</v>
      </c>
      <c r="G345" s="187" t="s">
        <v>1048</v>
      </c>
      <c r="H345" s="188">
        <v>18</v>
      </c>
      <c r="I345" s="189"/>
      <c r="J345" s="188">
        <f t="shared" si="60"/>
        <v>0</v>
      </c>
      <c r="K345" s="190"/>
      <c r="L345" s="36"/>
      <c r="M345" s="191" t="s">
        <v>1</v>
      </c>
      <c r="N345" s="192" t="s">
        <v>38</v>
      </c>
      <c r="O345" s="68"/>
      <c r="P345" s="193">
        <f t="shared" si="61"/>
        <v>0</v>
      </c>
      <c r="Q345" s="193">
        <v>0</v>
      </c>
      <c r="R345" s="193">
        <f t="shared" si="62"/>
        <v>0</v>
      </c>
      <c r="S345" s="193">
        <v>0</v>
      </c>
      <c r="T345" s="194">
        <f t="shared" si="63"/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95" t="s">
        <v>179</v>
      </c>
      <c r="AT345" s="195" t="s">
        <v>175</v>
      </c>
      <c r="AU345" s="195" t="s">
        <v>180</v>
      </c>
      <c r="AY345" s="14" t="s">
        <v>172</v>
      </c>
      <c r="BE345" s="196">
        <f t="shared" si="64"/>
        <v>0</v>
      </c>
      <c r="BF345" s="196">
        <f t="shared" si="65"/>
        <v>0</v>
      </c>
      <c r="BG345" s="196">
        <f t="shared" si="66"/>
        <v>0</v>
      </c>
      <c r="BH345" s="196">
        <f t="shared" si="67"/>
        <v>0</v>
      </c>
      <c r="BI345" s="196">
        <f t="shared" si="68"/>
        <v>0</v>
      </c>
      <c r="BJ345" s="14" t="s">
        <v>180</v>
      </c>
      <c r="BK345" s="196">
        <f t="shared" si="69"/>
        <v>0</v>
      </c>
      <c r="BL345" s="14" t="s">
        <v>179</v>
      </c>
      <c r="BM345" s="195" t="s">
        <v>1699</v>
      </c>
    </row>
    <row r="346" spans="1:65" s="2" customFormat="1" ht="24.2" customHeight="1">
      <c r="A346" s="31"/>
      <c r="B346" s="32"/>
      <c r="C346" s="184" t="s">
        <v>1700</v>
      </c>
      <c r="D346" s="184" t="s">
        <v>175</v>
      </c>
      <c r="E346" s="185" t="s">
        <v>1629</v>
      </c>
      <c r="F346" s="186" t="s">
        <v>1630</v>
      </c>
      <c r="G346" s="187" t="s">
        <v>1048</v>
      </c>
      <c r="H346" s="188">
        <v>4</v>
      </c>
      <c r="I346" s="189"/>
      <c r="J346" s="188">
        <f t="shared" si="60"/>
        <v>0</v>
      </c>
      <c r="K346" s="190"/>
      <c r="L346" s="36"/>
      <c r="M346" s="191" t="s">
        <v>1</v>
      </c>
      <c r="N346" s="192" t="s">
        <v>38</v>
      </c>
      <c r="O346" s="68"/>
      <c r="P346" s="193">
        <f t="shared" si="61"/>
        <v>0</v>
      </c>
      <c r="Q346" s="193">
        <v>0</v>
      </c>
      <c r="R346" s="193">
        <f t="shared" si="62"/>
        <v>0</v>
      </c>
      <c r="S346" s="193">
        <v>0</v>
      </c>
      <c r="T346" s="194">
        <f t="shared" si="63"/>
        <v>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95" t="s">
        <v>179</v>
      </c>
      <c r="AT346" s="195" t="s">
        <v>175</v>
      </c>
      <c r="AU346" s="195" t="s">
        <v>180</v>
      </c>
      <c r="AY346" s="14" t="s">
        <v>172</v>
      </c>
      <c r="BE346" s="196">
        <f t="shared" si="64"/>
        <v>0</v>
      </c>
      <c r="BF346" s="196">
        <f t="shared" si="65"/>
        <v>0</v>
      </c>
      <c r="BG346" s="196">
        <f t="shared" si="66"/>
        <v>0</v>
      </c>
      <c r="BH346" s="196">
        <f t="shared" si="67"/>
        <v>0</v>
      </c>
      <c r="BI346" s="196">
        <f t="shared" si="68"/>
        <v>0</v>
      </c>
      <c r="BJ346" s="14" t="s">
        <v>180</v>
      </c>
      <c r="BK346" s="196">
        <f t="shared" si="69"/>
        <v>0</v>
      </c>
      <c r="BL346" s="14" t="s">
        <v>179</v>
      </c>
      <c r="BM346" s="195" t="s">
        <v>1703</v>
      </c>
    </row>
    <row r="347" spans="1:65" s="2" customFormat="1" ht="24.2" customHeight="1">
      <c r="A347" s="31"/>
      <c r="B347" s="32"/>
      <c r="C347" s="184" t="s">
        <v>1328</v>
      </c>
      <c r="D347" s="184" t="s">
        <v>175</v>
      </c>
      <c r="E347" s="185" t="s">
        <v>1633</v>
      </c>
      <c r="F347" s="186" t="s">
        <v>1634</v>
      </c>
      <c r="G347" s="187" t="s">
        <v>1048</v>
      </c>
      <c r="H347" s="188">
        <v>8</v>
      </c>
      <c r="I347" s="189"/>
      <c r="J347" s="188">
        <f t="shared" si="60"/>
        <v>0</v>
      </c>
      <c r="K347" s="190"/>
      <c r="L347" s="36"/>
      <c r="M347" s="191" t="s">
        <v>1</v>
      </c>
      <c r="N347" s="192" t="s">
        <v>38</v>
      </c>
      <c r="O347" s="68"/>
      <c r="P347" s="193">
        <f t="shared" si="61"/>
        <v>0</v>
      </c>
      <c r="Q347" s="193">
        <v>0</v>
      </c>
      <c r="R347" s="193">
        <f t="shared" si="62"/>
        <v>0</v>
      </c>
      <c r="S347" s="193">
        <v>0</v>
      </c>
      <c r="T347" s="194">
        <f t="shared" si="63"/>
        <v>0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95" t="s">
        <v>179</v>
      </c>
      <c r="AT347" s="195" t="s">
        <v>175</v>
      </c>
      <c r="AU347" s="195" t="s">
        <v>180</v>
      </c>
      <c r="AY347" s="14" t="s">
        <v>172</v>
      </c>
      <c r="BE347" s="196">
        <f t="shared" si="64"/>
        <v>0</v>
      </c>
      <c r="BF347" s="196">
        <f t="shared" si="65"/>
        <v>0</v>
      </c>
      <c r="BG347" s="196">
        <f t="shared" si="66"/>
        <v>0</v>
      </c>
      <c r="BH347" s="196">
        <f t="shared" si="67"/>
        <v>0</v>
      </c>
      <c r="BI347" s="196">
        <f t="shared" si="68"/>
        <v>0</v>
      </c>
      <c r="BJ347" s="14" t="s">
        <v>180</v>
      </c>
      <c r="BK347" s="196">
        <f t="shared" si="69"/>
        <v>0</v>
      </c>
      <c r="BL347" s="14" t="s">
        <v>179</v>
      </c>
      <c r="BM347" s="195" t="s">
        <v>1706</v>
      </c>
    </row>
    <row r="348" spans="1:65" s="2" customFormat="1" ht="24.2" customHeight="1">
      <c r="A348" s="31"/>
      <c r="B348" s="32"/>
      <c r="C348" s="184" t="s">
        <v>1707</v>
      </c>
      <c r="D348" s="184" t="s">
        <v>175</v>
      </c>
      <c r="E348" s="185" t="s">
        <v>1636</v>
      </c>
      <c r="F348" s="186" t="s">
        <v>1637</v>
      </c>
      <c r="G348" s="187" t="s">
        <v>1048</v>
      </c>
      <c r="H348" s="188">
        <v>1</v>
      </c>
      <c r="I348" s="189"/>
      <c r="J348" s="188">
        <f t="shared" ref="J348:J354" si="70">ROUND(I348*H348,2)</f>
        <v>0</v>
      </c>
      <c r="K348" s="190"/>
      <c r="L348" s="36"/>
      <c r="M348" s="191" t="s">
        <v>1</v>
      </c>
      <c r="N348" s="192" t="s">
        <v>38</v>
      </c>
      <c r="O348" s="68"/>
      <c r="P348" s="193">
        <f t="shared" ref="P348:P354" si="71">O348*H348</f>
        <v>0</v>
      </c>
      <c r="Q348" s="193">
        <v>0</v>
      </c>
      <c r="R348" s="193">
        <f t="shared" ref="R348:R354" si="72">Q348*H348</f>
        <v>0</v>
      </c>
      <c r="S348" s="193">
        <v>0</v>
      </c>
      <c r="T348" s="194">
        <f t="shared" ref="T348:T354" si="73">S348*H348</f>
        <v>0</v>
      </c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R348" s="195" t="s">
        <v>179</v>
      </c>
      <c r="AT348" s="195" t="s">
        <v>175</v>
      </c>
      <c r="AU348" s="195" t="s">
        <v>180</v>
      </c>
      <c r="AY348" s="14" t="s">
        <v>172</v>
      </c>
      <c r="BE348" s="196">
        <f t="shared" ref="BE348:BE354" si="74">IF(N348="základná",J348,0)</f>
        <v>0</v>
      </c>
      <c r="BF348" s="196">
        <f t="shared" ref="BF348:BF354" si="75">IF(N348="znížená",J348,0)</f>
        <v>0</v>
      </c>
      <c r="BG348" s="196">
        <f t="shared" ref="BG348:BG354" si="76">IF(N348="zákl. prenesená",J348,0)</f>
        <v>0</v>
      </c>
      <c r="BH348" s="196">
        <f t="shared" ref="BH348:BH354" si="77">IF(N348="zníž. prenesená",J348,0)</f>
        <v>0</v>
      </c>
      <c r="BI348" s="196">
        <f t="shared" ref="BI348:BI354" si="78">IF(N348="nulová",J348,0)</f>
        <v>0</v>
      </c>
      <c r="BJ348" s="14" t="s">
        <v>180</v>
      </c>
      <c r="BK348" s="196">
        <f t="shared" ref="BK348:BK354" si="79">ROUND(I348*H348,2)</f>
        <v>0</v>
      </c>
      <c r="BL348" s="14" t="s">
        <v>179</v>
      </c>
      <c r="BM348" s="195" t="s">
        <v>1710</v>
      </c>
    </row>
    <row r="349" spans="1:65" s="2" customFormat="1" ht="24.2" customHeight="1">
      <c r="A349" s="31"/>
      <c r="B349" s="32"/>
      <c r="C349" s="184" t="s">
        <v>1331</v>
      </c>
      <c r="D349" s="184" t="s">
        <v>175</v>
      </c>
      <c r="E349" s="185" t="s">
        <v>1640</v>
      </c>
      <c r="F349" s="186" t="s">
        <v>1641</v>
      </c>
      <c r="G349" s="187" t="s">
        <v>1048</v>
      </c>
      <c r="H349" s="188">
        <v>1</v>
      </c>
      <c r="I349" s="189"/>
      <c r="J349" s="188">
        <f t="shared" si="70"/>
        <v>0</v>
      </c>
      <c r="K349" s="190"/>
      <c r="L349" s="36"/>
      <c r="M349" s="191" t="s">
        <v>1</v>
      </c>
      <c r="N349" s="192" t="s">
        <v>38</v>
      </c>
      <c r="O349" s="68"/>
      <c r="P349" s="193">
        <f t="shared" si="71"/>
        <v>0</v>
      </c>
      <c r="Q349" s="193">
        <v>0</v>
      </c>
      <c r="R349" s="193">
        <f t="shared" si="72"/>
        <v>0</v>
      </c>
      <c r="S349" s="193">
        <v>0</v>
      </c>
      <c r="T349" s="194">
        <f t="shared" si="73"/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95" t="s">
        <v>179</v>
      </c>
      <c r="AT349" s="195" t="s">
        <v>175</v>
      </c>
      <c r="AU349" s="195" t="s">
        <v>180</v>
      </c>
      <c r="AY349" s="14" t="s">
        <v>172</v>
      </c>
      <c r="BE349" s="196">
        <f t="shared" si="74"/>
        <v>0</v>
      </c>
      <c r="BF349" s="196">
        <f t="shared" si="75"/>
        <v>0</v>
      </c>
      <c r="BG349" s="196">
        <f t="shared" si="76"/>
        <v>0</v>
      </c>
      <c r="BH349" s="196">
        <f t="shared" si="77"/>
        <v>0</v>
      </c>
      <c r="BI349" s="196">
        <f t="shared" si="78"/>
        <v>0</v>
      </c>
      <c r="BJ349" s="14" t="s">
        <v>180</v>
      </c>
      <c r="BK349" s="196">
        <f t="shared" si="79"/>
        <v>0</v>
      </c>
      <c r="BL349" s="14" t="s">
        <v>179</v>
      </c>
      <c r="BM349" s="195" t="s">
        <v>1713</v>
      </c>
    </row>
    <row r="350" spans="1:65" s="2" customFormat="1" ht="24.2" customHeight="1">
      <c r="A350" s="31"/>
      <c r="B350" s="32"/>
      <c r="C350" s="184" t="s">
        <v>1714</v>
      </c>
      <c r="D350" s="184" t="s">
        <v>175</v>
      </c>
      <c r="E350" s="185" t="s">
        <v>1643</v>
      </c>
      <c r="F350" s="186" t="s">
        <v>1644</v>
      </c>
      <c r="G350" s="187" t="s">
        <v>1048</v>
      </c>
      <c r="H350" s="188">
        <v>1</v>
      </c>
      <c r="I350" s="189"/>
      <c r="J350" s="188">
        <f t="shared" si="70"/>
        <v>0</v>
      </c>
      <c r="K350" s="190"/>
      <c r="L350" s="36"/>
      <c r="M350" s="191" t="s">
        <v>1</v>
      </c>
      <c r="N350" s="192" t="s">
        <v>38</v>
      </c>
      <c r="O350" s="68"/>
      <c r="P350" s="193">
        <f t="shared" si="71"/>
        <v>0</v>
      </c>
      <c r="Q350" s="193">
        <v>0</v>
      </c>
      <c r="R350" s="193">
        <f t="shared" si="72"/>
        <v>0</v>
      </c>
      <c r="S350" s="193">
        <v>0</v>
      </c>
      <c r="T350" s="194">
        <f t="shared" si="73"/>
        <v>0</v>
      </c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R350" s="195" t="s">
        <v>179</v>
      </c>
      <c r="AT350" s="195" t="s">
        <v>175</v>
      </c>
      <c r="AU350" s="195" t="s">
        <v>180</v>
      </c>
      <c r="AY350" s="14" t="s">
        <v>172</v>
      </c>
      <c r="BE350" s="196">
        <f t="shared" si="74"/>
        <v>0</v>
      </c>
      <c r="BF350" s="196">
        <f t="shared" si="75"/>
        <v>0</v>
      </c>
      <c r="BG350" s="196">
        <f t="shared" si="76"/>
        <v>0</v>
      </c>
      <c r="BH350" s="196">
        <f t="shared" si="77"/>
        <v>0</v>
      </c>
      <c r="BI350" s="196">
        <f t="shared" si="78"/>
        <v>0</v>
      </c>
      <c r="BJ350" s="14" t="s">
        <v>180</v>
      </c>
      <c r="BK350" s="196">
        <f t="shared" si="79"/>
        <v>0</v>
      </c>
      <c r="BL350" s="14" t="s">
        <v>179</v>
      </c>
      <c r="BM350" s="195" t="s">
        <v>1717</v>
      </c>
    </row>
    <row r="351" spans="1:65" s="2" customFormat="1" ht="24.2" customHeight="1">
      <c r="A351" s="31"/>
      <c r="B351" s="32"/>
      <c r="C351" s="184" t="s">
        <v>1334</v>
      </c>
      <c r="D351" s="184" t="s">
        <v>175</v>
      </c>
      <c r="E351" s="185" t="s">
        <v>1647</v>
      </c>
      <c r="F351" s="186" t="s">
        <v>1648</v>
      </c>
      <c r="G351" s="187" t="s">
        <v>1048</v>
      </c>
      <c r="H351" s="188">
        <v>1</v>
      </c>
      <c r="I351" s="189"/>
      <c r="J351" s="188">
        <f t="shared" si="70"/>
        <v>0</v>
      </c>
      <c r="K351" s="190"/>
      <c r="L351" s="36"/>
      <c r="M351" s="191" t="s">
        <v>1</v>
      </c>
      <c r="N351" s="192" t="s">
        <v>38</v>
      </c>
      <c r="O351" s="68"/>
      <c r="P351" s="193">
        <f t="shared" si="71"/>
        <v>0</v>
      </c>
      <c r="Q351" s="193">
        <v>0</v>
      </c>
      <c r="R351" s="193">
        <f t="shared" si="72"/>
        <v>0</v>
      </c>
      <c r="S351" s="193">
        <v>0</v>
      </c>
      <c r="T351" s="194">
        <f t="shared" si="73"/>
        <v>0</v>
      </c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R351" s="195" t="s">
        <v>179</v>
      </c>
      <c r="AT351" s="195" t="s">
        <v>175</v>
      </c>
      <c r="AU351" s="195" t="s">
        <v>180</v>
      </c>
      <c r="AY351" s="14" t="s">
        <v>172</v>
      </c>
      <c r="BE351" s="196">
        <f t="shared" si="74"/>
        <v>0</v>
      </c>
      <c r="BF351" s="196">
        <f t="shared" si="75"/>
        <v>0</v>
      </c>
      <c r="BG351" s="196">
        <f t="shared" si="76"/>
        <v>0</v>
      </c>
      <c r="BH351" s="196">
        <f t="shared" si="77"/>
        <v>0</v>
      </c>
      <c r="BI351" s="196">
        <f t="shared" si="78"/>
        <v>0</v>
      </c>
      <c r="BJ351" s="14" t="s">
        <v>180</v>
      </c>
      <c r="BK351" s="196">
        <f t="shared" si="79"/>
        <v>0</v>
      </c>
      <c r="BL351" s="14" t="s">
        <v>179</v>
      </c>
      <c r="BM351" s="195" t="s">
        <v>1720</v>
      </c>
    </row>
    <row r="352" spans="1:65" s="2" customFormat="1" ht="24.2" customHeight="1">
      <c r="A352" s="31"/>
      <c r="B352" s="32"/>
      <c r="C352" s="184" t="s">
        <v>1721</v>
      </c>
      <c r="D352" s="184" t="s">
        <v>175</v>
      </c>
      <c r="E352" s="185" t="s">
        <v>1650</v>
      </c>
      <c r="F352" s="186" t="s">
        <v>1651</v>
      </c>
      <c r="G352" s="187" t="s">
        <v>1048</v>
      </c>
      <c r="H352" s="188">
        <v>36</v>
      </c>
      <c r="I352" s="189"/>
      <c r="J352" s="188">
        <f t="shared" si="70"/>
        <v>0</v>
      </c>
      <c r="K352" s="190"/>
      <c r="L352" s="36"/>
      <c r="M352" s="191" t="s">
        <v>1</v>
      </c>
      <c r="N352" s="192" t="s">
        <v>38</v>
      </c>
      <c r="O352" s="68"/>
      <c r="P352" s="193">
        <f t="shared" si="71"/>
        <v>0</v>
      </c>
      <c r="Q352" s="193">
        <v>0</v>
      </c>
      <c r="R352" s="193">
        <f t="shared" si="72"/>
        <v>0</v>
      </c>
      <c r="S352" s="193">
        <v>0</v>
      </c>
      <c r="T352" s="194">
        <f t="shared" si="73"/>
        <v>0</v>
      </c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R352" s="195" t="s">
        <v>179</v>
      </c>
      <c r="AT352" s="195" t="s">
        <v>175</v>
      </c>
      <c r="AU352" s="195" t="s">
        <v>180</v>
      </c>
      <c r="AY352" s="14" t="s">
        <v>172</v>
      </c>
      <c r="BE352" s="196">
        <f t="shared" si="74"/>
        <v>0</v>
      </c>
      <c r="BF352" s="196">
        <f t="shared" si="75"/>
        <v>0</v>
      </c>
      <c r="BG352" s="196">
        <f t="shared" si="76"/>
        <v>0</v>
      </c>
      <c r="BH352" s="196">
        <f t="shared" si="77"/>
        <v>0</v>
      </c>
      <c r="BI352" s="196">
        <f t="shared" si="78"/>
        <v>0</v>
      </c>
      <c r="BJ352" s="14" t="s">
        <v>180</v>
      </c>
      <c r="BK352" s="196">
        <f t="shared" si="79"/>
        <v>0</v>
      </c>
      <c r="BL352" s="14" t="s">
        <v>179</v>
      </c>
      <c r="BM352" s="195" t="s">
        <v>1724</v>
      </c>
    </row>
    <row r="353" spans="1:65" s="2" customFormat="1" ht="24.2" customHeight="1">
      <c r="A353" s="31"/>
      <c r="B353" s="32"/>
      <c r="C353" s="184" t="s">
        <v>1337</v>
      </c>
      <c r="D353" s="184" t="s">
        <v>175</v>
      </c>
      <c r="E353" s="185" t="s">
        <v>1654</v>
      </c>
      <c r="F353" s="186" t="s">
        <v>1655</v>
      </c>
      <c r="G353" s="187" t="s">
        <v>218</v>
      </c>
      <c r="H353" s="188">
        <v>2.4</v>
      </c>
      <c r="I353" s="189"/>
      <c r="J353" s="188">
        <f t="shared" si="70"/>
        <v>0</v>
      </c>
      <c r="K353" s="190"/>
      <c r="L353" s="36"/>
      <c r="M353" s="191" t="s">
        <v>1</v>
      </c>
      <c r="N353" s="192" t="s">
        <v>38</v>
      </c>
      <c r="O353" s="68"/>
      <c r="P353" s="193">
        <f t="shared" si="71"/>
        <v>0</v>
      </c>
      <c r="Q353" s="193">
        <v>0</v>
      </c>
      <c r="R353" s="193">
        <f t="shared" si="72"/>
        <v>0</v>
      </c>
      <c r="S353" s="193">
        <v>0</v>
      </c>
      <c r="T353" s="194">
        <f t="shared" si="73"/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95" t="s">
        <v>179</v>
      </c>
      <c r="AT353" s="195" t="s">
        <v>175</v>
      </c>
      <c r="AU353" s="195" t="s">
        <v>180</v>
      </c>
      <c r="AY353" s="14" t="s">
        <v>172</v>
      </c>
      <c r="BE353" s="196">
        <f t="shared" si="74"/>
        <v>0</v>
      </c>
      <c r="BF353" s="196">
        <f t="shared" si="75"/>
        <v>0</v>
      </c>
      <c r="BG353" s="196">
        <f t="shared" si="76"/>
        <v>0</v>
      </c>
      <c r="BH353" s="196">
        <f t="shared" si="77"/>
        <v>0</v>
      </c>
      <c r="BI353" s="196">
        <f t="shared" si="78"/>
        <v>0</v>
      </c>
      <c r="BJ353" s="14" t="s">
        <v>180</v>
      </c>
      <c r="BK353" s="196">
        <f t="shared" si="79"/>
        <v>0</v>
      </c>
      <c r="BL353" s="14" t="s">
        <v>179</v>
      </c>
      <c r="BM353" s="195" t="s">
        <v>1727</v>
      </c>
    </row>
    <row r="354" spans="1:65" s="2" customFormat="1" ht="24.2" customHeight="1">
      <c r="A354" s="31"/>
      <c r="B354" s="32"/>
      <c r="C354" s="184" t="s">
        <v>1728</v>
      </c>
      <c r="D354" s="184" t="s">
        <v>175</v>
      </c>
      <c r="E354" s="185" t="s">
        <v>1657</v>
      </c>
      <c r="F354" s="186" t="s">
        <v>1658</v>
      </c>
      <c r="G354" s="187" t="s">
        <v>218</v>
      </c>
      <c r="H354" s="188">
        <v>24</v>
      </c>
      <c r="I354" s="189"/>
      <c r="J354" s="188">
        <f t="shared" si="70"/>
        <v>0</v>
      </c>
      <c r="K354" s="190"/>
      <c r="L354" s="36"/>
      <c r="M354" s="191" t="s">
        <v>1</v>
      </c>
      <c r="N354" s="192" t="s">
        <v>38</v>
      </c>
      <c r="O354" s="68"/>
      <c r="P354" s="193">
        <f t="shared" si="71"/>
        <v>0</v>
      </c>
      <c r="Q354" s="193">
        <v>0</v>
      </c>
      <c r="R354" s="193">
        <f t="shared" si="72"/>
        <v>0</v>
      </c>
      <c r="S354" s="193">
        <v>0</v>
      </c>
      <c r="T354" s="194">
        <f t="shared" si="73"/>
        <v>0</v>
      </c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R354" s="195" t="s">
        <v>179</v>
      </c>
      <c r="AT354" s="195" t="s">
        <v>175</v>
      </c>
      <c r="AU354" s="195" t="s">
        <v>180</v>
      </c>
      <c r="AY354" s="14" t="s">
        <v>172</v>
      </c>
      <c r="BE354" s="196">
        <f t="shared" si="74"/>
        <v>0</v>
      </c>
      <c r="BF354" s="196">
        <f t="shared" si="75"/>
        <v>0</v>
      </c>
      <c r="BG354" s="196">
        <f t="shared" si="76"/>
        <v>0</v>
      </c>
      <c r="BH354" s="196">
        <f t="shared" si="77"/>
        <v>0</v>
      </c>
      <c r="BI354" s="196">
        <f t="shared" si="78"/>
        <v>0</v>
      </c>
      <c r="BJ354" s="14" t="s">
        <v>180</v>
      </c>
      <c r="BK354" s="196">
        <f t="shared" si="79"/>
        <v>0</v>
      </c>
      <c r="BL354" s="14" t="s">
        <v>179</v>
      </c>
      <c r="BM354" s="195" t="s">
        <v>1731</v>
      </c>
    </row>
    <row r="355" spans="1:65" s="12" customFormat="1" ht="22.9" customHeight="1">
      <c r="B355" s="168"/>
      <c r="C355" s="169"/>
      <c r="D355" s="170" t="s">
        <v>71</v>
      </c>
      <c r="E355" s="182" t="s">
        <v>1660</v>
      </c>
      <c r="F355" s="182" t="s">
        <v>1661</v>
      </c>
      <c r="G355" s="169"/>
      <c r="H355" s="169"/>
      <c r="I355" s="172"/>
      <c r="J355" s="183">
        <f>BK355</f>
        <v>0</v>
      </c>
      <c r="K355" s="169"/>
      <c r="L355" s="174"/>
      <c r="M355" s="175"/>
      <c r="N355" s="176"/>
      <c r="O355" s="176"/>
      <c r="P355" s="177">
        <f>SUM(P356:P405)</f>
        <v>0</v>
      </c>
      <c r="Q355" s="176"/>
      <c r="R355" s="177">
        <f>SUM(R356:R405)</f>
        <v>39.186789999999995</v>
      </c>
      <c r="S355" s="176"/>
      <c r="T355" s="178">
        <f>SUM(T356:T405)</f>
        <v>0</v>
      </c>
      <c r="AR355" s="179" t="s">
        <v>80</v>
      </c>
      <c r="AT355" s="180" t="s">
        <v>71</v>
      </c>
      <c r="AU355" s="180" t="s">
        <v>80</v>
      </c>
      <c r="AY355" s="179" t="s">
        <v>172</v>
      </c>
      <c r="BK355" s="181">
        <f>SUM(BK356:BK405)</f>
        <v>0</v>
      </c>
    </row>
    <row r="356" spans="1:65" s="2" customFormat="1" ht="24.2" customHeight="1">
      <c r="A356" s="31"/>
      <c r="B356" s="32"/>
      <c r="C356" s="184" t="s">
        <v>1340</v>
      </c>
      <c r="D356" s="184" t="s">
        <v>175</v>
      </c>
      <c r="E356" s="185" t="s">
        <v>1663</v>
      </c>
      <c r="F356" s="186" t="s">
        <v>1664</v>
      </c>
      <c r="G356" s="187" t="s">
        <v>1665</v>
      </c>
      <c r="H356" s="188">
        <v>0.52</v>
      </c>
      <c r="I356" s="189"/>
      <c r="J356" s="188">
        <f t="shared" ref="J356:J387" si="80">ROUND(I356*H356,2)</f>
        <v>0</v>
      </c>
      <c r="K356" s="190"/>
      <c r="L356" s="36"/>
      <c r="M356" s="191" t="s">
        <v>1</v>
      </c>
      <c r="N356" s="192" t="s">
        <v>38</v>
      </c>
      <c r="O356" s="68"/>
      <c r="P356" s="193">
        <f t="shared" ref="P356:P387" si="81">O356*H356</f>
        <v>0</v>
      </c>
      <c r="Q356" s="193">
        <v>0</v>
      </c>
      <c r="R356" s="193">
        <f t="shared" ref="R356:R387" si="82">Q356*H356</f>
        <v>0</v>
      </c>
      <c r="S356" s="193">
        <v>0</v>
      </c>
      <c r="T356" s="194">
        <f t="shared" ref="T356:T387" si="83">S356*H356</f>
        <v>0</v>
      </c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R356" s="195" t="s">
        <v>179</v>
      </c>
      <c r="AT356" s="195" t="s">
        <v>175</v>
      </c>
      <c r="AU356" s="195" t="s">
        <v>180</v>
      </c>
      <c r="AY356" s="14" t="s">
        <v>172</v>
      </c>
      <c r="BE356" s="196">
        <f t="shared" ref="BE356:BE387" si="84">IF(N356="základná",J356,0)</f>
        <v>0</v>
      </c>
      <c r="BF356" s="196">
        <f t="shared" ref="BF356:BF387" si="85">IF(N356="znížená",J356,0)</f>
        <v>0</v>
      </c>
      <c r="BG356" s="196">
        <f t="shared" ref="BG356:BG387" si="86">IF(N356="zákl. prenesená",J356,0)</f>
        <v>0</v>
      </c>
      <c r="BH356" s="196">
        <f t="shared" ref="BH356:BH387" si="87">IF(N356="zníž. prenesená",J356,0)</f>
        <v>0</v>
      </c>
      <c r="BI356" s="196">
        <f t="shared" ref="BI356:BI387" si="88">IF(N356="nulová",J356,0)</f>
        <v>0</v>
      </c>
      <c r="BJ356" s="14" t="s">
        <v>180</v>
      </c>
      <c r="BK356" s="196">
        <f t="shared" ref="BK356:BK387" si="89">ROUND(I356*H356,2)</f>
        <v>0</v>
      </c>
      <c r="BL356" s="14" t="s">
        <v>179</v>
      </c>
      <c r="BM356" s="195" t="s">
        <v>1734</v>
      </c>
    </row>
    <row r="357" spans="1:65" s="2" customFormat="1" ht="24.2" customHeight="1">
      <c r="A357" s="31"/>
      <c r="B357" s="32"/>
      <c r="C357" s="184" t="s">
        <v>1735</v>
      </c>
      <c r="D357" s="184" t="s">
        <v>175</v>
      </c>
      <c r="E357" s="185" t="s">
        <v>1932</v>
      </c>
      <c r="F357" s="186" t="s">
        <v>1933</v>
      </c>
      <c r="G357" s="187" t="s">
        <v>235</v>
      </c>
      <c r="H357" s="188">
        <v>185</v>
      </c>
      <c r="I357" s="189"/>
      <c r="J357" s="188">
        <f t="shared" si="80"/>
        <v>0</v>
      </c>
      <c r="K357" s="190"/>
      <c r="L357" s="36"/>
      <c r="M357" s="191" t="s">
        <v>1</v>
      </c>
      <c r="N357" s="192" t="s">
        <v>38</v>
      </c>
      <c r="O357" s="68"/>
      <c r="P357" s="193">
        <f t="shared" si="81"/>
        <v>0</v>
      </c>
      <c r="Q357" s="193">
        <v>0</v>
      </c>
      <c r="R357" s="193">
        <f t="shared" si="82"/>
        <v>0</v>
      </c>
      <c r="S357" s="193">
        <v>0</v>
      </c>
      <c r="T357" s="194">
        <f t="shared" si="83"/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95" t="s">
        <v>179</v>
      </c>
      <c r="AT357" s="195" t="s">
        <v>175</v>
      </c>
      <c r="AU357" s="195" t="s">
        <v>180</v>
      </c>
      <c r="AY357" s="14" t="s">
        <v>172</v>
      </c>
      <c r="BE357" s="196">
        <f t="shared" si="84"/>
        <v>0</v>
      </c>
      <c r="BF357" s="196">
        <f t="shared" si="85"/>
        <v>0</v>
      </c>
      <c r="BG357" s="196">
        <f t="shared" si="86"/>
        <v>0</v>
      </c>
      <c r="BH357" s="196">
        <f t="shared" si="87"/>
        <v>0</v>
      </c>
      <c r="BI357" s="196">
        <f t="shared" si="88"/>
        <v>0</v>
      </c>
      <c r="BJ357" s="14" t="s">
        <v>180</v>
      </c>
      <c r="BK357" s="196">
        <f t="shared" si="89"/>
        <v>0</v>
      </c>
      <c r="BL357" s="14" t="s">
        <v>179</v>
      </c>
      <c r="BM357" s="195" t="s">
        <v>1738</v>
      </c>
    </row>
    <row r="358" spans="1:65" s="2" customFormat="1" ht="24.2" customHeight="1">
      <c r="A358" s="31"/>
      <c r="B358" s="32"/>
      <c r="C358" s="184" t="s">
        <v>1343</v>
      </c>
      <c r="D358" s="184" t="s">
        <v>175</v>
      </c>
      <c r="E358" s="185" t="s">
        <v>1940</v>
      </c>
      <c r="F358" s="186" t="s">
        <v>1941</v>
      </c>
      <c r="G358" s="187" t="s">
        <v>394</v>
      </c>
      <c r="H358" s="188">
        <v>13.6</v>
      </c>
      <c r="I358" s="189"/>
      <c r="J358" s="188">
        <f t="shared" si="80"/>
        <v>0</v>
      </c>
      <c r="K358" s="190"/>
      <c r="L358" s="36"/>
      <c r="M358" s="191" t="s">
        <v>1</v>
      </c>
      <c r="N358" s="192" t="s">
        <v>38</v>
      </c>
      <c r="O358" s="68"/>
      <c r="P358" s="193">
        <f t="shared" si="81"/>
        <v>0</v>
      </c>
      <c r="Q358" s="193">
        <v>0</v>
      </c>
      <c r="R358" s="193">
        <f t="shared" si="82"/>
        <v>0</v>
      </c>
      <c r="S358" s="193">
        <v>0</v>
      </c>
      <c r="T358" s="194">
        <f t="shared" si="83"/>
        <v>0</v>
      </c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R358" s="195" t="s">
        <v>179</v>
      </c>
      <c r="AT358" s="195" t="s">
        <v>175</v>
      </c>
      <c r="AU358" s="195" t="s">
        <v>180</v>
      </c>
      <c r="AY358" s="14" t="s">
        <v>172</v>
      </c>
      <c r="BE358" s="196">
        <f t="shared" si="84"/>
        <v>0</v>
      </c>
      <c r="BF358" s="196">
        <f t="shared" si="85"/>
        <v>0</v>
      </c>
      <c r="BG358" s="196">
        <f t="shared" si="86"/>
        <v>0</v>
      </c>
      <c r="BH358" s="196">
        <f t="shared" si="87"/>
        <v>0</v>
      </c>
      <c r="BI358" s="196">
        <f t="shared" si="88"/>
        <v>0</v>
      </c>
      <c r="BJ358" s="14" t="s">
        <v>180</v>
      </c>
      <c r="BK358" s="196">
        <f t="shared" si="89"/>
        <v>0</v>
      </c>
      <c r="BL358" s="14" t="s">
        <v>179</v>
      </c>
      <c r="BM358" s="195" t="s">
        <v>1741</v>
      </c>
    </row>
    <row r="359" spans="1:65" s="2" customFormat="1" ht="24.2" customHeight="1">
      <c r="A359" s="31"/>
      <c r="B359" s="32"/>
      <c r="C359" s="184" t="s">
        <v>1742</v>
      </c>
      <c r="D359" s="184" t="s">
        <v>175</v>
      </c>
      <c r="E359" s="185" t="s">
        <v>1944</v>
      </c>
      <c r="F359" s="186" t="s">
        <v>1945</v>
      </c>
      <c r="G359" s="187" t="s">
        <v>394</v>
      </c>
      <c r="H359" s="188">
        <v>8</v>
      </c>
      <c r="I359" s="189"/>
      <c r="J359" s="188">
        <f t="shared" si="80"/>
        <v>0</v>
      </c>
      <c r="K359" s="190"/>
      <c r="L359" s="36"/>
      <c r="M359" s="191" t="s">
        <v>1</v>
      </c>
      <c r="N359" s="192" t="s">
        <v>38</v>
      </c>
      <c r="O359" s="68"/>
      <c r="P359" s="193">
        <f t="shared" si="81"/>
        <v>0</v>
      </c>
      <c r="Q359" s="193">
        <v>0</v>
      </c>
      <c r="R359" s="193">
        <f t="shared" si="82"/>
        <v>0</v>
      </c>
      <c r="S359" s="193">
        <v>0</v>
      </c>
      <c r="T359" s="194">
        <f t="shared" si="83"/>
        <v>0</v>
      </c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R359" s="195" t="s">
        <v>179</v>
      </c>
      <c r="AT359" s="195" t="s">
        <v>175</v>
      </c>
      <c r="AU359" s="195" t="s">
        <v>180</v>
      </c>
      <c r="AY359" s="14" t="s">
        <v>172</v>
      </c>
      <c r="BE359" s="196">
        <f t="shared" si="84"/>
        <v>0</v>
      </c>
      <c r="BF359" s="196">
        <f t="shared" si="85"/>
        <v>0</v>
      </c>
      <c r="BG359" s="196">
        <f t="shared" si="86"/>
        <v>0</v>
      </c>
      <c r="BH359" s="196">
        <f t="shared" si="87"/>
        <v>0</v>
      </c>
      <c r="BI359" s="196">
        <f t="shared" si="88"/>
        <v>0</v>
      </c>
      <c r="BJ359" s="14" t="s">
        <v>180</v>
      </c>
      <c r="BK359" s="196">
        <f t="shared" si="89"/>
        <v>0</v>
      </c>
      <c r="BL359" s="14" t="s">
        <v>179</v>
      </c>
      <c r="BM359" s="195" t="s">
        <v>1745</v>
      </c>
    </row>
    <row r="360" spans="1:65" s="2" customFormat="1" ht="24.2" customHeight="1">
      <c r="A360" s="31"/>
      <c r="B360" s="32"/>
      <c r="C360" s="184" t="s">
        <v>1347</v>
      </c>
      <c r="D360" s="184" t="s">
        <v>175</v>
      </c>
      <c r="E360" s="185" t="s">
        <v>1947</v>
      </c>
      <c r="F360" s="186" t="s">
        <v>1948</v>
      </c>
      <c r="G360" s="187" t="s">
        <v>394</v>
      </c>
      <c r="H360" s="188">
        <v>14.4</v>
      </c>
      <c r="I360" s="189"/>
      <c r="J360" s="188">
        <f t="shared" si="80"/>
        <v>0</v>
      </c>
      <c r="K360" s="190"/>
      <c r="L360" s="36"/>
      <c r="M360" s="191" t="s">
        <v>1</v>
      </c>
      <c r="N360" s="192" t="s">
        <v>38</v>
      </c>
      <c r="O360" s="68"/>
      <c r="P360" s="193">
        <f t="shared" si="81"/>
        <v>0</v>
      </c>
      <c r="Q360" s="193">
        <v>0</v>
      </c>
      <c r="R360" s="193">
        <f t="shared" si="82"/>
        <v>0</v>
      </c>
      <c r="S360" s="193">
        <v>0</v>
      </c>
      <c r="T360" s="194">
        <f t="shared" si="83"/>
        <v>0</v>
      </c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R360" s="195" t="s">
        <v>179</v>
      </c>
      <c r="AT360" s="195" t="s">
        <v>175</v>
      </c>
      <c r="AU360" s="195" t="s">
        <v>180</v>
      </c>
      <c r="AY360" s="14" t="s">
        <v>172</v>
      </c>
      <c r="BE360" s="196">
        <f t="shared" si="84"/>
        <v>0</v>
      </c>
      <c r="BF360" s="196">
        <f t="shared" si="85"/>
        <v>0</v>
      </c>
      <c r="BG360" s="196">
        <f t="shared" si="86"/>
        <v>0</v>
      </c>
      <c r="BH360" s="196">
        <f t="shared" si="87"/>
        <v>0</v>
      </c>
      <c r="BI360" s="196">
        <f t="shared" si="88"/>
        <v>0</v>
      </c>
      <c r="BJ360" s="14" t="s">
        <v>180</v>
      </c>
      <c r="BK360" s="196">
        <f t="shared" si="89"/>
        <v>0</v>
      </c>
      <c r="BL360" s="14" t="s">
        <v>179</v>
      </c>
      <c r="BM360" s="195" t="s">
        <v>1748</v>
      </c>
    </row>
    <row r="361" spans="1:65" s="2" customFormat="1" ht="24.2" customHeight="1">
      <c r="A361" s="31"/>
      <c r="B361" s="32"/>
      <c r="C361" s="184" t="s">
        <v>1749</v>
      </c>
      <c r="D361" s="184" t="s">
        <v>175</v>
      </c>
      <c r="E361" s="185" t="s">
        <v>1951</v>
      </c>
      <c r="F361" s="186" t="s">
        <v>1952</v>
      </c>
      <c r="G361" s="187" t="s">
        <v>394</v>
      </c>
      <c r="H361" s="188">
        <v>14.4</v>
      </c>
      <c r="I361" s="189"/>
      <c r="J361" s="188">
        <f t="shared" si="80"/>
        <v>0</v>
      </c>
      <c r="K361" s="190"/>
      <c r="L361" s="36"/>
      <c r="M361" s="191" t="s">
        <v>1</v>
      </c>
      <c r="N361" s="192" t="s">
        <v>38</v>
      </c>
      <c r="O361" s="68"/>
      <c r="P361" s="193">
        <f t="shared" si="81"/>
        <v>0</v>
      </c>
      <c r="Q361" s="193">
        <v>0</v>
      </c>
      <c r="R361" s="193">
        <f t="shared" si="82"/>
        <v>0</v>
      </c>
      <c r="S361" s="193">
        <v>0</v>
      </c>
      <c r="T361" s="194">
        <f t="shared" si="83"/>
        <v>0</v>
      </c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R361" s="195" t="s">
        <v>179</v>
      </c>
      <c r="AT361" s="195" t="s">
        <v>175</v>
      </c>
      <c r="AU361" s="195" t="s">
        <v>180</v>
      </c>
      <c r="AY361" s="14" t="s">
        <v>172</v>
      </c>
      <c r="BE361" s="196">
        <f t="shared" si="84"/>
        <v>0</v>
      </c>
      <c r="BF361" s="196">
        <f t="shared" si="85"/>
        <v>0</v>
      </c>
      <c r="BG361" s="196">
        <f t="shared" si="86"/>
        <v>0</v>
      </c>
      <c r="BH361" s="196">
        <f t="shared" si="87"/>
        <v>0</v>
      </c>
      <c r="BI361" s="196">
        <f t="shared" si="88"/>
        <v>0</v>
      </c>
      <c r="BJ361" s="14" t="s">
        <v>180</v>
      </c>
      <c r="BK361" s="196">
        <f t="shared" si="89"/>
        <v>0</v>
      </c>
      <c r="BL361" s="14" t="s">
        <v>179</v>
      </c>
      <c r="BM361" s="195" t="s">
        <v>1752</v>
      </c>
    </row>
    <row r="362" spans="1:65" s="2" customFormat="1" ht="24.2" customHeight="1">
      <c r="A362" s="31"/>
      <c r="B362" s="32"/>
      <c r="C362" s="184" t="s">
        <v>1350</v>
      </c>
      <c r="D362" s="184" t="s">
        <v>175</v>
      </c>
      <c r="E362" s="185" t="s">
        <v>1954</v>
      </c>
      <c r="F362" s="186" t="s">
        <v>1955</v>
      </c>
      <c r="G362" s="187" t="s">
        <v>1048</v>
      </c>
      <c r="H362" s="188">
        <v>7</v>
      </c>
      <c r="I362" s="189"/>
      <c r="J362" s="188">
        <f t="shared" si="80"/>
        <v>0</v>
      </c>
      <c r="K362" s="190"/>
      <c r="L362" s="36"/>
      <c r="M362" s="191" t="s">
        <v>1</v>
      </c>
      <c r="N362" s="192" t="s">
        <v>38</v>
      </c>
      <c r="O362" s="68"/>
      <c r="P362" s="193">
        <f t="shared" si="81"/>
        <v>0</v>
      </c>
      <c r="Q362" s="193">
        <v>0</v>
      </c>
      <c r="R362" s="193">
        <f t="shared" si="82"/>
        <v>0</v>
      </c>
      <c r="S362" s="193">
        <v>0</v>
      </c>
      <c r="T362" s="194">
        <f t="shared" si="83"/>
        <v>0</v>
      </c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R362" s="195" t="s">
        <v>179</v>
      </c>
      <c r="AT362" s="195" t="s">
        <v>175</v>
      </c>
      <c r="AU362" s="195" t="s">
        <v>180</v>
      </c>
      <c r="AY362" s="14" t="s">
        <v>172</v>
      </c>
      <c r="BE362" s="196">
        <f t="shared" si="84"/>
        <v>0</v>
      </c>
      <c r="BF362" s="196">
        <f t="shared" si="85"/>
        <v>0</v>
      </c>
      <c r="BG362" s="196">
        <f t="shared" si="86"/>
        <v>0</v>
      </c>
      <c r="BH362" s="196">
        <f t="shared" si="87"/>
        <v>0</v>
      </c>
      <c r="BI362" s="196">
        <f t="shared" si="88"/>
        <v>0</v>
      </c>
      <c r="BJ362" s="14" t="s">
        <v>180</v>
      </c>
      <c r="BK362" s="196">
        <f t="shared" si="89"/>
        <v>0</v>
      </c>
      <c r="BL362" s="14" t="s">
        <v>179</v>
      </c>
      <c r="BM362" s="195" t="s">
        <v>1919</v>
      </c>
    </row>
    <row r="363" spans="1:65" s="2" customFormat="1" ht="24.2" customHeight="1">
      <c r="A363" s="31"/>
      <c r="B363" s="32"/>
      <c r="C363" s="184" t="s">
        <v>1920</v>
      </c>
      <c r="D363" s="184" t="s">
        <v>175</v>
      </c>
      <c r="E363" s="185" t="s">
        <v>1958</v>
      </c>
      <c r="F363" s="186" t="s">
        <v>1959</v>
      </c>
      <c r="G363" s="187" t="s">
        <v>1048</v>
      </c>
      <c r="H363" s="188">
        <v>1</v>
      </c>
      <c r="I363" s="189"/>
      <c r="J363" s="188">
        <f t="shared" si="80"/>
        <v>0</v>
      </c>
      <c r="K363" s="190"/>
      <c r="L363" s="36"/>
      <c r="M363" s="191" t="s">
        <v>1</v>
      </c>
      <c r="N363" s="192" t="s">
        <v>38</v>
      </c>
      <c r="O363" s="68"/>
      <c r="P363" s="193">
        <f t="shared" si="81"/>
        <v>0</v>
      </c>
      <c r="Q363" s="193">
        <v>0</v>
      </c>
      <c r="R363" s="193">
        <f t="shared" si="82"/>
        <v>0</v>
      </c>
      <c r="S363" s="193">
        <v>0</v>
      </c>
      <c r="T363" s="194">
        <f t="shared" si="83"/>
        <v>0</v>
      </c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R363" s="195" t="s">
        <v>179</v>
      </c>
      <c r="AT363" s="195" t="s">
        <v>175</v>
      </c>
      <c r="AU363" s="195" t="s">
        <v>180</v>
      </c>
      <c r="AY363" s="14" t="s">
        <v>172</v>
      </c>
      <c r="BE363" s="196">
        <f t="shared" si="84"/>
        <v>0</v>
      </c>
      <c r="BF363" s="196">
        <f t="shared" si="85"/>
        <v>0</v>
      </c>
      <c r="BG363" s="196">
        <f t="shared" si="86"/>
        <v>0</v>
      </c>
      <c r="BH363" s="196">
        <f t="shared" si="87"/>
        <v>0</v>
      </c>
      <c r="BI363" s="196">
        <f t="shared" si="88"/>
        <v>0</v>
      </c>
      <c r="BJ363" s="14" t="s">
        <v>180</v>
      </c>
      <c r="BK363" s="196">
        <f t="shared" si="89"/>
        <v>0</v>
      </c>
      <c r="BL363" s="14" t="s">
        <v>179</v>
      </c>
      <c r="BM363" s="195" t="s">
        <v>1921</v>
      </c>
    </row>
    <row r="364" spans="1:65" s="2" customFormat="1" ht="24.2" customHeight="1">
      <c r="A364" s="31"/>
      <c r="B364" s="32"/>
      <c r="C364" s="184" t="s">
        <v>1354</v>
      </c>
      <c r="D364" s="184" t="s">
        <v>175</v>
      </c>
      <c r="E364" s="185" t="s">
        <v>1961</v>
      </c>
      <c r="F364" s="186" t="s">
        <v>1962</v>
      </c>
      <c r="G364" s="187" t="s">
        <v>1048</v>
      </c>
      <c r="H364" s="188">
        <v>10</v>
      </c>
      <c r="I364" s="189"/>
      <c r="J364" s="188">
        <f t="shared" si="80"/>
        <v>0</v>
      </c>
      <c r="K364" s="190"/>
      <c r="L364" s="36"/>
      <c r="M364" s="191" t="s">
        <v>1</v>
      </c>
      <c r="N364" s="192" t="s">
        <v>38</v>
      </c>
      <c r="O364" s="68"/>
      <c r="P364" s="193">
        <f t="shared" si="81"/>
        <v>0</v>
      </c>
      <c r="Q364" s="193">
        <v>0</v>
      </c>
      <c r="R364" s="193">
        <f t="shared" si="82"/>
        <v>0</v>
      </c>
      <c r="S364" s="193">
        <v>0</v>
      </c>
      <c r="T364" s="194">
        <f t="shared" si="83"/>
        <v>0</v>
      </c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R364" s="195" t="s">
        <v>179</v>
      </c>
      <c r="AT364" s="195" t="s">
        <v>175</v>
      </c>
      <c r="AU364" s="195" t="s">
        <v>180</v>
      </c>
      <c r="AY364" s="14" t="s">
        <v>172</v>
      </c>
      <c r="BE364" s="196">
        <f t="shared" si="84"/>
        <v>0</v>
      </c>
      <c r="BF364" s="196">
        <f t="shared" si="85"/>
        <v>0</v>
      </c>
      <c r="BG364" s="196">
        <f t="shared" si="86"/>
        <v>0</v>
      </c>
      <c r="BH364" s="196">
        <f t="shared" si="87"/>
        <v>0</v>
      </c>
      <c r="BI364" s="196">
        <f t="shared" si="88"/>
        <v>0</v>
      </c>
      <c r="BJ364" s="14" t="s">
        <v>180</v>
      </c>
      <c r="BK364" s="196">
        <f t="shared" si="89"/>
        <v>0</v>
      </c>
      <c r="BL364" s="14" t="s">
        <v>179</v>
      </c>
      <c r="BM364" s="195" t="s">
        <v>1924</v>
      </c>
    </row>
    <row r="365" spans="1:65" s="2" customFormat="1" ht="24.2" customHeight="1">
      <c r="A365" s="31"/>
      <c r="B365" s="32"/>
      <c r="C365" s="184" t="s">
        <v>1925</v>
      </c>
      <c r="D365" s="184" t="s">
        <v>175</v>
      </c>
      <c r="E365" s="185" t="s">
        <v>1965</v>
      </c>
      <c r="F365" s="186" t="s">
        <v>1966</v>
      </c>
      <c r="G365" s="187" t="s">
        <v>1048</v>
      </c>
      <c r="H365" s="188">
        <v>1</v>
      </c>
      <c r="I365" s="189"/>
      <c r="J365" s="188">
        <f t="shared" si="80"/>
        <v>0</v>
      </c>
      <c r="K365" s="190"/>
      <c r="L365" s="36"/>
      <c r="M365" s="191" t="s">
        <v>1</v>
      </c>
      <c r="N365" s="192" t="s">
        <v>38</v>
      </c>
      <c r="O365" s="68"/>
      <c r="P365" s="193">
        <f t="shared" si="81"/>
        <v>0</v>
      </c>
      <c r="Q365" s="193">
        <v>0</v>
      </c>
      <c r="R365" s="193">
        <f t="shared" si="82"/>
        <v>0</v>
      </c>
      <c r="S365" s="193">
        <v>0</v>
      </c>
      <c r="T365" s="194">
        <f t="shared" si="83"/>
        <v>0</v>
      </c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R365" s="195" t="s">
        <v>179</v>
      </c>
      <c r="AT365" s="195" t="s">
        <v>175</v>
      </c>
      <c r="AU365" s="195" t="s">
        <v>180</v>
      </c>
      <c r="AY365" s="14" t="s">
        <v>172</v>
      </c>
      <c r="BE365" s="196">
        <f t="shared" si="84"/>
        <v>0</v>
      </c>
      <c r="BF365" s="196">
        <f t="shared" si="85"/>
        <v>0</v>
      </c>
      <c r="BG365" s="196">
        <f t="shared" si="86"/>
        <v>0</v>
      </c>
      <c r="BH365" s="196">
        <f t="shared" si="87"/>
        <v>0</v>
      </c>
      <c r="BI365" s="196">
        <f t="shared" si="88"/>
        <v>0</v>
      </c>
      <c r="BJ365" s="14" t="s">
        <v>180</v>
      </c>
      <c r="BK365" s="196">
        <f t="shared" si="89"/>
        <v>0</v>
      </c>
      <c r="BL365" s="14" t="s">
        <v>179</v>
      </c>
      <c r="BM365" s="195" t="s">
        <v>1926</v>
      </c>
    </row>
    <row r="366" spans="1:65" s="2" customFormat="1" ht="24.2" customHeight="1">
      <c r="A366" s="31"/>
      <c r="B366" s="32"/>
      <c r="C366" s="184" t="s">
        <v>1357</v>
      </c>
      <c r="D366" s="184" t="s">
        <v>175</v>
      </c>
      <c r="E366" s="185" t="s">
        <v>1968</v>
      </c>
      <c r="F366" s="186" t="s">
        <v>1969</v>
      </c>
      <c r="G366" s="187" t="s">
        <v>394</v>
      </c>
      <c r="H366" s="188">
        <v>8.5</v>
      </c>
      <c r="I366" s="189"/>
      <c r="J366" s="188">
        <f t="shared" si="80"/>
        <v>0</v>
      </c>
      <c r="K366" s="190"/>
      <c r="L366" s="36"/>
      <c r="M366" s="191" t="s">
        <v>1</v>
      </c>
      <c r="N366" s="192" t="s">
        <v>38</v>
      </c>
      <c r="O366" s="68"/>
      <c r="P366" s="193">
        <f t="shared" si="81"/>
        <v>0</v>
      </c>
      <c r="Q366" s="193">
        <v>2.5428199999999999</v>
      </c>
      <c r="R366" s="193">
        <f t="shared" si="82"/>
        <v>21.613969999999998</v>
      </c>
      <c r="S366" s="193">
        <v>0</v>
      </c>
      <c r="T366" s="194">
        <f t="shared" si="83"/>
        <v>0</v>
      </c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R366" s="195" t="s">
        <v>179</v>
      </c>
      <c r="AT366" s="195" t="s">
        <v>175</v>
      </c>
      <c r="AU366" s="195" t="s">
        <v>180</v>
      </c>
      <c r="AY366" s="14" t="s">
        <v>172</v>
      </c>
      <c r="BE366" s="196">
        <f t="shared" si="84"/>
        <v>0</v>
      </c>
      <c r="BF366" s="196">
        <f t="shared" si="85"/>
        <v>0</v>
      </c>
      <c r="BG366" s="196">
        <f t="shared" si="86"/>
        <v>0</v>
      </c>
      <c r="BH366" s="196">
        <f t="shared" si="87"/>
        <v>0</v>
      </c>
      <c r="BI366" s="196">
        <f t="shared" si="88"/>
        <v>0</v>
      </c>
      <c r="BJ366" s="14" t="s">
        <v>180</v>
      </c>
      <c r="BK366" s="196">
        <f t="shared" si="89"/>
        <v>0</v>
      </c>
      <c r="BL366" s="14" t="s">
        <v>179</v>
      </c>
      <c r="BM366" s="195" t="s">
        <v>1927</v>
      </c>
    </row>
    <row r="367" spans="1:65" s="2" customFormat="1" ht="24.2" customHeight="1">
      <c r="A367" s="31"/>
      <c r="B367" s="32"/>
      <c r="C367" s="184" t="s">
        <v>1928</v>
      </c>
      <c r="D367" s="184" t="s">
        <v>175</v>
      </c>
      <c r="E367" s="185" t="s">
        <v>1972</v>
      </c>
      <c r="F367" s="186" t="s">
        <v>1973</v>
      </c>
      <c r="G367" s="187" t="s">
        <v>394</v>
      </c>
      <c r="H367" s="188">
        <v>1</v>
      </c>
      <c r="I367" s="189"/>
      <c r="J367" s="188">
        <f t="shared" si="80"/>
        <v>0</v>
      </c>
      <c r="K367" s="190"/>
      <c r="L367" s="36"/>
      <c r="M367" s="191" t="s">
        <v>1</v>
      </c>
      <c r="N367" s="192" t="s">
        <v>38</v>
      </c>
      <c r="O367" s="68"/>
      <c r="P367" s="193">
        <f t="shared" si="81"/>
        <v>0</v>
      </c>
      <c r="Q367" s="193">
        <v>2.5428199999999999</v>
      </c>
      <c r="R367" s="193">
        <f t="shared" si="82"/>
        <v>2.5428199999999999</v>
      </c>
      <c r="S367" s="193">
        <v>0</v>
      </c>
      <c r="T367" s="194">
        <f t="shared" si="83"/>
        <v>0</v>
      </c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R367" s="195" t="s">
        <v>179</v>
      </c>
      <c r="AT367" s="195" t="s">
        <v>175</v>
      </c>
      <c r="AU367" s="195" t="s">
        <v>180</v>
      </c>
      <c r="AY367" s="14" t="s">
        <v>172</v>
      </c>
      <c r="BE367" s="196">
        <f t="shared" si="84"/>
        <v>0</v>
      </c>
      <c r="BF367" s="196">
        <f t="shared" si="85"/>
        <v>0</v>
      </c>
      <c r="BG367" s="196">
        <f t="shared" si="86"/>
        <v>0</v>
      </c>
      <c r="BH367" s="196">
        <f t="shared" si="87"/>
        <v>0</v>
      </c>
      <c r="BI367" s="196">
        <f t="shared" si="88"/>
        <v>0</v>
      </c>
      <c r="BJ367" s="14" t="s">
        <v>180</v>
      </c>
      <c r="BK367" s="196">
        <f t="shared" si="89"/>
        <v>0</v>
      </c>
      <c r="BL367" s="14" t="s">
        <v>179</v>
      </c>
      <c r="BM367" s="195" t="s">
        <v>1929</v>
      </c>
    </row>
    <row r="368" spans="1:65" s="2" customFormat="1" ht="24.2" customHeight="1">
      <c r="A368" s="31"/>
      <c r="B368" s="32"/>
      <c r="C368" s="184" t="s">
        <v>1361</v>
      </c>
      <c r="D368" s="184" t="s">
        <v>175</v>
      </c>
      <c r="E368" s="185" t="s">
        <v>1975</v>
      </c>
      <c r="F368" s="186" t="s">
        <v>1976</v>
      </c>
      <c r="G368" s="187" t="s">
        <v>394</v>
      </c>
      <c r="H368" s="188">
        <v>8.8000000000000007</v>
      </c>
      <c r="I368" s="189"/>
      <c r="J368" s="188">
        <f t="shared" si="80"/>
        <v>0</v>
      </c>
      <c r="K368" s="190"/>
      <c r="L368" s="36"/>
      <c r="M368" s="191" t="s">
        <v>1</v>
      </c>
      <c r="N368" s="192" t="s">
        <v>38</v>
      </c>
      <c r="O368" s="68"/>
      <c r="P368" s="193">
        <f t="shared" si="81"/>
        <v>0</v>
      </c>
      <c r="Q368" s="193">
        <v>0</v>
      </c>
      <c r="R368" s="193">
        <f t="shared" si="82"/>
        <v>0</v>
      </c>
      <c r="S368" s="193">
        <v>0</v>
      </c>
      <c r="T368" s="194">
        <f t="shared" si="83"/>
        <v>0</v>
      </c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R368" s="195" t="s">
        <v>179</v>
      </c>
      <c r="AT368" s="195" t="s">
        <v>175</v>
      </c>
      <c r="AU368" s="195" t="s">
        <v>180</v>
      </c>
      <c r="AY368" s="14" t="s">
        <v>172</v>
      </c>
      <c r="BE368" s="196">
        <f t="shared" si="84"/>
        <v>0</v>
      </c>
      <c r="BF368" s="196">
        <f t="shared" si="85"/>
        <v>0</v>
      </c>
      <c r="BG368" s="196">
        <f t="shared" si="86"/>
        <v>0</v>
      </c>
      <c r="BH368" s="196">
        <f t="shared" si="87"/>
        <v>0</v>
      </c>
      <c r="BI368" s="196">
        <f t="shared" si="88"/>
        <v>0</v>
      </c>
      <c r="BJ368" s="14" t="s">
        <v>180</v>
      </c>
      <c r="BK368" s="196">
        <f t="shared" si="89"/>
        <v>0</v>
      </c>
      <c r="BL368" s="14" t="s">
        <v>179</v>
      </c>
      <c r="BM368" s="195" t="s">
        <v>1930</v>
      </c>
    </row>
    <row r="369" spans="1:65" s="2" customFormat="1" ht="24.2" customHeight="1">
      <c r="A369" s="31"/>
      <c r="B369" s="32"/>
      <c r="C369" s="184" t="s">
        <v>1931</v>
      </c>
      <c r="D369" s="184" t="s">
        <v>175</v>
      </c>
      <c r="E369" s="185" t="s">
        <v>1979</v>
      </c>
      <c r="F369" s="186" t="s">
        <v>1980</v>
      </c>
      <c r="G369" s="187" t="s">
        <v>1048</v>
      </c>
      <c r="H369" s="188">
        <v>1</v>
      </c>
      <c r="I369" s="189"/>
      <c r="J369" s="188">
        <f t="shared" si="80"/>
        <v>0</v>
      </c>
      <c r="K369" s="190"/>
      <c r="L369" s="36"/>
      <c r="M369" s="191" t="s">
        <v>1</v>
      </c>
      <c r="N369" s="192" t="s">
        <v>38</v>
      </c>
      <c r="O369" s="68"/>
      <c r="P369" s="193">
        <f t="shared" si="81"/>
        <v>0</v>
      </c>
      <c r="Q369" s="193">
        <v>0</v>
      </c>
      <c r="R369" s="193">
        <f t="shared" si="82"/>
        <v>0</v>
      </c>
      <c r="S369" s="193">
        <v>0</v>
      </c>
      <c r="T369" s="194">
        <f t="shared" si="83"/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95" t="s">
        <v>179</v>
      </c>
      <c r="AT369" s="195" t="s">
        <v>175</v>
      </c>
      <c r="AU369" s="195" t="s">
        <v>180</v>
      </c>
      <c r="AY369" s="14" t="s">
        <v>172</v>
      </c>
      <c r="BE369" s="196">
        <f t="shared" si="84"/>
        <v>0</v>
      </c>
      <c r="BF369" s="196">
        <f t="shared" si="85"/>
        <v>0</v>
      </c>
      <c r="BG369" s="196">
        <f t="shared" si="86"/>
        <v>0</v>
      </c>
      <c r="BH369" s="196">
        <f t="shared" si="87"/>
        <v>0</v>
      </c>
      <c r="BI369" s="196">
        <f t="shared" si="88"/>
        <v>0</v>
      </c>
      <c r="BJ369" s="14" t="s">
        <v>180</v>
      </c>
      <c r="BK369" s="196">
        <f t="shared" si="89"/>
        <v>0</v>
      </c>
      <c r="BL369" s="14" t="s">
        <v>179</v>
      </c>
      <c r="BM369" s="195" t="s">
        <v>1934</v>
      </c>
    </row>
    <row r="370" spans="1:65" s="2" customFormat="1" ht="24.2" customHeight="1">
      <c r="A370" s="31"/>
      <c r="B370" s="32"/>
      <c r="C370" s="184" t="s">
        <v>1364</v>
      </c>
      <c r="D370" s="184" t="s">
        <v>175</v>
      </c>
      <c r="E370" s="185" t="s">
        <v>1982</v>
      </c>
      <c r="F370" s="186" t="s">
        <v>1983</v>
      </c>
      <c r="G370" s="187" t="s">
        <v>1048</v>
      </c>
      <c r="H370" s="188">
        <v>17</v>
      </c>
      <c r="I370" s="189"/>
      <c r="J370" s="188">
        <f t="shared" si="80"/>
        <v>0</v>
      </c>
      <c r="K370" s="190"/>
      <c r="L370" s="36"/>
      <c r="M370" s="191" t="s">
        <v>1</v>
      </c>
      <c r="N370" s="192" t="s">
        <v>38</v>
      </c>
      <c r="O370" s="68"/>
      <c r="P370" s="193">
        <f t="shared" si="81"/>
        <v>0</v>
      </c>
      <c r="Q370" s="193">
        <v>0</v>
      </c>
      <c r="R370" s="193">
        <f t="shared" si="82"/>
        <v>0</v>
      </c>
      <c r="S370" s="193">
        <v>0</v>
      </c>
      <c r="T370" s="194">
        <f t="shared" si="83"/>
        <v>0</v>
      </c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R370" s="195" t="s">
        <v>179</v>
      </c>
      <c r="AT370" s="195" t="s">
        <v>175</v>
      </c>
      <c r="AU370" s="195" t="s">
        <v>180</v>
      </c>
      <c r="AY370" s="14" t="s">
        <v>172</v>
      </c>
      <c r="BE370" s="196">
        <f t="shared" si="84"/>
        <v>0</v>
      </c>
      <c r="BF370" s="196">
        <f t="shared" si="85"/>
        <v>0</v>
      </c>
      <c r="BG370" s="196">
        <f t="shared" si="86"/>
        <v>0</v>
      </c>
      <c r="BH370" s="196">
        <f t="shared" si="87"/>
        <v>0</v>
      </c>
      <c r="BI370" s="196">
        <f t="shared" si="88"/>
        <v>0</v>
      </c>
      <c r="BJ370" s="14" t="s">
        <v>180</v>
      </c>
      <c r="BK370" s="196">
        <f t="shared" si="89"/>
        <v>0</v>
      </c>
      <c r="BL370" s="14" t="s">
        <v>179</v>
      </c>
      <c r="BM370" s="195" t="s">
        <v>1935</v>
      </c>
    </row>
    <row r="371" spans="1:65" s="2" customFormat="1" ht="24.2" customHeight="1">
      <c r="A371" s="31"/>
      <c r="B371" s="32"/>
      <c r="C371" s="184" t="s">
        <v>1936</v>
      </c>
      <c r="D371" s="184" t="s">
        <v>175</v>
      </c>
      <c r="E371" s="185" t="s">
        <v>1986</v>
      </c>
      <c r="F371" s="186" t="s">
        <v>1987</v>
      </c>
      <c r="G371" s="187" t="s">
        <v>1048</v>
      </c>
      <c r="H371" s="188">
        <v>10</v>
      </c>
      <c r="I371" s="189"/>
      <c r="J371" s="188">
        <f t="shared" si="80"/>
        <v>0</v>
      </c>
      <c r="K371" s="190"/>
      <c r="L371" s="36"/>
      <c r="M371" s="191" t="s">
        <v>1</v>
      </c>
      <c r="N371" s="192" t="s">
        <v>38</v>
      </c>
      <c r="O371" s="68"/>
      <c r="P371" s="193">
        <f t="shared" si="81"/>
        <v>0</v>
      </c>
      <c r="Q371" s="193">
        <v>0</v>
      </c>
      <c r="R371" s="193">
        <f t="shared" si="82"/>
        <v>0</v>
      </c>
      <c r="S371" s="193">
        <v>0</v>
      </c>
      <c r="T371" s="194">
        <f t="shared" si="83"/>
        <v>0</v>
      </c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R371" s="195" t="s">
        <v>179</v>
      </c>
      <c r="AT371" s="195" t="s">
        <v>175</v>
      </c>
      <c r="AU371" s="195" t="s">
        <v>180</v>
      </c>
      <c r="AY371" s="14" t="s">
        <v>172</v>
      </c>
      <c r="BE371" s="196">
        <f t="shared" si="84"/>
        <v>0</v>
      </c>
      <c r="BF371" s="196">
        <f t="shared" si="85"/>
        <v>0</v>
      </c>
      <c r="BG371" s="196">
        <f t="shared" si="86"/>
        <v>0</v>
      </c>
      <c r="BH371" s="196">
        <f t="shared" si="87"/>
        <v>0</v>
      </c>
      <c r="BI371" s="196">
        <f t="shared" si="88"/>
        <v>0</v>
      </c>
      <c r="BJ371" s="14" t="s">
        <v>180</v>
      </c>
      <c r="BK371" s="196">
        <f t="shared" si="89"/>
        <v>0</v>
      </c>
      <c r="BL371" s="14" t="s">
        <v>179</v>
      </c>
      <c r="BM371" s="195" t="s">
        <v>1939</v>
      </c>
    </row>
    <row r="372" spans="1:65" s="2" customFormat="1" ht="24.2" customHeight="1">
      <c r="A372" s="31"/>
      <c r="B372" s="32"/>
      <c r="C372" s="184" t="s">
        <v>1368</v>
      </c>
      <c r="D372" s="184" t="s">
        <v>175</v>
      </c>
      <c r="E372" s="185" t="s">
        <v>1989</v>
      </c>
      <c r="F372" s="186" t="s">
        <v>1990</v>
      </c>
      <c r="G372" s="187" t="s">
        <v>1048</v>
      </c>
      <c r="H372" s="188">
        <v>12</v>
      </c>
      <c r="I372" s="189"/>
      <c r="J372" s="188">
        <f t="shared" si="80"/>
        <v>0</v>
      </c>
      <c r="K372" s="190"/>
      <c r="L372" s="36"/>
      <c r="M372" s="191" t="s">
        <v>1</v>
      </c>
      <c r="N372" s="192" t="s">
        <v>38</v>
      </c>
      <c r="O372" s="68"/>
      <c r="P372" s="193">
        <f t="shared" si="81"/>
        <v>0</v>
      </c>
      <c r="Q372" s="193">
        <v>0</v>
      </c>
      <c r="R372" s="193">
        <f t="shared" si="82"/>
        <v>0</v>
      </c>
      <c r="S372" s="193">
        <v>0</v>
      </c>
      <c r="T372" s="194">
        <f t="shared" si="83"/>
        <v>0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95" t="s">
        <v>179</v>
      </c>
      <c r="AT372" s="195" t="s">
        <v>175</v>
      </c>
      <c r="AU372" s="195" t="s">
        <v>180</v>
      </c>
      <c r="AY372" s="14" t="s">
        <v>172</v>
      </c>
      <c r="BE372" s="196">
        <f t="shared" si="84"/>
        <v>0</v>
      </c>
      <c r="BF372" s="196">
        <f t="shared" si="85"/>
        <v>0</v>
      </c>
      <c r="BG372" s="196">
        <f t="shared" si="86"/>
        <v>0</v>
      </c>
      <c r="BH372" s="196">
        <f t="shared" si="87"/>
        <v>0</v>
      </c>
      <c r="BI372" s="196">
        <f t="shared" si="88"/>
        <v>0</v>
      </c>
      <c r="BJ372" s="14" t="s">
        <v>180</v>
      </c>
      <c r="BK372" s="196">
        <f t="shared" si="89"/>
        <v>0</v>
      </c>
      <c r="BL372" s="14" t="s">
        <v>179</v>
      </c>
      <c r="BM372" s="195" t="s">
        <v>1942</v>
      </c>
    </row>
    <row r="373" spans="1:65" s="2" customFormat="1" ht="24.2" customHeight="1">
      <c r="A373" s="31"/>
      <c r="B373" s="32"/>
      <c r="C373" s="184" t="s">
        <v>1943</v>
      </c>
      <c r="D373" s="184" t="s">
        <v>175</v>
      </c>
      <c r="E373" s="185" t="s">
        <v>1993</v>
      </c>
      <c r="F373" s="186" t="s">
        <v>1994</v>
      </c>
      <c r="G373" s="187" t="s">
        <v>1048</v>
      </c>
      <c r="H373" s="188">
        <v>12</v>
      </c>
      <c r="I373" s="189"/>
      <c r="J373" s="188">
        <f t="shared" si="80"/>
        <v>0</v>
      </c>
      <c r="K373" s="190"/>
      <c r="L373" s="36"/>
      <c r="M373" s="191" t="s">
        <v>1</v>
      </c>
      <c r="N373" s="192" t="s">
        <v>38</v>
      </c>
      <c r="O373" s="68"/>
      <c r="P373" s="193">
        <f t="shared" si="81"/>
        <v>0</v>
      </c>
      <c r="Q373" s="193">
        <v>0</v>
      </c>
      <c r="R373" s="193">
        <f t="shared" si="82"/>
        <v>0</v>
      </c>
      <c r="S373" s="193">
        <v>0</v>
      </c>
      <c r="T373" s="194">
        <f t="shared" si="83"/>
        <v>0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95" t="s">
        <v>179</v>
      </c>
      <c r="AT373" s="195" t="s">
        <v>175</v>
      </c>
      <c r="AU373" s="195" t="s">
        <v>180</v>
      </c>
      <c r="AY373" s="14" t="s">
        <v>172</v>
      </c>
      <c r="BE373" s="196">
        <f t="shared" si="84"/>
        <v>0</v>
      </c>
      <c r="BF373" s="196">
        <f t="shared" si="85"/>
        <v>0</v>
      </c>
      <c r="BG373" s="196">
        <f t="shared" si="86"/>
        <v>0</v>
      </c>
      <c r="BH373" s="196">
        <f t="shared" si="87"/>
        <v>0</v>
      </c>
      <c r="BI373" s="196">
        <f t="shared" si="88"/>
        <v>0</v>
      </c>
      <c r="BJ373" s="14" t="s">
        <v>180</v>
      </c>
      <c r="BK373" s="196">
        <f t="shared" si="89"/>
        <v>0</v>
      </c>
      <c r="BL373" s="14" t="s">
        <v>179</v>
      </c>
      <c r="BM373" s="195" t="s">
        <v>1946</v>
      </c>
    </row>
    <row r="374" spans="1:65" s="2" customFormat="1" ht="24.2" customHeight="1">
      <c r="A374" s="31"/>
      <c r="B374" s="32"/>
      <c r="C374" s="184" t="s">
        <v>1371</v>
      </c>
      <c r="D374" s="184" t="s">
        <v>175</v>
      </c>
      <c r="E374" s="185" t="s">
        <v>1996</v>
      </c>
      <c r="F374" s="186" t="s">
        <v>1997</v>
      </c>
      <c r="G374" s="187" t="s">
        <v>337</v>
      </c>
      <c r="H374" s="188">
        <v>178</v>
      </c>
      <c r="I374" s="189"/>
      <c r="J374" s="188">
        <f t="shared" si="80"/>
        <v>0</v>
      </c>
      <c r="K374" s="190"/>
      <c r="L374" s="36"/>
      <c r="M374" s="191" t="s">
        <v>1</v>
      </c>
      <c r="N374" s="192" t="s">
        <v>38</v>
      </c>
      <c r="O374" s="68"/>
      <c r="P374" s="193">
        <f t="shared" si="81"/>
        <v>0</v>
      </c>
      <c r="Q374" s="193">
        <v>0</v>
      </c>
      <c r="R374" s="193">
        <f t="shared" si="82"/>
        <v>0</v>
      </c>
      <c r="S374" s="193">
        <v>0</v>
      </c>
      <c r="T374" s="194">
        <f t="shared" si="83"/>
        <v>0</v>
      </c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R374" s="195" t="s">
        <v>179</v>
      </c>
      <c r="AT374" s="195" t="s">
        <v>175</v>
      </c>
      <c r="AU374" s="195" t="s">
        <v>180</v>
      </c>
      <c r="AY374" s="14" t="s">
        <v>172</v>
      </c>
      <c r="BE374" s="196">
        <f t="shared" si="84"/>
        <v>0</v>
      </c>
      <c r="BF374" s="196">
        <f t="shared" si="85"/>
        <v>0</v>
      </c>
      <c r="BG374" s="196">
        <f t="shared" si="86"/>
        <v>0</v>
      </c>
      <c r="BH374" s="196">
        <f t="shared" si="87"/>
        <v>0</v>
      </c>
      <c r="BI374" s="196">
        <f t="shared" si="88"/>
        <v>0</v>
      </c>
      <c r="BJ374" s="14" t="s">
        <v>180</v>
      </c>
      <c r="BK374" s="196">
        <f t="shared" si="89"/>
        <v>0</v>
      </c>
      <c r="BL374" s="14" t="s">
        <v>179</v>
      </c>
      <c r="BM374" s="195" t="s">
        <v>1949</v>
      </c>
    </row>
    <row r="375" spans="1:65" s="2" customFormat="1" ht="24.2" customHeight="1">
      <c r="A375" s="31"/>
      <c r="B375" s="32"/>
      <c r="C375" s="184" t="s">
        <v>1950</v>
      </c>
      <c r="D375" s="184" t="s">
        <v>175</v>
      </c>
      <c r="E375" s="185" t="s">
        <v>2000</v>
      </c>
      <c r="F375" s="186" t="s">
        <v>2001</v>
      </c>
      <c r="G375" s="187" t="s">
        <v>337</v>
      </c>
      <c r="H375" s="188">
        <v>191</v>
      </c>
      <c r="I375" s="189"/>
      <c r="J375" s="188">
        <f t="shared" si="80"/>
        <v>0</v>
      </c>
      <c r="K375" s="190"/>
      <c r="L375" s="36"/>
      <c r="M375" s="191" t="s">
        <v>1</v>
      </c>
      <c r="N375" s="192" t="s">
        <v>38</v>
      </c>
      <c r="O375" s="68"/>
      <c r="P375" s="193">
        <f t="shared" si="81"/>
        <v>0</v>
      </c>
      <c r="Q375" s="193">
        <v>0</v>
      </c>
      <c r="R375" s="193">
        <f t="shared" si="82"/>
        <v>0</v>
      </c>
      <c r="S375" s="193">
        <v>0</v>
      </c>
      <c r="T375" s="194">
        <f t="shared" si="83"/>
        <v>0</v>
      </c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R375" s="195" t="s">
        <v>179</v>
      </c>
      <c r="AT375" s="195" t="s">
        <v>175</v>
      </c>
      <c r="AU375" s="195" t="s">
        <v>180</v>
      </c>
      <c r="AY375" s="14" t="s">
        <v>172</v>
      </c>
      <c r="BE375" s="196">
        <f t="shared" si="84"/>
        <v>0</v>
      </c>
      <c r="BF375" s="196">
        <f t="shared" si="85"/>
        <v>0</v>
      </c>
      <c r="BG375" s="196">
        <f t="shared" si="86"/>
        <v>0</v>
      </c>
      <c r="BH375" s="196">
        <f t="shared" si="87"/>
        <v>0</v>
      </c>
      <c r="BI375" s="196">
        <f t="shared" si="88"/>
        <v>0</v>
      </c>
      <c r="BJ375" s="14" t="s">
        <v>180</v>
      </c>
      <c r="BK375" s="196">
        <f t="shared" si="89"/>
        <v>0</v>
      </c>
      <c r="BL375" s="14" t="s">
        <v>179</v>
      </c>
      <c r="BM375" s="195" t="s">
        <v>1953</v>
      </c>
    </row>
    <row r="376" spans="1:65" s="2" customFormat="1" ht="24.2" customHeight="1">
      <c r="A376" s="31"/>
      <c r="B376" s="32"/>
      <c r="C376" s="184" t="s">
        <v>1375</v>
      </c>
      <c r="D376" s="184" t="s">
        <v>175</v>
      </c>
      <c r="E376" s="185" t="s">
        <v>2211</v>
      </c>
      <c r="F376" s="186" t="s">
        <v>2212</v>
      </c>
      <c r="G376" s="187" t="s">
        <v>337</v>
      </c>
      <c r="H376" s="188">
        <v>5</v>
      </c>
      <c r="I376" s="189"/>
      <c r="J376" s="188">
        <f t="shared" si="80"/>
        <v>0</v>
      </c>
      <c r="K376" s="190"/>
      <c r="L376" s="36"/>
      <c r="M376" s="191" t="s">
        <v>1</v>
      </c>
      <c r="N376" s="192" t="s">
        <v>38</v>
      </c>
      <c r="O376" s="68"/>
      <c r="P376" s="193">
        <f t="shared" si="81"/>
        <v>0</v>
      </c>
      <c r="Q376" s="193">
        <v>0</v>
      </c>
      <c r="R376" s="193">
        <f t="shared" si="82"/>
        <v>0</v>
      </c>
      <c r="S376" s="193">
        <v>0</v>
      </c>
      <c r="T376" s="194">
        <f t="shared" si="83"/>
        <v>0</v>
      </c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R376" s="195" t="s">
        <v>179</v>
      </c>
      <c r="AT376" s="195" t="s">
        <v>175</v>
      </c>
      <c r="AU376" s="195" t="s">
        <v>180</v>
      </c>
      <c r="AY376" s="14" t="s">
        <v>172</v>
      </c>
      <c r="BE376" s="196">
        <f t="shared" si="84"/>
        <v>0</v>
      </c>
      <c r="BF376" s="196">
        <f t="shared" si="85"/>
        <v>0</v>
      </c>
      <c r="BG376" s="196">
        <f t="shared" si="86"/>
        <v>0</v>
      </c>
      <c r="BH376" s="196">
        <f t="shared" si="87"/>
        <v>0</v>
      </c>
      <c r="BI376" s="196">
        <f t="shared" si="88"/>
        <v>0</v>
      </c>
      <c r="BJ376" s="14" t="s">
        <v>180</v>
      </c>
      <c r="BK376" s="196">
        <f t="shared" si="89"/>
        <v>0</v>
      </c>
      <c r="BL376" s="14" t="s">
        <v>179</v>
      </c>
      <c r="BM376" s="195" t="s">
        <v>1956</v>
      </c>
    </row>
    <row r="377" spans="1:65" s="2" customFormat="1" ht="24.2" customHeight="1">
      <c r="A377" s="31"/>
      <c r="B377" s="32"/>
      <c r="C377" s="184" t="s">
        <v>1957</v>
      </c>
      <c r="D377" s="184" t="s">
        <v>175</v>
      </c>
      <c r="E377" s="185" t="s">
        <v>2003</v>
      </c>
      <c r="F377" s="186" t="s">
        <v>2004</v>
      </c>
      <c r="G377" s="187" t="s">
        <v>337</v>
      </c>
      <c r="H377" s="188">
        <v>22</v>
      </c>
      <c r="I377" s="189"/>
      <c r="J377" s="188">
        <f t="shared" si="80"/>
        <v>0</v>
      </c>
      <c r="K377" s="190"/>
      <c r="L377" s="36"/>
      <c r="M377" s="191" t="s">
        <v>1</v>
      </c>
      <c r="N377" s="192" t="s">
        <v>38</v>
      </c>
      <c r="O377" s="68"/>
      <c r="P377" s="193">
        <f t="shared" si="81"/>
        <v>0</v>
      </c>
      <c r="Q377" s="193">
        <v>0</v>
      </c>
      <c r="R377" s="193">
        <f t="shared" si="82"/>
        <v>0</v>
      </c>
      <c r="S377" s="193">
        <v>0</v>
      </c>
      <c r="T377" s="194">
        <f t="shared" si="83"/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95" t="s">
        <v>179</v>
      </c>
      <c r="AT377" s="195" t="s">
        <v>175</v>
      </c>
      <c r="AU377" s="195" t="s">
        <v>180</v>
      </c>
      <c r="AY377" s="14" t="s">
        <v>172</v>
      </c>
      <c r="BE377" s="196">
        <f t="shared" si="84"/>
        <v>0</v>
      </c>
      <c r="BF377" s="196">
        <f t="shared" si="85"/>
        <v>0</v>
      </c>
      <c r="BG377" s="196">
        <f t="shared" si="86"/>
        <v>0</v>
      </c>
      <c r="BH377" s="196">
        <f t="shared" si="87"/>
        <v>0</v>
      </c>
      <c r="BI377" s="196">
        <f t="shared" si="88"/>
        <v>0</v>
      </c>
      <c r="BJ377" s="14" t="s">
        <v>180</v>
      </c>
      <c r="BK377" s="196">
        <f t="shared" si="89"/>
        <v>0</v>
      </c>
      <c r="BL377" s="14" t="s">
        <v>179</v>
      </c>
      <c r="BM377" s="195" t="s">
        <v>1960</v>
      </c>
    </row>
    <row r="378" spans="1:65" s="2" customFormat="1" ht="24.2" customHeight="1">
      <c r="A378" s="31"/>
      <c r="B378" s="32"/>
      <c r="C378" s="184" t="s">
        <v>1378</v>
      </c>
      <c r="D378" s="184" t="s">
        <v>175</v>
      </c>
      <c r="E378" s="185" t="s">
        <v>2174</v>
      </c>
      <c r="F378" s="186" t="s">
        <v>2175</v>
      </c>
      <c r="G378" s="187" t="s">
        <v>1048</v>
      </c>
      <c r="H378" s="188">
        <v>24</v>
      </c>
      <c r="I378" s="189"/>
      <c r="J378" s="188">
        <f t="shared" si="80"/>
        <v>0</v>
      </c>
      <c r="K378" s="190"/>
      <c r="L378" s="36"/>
      <c r="M378" s="191" t="s">
        <v>1</v>
      </c>
      <c r="N378" s="192" t="s">
        <v>38</v>
      </c>
      <c r="O378" s="68"/>
      <c r="P378" s="193">
        <f t="shared" si="81"/>
        <v>0</v>
      </c>
      <c r="Q378" s="193">
        <v>0</v>
      </c>
      <c r="R378" s="193">
        <f t="shared" si="82"/>
        <v>0</v>
      </c>
      <c r="S378" s="193">
        <v>0</v>
      </c>
      <c r="T378" s="194">
        <f t="shared" si="83"/>
        <v>0</v>
      </c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R378" s="195" t="s">
        <v>179</v>
      </c>
      <c r="AT378" s="195" t="s">
        <v>175</v>
      </c>
      <c r="AU378" s="195" t="s">
        <v>180</v>
      </c>
      <c r="AY378" s="14" t="s">
        <v>172</v>
      </c>
      <c r="BE378" s="196">
        <f t="shared" si="84"/>
        <v>0</v>
      </c>
      <c r="BF378" s="196">
        <f t="shared" si="85"/>
        <v>0</v>
      </c>
      <c r="BG378" s="196">
        <f t="shared" si="86"/>
        <v>0</v>
      </c>
      <c r="BH378" s="196">
        <f t="shared" si="87"/>
        <v>0</v>
      </c>
      <c r="BI378" s="196">
        <f t="shared" si="88"/>
        <v>0</v>
      </c>
      <c r="BJ378" s="14" t="s">
        <v>180</v>
      </c>
      <c r="BK378" s="196">
        <f t="shared" si="89"/>
        <v>0</v>
      </c>
      <c r="BL378" s="14" t="s">
        <v>179</v>
      </c>
      <c r="BM378" s="195" t="s">
        <v>1963</v>
      </c>
    </row>
    <row r="379" spans="1:65" s="2" customFormat="1" ht="24.2" customHeight="1">
      <c r="A379" s="31"/>
      <c r="B379" s="32"/>
      <c r="C379" s="184" t="s">
        <v>1964</v>
      </c>
      <c r="D379" s="184" t="s">
        <v>175</v>
      </c>
      <c r="E379" s="185" t="s">
        <v>2007</v>
      </c>
      <c r="F379" s="186" t="s">
        <v>2008</v>
      </c>
      <c r="G379" s="187" t="s">
        <v>394</v>
      </c>
      <c r="H379" s="188">
        <v>42</v>
      </c>
      <c r="I379" s="189"/>
      <c r="J379" s="188">
        <f t="shared" si="80"/>
        <v>0</v>
      </c>
      <c r="K379" s="190"/>
      <c r="L379" s="36"/>
      <c r="M379" s="191" t="s">
        <v>1</v>
      </c>
      <c r="N379" s="192" t="s">
        <v>38</v>
      </c>
      <c r="O379" s="68"/>
      <c r="P379" s="193">
        <f t="shared" si="81"/>
        <v>0</v>
      </c>
      <c r="Q379" s="193">
        <v>0</v>
      </c>
      <c r="R379" s="193">
        <f t="shared" si="82"/>
        <v>0</v>
      </c>
      <c r="S379" s="193">
        <v>0</v>
      </c>
      <c r="T379" s="194">
        <f t="shared" si="83"/>
        <v>0</v>
      </c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R379" s="195" t="s">
        <v>179</v>
      </c>
      <c r="AT379" s="195" t="s">
        <v>175</v>
      </c>
      <c r="AU379" s="195" t="s">
        <v>180</v>
      </c>
      <c r="AY379" s="14" t="s">
        <v>172</v>
      </c>
      <c r="BE379" s="196">
        <f t="shared" si="84"/>
        <v>0</v>
      </c>
      <c r="BF379" s="196">
        <f t="shared" si="85"/>
        <v>0</v>
      </c>
      <c r="BG379" s="196">
        <f t="shared" si="86"/>
        <v>0</v>
      </c>
      <c r="BH379" s="196">
        <f t="shared" si="87"/>
        <v>0</v>
      </c>
      <c r="BI379" s="196">
        <f t="shared" si="88"/>
        <v>0</v>
      </c>
      <c r="BJ379" s="14" t="s">
        <v>180</v>
      </c>
      <c r="BK379" s="196">
        <f t="shared" si="89"/>
        <v>0</v>
      </c>
      <c r="BL379" s="14" t="s">
        <v>179</v>
      </c>
      <c r="BM379" s="195" t="s">
        <v>1967</v>
      </c>
    </row>
    <row r="380" spans="1:65" s="2" customFormat="1" ht="24.2" customHeight="1">
      <c r="A380" s="31"/>
      <c r="B380" s="32"/>
      <c r="C380" s="184" t="s">
        <v>1382</v>
      </c>
      <c r="D380" s="184" t="s">
        <v>175</v>
      </c>
      <c r="E380" s="185" t="s">
        <v>2010</v>
      </c>
      <c r="F380" s="186" t="s">
        <v>2011</v>
      </c>
      <c r="G380" s="187" t="s">
        <v>394</v>
      </c>
      <c r="H380" s="188">
        <v>9</v>
      </c>
      <c r="I380" s="189"/>
      <c r="J380" s="188">
        <f t="shared" si="80"/>
        <v>0</v>
      </c>
      <c r="K380" s="190"/>
      <c r="L380" s="36"/>
      <c r="M380" s="191" t="s">
        <v>1</v>
      </c>
      <c r="N380" s="192" t="s">
        <v>38</v>
      </c>
      <c r="O380" s="68"/>
      <c r="P380" s="193">
        <f t="shared" si="81"/>
        <v>0</v>
      </c>
      <c r="Q380" s="193">
        <v>0</v>
      </c>
      <c r="R380" s="193">
        <f t="shared" si="82"/>
        <v>0</v>
      </c>
      <c r="S380" s="193">
        <v>0</v>
      </c>
      <c r="T380" s="194">
        <f t="shared" si="83"/>
        <v>0</v>
      </c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R380" s="195" t="s">
        <v>179</v>
      </c>
      <c r="AT380" s="195" t="s">
        <v>175</v>
      </c>
      <c r="AU380" s="195" t="s">
        <v>180</v>
      </c>
      <c r="AY380" s="14" t="s">
        <v>172</v>
      </c>
      <c r="BE380" s="196">
        <f t="shared" si="84"/>
        <v>0</v>
      </c>
      <c r="BF380" s="196">
        <f t="shared" si="85"/>
        <v>0</v>
      </c>
      <c r="BG380" s="196">
        <f t="shared" si="86"/>
        <v>0</v>
      </c>
      <c r="BH380" s="196">
        <f t="shared" si="87"/>
        <v>0</v>
      </c>
      <c r="BI380" s="196">
        <f t="shared" si="88"/>
        <v>0</v>
      </c>
      <c r="BJ380" s="14" t="s">
        <v>180</v>
      </c>
      <c r="BK380" s="196">
        <f t="shared" si="89"/>
        <v>0</v>
      </c>
      <c r="BL380" s="14" t="s">
        <v>179</v>
      </c>
      <c r="BM380" s="195" t="s">
        <v>1970</v>
      </c>
    </row>
    <row r="381" spans="1:65" s="2" customFormat="1" ht="24.2" customHeight="1">
      <c r="A381" s="31"/>
      <c r="B381" s="32"/>
      <c r="C381" s="184" t="s">
        <v>1971</v>
      </c>
      <c r="D381" s="184" t="s">
        <v>175</v>
      </c>
      <c r="E381" s="185" t="s">
        <v>2014</v>
      </c>
      <c r="F381" s="186" t="s">
        <v>2015</v>
      </c>
      <c r="G381" s="187" t="s">
        <v>337</v>
      </c>
      <c r="H381" s="188">
        <v>369</v>
      </c>
      <c r="I381" s="189"/>
      <c r="J381" s="188">
        <f t="shared" si="80"/>
        <v>0</v>
      </c>
      <c r="K381" s="190"/>
      <c r="L381" s="36"/>
      <c r="M381" s="191" t="s">
        <v>1</v>
      </c>
      <c r="N381" s="192" t="s">
        <v>38</v>
      </c>
      <c r="O381" s="68"/>
      <c r="P381" s="193">
        <f t="shared" si="81"/>
        <v>0</v>
      </c>
      <c r="Q381" s="193">
        <v>0</v>
      </c>
      <c r="R381" s="193">
        <f t="shared" si="82"/>
        <v>0</v>
      </c>
      <c r="S381" s="193">
        <v>0</v>
      </c>
      <c r="T381" s="194">
        <f t="shared" si="83"/>
        <v>0</v>
      </c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R381" s="195" t="s">
        <v>179</v>
      </c>
      <c r="AT381" s="195" t="s">
        <v>175</v>
      </c>
      <c r="AU381" s="195" t="s">
        <v>180</v>
      </c>
      <c r="AY381" s="14" t="s">
        <v>172</v>
      </c>
      <c r="BE381" s="196">
        <f t="shared" si="84"/>
        <v>0</v>
      </c>
      <c r="BF381" s="196">
        <f t="shared" si="85"/>
        <v>0</v>
      </c>
      <c r="BG381" s="196">
        <f t="shared" si="86"/>
        <v>0</v>
      </c>
      <c r="BH381" s="196">
        <f t="shared" si="87"/>
        <v>0</v>
      </c>
      <c r="BI381" s="196">
        <f t="shared" si="88"/>
        <v>0</v>
      </c>
      <c r="BJ381" s="14" t="s">
        <v>180</v>
      </c>
      <c r="BK381" s="196">
        <f t="shared" si="89"/>
        <v>0</v>
      </c>
      <c r="BL381" s="14" t="s">
        <v>179</v>
      </c>
      <c r="BM381" s="195" t="s">
        <v>1974</v>
      </c>
    </row>
    <row r="382" spans="1:65" s="2" customFormat="1" ht="24.2" customHeight="1">
      <c r="A382" s="31"/>
      <c r="B382" s="32"/>
      <c r="C382" s="184" t="s">
        <v>1385</v>
      </c>
      <c r="D382" s="184" t="s">
        <v>175</v>
      </c>
      <c r="E382" s="185" t="s">
        <v>2017</v>
      </c>
      <c r="F382" s="186" t="s">
        <v>2018</v>
      </c>
      <c r="G382" s="187" t="s">
        <v>337</v>
      </c>
      <c r="H382" s="188">
        <v>27</v>
      </c>
      <c r="I382" s="189"/>
      <c r="J382" s="188">
        <f t="shared" si="80"/>
        <v>0</v>
      </c>
      <c r="K382" s="190"/>
      <c r="L382" s="36"/>
      <c r="M382" s="191" t="s">
        <v>1</v>
      </c>
      <c r="N382" s="192" t="s">
        <v>38</v>
      </c>
      <c r="O382" s="68"/>
      <c r="P382" s="193">
        <f t="shared" si="81"/>
        <v>0</v>
      </c>
      <c r="Q382" s="193">
        <v>0</v>
      </c>
      <c r="R382" s="193">
        <f t="shared" si="82"/>
        <v>0</v>
      </c>
      <c r="S382" s="193">
        <v>0</v>
      </c>
      <c r="T382" s="194">
        <f t="shared" si="83"/>
        <v>0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R382" s="195" t="s">
        <v>179</v>
      </c>
      <c r="AT382" s="195" t="s">
        <v>175</v>
      </c>
      <c r="AU382" s="195" t="s">
        <v>180</v>
      </c>
      <c r="AY382" s="14" t="s">
        <v>172</v>
      </c>
      <c r="BE382" s="196">
        <f t="shared" si="84"/>
        <v>0</v>
      </c>
      <c r="BF382" s="196">
        <f t="shared" si="85"/>
        <v>0</v>
      </c>
      <c r="BG382" s="196">
        <f t="shared" si="86"/>
        <v>0</v>
      </c>
      <c r="BH382" s="196">
        <f t="shared" si="87"/>
        <v>0</v>
      </c>
      <c r="BI382" s="196">
        <f t="shared" si="88"/>
        <v>0</v>
      </c>
      <c r="BJ382" s="14" t="s">
        <v>180</v>
      </c>
      <c r="BK382" s="196">
        <f t="shared" si="89"/>
        <v>0</v>
      </c>
      <c r="BL382" s="14" t="s">
        <v>179</v>
      </c>
      <c r="BM382" s="195" t="s">
        <v>1977</v>
      </c>
    </row>
    <row r="383" spans="1:65" s="2" customFormat="1" ht="24.2" customHeight="1">
      <c r="A383" s="31"/>
      <c r="B383" s="32"/>
      <c r="C383" s="184" t="s">
        <v>1978</v>
      </c>
      <c r="D383" s="184" t="s">
        <v>175</v>
      </c>
      <c r="E383" s="185" t="s">
        <v>2021</v>
      </c>
      <c r="F383" s="186" t="s">
        <v>2022</v>
      </c>
      <c r="G383" s="187" t="s">
        <v>1048</v>
      </c>
      <c r="H383" s="188">
        <v>4</v>
      </c>
      <c r="I383" s="189"/>
      <c r="J383" s="188">
        <f t="shared" si="80"/>
        <v>0</v>
      </c>
      <c r="K383" s="190"/>
      <c r="L383" s="36"/>
      <c r="M383" s="191" t="s">
        <v>1</v>
      </c>
      <c r="N383" s="192" t="s">
        <v>38</v>
      </c>
      <c r="O383" s="68"/>
      <c r="P383" s="193">
        <f t="shared" si="81"/>
        <v>0</v>
      </c>
      <c r="Q383" s="193">
        <v>0</v>
      </c>
      <c r="R383" s="193">
        <f t="shared" si="82"/>
        <v>0</v>
      </c>
      <c r="S383" s="193">
        <v>0</v>
      </c>
      <c r="T383" s="194">
        <f t="shared" si="83"/>
        <v>0</v>
      </c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R383" s="195" t="s">
        <v>179</v>
      </c>
      <c r="AT383" s="195" t="s">
        <v>175</v>
      </c>
      <c r="AU383" s="195" t="s">
        <v>180</v>
      </c>
      <c r="AY383" s="14" t="s">
        <v>172</v>
      </c>
      <c r="BE383" s="196">
        <f t="shared" si="84"/>
        <v>0</v>
      </c>
      <c r="BF383" s="196">
        <f t="shared" si="85"/>
        <v>0</v>
      </c>
      <c r="BG383" s="196">
        <f t="shared" si="86"/>
        <v>0</v>
      </c>
      <c r="BH383" s="196">
        <f t="shared" si="87"/>
        <v>0</v>
      </c>
      <c r="BI383" s="196">
        <f t="shared" si="88"/>
        <v>0</v>
      </c>
      <c r="BJ383" s="14" t="s">
        <v>180</v>
      </c>
      <c r="BK383" s="196">
        <f t="shared" si="89"/>
        <v>0</v>
      </c>
      <c r="BL383" s="14" t="s">
        <v>179</v>
      </c>
      <c r="BM383" s="195" t="s">
        <v>1981</v>
      </c>
    </row>
    <row r="384" spans="1:65" s="2" customFormat="1" ht="24.2" customHeight="1">
      <c r="A384" s="31"/>
      <c r="B384" s="32"/>
      <c r="C384" s="184" t="s">
        <v>1389</v>
      </c>
      <c r="D384" s="184" t="s">
        <v>175</v>
      </c>
      <c r="E384" s="185" t="s">
        <v>2024</v>
      </c>
      <c r="F384" s="186" t="s">
        <v>2025</v>
      </c>
      <c r="G384" s="187" t="s">
        <v>1048</v>
      </c>
      <c r="H384" s="188">
        <v>4</v>
      </c>
      <c r="I384" s="189"/>
      <c r="J384" s="188">
        <f t="shared" si="80"/>
        <v>0</v>
      </c>
      <c r="K384" s="190"/>
      <c r="L384" s="36"/>
      <c r="M384" s="191" t="s">
        <v>1</v>
      </c>
      <c r="N384" s="192" t="s">
        <v>38</v>
      </c>
      <c r="O384" s="68"/>
      <c r="P384" s="193">
        <f t="shared" si="81"/>
        <v>0</v>
      </c>
      <c r="Q384" s="193">
        <v>0</v>
      </c>
      <c r="R384" s="193">
        <f t="shared" si="82"/>
        <v>0</v>
      </c>
      <c r="S384" s="193">
        <v>0</v>
      </c>
      <c r="T384" s="194">
        <f t="shared" si="83"/>
        <v>0</v>
      </c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R384" s="195" t="s">
        <v>179</v>
      </c>
      <c r="AT384" s="195" t="s">
        <v>175</v>
      </c>
      <c r="AU384" s="195" t="s">
        <v>180</v>
      </c>
      <c r="AY384" s="14" t="s">
        <v>172</v>
      </c>
      <c r="BE384" s="196">
        <f t="shared" si="84"/>
        <v>0</v>
      </c>
      <c r="BF384" s="196">
        <f t="shared" si="85"/>
        <v>0</v>
      </c>
      <c r="BG384" s="196">
        <f t="shared" si="86"/>
        <v>0</v>
      </c>
      <c r="BH384" s="196">
        <f t="shared" si="87"/>
        <v>0</v>
      </c>
      <c r="BI384" s="196">
        <f t="shared" si="88"/>
        <v>0</v>
      </c>
      <c r="BJ384" s="14" t="s">
        <v>180</v>
      </c>
      <c r="BK384" s="196">
        <f t="shared" si="89"/>
        <v>0</v>
      </c>
      <c r="BL384" s="14" t="s">
        <v>179</v>
      </c>
      <c r="BM384" s="195" t="s">
        <v>1984</v>
      </c>
    </row>
    <row r="385" spans="1:65" s="2" customFormat="1" ht="24.2" customHeight="1">
      <c r="A385" s="31"/>
      <c r="B385" s="32"/>
      <c r="C385" s="184" t="s">
        <v>1985</v>
      </c>
      <c r="D385" s="184" t="s">
        <v>175</v>
      </c>
      <c r="E385" s="185" t="s">
        <v>2028</v>
      </c>
      <c r="F385" s="186" t="s">
        <v>2029</v>
      </c>
      <c r="G385" s="187" t="s">
        <v>337</v>
      </c>
      <c r="H385" s="188">
        <v>183</v>
      </c>
      <c r="I385" s="189"/>
      <c r="J385" s="188">
        <f t="shared" si="80"/>
        <v>0</v>
      </c>
      <c r="K385" s="190"/>
      <c r="L385" s="36"/>
      <c r="M385" s="191" t="s">
        <v>1</v>
      </c>
      <c r="N385" s="192" t="s">
        <v>38</v>
      </c>
      <c r="O385" s="68"/>
      <c r="P385" s="193">
        <f t="shared" si="81"/>
        <v>0</v>
      </c>
      <c r="Q385" s="193">
        <v>0</v>
      </c>
      <c r="R385" s="193">
        <f t="shared" si="82"/>
        <v>0</v>
      </c>
      <c r="S385" s="193">
        <v>0</v>
      </c>
      <c r="T385" s="194">
        <f t="shared" si="83"/>
        <v>0</v>
      </c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R385" s="195" t="s">
        <v>179</v>
      </c>
      <c r="AT385" s="195" t="s">
        <v>175</v>
      </c>
      <c r="AU385" s="195" t="s">
        <v>180</v>
      </c>
      <c r="AY385" s="14" t="s">
        <v>172</v>
      </c>
      <c r="BE385" s="196">
        <f t="shared" si="84"/>
        <v>0</v>
      </c>
      <c r="BF385" s="196">
        <f t="shared" si="85"/>
        <v>0</v>
      </c>
      <c r="BG385" s="196">
        <f t="shared" si="86"/>
        <v>0</v>
      </c>
      <c r="BH385" s="196">
        <f t="shared" si="87"/>
        <v>0</v>
      </c>
      <c r="BI385" s="196">
        <f t="shared" si="88"/>
        <v>0</v>
      </c>
      <c r="BJ385" s="14" t="s">
        <v>180</v>
      </c>
      <c r="BK385" s="196">
        <f t="shared" si="89"/>
        <v>0</v>
      </c>
      <c r="BL385" s="14" t="s">
        <v>179</v>
      </c>
      <c r="BM385" s="195" t="s">
        <v>1988</v>
      </c>
    </row>
    <row r="386" spans="1:65" s="2" customFormat="1" ht="24.2" customHeight="1">
      <c r="A386" s="31"/>
      <c r="B386" s="32"/>
      <c r="C386" s="184" t="s">
        <v>1392</v>
      </c>
      <c r="D386" s="184" t="s">
        <v>175</v>
      </c>
      <c r="E386" s="185" t="s">
        <v>2031</v>
      </c>
      <c r="F386" s="186" t="s">
        <v>2032</v>
      </c>
      <c r="G386" s="187" t="s">
        <v>337</v>
      </c>
      <c r="H386" s="188">
        <v>792</v>
      </c>
      <c r="I386" s="189"/>
      <c r="J386" s="188">
        <f t="shared" si="80"/>
        <v>0</v>
      </c>
      <c r="K386" s="190"/>
      <c r="L386" s="36"/>
      <c r="M386" s="191" t="s">
        <v>1</v>
      </c>
      <c r="N386" s="192" t="s">
        <v>38</v>
      </c>
      <c r="O386" s="68"/>
      <c r="P386" s="193">
        <f t="shared" si="81"/>
        <v>0</v>
      </c>
      <c r="Q386" s="193">
        <v>0</v>
      </c>
      <c r="R386" s="193">
        <f t="shared" si="82"/>
        <v>0</v>
      </c>
      <c r="S386" s="193">
        <v>0</v>
      </c>
      <c r="T386" s="194">
        <f t="shared" si="83"/>
        <v>0</v>
      </c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R386" s="195" t="s">
        <v>179</v>
      </c>
      <c r="AT386" s="195" t="s">
        <v>175</v>
      </c>
      <c r="AU386" s="195" t="s">
        <v>180</v>
      </c>
      <c r="AY386" s="14" t="s">
        <v>172</v>
      </c>
      <c r="BE386" s="196">
        <f t="shared" si="84"/>
        <v>0</v>
      </c>
      <c r="BF386" s="196">
        <f t="shared" si="85"/>
        <v>0</v>
      </c>
      <c r="BG386" s="196">
        <f t="shared" si="86"/>
        <v>0</v>
      </c>
      <c r="BH386" s="196">
        <f t="shared" si="87"/>
        <v>0</v>
      </c>
      <c r="BI386" s="196">
        <f t="shared" si="88"/>
        <v>0</v>
      </c>
      <c r="BJ386" s="14" t="s">
        <v>180</v>
      </c>
      <c r="BK386" s="196">
        <f t="shared" si="89"/>
        <v>0</v>
      </c>
      <c r="BL386" s="14" t="s">
        <v>179</v>
      </c>
      <c r="BM386" s="195" t="s">
        <v>1991</v>
      </c>
    </row>
    <row r="387" spans="1:65" s="2" customFormat="1" ht="24.2" customHeight="1">
      <c r="A387" s="31"/>
      <c r="B387" s="32"/>
      <c r="C387" s="184" t="s">
        <v>1992</v>
      </c>
      <c r="D387" s="184" t="s">
        <v>175</v>
      </c>
      <c r="E387" s="185" t="s">
        <v>2035</v>
      </c>
      <c r="F387" s="186" t="s">
        <v>2036</v>
      </c>
      <c r="G387" s="187" t="s">
        <v>337</v>
      </c>
      <c r="H387" s="188">
        <v>27</v>
      </c>
      <c r="I387" s="189"/>
      <c r="J387" s="188">
        <f t="shared" si="80"/>
        <v>0</v>
      </c>
      <c r="K387" s="190"/>
      <c r="L387" s="36"/>
      <c r="M387" s="191" t="s">
        <v>1</v>
      </c>
      <c r="N387" s="192" t="s">
        <v>38</v>
      </c>
      <c r="O387" s="68"/>
      <c r="P387" s="193">
        <f t="shared" si="81"/>
        <v>0</v>
      </c>
      <c r="Q387" s="193">
        <v>0</v>
      </c>
      <c r="R387" s="193">
        <f t="shared" si="82"/>
        <v>0</v>
      </c>
      <c r="S387" s="193">
        <v>0</v>
      </c>
      <c r="T387" s="194">
        <f t="shared" si="83"/>
        <v>0</v>
      </c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R387" s="195" t="s">
        <v>179</v>
      </c>
      <c r="AT387" s="195" t="s">
        <v>175</v>
      </c>
      <c r="AU387" s="195" t="s">
        <v>180</v>
      </c>
      <c r="AY387" s="14" t="s">
        <v>172</v>
      </c>
      <c r="BE387" s="196">
        <f t="shared" si="84"/>
        <v>0</v>
      </c>
      <c r="BF387" s="196">
        <f t="shared" si="85"/>
        <v>0</v>
      </c>
      <c r="BG387" s="196">
        <f t="shared" si="86"/>
        <v>0</v>
      </c>
      <c r="BH387" s="196">
        <f t="shared" si="87"/>
        <v>0</v>
      </c>
      <c r="BI387" s="196">
        <f t="shared" si="88"/>
        <v>0</v>
      </c>
      <c r="BJ387" s="14" t="s">
        <v>180</v>
      </c>
      <c r="BK387" s="196">
        <f t="shared" si="89"/>
        <v>0</v>
      </c>
      <c r="BL387" s="14" t="s">
        <v>179</v>
      </c>
      <c r="BM387" s="195" t="s">
        <v>1995</v>
      </c>
    </row>
    <row r="388" spans="1:65" s="2" customFormat="1" ht="24.2" customHeight="1">
      <c r="A388" s="31"/>
      <c r="B388" s="32"/>
      <c r="C388" s="184" t="s">
        <v>1396</v>
      </c>
      <c r="D388" s="184" t="s">
        <v>175</v>
      </c>
      <c r="E388" s="185" t="s">
        <v>2038</v>
      </c>
      <c r="F388" s="186" t="s">
        <v>2039</v>
      </c>
      <c r="G388" s="187" t="s">
        <v>337</v>
      </c>
      <c r="H388" s="188">
        <v>396</v>
      </c>
      <c r="I388" s="189"/>
      <c r="J388" s="188">
        <f t="shared" ref="J388:J405" si="90">ROUND(I388*H388,2)</f>
        <v>0</v>
      </c>
      <c r="K388" s="190"/>
      <c r="L388" s="36"/>
      <c r="M388" s="191" t="s">
        <v>1</v>
      </c>
      <c r="N388" s="192" t="s">
        <v>38</v>
      </c>
      <c r="O388" s="68"/>
      <c r="P388" s="193">
        <f t="shared" ref="P388:P405" si="91">O388*H388</f>
        <v>0</v>
      </c>
      <c r="Q388" s="193">
        <v>0</v>
      </c>
      <c r="R388" s="193">
        <f t="shared" ref="R388:R405" si="92">Q388*H388</f>
        <v>0</v>
      </c>
      <c r="S388" s="193">
        <v>0</v>
      </c>
      <c r="T388" s="194">
        <f t="shared" ref="T388:T405" si="93">S388*H388</f>
        <v>0</v>
      </c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R388" s="195" t="s">
        <v>179</v>
      </c>
      <c r="AT388" s="195" t="s">
        <v>175</v>
      </c>
      <c r="AU388" s="195" t="s">
        <v>180</v>
      </c>
      <c r="AY388" s="14" t="s">
        <v>172</v>
      </c>
      <c r="BE388" s="196">
        <f t="shared" ref="BE388:BE405" si="94">IF(N388="základná",J388,0)</f>
        <v>0</v>
      </c>
      <c r="BF388" s="196">
        <f t="shared" ref="BF388:BF405" si="95">IF(N388="znížená",J388,0)</f>
        <v>0</v>
      </c>
      <c r="BG388" s="196">
        <f t="shared" ref="BG388:BG405" si="96">IF(N388="zákl. prenesená",J388,0)</f>
        <v>0</v>
      </c>
      <c r="BH388" s="196">
        <f t="shared" ref="BH388:BH405" si="97">IF(N388="zníž. prenesená",J388,0)</f>
        <v>0</v>
      </c>
      <c r="BI388" s="196">
        <f t="shared" ref="BI388:BI405" si="98">IF(N388="nulová",J388,0)</f>
        <v>0</v>
      </c>
      <c r="BJ388" s="14" t="s">
        <v>180</v>
      </c>
      <c r="BK388" s="196">
        <f t="shared" ref="BK388:BK405" si="99">ROUND(I388*H388,2)</f>
        <v>0</v>
      </c>
      <c r="BL388" s="14" t="s">
        <v>179</v>
      </c>
      <c r="BM388" s="195" t="s">
        <v>1998</v>
      </c>
    </row>
    <row r="389" spans="1:65" s="2" customFormat="1" ht="24.2" customHeight="1">
      <c r="A389" s="31"/>
      <c r="B389" s="32"/>
      <c r="C389" s="184" t="s">
        <v>1999</v>
      </c>
      <c r="D389" s="184" t="s">
        <v>175</v>
      </c>
      <c r="E389" s="185" t="s">
        <v>2042</v>
      </c>
      <c r="F389" s="186" t="s">
        <v>2043</v>
      </c>
      <c r="G389" s="187" t="s">
        <v>337</v>
      </c>
      <c r="H389" s="188">
        <v>396</v>
      </c>
      <c r="I389" s="189"/>
      <c r="J389" s="188">
        <f t="shared" si="90"/>
        <v>0</v>
      </c>
      <c r="K389" s="190"/>
      <c r="L389" s="36"/>
      <c r="M389" s="191" t="s">
        <v>1</v>
      </c>
      <c r="N389" s="192" t="s">
        <v>38</v>
      </c>
      <c r="O389" s="68"/>
      <c r="P389" s="193">
        <f t="shared" si="91"/>
        <v>0</v>
      </c>
      <c r="Q389" s="193">
        <v>0</v>
      </c>
      <c r="R389" s="193">
        <f t="shared" si="92"/>
        <v>0</v>
      </c>
      <c r="S389" s="193">
        <v>0</v>
      </c>
      <c r="T389" s="194">
        <f t="shared" si="93"/>
        <v>0</v>
      </c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R389" s="195" t="s">
        <v>179</v>
      </c>
      <c r="AT389" s="195" t="s">
        <v>175</v>
      </c>
      <c r="AU389" s="195" t="s">
        <v>180</v>
      </c>
      <c r="AY389" s="14" t="s">
        <v>172</v>
      </c>
      <c r="BE389" s="196">
        <f t="shared" si="94"/>
        <v>0</v>
      </c>
      <c r="BF389" s="196">
        <f t="shared" si="95"/>
        <v>0</v>
      </c>
      <c r="BG389" s="196">
        <f t="shared" si="96"/>
        <v>0</v>
      </c>
      <c r="BH389" s="196">
        <f t="shared" si="97"/>
        <v>0</v>
      </c>
      <c r="BI389" s="196">
        <f t="shared" si="98"/>
        <v>0</v>
      </c>
      <c r="BJ389" s="14" t="s">
        <v>180</v>
      </c>
      <c r="BK389" s="196">
        <f t="shared" si="99"/>
        <v>0</v>
      </c>
      <c r="BL389" s="14" t="s">
        <v>179</v>
      </c>
      <c r="BM389" s="195" t="s">
        <v>2002</v>
      </c>
    </row>
    <row r="390" spans="1:65" s="2" customFormat="1" ht="24.2" customHeight="1">
      <c r="A390" s="31"/>
      <c r="B390" s="32"/>
      <c r="C390" s="184" t="s">
        <v>1399</v>
      </c>
      <c r="D390" s="184" t="s">
        <v>175</v>
      </c>
      <c r="E390" s="185" t="s">
        <v>2045</v>
      </c>
      <c r="F390" s="186" t="s">
        <v>2046</v>
      </c>
      <c r="G390" s="187" t="s">
        <v>337</v>
      </c>
      <c r="H390" s="188">
        <v>819</v>
      </c>
      <c r="I390" s="189"/>
      <c r="J390" s="188">
        <f t="shared" si="90"/>
        <v>0</v>
      </c>
      <c r="K390" s="190"/>
      <c r="L390" s="36"/>
      <c r="M390" s="191" t="s">
        <v>1</v>
      </c>
      <c r="N390" s="192" t="s">
        <v>38</v>
      </c>
      <c r="O390" s="68"/>
      <c r="P390" s="193">
        <f t="shared" si="91"/>
        <v>0</v>
      </c>
      <c r="Q390" s="193">
        <v>0</v>
      </c>
      <c r="R390" s="193">
        <f t="shared" si="92"/>
        <v>0</v>
      </c>
      <c r="S390" s="193">
        <v>0</v>
      </c>
      <c r="T390" s="194">
        <f t="shared" si="93"/>
        <v>0</v>
      </c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R390" s="195" t="s">
        <v>179</v>
      </c>
      <c r="AT390" s="195" t="s">
        <v>175</v>
      </c>
      <c r="AU390" s="195" t="s">
        <v>180</v>
      </c>
      <c r="AY390" s="14" t="s">
        <v>172</v>
      </c>
      <c r="BE390" s="196">
        <f t="shared" si="94"/>
        <v>0</v>
      </c>
      <c r="BF390" s="196">
        <f t="shared" si="95"/>
        <v>0</v>
      </c>
      <c r="BG390" s="196">
        <f t="shared" si="96"/>
        <v>0</v>
      </c>
      <c r="BH390" s="196">
        <f t="shared" si="97"/>
        <v>0</v>
      </c>
      <c r="BI390" s="196">
        <f t="shared" si="98"/>
        <v>0</v>
      </c>
      <c r="BJ390" s="14" t="s">
        <v>180</v>
      </c>
      <c r="BK390" s="196">
        <f t="shared" si="99"/>
        <v>0</v>
      </c>
      <c r="BL390" s="14" t="s">
        <v>179</v>
      </c>
      <c r="BM390" s="195" t="s">
        <v>2005</v>
      </c>
    </row>
    <row r="391" spans="1:65" s="2" customFormat="1" ht="24.2" customHeight="1">
      <c r="A391" s="31"/>
      <c r="B391" s="32"/>
      <c r="C391" s="197" t="s">
        <v>2006</v>
      </c>
      <c r="D391" s="197" t="s">
        <v>256</v>
      </c>
      <c r="E391" s="198" t="s">
        <v>1785</v>
      </c>
      <c r="F391" s="199" t="s">
        <v>1786</v>
      </c>
      <c r="G391" s="200" t="s">
        <v>337</v>
      </c>
      <c r="H391" s="201">
        <v>769</v>
      </c>
      <c r="I391" s="202"/>
      <c r="J391" s="201">
        <f t="shared" si="90"/>
        <v>0</v>
      </c>
      <c r="K391" s="203"/>
      <c r="L391" s="204"/>
      <c r="M391" s="205" t="s">
        <v>1</v>
      </c>
      <c r="N391" s="206" t="s">
        <v>38</v>
      </c>
      <c r="O391" s="68"/>
      <c r="P391" s="193">
        <f t="shared" si="91"/>
        <v>0</v>
      </c>
      <c r="Q391" s="193">
        <v>0</v>
      </c>
      <c r="R391" s="193">
        <f t="shared" si="92"/>
        <v>0</v>
      </c>
      <c r="S391" s="193">
        <v>0</v>
      </c>
      <c r="T391" s="194">
        <f t="shared" si="93"/>
        <v>0</v>
      </c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R391" s="195" t="s">
        <v>220</v>
      </c>
      <c r="AT391" s="195" t="s">
        <v>256</v>
      </c>
      <c r="AU391" s="195" t="s">
        <v>180</v>
      </c>
      <c r="AY391" s="14" t="s">
        <v>172</v>
      </c>
      <c r="BE391" s="196">
        <f t="shared" si="94"/>
        <v>0</v>
      </c>
      <c r="BF391" s="196">
        <f t="shared" si="95"/>
        <v>0</v>
      </c>
      <c r="BG391" s="196">
        <f t="shared" si="96"/>
        <v>0</v>
      </c>
      <c r="BH391" s="196">
        <f t="shared" si="97"/>
        <v>0</v>
      </c>
      <c r="BI391" s="196">
        <f t="shared" si="98"/>
        <v>0</v>
      </c>
      <c r="BJ391" s="14" t="s">
        <v>180</v>
      </c>
      <c r="BK391" s="196">
        <f t="shared" si="99"/>
        <v>0</v>
      </c>
      <c r="BL391" s="14" t="s">
        <v>179</v>
      </c>
      <c r="BM391" s="195" t="s">
        <v>2009</v>
      </c>
    </row>
    <row r="392" spans="1:65" s="2" customFormat="1" ht="24.2" customHeight="1">
      <c r="A392" s="31"/>
      <c r="B392" s="32"/>
      <c r="C392" s="197" t="s">
        <v>1403</v>
      </c>
      <c r="D392" s="197" t="s">
        <v>256</v>
      </c>
      <c r="E392" s="198" t="s">
        <v>2050</v>
      </c>
      <c r="F392" s="199" t="s">
        <v>2051</v>
      </c>
      <c r="G392" s="200" t="s">
        <v>337</v>
      </c>
      <c r="H392" s="201">
        <v>50</v>
      </c>
      <c r="I392" s="202"/>
      <c r="J392" s="201">
        <f t="shared" si="90"/>
        <v>0</v>
      </c>
      <c r="K392" s="203"/>
      <c r="L392" s="204"/>
      <c r="M392" s="205" t="s">
        <v>1</v>
      </c>
      <c r="N392" s="206" t="s">
        <v>38</v>
      </c>
      <c r="O392" s="68"/>
      <c r="P392" s="193">
        <f t="shared" si="91"/>
        <v>0</v>
      </c>
      <c r="Q392" s="193">
        <v>0</v>
      </c>
      <c r="R392" s="193">
        <f t="shared" si="92"/>
        <v>0</v>
      </c>
      <c r="S392" s="193">
        <v>0</v>
      </c>
      <c r="T392" s="194">
        <f t="shared" si="93"/>
        <v>0</v>
      </c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R392" s="195" t="s">
        <v>220</v>
      </c>
      <c r="AT392" s="195" t="s">
        <v>256</v>
      </c>
      <c r="AU392" s="195" t="s">
        <v>180</v>
      </c>
      <c r="AY392" s="14" t="s">
        <v>172</v>
      </c>
      <c r="BE392" s="196">
        <f t="shared" si="94"/>
        <v>0</v>
      </c>
      <c r="BF392" s="196">
        <f t="shared" si="95"/>
        <v>0</v>
      </c>
      <c r="BG392" s="196">
        <f t="shared" si="96"/>
        <v>0</v>
      </c>
      <c r="BH392" s="196">
        <f t="shared" si="97"/>
        <v>0</v>
      </c>
      <c r="BI392" s="196">
        <f t="shared" si="98"/>
        <v>0</v>
      </c>
      <c r="BJ392" s="14" t="s">
        <v>180</v>
      </c>
      <c r="BK392" s="196">
        <f t="shared" si="99"/>
        <v>0</v>
      </c>
      <c r="BL392" s="14" t="s">
        <v>179</v>
      </c>
      <c r="BM392" s="195" t="s">
        <v>2012</v>
      </c>
    </row>
    <row r="393" spans="1:65" s="2" customFormat="1" ht="24.2" customHeight="1">
      <c r="A393" s="31"/>
      <c r="B393" s="32"/>
      <c r="C393" s="184" t="s">
        <v>2013</v>
      </c>
      <c r="D393" s="184" t="s">
        <v>175</v>
      </c>
      <c r="E393" s="185" t="s">
        <v>2054</v>
      </c>
      <c r="F393" s="186" t="s">
        <v>2055</v>
      </c>
      <c r="G393" s="187" t="s">
        <v>337</v>
      </c>
      <c r="H393" s="188">
        <v>178</v>
      </c>
      <c r="I393" s="189"/>
      <c r="J393" s="188">
        <f t="shared" si="90"/>
        <v>0</v>
      </c>
      <c r="K393" s="190"/>
      <c r="L393" s="36"/>
      <c r="M393" s="191" t="s">
        <v>1</v>
      </c>
      <c r="N393" s="192" t="s">
        <v>38</v>
      </c>
      <c r="O393" s="68"/>
      <c r="P393" s="193">
        <f t="shared" si="91"/>
        <v>0</v>
      </c>
      <c r="Q393" s="193">
        <v>0</v>
      </c>
      <c r="R393" s="193">
        <f t="shared" si="92"/>
        <v>0</v>
      </c>
      <c r="S393" s="193">
        <v>0</v>
      </c>
      <c r="T393" s="194">
        <f t="shared" si="93"/>
        <v>0</v>
      </c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R393" s="195" t="s">
        <v>179</v>
      </c>
      <c r="AT393" s="195" t="s">
        <v>175</v>
      </c>
      <c r="AU393" s="195" t="s">
        <v>180</v>
      </c>
      <c r="AY393" s="14" t="s">
        <v>172</v>
      </c>
      <c r="BE393" s="196">
        <f t="shared" si="94"/>
        <v>0</v>
      </c>
      <c r="BF393" s="196">
        <f t="shared" si="95"/>
        <v>0</v>
      </c>
      <c r="BG393" s="196">
        <f t="shared" si="96"/>
        <v>0</v>
      </c>
      <c r="BH393" s="196">
        <f t="shared" si="97"/>
        <v>0</v>
      </c>
      <c r="BI393" s="196">
        <f t="shared" si="98"/>
        <v>0</v>
      </c>
      <c r="BJ393" s="14" t="s">
        <v>180</v>
      </c>
      <c r="BK393" s="196">
        <f t="shared" si="99"/>
        <v>0</v>
      </c>
      <c r="BL393" s="14" t="s">
        <v>179</v>
      </c>
      <c r="BM393" s="195" t="s">
        <v>2016</v>
      </c>
    </row>
    <row r="394" spans="1:65" s="2" customFormat="1" ht="24.2" customHeight="1">
      <c r="A394" s="31"/>
      <c r="B394" s="32"/>
      <c r="C394" s="184" t="s">
        <v>1406</v>
      </c>
      <c r="D394" s="184" t="s">
        <v>175</v>
      </c>
      <c r="E394" s="185" t="s">
        <v>2057</v>
      </c>
      <c r="F394" s="186" t="s">
        <v>2058</v>
      </c>
      <c r="G394" s="187" t="s">
        <v>337</v>
      </c>
      <c r="H394" s="188">
        <v>191</v>
      </c>
      <c r="I394" s="189"/>
      <c r="J394" s="188">
        <f t="shared" si="90"/>
        <v>0</v>
      </c>
      <c r="K394" s="190"/>
      <c r="L394" s="36"/>
      <c r="M394" s="191" t="s">
        <v>1</v>
      </c>
      <c r="N394" s="192" t="s">
        <v>38</v>
      </c>
      <c r="O394" s="68"/>
      <c r="P394" s="193">
        <f t="shared" si="91"/>
        <v>0</v>
      </c>
      <c r="Q394" s="193">
        <v>0</v>
      </c>
      <c r="R394" s="193">
        <f t="shared" si="92"/>
        <v>0</v>
      </c>
      <c r="S394" s="193">
        <v>0</v>
      </c>
      <c r="T394" s="194">
        <f t="shared" si="93"/>
        <v>0</v>
      </c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R394" s="195" t="s">
        <v>179</v>
      </c>
      <c r="AT394" s="195" t="s">
        <v>175</v>
      </c>
      <c r="AU394" s="195" t="s">
        <v>180</v>
      </c>
      <c r="AY394" s="14" t="s">
        <v>172</v>
      </c>
      <c r="BE394" s="196">
        <f t="shared" si="94"/>
        <v>0</v>
      </c>
      <c r="BF394" s="196">
        <f t="shared" si="95"/>
        <v>0</v>
      </c>
      <c r="BG394" s="196">
        <f t="shared" si="96"/>
        <v>0</v>
      </c>
      <c r="BH394" s="196">
        <f t="shared" si="97"/>
        <v>0</v>
      </c>
      <c r="BI394" s="196">
        <f t="shared" si="98"/>
        <v>0</v>
      </c>
      <c r="BJ394" s="14" t="s">
        <v>180</v>
      </c>
      <c r="BK394" s="196">
        <f t="shared" si="99"/>
        <v>0</v>
      </c>
      <c r="BL394" s="14" t="s">
        <v>179</v>
      </c>
      <c r="BM394" s="195" t="s">
        <v>2019</v>
      </c>
    </row>
    <row r="395" spans="1:65" s="2" customFormat="1" ht="24.2" customHeight="1">
      <c r="A395" s="31"/>
      <c r="B395" s="32"/>
      <c r="C395" s="184" t="s">
        <v>2020</v>
      </c>
      <c r="D395" s="184" t="s">
        <v>175</v>
      </c>
      <c r="E395" s="185" t="s">
        <v>2213</v>
      </c>
      <c r="F395" s="186" t="s">
        <v>2214</v>
      </c>
      <c r="G395" s="187" t="s">
        <v>337</v>
      </c>
      <c r="H395" s="188">
        <v>5</v>
      </c>
      <c r="I395" s="189"/>
      <c r="J395" s="188">
        <f t="shared" si="90"/>
        <v>0</v>
      </c>
      <c r="K395" s="190"/>
      <c r="L395" s="36"/>
      <c r="M395" s="191" t="s">
        <v>1</v>
      </c>
      <c r="N395" s="192" t="s">
        <v>38</v>
      </c>
      <c r="O395" s="68"/>
      <c r="P395" s="193">
        <f t="shared" si="91"/>
        <v>0</v>
      </c>
      <c r="Q395" s="193">
        <v>0</v>
      </c>
      <c r="R395" s="193">
        <f t="shared" si="92"/>
        <v>0</v>
      </c>
      <c r="S395" s="193">
        <v>0</v>
      </c>
      <c r="T395" s="194">
        <f t="shared" si="93"/>
        <v>0</v>
      </c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R395" s="195" t="s">
        <v>179</v>
      </c>
      <c r="AT395" s="195" t="s">
        <v>175</v>
      </c>
      <c r="AU395" s="195" t="s">
        <v>180</v>
      </c>
      <c r="AY395" s="14" t="s">
        <v>172</v>
      </c>
      <c r="BE395" s="196">
        <f t="shared" si="94"/>
        <v>0</v>
      </c>
      <c r="BF395" s="196">
        <f t="shared" si="95"/>
        <v>0</v>
      </c>
      <c r="BG395" s="196">
        <f t="shared" si="96"/>
        <v>0</v>
      </c>
      <c r="BH395" s="196">
        <f t="shared" si="97"/>
        <v>0</v>
      </c>
      <c r="BI395" s="196">
        <f t="shared" si="98"/>
        <v>0</v>
      </c>
      <c r="BJ395" s="14" t="s">
        <v>180</v>
      </c>
      <c r="BK395" s="196">
        <f t="shared" si="99"/>
        <v>0</v>
      </c>
      <c r="BL395" s="14" t="s">
        <v>179</v>
      </c>
      <c r="BM395" s="195" t="s">
        <v>2023</v>
      </c>
    </row>
    <row r="396" spans="1:65" s="2" customFormat="1" ht="24.2" customHeight="1">
      <c r="A396" s="31"/>
      <c r="B396" s="32"/>
      <c r="C396" s="184" t="s">
        <v>1410</v>
      </c>
      <c r="D396" s="184" t="s">
        <v>175</v>
      </c>
      <c r="E396" s="185" t="s">
        <v>2061</v>
      </c>
      <c r="F396" s="186" t="s">
        <v>2062</v>
      </c>
      <c r="G396" s="187" t="s">
        <v>337</v>
      </c>
      <c r="H396" s="188">
        <v>22</v>
      </c>
      <c r="I396" s="189"/>
      <c r="J396" s="188">
        <f t="shared" si="90"/>
        <v>0</v>
      </c>
      <c r="K396" s="190"/>
      <c r="L396" s="36"/>
      <c r="M396" s="191" t="s">
        <v>1</v>
      </c>
      <c r="N396" s="192" t="s">
        <v>38</v>
      </c>
      <c r="O396" s="68"/>
      <c r="P396" s="193">
        <f t="shared" si="91"/>
        <v>0</v>
      </c>
      <c r="Q396" s="193">
        <v>0</v>
      </c>
      <c r="R396" s="193">
        <f t="shared" si="92"/>
        <v>0</v>
      </c>
      <c r="S396" s="193">
        <v>0</v>
      </c>
      <c r="T396" s="194">
        <f t="shared" si="93"/>
        <v>0</v>
      </c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R396" s="195" t="s">
        <v>179</v>
      </c>
      <c r="AT396" s="195" t="s">
        <v>175</v>
      </c>
      <c r="AU396" s="195" t="s">
        <v>180</v>
      </c>
      <c r="AY396" s="14" t="s">
        <v>172</v>
      </c>
      <c r="BE396" s="196">
        <f t="shared" si="94"/>
        <v>0</v>
      </c>
      <c r="BF396" s="196">
        <f t="shared" si="95"/>
        <v>0</v>
      </c>
      <c r="BG396" s="196">
        <f t="shared" si="96"/>
        <v>0</v>
      </c>
      <c r="BH396" s="196">
        <f t="shared" si="97"/>
        <v>0</v>
      </c>
      <c r="BI396" s="196">
        <f t="shared" si="98"/>
        <v>0</v>
      </c>
      <c r="BJ396" s="14" t="s">
        <v>180</v>
      </c>
      <c r="BK396" s="196">
        <f t="shared" si="99"/>
        <v>0</v>
      </c>
      <c r="BL396" s="14" t="s">
        <v>179</v>
      </c>
      <c r="BM396" s="195" t="s">
        <v>2026</v>
      </c>
    </row>
    <row r="397" spans="1:65" s="2" customFormat="1" ht="24.2" customHeight="1">
      <c r="A397" s="31"/>
      <c r="B397" s="32"/>
      <c r="C397" s="184" t="s">
        <v>2027</v>
      </c>
      <c r="D397" s="184" t="s">
        <v>175</v>
      </c>
      <c r="E397" s="185" t="s">
        <v>1674</v>
      </c>
      <c r="F397" s="186" t="s">
        <v>1675</v>
      </c>
      <c r="G397" s="187" t="s">
        <v>394</v>
      </c>
      <c r="H397" s="188">
        <v>30.4</v>
      </c>
      <c r="I397" s="189"/>
      <c r="J397" s="188">
        <f t="shared" si="90"/>
        <v>0</v>
      </c>
      <c r="K397" s="190"/>
      <c r="L397" s="36"/>
      <c r="M397" s="191" t="s">
        <v>1</v>
      </c>
      <c r="N397" s="192" t="s">
        <v>38</v>
      </c>
      <c r="O397" s="68"/>
      <c r="P397" s="193">
        <f t="shared" si="91"/>
        <v>0</v>
      </c>
      <c r="Q397" s="193">
        <v>0</v>
      </c>
      <c r="R397" s="193">
        <f t="shared" si="92"/>
        <v>0</v>
      </c>
      <c r="S397" s="193">
        <v>0</v>
      </c>
      <c r="T397" s="194">
        <f t="shared" si="93"/>
        <v>0</v>
      </c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R397" s="195" t="s">
        <v>179</v>
      </c>
      <c r="AT397" s="195" t="s">
        <v>175</v>
      </c>
      <c r="AU397" s="195" t="s">
        <v>180</v>
      </c>
      <c r="AY397" s="14" t="s">
        <v>172</v>
      </c>
      <c r="BE397" s="196">
        <f t="shared" si="94"/>
        <v>0</v>
      </c>
      <c r="BF397" s="196">
        <f t="shared" si="95"/>
        <v>0</v>
      </c>
      <c r="BG397" s="196">
        <f t="shared" si="96"/>
        <v>0</v>
      </c>
      <c r="BH397" s="196">
        <f t="shared" si="97"/>
        <v>0</v>
      </c>
      <c r="BI397" s="196">
        <f t="shared" si="98"/>
        <v>0</v>
      </c>
      <c r="BJ397" s="14" t="s">
        <v>180</v>
      </c>
      <c r="BK397" s="196">
        <f t="shared" si="99"/>
        <v>0</v>
      </c>
      <c r="BL397" s="14" t="s">
        <v>179</v>
      </c>
      <c r="BM397" s="195" t="s">
        <v>2030</v>
      </c>
    </row>
    <row r="398" spans="1:65" s="2" customFormat="1" ht="24.2" customHeight="1">
      <c r="A398" s="31"/>
      <c r="B398" s="32"/>
      <c r="C398" s="184" t="s">
        <v>1413</v>
      </c>
      <c r="D398" s="184" t="s">
        <v>175</v>
      </c>
      <c r="E398" s="185" t="s">
        <v>1678</v>
      </c>
      <c r="F398" s="186" t="s">
        <v>1679</v>
      </c>
      <c r="G398" s="187" t="s">
        <v>394</v>
      </c>
      <c r="H398" s="188">
        <v>1064</v>
      </c>
      <c r="I398" s="189"/>
      <c r="J398" s="188">
        <f t="shared" si="90"/>
        <v>0</v>
      </c>
      <c r="K398" s="190"/>
      <c r="L398" s="36"/>
      <c r="M398" s="191" t="s">
        <v>1</v>
      </c>
      <c r="N398" s="192" t="s">
        <v>38</v>
      </c>
      <c r="O398" s="68"/>
      <c r="P398" s="193">
        <f t="shared" si="91"/>
        <v>0</v>
      </c>
      <c r="Q398" s="193">
        <v>0</v>
      </c>
      <c r="R398" s="193">
        <f t="shared" si="92"/>
        <v>0</v>
      </c>
      <c r="S398" s="193">
        <v>0</v>
      </c>
      <c r="T398" s="194">
        <f t="shared" si="93"/>
        <v>0</v>
      </c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R398" s="195" t="s">
        <v>179</v>
      </c>
      <c r="AT398" s="195" t="s">
        <v>175</v>
      </c>
      <c r="AU398" s="195" t="s">
        <v>180</v>
      </c>
      <c r="AY398" s="14" t="s">
        <v>172</v>
      </c>
      <c r="BE398" s="196">
        <f t="shared" si="94"/>
        <v>0</v>
      </c>
      <c r="BF398" s="196">
        <f t="shared" si="95"/>
        <v>0</v>
      </c>
      <c r="BG398" s="196">
        <f t="shared" si="96"/>
        <v>0</v>
      </c>
      <c r="BH398" s="196">
        <f t="shared" si="97"/>
        <v>0</v>
      </c>
      <c r="BI398" s="196">
        <f t="shared" si="98"/>
        <v>0</v>
      </c>
      <c r="BJ398" s="14" t="s">
        <v>180</v>
      </c>
      <c r="BK398" s="196">
        <f t="shared" si="99"/>
        <v>0</v>
      </c>
      <c r="BL398" s="14" t="s">
        <v>179</v>
      </c>
      <c r="BM398" s="195" t="s">
        <v>2033</v>
      </c>
    </row>
    <row r="399" spans="1:65" s="2" customFormat="1" ht="24.2" customHeight="1">
      <c r="A399" s="31"/>
      <c r="B399" s="32"/>
      <c r="C399" s="184" t="s">
        <v>2034</v>
      </c>
      <c r="D399" s="184" t="s">
        <v>175</v>
      </c>
      <c r="E399" s="185" t="s">
        <v>2067</v>
      </c>
      <c r="F399" s="186" t="s">
        <v>2068</v>
      </c>
      <c r="G399" s="187" t="s">
        <v>394</v>
      </c>
      <c r="H399" s="188">
        <v>9</v>
      </c>
      <c r="I399" s="189"/>
      <c r="J399" s="188">
        <f t="shared" si="90"/>
        <v>0</v>
      </c>
      <c r="K399" s="190"/>
      <c r="L399" s="36"/>
      <c r="M399" s="191" t="s">
        <v>1</v>
      </c>
      <c r="N399" s="192" t="s">
        <v>38</v>
      </c>
      <c r="O399" s="68"/>
      <c r="P399" s="193">
        <f t="shared" si="91"/>
        <v>0</v>
      </c>
      <c r="Q399" s="193">
        <v>0</v>
      </c>
      <c r="R399" s="193">
        <f t="shared" si="92"/>
        <v>0</v>
      </c>
      <c r="S399" s="193">
        <v>0</v>
      </c>
      <c r="T399" s="194">
        <f t="shared" si="93"/>
        <v>0</v>
      </c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R399" s="195" t="s">
        <v>179</v>
      </c>
      <c r="AT399" s="195" t="s">
        <v>175</v>
      </c>
      <c r="AU399" s="195" t="s">
        <v>180</v>
      </c>
      <c r="AY399" s="14" t="s">
        <v>172</v>
      </c>
      <c r="BE399" s="196">
        <f t="shared" si="94"/>
        <v>0</v>
      </c>
      <c r="BF399" s="196">
        <f t="shared" si="95"/>
        <v>0</v>
      </c>
      <c r="BG399" s="196">
        <f t="shared" si="96"/>
        <v>0</v>
      </c>
      <c r="BH399" s="196">
        <f t="shared" si="97"/>
        <v>0</v>
      </c>
      <c r="BI399" s="196">
        <f t="shared" si="98"/>
        <v>0</v>
      </c>
      <c r="BJ399" s="14" t="s">
        <v>180</v>
      </c>
      <c r="BK399" s="196">
        <f t="shared" si="99"/>
        <v>0</v>
      </c>
      <c r="BL399" s="14" t="s">
        <v>179</v>
      </c>
      <c r="BM399" s="195" t="s">
        <v>2037</v>
      </c>
    </row>
    <row r="400" spans="1:65" s="2" customFormat="1" ht="24.2" customHeight="1">
      <c r="A400" s="31"/>
      <c r="B400" s="32"/>
      <c r="C400" s="197" t="s">
        <v>1417</v>
      </c>
      <c r="D400" s="197" t="s">
        <v>256</v>
      </c>
      <c r="E400" s="198" t="s">
        <v>2071</v>
      </c>
      <c r="F400" s="199" t="s">
        <v>2072</v>
      </c>
      <c r="G400" s="200" t="s">
        <v>394</v>
      </c>
      <c r="H400" s="201">
        <v>9</v>
      </c>
      <c r="I400" s="202"/>
      <c r="J400" s="201">
        <f t="shared" si="90"/>
        <v>0</v>
      </c>
      <c r="K400" s="203"/>
      <c r="L400" s="204"/>
      <c r="M400" s="205" t="s">
        <v>1</v>
      </c>
      <c r="N400" s="206" t="s">
        <v>38</v>
      </c>
      <c r="O400" s="68"/>
      <c r="P400" s="193">
        <f t="shared" si="91"/>
        <v>0</v>
      </c>
      <c r="Q400" s="193">
        <v>1.67</v>
      </c>
      <c r="R400" s="193">
        <f t="shared" si="92"/>
        <v>15.03</v>
      </c>
      <c r="S400" s="193">
        <v>0</v>
      </c>
      <c r="T400" s="194">
        <f t="shared" si="93"/>
        <v>0</v>
      </c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R400" s="195" t="s">
        <v>220</v>
      </c>
      <c r="AT400" s="195" t="s">
        <v>256</v>
      </c>
      <c r="AU400" s="195" t="s">
        <v>180</v>
      </c>
      <c r="AY400" s="14" t="s">
        <v>172</v>
      </c>
      <c r="BE400" s="196">
        <f t="shared" si="94"/>
        <v>0</v>
      </c>
      <c r="BF400" s="196">
        <f t="shared" si="95"/>
        <v>0</v>
      </c>
      <c r="BG400" s="196">
        <f t="shared" si="96"/>
        <v>0</v>
      </c>
      <c r="BH400" s="196">
        <f t="shared" si="97"/>
        <v>0</v>
      </c>
      <c r="BI400" s="196">
        <f t="shared" si="98"/>
        <v>0</v>
      </c>
      <c r="BJ400" s="14" t="s">
        <v>180</v>
      </c>
      <c r="BK400" s="196">
        <f t="shared" si="99"/>
        <v>0</v>
      </c>
      <c r="BL400" s="14" t="s">
        <v>179</v>
      </c>
      <c r="BM400" s="195" t="s">
        <v>2040</v>
      </c>
    </row>
    <row r="401" spans="1:65" s="2" customFormat="1" ht="24.2" customHeight="1">
      <c r="A401" s="31"/>
      <c r="B401" s="32"/>
      <c r="C401" s="184" t="s">
        <v>2041</v>
      </c>
      <c r="D401" s="184" t="s">
        <v>175</v>
      </c>
      <c r="E401" s="185" t="s">
        <v>2074</v>
      </c>
      <c r="F401" s="186" t="s">
        <v>2075</v>
      </c>
      <c r="G401" s="187" t="s">
        <v>394</v>
      </c>
      <c r="H401" s="188">
        <v>90</v>
      </c>
      <c r="I401" s="189"/>
      <c r="J401" s="188">
        <f t="shared" si="90"/>
        <v>0</v>
      </c>
      <c r="K401" s="190"/>
      <c r="L401" s="36"/>
      <c r="M401" s="191" t="s">
        <v>1</v>
      </c>
      <c r="N401" s="192" t="s">
        <v>38</v>
      </c>
      <c r="O401" s="68"/>
      <c r="P401" s="193">
        <f t="shared" si="91"/>
        <v>0</v>
      </c>
      <c r="Q401" s="193">
        <v>0</v>
      </c>
      <c r="R401" s="193">
        <f t="shared" si="92"/>
        <v>0</v>
      </c>
      <c r="S401" s="193">
        <v>0</v>
      </c>
      <c r="T401" s="194">
        <f t="shared" si="93"/>
        <v>0</v>
      </c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R401" s="195" t="s">
        <v>179</v>
      </c>
      <c r="AT401" s="195" t="s">
        <v>175</v>
      </c>
      <c r="AU401" s="195" t="s">
        <v>180</v>
      </c>
      <c r="AY401" s="14" t="s">
        <v>172</v>
      </c>
      <c r="BE401" s="196">
        <f t="shared" si="94"/>
        <v>0</v>
      </c>
      <c r="BF401" s="196">
        <f t="shared" si="95"/>
        <v>0</v>
      </c>
      <c r="BG401" s="196">
        <f t="shared" si="96"/>
        <v>0</v>
      </c>
      <c r="BH401" s="196">
        <f t="shared" si="97"/>
        <v>0</v>
      </c>
      <c r="BI401" s="196">
        <f t="shared" si="98"/>
        <v>0</v>
      </c>
      <c r="BJ401" s="14" t="s">
        <v>180</v>
      </c>
      <c r="BK401" s="196">
        <f t="shared" si="99"/>
        <v>0</v>
      </c>
      <c r="BL401" s="14" t="s">
        <v>179</v>
      </c>
      <c r="BM401" s="195" t="s">
        <v>2044</v>
      </c>
    </row>
    <row r="402" spans="1:65" s="2" customFormat="1" ht="24.2" customHeight="1">
      <c r="A402" s="31"/>
      <c r="B402" s="32"/>
      <c r="C402" s="184" t="s">
        <v>1421</v>
      </c>
      <c r="D402" s="184" t="s">
        <v>175</v>
      </c>
      <c r="E402" s="185" t="s">
        <v>2078</v>
      </c>
      <c r="F402" s="186" t="s">
        <v>2079</v>
      </c>
      <c r="G402" s="187" t="s">
        <v>218</v>
      </c>
      <c r="H402" s="188">
        <v>17.22</v>
      </c>
      <c r="I402" s="189"/>
      <c r="J402" s="188">
        <f t="shared" si="90"/>
        <v>0</v>
      </c>
      <c r="K402" s="190"/>
      <c r="L402" s="36"/>
      <c r="M402" s="191" t="s">
        <v>1</v>
      </c>
      <c r="N402" s="192" t="s">
        <v>38</v>
      </c>
      <c r="O402" s="68"/>
      <c r="P402" s="193">
        <f t="shared" si="91"/>
        <v>0</v>
      </c>
      <c r="Q402" s="193">
        <v>0</v>
      </c>
      <c r="R402" s="193">
        <f t="shared" si="92"/>
        <v>0</v>
      </c>
      <c r="S402" s="193">
        <v>0</v>
      </c>
      <c r="T402" s="194">
        <f t="shared" si="93"/>
        <v>0</v>
      </c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R402" s="195" t="s">
        <v>179</v>
      </c>
      <c r="AT402" s="195" t="s">
        <v>175</v>
      </c>
      <c r="AU402" s="195" t="s">
        <v>180</v>
      </c>
      <c r="AY402" s="14" t="s">
        <v>172</v>
      </c>
      <c r="BE402" s="196">
        <f t="shared" si="94"/>
        <v>0</v>
      </c>
      <c r="BF402" s="196">
        <f t="shared" si="95"/>
        <v>0</v>
      </c>
      <c r="BG402" s="196">
        <f t="shared" si="96"/>
        <v>0</v>
      </c>
      <c r="BH402" s="196">
        <f t="shared" si="97"/>
        <v>0</v>
      </c>
      <c r="BI402" s="196">
        <f t="shared" si="98"/>
        <v>0</v>
      </c>
      <c r="BJ402" s="14" t="s">
        <v>180</v>
      </c>
      <c r="BK402" s="196">
        <f t="shared" si="99"/>
        <v>0</v>
      </c>
      <c r="BL402" s="14" t="s">
        <v>179</v>
      </c>
      <c r="BM402" s="195" t="s">
        <v>2047</v>
      </c>
    </row>
    <row r="403" spans="1:65" s="2" customFormat="1" ht="24.2" customHeight="1">
      <c r="A403" s="31"/>
      <c r="B403" s="32"/>
      <c r="C403" s="184" t="s">
        <v>2048</v>
      </c>
      <c r="D403" s="184" t="s">
        <v>175</v>
      </c>
      <c r="E403" s="185" t="s">
        <v>1681</v>
      </c>
      <c r="F403" s="186" t="s">
        <v>1682</v>
      </c>
      <c r="G403" s="187" t="s">
        <v>218</v>
      </c>
      <c r="H403" s="188">
        <v>20.399999999999999</v>
      </c>
      <c r="I403" s="189"/>
      <c r="J403" s="188">
        <f t="shared" si="90"/>
        <v>0</v>
      </c>
      <c r="K403" s="190"/>
      <c r="L403" s="36"/>
      <c r="M403" s="191" t="s">
        <v>1</v>
      </c>
      <c r="N403" s="192" t="s">
        <v>38</v>
      </c>
      <c r="O403" s="68"/>
      <c r="P403" s="193">
        <f t="shared" si="91"/>
        <v>0</v>
      </c>
      <c r="Q403" s="193">
        <v>0</v>
      </c>
      <c r="R403" s="193">
        <f t="shared" si="92"/>
        <v>0</v>
      </c>
      <c r="S403" s="193">
        <v>0</v>
      </c>
      <c r="T403" s="194">
        <f t="shared" si="93"/>
        <v>0</v>
      </c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R403" s="195" t="s">
        <v>179</v>
      </c>
      <c r="AT403" s="195" t="s">
        <v>175</v>
      </c>
      <c r="AU403" s="195" t="s">
        <v>180</v>
      </c>
      <c r="AY403" s="14" t="s">
        <v>172</v>
      </c>
      <c r="BE403" s="196">
        <f t="shared" si="94"/>
        <v>0</v>
      </c>
      <c r="BF403" s="196">
        <f t="shared" si="95"/>
        <v>0</v>
      </c>
      <c r="BG403" s="196">
        <f t="shared" si="96"/>
        <v>0</v>
      </c>
      <c r="BH403" s="196">
        <f t="shared" si="97"/>
        <v>0</v>
      </c>
      <c r="BI403" s="196">
        <f t="shared" si="98"/>
        <v>0</v>
      </c>
      <c r="BJ403" s="14" t="s">
        <v>180</v>
      </c>
      <c r="BK403" s="196">
        <f t="shared" si="99"/>
        <v>0</v>
      </c>
      <c r="BL403" s="14" t="s">
        <v>179</v>
      </c>
      <c r="BM403" s="195" t="s">
        <v>2049</v>
      </c>
    </row>
    <row r="404" spans="1:65" s="2" customFormat="1" ht="24.2" customHeight="1">
      <c r="A404" s="31"/>
      <c r="B404" s="32"/>
      <c r="C404" s="184" t="s">
        <v>1425</v>
      </c>
      <c r="D404" s="184" t="s">
        <v>175</v>
      </c>
      <c r="E404" s="185" t="s">
        <v>2086</v>
      </c>
      <c r="F404" s="186" t="s">
        <v>2087</v>
      </c>
      <c r="G404" s="187" t="s">
        <v>235</v>
      </c>
      <c r="H404" s="188">
        <v>185</v>
      </c>
      <c r="I404" s="189"/>
      <c r="J404" s="188">
        <f t="shared" si="90"/>
        <v>0</v>
      </c>
      <c r="K404" s="190"/>
      <c r="L404" s="36"/>
      <c r="M404" s="191" t="s">
        <v>1</v>
      </c>
      <c r="N404" s="192" t="s">
        <v>38</v>
      </c>
      <c r="O404" s="68"/>
      <c r="P404" s="193">
        <f t="shared" si="91"/>
        <v>0</v>
      </c>
      <c r="Q404" s="193">
        <v>0</v>
      </c>
      <c r="R404" s="193">
        <f t="shared" si="92"/>
        <v>0</v>
      </c>
      <c r="S404" s="193">
        <v>0</v>
      </c>
      <c r="T404" s="194">
        <f t="shared" si="93"/>
        <v>0</v>
      </c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R404" s="195" t="s">
        <v>179</v>
      </c>
      <c r="AT404" s="195" t="s">
        <v>175</v>
      </c>
      <c r="AU404" s="195" t="s">
        <v>180</v>
      </c>
      <c r="AY404" s="14" t="s">
        <v>172</v>
      </c>
      <c r="BE404" s="196">
        <f t="shared" si="94"/>
        <v>0</v>
      </c>
      <c r="BF404" s="196">
        <f t="shared" si="95"/>
        <v>0</v>
      </c>
      <c r="BG404" s="196">
        <f t="shared" si="96"/>
        <v>0</v>
      </c>
      <c r="BH404" s="196">
        <f t="shared" si="97"/>
        <v>0</v>
      </c>
      <c r="BI404" s="196">
        <f t="shared" si="98"/>
        <v>0</v>
      </c>
      <c r="BJ404" s="14" t="s">
        <v>180</v>
      </c>
      <c r="BK404" s="196">
        <f t="shared" si="99"/>
        <v>0</v>
      </c>
      <c r="BL404" s="14" t="s">
        <v>179</v>
      </c>
      <c r="BM404" s="195" t="s">
        <v>2052</v>
      </c>
    </row>
    <row r="405" spans="1:65" s="2" customFormat="1" ht="24.2" customHeight="1">
      <c r="A405" s="31"/>
      <c r="B405" s="32"/>
      <c r="C405" s="184" t="s">
        <v>2053</v>
      </c>
      <c r="D405" s="184" t="s">
        <v>175</v>
      </c>
      <c r="E405" s="185" t="s">
        <v>2090</v>
      </c>
      <c r="F405" s="186" t="s">
        <v>2091</v>
      </c>
      <c r="G405" s="187" t="s">
        <v>235</v>
      </c>
      <c r="H405" s="188">
        <v>185</v>
      </c>
      <c r="I405" s="189"/>
      <c r="J405" s="188">
        <f t="shared" si="90"/>
        <v>0</v>
      </c>
      <c r="K405" s="190"/>
      <c r="L405" s="36"/>
      <c r="M405" s="191" t="s">
        <v>1</v>
      </c>
      <c r="N405" s="192" t="s">
        <v>38</v>
      </c>
      <c r="O405" s="68"/>
      <c r="P405" s="193">
        <f t="shared" si="91"/>
        <v>0</v>
      </c>
      <c r="Q405" s="193">
        <v>0</v>
      </c>
      <c r="R405" s="193">
        <f t="shared" si="92"/>
        <v>0</v>
      </c>
      <c r="S405" s="193">
        <v>0</v>
      </c>
      <c r="T405" s="194">
        <f t="shared" si="93"/>
        <v>0</v>
      </c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R405" s="195" t="s">
        <v>179</v>
      </c>
      <c r="AT405" s="195" t="s">
        <v>175</v>
      </c>
      <c r="AU405" s="195" t="s">
        <v>180</v>
      </c>
      <c r="AY405" s="14" t="s">
        <v>172</v>
      </c>
      <c r="BE405" s="196">
        <f t="shared" si="94"/>
        <v>0</v>
      </c>
      <c r="BF405" s="196">
        <f t="shared" si="95"/>
        <v>0</v>
      </c>
      <c r="BG405" s="196">
        <f t="shared" si="96"/>
        <v>0</v>
      </c>
      <c r="BH405" s="196">
        <f t="shared" si="97"/>
        <v>0</v>
      </c>
      <c r="BI405" s="196">
        <f t="shared" si="98"/>
        <v>0</v>
      </c>
      <c r="BJ405" s="14" t="s">
        <v>180</v>
      </c>
      <c r="BK405" s="196">
        <f t="shared" si="99"/>
        <v>0</v>
      </c>
      <c r="BL405" s="14" t="s">
        <v>179</v>
      </c>
      <c r="BM405" s="195" t="s">
        <v>2056</v>
      </c>
    </row>
    <row r="406" spans="1:65" s="12" customFormat="1" ht="25.9" customHeight="1">
      <c r="B406" s="168"/>
      <c r="C406" s="169"/>
      <c r="D406" s="170" t="s">
        <v>71</v>
      </c>
      <c r="E406" s="171" t="s">
        <v>1688</v>
      </c>
      <c r="F406" s="171" t="s">
        <v>1689</v>
      </c>
      <c r="G406" s="169"/>
      <c r="H406" s="169"/>
      <c r="I406" s="172"/>
      <c r="J406" s="173">
        <f>BK406</f>
        <v>0</v>
      </c>
      <c r="K406" s="169"/>
      <c r="L406" s="174"/>
      <c r="M406" s="175"/>
      <c r="N406" s="176"/>
      <c r="O406" s="176"/>
      <c r="P406" s="177">
        <v>0</v>
      </c>
      <c r="Q406" s="176"/>
      <c r="R406" s="177">
        <v>0</v>
      </c>
      <c r="S406" s="176"/>
      <c r="T406" s="178">
        <v>0</v>
      </c>
      <c r="AR406" s="179" t="s">
        <v>80</v>
      </c>
      <c r="AT406" s="180" t="s">
        <v>71</v>
      </c>
      <c r="AU406" s="180" t="s">
        <v>72</v>
      </c>
      <c r="AY406" s="179" t="s">
        <v>172</v>
      </c>
      <c r="BK406" s="181">
        <v>0</v>
      </c>
    </row>
    <row r="407" spans="1:65" s="12" customFormat="1" ht="25.9" customHeight="1">
      <c r="B407" s="168"/>
      <c r="C407" s="169"/>
      <c r="D407" s="170" t="s">
        <v>71</v>
      </c>
      <c r="E407" s="171" t="s">
        <v>1688</v>
      </c>
      <c r="F407" s="171" t="s">
        <v>1689</v>
      </c>
      <c r="G407" s="169"/>
      <c r="H407" s="169"/>
      <c r="I407" s="172"/>
      <c r="J407" s="173">
        <f>BK407</f>
        <v>0</v>
      </c>
      <c r="K407" s="169"/>
      <c r="L407" s="174"/>
      <c r="M407" s="175"/>
      <c r="N407" s="176"/>
      <c r="O407" s="176"/>
      <c r="P407" s="177">
        <f>SUM(P408:P424)</f>
        <v>0</v>
      </c>
      <c r="Q407" s="176"/>
      <c r="R407" s="177">
        <f>SUM(R408:R424)</f>
        <v>0</v>
      </c>
      <c r="S407" s="176"/>
      <c r="T407" s="178">
        <f>SUM(T408:T424)</f>
        <v>0</v>
      </c>
      <c r="AR407" s="179" t="s">
        <v>80</v>
      </c>
      <c r="AT407" s="180" t="s">
        <v>71</v>
      </c>
      <c r="AU407" s="180" t="s">
        <v>72</v>
      </c>
      <c r="AY407" s="179" t="s">
        <v>172</v>
      </c>
      <c r="BK407" s="181">
        <f>SUM(BK408:BK424)</f>
        <v>0</v>
      </c>
    </row>
    <row r="408" spans="1:65" s="2" customFormat="1" ht="24.2" customHeight="1">
      <c r="A408" s="31"/>
      <c r="B408" s="32"/>
      <c r="C408" s="184" t="s">
        <v>1428</v>
      </c>
      <c r="D408" s="184" t="s">
        <v>175</v>
      </c>
      <c r="E408" s="185" t="s">
        <v>1690</v>
      </c>
      <c r="F408" s="186" t="s">
        <v>1691</v>
      </c>
      <c r="G408" s="187" t="s">
        <v>1195</v>
      </c>
      <c r="H408" s="188">
        <v>16</v>
      </c>
      <c r="I408" s="189"/>
      <c r="J408" s="188">
        <f t="shared" ref="J408:J424" si="100">ROUND(I408*H408,2)</f>
        <v>0</v>
      </c>
      <c r="K408" s="190"/>
      <c r="L408" s="36"/>
      <c r="M408" s="191" t="s">
        <v>1</v>
      </c>
      <c r="N408" s="192" t="s">
        <v>38</v>
      </c>
      <c r="O408" s="68"/>
      <c r="P408" s="193">
        <f t="shared" ref="P408:P424" si="101">O408*H408</f>
        <v>0</v>
      </c>
      <c r="Q408" s="193">
        <v>0</v>
      </c>
      <c r="R408" s="193">
        <f t="shared" ref="R408:R424" si="102">Q408*H408</f>
        <v>0</v>
      </c>
      <c r="S408" s="193">
        <v>0</v>
      </c>
      <c r="T408" s="194">
        <f t="shared" ref="T408:T424" si="103">S408*H408</f>
        <v>0</v>
      </c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R408" s="195" t="s">
        <v>179</v>
      </c>
      <c r="AT408" s="195" t="s">
        <v>175</v>
      </c>
      <c r="AU408" s="195" t="s">
        <v>80</v>
      </c>
      <c r="AY408" s="14" t="s">
        <v>172</v>
      </c>
      <c r="BE408" s="196">
        <f t="shared" ref="BE408:BE424" si="104">IF(N408="základná",J408,0)</f>
        <v>0</v>
      </c>
      <c r="BF408" s="196">
        <f t="shared" ref="BF408:BF424" si="105">IF(N408="znížená",J408,0)</f>
        <v>0</v>
      </c>
      <c r="BG408" s="196">
        <f t="shared" ref="BG408:BG424" si="106">IF(N408="zákl. prenesená",J408,0)</f>
        <v>0</v>
      </c>
      <c r="BH408" s="196">
        <f t="shared" ref="BH408:BH424" si="107">IF(N408="zníž. prenesená",J408,0)</f>
        <v>0</v>
      </c>
      <c r="BI408" s="196">
        <f t="shared" ref="BI408:BI424" si="108">IF(N408="nulová",J408,0)</f>
        <v>0</v>
      </c>
      <c r="BJ408" s="14" t="s">
        <v>180</v>
      </c>
      <c r="BK408" s="196">
        <f t="shared" ref="BK408:BK424" si="109">ROUND(I408*H408,2)</f>
        <v>0</v>
      </c>
      <c r="BL408" s="14" t="s">
        <v>179</v>
      </c>
      <c r="BM408" s="195" t="s">
        <v>2059</v>
      </c>
    </row>
    <row r="409" spans="1:65" s="2" customFormat="1" ht="24.2" customHeight="1">
      <c r="A409" s="31"/>
      <c r="B409" s="32"/>
      <c r="C409" s="184" t="s">
        <v>2060</v>
      </c>
      <c r="D409" s="184" t="s">
        <v>175</v>
      </c>
      <c r="E409" s="185" t="s">
        <v>1694</v>
      </c>
      <c r="F409" s="186" t="s">
        <v>1695</v>
      </c>
      <c r="G409" s="187" t="s">
        <v>1195</v>
      </c>
      <c r="H409" s="188">
        <v>8</v>
      </c>
      <c r="I409" s="189"/>
      <c r="J409" s="188">
        <f t="shared" si="100"/>
        <v>0</v>
      </c>
      <c r="K409" s="190"/>
      <c r="L409" s="36"/>
      <c r="M409" s="191" t="s">
        <v>1</v>
      </c>
      <c r="N409" s="192" t="s">
        <v>38</v>
      </c>
      <c r="O409" s="68"/>
      <c r="P409" s="193">
        <f t="shared" si="101"/>
        <v>0</v>
      </c>
      <c r="Q409" s="193">
        <v>0</v>
      </c>
      <c r="R409" s="193">
        <f t="shared" si="102"/>
        <v>0</v>
      </c>
      <c r="S409" s="193">
        <v>0</v>
      </c>
      <c r="T409" s="194">
        <f t="shared" si="103"/>
        <v>0</v>
      </c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R409" s="195" t="s">
        <v>179</v>
      </c>
      <c r="AT409" s="195" t="s">
        <v>175</v>
      </c>
      <c r="AU409" s="195" t="s">
        <v>80</v>
      </c>
      <c r="AY409" s="14" t="s">
        <v>172</v>
      </c>
      <c r="BE409" s="196">
        <f t="shared" si="104"/>
        <v>0</v>
      </c>
      <c r="BF409" s="196">
        <f t="shared" si="105"/>
        <v>0</v>
      </c>
      <c r="BG409" s="196">
        <f t="shared" si="106"/>
        <v>0</v>
      </c>
      <c r="BH409" s="196">
        <f t="shared" si="107"/>
        <v>0</v>
      </c>
      <c r="BI409" s="196">
        <f t="shared" si="108"/>
        <v>0</v>
      </c>
      <c r="BJ409" s="14" t="s">
        <v>180</v>
      </c>
      <c r="BK409" s="196">
        <f t="shared" si="109"/>
        <v>0</v>
      </c>
      <c r="BL409" s="14" t="s">
        <v>179</v>
      </c>
      <c r="BM409" s="195" t="s">
        <v>2063</v>
      </c>
    </row>
    <row r="410" spans="1:65" s="2" customFormat="1" ht="24.2" customHeight="1">
      <c r="A410" s="31"/>
      <c r="B410" s="32"/>
      <c r="C410" s="184" t="s">
        <v>1432</v>
      </c>
      <c r="D410" s="184" t="s">
        <v>175</v>
      </c>
      <c r="E410" s="185" t="s">
        <v>1697</v>
      </c>
      <c r="F410" s="186" t="s">
        <v>1698</v>
      </c>
      <c r="G410" s="187" t="s">
        <v>1195</v>
      </c>
      <c r="H410" s="188">
        <v>56</v>
      </c>
      <c r="I410" s="189"/>
      <c r="J410" s="188">
        <f t="shared" si="100"/>
        <v>0</v>
      </c>
      <c r="K410" s="190"/>
      <c r="L410" s="36"/>
      <c r="M410" s="191" t="s">
        <v>1</v>
      </c>
      <c r="N410" s="192" t="s">
        <v>38</v>
      </c>
      <c r="O410" s="68"/>
      <c r="P410" s="193">
        <f t="shared" si="101"/>
        <v>0</v>
      </c>
      <c r="Q410" s="193">
        <v>0</v>
      </c>
      <c r="R410" s="193">
        <f t="shared" si="102"/>
        <v>0</v>
      </c>
      <c r="S410" s="193">
        <v>0</v>
      </c>
      <c r="T410" s="194">
        <f t="shared" si="103"/>
        <v>0</v>
      </c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R410" s="195" t="s">
        <v>179</v>
      </c>
      <c r="AT410" s="195" t="s">
        <v>175</v>
      </c>
      <c r="AU410" s="195" t="s">
        <v>80</v>
      </c>
      <c r="AY410" s="14" t="s">
        <v>172</v>
      </c>
      <c r="BE410" s="196">
        <f t="shared" si="104"/>
        <v>0</v>
      </c>
      <c r="BF410" s="196">
        <f t="shared" si="105"/>
        <v>0</v>
      </c>
      <c r="BG410" s="196">
        <f t="shared" si="106"/>
        <v>0</v>
      </c>
      <c r="BH410" s="196">
        <f t="shared" si="107"/>
        <v>0</v>
      </c>
      <c r="BI410" s="196">
        <f t="shared" si="108"/>
        <v>0</v>
      </c>
      <c r="BJ410" s="14" t="s">
        <v>180</v>
      </c>
      <c r="BK410" s="196">
        <f t="shared" si="109"/>
        <v>0</v>
      </c>
      <c r="BL410" s="14" t="s">
        <v>179</v>
      </c>
      <c r="BM410" s="195" t="s">
        <v>2064</v>
      </c>
    </row>
    <row r="411" spans="1:65" s="2" customFormat="1" ht="24.2" customHeight="1">
      <c r="A411" s="31"/>
      <c r="B411" s="32"/>
      <c r="C411" s="184" t="s">
        <v>2065</v>
      </c>
      <c r="D411" s="184" t="s">
        <v>175</v>
      </c>
      <c r="E411" s="185" t="s">
        <v>1701</v>
      </c>
      <c r="F411" s="186" t="s">
        <v>1702</v>
      </c>
      <c r="G411" s="187" t="s">
        <v>1195</v>
      </c>
      <c r="H411" s="188">
        <v>40</v>
      </c>
      <c r="I411" s="189"/>
      <c r="J411" s="188">
        <f t="shared" si="100"/>
        <v>0</v>
      </c>
      <c r="K411" s="190"/>
      <c r="L411" s="36"/>
      <c r="M411" s="191" t="s">
        <v>1</v>
      </c>
      <c r="N411" s="192" t="s">
        <v>38</v>
      </c>
      <c r="O411" s="68"/>
      <c r="P411" s="193">
        <f t="shared" si="101"/>
        <v>0</v>
      </c>
      <c r="Q411" s="193">
        <v>0</v>
      </c>
      <c r="R411" s="193">
        <f t="shared" si="102"/>
        <v>0</v>
      </c>
      <c r="S411" s="193">
        <v>0</v>
      </c>
      <c r="T411" s="194">
        <f t="shared" si="103"/>
        <v>0</v>
      </c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R411" s="195" t="s">
        <v>179</v>
      </c>
      <c r="AT411" s="195" t="s">
        <v>175</v>
      </c>
      <c r="AU411" s="195" t="s">
        <v>80</v>
      </c>
      <c r="AY411" s="14" t="s">
        <v>172</v>
      </c>
      <c r="BE411" s="196">
        <f t="shared" si="104"/>
        <v>0</v>
      </c>
      <c r="BF411" s="196">
        <f t="shared" si="105"/>
        <v>0</v>
      </c>
      <c r="BG411" s="196">
        <f t="shared" si="106"/>
        <v>0</v>
      </c>
      <c r="BH411" s="196">
        <f t="shared" si="107"/>
        <v>0</v>
      </c>
      <c r="BI411" s="196">
        <f t="shared" si="108"/>
        <v>0</v>
      </c>
      <c r="BJ411" s="14" t="s">
        <v>180</v>
      </c>
      <c r="BK411" s="196">
        <f t="shared" si="109"/>
        <v>0</v>
      </c>
      <c r="BL411" s="14" t="s">
        <v>179</v>
      </c>
      <c r="BM411" s="195" t="s">
        <v>2066</v>
      </c>
    </row>
    <row r="412" spans="1:65" s="2" customFormat="1" ht="24.2" customHeight="1">
      <c r="A412" s="31"/>
      <c r="B412" s="32"/>
      <c r="C412" s="184" t="s">
        <v>1435</v>
      </c>
      <c r="D412" s="184" t="s">
        <v>175</v>
      </c>
      <c r="E412" s="185" t="s">
        <v>1704</v>
      </c>
      <c r="F412" s="186" t="s">
        <v>1705</v>
      </c>
      <c r="G412" s="187" t="s">
        <v>1195</v>
      </c>
      <c r="H412" s="188">
        <v>24</v>
      </c>
      <c r="I412" s="189"/>
      <c r="J412" s="188">
        <f t="shared" si="100"/>
        <v>0</v>
      </c>
      <c r="K412" s="190"/>
      <c r="L412" s="36"/>
      <c r="M412" s="191" t="s">
        <v>1</v>
      </c>
      <c r="N412" s="192" t="s">
        <v>38</v>
      </c>
      <c r="O412" s="68"/>
      <c r="P412" s="193">
        <f t="shared" si="101"/>
        <v>0</v>
      </c>
      <c r="Q412" s="193">
        <v>0</v>
      </c>
      <c r="R412" s="193">
        <f t="shared" si="102"/>
        <v>0</v>
      </c>
      <c r="S412" s="193">
        <v>0</v>
      </c>
      <c r="T412" s="194">
        <f t="shared" si="103"/>
        <v>0</v>
      </c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R412" s="195" t="s">
        <v>179</v>
      </c>
      <c r="AT412" s="195" t="s">
        <v>175</v>
      </c>
      <c r="AU412" s="195" t="s">
        <v>80</v>
      </c>
      <c r="AY412" s="14" t="s">
        <v>172</v>
      </c>
      <c r="BE412" s="196">
        <f t="shared" si="104"/>
        <v>0</v>
      </c>
      <c r="BF412" s="196">
        <f t="shared" si="105"/>
        <v>0</v>
      </c>
      <c r="BG412" s="196">
        <f t="shared" si="106"/>
        <v>0</v>
      </c>
      <c r="BH412" s="196">
        <f t="shared" si="107"/>
        <v>0</v>
      </c>
      <c r="BI412" s="196">
        <f t="shared" si="108"/>
        <v>0</v>
      </c>
      <c r="BJ412" s="14" t="s">
        <v>180</v>
      </c>
      <c r="BK412" s="196">
        <f t="shared" si="109"/>
        <v>0</v>
      </c>
      <c r="BL412" s="14" t="s">
        <v>179</v>
      </c>
      <c r="BM412" s="195" t="s">
        <v>2069</v>
      </c>
    </row>
    <row r="413" spans="1:65" s="2" customFormat="1" ht="24.2" customHeight="1">
      <c r="A413" s="31"/>
      <c r="B413" s="32"/>
      <c r="C413" s="184" t="s">
        <v>2070</v>
      </c>
      <c r="D413" s="184" t="s">
        <v>175</v>
      </c>
      <c r="E413" s="185" t="s">
        <v>1708</v>
      </c>
      <c r="F413" s="186" t="s">
        <v>1709</v>
      </c>
      <c r="G413" s="187" t="s">
        <v>1195</v>
      </c>
      <c r="H413" s="188">
        <v>24</v>
      </c>
      <c r="I413" s="189"/>
      <c r="J413" s="188">
        <f t="shared" si="100"/>
        <v>0</v>
      </c>
      <c r="K413" s="190"/>
      <c r="L413" s="36"/>
      <c r="M413" s="191" t="s">
        <v>1</v>
      </c>
      <c r="N413" s="192" t="s">
        <v>38</v>
      </c>
      <c r="O413" s="68"/>
      <c r="P413" s="193">
        <f t="shared" si="101"/>
        <v>0</v>
      </c>
      <c r="Q413" s="193">
        <v>0</v>
      </c>
      <c r="R413" s="193">
        <f t="shared" si="102"/>
        <v>0</v>
      </c>
      <c r="S413" s="193">
        <v>0</v>
      </c>
      <c r="T413" s="194">
        <f t="shared" si="103"/>
        <v>0</v>
      </c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R413" s="195" t="s">
        <v>179</v>
      </c>
      <c r="AT413" s="195" t="s">
        <v>175</v>
      </c>
      <c r="AU413" s="195" t="s">
        <v>80</v>
      </c>
      <c r="AY413" s="14" t="s">
        <v>172</v>
      </c>
      <c r="BE413" s="196">
        <f t="shared" si="104"/>
        <v>0</v>
      </c>
      <c r="BF413" s="196">
        <f t="shared" si="105"/>
        <v>0</v>
      </c>
      <c r="BG413" s="196">
        <f t="shared" si="106"/>
        <v>0</v>
      </c>
      <c r="BH413" s="196">
        <f t="shared" si="107"/>
        <v>0</v>
      </c>
      <c r="BI413" s="196">
        <f t="shared" si="108"/>
        <v>0</v>
      </c>
      <c r="BJ413" s="14" t="s">
        <v>180</v>
      </c>
      <c r="BK413" s="196">
        <f t="shared" si="109"/>
        <v>0</v>
      </c>
      <c r="BL413" s="14" t="s">
        <v>179</v>
      </c>
      <c r="BM413" s="195" t="s">
        <v>2073</v>
      </c>
    </row>
    <row r="414" spans="1:65" s="2" customFormat="1" ht="24.2" customHeight="1">
      <c r="A414" s="31"/>
      <c r="B414" s="32"/>
      <c r="C414" s="184" t="s">
        <v>1439</v>
      </c>
      <c r="D414" s="184" t="s">
        <v>175</v>
      </c>
      <c r="E414" s="185" t="s">
        <v>1711</v>
      </c>
      <c r="F414" s="186" t="s">
        <v>1712</v>
      </c>
      <c r="G414" s="187" t="s">
        <v>1195</v>
      </c>
      <c r="H414" s="188">
        <v>8</v>
      </c>
      <c r="I414" s="189"/>
      <c r="J414" s="188">
        <f t="shared" si="100"/>
        <v>0</v>
      </c>
      <c r="K414" s="190"/>
      <c r="L414" s="36"/>
      <c r="M414" s="191" t="s">
        <v>1</v>
      </c>
      <c r="N414" s="192" t="s">
        <v>38</v>
      </c>
      <c r="O414" s="68"/>
      <c r="P414" s="193">
        <f t="shared" si="101"/>
        <v>0</v>
      </c>
      <c r="Q414" s="193">
        <v>0</v>
      </c>
      <c r="R414" s="193">
        <f t="shared" si="102"/>
        <v>0</v>
      </c>
      <c r="S414" s="193">
        <v>0</v>
      </c>
      <c r="T414" s="194">
        <f t="shared" si="103"/>
        <v>0</v>
      </c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R414" s="195" t="s">
        <v>179</v>
      </c>
      <c r="AT414" s="195" t="s">
        <v>175</v>
      </c>
      <c r="AU414" s="195" t="s">
        <v>80</v>
      </c>
      <c r="AY414" s="14" t="s">
        <v>172</v>
      </c>
      <c r="BE414" s="196">
        <f t="shared" si="104"/>
        <v>0</v>
      </c>
      <c r="BF414" s="196">
        <f t="shared" si="105"/>
        <v>0</v>
      </c>
      <c r="BG414" s="196">
        <f t="shared" si="106"/>
        <v>0</v>
      </c>
      <c r="BH414" s="196">
        <f t="shared" si="107"/>
        <v>0</v>
      </c>
      <c r="BI414" s="196">
        <f t="shared" si="108"/>
        <v>0</v>
      </c>
      <c r="BJ414" s="14" t="s">
        <v>180</v>
      </c>
      <c r="BK414" s="196">
        <f t="shared" si="109"/>
        <v>0</v>
      </c>
      <c r="BL414" s="14" t="s">
        <v>179</v>
      </c>
      <c r="BM414" s="195" t="s">
        <v>2076</v>
      </c>
    </row>
    <row r="415" spans="1:65" s="2" customFormat="1" ht="24.2" customHeight="1">
      <c r="A415" s="31"/>
      <c r="B415" s="32"/>
      <c r="C415" s="184" t="s">
        <v>2077</v>
      </c>
      <c r="D415" s="184" t="s">
        <v>175</v>
      </c>
      <c r="E415" s="185" t="s">
        <v>1715</v>
      </c>
      <c r="F415" s="186" t="s">
        <v>1716</v>
      </c>
      <c r="G415" s="187" t="s">
        <v>1195</v>
      </c>
      <c r="H415" s="188">
        <v>8</v>
      </c>
      <c r="I415" s="189"/>
      <c r="J415" s="188">
        <f t="shared" si="100"/>
        <v>0</v>
      </c>
      <c r="K415" s="190"/>
      <c r="L415" s="36"/>
      <c r="M415" s="191" t="s">
        <v>1</v>
      </c>
      <c r="N415" s="192" t="s">
        <v>38</v>
      </c>
      <c r="O415" s="68"/>
      <c r="P415" s="193">
        <f t="shared" si="101"/>
        <v>0</v>
      </c>
      <c r="Q415" s="193">
        <v>0</v>
      </c>
      <c r="R415" s="193">
        <f t="shared" si="102"/>
        <v>0</v>
      </c>
      <c r="S415" s="193">
        <v>0</v>
      </c>
      <c r="T415" s="194">
        <f t="shared" si="103"/>
        <v>0</v>
      </c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R415" s="195" t="s">
        <v>179</v>
      </c>
      <c r="AT415" s="195" t="s">
        <v>175</v>
      </c>
      <c r="AU415" s="195" t="s">
        <v>80</v>
      </c>
      <c r="AY415" s="14" t="s">
        <v>172</v>
      </c>
      <c r="BE415" s="196">
        <f t="shared" si="104"/>
        <v>0</v>
      </c>
      <c r="BF415" s="196">
        <f t="shared" si="105"/>
        <v>0</v>
      </c>
      <c r="BG415" s="196">
        <f t="shared" si="106"/>
        <v>0</v>
      </c>
      <c r="BH415" s="196">
        <f t="shared" si="107"/>
        <v>0</v>
      </c>
      <c r="BI415" s="196">
        <f t="shared" si="108"/>
        <v>0</v>
      </c>
      <c r="BJ415" s="14" t="s">
        <v>180</v>
      </c>
      <c r="BK415" s="196">
        <f t="shared" si="109"/>
        <v>0</v>
      </c>
      <c r="BL415" s="14" t="s">
        <v>179</v>
      </c>
      <c r="BM415" s="195" t="s">
        <v>2080</v>
      </c>
    </row>
    <row r="416" spans="1:65" s="2" customFormat="1" ht="24.2" customHeight="1">
      <c r="A416" s="31"/>
      <c r="B416" s="32"/>
      <c r="C416" s="184" t="s">
        <v>1442</v>
      </c>
      <c r="D416" s="184" t="s">
        <v>175</v>
      </c>
      <c r="E416" s="185" t="s">
        <v>1718</v>
      </c>
      <c r="F416" s="186" t="s">
        <v>1719</v>
      </c>
      <c r="G416" s="187" t="s">
        <v>1195</v>
      </c>
      <c r="H416" s="188">
        <v>48</v>
      </c>
      <c r="I416" s="189"/>
      <c r="J416" s="188">
        <f t="shared" si="100"/>
        <v>0</v>
      </c>
      <c r="K416" s="190"/>
      <c r="L416" s="36"/>
      <c r="M416" s="191" t="s">
        <v>1</v>
      </c>
      <c r="N416" s="192" t="s">
        <v>38</v>
      </c>
      <c r="O416" s="68"/>
      <c r="P416" s="193">
        <f t="shared" si="101"/>
        <v>0</v>
      </c>
      <c r="Q416" s="193">
        <v>0</v>
      </c>
      <c r="R416" s="193">
        <f t="shared" si="102"/>
        <v>0</v>
      </c>
      <c r="S416" s="193">
        <v>0</v>
      </c>
      <c r="T416" s="194">
        <f t="shared" si="103"/>
        <v>0</v>
      </c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R416" s="195" t="s">
        <v>179</v>
      </c>
      <c r="AT416" s="195" t="s">
        <v>175</v>
      </c>
      <c r="AU416" s="195" t="s">
        <v>80</v>
      </c>
      <c r="AY416" s="14" t="s">
        <v>172</v>
      </c>
      <c r="BE416" s="196">
        <f t="shared" si="104"/>
        <v>0</v>
      </c>
      <c r="BF416" s="196">
        <f t="shared" si="105"/>
        <v>0</v>
      </c>
      <c r="BG416" s="196">
        <f t="shared" si="106"/>
        <v>0</v>
      </c>
      <c r="BH416" s="196">
        <f t="shared" si="107"/>
        <v>0</v>
      </c>
      <c r="BI416" s="196">
        <f t="shared" si="108"/>
        <v>0</v>
      </c>
      <c r="BJ416" s="14" t="s">
        <v>180</v>
      </c>
      <c r="BK416" s="196">
        <f t="shared" si="109"/>
        <v>0</v>
      </c>
      <c r="BL416" s="14" t="s">
        <v>179</v>
      </c>
      <c r="BM416" s="195" t="s">
        <v>2083</v>
      </c>
    </row>
    <row r="417" spans="1:65" s="2" customFormat="1" ht="24.2" customHeight="1">
      <c r="A417" s="31"/>
      <c r="B417" s="32"/>
      <c r="C417" s="184" t="s">
        <v>2084</v>
      </c>
      <c r="D417" s="184" t="s">
        <v>175</v>
      </c>
      <c r="E417" s="185" t="s">
        <v>1722</v>
      </c>
      <c r="F417" s="186" t="s">
        <v>1723</v>
      </c>
      <c r="G417" s="187" t="s">
        <v>1195</v>
      </c>
      <c r="H417" s="188">
        <v>16</v>
      </c>
      <c r="I417" s="189"/>
      <c r="J417" s="188">
        <f t="shared" si="100"/>
        <v>0</v>
      </c>
      <c r="K417" s="190"/>
      <c r="L417" s="36"/>
      <c r="M417" s="191" t="s">
        <v>1</v>
      </c>
      <c r="N417" s="192" t="s">
        <v>38</v>
      </c>
      <c r="O417" s="68"/>
      <c r="P417" s="193">
        <f t="shared" si="101"/>
        <v>0</v>
      </c>
      <c r="Q417" s="193">
        <v>0</v>
      </c>
      <c r="R417" s="193">
        <f t="shared" si="102"/>
        <v>0</v>
      </c>
      <c r="S417" s="193">
        <v>0</v>
      </c>
      <c r="T417" s="194">
        <f t="shared" si="103"/>
        <v>0</v>
      </c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R417" s="195" t="s">
        <v>179</v>
      </c>
      <c r="AT417" s="195" t="s">
        <v>175</v>
      </c>
      <c r="AU417" s="195" t="s">
        <v>80</v>
      </c>
      <c r="AY417" s="14" t="s">
        <v>172</v>
      </c>
      <c r="BE417" s="196">
        <f t="shared" si="104"/>
        <v>0</v>
      </c>
      <c r="BF417" s="196">
        <f t="shared" si="105"/>
        <v>0</v>
      </c>
      <c r="BG417" s="196">
        <f t="shared" si="106"/>
        <v>0</v>
      </c>
      <c r="BH417" s="196">
        <f t="shared" si="107"/>
        <v>0</v>
      </c>
      <c r="BI417" s="196">
        <f t="shared" si="108"/>
        <v>0</v>
      </c>
      <c r="BJ417" s="14" t="s">
        <v>180</v>
      </c>
      <c r="BK417" s="196">
        <f t="shared" si="109"/>
        <v>0</v>
      </c>
      <c r="BL417" s="14" t="s">
        <v>179</v>
      </c>
      <c r="BM417" s="195" t="s">
        <v>2085</v>
      </c>
    </row>
    <row r="418" spans="1:65" s="2" customFormat="1" ht="24.2" customHeight="1">
      <c r="A418" s="31"/>
      <c r="B418" s="32"/>
      <c r="C418" s="184" t="s">
        <v>1446</v>
      </c>
      <c r="D418" s="184" t="s">
        <v>175</v>
      </c>
      <c r="E418" s="185" t="s">
        <v>1729</v>
      </c>
      <c r="F418" s="186" t="s">
        <v>1730</v>
      </c>
      <c r="G418" s="187" t="s">
        <v>1195</v>
      </c>
      <c r="H418" s="188">
        <v>48</v>
      </c>
      <c r="I418" s="189"/>
      <c r="J418" s="188">
        <f t="shared" si="100"/>
        <v>0</v>
      </c>
      <c r="K418" s="190"/>
      <c r="L418" s="36"/>
      <c r="M418" s="191" t="s">
        <v>1</v>
      </c>
      <c r="N418" s="192" t="s">
        <v>38</v>
      </c>
      <c r="O418" s="68"/>
      <c r="P418" s="193">
        <f t="shared" si="101"/>
        <v>0</v>
      </c>
      <c r="Q418" s="193">
        <v>0</v>
      </c>
      <c r="R418" s="193">
        <f t="shared" si="102"/>
        <v>0</v>
      </c>
      <c r="S418" s="193">
        <v>0</v>
      </c>
      <c r="T418" s="194">
        <f t="shared" si="103"/>
        <v>0</v>
      </c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R418" s="195" t="s">
        <v>179</v>
      </c>
      <c r="AT418" s="195" t="s">
        <v>175</v>
      </c>
      <c r="AU418" s="195" t="s">
        <v>80</v>
      </c>
      <c r="AY418" s="14" t="s">
        <v>172</v>
      </c>
      <c r="BE418" s="196">
        <f t="shared" si="104"/>
        <v>0</v>
      </c>
      <c r="BF418" s="196">
        <f t="shared" si="105"/>
        <v>0</v>
      </c>
      <c r="BG418" s="196">
        <f t="shared" si="106"/>
        <v>0</v>
      </c>
      <c r="BH418" s="196">
        <f t="shared" si="107"/>
        <v>0</v>
      </c>
      <c r="BI418" s="196">
        <f t="shared" si="108"/>
        <v>0</v>
      </c>
      <c r="BJ418" s="14" t="s">
        <v>180</v>
      </c>
      <c r="BK418" s="196">
        <f t="shared" si="109"/>
        <v>0</v>
      </c>
      <c r="BL418" s="14" t="s">
        <v>179</v>
      </c>
      <c r="BM418" s="195" t="s">
        <v>2088</v>
      </c>
    </row>
    <row r="419" spans="1:65" s="2" customFormat="1" ht="24.2" customHeight="1">
      <c r="A419" s="31"/>
      <c r="B419" s="32"/>
      <c r="C419" s="184" t="s">
        <v>2089</v>
      </c>
      <c r="D419" s="184" t="s">
        <v>175</v>
      </c>
      <c r="E419" s="185" t="s">
        <v>1732</v>
      </c>
      <c r="F419" s="186" t="s">
        <v>1733</v>
      </c>
      <c r="G419" s="187" t="s">
        <v>1195</v>
      </c>
      <c r="H419" s="188">
        <v>12</v>
      </c>
      <c r="I419" s="189"/>
      <c r="J419" s="188">
        <f t="shared" si="100"/>
        <v>0</v>
      </c>
      <c r="K419" s="190"/>
      <c r="L419" s="36"/>
      <c r="M419" s="191" t="s">
        <v>1</v>
      </c>
      <c r="N419" s="192" t="s">
        <v>38</v>
      </c>
      <c r="O419" s="68"/>
      <c r="P419" s="193">
        <f t="shared" si="101"/>
        <v>0</v>
      </c>
      <c r="Q419" s="193">
        <v>0</v>
      </c>
      <c r="R419" s="193">
        <f t="shared" si="102"/>
        <v>0</v>
      </c>
      <c r="S419" s="193">
        <v>0</v>
      </c>
      <c r="T419" s="194">
        <f t="shared" si="103"/>
        <v>0</v>
      </c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R419" s="195" t="s">
        <v>179</v>
      </c>
      <c r="AT419" s="195" t="s">
        <v>175</v>
      </c>
      <c r="AU419" s="195" t="s">
        <v>80</v>
      </c>
      <c r="AY419" s="14" t="s">
        <v>172</v>
      </c>
      <c r="BE419" s="196">
        <f t="shared" si="104"/>
        <v>0</v>
      </c>
      <c r="BF419" s="196">
        <f t="shared" si="105"/>
        <v>0</v>
      </c>
      <c r="BG419" s="196">
        <f t="shared" si="106"/>
        <v>0</v>
      </c>
      <c r="BH419" s="196">
        <f t="shared" si="107"/>
        <v>0</v>
      </c>
      <c r="BI419" s="196">
        <f t="shared" si="108"/>
        <v>0</v>
      </c>
      <c r="BJ419" s="14" t="s">
        <v>180</v>
      </c>
      <c r="BK419" s="196">
        <f t="shared" si="109"/>
        <v>0</v>
      </c>
      <c r="BL419" s="14" t="s">
        <v>179</v>
      </c>
      <c r="BM419" s="195" t="s">
        <v>2092</v>
      </c>
    </row>
    <row r="420" spans="1:65" s="2" customFormat="1" ht="24.2" customHeight="1">
      <c r="A420" s="31"/>
      <c r="B420" s="32"/>
      <c r="C420" s="184" t="s">
        <v>1449</v>
      </c>
      <c r="D420" s="184" t="s">
        <v>175</v>
      </c>
      <c r="E420" s="185" t="s">
        <v>1736</v>
      </c>
      <c r="F420" s="186" t="s">
        <v>1737</v>
      </c>
      <c r="G420" s="187" t="s">
        <v>1195</v>
      </c>
      <c r="H420" s="188">
        <v>12</v>
      </c>
      <c r="I420" s="189"/>
      <c r="J420" s="188">
        <f t="shared" si="100"/>
        <v>0</v>
      </c>
      <c r="K420" s="190"/>
      <c r="L420" s="36"/>
      <c r="M420" s="191" t="s">
        <v>1</v>
      </c>
      <c r="N420" s="192" t="s">
        <v>38</v>
      </c>
      <c r="O420" s="68"/>
      <c r="P420" s="193">
        <f t="shared" si="101"/>
        <v>0</v>
      </c>
      <c r="Q420" s="193">
        <v>0</v>
      </c>
      <c r="R420" s="193">
        <f t="shared" si="102"/>
        <v>0</v>
      </c>
      <c r="S420" s="193">
        <v>0</v>
      </c>
      <c r="T420" s="194">
        <f t="shared" si="103"/>
        <v>0</v>
      </c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R420" s="195" t="s">
        <v>179</v>
      </c>
      <c r="AT420" s="195" t="s">
        <v>175</v>
      </c>
      <c r="AU420" s="195" t="s">
        <v>80</v>
      </c>
      <c r="AY420" s="14" t="s">
        <v>172</v>
      </c>
      <c r="BE420" s="196">
        <f t="shared" si="104"/>
        <v>0</v>
      </c>
      <c r="BF420" s="196">
        <f t="shared" si="105"/>
        <v>0</v>
      </c>
      <c r="BG420" s="196">
        <f t="shared" si="106"/>
        <v>0</v>
      </c>
      <c r="BH420" s="196">
        <f t="shared" si="107"/>
        <v>0</v>
      </c>
      <c r="BI420" s="196">
        <f t="shared" si="108"/>
        <v>0</v>
      </c>
      <c r="BJ420" s="14" t="s">
        <v>180</v>
      </c>
      <c r="BK420" s="196">
        <f t="shared" si="109"/>
        <v>0</v>
      </c>
      <c r="BL420" s="14" t="s">
        <v>179</v>
      </c>
      <c r="BM420" s="195" t="s">
        <v>2095</v>
      </c>
    </row>
    <row r="421" spans="1:65" s="2" customFormat="1" ht="24.2" customHeight="1">
      <c r="A421" s="31"/>
      <c r="B421" s="32"/>
      <c r="C421" s="184" t="s">
        <v>2096</v>
      </c>
      <c r="D421" s="184" t="s">
        <v>175</v>
      </c>
      <c r="E421" s="185" t="s">
        <v>1739</v>
      </c>
      <c r="F421" s="186" t="s">
        <v>2118</v>
      </c>
      <c r="G421" s="187" t="s">
        <v>1665</v>
      </c>
      <c r="H421" s="188">
        <v>30</v>
      </c>
      <c r="I421" s="189"/>
      <c r="J421" s="188">
        <f t="shared" si="100"/>
        <v>0</v>
      </c>
      <c r="K421" s="190"/>
      <c r="L421" s="36"/>
      <c r="M421" s="191" t="s">
        <v>1</v>
      </c>
      <c r="N421" s="192" t="s">
        <v>38</v>
      </c>
      <c r="O421" s="68"/>
      <c r="P421" s="193">
        <f t="shared" si="101"/>
        <v>0</v>
      </c>
      <c r="Q421" s="193">
        <v>0</v>
      </c>
      <c r="R421" s="193">
        <f t="shared" si="102"/>
        <v>0</v>
      </c>
      <c r="S421" s="193">
        <v>0</v>
      </c>
      <c r="T421" s="194">
        <f t="shared" si="103"/>
        <v>0</v>
      </c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R421" s="195" t="s">
        <v>179</v>
      </c>
      <c r="AT421" s="195" t="s">
        <v>175</v>
      </c>
      <c r="AU421" s="195" t="s">
        <v>80</v>
      </c>
      <c r="AY421" s="14" t="s">
        <v>172</v>
      </c>
      <c r="BE421" s="196">
        <f t="shared" si="104"/>
        <v>0</v>
      </c>
      <c r="BF421" s="196">
        <f t="shared" si="105"/>
        <v>0</v>
      </c>
      <c r="BG421" s="196">
        <f t="shared" si="106"/>
        <v>0</v>
      </c>
      <c r="BH421" s="196">
        <f t="shared" si="107"/>
        <v>0</v>
      </c>
      <c r="BI421" s="196">
        <f t="shared" si="108"/>
        <v>0</v>
      </c>
      <c r="BJ421" s="14" t="s">
        <v>180</v>
      </c>
      <c r="BK421" s="196">
        <f t="shared" si="109"/>
        <v>0</v>
      </c>
      <c r="BL421" s="14" t="s">
        <v>179</v>
      </c>
      <c r="BM421" s="195" t="s">
        <v>2097</v>
      </c>
    </row>
    <row r="422" spans="1:65" s="2" customFormat="1" ht="24.2" customHeight="1">
      <c r="A422" s="31"/>
      <c r="B422" s="32"/>
      <c r="C422" s="184" t="s">
        <v>1453</v>
      </c>
      <c r="D422" s="184" t="s">
        <v>175</v>
      </c>
      <c r="E422" s="185" t="s">
        <v>1743</v>
      </c>
      <c r="F422" s="186" t="s">
        <v>1744</v>
      </c>
      <c r="G422" s="187" t="s">
        <v>1195</v>
      </c>
      <c r="H422" s="188">
        <v>4</v>
      </c>
      <c r="I422" s="189"/>
      <c r="J422" s="188">
        <f t="shared" si="100"/>
        <v>0</v>
      </c>
      <c r="K422" s="190"/>
      <c r="L422" s="36"/>
      <c r="M422" s="191" t="s">
        <v>1</v>
      </c>
      <c r="N422" s="192" t="s">
        <v>38</v>
      </c>
      <c r="O422" s="68"/>
      <c r="P422" s="193">
        <f t="shared" si="101"/>
        <v>0</v>
      </c>
      <c r="Q422" s="193">
        <v>0</v>
      </c>
      <c r="R422" s="193">
        <f t="shared" si="102"/>
        <v>0</v>
      </c>
      <c r="S422" s="193">
        <v>0</v>
      </c>
      <c r="T422" s="194">
        <f t="shared" si="103"/>
        <v>0</v>
      </c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R422" s="195" t="s">
        <v>179</v>
      </c>
      <c r="AT422" s="195" t="s">
        <v>175</v>
      </c>
      <c r="AU422" s="195" t="s">
        <v>80</v>
      </c>
      <c r="AY422" s="14" t="s">
        <v>172</v>
      </c>
      <c r="BE422" s="196">
        <f t="shared" si="104"/>
        <v>0</v>
      </c>
      <c r="BF422" s="196">
        <f t="shared" si="105"/>
        <v>0</v>
      </c>
      <c r="BG422" s="196">
        <f t="shared" si="106"/>
        <v>0</v>
      </c>
      <c r="BH422" s="196">
        <f t="shared" si="107"/>
        <v>0</v>
      </c>
      <c r="BI422" s="196">
        <f t="shared" si="108"/>
        <v>0</v>
      </c>
      <c r="BJ422" s="14" t="s">
        <v>180</v>
      </c>
      <c r="BK422" s="196">
        <f t="shared" si="109"/>
        <v>0</v>
      </c>
      <c r="BL422" s="14" t="s">
        <v>179</v>
      </c>
      <c r="BM422" s="195" t="s">
        <v>2098</v>
      </c>
    </row>
    <row r="423" spans="1:65" s="2" customFormat="1" ht="24.2" customHeight="1">
      <c r="A423" s="31"/>
      <c r="B423" s="32"/>
      <c r="C423" s="184" t="s">
        <v>2099</v>
      </c>
      <c r="D423" s="184" t="s">
        <v>175</v>
      </c>
      <c r="E423" s="185" t="s">
        <v>1746</v>
      </c>
      <c r="F423" s="186" t="s">
        <v>1747</v>
      </c>
      <c r="G423" s="187" t="s">
        <v>1195</v>
      </c>
      <c r="H423" s="188">
        <v>4</v>
      </c>
      <c r="I423" s="189"/>
      <c r="J423" s="188">
        <f t="shared" si="100"/>
        <v>0</v>
      </c>
      <c r="K423" s="190"/>
      <c r="L423" s="36"/>
      <c r="M423" s="191" t="s">
        <v>1</v>
      </c>
      <c r="N423" s="192" t="s">
        <v>38</v>
      </c>
      <c r="O423" s="68"/>
      <c r="P423" s="193">
        <f t="shared" si="101"/>
        <v>0</v>
      </c>
      <c r="Q423" s="193">
        <v>0</v>
      </c>
      <c r="R423" s="193">
        <f t="shared" si="102"/>
        <v>0</v>
      </c>
      <c r="S423" s="193">
        <v>0</v>
      </c>
      <c r="T423" s="194">
        <f t="shared" si="103"/>
        <v>0</v>
      </c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R423" s="195" t="s">
        <v>179</v>
      </c>
      <c r="AT423" s="195" t="s">
        <v>175</v>
      </c>
      <c r="AU423" s="195" t="s">
        <v>80</v>
      </c>
      <c r="AY423" s="14" t="s">
        <v>172</v>
      </c>
      <c r="BE423" s="196">
        <f t="shared" si="104"/>
        <v>0</v>
      </c>
      <c r="BF423" s="196">
        <f t="shared" si="105"/>
        <v>0</v>
      </c>
      <c r="BG423" s="196">
        <f t="shared" si="106"/>
        <v>0</v>
      </c>
      <c r="BH423" s="196">
        <f t="shared" si="107"/>
        <v>0</v>
      </c>
      <c r="BI423" s="196">
        <f t="shared" si="108"/>
        <v>0</v>
      </c>
      <c r="BJ423" s="14" t="s">
        <v>180</v>
      </c>
      <c r="BK423" s="196">
        <f t="shared" si="109"/>
        <v>0</v>
      </c>
      <c r="BL423" s="14" t="s">
        <v>179</v>
      </c>
      <c r="BM423" s="195" t="s">
        <v>2100</v>
      </c>
    </row>
    <row r="424" spans="1:65" s="2" customFormat="1" ht="24.2" customHeight="1">
      <c r="A424" s="31"/>
      <c r="B424" s="32"/>
      <c r="C424" s="184" t="s">
        <v>1456</v>
      </c>
      <c r="D424" s="184" t="s">
        <v>175</v>
      </c>
      <c r="E424" s="185" t="s">
        <v>1750</v>
      </c>
      <c r="F424" s="186" t="s">
        <v>1751</v>
      </c>
      <c r="G424" s="187" t="s">
        <v>1665</v>
      </c>
      <c r="H424" s="188">
        <v>30</v>
      </c>
      <c r="I424" s="189"/>
      <c r="J424" s="188">
        <f t="shared" si="100"/>
        <v>0</v>
      </c>
      <c r="K424" s="190"/>
      <c r="L424" s="36"/>
      <c r="M424" s="207" t="s">
        <v>1</v>
      </c>
      <c r="N424" s="208" t="s">
        <v>38</v>
      </c>
      <c r="O424" s="209"/>
      <c r="P424" s="210">
        <f t="shared" si="101"/>
        <v>0</v>
      </c>
      <c r="Q424" s="210">
        <v>0</v>
      </c>
      <c r="R424" s="210">
        <f t="shared" si="102"/>
        <v>0</v>
      </c>
      <c r="S424" s="210">
        <v>0</v>
      </c>
      <c r="T424" s="211">
        <f t="shared" si="103"/>
        <v>0</v>
      </c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R424" s="195" t="s">
        <v>179</v>
      </c>
      <c r="AT424" s="195" t="s">
        <v>175</v>
      </c>
      <c r="AU424" s="195" t="s">
        <v>80</v>
      </c>
      <c r="AY424" s="14" t="s">
        <v>172</v>
      </c>
      <c r="BE424" s="196">
        <f t="shared" si="104"/>
        <v>0</v>
      </c>
      <c r="BF424" s="196">
        <f t="shared" si="105"/>
        <v>0</v>
      </c>
      <c r="BG424" s="196">
        <f t="shared" si="106"/>
        <v>0</v>
      </c>
      <c r="BH424" s="196">
        <f t="shared" si="107"/>
        <v>0</v>
      </c>
      <c r="BI424" s="196">
        <f t="shared" si="108"/>
        <v>0</v>
      </c>
      <c r="BJ424" s="14" t="s">
        <v>180</v>
      </c>
      <c r="BK424" s="196">
        <f t="shared" si="109"/>
        <v>0</v>
      </c>
      <c r="BL424" s="14" t="s">
        <v>179</v>
      </c>
      <c r="BM424" s="195" t="s">
        <v>2101</v>
      </c>
    </row>
    <row r="425" spans="1:65" s="2" customFormat="1" ht="6.95" customHeight="1">
      <c r="A425" s="31"/>
      <c r="B425" s="51"/>
      <c r="C425" s="52"/>
      <c r="D425" s="52"/>
      <c r="E425" s="52"/>
      <c r="F425" s="52"/>
      <c r="G425" s="52"/>
      <c r="H425" s="52"/>
      <c r="I425" s="52"/>
      <c r="J425" s="52"/>
      <c r="K425" s="52"/>
      <c r="L425" s="36"/>
      <c r="M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</row>
  </sheetData>
  <sheetProtection algorithmName="SHA-512" hashValue="FzYsQ+kg6LIUft2k7AKWXNdjZzkPsbC36BUO7LONN1T2c/8yWkUSeVYIsjHaU2nhvDLJ0321oQG2foJ8QyJq3A==" saltValue="v4ZVI13R+6cDMqZB1+rzig==" spinCount="100000" sheet="1" objects="1" scenarios="1" formatColumns="0" formatRows="0" autoFilter="0"/>
  <autoFilter ref="C125:K424" xr:uid="{00000000-0009-0000-0000-000011000000}"/>
  <mergeCells count="9">
    <mergeCell ref="E87:H87"/>
    <mergeCell ref="E116:H116"/>
    <mergeCell ref="E118:H118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406"/>
  <sheetViews>
    <sheetView showGridLines="0" topLeftCell="A397" workbookViewId="0">
      <selection activeCell="F13" sqref="F1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121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24.75" customHeight="1">
      <c r="A9" s="31"/>
      <c r="B9" s="36"/>
      <c r="C9" s="31"/>
      <c r="D9" s="31"/>
      <c r="E9" s="341" t="s">
        <v>2430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29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29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">
        <v>1</v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">
        <v>1025</v>
      </c>
      <c r="F21" s="31"/>
      <c r="G21" s="31"/>
      <c r="H21" s="31"/>
      <c r="I21" s="109" t="s">
        <v>25</v>
      </c>
      <c r="J21" s="110" t="s">
        <v>1</v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ROUND(J126,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ROUND((SUM(BE126:BE405)),  2)</f>
        <v>0</v>
      </c>
      <c r="G33" s="31"/>
      <c r="H33" s="31"/>
      <c r="I33" s="121">
        <v>0.2</v>
      </c>
      <c r="J33" s="120">
        <f>ROUND(((SUM(BE126:BE405))*I33),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ROUND((SUM(BF126:BF405)),  2)</f>
        <v>0</v>
      </c>
      <c r="G34" s="31"/>
      <c r="H34" s="31"/>
      <c r="I34" s="121">
        <v>0.2</v>
      </c>
      <c r="J34" s="120">
        <f>ROUND(((SUM(BF126:BF405))*I34),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ROUND((SUM(BG126:BG405)),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ROUND((SUM(BH126:BH405)),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ROUND((SUM(BI126:BI405)),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24.75" customHeight="1">
      <c r="A87" s="31"/>
      <c r="B87" s="32"/>
      <c r="C87" s="33"/>
      <c r="D87" s="33"/>
      <c r="E87" s="307" t="str">
        <f>E9</f>
        <v>785 - 785-00 Modernizácia CSD križovatky 545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 xml:space="preserve"> 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 xml:space="preserve"> </v>
      </c>
      <c r="G91" s="33"/>
      <c r="H91" s="33"/>
      <c r="I91" s="26" t="s">
        <v>28</v>
      </c>
      <c r="J91" s="29" t="str">
        <f>E21</f>
        <v xml:space="preserve"> PROJ-SIG, s.r.o.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J126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1:31" s="9" customFormat="1" ht="24.95" customHeight="1">
      <c r="B97" s="144"/>
      <c r="C97" s="145"/>
      <c r="D97" s="146" t="s">
        <v>1026</v>
      </c>
      <c r="E97" s="147"/>
      <c r="F97" s="147"/>
      <c r="G97" s="147"/>
      <c r="H97" s="147"/>
      <c r="I97" s="147"/>
      <c r="J97" s="148">
        <f>J127</f>
        <v>0</v>
      </c>
      <c r="K97" s="145"/>
      <c r="L97" s="149"/>
    </row>
    <row r="98" spans="1:31" s="10" customFormat="1" ht="19.899999999999999" customHeight="1">
      <c r="B98" s="150"/>
      <c r="C98" s="151"/>
      <c r="D98" s="152" t="s">
        <v>1753</v>
      </c>
      <c r="E98" s="153"/>
      <c r="F98" s="153"/>
      <c r="G98" s="153"/>
      <c r="H98" s="153"/>
      <c r="I98" s="153"/>
      <c r="J98" s="154">
        <f>J128</f>
        <v>0</v>
      </c>
      <c r="K98" s="151"/>
      <c r="L98" s="155"/>
    </row>
    <row r="99" spans="1:31" s="10" customFormat="1" ht="19.899999999999999" customHeight="1">
      <c r="B99" s="150"/>
      <c r="C99" s="151"/>
      <c r="D99" s="152" t="s">
        <v>1027</v>
      </c>
      <c r="E99" s="153"/>
      <c r="F99" s="153"/>
      <c r="G99" s="153"/>
      <c r="H99" s="153"/>
      <c r="I99" s="153"/>
      <c r="J99" s="154">
        <f>J133</f>
        <v>0</v>
      </c>
      <c r="K99" s="151"/>
      <c r="L99" s="155"/>
    </row>
    <row r="100" spans="1:31" s="10" customFormat="1" ht="19.899999999999999" customHeight="1">
      <c r="B100" s="150"/>
      <c r="C100" s="151"/>
      <c r="D100" s="152" t="s">
        <v>1029</v>
      </c>
      <c r="E100" s="153"/>
      <c r="F100" s="153"/>
      <c r="G100" s="153"/>
      <c r="H100" s="153"/>
      <c r="I100" s="153"/>
      <c r="J100" s="154">
        <f>J141</f>
        <v>0</v>
      </c>
      <c r="K100" s="151"/>
      <c r="L100" s="155"/>
    </row>
    <row r="101" spans="1:31" s="9" customFormat="1" ht="24.95" customHeight="1">
      <c r="B101" s="144"/>
      <c r="C101" s="145"/>
      <c r="D101" s="146" t="s">
        <v>1030</v>
      </c>
      <c r="E101" s="147"/>
      <c r="F101" s="147"/>
      <c r="G101" s="147"/>
      <c r="H101" s="147"/>
      <c r="I101" s="147"/>
      <c r="J101" s="148">
        <f>J143</f>
        <v>0</v>
      </c>
      <c r="K101" s="145"/>
      <c r="L101" s="149"/>
    </row>
    <row r="102" spans="1:31" s="10" customFormat="1" ht="19.899999999999999" customHeight="1">
      <c r="B102" s="150"/>
      <c r="C102" s="151"/>
      <c r="D102" s="152" t="s">
        <v>1031</v>
      </c>
      <c r="E102" s="153"/>
      <c r="F102" s="153"/>
      <c r="G102" s="153"/>
      <c r="H102" s="153"/>
      <c r="I102" s="153"/>
      <c r="J102" s="154">
        <f>J144</f>
        <v>0</v>
      </c>
      <c r="K102" s="151"/>
      <c r="L102" s="155"/>
    </row>
    <row r="103" spans="1:31" s="10" customFormat="1" ht="19.899999999999999" customHeight="1">
      <c r="B103" s="150"/>
      <c r="C103" s="151"/>
      <c r="D103" s="152" t="s">
        <v>1032</v>
      </c>
      <c r="E103" s="153"/>
      <c r="F103" s="153"/>
      <c r="G103" s="153"/>
      <c r="H103" s="153"/>
      <c r="I103" s="153"/>
      <c r="J103" s="154">
        <f>J183</f>
        <v>0</v>
      </c>
      <c r="K103" s="151"/>
      <c r="L103" s="155"/>
    </row>
    <row r="104" spans="1:31" s="10" customFormat="1" ht="19.899999999999999" customHeight="1">
      <c r="B104" s="150"/>
      <c r="C104" s="151"/>
      <c r="D104" s="152" t="s">
        <v>1033</v>
      </c>
      <c r="E104" s="153"/>
      <c r="F104" s="153"/>
      <c r="G104" s="153"/>
      <c r="H104" s="153"/>
      <c r="I104" s="153"/>
      <c r="J104" s="154">
        <f>J338</f>
        <v>0</v>
      </c>
      <c r="K104" s="151"/>
      <c r="L104" s="155"/>
    </row>
    <row r="105" spans="1:31" s="9" customFormat="1" ht="24.95" customHeight="1">
      <c r="B105" s="144"/>
      <c r="C105" s="145"/>
      <c r="D105" s="146" t="s">
        <v>1034</v>
      </c>
      <c r="E105" s="147"/>
      <c r="F105" s="147"/>
      <c r="G105" s="147"/>
      <c r="H105" s="147"/>
      <c r="I105" s="147"/>
      <c r="J105" s="148">
        <f>J387</f>
        <v>0</v>
      </c>
      <c r="K105" s="145"/>
      <c r="L105" s="149"/>
    </row>
    <row r="106" spans="1:31" s="9" customFormat="1" ht="24.95" customHeight="1">
      <c r="B106" s="144"/>
      <c r="C106" s="145"/>
      <c r="D106" s="146" t="s">
        <v>1034</v>
      </c>
      <c r="E106" s="147"/>
      <c r="F106" s="147"/>
      <c r="G106" s="147"/>
      <c r="H106" s="147"/>
      <c r="I106" s="147"/>
      <c r="J106" s="148">
        <f>J388</f>
        <v>0</v>
      </c>
      <c r="K106" s="145"/>
      <c r="L106" s="149"/>
    </row>
    <row r="107" spans="1:31" s="2" customFormat="1" ht="21.75" customHeight="1">
      <c r="A107" s="31"/>
      <c r="B107" s="32"/>
      <c r="C107" s="33"/>
      <c r="D107" s="33"/>
      <c r="E107" s="33"/>
      <c r="F107" s="33"/>
      <c r="G107" s="33"/>
      <c r="H107" s="33"/>
      <c r="I107" s="33"/>
      <c r="J107" s="33"/>
      <c r="K107" s="33"/>
      <c r="L107" s="48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31" s="2" customFormat="1" ht="6.95" customHeight="1">
      <c r="A108" s="31"/>
      <c r="B108" s="51"/>
      <c r="C108" s="52"/>
      <c r="D108" s="52"/>
      <c r="E108" s="52"/>
      <c r="F108" s="52"/>
      <c r="G108" s="52"/>
      <c r="H108" s="52"/>
      <c r="I108" s="52"/>
      <c r="J108" s="52"/>
      <c r="K108" s="52"/>
      <c r="L108" s="48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12" spans="1:31" s="2" customFormat="1" ht="6.95" customHeight="1">
      <c r="A112" s="31"/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48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3" s="2" customFormat="1" ht="24.95" customHeight="1">
      <c r="A113" s="31"/>
      <c r="B113" s="32"/>
      <c r="C113" s="20" t="s">
        <v>158</v>
      </c>
      <c r="D113" s="33"/>
      <c r="E113" s="33"/>
      <c r="F113" s="33"/>
      <c r="G113" s="33"/>
      <c r="H113" s="33"/>
      <c r="I113" s="33"/>
      <c r="J113" s="33"/>
      <c r="K113" s="33"/>
      <c r="L113" s="48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3" s="2" customFormat="1" ht="6.95" customHeight="1">
      <c r="A114" s="31"/>
      <c r="B114" s="32"/>
      <c r="C114" s="33"/>
      <c r="D114" s="33"/>
      <c r="E114" s="33"/>
      <c r="F114" s="33"/>
      <c r="G114" s="33"/>
      <c r="H114" s="33"/>
      <c r="I114" s="33"/>
      <c r="J114" s="33"/>
      <c r="K114" s="33"/>
      <c r="L114" s="48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3" s="2" customFormat="1" ht="12" customHeight="1">
      <c r="A115" s="31"/>
      <c r="B115" s="32"/>
      <c r="C115" s="26" t="s">
        <v>14</v>
      </c>
      <c r="D115" s="33"/>
      <c r="E115" s="33"/>
      <c r="F115" s="33"/>
      <c r="G115" s="33"/>
      <c r="H115" s="33"/>
      <c r="I115" s="33"/>
      <c r="J115" s="33"/>
      <c r="K115" s="33"/>
      <c r="L115" s="48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3" s="2" customFormat="1" ht="23.25" customHeight="1">
      <c r="A116" s="31"/>
      <c r="B116" s="32"/>
      <c r="C116" s="33"/>
      <c r="D116" s="33"/>
      <c r="E116" s="337" t="str">
        <f>E7</f>
        <v>Vypracovanie proj.dokum.modernizácie riadenia križovatiek cestnou dopravnou signalizáciou s preferenciou MHD-Petržalka</v>
      </c>
      <c r="F116" s="338"/>
      <c r="G116" s="338"/>
      <c r="H116" s="338"/>
      <c r="I116" s="33"/>
      <c r="J116" s="33"/>
      <c r="K116" s="33"/>
      <c r="L116" s="48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3" s="2" customFormat="1" ht="12" customHeight="1">
      <c r="A117" s="31"/>
      <c r="B117" s="32"/>
      <c r="C117" s="26" t="s">
        <v>135</v>
      </c>
      <c r="D117" s="33"/>
      <c r="E117" s="33"/>
      <c r="F117" s="33"/>
      <c r="G117" s="33"/>
      <c r="H117" s="33"/>
      <c r="I117" s="33"/>
      <c r="J117" s="33"/>
      <c r="K117" s="33"/>
      <c r="L117" s="48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3" s="2" customFormat="1" ht="24.75" customHeight="1">
      <c r="A118" s="31"/>
      <c r="B118" s="32"/>
      <c r="C118" s="33"/>
      <c r="D118" s="33"/>
      <c r="E118" s="307" t="str">
        <f>E9</f>
        <v>785 - 785-00 Modernizácia CSD križovatky 545</v>
      </c>
      <c r="F118" s="336"/>
      <c r="G118" s="336"/>
      <c r="H118" s="336"/>
      <c r="I118" s="33"/>
      <c r="J118" s="33"/>
      <c r="K118" s="33"/>
      <c r="L118" s="48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3" s="2" customFormat="1" ht="6.95" customHeight="1">
      <c r="A119" s="31"/>
      <c r="B119" s="32"/>
      <c r="C119" s="33"/>
      <c r="D119" s="33"/>
      <c r="E119" s="33"/>
      <c r="F119" s="33"/>
      <c r="G119" s="33"/>
      <c r="H119" s="33"/>
      <c r="I119" s="33"/>
      <c r="J119" s="33"/>
      <c r="K119" s="33"/>
      <c r="L119" s="48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3" s="2" customFormat="1" ht="12" customHeight="1">
      <c r="A120" s="31"/>
      <c r="B120" s="32"/>
      <c r="C120" s="26" t="s">
        <v>18</v>
      </c>
      <c r="D120" s="33"/>
      <c r="E120" s="33"/>
      <c r="F120" s="24" t="str">
        <f>F12</f>
        <v xml:space="preserve"> </v>
      </c>
      <c r="G120" s="33"/>
      <c r="H120" s="33"/>
      <c r="I120" s="26" t="s">
        <v>20</v>
      </c>
      <c r="J120" s="63" t="str">
        <f>IF(J12="","",J12)</f>
        <v>19. 11. 2020</v>
      </c>
      <c r="K120" s="33"/>
      <c r="L120" s="48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3" s="2" customFormat="1" ht="6.95" customHeight="1">
      <c r="A121" s="31"/>
      <c r="B121" s="32"/>
      <c r="C121" s="33"/>
      <c r="D121" s="33"/>
      <c r="E121" s="33"/>
      <c r="F121" s="33"/>
      <c r="G121" s="33"/>
      <c r="H121" s="33"/>
      <c r="I121" s="33"/>
      <c r="J121" s="33"/>
      <c r="K121" s="33"/>
      <c r="L121" s="48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3" s="2" customFormat="1" ht="15.2" customHeight="1">
      <c r="A122" s="31"/>
      <c r="B122" s="32"/>
      <c r="C122" s="26" t="s">
        <v>22</v>
      </c>
      <c r="D122" s="33"/>
      <c r="E122" s="33"/>
      <c r="F122" s="24" t="str">
        <f>E15</f>
        <v xml:space="preserve"> </v>
      </c>
      <c r="G122" s="33"/>
      <c r="H122" s="33"/>
      <c r="I122" s="26" t="s">
        <v>28</v>
      </c>
      <c r="J122" s="29" t="str">
        <f>E21</f>
        <v xml:space="preserve"> PROJ-SIG, s.r.o. </v>
      </c>
      <c r="K122" s="33"/>
      <c r="L122" s="48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3" s="2" customFormat="1" ht="15.2" customHeight="1">
      <c r="A123" s="31"/>
      <c r="B123" s="32"/>
      <c r="C123" s="26" t="s">
        <v>26</v>
      </c>
      <c r="D123" s="33"/>
      <c r="E123" s="33"/>
      <c r="F123" s="24" t="str">
        <f>IF(E18="","",E18)</f>
        <v>Vyplň údaj</v>
      </c>
      <c r="G123" s="33"/>
      <c r="H123" s="33"/>
      <c r="I123" s="26" t="s">
        <v>30</v>
      </c>
      <c r="J123" s="29" t="str">
        <f>E24</f>
        <v xml:space="preserve"> </v>
      </c>
      <c r="K123" s="33"/>
      <c r="L123" s="48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3" s="2" customFormat="1" ht="10.35" customHeight="1">
      <c r="A124" s="31"/>
      <c r="B124" s="32"/>
      <c r="C124" s="33"/>
      <c r="D124" s="33"/>
      <c r="E124" s="33"/>
      <c r="F124" s="33"/>
      <c r="G124" s="33"/>
      <c r="H124" s="33"/>
      <c r="I124" s="33"/>
      <c r="J124" s="33"/>
      <c r="K124" s="33"/>
      <c r="L124" s="48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3" s="11" customFormat="1" ht="29.25" customHeight="1">
      <c r="A125" s="156"/>
      <c r="B125" s="157"/>
      <c r="C125" s="158" t="s">
        <v>159</v>
      </c>
      <c r="D125" s="159" t="s">
        <v>57</v>
      </c>
      <c r="E125" s="159" t="s">
        <v>53</v>
      </c>
      <c r="F125" s="159" t="s">
        <v>54</v>
      </c>
      <c r="G125" s="159" t="s">
        <v>160</v>
      </c>
      <c r="H125" s="159" t="s">
        <v>161</v>
      </c>
      <c r="I125" s="159" t="s">
        <v>162</v>
      </c>
      <c r="J125" s="160" t="s">
        <v>139</v>
      </c>
      <c r="K125" s="161" t="s">
        <v>163</v>
      </c>
      <c r="L125" s="162"/>
      <c r="M125" s="72" t="s">
        <v>1</v>
      </c>
      <c r="N125" s="73" t="s">
        <v>36</v>
      </c>
      <c r="O125" s="73" t="s">
        <v>164</v>
      </c>
      <c r="P125" s="73" t="s">
        <v>165</v>
      </c>
      <c r="Q125" s="73" t="s">
        <v>166</v>
      </c>
      <c r="R125" s="73" t="s">
        <v>167</v>
      </c>
      <c r="S125" s="73" t="s">
        <v>168</v>
      </c>
      <c r="T125" s="74" t="s">
        <v>169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pans="1:63" s="2" customFormat="1" ht="22.9" customHeight="1">
      <c r="A126" s="31"/>
      <c r="B126" s="32"/>
      <c r="C126" s="79" t="s">
        <v>140</v>
      </c>
      <c r="D126" s="33"/>
      <c r="E126" s="33"/>
      <c r="F126" s="33"/>
      <c r="G126" s="33"/>
      <c r="H126" s="33"/>
      <c r="I126" s="33"/>
      <c r="J126" s="163">
        <f>BK126</f>
        <v>0</v>
      </c>
      <c r="K126" s="33"/>
      <c r="L126" s="36"/>
      <c r="M126" s="75"/>
      <c r="N126" s="164"/>
      <c r="O126" s="76"/>
      <c r="P126" s="165">
        <f>P127+P143+P387+P388</f>
        <v>0</v>
      </c>
      <c r="Q126" s="76"/>
      <c r="R126" s="165">
        <f>R127+R143+R387+R388</f>
        <v>25.355179999999997</v>
      </c>
      <c r="S126" s="76"/>
      <c r="T126" s="166">
        <f>T127+T143+T387+T388</f>
        <v>0.54600000000000004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T126" s="14" t="s">
        <v>71</v>
      </c>
      <c r="AU126" s="14" t="s">
        <v>141</v>
      </c>
      <c r="BK126" s="167">
        <f>BK127+BK143+BK387+BK388</f>
        <v>0</v>
      </c>
    </row>
    <row r="127" spans="1:63" s="12" customFormat="1" ht="25.9" customHeight="1">
      <c r="B127" s="168"/>
      <c r="C127" s="169"/>
      <c r="D127" s="170" t="s">
        <v>71</v>
      </c>
      <c r="E127" s="171" t="s">
        <v>1035</v>
      </c>
      <c r="F127" s="171" t="s">
        <v>1036</v>
      </c>
      <c r="G127" s="169"/>
      <c r="H127" s="169"/>
      <c r="I127" s="172"/>
      <c r="J127" s="173">
        <f>BK127</f>
        <v>0</v>
      </c>
      <c r="K127" s="169"/>
      <c r="L127" s="174"/>
      <c r="M127" s="175"/>
      <c r="N127" s="176"/>
      <c r="O127" s="176"/>
      <c r="P127" s="177">
        <f>P128+P133+P141</f>
        <v>0</v>
      </c>
      <c r="Q127" s="176"/>
      <c r="R127" s="177">
        <f>R128+R133+R141</f>
        <v>1.0799099999999999</v>
      </c>
      <c r="S127" s="176"/>
      <c r="T127" s="178">
        <f>T128+T133+T141</f>
        <v>3.6000000000000004E-2</v>
      </c>
      <c r="AR127" s="179" t="s">
        <v>80</v>
      </c>
      <c r="AT127" s="180" t="s">
        <v>71</v>
      </c>
      <c r="AU127" s="180" t="s">
        <v>72</v>
      </c>
      <c r="AY127" s="179" t="s">
        <v>172</v>
      </c>
      <c r="BK127" s="181">
        <f>BK128+BK133+BK141</f>
        <v>0</v>
      </c>
    </row>
    <row r="128" spans="1:63" s="12" customFormat="1" ht="22.9" customHeight="1">
      <c r="B128" s="168"/>
      <c r="C128" s="169"/>
      <c r="D128" s="170" t="s">
        <v>71</v>
      </c>
      <c r="E128" s="182" t="s">
        <v>80</v>
      </c>
      <c r="F128" s="182" t="s">
        <v>1755</v>
      </c>
      <c r="G128" s="169"/>
      <c r="H128" s="169"/>
      <c r="I128" s="172"/>
      <c r="J128" s="183">
        <f>BK128</f>
        <v>0</v>
      </c>
      <c r="K128" s="169"/>
      <c r="L128" s="174"/>
      <c r="M128" s="175"/>
      <c r="N128" s="176"/>
      <c r="O128" s="176"/>
      <c r="P128" s="177">
        <f>SUM(P129:P132)</f>
        <v>0</v>
      </c>
      <c r="Q128" s="176"/>
      <c r="R128" s="177">
        <f>SUM(R129:R132)</f>
        <v>1.0457999999999998</v>
      </c>
      <c r="S128" s="176"/>
      <c r="T128" s="178">
        <f>SUM(T129:T132)</f>
        <v>0</v>
      </c>
      <c r="AR128" s="179" t="s">
        <v>80</v>
      </c>
      <c r="AT128" s="180" t="s">
        <v>71</v>
      </c>
      <c r="AU128" s="180" t="s">
        <v>80</v>
      </c>
      <c r="AY128" s="179" t="s">
        <v>172</v>
      </c>
      <c r="BK128" s="181">
        <f>SUM(BK129:BK132)</f>
        <v>0</v>
      </c>
    </row>
    <row r="129" spans="1:65" s="2" customFormat="1" ht="24.2" customHeight="1">
      <c r="A129" s="31"/>
      <c r="B129" s="32"/>
      <c r="C129" s="184" t="s">
        <v>80</v>
      </c>
      <c r="D129" s="184" t="s">
        <v>175</v>
      </c>
      <c r="E129" s="185" t="s">
        <v>1756</v>
      </c>
      <c r="F129" s="186" t="s">
        <v>1757</v>
      </c>
      <c r="G129" s="187" t="s">
        <v>337</v>
      </c>
      <c r="H129" s="188">
        <v>35</v>
      </c>
      <c r="I129" s="189"/>
      <c r="J129" s="188">
        <f>ROUND(I129*H129,2)</f>
        <v>0</v>
      </c>
      <c r="K129" s="190"/>
      <c r="L129" s="36"/>
      <c r="M129" s="191" t="s">
        <v>1</v>
      </c>
      <c r="N129" s="192" t="s">
        <v>38</v>
      </c>
      <c r="O129" s="68"/>
      <c r="P129" s="193">
        <f>O129*H129</f>
        <v>0</v>
      </c>
      <c r="Q129" s="193">
        <v>1.66E-2</v>
      </c>
      <c r="R129" s="193">
        <f>Q129*H129</f>
        <v>0.58099999999999996</v>
      </c>
      <c r="S129" s="193">
        <v>0</v>
      </c>
      <c r="T129" s="194">
        <f>S129*H129</f>
        <v>0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R129" s="195" t="s">
        <v>179</v>
      </c>
      <c r="AT129" s="195" t="s">
        <v>175</v>
      </c>
      <c r="AU129" s="195" t="s">
        <v>180</v>
      </c>
      <c r="AY129" s="14" t="s">
        <v>172</v>
      </c>
      <c r="BE129" s="196">
        <f>IF(N129="základná",J129,0)</f>
        <v>0</v>
      </c>
      <c r="BF129" s="196">
        <f>IF(N129="znížená",J129,0)</f>
        <v>0</v>
      </c>
      <c r="BG129" s="196">
        <f>IF(N129="zákl. prenesená",J129,0)</f>
        <v>0</v>
      </c>
      <c r="BH129" s="196">
        <f>IF(N129="zníž. prenesená",J129,0)</f>
        <v>0</v>
      </c>
      <c r="BI129" s="196">
        <f>IF(N129="nulová",J129,0)</f>
        <v>0</v>
      </c>
      <c r="BJ129" s="14" t="s">
        <v>180</v>
      </c>
      <c r="BK129" s="196">
        <f>ROUND(I129*H129,2)</f>
        <v>0</v>
      </c>
      <c r="BL129" s="14" t="s">
        <v>179</v>
      </c>
      <c r="BM129" s="195" t="s">
        <v>180</v>
      </c>
    </row>
    <row r="130" spans="1:65" s="2" customFormat="1" ht="24.2" customHeight="1">
      <c r="A130" s="31"/>
      <c r="B130" s="32"/>
      <c r="C130" s="197" t="s">
        <v>180</v>
      </c>
      <c r="D130" s="197" t="s">
        <v>256</v>
      </c>
      <c r="E130" s="198" t="s">
        <v>1758</v>
      </c>
      <c r="F130" s="199" t="s">
        <v>1759</v>
      </c>
      <c r="G130" s="200" t="s">
        <v>337</v>
      </c>
      <c r="H130" s="201">
        <v>35</v>
      </c>
      <c r="I130" s="202"/>
      <c r="J130" s="201">
        <f>ROUND(I130*H130,2)</f>
        <v>0</v>
      </c>
      <c r="K130" s="203"/>
      <c r="L130" s="204"/>
      <c r="M130" s="205" t="s">
        <v>1</v>
      </c>
      <c r="N130" s="206" t="s">
        <v>38</v>
      </c>
      <c r="O130" s="68"/>
      <c r="P130" s="193">
        <f>O130*H130</f>
        <v>0</v>
      </c>
      <c r="Q130" s="193">
        <v>0</v>
      </c>
      <c r="R130" s="193">
        <f>Q130*H130</f>
        <v>0</v>
      </c>
      <c r="S130" s="193">
        <v>0</v>
      </c>
      <c r="T130" s="194">
        <f>S130*H130</f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R130" s="195" t="s">
        <v>220</v>
      </c>
      <c r="AT130" s="195" t="s">
        <v>256</v>
      </c>
      <c r="AU130" s="195" t="s">
        <v>180</v>
      </c>
      <c r="AY130" s="14" t="s">
        <v>172</v>
      </c>
      <c r="BE130" s="196">
        <f>IF(N130="základná",J130,0)</f>
        <v>0</v>
      </c>
      <c r="BF130" s="196">
        <f>IF(N130="znížená",J130,0)</f>
        <v>0</v>
      </c>
      <c r="BG130" s="196">
        <f>IF(N130="zákl. prenesená",J130,0)</f>
        <v>0</v>
      </c>
      <c r="BH130" s="196">
        <f>IF(N130="zníž. prenesená",J130,0)</f>
        <v>0</v>
      </c>
      <c r="BI130" s="196">
        <f>IF(N130="nulová",J130,0)</f>
        <v>0</v>
      </c>
      <c r="BJ130" s="14" t="s">
        <v>180</v>
      </c>
      <c r="BK130" s="196">
        <f>ROUND(I130*H130,2)</f>
        <v>0</v>
      </c>
      <c r="BL130" s="14" t="s">
        <v>179</v>
      </c>
      <c r="BM130" s="195" t="s">
        <v>179</v>
      </c>
    </row>
    <row r="131" spans="1:65" s="2" customFormat="1" ht="24.2" customHeight="1">
      <c r="A131" s="31"/>
      <c r="B131" s="32"/>
      <c r="C131" s="184" t="s">
        <v>189</v>
      </c>
      <c r="D131" s="184" t="s">
        <v>175</v>
      </c>
      <c r="E131" s="185" t="s">
        <v>1760</v>
      </c>
      <c r="F131" s="186" t="s">
        <v>1761</v>
      </c>
      <c r="G131" s="187" t="s">
        <v>337</v>
      </c>
      <c r="H131" s="188">
        <v>28</v>
      </c>
      <c r="I131" s="189"/>
      <c r="J131" s="188">
        <f>ROUND(I131*H131,2)</f>
        <v>0</v>
      </c>
      <c r="K131" s="190"/>
      <c r="L131" s="36"/>
      <c r="M131" s="191" t="s">
        <v>1</v>
      </c>
      <c r="N131" s="192" t="s">
        <v>38</v>
      </c>
      <c r="O131" s="68"/>
      <c r="P131" s="193">
        <f>O131*H131</f>
        <v>0</v>
      </c>
      <c r="Q131" s="193">
        <v>1.66E-2</v>
      </c>
      <c r="R131" s="193">
        <f>Q131*H131</f>
        <v>0.46479999999999999</v>
      </c>
      <c r="S131" s="193">
        <v>0</v>
      </c>
      <c r="T131" s="194">
        <f>S131*H131</f>
        <v>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95" t="s">
        <v>179</v>
      </c>
      <c r="AT131" s="195" t="s">
        <v>175</v>
      </c>
      <c r="AU131" s="195" t="s">
        <v>180</v>
      </c>
      <c r="AY131" s="14" t="s">
        <v>172</v>
      </c>
      <c r="BE131" s="196">
        <f>IF(N131="základná",J131,0)</f>
        <v>0</v>
      </c>
      <c r="BF131" s="196">
        <f>IF(N131="znížená",J131,0)</f>
        <v>0</v>
      </c>
      <c r="BG131" s="196">
        <f>IF(N131="zákl. prenesená",J131,0)</f>
        <v>0</v>
      </c>
      <c r="BH131" s="196">
        <f>IF(N131="zníž. prenesená",J131,0)</f>
        <v>0</v>
      </c>
      <c r="BI131" s="196">
        <f>IF(N131="nulová",J131,0)</f>
        <v>0</v>
      </c>
      <c r="BJ131" s="14" t="s">
        <v>180</v>
      </c>
      <c r="BK131" s="196">
        <f>ROUND(I131*H131,2)</f>
        <v>0</v>
      </c>
      <c r="BL131" s="14" t="s">
        <v>179</v>
      </c>
      <c r="BM131" s="195" t="s">
        <v>208</v>
      </c>
    </row>
    <row r="132" spans="1:65" s="2" customFormat="1" ht="24.2" customHeight="1">
      <c r="A132" s="31"/>
      <c r="B132" s="32"/>
      <c r="C132" s="197" t="s">
        <v>179</v>
      </c>
      <c r="D132" s="197" t="s">
        <v>256</v>
      </c>
      <c r="E132" s="198" t="s">
        <v>1762</v>
      </c>
      <c r="F132" s="199" t="s">
        <v>1763</v>
      </c>
      <c r="G132" s="200" t="s">
        <v>337</v>
      </c>
      <c r="H132" s="201">
        <v>28</v>
      </c>
      <c r="I132" s="202"/>
      <c r="J132" s="201">
        <f>ROUND(I132*H132,2)</f>
        <v>0</v>
      </c>
      <c r="K132" s="203"/>
      <c r="L132" s="204"/>
      <c r="M132" s="205" t="s">
        <v>1</v>
      </c>
      <c r="N132" s="206" t="s">
        <v>38</v>
      </c>
      <c r="O132" s="68"/>
      <c r="P132" s="193">
        <f>O132*H132</f>
        <v>0</v>
      </c>
      <c r="Q132" s="193">
        <v>0</v>
      </c>
      <c r="R132" s="193">
        <f>Q132*H132</f>
        <v>0</v>
      </c>
      <c r="S132" s="193">
        <v>0</v>
      </c>
      <c r="T132" s="194">
        <f>S132*H132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95" t="s">
        <v>220</v>
      </c>
      <c r="AT132" s="195" t="s">
        <v>256</v>
      </c>
      <c r="AU132" s="195" t="s">
        <v>180</v>
      </c>
      <c r="AY132" s="14" t="s">
        <v>172</v>
      </c>
      <c r="BE132" s="196">
        <f>IF(N132="základná",J132,0)</f>
        <v>0</v>
      </c>
      <c r="BF132" s="196">
        <f>IF(N132="znížená",J132,0)</f>
        <v>0</v>
      </c>
      <c r="BG132" s="196">
        <f>IF(N132="zákl. prenesená",J132,0)</f>
        <v>0</v>
      </c>
      <c r="BH132" s="196">
        <f>IF(N132="zníž. prenesená",J132,0)</f>
        <v>0</v>
      </c>
      <c r="BI132" s="196">
        <f>IF(N132="nulová",J132,0)</f>
        <v>0</v>
      </c>
      <c r="BJ132" s="14" t="s">
        <v>180</v>
      </c>
      <c r="BK132" s="196">
        <f>ROUND(I132*H132,2)</f>
        <v>0</v>
      </c>
      <c r="BL132" s="14" t="s">
        <v>179</v>
      </c>
      <c r="BM132" s="195" t="s">
        <v>220</v>
      </c>
    </row>
    <row r="133" spans="1:65" s="12" customFormat="1" ht="22.9" customHeight="1">
      <c r="B133" s="168"/>
      <c r="C133" s="169"/>
      <c r="D133" s="170" t="s">
        <v>71</v>
      </c>
      <c r="E133" s="182" t="s">
        <v>189</v>
      </c>
      <c r="F133" s="182" t="s">
        <v>1037</v>
      </c>
      <c r="G133" s="169"/>
      <c r="H133" s="169"/>
      <c r="I133" s="172"/>
      <c r="J133" s="183">
        <f>BK133</f>
        <v>0</v>
      </c>
      <c r="K133" s="169"/>
      <c r="L133" s="174"/>
      <c r="M133" s="175"/>
      <c r="N133" s="176"/>
      <c r="O133" s="176"/>
      <c r="P133" s="177">
        <f>SUM(P134:P140)</f>
        <v>0</v>
      </c>
      <c r="Q133" s="176"/>
      <c r="R133" s="177">
        <f>SUM(R134:R140)</f>
        <v>2.8709999999999999E-2</v>
      </c>
      <c r="S133" s="176"/>
      <c r="T133" s="178">
        <f>SUM(T134:T140)</f>
        <v>0</v>
      </c>
      <c r="AR133" s="179" t="s">
        <v>80</v>
      </c>
      <c r="AT133" s="180" t="s">
        <v>71</v>
      </c>
      <c r="AU133" s="180" t="s">
        <v>80</v>
      </c>
      <c r="AY133" s="179" t="s">
        <v>172</v>
      </c>
      <c r="BK133" s="181">
        <f>SUM(BK134:BK140)</f>
        <v>0</v>
      </c>
    </row>
    <row r="134" spans="1:65" s="2" customFormat="1" ht="24.2" customHeight="1">
      <c r="A134" s="31"/>
      <c r="B134" s="32"/>
      <c r="C134" s="184" t="s">
        <v>200</v>
      </c>
      <c r="D134" s="184" t="s">
        <v>175</v>
      </c>
      <c r="E134" s="185" t="s">
        <v>1764</v>
      </c>
      <c r="F134" s="186" t="s">
        <v>1765</v>
      </c>
      <c r="G134" s="187" t="s">
        <v>337</v>
      </c>
      <c r="H134" s="188">
        <v>45</v>
      </c>
      <c r="I134" s="189"/>
      <c r="J134" s="188">
        <f t="shared" ref="J134:J140" si="0">ROUND(I134*H134,2)</f>
        <v>0</v>
      </c>
      <c r="K134" s="190"/>
      <c r="L134" s="36"/>
      <c r="M134" s="191" t="s">
        <v>1</v>
      </c>
      <c r="N134" s="192" t="s">
        <v>38</v>
      </c>
      <c r="O134" s="68"/>
      <c r="P134" s="193">
        <f t="shared" ref="P134:P140" si="1">O134*H134</f>
        <v>0</v>
      </c>
      <c r="Q134" s="193">
        <v>0</v>
      </c>
      <c r="R134" s="193">
        <f t="shared" ref="R134:R140" si="2">Q134*H134</f>
        <v>0</v>
      </c>
      <c r="S134" s="193">
        <v>0</v>
      </c>
      <c r="T134" s="194">
        <f t="shared" ref="T134:T140" si="3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95" t="s">
        <v>179</v>
      </c>
      <c r="AT134" s="195" t="s">
        <v>175</v>
      </c>
      <c r="AU134" s="195" t="s">
        <v>180</v>
      </c>
      <c r="AY134" s="14" t="s">
        <v>172</v>
      </c>
      <c r="BE134" s="196">
        <f t="shared" ref="BE134:BE140" si="4">IF(N134="základná",J134,0)</f>
        <v>0</v>
      </c>
      <c r="BF134" s="196">
        <f t="shared" ref="BF134:BF140" si="5">IF(N134="znížená",J134,0)</f>
        <v>0</v>
      </c>
      <c r="BG134" s="196">
        <f t="shared" ref="BG134:BG140" si="6">IF(N134="zákl. prenesená",J134,0)</f>
        <v>0</v>
      </c>
      <c r="BH134" s="196">
        <f t="shared" ref="BH134:BH140" si="7">IF(N134="zníž. prenesená",J134,0)</f>
        <v>0</v>
      </c>
      <c r="BI134" s="196">
        <f t="shared" ref="BI134:BI140" si="8">IF(N134="nulová",J134,0)</f>
        <v>0</v>
      </c>
      <c r="BJ134" s="14" t="s">
        <v>180</v>
      </c>
      <c r="BK134" s="196">
        <f t="shared" ref="BK134:BK140" si="9">ROUND(I134*H134,2)</f>
        <v>0</v>
      </c>
      <c r="BL134" s="14" t="s">
        <v>179</v>
      </c>
      <c r="BM134" s="195" t="s">
        <v>232</v>
      </c>
    </row>
    <row r="135" spans="1:65" s="2" customFormat="1" ht="37.9" customHeight="1">
      <c r="A135" s="31"/>
      <c r="B135" s="32"/>
      <c r="C135" s="197" t="s">
        <v>208</v>
      </c>
      <c r="D135" s="197" t="s">
        <v>256</v>
      </c>
      <c r="E135" s="198" t="s">
        <v>1766</v>
      </c>
      <c r="F135" s="199" t="s">
        <v>1767</v>
      </c>
      <c r="G135" s="200" t="s">
        <v>337</v>
      </c>
      <c r="H135" s="201">
        <v>45</v>
      </c>
      <c r="I135" s="202"/>
      <c r="J135" s="201">
        <f t="shared" si="0"/>
        <v>0</v>
      </c>
      <c r="K135" s="203"/>
      <c r="L135" s="204"/>
      <c r="M135" s="205" t="s">
        <v>1</v>
      </c>
      <c r="N135" s="206" t="s">
        <v>38</v>
      </c>
      <c r="O135" s="68"/>
      <c r="P135" s="193">
        <f t="shared" si="1"/>
        <v>0</v>
      </c>
      <c r="Q135" s="193">
        <v>3.3E-4</v>
      </c>
      <c r="R135" s="193">
        <f t="shared" si="2"/>
        <v>1.485E-2</v>
      </c>
      <c r="S135" s="193">
        <v>0</v>
      </c>
      <c r="T135" s="194">
        <f t="shared" si="3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95" t="s">
        <v>220</v>
      </c>
      <c r="AT135" s="195" t="s">
        <v>256</v>
      </c>
      <c r="AU135" s="195" t="s">
        <v>180</v>
      </c>
      <c r="AY135" s="14" t="s">
        <v>172</v>
      </c>
      <c r="BE135" s="196">
        <f t="shared" si="4"/>
        <v>0</v>
      </c>
      <c r="BF135" s="196">
        <f t="shared" si="5"/>
        <v>0</v>
      </c>
      <c r="BG135" s="196">
        <f t="shared" si="6"/>
        <v>0</v>
      </c>
      <c r="BH135" s="196">
        <f t="shared" si="7"/>
        <v>0</v>
      </c>
      <c r="BI135" s="196">
        <f t="shared" si="8"/>
        <v>0</v>
      </c>
      <c r="BJ135" s="14" t="s">
        <v>180</v>
      </c>
      <c r="BK135" s="196">
        <f t="shared" si="9"/>
        <v>0</v>
      </c>
      <c r="BL135" s="14" t="s">
        <v>179</v>
      </c>
      <c r="BM135" s="195" t="s">
        <v>245</v>
      </c>
    </row>
    <row r="136" spans="1:65" s="2" customFormat="1" ht="24.2" customHeight="1">
      <c r="A136" s="31"/>
      <c r="B136" s="32"/>
      <c r="C136" s="184" t="s">
        <v>215</v>
      </c>
      <c r="D136" s="184" t="s">
        <v>175</v>
      </c>
      <c r="E136" s="185" t="s">
        <v>1768</v>
      </c>
      <c r="F136" s="186" t="s">
        <v>1769</v>
      </c>
      <c r="G136" s="187" t="s">
        <v>337</v>
      </c>
      <c r="H136" s="188">
        <v>40</v>
      </c>
      <c r="I136" s="189"/>
      <c r="J136" s="188">
        <f t="shared" si="0"/>
        <v>0</v>
      </c>
      <c r="K136" s="190"/>
      <c r="L136" s="36"/>
      <c r="M136" s="191" t="s">
        <v>1</v>
      </c>
      <c r="N136" s="192" t="s">
        <v>38</v>
      </c>
      <c r="O136" s="68"/>
      <c r="P136" s="193">
        <f t="shared" si="1"/>
        <v>0</v>
      </c>
      <c r="Q136" s="193">
        <v>0</v>
      </c>
      <c r="R136" s="193">
        <f t="shared" si="2"/>
        <v>0</v>
      </c>
      <c r="S136" s="193">
        <v>0</v>
      </c>
      <c r="T136" s="194">
        <f t="shared" si="3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95" t="s">
        <v>179</v>
      </c>
      <c r="AT136" s="195" t="s">
        <v>175</v>
      </c>
      <c r="AU136" s="195" t="s">
        <v>180</v>
      </c>
      <c r="AY136" s="14" t="s">
        <v>172</v>
      </c>
      <c r="BE136" s="196">
        <f t="shared" si="4"/>
        <v>0</v>
      </c>
      <c r="BF136" s="196">
        <f t="shared" si="5"/>
        <v>0</v>
      </c>
      <c r="BG136" s="196">
        <f t="shared" si="6"/>
        <v>0</v>
      </c>
      <c r="BH136" s="196">
        <f t="shared" si="7"/>
        <v>0</v>
      </c>
      <c r="BI136" s="196">
        <f t="shared" si="8"/>
        <v>0</v>
      </c>
      <c r="BJ136" s="14" t="s">
        <v>180</v>
      </c>
      <c r="BK136" s="196">
        <f t="shared" si="9"/>
        <v>0</v>
      </c>
      <c r="BL136" s="14" t="s">
        <v>179</v>
      </c>
      <c r="BM136" s="195" t="s">
        <v>255</v>
      </c>
    </row>
    <row r="137" spans="1:65" s="2" customFormat="1" ht="35.450000000000003" customHeight="1">
      <c r="A137" s="31"/>
      <c r="B137" s="32"/>
      <c r="C137" s="197" t="s">
        <v>220</v>
      </c>
      <c r="D137" s="197" t="s">
        <v>256</v>
      </c>
      <c r="E137" s="198" t="s">
        <v>1766</v>
      </c>
      <c r="F137" s="199" t="s">
        <v>1767</v>
      </c>
      <c r="G137" s="200" t="s">
        <v>337</v>
      </c>
      <c r="H137" s="201">
        <v>40</v>
      </c>
      <c r="I137" s="202"/>
      <c r="J137" s="201">
        <f t="shared" si="0"/>
        <v>0</v>
      </c>
      <c r="K137" s="203"/>
      <c r="L137" s="204"/>
      <c r="M137" s="205" t="s">
        <v>1</v>
      </c>
      <c r="N137" s="206" t="s">
        <v>38</v>
      </c>
      <c r="O137" s="68"/>
      <c r="P137" s="193">
        <f t="shared" si="1"/>
        <v>0</v>
      </c>
      <c r="Q137" s="193">
        <v>3.3E-4</v>
      </c>
      <c r="R137" s="193">
        <f t="shared" si="2"/>
        <v>1.32E-2</v>
      </c>
      <c r="S137" s="193">
        <v>0</v>
      </c>
      <c r="T137" s="194">
        <f t="shared" si="3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95" t="s">
        <v>220</v>
      </c>
      <c r="AT137" s="195" t="s">
        <v>256</v>
      </c>
      <c r="AU137" s="195" t="s">
        <v>180</v>
      </c>
      <c r="AY137" s="14" t="s">
        <v>172</v>
      </c>
      <c r="BE137" s="196">
        <f t="shared" si="4"/>
        <v>0</v>
      </c>
      <c r="BF137" s="196">
        <f t="shared" si="5"/>
        <v>0</v>
      </c>
      <c r="BG137" s="196">
        <f t="shared" si="6"/>
        <v>0</v>
      </c>
      <c r="BH137" s="196">
        <f t="shared" si="7"/>
        <v>0</v>
      </c>
      <c r="BI137" s="196">
        <f t="shared" si="8"/>
        <v>0</v>
      </c>
      <c r="BJ137" s="14" t="s">
        <v>180</v>
      </c>
      <c r="BK137" s="196">
        <f t="shared" si="9"/>
        <v>0</v>
      </c>
      <c r="BL137" s="14" t="s">
        <v>179</v>
      </c>
      <c r="BM137" s="195" t="s">
        <v>266</v>
      </c>
    </row>
    <row r="138" spans="1:65" s="2" customFormat="1" ht="14.45" customHeight="1">
      <c r="A138" s="31"/>
      <c r="B138" s="32"/>
      <c r="C138" s="184" t="s">
        <v>226</v>
      </c>
      <c r="D138" s="184" t="s">
        <v>175</v>
      </c>
      <c r="E138" s="185" t="s">
        <v>2132</v>
      </c>
      <c r="F138" s="186" t="s">
        <v>2133</v>
      </c>
      <c r="G138" s="187" t="s">
        <v>1048</v>
      </c>
      <c r="H138" s="188">
        <v>2</v>
      </c>
      <c r="I138" s="189"/>
      <c r="J138" s="188">
        <f t="shared" si="0"/>
        <v>0</v>
      </c>
      <c r="K138" s="190"/>
      <c r="L138" s="36"/>
      <c r="M138" s="191" t="s">
        <v>1</v>
      </c>
      <c r="N138" s="192" t="s">
        <v>38</v>
      </c>
      <c r="O138" s="68"/>
      <c r="P138" s="193">
        <f t="shared" si="1"/>
        <v>0</v>
      </c>
      <c r="Q138" s="193">
        <v>0</v>
      </c>
      <c r="R138" s="193">
        <f t="shared" si="2"/>
        <v>0</v>
      </c>
      <c r="S138" s="193">
        <v>0</v>
      </c>
      <c r="T138" s="194">
        <f t="shared" si="3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95" t="s">
        <v>179</v>
      </c>
      <c r="AT138" s="195" t="s">
        <v>175</v>
      </c>
      <c r="AU138" s="195" t="s">
        <v>180</v>
      </c>
      <c r="AY138" s="14" t="s">
        <v>172</v>
      </c>
      <c r="BE138" s="196">
        <f t="shared" si="4"/>
        <v>0</v>
      </c>
      <c r="BF138" s="196">
        <f t="shared" si="5"/>
        <v>0</v>
      </c>
      <c r="BG138" s="196">
        <f t="shared" si="6"/>
        <v>0</v>
      </c>
      <c r="BH138" s="196">
        <f t="shared" si="7"/>
        <v>0</v>
      </c>
      <c r="BI138" s="196">
        <f t="shared" si="8"/>
        <v>0</v>
      </c>
      <c r="BJ138" s="14" t="s">
        <v>180</v>
      </c>
      <c r="BK138" s="196">
        <f t="shared" si="9"/>
        <v>0</v>
      </c>
      <c r="BL138" s="14" t="s">
        <v>179</v>
      </c>
      <c r="BM138" s="195" t="s">
        <v>376</v>
      </c>
    </row>
    <row r="139" spans="1:65" s="2" customFormat="1" ht="24.2" customHeight="1">
      <c r="A139" s="31"/>
      <c r="B139" s="32"/>
      <c r="C139" s="197" t="s">
        <v>232</v>
      </c>
      <c r="D139" s="197" t="s">
        <v>256</v>
      </c>
      <c r="E139" s="198" t="s">
        <v>2134</v>
      </c>
      <c r="F139" s="199" t="s">
        <v>2135</v>
      </c>
      <c r="G139" s="200" t="s">
        <v>1048</v>
      </c>
      <c r="H139" s="201">
        <v>2</v>
      </c>
      <c r="I139" s="202"/>
      <c r="J139" s="201">
        <f t="shared" si="0"/>
        <v>0</v>
      </c>
      <c r="K139" s="203"/>
      <c r="L139" s="204"/>
      <c r="M139" s="205" t="s">
        <v>1</v>
      </c>
      <c r="N139" s="206" t="s">
        <v>38</v>
      </c>
      <c r="O139" s="68"/>
      <c r="P139" s="193">
        <f t="shared" si="1"/>
        <v>0</v>
      </c>
      <c r="Q139" s="193">
        <v>3.3E-4</v>
      </c>
      <c r="R139" s="193">
        <f t="shared" si="2"/>
        <v>6.6E-4</v>
      </c>
      <c r="S139" s="193">
        <v>0</v>
      </c>
      <c r="T139" s="194">
        <f t="shared" si="3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95" t="s">
        <v>220</v>
      </c>
      <c r="AT139" s="195" t="s">
        <v>256</v>
      </c>
      <c r="AU139" s="195" t="s">
        <v>180</v>
      </c>
      <c r="AY139" s="14" t="s">
        <v>172</v>
      </c>
      <c r="BE139" s="196">
        <f t="shared" si="4"/>
        <v>0</v>
      </c>
      <c r="BF139" s="196">
        <f t="shared" si="5"/>
        <v>0</v>
      </c>
      <c r="BG139" s="196">
        <f t="shared" si="6"/>
        <v>0</v>
      </c>
      <c r="BH139" s="196">
        <f t="shared" si="7"/>
        <v>0</v>
      </c>
      <c r="BI139" s="196">
        <f t="shared" si="8"/>
        <v>0</v>
      </c>
      <c r="BJ139" s="14" t="s">
        <v>180</v>
      </c>
      <c r="BK139" s="196">
        <f t="shared" si="9"/>
        <v>0</v>
      </c>
      <c r="BL139" s="14" t="s">
        <v>179</v>
      </c>
      <c r="BM139" s="195" t="s">
        <v>8</v>
      </c>
    </row>
    <row r="140" spans="1:65" s="2" customFormat="1" ht="14.45" customHeight="1">
      <c r="A140" s="31"/>
      <c r="B140" s="32"/>
      <c r="C140" s="184" t="s">
        <v>237</v>
      </c>
      <c r="D140" s="184" t="s">
        <v>175</v>
      </c>
      <c r="E140" s="185" t="s">
        <v>1774</v>
      </c>
      <c r="F140" s="186" t="s">
        <v>1775</v>
      </c>
      <c r="G140" s="187" t="s">
        <v>337</v>
      </c>
      <c r="H140" s="188">
        <v>85</v>
      </c>
      <c r="I140" s="189"/>
      <c r="J140" s="188">
        <f t="shared" si="0"/>
        <v>0</v>
      </c>
      <c r="K140" s="190"/>
      <c r="L140" s="36"/>
      <c r="M140" s="191" t="s">
        <v>1</v>
      </c>
      <c r="N140" s="192" t="s">
        <v>38</v>
      </c>
      <c r="O140" s="68"/>
      <c r="P140" s="193">
        <f t="shared" si="1"/>
        <v>0</v>
      </c>
      <c r="Q140" s="193">
        <v>0</v>
      </c>
      <c r="R140" s="193">
        <f t="shared" si="2"/>
        <v>0</v>
      </c>
      <c r="S140" s="193">
        <v>0</v>
      </c>
      <c r="T140" s="194">
        <f t="shared" si="3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95" t="s">
        <v>179</v>
      </c>
      <c r="AT140" s="195" t="s">
        <v>175</v>
      </c>
      <c r="AU140" s="195" t="s">
        <v>180</v>
      </c>
      <c r="AY140" s="14" t="s">
        <v>172</v>
      </c>
      <c r="BE140" s="196">
        <f t="shared" si="4"/>
        <v>0</v>
      </c>
      <c r="BF140" s="196">
        <f t="shared" si="5"/>
        <v>0</v>
      </c>
      <c r="BG140" s="196">
        <f t="shared" si="6"/>
        <v>0</v>
      </c>
      <c r="BH140" s="196">
        <f t="shared" si="7"/>
        <v>0</v>
      </c>
      <c r="BI140" s="196">
        <f t="shared" si="8"/>
        <v>0</v>
      </c>
      <c r="BJ140" s="14" t="s">
        <v>180</v>
      </c>
      <c r="BK140" s="196">
        <f t="shared" si="9"/>
        <v>0</v>
      </c>
      <c r="BL140" s="14" t="s">
        <v>179</v>
      </c>
      <c r="BM140" s="195" t="s">
        <v>241</v>
      </c>
    </row>
    <row r="141" spans="1:65" s="12" customFormat="1" ht="22.9" customHeight="1">
      <c r="B141" s="168"/>
      <c r="C141" s="169"/>
      <c r="D141" s="170" t="s">
        <v>71</v>
      </c>
      <c r="E141" s="182" t="s">
        <v>226</v>
      </c>
      <c r="F141" s="182" t="s">
        <v>1045</v>
      </c>
      <c r="G141" s="169"/>
      <c r="H141" s="169"/>
      <c r="I141" s="172"/>
      <c r="J141" s="183">
        <f>BK141</f>
        <v>0</v>
      </c>
      <c r="K141" s="169"/>
      <c r="L141" s="174"/>
      <c r="M141" s="175"/>
      <c r="N141" s="176"/>
      <c r="O141" s="176"/>
      <c r="P141" s="177">
        <f>P142</f>
        <v>0</v>
      </c>
      <c r="Q141" s="176"/>
      <c r="R141" s="177">
        <f>R142</f>
        <v>5.4000000000000003E-3</v>
      </c>
      <c r="S141" s="176"/>
      <c r="T141" s="178">
        <f>T142</f>
        <v>3.6000000000000004E-2</v>
      </c>
      <c r="AR141" s="179" t="s">
        <v>80</v>
      </c>
      <c r="AT141" s="180" t="s">
        <v>71</v>
      </c>
      <c r="AU141" s="180" t="s">
        <v>80</v>
      </c>
      <c r="AY141" s="179" t="s">
        <v>172</v>
      </c>
      <c r="BK141" s="181">
        <f>BK142</f>
        <v>0</v>
      </c>
    </row>
    <row r="142" spans="1:65" s="2" customFormat="1" ht="24.2" customHeight="1">
      <c r="A142" s="31"/>
      <c r="B142" s="32"/>
      <c r="C142" s="184" t="s">
        <v>245</v>
      </c>
      <c r="D142" s="184" t="s">
        <v>175</v>
      </c>
      <c r="E142" s="185" t="s">
        <v>1046</v>
      </c>
      <c r="F142" s="186" t="s">
        <v>1047</v>
      </c>
      <c r="G142" s="187" t="s">
        <v>1048</v>
      </c>
      <c r="H142" s="188">
        <v>12</v>
      </c>
      <c r="I142" s="189"/>
      <c r="J142" s="188">
        <f>ROUND(I142*H142,2)</f>
        <v>0</v>
      </c>
      <c r="K142" s="190"/>
      <c r="L142" s="36"/>
      <c r="M142" s="191" t="s">
        <v>1</v>
      </c>
      <c r="N142" s="192" t="s">
        <v>38</v>
      </c>
      <c r="O142" s="68"/>
      <c r="P142" s="193">
        <f>O142*H142</f>
        <v>0</v>
      </c>
      <c r="Q142" s="193">
        <v>4.4999999999999999E-4</v>
      </c>
      <c r="R142" s="193">
        <f>Q142*H142</f>
        <v>5.4000000000000003E-3</v>
      </c>
      <c r="S142" s="193">
        <v>3.0000000000000001E-3</v>
      </c>
      <c r="T142" s="194">
        <f>S142*H142</f>
        <v>3.6000000000000004E-2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95" t="s">
        <v>179</v>
      </c>
      <c r="AT142" s="195" t="s">
        <v>175</v>
      </c>
      <c r="AU142" s="195" t="s">
        <v>180</v>
      </c>
      <c r="AY142" s="14" t="s">
        <v>172</v>
      </c>
      <c r="BE142" s="196">
        <f>IF(N142="základná",J142,0)</f>
        <v>0</v>
      </c>
      <c r="BF142" s="196">
        <f>IF(N142="znížená",J142,0)</f>
        <v>0</v>
      </c>
      <c r="BG142" s="196">
        <f>IF(N142="zákl. prenesená",J142,0)</f>
        <v>0</v>
      </c>
      <c r="BH142" s="196">
        <f>IF(N142="zníž. prenesená",J142,0)</f>
        <v>0</v>
      </c>
      <c r="BI142" s="196">
        <f>IF(N142="nulová",J142,0)</f>
        <v>0</v>
      </c>
      <c r="BJ142" s="14" t="s">
        <v>180</v>
      </c>
      <c r="BK142" s="196">
        <f>ROUND(I142*H142,2)</f>
        <v>0</v>
      </c>
      <c r="BL142" s="14" t="s">
        <v>179</v>
      </c>
      <c r="BM142" s="195" t="s">
        <v>386</v>
      </c>
    </row>
    <row r="143" spans="1:65" s="12" customFormat="1" ht="25.9" customHeight="1">
      <c r="B143" s="168"/>
      <c r="C143" s="169"/>
      <c r="D143" s="170" t="s">
        <v>71</v>
      </c>
      <c r="E143" s="171" t="s">
        <v>1049</v>
      </c>
      <c r="F143" s="171" t="s">
        <v>1050</v>
      </c>
      <c r="G143" s="169"/>
      <c r="H143" s="169"/>
      <c r="I143" s="172"/>
      <c r="J143" s="173">
        <f>BK143</f>
        <v>0</v>
      </c>
      <c r="K143" s="169"/>
      <c r="L143" s="174"/>
      <c r="M143" s="175"/>
      <c r="N143" s="176"/>
      <c r="O143" s="176"/>
      <c r="P143" s="177">
        <f>P144+P183+P338</f>
        <v>0</v>
      </c>
      <c r="Q143" s="176"/>
      <c r="R143" s="177">
        <f>R144+R183+R338</f>
        <v>24.275269999999999</v>
      </c>
      <c r="S143" s="176"/>
      <c r="T143" s="178">
        <f>T144+T183+T338</f>
        <v>0.51</v>
      </c>
      <c r="AR143" s="179" t="s">
        <v>80</v>
      </c>
      <c r="AT143" s="180" t="s">
        <v>71</v>
      </c>
      <c r="AU143" s="180" t="s">
        <v>72</v>
      </c>
      <c r="AY143" s="179" t="s">
        <v>172</v>
      </c>
      <c r="BK143" s="181">
        <f>BK144+BK183+BK338</f>
        <v>0</v>
      </c>
    </row>
    <row r="144" spans="1:65" s="12" customFormat="1" ht="22.9" customHeight="1">
      <c r="B144" s="168"/>
      <c r="C144" s="169"/>
      <c r="D144" s="170" t="s">
        <v>71</v>
      </c>
      <c r="E144" s="182" t="s">
        <v>1051</v>
      </c>
      <c r="F144" s="182" t="s">
        <v>1052</v>
      </c>
      <c r="G144" s="169"/>
      <c r="H144" s="169"/>
      <c r="I144" s="172"/>
      <c r="J144" s="183">
        <f>BK144</f>
        <v>0</v>
      </c>
      <c r="K144" s="169"/>
      <c r="L144" s="174"/>
      <c r="M144" s="175"/>
      <c r="N144" s="176"/>
      <c r="O144" s="176"/>
      <c r="P144" s="177">
        <f>SUM(P145:P182)</f>
        <v>0</v>
      </c>
      <c r="Q144" s="176"/>
      <c r="R144" s="177">
        <f>SUM(R145:R182)</f>
        <v>6.7655000000000007E-2</v>
      </c>
      <c r="S144" s="176"/>
      <c r="T144" s="178">
        <f>SUM(T145:T182)</f>
        <v>0</v>
      </c>
      <c r="AR144" s="179" t="s">
        <v>80</v>
      </c>
      <c r="AT144" s="180" t="s">
        <v>71</v>
      </c>
      <c r="AU144" s="180" t="s">
        <v>80</v>
      </c>
      <c r="AY144" s="179" t="s">
        <v>172</v>
      </c>
      <c r="BK144" s="181">
        <f>SUM(BK145:BK182)</f>
        <v>0</v>
      </c>
    </row>
    <row r="145" spans="1:65" s="2" customFormat="1" ht="24.2" customHeight="1">
      <c r="A145" s="31"/>
      <c r="B145" s="32"/>
      <c r="C145" s="184" t="s">
        <v>251</v>
      </c>
      <c r="D145" s="184" t="s">
        <v>175</v>
      </c>
      <c r="E145" s="185" t="s">
        <v>1053</v>
      </c>
      <c r="F145" s="186" t="s">
        <v>1054</v>
      </c>
      <c r="G145" s="187" t="s">
        <v>337</v>
      </c>
      <c r="H145" s="188">
        <v>1</v>
      </c>
      <c r="I145" s="189"/>
      <c r="J145" s="188">
        <f t="shared" ref="J145:J182" si="10">ROUND(I145*H145,2)</f>
        <v>0</v>
      </c>
      <c r="K145" s="190"/>
      <c r="L145" s="36"/>
      <c r="M145" s="191" t="s">
        <v>1</v>
      </c>
      <c r="N145" s="192" t="s">
        <v>38</v>
      </c>
      <c r="O145" s="68"/>
      <c r="P145" s="193">
        <f t="shared" ref="P145:P182" si="11">O145*H145</f>
        <v>0</v>
      </c>
      <c r="Q145" s="193">
        <v>0</v>
      </c>
      <c r="R145" s="193">
        <f t="shared" ref="R145:R182" si="12">Q145*H145</f>
        <v>0</v>
      </c>
      <c r="S145" s="193">
        <v>0</v>
      </c>
      <c r="T145" s="194">
        <f t="shared" ref="T145:T182" si="13">S145*H145</f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95" t="s">
        <v>179</v>
      </c>
      <c r="AT145" s="195" t="s">
        <v>175</v>
      </c>
      <c r="AU145" s="195" t="s">
        <v>180</v>
      </c>
      <c r="AY145" s="14" t="s">
        <v>172</v>
      </c>
      <c r="BE145" s="196">
        <f t="shared" ref="BE145:BE182" si="14">IF(N145="základná",J145,0)</f>
        <v>0</v>
      </c>
      <c r="BF145" s="196">
        <f t="shared" ref="BF145:BF182" si="15">IF(N145="znížená",J145,0)</f>
        <v>0</v>
      </c>
      <c r="BG145" s="196">
        <f t="shared" ref="BG145:BG182" si="16">IF(N145="zákl. prenesená",J145,0)</f>
        <v>0</v>
      </c>
      <c r="BH145" s="196">
        <f t="shared" ref="BH145:BH182" si="17">IF(N145="zníž. prenesená",J145,0)</f>
        <v>0</v>
      </c>
      <c r="BI145" s="196">
        <f t="shared" ref="BI145:BI182" si="18">IF(N145="nulová",J145,0)</f>
        <v>0</v>
      </c>
      <c r="BJ145" s="14" t="s">
        <v>180</v>
      </c>
      <c r="BK145" s="196">
        <f t="shared" ref="BK145:BK182" si="19">ROUND(I145*H145,2)</f>
        <v>0</v>
      </c>
      <c r="BL145" s="14" t="s">
        <v>179</v>
      </c>
      <c r="BM145" s="195" t="s">
        <v>398</v>
      </c>
    </row>
    <row r="146" spans="1:65" s="2" customFormat="1" ht="24.2" customHeight="1">
      <c r="A146" s="31"/>
      <c r="B146" s="32"/>
      <c r="C146" s="197" t="s">
        <v>255</v>
      </c>
      <c r="D146" s="197" t="s">
        <v>256</v>
      </c>
      <c r="E146" s="198" t="s">
        <v>1055</v>
      </c>
      <c r="F146" s="199" t="s">
        <v>1056</v>
      </c>
      <c r="G146" s="200" t="s">
        <v>337</v>
      </c>
      <c r="H146" s="201">
        <v>1.5</v>
      </c>
      <c r="I146" s="202"/>
      <c r="J146" s="201">
        <f t="shared" si="10"/>
        <v>0</v>
      </c>
      <c r="K146" s="203"/>
      <c r="L146" s="204"/>
      <c r="M146" s="205" t="s">
        <v>1</v>
      </c>
      <c r="N146" s="206" t="s">
        <v>38</v>
      </c>
      <c r="O146" s="68"/>
      <c r="P146" s="193">
        <f t="shared" si="11"/>
        <v>0</v>
      </c>
      <c r="Q146" s="193">
        <v>2.5000000000000001E-4</v>
      </c>
      <c r="R146" s="193">
        <f t="shared" si="12"/>
        <v>3.7500000000000001E-4</v>
      </c>
      <c r="S146" s="193">
        <v>0</v>
      </c>
      <c r="T146" s="194">
        <f t="shared" si="13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95" t="s">
        <v>220</v>
      </c>
      <c r="AT146" s="195" t="s">
        <v>256</v>
      </c>
      <c r="AU146" s="195" t="s">
        <v>180</v>
      </c>
      <c r="AY146" s="14" t="s">
        <v>172</v>
      </c>
      <c r="BE146" s="196">
        <f t="shared" si="14"/>
        <v>0</v>
      </c>
      <c r="BF146" s="196">
        <f t="shared" si="15"/>
        <v>0</v>
      </c>
      <c r="BG146" s="196">
        <f t="shared" si="16"/>
        <v>0</v>
      </c>
      <c r="BH146" s="196">
        <f t="shared" si="17"/>
        <v>0</v>
      </c>
      <c r="BI146" s="196">
        <f t="shared" si="18"/>
        <v>0</v>
      </c>
      <c r="BJ146" s="14" t="s">
        <v>180</v>
      </c>
      <c r="BK146" s="196">
        <f t="shared" si="19"/>
        <v>0</v>
      </c>
      <c r="BL146" s="14" t="s">
        <v>179</v>
      </c>
      <c r="BM146" s="195" t="s">
        <v>406</v>
      </c>
    </row>
    <row r="147" spans="1:65" s="2" customFormat="1" ht="24.2" customHeight="1">
      <c r="A147" s="31"/>
      <c r="B147" s="32"/>
      <c r="C147" s="184" t="s">
        <v>260</v>
      </c>
      <c r="D147" s="184" t="s">
        <v>175</v>
      </c>
      <c r="E147" s="185" t="s">
        <v>1783</v>
      </c>
      <c r="F147" s="186" t="s">
        <v>1784</v>
      </c>
      <c r="G147" s="187" t="s">
        <v>337</v>
      </c>
      <c r="H147" s="188">
        <v>11</v>
      </c>
      <c r="I147" s="189"/>
      <c r="J147" s="188">
        <f t="shared" si="10"/>
        <v>0</v>
      </c>
      <c r="K147" s="190"/>
      <c r="L147" s="36"/>
      <c r="M147" s="191" t="s">
        <v>1</v>
      </c>
      <c r="N147" s="192" t="s">
        <v>38</v>
      </c>
      <c r="O147" s="68"/>
      <c r="P147" s="193">
        <f t="shared" si="11"/>
        <v>0</v>
      </c>
      <c r="Q147" s="193">
        <v>0</v>
      </c>
      <c r="R147" s="193">
        <f t="shared" si="12"/>
        <v>0</v>
      </c>
      <c r="S147" s="193">
        <v>0</v>
      </c>
      <c r="T147" s="194">
        <f t="shared" si="13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95" t="s">
        <v>179</v>
      </c>
      <c r="AT147" s="195" t="s">
        <v>175</v>
      </c>
      <c r="AU147" s="195" t="s">
        <v>180</v>
      </c>
      <c r="AY147" s="14" t="s">
        <v>172</v>
      </c>
      <c r="BE147" s="196">
        <f t="shared" si="14"/>
        <v>0</v>
      </c>
      <c r="BF147" s="196">
        <f t="shared" si="15"/>
        <v>0</v>
      </c>
      <c r="BG147" s="196">
        <f t="shared" si="16"/>
        <v>0</v>
      </c>
      <c r="BH147" s="196">
        <f t="shared" si="17"/>
        <v>0</v>
      </c>
      <c r="BI147" s="196">
        <f t="shared" si="18"/>
        <v>0</v>
      </c>
      <c r="BJ147" s="14" t="s">
        <v>180</v>
      </c>
      <c r="BK147" s="196">
        <f t="shared" si="19"/>
        <v>0</v>
      </c>
      <c r="BL147" s="14" t="s">
        <v>179</v>
      </c>
      <c r="BM147" s="195" t="s">
        <v>416</v>
      </c>
    </row>
    <row r="148" spans="1:65" s="2" customFormat="1" ht="24.2" customHeight="1">
      <c r="A148" s="31"/>
      <c r="B148" s="32"/>
      <c r="C148" s="197" t="s">
        <v>266</v>
      </c>
      <c r="D148" s="197" t="s">
        <v>256</v>
      </c>
      <c r="E148" s="198" t="s">
        <v>1785</v>
      </c>
      <c r="F148" s="199" t="s">
        <v>1786</v>
      </c>
      <c r="G148" s="200" t="s">
        <v>337</v>
      </c>
      <c r="H148" s="201">
        <v>11</v>
      </c>
      <c r="I148" s="202"/>
      <c r="J148" s="201">
        <f t="shared" si="10"/>
        <v>0</v>
      </c>
      <c r="K148" s="203"/>
      <c r="L148" s="204"/>
      <c r="M148" s="205" t="s">
        <v>1</v>
      </c>
      <c r="N148" s="206" t="s">
        <v>38</v>
      </c>
      <c r="O148" s="68"/>
      <c r="P148" s="193">
        <f t="shared" si="11"/>
        <v>0</v>
      </c>
      <c r="Q148" s="193">
        <v>0</v>
      </c>
      <c r="R148" s="193">
        <f t="shared" si="12"/>
        <v>0</v>
      </c>
      <c r="S148" s="193">
        <v>0</v>
      </c>
      <c r="T148" s="194">
        <f t="shared" si="13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95" t="s">
        <v>220</v>
      </c>
      <c r="AT148" s="195" t="s">
        <v>256</v>
      </c>
      <c r="AU148" s="195" t="s">
        <v>180</v>
      </c>
      <c r="AY148" s="14" t="s">
        <v>172</v>
      </c>
      <c r="BE148" s="196">
        <f t="shared" si="14"/>
        <v>0</v>
      </c>
      <c r="BF148" s="196">
        <f t="shared" si="15"/>
        <v>0</v>
      </c>
      <c r="BG148" s="196">
        <f t="shared" si="16"/>
        <v>0</v>
      </c>
      <c r="BH148" s="196">
        <f t="shared" si="17"/>
        <v>0</v>
      </c>
      <c r="BI148" s="196">
        <f t="shared" si="18"/>
        <v>0</v>
      </c>
      <c r="BJ148" s="14" t="s">
        <v>180</v>
      </c>
      <c r="BK148" s="196">
        <f t="shared" si="19"/>
        <v>0</v>
      </c>
      <c r="BL148" s="14" t="s">
        <v>179</v>
      </c>
      <c r="BM148" s="195" t="s">
        <v>426</v>
      </c>
    </row>
    <row r="149" spans="1:65" s="2" customFormat="1" ht="24.2" customHeight="1">
      <c r="A149" s="31"/>
      <c r="B149" s="32"/>
      <c r="C149" s="184" t="s">
        <v>272</v>
      </c>
      <c r="D149" s="184" t="s">
        <v>175</v>
      </c>
      <c r="E149" s="185" t="s">
        <v>1112</v>
      </c>
      <c r="F149" s="186" t="s">
        <v>1113</v>
      </c>
      <c r="G149" s="187" t="s">
        <v>1048</v>
      </c>
      <c r="H149" s="188">
        <v>12</v>
      </c>
      <c r="I149" s="189"/>
      <c r="J149" s="188">
        <f t="shared" si="10"/>
        <v>0</v>
      </c>
      <c r="K149" s="190"/>
      <c r="L149" s="36"/>
      <c r="M149" s="191" t="s">
        <v>1</v>
      </c>
      <c r="N149" s="192" t="s">
        <v>38</v>
      </c>
      <c r="O149" s="68"/>
      <c r="P149" s="193">
        <f t="shared" si="11"/>
        <v>0</v>
      </c>
      <c r="Q149" s="193">
        <v>0</v>
      </c>
      <c r="R149" s="193">
        <f t="shared" si="12"/>
        <v>0</v>
      </c>
      <c r="S149" s="193">
        <v>0</v>
      </c>
      <c r="T149" s="194">
        <f t="shared" si="13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95" t="s">
        <v>179</v>
      </c>
      <c r="AT149" s="195" t="s">
        <v>175</v>
      </c>
      <c r="AU149" s="195" t="s">
        <v>180</v>
      </c>
      <c r="AY149" s="14" t="s">
        <v>172</v>
      </c>
      <c r="BE149" s="196">
        <f t="shared" si="14"/>
        <v>0</v>
      </c>
      <c r="BF149" s="196">
        <f t="shared" si="15"/>
        <v>0</v>
      </c>
      <c r="BG149" s="196">
        <f t="shared" si="16"/>
        <v>0</v>
      </c>
      <c r="BH149" s="196">
        <f t="shared" si="17"/>
        <v>0</v>
      </c>
      <c r="BI149" s="196">
        <f t="shared" si="18"/>
        <v>0</v>
      </c>
      <c r="BJ149" s="14" t="s">
        <v>180</v>
      </c>
      <c r="BK149" s="196">
        <f t="shared" si="19"/>
        <v>0</v>
      </c>
      <c r="BL149" s="14" t="s">
        <v>179</v>
      </c>
      <c r="BM149" s="195" t="s">
        <v>438</v>
      </c>
    </row>
    <row r="150" spans="1:65" s="2" customFormat="1" ht="24.2" customHeight="1">
      <c r="A150" s="31"/>
      <c r="B150" s="32"/>
      <c r="C150" s="197" t="s">
        <v>376</v>
      </c>
      <c r="D150" s="197" t="s">
        <v>256</v>
      </c>
      <c r="E150" s="198" t="s">
        <v>1787</v>
      </c>
      <c r="F150" s="199" t="s">
        <v>1788</v>
      </c>
      <c r="G150" s="200" t="s">
        <v>1048</v>
      </c>
      <c r="H150" s="201">
        <v>6</v>
      </c>
      <c r="I150" s="202"/>
      <c r="J150" s="201">
        <f t="shared" si="10"/>
        <v>0</v>
      </c>
      <c r="K150" s="203"/>
      <c r="L150" s="204"/>
      <c r="M150" s="205" t="s">
        <v>1</v>
      </c>
      <c r="N150" s="206" t="s">
        <v>38</v>
      </c>
      <c r="O150" s="68"/>
      <c r="P150" s="193">
        <f t="shared" si="11"/>
        <v>0</v>
      </c>
      <c r="Q150" s="193">
        <v>0</v>
      </c>
      <c r="R150" s="193">
        <f t="shared" si="12"/>
        <v>0</v>
      </c>
      <c r="S150" s="193">
        <v>0</v>
      </c>
      <c r="T150" s="194">
        <f t="shared" si="13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95" t="s">
        <v>220</v>
      </c>
      <c r="AT150" s="195" t="s">
        <v>256</v>
      </c>
      <c r="AU150" s="195" t="s">
        <v>180</v>
      </c>
      <c r="AY150" s="14" t="s">
        <v>172</v>
      </c>
      <c r="BE150" s="196">
        <f t="shared" si="14"/>
        <v>0</v>
      </c>
      <c r="BF150" s="196">
        <f t="shared" si="15"/>
        <v>0</v>
      </c>
      <c r="BG150" s="196">
        <f t="shared" si="16"/>
        <v>0</v>
      </c>
      <c r="BH150" s="196">
        <f t="shared" si="17"/>
        <v>0</v>
      </c>
      <c r="BI150" s="196">
        <f t="shared" si="18"/>
        <v>0</v>
      </c>
      <c r="BJ150" s="14" t="s">
        <v>180</v>
      </c>
      <c r="BK150" s="196">
        <f t="shared" si="19"/>
        <v>0</v>
      </c>
      <c r="BL150" s="14" t="s">
        <v>179</v>
      </c>
      <c r="BM150" s="195" t="s">
        <v>450</v>
      </c>
    </row>
    <row r="151" spans="1:65" s="2" customFormat="1" ht="24.2" customHeight="1">
      <c r="A151" s="31"/>
      <c r="B151" s="32"/>
      <c r="C151" s="197" t="s">
        <v>380</v>
      </c>
      <c r="D151" s="197" t="s">
        <v>256</v>
      </c>
      <c r="E151" s="198" t="s">
        <v>1789</v>
      </c>
      <c r="F151" s="199" t="s">
        <v>1790</v>
      </c>
      <c r="G151" s="200" t="s">
        <v>1048</v>
      </c>
      <c r="H151" s="201">
        <v>6</v>
      </c>
      <c r="I151" s="202"/>
      <c r="J151" s="201">
        <f t="shared" si="10"/>
        <v>0</v>
      </c>
      <c r="K151" s="203"/>
      <c r="L151" s="204"/>
      <c r="M151" s="205" t="s">
        <v>1</v>
      </c>
      <c r="N151" s="206" t="s">
        <v>38</v>
      </c>
      <c r="O151" s="68"/>
      <c r="P151" s="193">
        <f t="shared" si="11"/>
        <v>0</v>
      </c>
      <c r="Q151" s="193">
        <v>8.2000000000000007E-3</v>
      </c>
      <c r="R151" s="193">
        <f t="shared" si="12"/>
        <v>4.9200000000000008E-2</v>
      </c>
      <c r="S151" s="193">
        <v>0</v>
      </c>
      <c r="T151" s="194">
        <f t="shared" si="13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95" t="s">
        <v>220</v>
      </c>
      <c r="AT151" s="195" t="s">
        <v>256</v>
      </c>
      <c r="AU151" s="195" t="s">
        <v>180</v>
      </c>
      <c r="AY151" s="14" t="s">
        <v>172</v>
      </c>
      <c r="BE151" s="196">
        <f t="shared" si="14"/>
        <v>0</v>
      </c>
      <c r="BF151" s="196">
        <f t="shared" si="15"/>
        <v>0</v>
      </c>
      <c r="BG151" s="196">
        <f t="shared" si="16"/>
        <v>0</v>
      </c>
      <c r="BH151" s="196">
        <f t="shared" si="17"/>
        <v>0</v>
      </c>
      <c r="BI151" s="196">
        <f t="shared" si="18"/>
        <v>0</v>
      </c>
      <c r="BJ151" s="14" t="s">
        <v>180</v>
      </c>
      <c r="BK151" s="196">
        <f t="shared" si="19"/>
        <v>0</v>
      </c>
      <c r="BL151" s="14" t="s">
        <v>179</v>
      </c>
      <c r="BM151" s="195" t="s">
        <v>462</v>
      </c>
    </row>
    <row r="152" spans="1:65" s="2" customFormat="1" ht="24.2" customHeight="1">
      <c r="A152" s="31"/>
      <c r="B152" s="32"/>
      <c r="C152" s="184" t="s">
        <v>8</v>
      </c>
      <c r="D152" s="184" t="s">
        <v>175</v>
      </c>
      <c r="E152" s="185" t="s">
        <v>1116</v>
      </c>
      <c r="F152" s="186" t="s">
        <v>1117</v>
      </c>
      <c r="G152" s="187" t="s">
        <v>1048</v>
      </c>
      <c r="H152" s="188">
        <v>10</v>
      </c>
      <c r="I152" s="189"/>
      <c r="J152" s="188">
        <f t="shared" si="10"/>
        <v>0</v>
      </c>
      <c r="K152" s="190"/>
      <c r="L152" s="36"/>
      <c r="M152" s="191" t="s">
        <v>1</v>
      </c>
      <c r="N152" s="192" t="s">
        <v>38</v>
      </c>
      <c r="O152" s="68"/>
      <c r="P152" s="193">
        <f t="shared" si="11"/>
        <v>0</v>
      </c>
      <c r="Q152" s="193">
        <v>0</v>
      </c>
      <c r="R152" s="193">
        <f t="shared" si="12"/>
        <v>0</v>
      </c>
      <c r="S152" s="193">
        <v>0</v>
      </c>
      <c r="T152" s="194">
        <f t="shared" si="13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95" t="s">
        <v>179</v>
      </c>
      <c r="AT152" s="195" t="s">
        <v>175</v>
      </c>
      <c r="AU152" s="195" t="s">
        <v>180</v>
      </c>
      <c r="AY152" s="14" t="s">
        <v>172</v>
      </c>
      <c r="BE152" s="196">
        <f t="shared" si="14"/>
        <v>0</v>
      </c>
      <c r="BF152" s="196">
        <f t="shared" si="15"/>
        <v>0</v>
      </c>
      <c r="BG152" s="196">
        <f t="shared" si="16"/>
        <v>0</v>
      </c>
      <c r="BH152" s="196">
        <f t="shared" si="17"/>
        <v>0</v>
      </c>
      <c r="BI152" s="196">
        <f t="shared" si="18"/>
        <v>0</v>
      </c>
      <c r="BJ152" s="14" t="s">
        <v>180</v>
      </c>
      <c r="BK152" s="196">
        <f t="shared" si="19"/>
        <v>0</v>
      </c>
      <c r="BL152" s="14" t="s">
        <v>179</v>
      </c>
      <c r="BM152" s="195" t="s">
        <v>472</v>
      </c>
    </row>
    <row r="153" spans="1:65" s="2" customFormat="1" ht="24.2" customHeight="1">
      <c r="A153" s="31"/>
      <c r="B153" s="32"/>
      <c r="C153" s="184" t="s">
        <v>384</v>
      </c>
      <c r="D153" s="184" t="s">
        <v>175</v>
      </c>
      <c r="E153" s="185" t="s">
        <v>1118</v>
      </c>
      <c r="F153" s="186" t="s">
        <v>2215</v>
      </c>
      <c r="G153" s="187" t="s">
        <v>1048</v>
      </c>
      <c r="H153" s="188">
        <v>28</v>
      </c>
      <c r="I153" s="189"/>
      <c r="J153" s="188">
        <f t="shared" si="10"/>
        <v>0</v>
      </c>
      <c r="K153" s="190"/>
      <c r="L153" s="36"/>
      <c r="M153" s="191" t="s">
        <v>1</v>
      </c>
      <c r="N153" s="192" t="s">
        <v>38</v>
      </c>
      <c r="O153" s="68"/>
      <c r="P153" s="193">
        <f t="shared" si="11"/>
        <v>0</v>
      </c>
      <c r="Q153" s="193">
        <v>0</v>
      </c>
      <c r="R153" s="193">
        <f t="shared" si="12"/>
        <v>0</v>
      </c>
      <c r="S153" s="193">
        <v>0</v>
      </c>
      <c r="T153" s="194">
        <f t="shared" si="13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95" t="s">
        <v>179</v>
      </c>
      <c r="AT153" s="195" t="s">
        <v>175</v>
      </c>
      <c r="AU153" s="195" t="s">
        <v>180</v>
      </c>
      <c r="AY153" s="14" t="s">
        <v>172</v>
      </c>
      <c r="BE153" s="196">
        <f t="shared" si="14"/>
        <v>0</v>
      </c>
      <c r="BF153" s="196">
        <f t="shared" si="15"/>
        <v>0</v>
      </c>
      <c r="BG153" s="196">
        <f t="shared" si="16"/>
        <v>0</v>
      </c>
      <c r="BH153" s="196">
        <f t="shared" si="17"/>
        <v>0</v>
      </c>
      <c r="BI153" s="196">
        <f t="shared" si="18"/>
        <v>0</v>
      </c>
      <c r="BJ153" s="14" t="s">
        <v>180</v>
      </c>
      <c r="BK153" s="196">
        <f t="shared" si="19"/>
        <v>0</v>
      </c>
      <c r="BL153" s="14" t="s">
        <v>179</v>
      </c>
      <c r="BM153" s="195" t="s">
        <v>482</v>
      </c>
    </row>
    <row r="154" spans="1:65" s="2" customFormat="1" ht="24.2" customHeight="1">
      <c r="A154" s="31"/>
      <c r="B154" s="32"/>
      <c r="C154" s="184" t="s">
        <v>241</v>
      </c>
      <c r="D154" s="184" t="s">
        <v>175</v>
      </c>
      <c r="E154" s="185" t="s">
        <v>1120</v>
      </c>
      <c r="F154" s="186" t="s">
        <v>2216</v>
      </c>
      <c r="G154" s="187" t="s">
        <v>1048</v>
      </c>
      <c r="H154" s="188">
        <v>36</v>
      </c>
      <c r="I154" s="189"/>
      <c r="J154" s="188">
        <f t="shared" si="10"/>
        <v>0</v>
      </c>
      <c r="K154" s="190"/>
      <c r="L154" s="36"/>
      <c r="M154" s="191" t="s">
        <v>1</v>
      </c>
      <c r="N154" s="192" t="s">
        <v>38</v>
      </c>
      <c r="O154" s="68"/>
      <c r="P154" s="193">
        <f t="shared" si="11"/>
        <v>0</v>
      </c>
      <c r="Q154" s="193">
        <v>0</v>
      </c>
      <c r="R154" s="193">
        <f t="shared" si="12"/>
        <v>0</v>
      </c>
      <c r="S154" s="193">
        <v>0</v>
      </c>
      <c r="T154" s="194">
        <f t="shared" si="13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95" t="s">
        <v>179</v>
      </c>
      <c r="AT154" s="195" t="s">
        <v>175</v>
      </c>
      <c r="AU154" s="195" t="s">
        <v>180</v>
      </c>
      <c r="AY154" s="14" t="s">
        <v>172</v>
      </c>
      <c r="BE154" s="196">
        <f t="shared" si="14"/>
        <v>0</v>
      </c>
      <c r="BF154" s="196">
        <f t="shared" si="15"/>
        <v>0</v>
      </c>
      <c r="BG154" s="196">
        <f t="shared" si="16"/>
        <v>0</v>
      </c>
      <c r="BH154" s="196">
        <f t="shared" si="17"/>
        <v>0</v>
      </c>
      <c r="BI154" s="196">
        <f t="shared" si="18"/>
        <v>0</v>
      </c>
      <c r="BJ154" s="14" t="s">
        <v>180</v>
      </c>
      <c r="BK154" s="196">
        <f t="shared" si="19"/>
        <v>0</v>
      </c>
      <c r="BL154" s="14" t="s">
        <v>179</v>
      </c>
      <c r="BM154" s="195" t="s">
        <v>490</v>
      </c>
    </row>
    <row r="155" spans="1:65" s="2" customFormat="1" ht="24.2" customHeight="1">
      <c r="A155" s="31"/>
      <c r="B155" s="32"/>
      <c r="C155" s="184" t="s">
        <v>385</v>
      </c>
      <c r="D155" s="184" t="s">
        <v>175</v>
      </c>
      <c r="E155" s="185" t="s">
        <v>1122</v>
      </c>
      <c r="F155" s="186" t="s">
        <v>1123</v>
      </c>
      <c r="G155" s="187" t="s">
        <v>1048</v>
      </c>
      <c r="H155" s="188">
        <v>1</v>
      </c>
      <c r="I155" s="189"/>
      <c r="J155" s="188">
        <f t="shared" si="10"/>
        <v>0</v>
      </c>
      <c r="K155" s="190"/>
      <c r="L155" s="36"/>
      <c r="M155" s="191" t="s">
        <v>1</v>
      </c>
      <c r="N155" s="192" t="s">
        <v>38</v>
      </c>
      <c r="O155" s="68"/>
      <c r="P155" s="193">
        <f t="shared" si="11"/>
        <v>0</v>
      </c>
      <c r="Q155" s="193">
        <v>0</v>
      </c>
      <c r="R155" s="193">
        <f t="shared" si="12"/>
        <v>0</v>
      </c>
      <c r="S155" s="193">
        <v>0</v>
      </c>
      <c r="T155" s="194">
        <f t="shared" si="13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95" t="s">
        <v>179</v>
      </c>
      <c r="AT155" s="195" t="s">
        <v>175</v>
      </c>
      <c r="AU155" s="195" t="s">
        <v>180</v>
      </c>
      <c r="AY155" s="14" t="s">
        <v>172</v>
      </c>
      <c r="BE155" s="196">
        <f t="shared" si="14"/>
        <v>0</v>
      </c>
      <c r="BF155" s="196">
        <f t="shared" si="15"/>
        <v>0</v>
      </c>
      <c r="BG155" s="196">
        <f t="shared" si="16"/>
        <v>0</v>
      </c>
      <c r="BH155" s="196">
        <f t="shared" si="17"/>
        <v>0</v>
      </c>
      <c r="BI155" s="196">
        <f t="shared" si="18"/>
        <v>0</v>
      </c>
      <c r="BJ155" s="14" t="s">
        <v>180</v>
      </c>
      <c r="BK155" s="196">
        <f t="shared" si="19"/>
        <v>0</v>
      </c>
      <c r="BL155" s="14" t="s">
        <v>179</v>
      </c>
      <c r="BM155" s="195" t="s">
        <v>498</v>
      </c>
    </row>
    <row r="156" spans="1:65" s="2" customFormat="1" ht="24.2" customHeight="1">
      <c r="A156" s="31"/>
      <c r="B156" s="32"/>
      <c r="C156" s="184" t="s">
        <v>386</v>
      </c>
      <c r="D156" s="184" t="s">
        <v>175</v>
      </c>
      <c r="E156" s="185" t="s">
        <v>1124</v>
      </c>
      <c r="F156" s="186" t="s">
        <v>1125</v>
      </c>
      <c r="G156" s="187" t="s">
        <v>1048</v>
      </c>
      <c r="H156" s="188">
        <v>1</v>
      </c>
      <c r="I156" s="189"/>
      <c r="J156" s="188">
        <f t="shared" si="10"/>
        <v>0</v>
      </c>
      <c r="K156" s="190"/>
      <c r="L156" s="36"/>
      <c r="M156" s="191" t="s">
        <v>1</v>
      </c>
      <c r="N156" s="192" t="s">
        <v>38</v>
      </c>
      <c r="O156" s="68"/>
      <c r="P156" s="193">
        <f t="shared" si="11"/>
        <v>0</v>
      </c>
      <c r="Q156" s="193">
        <v>0</v>
      </c>
      <c r="R156" s="193">
        <f t="shared" si="12"/>
        <v>0</v>
      </c>
      <c r="S156" s="193">
        <v>0</v>
      </c>
      <c r="T156" s="194">
        <f t="shared" si="13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95" t="s">
        <v>179</v>
      </c>
      <c r="AT156" s="195" t="s">
        <v>175</v>
      </c>
      <c r="AU156" s="195" t="s">
        <v>180</v>
      </c>
      <c r="AY156" s="14" t="s">
        <v>172</v>
      </c>
      <c r="BE156" s="196">
        <f t="shared" si="14"/>
        <v>0</v>
      </c>
      <c r="BF156" s="196">
        <f t="shared" si="15"/>
        <v>0</v>
      </c>
      <c r="BG156" s="196">
        <f t="shared" si="16"/>
        <v>0</v>
      </c>
      <c r="BH156" s="196">
        <f t="shared" si="17"/>
        <v>0</v>
      </c>
      <c r="BI156" s="196">
        <f t="shared" si="18"/>
        <v>0</v>
      </c>
      <c r="BJ156" s="14" t="s">
        <v>180</v>
      </c>
      <c r="BK156" s="196">
        <f t="shared" si="19"/>
        <v>0</v>
      </c>
      <c r="BL156" s="14" t="s">
        <v>179</v>
      </c>
      <c r="BM156" s="195" t="s">
        <v>508</v>
      </c>
    </row>
    <row r="157" spans="1:65" s="2" customFormat="1" ht="24.2" customHeight="1">
      <c r="A157" s="31"/>
      <c r="B157" s="32"/>
      <c r="C157" s="184" t="s">
        <v>391</v>
      </c>
      <c r="D157" s="184" t="s">
        <v>175</v>
      </c>
      <c r="E157" s="185" t="s">
        <v>1126</v>
      </c>
      <c r="F157" s="186" t="s">
        <v>1127</v>
      </c>
      <c r="G157" s="187" t="s">
        <v>1048</v>
      </c>
      <c r="H157" s="188">
        <v>1</v>
      </c>
      <c r="I157" s="189"/>
      <c r="J157" s="188">
        <f t="shared" si="10"/>
        <v>0</v>
      </c>
      <c r="K157" s="190"/>
      <c r="L157" s="36"/>
      <c r="M157" s="191" t="s">
        <v>1</v>
      </c>
      <c r="N157" s="192" t="s">
        <v>38</v>
      </c>
      <c r="O157" s="68"/>
      <c r="P157" s="193">
        <f t="shared" si="11"/>
        <v>0</v>
      </c>
      <c r="Q157" s="193">
        <v>0</v>
      </c>
      <c r="R157" s="193">
        <f t="shared" si="12"/>
        <v>0</v>
      </c>
      <c r="S157" s="193">
        <v>0</v>
      </c>
      <c r="T157" s="194">
        <f t="shared" si="13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95" t="s">
        <v>179</v>
      </c>
      <c r="AT157" s="195" t="s">
        <v>175</v>
      </c>
      <c r="AU157" s="195" t="s">
        <v>180</v>
      </c>
      <c r="AY157" s="14" t="s">
        <v>172</v>
      </c>
      <c r="BE157" s="196">
        <f t="shared" si="14"/>
        <v>0</v>
      </c>
      <c r="BF157" s="196">
        <f t="shared" si="15"/>
        <v>0</v>
      </c>
      <c r="BG157" s="196">
        <f t="shared" si="16"/>
        <v>0</v>
      </c>
      <c r="BH157" s="196">
        <f t="shared" si="17"/>
        <v>0</v>
      </c>
      <c r="BI157" s="196">
        <f t="shared" si="18"/>
        <v>0</v>
      </c>
      <c r="BJ157" s="14" t="s">
        <v>180</v>
      </c>
      <c r="BK157" s="196">
        <f t="shared" si="19"/>
        <v>0</v>
      </c>
      <c r="BL157" s="14" t="s">
        <v>179</v>
      </c>
      <c r="BM157" s="195" t="s">
        <v>520</v>
      </c>
    </row>
    <row r="158" spans="1:65" s="2" customFormat="1" ht="24.2" customHeight="1">
      <c r="A158" s="31"/>
      <c r="B158" s="32"/>
      <c r="C158" s="184" t="s">
        <v>398</v>
      </c>
      <c r="D158" s="184" t="s">
        <v>175</v>
      </c>
      <c r="E158" s="185" t="s">
        <v>2138</v>
      </c>
      <c r="F158" s="186" t="s">
        <v>2139</v>
      </c>
      <c r="G158" s="187" t="s">
        <v>1048</v>
      </c>
      <c r="H158" s="188">
        <v>1</v>
      </c>
      <c r="I158" s="189"/>
      <c r="J158" s="188">
        <f t="shared" si="10"/>
        <v>0</v>
      </c>
      <c r="K158" s="190"/>
      <c r="L158" s="36"/>
      <c r="M158" s="191" t="s">
        <v>1</v>
      </c>
      <c r="N158" s="192" t="s">
        <v>38</v>
      </c>
      <c r="O158" s="68"/>
      <c r="P158" s="193">
        <f t="shared" si="11"/>
        <v>0</v>
      </c>
      <c r="Q158" s="193">
        <v>0</v>
      </c>
      <c r="R158" s="193">
        <f t="shared" si="12"/>
        <v>0</v>
      </c>
      <c r="S158" s="193">
        <v>0</v>
      </c>
      <c r="T158" s="194">
        <f t="shared" si="13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95" t="s">
        <v>179</v>
      </c>
      <c r="AT158" s="195" t="s">
        <v>175</v>
      </c>
      <c r="AU158" s="195" t="s">
        <v>180</v>
      </c>
      <c r="AY158" s="14" t="s">
        <v>172</v>
      </c>
      <c r="BE158" s="196">
        <f t="shared" si="14"/>
        <v>0</v>
      </c>
      <c r="BF158" s="196">
        <f t="shared" si="15"/>
        <v>0</v>
      </c>
      <c r="BG158" s="196">
        <f t="shared" si="16"/>
        <v>0</v>
      </c>
      <c r="BH158" s="196">
        <f t="shared" si="17"/>
        <v>0</v>
      </c>
      <c r="BI158" s="196">
        <f t="shared" si="18"/>
        <v>0</v>
      </c>
      <c r="BJ158" s="14" t="s">
        <v>180</v>
      </c>
      <c r="BK158" s="196">
        <f t="shared" si="19"/>
        <v>0</v>
      </c>
      <c r="BL158" s="14" t="s">
        <v>179</v>
      </c>
      <c r="BM158" s="195" t="s">
        <v>532</v>
      </c>
    </row>
    <row r="159" spans="1:65" s="2" customFormat="1" ht="14.45" customHeight="1">
      <c r="A159" s="31"/>
      <c r="B159" s="32"/>
      <c r="C159" s="197" t="s">
        <v>402</v>
      </c>
      <c r="D159" s="197" t="s">
        <v>256</v>
      </c>
      <c r="E159" s="198" t="s">
        <v>1130</v>
      </c>
      <c r="F159" s="199" t="s">
        <v>1131</v>
      </c>
      <c r="G159" s="200" t="s">
        <v>1048</v>
      </c>
      <c r="H159" s="201">
        <v>1</v>
      </c>
      <c r="I159" s="202"/>
      <c r="J159" s="201">
        <f t="shared" si="10"/>
        <v>0</v>
      </c>
      <c r="K159" s="203"/>
      <c r="L159" s="204"/>
      <c r="M159" s="205" t="s">
        <v>1</v>
      </c>
      <c r="N159" s="206" t="s">
        <v>38</v>
      </c>
      <c r="O159" s="68"/>
      <c r="P159" s="193">
        <f t="shared" si="11"/>
        <v>0</v>
      </c>
      <c r="Q159" s="193">
        <v>0</v>
      </c>
      <c r="R159" s="193">
        <f t="shared" si="12"/>
        <v>0</v>
      </c>
      <c r="S159" s="193">
        <v>0</v>
      </c>
      <c r="T159" s="194">
        <f t="shared" si="13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95" t="s">
        <v>220</v>
      </c>
      <c r="AT159" s="195" t="s">
        <v>256</v>
      </c>
      <c r="AU159" s="195" t="s">
        <v>180</v>
      </c>
      <c r="AY159" s="14" t="s">
        <v>172</v>
      </c>
      <c r="BE159" s="196">
        <f t="shared" si="14"/>
        <v>0</v>
      </c>
      <c r="BF159" s="196">
        <f t="shared" si="15"/>
        <v>0</v>
      </c>
      <c r="BG159" s="196">
        <f t="shared" si="16"/>
        <v>0</v>
      </c>
      <c r="BH159" s="196">
        <f t="shared" si="17"/>
        <v>0</v>
      </c>
      <c r="BI159" s="196">
        <f t="shared" si="18"/>
        <v>0</v>
      </c>
      <c r="BJ159" s="14" t="s">
        <v>180</v>
      </c>
      <c r="BK159" s="196">
        <f t="shared" si="19"/>
        <v>0</v>
      </c>
      <c r="BL159" s="14" t="s">
        <v>179</v>
      </c>
      <c r="BM159" s="195" t="s">
        <v>544</v>
      </c>
    </row>
    <row r="160" spans="1:65" s="2" customFormat="1" ht="24.2" customHeight="1">
      <c r="A160" s="31"/>
      <c r="B160" s="32"/>
      <c r="C160" s="184" t="s">
        <v>406</v>
      </c>
      <c r="D160" s="184" t="s">
        <v>175</v>
      </c>
      <c r="E160" s="185" t="s">
        <v>2217</v>
      </c>
      <c r="F160" s="186" t="s">
        <v>2218</v>
      </c>
      <c r="G160" s="187" t="s">
        <v>1048</v>
      </c>
      <c r="H160" s="188">
        <v>1</v>
      </c>
      <c r="I160" s="189"/>
      <c r="J160" s="188">
        <f t="shared" si="10"/>
        <v>0</v>
      </c>
      <c r="K160" s="190"/>
      <c r="L160" s="36"/>
      <c r="M160" s="191" t="s">
        <v>1</v>
      </c>
      <c r="N160" s="192" t="s">
        <v>38</v>
      </c>
      <c r="O160" s="68"/>
      <c r="P160" s="193">
        <f t="shared" si="11"/>
        <v>0</v>
      </c>
      <c r="Q160" s="193">
        <v>0</v>
      </c>
      <c r="R160" s="193">
        <f t="shared" si="12"/>
        <v>0</v>
      </c>
      <c r="S160" s="193">
        <v>0</v>
      </c>
      <c r="T160" s="194">
        <f t="shared" si="13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95" t="s">
        <v>179</v>
      </c>
      <c r="AT160" s="195" t="s">
        <v>175</v>
      </c>
      <c r="AU160" s="195" t="s">
        <v>180</v>
      </c>
      <c r="AY160" s="14" t="s">
        <v>172</v>
      </c>
      <c r="BE160" s="196">
        <f t="shared" si="14"/>
        <v>0</v>
      </c>
      <c r="BF160" s="196">
        <f t="shared" si="15"/>
        <v>0</v>
      </c>
      <c r="BG160" s="196">
        <f t="shared" si="16"/>
        <v>0</v>
      </c>
      <c r="BH160" s="196">
        <f t="shared" si="17"/>
        <v>0</v>
      </c>
      <c r="BI160" s="196">
        <f t="shared" si="18"/>
        <v>0</v>
      </c>
      <c r="BJ160" s="14" t="s">
        <v>180</v>
      </c>
      <c r="BK160" s="196">
        <f t="shared" si="19"/>
        <v>0</v>
      </c>
      <c r="BL160" s="14" t="s">
        <v>179</v>
      </c>
      <c r="BM160" s="195" t="s">
        <v>552</v>
      </c>
    </row>
    <row r="161" spans="1:65" s="2" customFormat="1" ht="24.2" customHeight="1">
      <c r="A161" s="31"/>
      <c r="B161" s="32"/>
      <c r="C161" s="184" t="s">
        <v>412</v>
      </c>
      <c r="D161" s="184" t="s">
        <v>175</v>
      </c>
      <c r="E161" s="185" t="s">
        <v>1793</v>
      </c>
      <c r="F161" s="186" t="s">
        <v>2219</v>
      </c>
      <c r="G161" s="187" t="s">
        <v>1048</v>
      </c>
      <c r="H161" s="188">
        <v>1</v>
      </c>
      <c r="I161" s="189"/>
      <c r="J161" s="188">
        <f t="shared" si="10"/>
        <v>0</v>
      </c>
      <c r="K161" s="190"/>
      <c r="L161" s="36"/>
      <c r="M161" s="191" t="s">
        <v>1</v>
      </c>
      <c r="N161" s="192" t="s">
        <v>38</v>
      </c>
      <c r="O161" s="68"/>
      <c r="P161" s="193">
        <f t="shared" si="11"/>
        <v>0</v>
      </c>
      <c r="Q161" s="193">
        <v>0</v>
      </c>
      <c r="R161" s="193">
        <f t="shared" si="12"/>
        <v>0</v>
      </c>
      <c r="S161" s="193">
        <v>0</v>
      </c>
      <c r="T161" s="194">
        <f t="shared" si="13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95" t="s">
        <v>179</v>
      </c>
      <c r="AT161" s="195" t="s">
        <v>175</v>
      </c>
      <c r="AU161" s="195" t="s">
        <v>180</v>
      </c>
      <c r="AY161" s="14" t="s">
        <v>172</v>
      </c>
      <c r="BE161" s="196">
        <f t="shared" si="14"/>
        <v>0</v>
      </c>
      <c r="BF161" s="196">
        <f t="shared" si="15"/>
        <v>0</v>
      </c>
      <c r="BG161" s="196">
        <f t="shared" si="16"/>
        <v>0</v>
      </c>
      <c r="BH161" s="196">
        <f t="shared" si="17"/>
        <v>0</v>
      </c>
      <c r="BI161" s="196">
        <f t="shared" si="18"/>
        <v>0</v>
      </c>
      <c r="BJ161" s="14" t="s">
        <v>180</v>
      </c>
      <c r="BK161" s="196">
        <f t="shared" si="19"/>
        <v>0</v>
      </c>
      <c r="BL161" s="14" t="s">
        <v>179</v>
      </c>
      <c r="BM161" s="195" t="s">
        <v>560</v>
      </c>
    </row>
    <row r="162" spans="1:65" s="2" customFormat="1" ht="24.2" customHeight="1">
      <c r="A162" s="31"/>
      <c r="B162" s="32"/>
      <c r="C162" s="197" t="s">
        <v>416</v>
      </c>
      <c r="D162" s="197" t="s">
        <v>256</v>
      </c>
      <c r="E162" s="198" t="s">
        <v>1138</v>
      </c>
      <c r="F162" s="199" t="s">
        <v>2220</v>
      </c>
      <c r="G162" s="200" t="s">
        <v>1048</v>
      </c>
      <c r="H162" s="201">
        <v>1</v>
      </c>
      <c r="I162" s="202"/>
      <c r="J162" s="201">
        <f t="shared" si="10"/>
        <v>0</v>
      </c>
      <c r="K162" s="203"/>
      <c r="L162" s="204"/>
      <c r="M162" s="205" t="s">
        <v>1</v>
      </c>
      <c r="N162" s="206" t="s">
        <v>38</v>
      </c>
      <c r="O162" s="68"/>
      <c r="P162" s="193">
        <f t="shared" si="11"/>
        <v>0</v>
      </c>
      <c r="Q162" s="193">
        <v>0</v>
      </c>
      <c r="R162" s="193">
        <f t="shared" si="12"/>
        <v>0</v>
      </c>
      <c r="S162" s="193">
        <v>0</v>
      </c>
      <c r="T162" s="194">
        <f t="shared" si="13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95" t="s">
        <v>220</v>
      </c>
      <c r="AT162" s="195" t="s">
        <v>256</v>
      </c>
      <c r="AU162" s="195" t="s">
        <v>180</v>
      </c>
      <c r="AY162" s="14" t="s">
        <v>172</v>
      </c>
      <c r="BE162" s="196">
        <f t="shared" si="14"/>
        <v>0</v>
      </c>
      <c r="BF162" s="196">
        <f t="shared" si="15"/>
        <v>0</v>
      </c>
      <c r="BG162" s="196">
        <f t="shared" si="16"/>
        <v>0</v>
      </c>
      <c r="BH162" s="196">
        <f t="shared" si="17"/>
        <v>0</v>
      </c>
      <c r="BI162" s="196">
        <f t="shared" si="18"/>
        <v>0</v>
      </c>
      <c r="BJ162" s="14" t="s">
        <v>180</v>
      </c>
      <c r="BK162" s="196">
        <f t="shared" si="19"/>
        <v>0</v>
      </c>
      <c r="BL162" s="14" t="s">
        <v>179</v>
      </c>
      <c r="BM162" s="195" t="s">
        <v>567</v>
      </c>
    </row>
    <row r="163" spans="1:65" s="2" customFormat="1" ht="24.2" customHeight="1">
      <c r="A163" s="31"/>
      <c r="B163" s="32"/>
      <c r="C163" s="184" t="s">
        <v>422</v>
      </c>
      <c r="D163" s="184" t="s">
        <v>175</v>
      </c>
      <c r="E163" s="185" t="s">
        <v>1135</v>
      </c>
      <c r="F163" s="186" t="s">
        <v>2221</v>
      </c>
      <c r="G163" s="187" t="s">
        <v>1048</v>
      </c>
      <c r="H163" s="188">
        <v>1</v>
      </c>
      <c r="I163" s="189"/>
      <c r="J163" s="188">
        <f t="shared" si="10"/>
        <v>0</v>
      </c>
      <c r="K163" s="190"/>
      <c r="L163" s="36"/>
      <c r="M163" s="191" t="s">
        <v>1</v>
      </c>
      <c r="N163" s="192" t="s">
        <v>38</v>
      </c>
      <c r="O163" s="68"/>
      <c r="P163" s="193">
        <f t="shared" si="11"/>
        <v>0</v>
      </c>
      <c r="Q163" s="193">
        <v>0</v>
      </c>
      <c r="R163" s="193">
        <f t="shared" si="12"/>
        <v>0</v>
      </c>
      <c r="S163" s="193">
        <v>0</v>
      </c>
      <c r="T163" s="194">
        <f t="shared" si="13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95" t="s">
        <v>179</v>
      </c>
      <c r="AT163" s="195" t="s">
        <v>175</v>
      </c>
      <c r="AU163" s="195" t="s">
        <v>180</v>
      </c>
      <c r="AY163" s="14" t="s">
        <v>172</v>
      </c>
      <c r="BE163" s="196">
        <f t="shared" si="14"/>
        <v>0</v>
      </c>
      <c r="BF163" s="196">
        <f t="shared" si="15"/>
        <v>0</v>
      </c>
      <c r="BG163" s="196">
        <f t="shared" si="16"/>
        <v>0</v>
      </c>
      <c r="BH163" s="196">
        <f t="shared" si="17"/>
        <v>0</v>
      </c>
      <c r="BI163" s="196">
        <f t="shared" si="18"/>
        <v>0</v>
      </c>
      <c r="BJ163" s="14" t="s">
        <v>180</v>
      </c>
      <c r="BK163" s="196">
        <f t="shared" si="19"/>
        <v>0</v>
      </c>
      <c r="BL163" s="14" t="s">
        <v>179</v>
      </c>
      <c r="BM163" s="195" t="s">
        <v>577</v>
      </c>
    </row>
    <row r="164" spans="1:65" s="2" customFormat="1" ht="24.2" customHeight="1">
      <c r="A164" s="31"/>
      <c r="B164" s="32"/>
      <c r="C164" s="197" t="s">
        <v>426</v>
      </c>
      <c r="D164" s="197" t="s">
        <v>256</v>
      </c>
      <c r="E164" s="198" t="s">
        <v>1797</v>
      </c>
      <c r="F164" s="199" t="s">
        <v>2222</v>
      </c>
      <c r="G164" s="200" t="s">
        <v>1048</v>
      </c>
      <c r="H164" s="201">
        <v>1</v>
      </c>
      <c r="I164" s="202"/>
      <c r="J164" s="201">
        <f t="shared" si="10"/>
        <v>0</v>
      </c>
      <c r="K164" s="203"/>
      <c r="L164" s="204"/>
      <c r="M164" s="205" t="s">
        <v>1</v>
      </c>
      <c r="N164" s="206" t="s">
        <v>38</v>
      </c>
      <c r="O164" s="68"/>
      <c r="P164" s="193">
        <f t="shared" si="11"/>
        <v>0</v>
      </c>
      <c r="Q164" s="193">
        <v>0</v>
      </c>
      <c r="R164" s="193">
        <f t="shared" si="12"/>
        <v>0</v>
      </c>
      <c r="S164" s="193">
        <v>0</v>
      </c>
      <c r="T164" s="194">
        <f t="shared" si="13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95" t="s">
        <v>220</v>
      </c>
      <c r="AT164" s="195" t="s">
        <v>256</v>
      </c>
      <c r="AU164" s="195" t="s">
        <v>180</v>
      </c>
      <c r="AY164" s="14" t="s">
        <v>172</v>
      </c>
      <c r="BE164" s="196">
        <f t="shared" si="14"/>
        <v>0</v>
      </c>
      <c r="BF164" s="196">
        <f t="shared" si="15"/>
        <v>0</v>
      </c>
      <c r="BG164" s="196">
        <f t="shared" si="16"/>
        <v>0</v>
      </c>
      <c r="BH164" s="196">
        <f t="shared" si="17"/>
        <v>0</v>
      </c>
      <c r="BI164" s="196">
        <f t="shared" si="18"/>
        <v>0</v>
      </c>
      <c r="BJ164" s="14" t="s">
        <v>180</v>
      </c>
      <c r="BK164" s="196">
        <f t="shared" si="19"/>
        <v>0</v>
      </c>
      <c r="BL164" s="14" t="s">
        <v>179</v>
      </c>
      <c r="BM164" s="195" t="s">
        <v>585</v>
      </c>
    </row>
    <row r="165" spans="1:65" s="2" customFormat="1" ht="24.2" customHeight="1">
      <c r="A165" s="31"/>
      <c r="B165" s="32"/>
      <c r="C165" s="184" t="s">
        <v>432</v>
      </c>
      <c r="D165" s="184" t="s">
        <v>175</v>
      </c>
      <c r="E165" s="185" t="s">
        <v>1141</v>
      </c>
      <c r="F165" s="186" t="s">
        <v>1142</v>
      </c>
      <c r="G165" s="187" t="s">
        <v>337</v>
      </c>
      <c r="H165" s="188">
        <v>3.9</v>
      </c>
      <c r="I165" s="189"/>
      <c r="J165" s="188">
        <f t="shared" si="10"/>
        <v>0</v>
      </c>
      <c r="K165" s="190"/>
      <c r="L165" s="36"/>
      <c r="M165" s="191" t="s">
        <v>1</v>
      </c>
      <c r="N165" s="192" t="s">
        <v>38</v>
      </c>
      <c r="O165" s="68"/>
      <c r="P165" s="193">
        <f t="shared" si="11"/>
        <v>0</v>
      </c>
      <c r="Q165" s="193">
        <v>0</v>
      </c>
      <c r="R165" s="193">
        <f t="shared" si="12"/>
        <v>0</v>
      </c>
      <c r="S165" s="193">
        <v>0</v>
      </c>
      <c r="T165" s="194">
        <f t="shared" si="13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95" t="s">
        <v>179</v>
      </c>
      <c r="AT165" s="195" t="s">
        <v>175</v>
      </c>
      <c r="AU165" s="195" t="s">
        <v>180</v>
      </c>
      <c r="AY165" s="14" t="s">
        <v>172</v>
      </c>
      <c r="BE165" s="196">
        <f t="shared" si="14"/>
        <v>0</v>
      </c>
      <c r="BF165" s="196">
        <f t="shared" si="15"/>
        <v>0</v>
      </c>
      <c r="BG165" s="196">
        <f t="shared" si="16"/>
        <v>0</v>
      </c>
      <c r="BH165" s="196">
        <f t="shared" si="17"/>
        <v>0</v>
      </c>
      <c r="BI165" s="196">
        <f t="shared" si="18"/>
        <v>0</v>
      </c>
      <c r="BJ165" s="14" t="s">
        <v>180</v>
      </c>
      <c r="BK165" s="196">
        <f t="shared" si="19"/>
        <v>0</v>
      </c>
      <c r="BL165" s="14" t="s">
        <v>179</v>
      </c>
      <c r="BM165" s="195" t="s">
        <v>590</v>
      </c>
    </row>
    <row r="166" spans="1:65" s="2" customFormat="1" ht="24.2" customHeight="1">
      <c r="A166" s="31"/>
      <c r="B166" s="32"/>
      <c r="C166" s="197" t="s">
        <v>438</v>
      </c>
      <c r="D166" s="197" t="s">
        <v>256</v>
      </c>
      <c r="E166" s="198" t="s">
        <v>1144</v>
      </c>
      <c r="F166" s="199" t="s">
        <v>1145</v>
      </c>
      <c r="G166" s="200" t="s">
        <v>457</v>
      </c>
      <c r="H166" s="201">
        <v>0.5</v>
      </c>
      <c r="I166" s="202"/>
      <c r="J166" s="201">
        <f t="shared" si="10"/>
        <v>0</v>
      </c>
      <c r="K166" s="203"/>
      <c r="L166" s="204"/>
      <c r="M166" s="205" t="s">
        <v>1</v>
      </c>
      <c r="N166" s="206" t="s">
        <v>38</v>
      </c>
      <c r="O166" s="68"/>
      <c r="P166" s="193">
        <f t="shared" si="11"/>
        <v>0</v>
      </c>
      <c r="Q166" s="193">
        <v>1E-3</v>
      </c>
      <c r="R166" s="193">
        <f t="shared" si="12"/>
        <v>5.0000000000000001E-4</v>
      </c>
      <c r="S166" s="193">
        <v>0</v>
      </c>
      <c r="T166" s="194">
        <f t="shared" si="13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95" t="s">
        <v>220</v>
      </c>
      <c r="AT166" s="195" t="s">
        <v>256</v>
      </c>
      <c r="AU166" s="195" t="s">
        <v>180</v>
      </c>
      <c r="AY166" s="14" t="s">
        <v>172</v>
      </c>
      <c r="BE166" s="196">
        <f t="shared" si="14"/>
        <v>0</v>
      </c>
      <c r="BF166" s="196">
        <f t="shared" si="15"/>
        <v>0</v>
      </c>
      <c r="BG166" s="196">
        <f t="shared" si="16"/>
        <v>0</v>
      </c>
      <c r="BH166" s="196">
        <f t="shared" si="17"/>
        <v>0</v>
      </c>
      <c r="BI166" s="196">
        <f t="shared" si="18"/>
        <v>0</v>
      </c>
      <c r="BJ166" s="14" t="s">
        <v>180</v>
      </c>
      <c r="BK166" s="196">
        <f t="shared" si="19"/>
        <v>0</v>
      </c>
      <c r="BL166" s="14" t="s">
        <v>179</v>
      </c>
      <c r="BM166" s="195" t="s">
        <v>592</v>
      </c>
    </row>
    <row r="167" spans="1:65" s="2" customFormat="1" ht="24.2" customHeight="1">
      <c r="A167" s="31"/>
      <c r="B167" s="32"/>
      <c r="C167" s="197" t="s">
        <v>444</v>
      </c>
      <c r="D167" s="197" t="s">
        <v>256</v>
      </c>
      <c r="E167" s="198" t="s">
        <v>1147</v>
      </c>
      <c r="F167" s="199" t="s">
        <v>1148</v>
      </c>
      <c r="G167" s="200" t="s">
        <v>457</v>
      </c>
      <c r="H167" s="201">
        <v>0.5</v>
      </c>
      <c r="I167" s="202"/>
      <c r="J167" s="201">
        <f t="shared" si="10"/>
        <v>0</v>
      </c>
      <c r="K167" s="203"/>
      <c r="L167" s="204"/>
      <c r="M167" s="205" t="s">
        <v>1</v>
      </c>
      <c r="N167" s="206" t="s">
        <v>38</v>
      </c>
      <c r="O167" s="68"/>
      <c r="P167" s="193">
        <f t="shared" si="11"/>
        <v>0</v>
      </c>
      <c r="Q167" s="193">
        <v>1E-3</v>
      </c>
      <c r="R167" s="193">
        <f t="shared" si="12"/>
        <v>5.0000000000000001E-4</v>
      </c>
      <c r="S167" s="193">
        <v>0</v>
      </c>
      <c r="T167" s="194">
        <f t="shared" si="13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95" t="s">
        <v>220</v>
      </c>
      <c r="AT167" s="195" t="s">
        <v>256</v>
      </c>
      <c r="AU167" s="195" t="s">
        <v>180</v>
      </c>
      <c r="AY167" s="14" t="s">
        <v>172</v>
      </c>
      <c r="BE167" s="196">
        <f t="shared" si="14"/>
        <v>0</v>
      </c>
      <c r="BF167" s="196">
        <f t="shared" si="15"/>
        <v>0</v>
      </c>
      <c r="BG167" s="196">
        <f t="shared" si="16"/>
        <v>0</v>
      </c>
      <c r="BH167" s="196">
        <f t="shared" si="17"/>
        <v>0</v>
      </c>
      <c r="BI167" s="196">
        <f t="shared" si="18"/>
        <v>0</v>
      </c>
      <c r="BJ167" s="14" t="s">
        <v>180</v>
      </c>
      <c r="BK167" s="196">
        <f t="shared" si="19"/>
        <v>0</v>
      </c>
      <c r="BL167" s="14" t="s">
        <v>179</v>
      </c>
      <c r="BM167" s="195" t="s">
        <v>601</v>
      </c>
    </row>
    <row r="168" spans="1:65" s="2" customFormat="1" ht="24.2" customHeight="1">
      <c r="A168" s="31"/>
      <c r="B168" s="32"/>
      <c r="C168" s="197" t="s">
        <v>450</v>
      </c>
      <c r="D168" s="197" t="s">
        <v>256</v>
      </c>
      <c r="E168" s="198" t="s">
        <v>1150</v>
      </c>
      <c r="F168" s="199" t="s">
        <v>1151</v>
      </c>
      <c r="G168" s="200" t="s">
        <v>457</v>
      </c>
      <c r="H168" s="201">
        <v>0.5</v>
      </c>
      <c r="I168" s="202"/>
      <c r="J168" s="201">
        <f t="shared" si="10"/>
        <v>0</v>
      </c>
      <c r="K168" s="203"/>
      <c r="L168" s="204"/>
      <c r="M168" s="205" t="s">
        <v>1</v>
      </c>
      <c r="N168" s="206" t="s">
        <v>38</v>
      </c>
      <c r="O168" s="68"/>
      <c r="P168" s="193">
        <f t="shared" si="11"/>
        <v>0</v>
      </c>
      <c r="Q168" s="193">
        <v>1E-3</v>
      </c>
      <c r="R168" s="193">
        <f t="shared" si="12"/>
        <v>5.0000000000000001E-4</v>
      </c>
      <c r="S168" s="193">
        <v>0</v>
      </c>
      <c r="T168" s="194">
        <f t="shared" si="13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95" t="s">
        <v>220</v>
      </c>
      <c r="AT168" s="195" t="s">
        <v>256</v>
      </c>
      <c r="AU168" s="195" t="s">
        <v>180</v>
      </c>
      <c r="AY168" s="14" t="s">
        <v>172</v>
      </c>
      <c r="BE168" s="196">
        <f t="shared" si="14"/>
        <v>0</v>
      </c>
      <c r="BF168" s="196">
        <f t="shared" si="15"/>
        <v>0</v>
      </c>
      <c r="BG168" s="196">
        <f t="shared" si="16"/>
        <v>0</v>
      </c>
      <c r="BH168" s="196">
        <f t="shared" si="17"/>
        <v>0</v>
      </c>
      <c r="BI168" s="196">
        <f t="shared" si="18"/>
        <v>0</v>
      </c>
      <c r="BJ168" s="14" t="s">
        <v>180</v>
      </c>
      <c r="BK168" s="196">
        <f t="shared" si="19"/>
        <v>0</v>
      </c>
      <c r="BL168" s="14" t="s">
        <v>179</v>
      </c>
      <c r="BM168" s="195" t="s">
        <v>609</v>
      </c>
    </row>
    <row r="169" spans="1:65" s="2" customFormat="1" ht="24.2" customHeight="1">
      <c r="A169" s="31"/>
      <c r="B169" s="32"/>
      <c r="C169" s="184" t="s">
        <v>454</v>
      </c>
      <c r="D169" s="184" t="s">
        <v>175</v>
      </c>
      <c r="E169" s="185" t="s">
        <v>1153</v>
      </c>
      <c r="F169" s="186" t="s">
        <v>1154</v>
      </c>
      <c r="G169" s="187" t="s">
        <v>337</v>
      </c>
      <c r="H169" s="188">
        <v>12</v>
      </c>
      <c r="I169" s="189"/>
      <c r="J169" s="188">
        <f t="shared" si="10"/>
        <v>0</v>
      </c>
      <c r="K169" s="190"/>
      <c r="L169" s="36"/>
      <c r="M169" s="191" t="s">
        <v>1</v>
      </c>
      <c r="N169" s="192" t="s">
        <v>38</v>
      </c>
      <c r="O169" s="68"/>
      <c r="P169" s="193">
        <f t="shared" si="11"/>
        <v>0</v>
      </c>
      <c r="Q169" s="193">
        <v>0</v>
      </c>
      <c r="R169" s="193">
        <f t="shared" si="12"/>
        <v>0</v>
      </c>
      <c r="S169" s="193">
        <v>0</v>
      </c>
      <c r="T169" s="194">
        <f t="shared" si="13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95" t="s">
        <v>179</v>
      </c>
      <c r="AT169" s="195" t="s">
        <v>175</v>
      </c>
      <c r="AU169" s="195" t="s">
        <v>180</v>
      </c>
      <c r="AY169" s="14" t="s">
        <v>172</v>
      </c>
      <c r="BE169" s="196">
        <f t="shared" si="14"/>
        <v>0</v>
      </c>
      <c r="BF169" s="196">
        <f t="shared" si="15"/>
        <v>0</v>
      </c>
      <c r="BG169" s="196">
        <f t="shared" si="16"/>
        <v>0</v>
      </c>
      <c r="BH169" s="196">
        <f t="shared" si="17"/>
        <v>0</v>
      </c>
      <c r="BI169" s="196">
        <f t="shared" si="18"/>
        <v>0</v>
      </c>
      <c r="BJ169" s="14" t="s">
        <v>180</v>
      </c>
      <c r="BK169" s="196">
        <f t="shared" si="19"/>
        <v>0</v>
      </c>
      <c r="BL169" s="14" t="s">
        <v>179</v>
      </c>
      <c r="BM169" s="195" t="s">
        <v>617</v>
      </c>
    </row>
    <row r="170" spans="1:65" s="2" customFormat="1" ht="24.2" customHeight="1">
      <c r="A170" s="31"/>
      <c r="B170" s="32"/>
      <c r="C170" s="197" t="s">
        <v>462</v>
      </c>
      <c r="D170" s="197" t="s">
        <v>256</v>
      </c>
      <c r="E170" s="198" t="s">
        <v>1799</v>
      </c>
      <c r="F170" s="199" t="s">
        <v>1800</v>
      </c>
      <c r="G170" s="200" t="s">
        <v>1048</v>
      </c>
      <c r="H170" s="201">
        <v>1</v>
      </c>
      <c r="I170" s="202"/>
      <c r="J170" s="201">
        <f t="shared" si="10"/>
        <v>0</v>
      </c>
      <c r="K170" s="203"/>
      <c r="L170" s="204"/>
      <c r="M170" s="205" t="s">
        <v>1</v>
      </c>
      <c r="N170" s="206" t="s">
        <v>38</v>
      </c>
      <c r="O170" s="68"/>
      <c r="P170" s="193">
        <f t="shared" si="11"/>
        <v>0</v>
      </c>
      <c r="Q170" s="193">
        <v>0</v>
      </c>
      <c r="R170" s="193">
        <f t="shared" si="12"/>
        <v>0</v>
      </c>
      <c r="S170" s="193">
        <v>0</v>
      </c>
      <c r="T170" s="194">
        <f t="shared" si="13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95" t="s">
        <v>220</v>
      </c>
      <c r="AT170" s="195" t="s">
        <v>256</v>
      </c>
      <c r="AU170" s="195" t="s">
        <v>180</v>
      </c>
      <c r="AY170" s="14" t="s">
        <v>172</v>
      </c>
      <c r="BE170" s="196">
        <f t="shared" si="14"/>
        <v>0</v>
      </c>
      <c r="BF170" s="196">
        <f t="shared" si="15"/>
        <v>0</v>
      </c>
      <c r="BG170" s="196">
        <f t="shared" si="16"/>
        <v>0</v>
      </c>
      <c r="BH170" s="196">
        <f t="shared" si="17"/>
        <v>0</v>
      </c>
      <c r="BI170" s="196">
        <f t="shared" si="18"/>
        <v>0</v>
      </c>
      <c r="BJ170" s="14" t="s">
        <v>180</v>
      </c>
      <c r="BK170" s="196">
        <f t="shared" si="19"/>
        <v>0</v>
      </c>
      <c r="BL170" s="14" t="s">
        <v>179</v>
      </c>
      <c r="BM170" s="195" t="s">
        <v>627</v>
      </c>
    </row>
    <row r="171" spans="1:65" s="2" customFormat="1" ht="24.2" customHeight="1">
      <c r="A171" s="31"/>
      <c r="B171" s="32"/>
      <c r="C171" s="197" t="s">
        <v>466</v>
      </c>
      <c r="D171" s="197" t="s">
        <v>256</v>
      </c>
      <c r="E171" s="198" t="s">
        <v>1155</v>
      </c>
      <c r="F171" s="199" t="s">
        <v>1156</v>
      </c>
      <c r="G171" s="200" t="s">
        <v>1048</v>
      </c>
      <c r="H171" s="201">
        <v>1</v>
      </c>
      <c r="I171" s="202"/>
      <c r="J171" s="201">
        <f t="shared" si="10"/>
        <v>0</v>
      </c>
      <c r="K171" s="203"/>
      <c r="L171" s="204"/>
      <c r="M171" s="205" t="s">
        <v>1</v>
      </c>
      <c r="N171" s="206" t="s">
        <v>38</v>
      </c>
      <c r="O171" s="68"/>
      <c r="P171" s="193">
        <f t="shared" si="11"/>
        <v>0</v>
      </c>
      <c r="Q171" s="193">
        <v>0</v>
      </c>
      <c r="R171" s="193">
        <f t="shared" si="12"/>
        <v>0</v>
      </c>
      <c r="S171" s="193">
        <v>0</v>
      </c>
      <c r="T171" s="194">
        <f t="shared" si="13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95" t="s">
        <v>220</v>
      </c>
      <c r="AT171" s="195" t="s">
        <v>256</v>
      </c>
      <c r="AU171" s="195" t="s">
        <v>180</v>
      </c>
      <c r="AY171" s="14" t="s">
        <v>172</v>
      </c>
      <c r="BE171" s="196">
        <f t="shared" si="14"/>
        <v>0</v>
      </c>
      <c r="BF171" s="196">
        <f t="shared" si="15"/>
        <v>0</v>
      </c>
      <c r="BG171" s="196">
        <f t="shared" si="16"/>
        <v>0</v>
      </c>
      <c r="BH171" s="196">
        <f t="shared" si="17"/>
        <v>0</v>
      </c>
      <c r="BI171" s="196">
        <f t="shared" si="18"/>
        <v>0</v>
      </c>
      <c r="BJ171" s="14" t="s">
        <v>180</v>
      </c>
      <c r="BK171" s="196">
        <f t="shared" si="19"/>
        <v>0</v>
      </c>
      <c r="BL171" s="14" t="s">
        <v>179</v>
      </c>
      <c r="BM171" s="195" t="s">
        <v>637</v>
      </c>
    </row>
    <row r="172" spans="1:65" s="2" customFormat="1" ht="24.2" customHeight="1">
      <c r="A172" s="31"/>
      <c r="B172" s="32"/>
      <c r="C172" s="184" t="s">
        <v>472</v>
      </c>
      <c r="D172" s="184" t="s">
        <v>175</v>
      </c>
      <c r="E172" s="185" t="s">
        <v>1157</v>
      </c>
      <c r="F172" s="186" t="s">
        <v>1158</v>
      </c>
      <c r="G172" s="187" t="s">
        <v>1048</v>
      </c>
      <c r="H172" s="188">
        <v>1</v>
      </c>
      <c r="I172" s="189"/>
      <c r="J172" s="188">
        <f t="shared" si="10"/>
        <v>0</v>
      </c>
      <c r="K172" s="190"/>
      <c r="L172" s="36"/>
      <c r="M172" s="191" t="s">
        <v>1</v>
      </c>
      <c r="N172" s="192" t="s">
        <v>38</v>
      </c>
      <c r="O172" s="68"/>
      <c r="P172" s="193">
        <f t="shared" si="11"/>
        <v>0</v>
      </c>
      <c r="Q172" s="193">
        <v>0</v>
      </c>
      <c r="R172" s="193">
        <f t="shared" si="12"/>
        <v>0</v>
      </c>
      <c r="S172" s="193">
        <v>0</v>
      </c>
      <c r="T172" s="194">
        <f t="shared" si="13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95" t="s">
        <v>179</v>
      </c>
      <c r="AT172" s="195" t="s">
        <v>175</v>
      </c>
      <c r="AU172" s="195" t="s">
        <v>180</v>
      </c>
      <c r="AY172" s="14" t="s">
        <v>172</v>
      </c>
      <c r="BE172" s="196">
        <f t="shared" si="14"/>
        <v>0</v>
      </c>
      <c r="BF172" s="196">
        <f t="shared" si="15"/>
        <v>0</v>
      </c>
      <c r="BG172" s="196">
        <f t="shared" si="16"/>
        <v>0</v>
      </c>
      <c r="BH172" s="196">
        <f t="shared" si="17"/>
        <v>0</v>
      </c>
      <c r="BI172" s="196">
        <f t="shared" si="18"/>
        <v>0</v>
      </c>
      <c r="BJ172" s="14" t="s">
        <v>180</v>
      </c>
      <c r="BK172" s="196">
        <f t="shared" si="19"/>
        <v>0</v>
      </c>
      <c r="BL172" s="14" t="s">
        <v>179</v>
      </c>
      <c r="BM172" s="195" t="s">
        <v>645</v>
      </c>
    </row>
    <row r="173" spans="1:65" s="2" customFormat="1" ht="24.2" customHeight="1">
      <c r="A173" s="31"/>
      <c r="B173" s="32"/>
      <c r="C173" s="197" t="s">
        <v>476</v>
      </c>
      <c r="D173" s="197" t="s">
        <v>256</v>
      </c>
      <c r="E173" s="198" t="s">
        <v>1159</v>
      </c>
      <c r="F173" s="199" t="s">
        <v>1160</v>
      </c>
      <c r="G173" s="200" t="s">
        <v>1048</v>
      </c>
      <c r="H173" s="201">
        <v>1</v>
      </c>
      <c r="I173" s="202"/>
      <c r="J173" s="201">
        <f t="shared" si="10"/>
        <v>0</v>
      </c>
      <c r="K173" s="203"/>
      <c r="L173" s="204"/>
      <c r="M173" s="205" t="s">
        <v>1</v>
      </c>
      <c r="N173" s="206" t="s">
        <v>38</v>
      </c>
      <c r="O173" s="68"/>
      <c r="P173" s="193">
        <f t="shared" si="11"/>
        <v>0</v>
      </c>
      <c r="Q173" s="193">
        <v>0</v>
      </c>
      <c r="R173" s="193">
        <f t="shared" si="12"/>
        <v>0</v>
      </c>
      <c r="S173" s="193">
        <v>0</v>
      </c>
      <c r="T173" s="194">
        <f t="shared" si="13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220</v>
      </c>
      <c r="AT173" s="195" t="s">
        <v>256</v>
      </c>
      <c r="AU173" s="195" t="s">
        <v>180</v>
      </c>
      <c r="AY173" s="14" t="s">
        <v>172</v>
      </c>
      <c r="BE173" s="196">
        <f t="shared" si="14"/>
        <v>0</v>
      </c>
      <c r="BF173" s="196">
        <f t="shared" si="15"/>
        <v>0</v>
      </c>
      <c r="BG173" s="196">
        <f t="shared" si="16"/>
        <v>0</v>
      </c>
      <c r="BH173" s="196">
        <f t="shared" si="17"/>
        <v>0</v>
      </c>
      <c r="BI173" s="196">
        <f t="shared" si="18"/>
        <v>0</v>
      </c>
      <c r="BJ173" s="14" t="s">
        <v>180</v>
      </c>
      <c r="BK173" s="196">
        <f t="shared" si="19"/>
        <v>0</v>
      </c>
      <c r="BL173" s="14" t="s">
        <v>179</v>
      </c>
      <c r="BM173" s="195" t="s">
        <v>867</v>
      </c>
    </row>
    <row r="174" spans="1:65" s="2" customFormat="1" ht="24.2" customHeight="1">
      <c r="A174" s="31"/>
      <c r="B174" s="32"/>
      <c r="C174" s="197" t="s">
        <v>482</v>
      </c>
      <c r="D174" s="197" t="s">
        <v>256</v>
      </c>
      <c r="E174" s="198" t="s">
        <v>1161</v>
      </c>
      <c r="F174" s="199" t="s">
        <v>1162</v>
      </c>
      <c r="G174" s="200" t="s">
        <v>1048</v>
      </c>
      <c r="H174" s="201">
        <v>1</v>
      </c>
      <c r="I174" s="202"/>
      <c r="J174" s="201">
        <f t="shared" si="10"/>
        <v>0</v>
      </c>
      <c r="K174" s="203"/>
      <c r="L174" s="204"/>
      <c r="M174" s="205" t="s">
        <v>1</v>
      </c>
      <c r="N174" s="206" t="s">
        <v>38</v>
      </c>
      <c r="O174" s="68"/>
      <c r="P174" s="193">
        <f t="shared" si="11"/>
        <v>0</v>
      </c>
      <c r="Q174" s="193">
        <v>1.8000000000000001E-4</v>
      </c>
      <c r="R174" s="193">
        <f t="shared" si="12"/>
        <v>1.8000000000000001E-4</v>
      </c>
      <c r="S174" s="193">
        <v>0</v>
      </c>
      <c r="T174" s="194">
        <f t="shared" si="13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95" t="s">
        <v>220</v>
      </c>
      <c r="AT174" s="195" t="s">
        <v>256</v>
      </c>
      <c r="AU174" s="195" t="s">
        <v>180</v>
      </c>
      <c r="AY174" s="14" t="s">
        <v>172</v>
      </c>
      <c r="BE174" s="196">
        <f t="shared" si="14"/>
        <v>0</v>
      </c>
      <c r="BF174" s="196">
        <f t="shared" si="15"/>
        <v>0</v>
      </c>
      <c r="BG174" s="196">
        <f t="shared" si="16"/>
        <v>0</v>
      </c>
      <c r="BH174" s="196">
        <f t="shared" si="17"/>
        <v>0</v>
      </c>
      <c r="BI174" s="196">
        <f t="shared" si="18"/>
        <v>0</v>
      </c>
      <c r="BJ174" s="14" t="s">
        <v>180</v>
      </c>
      <c r="BK174" s="196">
        <f t="shared" si="19"/>
        <v>0</v>
      </c>
      <c r="BL174" s="14" t="s">
        <v>179</v>
      </c>
      <c r="BM174" s="195" t="s">
        <v>869</v>
      </c>
    </row>
    <row r="175" spans="1:65" s="2" customFormat="1" ht="24.2" customHeight="1">
      <c r="A175" s="31"/>
      <c r="B175" s="32"/>
      <c r="C175" s="184" t="s">
        <v>486</v>
      </c>
      <c r="D175" s="184" t="s">
        <v>175</v>
      </c>
      <c r="E175" s="185" t="s">
        <v>1801</v>
      </c>
      <c r="F175" s="186" t="s">
        <v>1802</v>
      </c>
      <c r="G175" s="187" t="s">
        <v>1048</v>
      </c>
      <c r="H175" s="188">
        <v>2</v>
      </c>
      <c r="I175" s="189"/>
      <c r="J175" s="188">
        <f t="shared" si="10"/>
        <v>0</v>
      </c>
      <c r="K175" s="190"/>
      <c r="L175" s="36"/>
      <c r="M175" s="191" t="s">
        <v>1</v>
      </c>
      <c r="N175" s="192" t="s">
        <v>38</v>
      </c>
      <c r="O175" s="68"/>
      <c r="P175" s="193">
        <f t="shared" si="11"/>
        <v>0</v>
      </c>
      <c r="Q175" s="193">
        <v>0</v>
      </c>
      <c r="R175" s="193">
        <f t="shared" si="12"/>
        <v>0</v>
      </c>
      <c r="S175" s="193">
        <v>0</v>
      </c>
      <c r="T175" s="194">
        <f t="shared" si="13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179</v>
      </c>
      <c r="AT175" s="195" t="s">
        <v>175</v>
      </c>
      <c r="AU175" s="195" t="s">
        <v>180</v>
      </c>
      <c r="AY175" s="14" t="s">
        <v>172</v>
      </c>
      <c r="BE175" s="196">
        <f t="shared" si="14"/>
        <v>0</v>
      </c>
      <c r="BF175" s="196">
        <f t="shared" si="15"/>
        <v>0</v>
      </c>
      <c r="BG175" s="196">
        <f t="shared" si="16"/>
        <v>0</v>
      </c>
      <c r="BH175" s="196">
        <f t="shared" si="17"/>
        <v>0</v>
      </c>
      <c r="BI175" s="196">
        <f t="shared" si="18"/>
        <v>0</v>
      </c>
      <c r="BJ175" s="14" t="s">
        <v>180</v>
      </c>
      <c r="BK175" s="196">
        <f t="shared" si="19"/>
        <v>0</v>
      </c>
      <c r="BL175" s="14" t="s">
        <v>179</v>
      </c>
      <c r="BM175" s="195" t="s">
        <v>871</v>
      </c>
    </row>
    <row r="176" spans="1:65" s="2" customFormat="1" ht="24.2" customHeight="1">
      <c r="A176" s="31"/>
      <c r="B176" s="32"/>
      <c r="C176" s="197" t="s">
        <v>490</v>
      </c>
      <c r="D176" s="197" t="s">
        <v>256</v>
      </c>
      <c r="E176" s="198" t="s">
        <v>1787</v>
      </c>
      <c r="F176" s="199" t="s">
        <v>1788</v>
      </c>
      <c r="G176" s="200" t="s">
        <v>1048</v>
      </c>
      <c r="H176" s="201">
        <v>2</v>
      </c>
      <c r="I176" s="202"/>
      <c r="J176" s="201">
        <f t="shared" si="10"/>
        <v>0</v>
      </c>
      <c r="K176" s="203"/>
      <c r="L176" s="204"/>
      <c r="M176" s="205" t="s">
        <v>1</v>
      </c>
      <c r="N176" s="206" t="s">
        <v>38</v>
      </c>
      <c r="O176" s="68"/>
      <c r="P176" s="193">
        <f t="shared" si="11"/>
        <v>0</v>
      </c>
      <c r="Q176" s="193">
        <v>0</v>
      </c>
      <c r="R176" s="193">
        <f t="shared" si="12"/>
        <v>0</v>
      </c>
      <c r="S176" s="193">
        <v>0</v>
      </c>
      <c r="T176" s="194">
        <f t="shared" si="13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95" t="s">
        <v>220</v>
      </c>
      <c r="AT176" s="195" t="s">
        <v>256</v>
      </c>
      <c r="AU176" s="195" t="s">
        <v>180</v>
      </c>
      <c r="AY176" s="14" t="s">
        <v>172</v>
      </c>
      <c r="BE176" s="196">
        <f t="shared" si="14"/>
        <v>0</v>
      </c>
      <c r="BF176" s="196">
        <f t="shared" si="15"/>
        <v>0</v>
      </c>
      <c r="BG176" s="196">
        <f t="shared" si="16"/>
        <v>0</v>
      </c>
      <c r="BH176" s="196">
        <f t="shared" si="17"/>
        <v>0</v>
      </c>
      <c r="BI176" s="196">
        <f t="shared" si="18"/>
        <v>0</v>
      </c>
      <c r="BJ176" s="14" t="s">
        <v>180</v>
      </c>
      <c r="BK176" s="196">
        <f t="shared" si="19"/>
        <v>0</v>
      </c>
      <c r="BL176" s="14" t="s">
        <v>179</v>
      </c>
      <c r="BM176" s="195" t="s">
        <v>1134</v>
      </c>
    </row>
    <row r="177" spans="1:65" s="2" customFormat="1" ht="24.2" customHeight="1">
      <c r="A177" s="31"/>
      <c r="B177" s="32"/>
      <c r="C177" s="197" t="s">
        <v>494</v>
      </c>
      <c r="D177" s="197" t="s">
        <v>256</v>
      </c>
      <c r="E177" s="198" t="s">
        <v>1789</v>
      </c>
      <c r="F177" s="199" t="s">
        <v>1790</v>
      </c>
      <c r="G177" s="200" t="s">
        <v>1048</v>
      </c>
      <c r="H177" s="201">
        <v>2</v>
      </c>
      <c r="I177" s="202"/>
      <c r="J177" s="201">
        <f t="shared" si="10"/>
        <v>0</v>
      </c>
      <c r="K177" s="203"/>
      <c r="L177" s="204"/>
      <c r="M177" s="205" t="s">
        <v>1</v>
      </c>
      <c r="N177" s="206" t="s">
        <v>38</v>
      </c>
      <c r="O177" s="68"/>
      <c r="P177" s="193">
        <f t="shared" si="11"/>
        <v>0</v>
      </c>
      <c r="Q177" s="193">
        <v>8.2000000000000007E-3</v>
      </c>
      <c r="R177" s="193">
        <f t="shared" si="12"/>
        <v>1.6400000000000001E-2</v>
      </c>
      <c r="S177" s="193">
        <v>0</v>
      </c>
      <c r="T177" s="194">
        <f t="shared" si="13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95" t="s">
        <v>220</v>
      </c>
      <c r="AT177" s="195" t="s">
        <v>256</v>
      </c>
      <c r="AU177" s="195" t="s">
        <v>180</v>
      </c>
      <c r="AY177" s="14" t="s">
        <v>172</v>
      </c>
      <c r="BE177" s="196">
        <f t="shared" si="14"/>
        <v>0</v>
      </c>
      <c r="BF177" s="196">
        <f t="shared" si="15"/>
        <v>0</v>
      </c>
      <c r="BG177" s="196">
        <f t="shared" si="16"/>
        <v>0</v>
      </c>
      <c r="BH177" s="196">
        <f t="shared" si="17"/>
        <v>0</v>
      </c>
      <c r="BI177" s="196">
        <f t="shared" si="18"/>
        <v>0</v>
      </c>
      <c r="BJ177" s="14" t="s">
        <v>180</v>
      </c>
      <c r="BK177" s="196">
        <f t="shared" si="19"/>
        <v>0</v>
      </c>
      <c r="BL177" s="14" t="s">
        <v>179</v>
      </c>
      <c r="BM177" s="195" t="s">
        <v>1137</v>
      </c>
    </row>
    <row r="178" spans="1:65" s="2" customFormat="1" ht="24.2" customHeight="1">
      <c r="A178" s="31"/>
      <c r="B178" s="32"/>
      <c r="C178" s="184" t="s">
        <v>498</v>
      </c>
      <c r="D178" s="184" t="s">
        <v>175</v>
      </c>
      <c r="E178" s="185" t="s">
        <v>1184</v>
      </c>
      <c r="F178" s="186" t="s">
        <v>1185</v>
      </c>
      <c r="G178" s="187" t="s">
        <v>218</v>
      </c>
      <c r="H178" s="188">
        <v>3.3</v>
      </c>
      <c r="I178" s="189"/>
      <c r="J178" s="188">
        <f t="shared" si="10"/>
        <v>0</v>
      </c>
      <c r="K178" s="190"/>
      <c r="L178" s="36"/>
      <c r="M178" s="191" t="s">
        <v>1</v>
      </c>
      <c r="N178" s="192" t="s">
        <v>38</v>
      </c>
      <c r="O178" s="68"/>
      <c r="P178" s="193">
        <f t="shared" si="11"/>
        <v>0</v>
      </c>
      <c r="Q178" s="193">
        <v>0</v>
      </c>
      <c r="R178" s="193">
        <f t="shared" si="12"/>
        <v>0</v>
      </c>
      <c r="S178" s="193">
        <v>0</v>
      </c>
      <c r="T178" s="194">
        <f t="shared" si="13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95" t="s">
        <v>179</v>
      </c>
      <c r="AT178" s="195" t="s">
        <v>175</v>
      </c>
      <c r="AU178" s="195" t="s">
        <v>180</v>
      </c>
      <c r="AY178" s="14" t="s">
        <v>172</v>
      </c>
      <c r="BE178" s="196">
        <f t="shared" si="14"/>
        <v>0</v>
      </c>
      <c r="BF178" s="196">
        <f t="shared" si="15"/>
        <v>0</v>
      </c>
      <c r="BG178" s="196">
        <f t="shared" si="16"/>
        <v>0</v>
      </c>
      <c r="BH178" s="196">
        <f t="shared" si="17"/>
        <v>0</v>
      </c>
      <c r="BI178" s="196">
        <f t="shared" si="18"/>
        <v>0</v>
      </c>
      <c r="BJ178" s="14" t="s">
        <v>180</v>
      </c>
      <c r="BK178" s="196">
        <f t="shared" si="19"/>
        <v>0</v>
      </c>
      <c r="BL178" s="14" t="s">
        <v>179</v>
      </c>
      <c r="BM178" s="195" t="s">
        <v>1140</v>
      </c>
    </row>
    <row r="179" spans="1:65" s="2" customFormat="1" ht="24.2" customHeight="1">
      <c r="A179" s="31"/>
      <c r="B179" s="32"/>
      <c r="C179" s="184" t="s">
        <v>504</v>
      </c>
      <c r="D179" s="184" t="s">
        <v>175</v>
      </c>
      <c r="E179" s="185" t="s">
        <v>1187</v>
      </c>
      <c r="F179" s="186" t="s">
        <v>1188</v>
      </c>
      <c r="G179" s="187" t="s">
        <v>218</v>
      </c>
      <c r="H179" s="188">
        <v>99</v>
      </c>
      <c r="I179" s="189"/>
      <c r="J179" s="188">
        <f t="shared" si="10"/>
        <v>0</v>
      </c>
      <c r="K179" s="190"/>
      <c r="L179" s="36"/>
      <c r="M179" s="191" t="s">
        <v>1</v>
      </c>
      <c r="N179" s="192" t="s">
        <v>38</v>
      </c>
      <c r="O179" s="68"/>
      <c r="P179" s="193">
        <f t="shared" si="11"/>
        <v>0</v>
      </c>
      <c r="Q179" s="193">
        <v>0</v>
      </c>
      <c r="R179" s="193">
        <f t="shared" si="12"/>
        <v>0</v>
      </c>
      <c r="S179" s="193">
        <v>0</v>
      </c>
      <c r="T179" s="194">
        <f t="shared" si="13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95" t="s">
        <v>179</v>
      </c>
      <c r="AT179" s="195" t="s">
        <v>175</v>
      </c>
      <c r="AU179" s="195" t="s">
        <v>180</v>
      </c>
      <c r="AY179" s="14" t="s">
        <v>172</v>
      </c>
      <c r="BE179" s="196">
        <f t="shared" si="14"/>
        <v>0</v>
      </c>
      <c r="BF179" s="196">
        <f t="shared" si="15"/>
        <v>0</v>
      </c>
      <c r="BG179" s="196">
        <f t="shared" si="16"/>
        <v>0</v>
      </c>
      <c r="BH179" s="196">
        <f t="shared" si="17"/>
        <v>0</v>
      </c>
      <c r="BI179" s="196">
        <f t="shared" si="18"/>
        <v>0</v>
      </c>
      <c r="BJ179" s="14" t="s">
        <v>180</v>
      </c>
      <c r="BK179" s="196">
        <f t="shared" si="19"/>
        <v>0</v>
      </c>
      <c r="BL179" s="14" t="s">
        <v>179</v>
      </c>
      <c r="BM179" s="195" t="s">
        <v>1143</v>
      </c>
    </row>
    <row r="180" spans="1:65" s="2" customFormat="1" ht="24.2" customHeight="1">
      <c r="A180" s="31"/>
      <c r="B180" s="32"/>
      <c r="C180" s="184" t="s">
        <v>508</v>
      </c>
      <c r="D180" s="184" t="s">
        <v>175</v>
      </c>
      <c r="E180" s="185" t="s">
        <v>1190</v>
      </c>
      <c r="F180" s="186" t="s">
        <v>1191</v>
      </c>
      <c r="G180" s="187" t="s">
        <v>1048</v>
      </c>
      <c r="H180" s="188">
        <v>4</v>
      </c>
      <c r="I180" s="189"/>
      <c r="J180" s="188">
        <f t="shared" si="10"/>
        <v>0</v>
      </c>
      <c r="K180" s="190"/>
      <c r="L180" s="36"/>
      <c r="M180" s="191" t="s">
        <v>1</v>
      </c>
      <c r="N180" s="192" t="s">
        <v>38</v>
      </c>
      <c r="O180" s="68"/>
      <c r="P180" s="193">
        <f t="shared" si="11"/>
        <v>0</v>
      </c>
      <c r="Q180" s="193">
        <v>0</v>
      </c>
      <c r="R180" s="193">
        <f t="shared" si="12"/>
        <v>0</v>
      </c>
      <c r="S180" s="193">
        <v>0</v>
      </c>
      <c r="T180" s="194">
        <f t="shared" si="13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95" t="s">
        <v>179</v>
      </c>
      <c r="AT180" s="195" t="s">
        <v>175</v>
      </c>
      <c r="AU180" s="195" t="s">
        <v>180</v>
      </c>
      <c r="AY180" s="14" t="s">
        <v>172</v>
      </c>
      <c r="BE180" s="196">
        <f t="shared" si="14"/>
        <v>0</v>
      </c>
      <c r="BF180" s="196">
        <f t="shared" si="15"/>
        <v>0</v>
      </c>
      <c r="BG180" s="196">
        <f t="shared" si="16"/>
        <v>0</v>
      </c>
      <c r="BH180" s="196">
        <f t="shared" si="17"/>
        <v>0</v>
      </c>
      <c r="BI180" s="196">
        <f t="shared" si="18"/>
        <v>0</v>
      </c>
      <c r="BJ180" s="14" t="s">
        <v>180</v>
      </c>
      <c r="BK180" s="196">
        <f t="shared" si="19"/>
        <v>0</v>
      </c>
      <c r="BL180" s="14" t="s">
        <v>179</v>
      </c>
      <c r="BM180" s="195" t="s">
        <v>1146</v>
      </c>
    </row>
    <row r="181" spans="1:65" s="2" customFormat="1" ht="24.2" customHeight="1">
      <c r="A181" s="31"/>
      <c r="B181" s="32"/>
      <c r="C181" s="184" t="s">
        <v>514</v>
      </c>
      <c r="D181" s="184" t="s">
        <v>175</v>
      </c>
      <c r="E181" s="185" t="s">
        <v>1193</v>
      </c>
      <c r="F181" s="186" t="s">
        <v>1194</v>
      </c>
      <c r="G181" s="187" t="s">
        <v>1195</v>
      </c>
      <c r="H181" s="188">
        <v>4</v>
      </c>
      <c r="I181" s="189"/>
      <c r="J181" s="188">
        <f t="shared" si="10"/>
        <v>0</v>
      </c>
      <c r="K181" s="190"/>
      <c r="L181" s="36"/>
      <c r="M181" s="191" t="s">
        <v>1</v>
      </c>
      <c r="N181" s="192" t="s">
        <v>38</v>
      </c>
      <c r="O181" s="68"/>
      <c r="P181" s="193">
        <f t="shared" si="11"/>
        <v>0</v>
      </c>
      <c r="Q181" s="193">
        <v>0</v>
      </c>
      <c r="R181" s="193">
        <f t="shared" si="12"/>
        <v>0</v>
      </c>
      <c r="S181" s="193">
        <v>0</v>
      </c>
      <c r="T181" s="194">
        <f t="shared" si="13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 t="shared" si="14"/>
        <v>0</v>
      </c>
      <c r="BF181" s="196">
        <f t="shared" si="15"/>
        <v>0</v>
      </c>
      <c r="BG181" s="196">
        <f t="shared" si="16"/>
        <v>0</v>
      </c>
      <c r="BH181" s="196">
        <f t="shared" si="17"/>
        <v>0</v>
      </c>
      <c r="BI181" s="196">
        <f t="shared" si="18"/>
        <v>0</v>
      </c>
      <c r="BJ181" s="14" t="s">
        <v>180</v>
      </c>
      <c r="BK181" s="196">
        <f t="shared" si="19"/>
        <v>0</v>
      </c>
      <c r="BL181" s="14" t="s">
        <v>179</v>
      </c>
      <c r="BM181" s="195" t="s">
        <v>1149</v>
      </c>
    </row>
    <row r="182" spans="1:65" s="2" customFormat="1" ht="24.2" customHeight="1">
      <c r="A182" s="31"/>
      <c r="B182" s="32"/>
      <c r="C182" s="184" t="s">
        <v>520</v>
      </c>
      <c r="D182" s="184" t="s">
        <v>175</v>
      </c>
      <c r="E182" s="185" t="s">
        <v>1197</v>
      </c>
      <c r="F182" s="186" t="s">
        <v>1198</v>
      </c>
      <c r="G182" s="187" t="s">
        <v>1195</v>
      </c>
      <c r="H182" s="188">
        <v>4</v>
      </c>
      <c r="I182" s="189"/>
      <c r="J182" s="188">
        <f t="shared" si="10"/>
        <v>0</v>
      </c>
      <c r="K182" s="190"/>
      <c r="L182" s="36"/>
      <c r="M182" s="191" t="s">
        <v>1</v>
      </c>
      <c r="N182" s="192" t="s">
        <v>38</v>
      </c>
      <c r="O182" s="68"/>
      <c r="P182" s="193">
        <f t="shared" si="11"/>
        <v>0</v>
      </c>
      <c r="Q182" s="193">
        <v>0</v>
      </c>
      <c r="R182" s="193">
        <f t="shared" si="12"/>
        <v>0</v>
      </c>
      <c r="S182" s="193">
        <v>0</v>
      </c>
      <c r="T182" s="194">
        <f t="shared" si="13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95" t="s">
        <v>179</v>
      </c>
      <c r="AT182" s="195" t="s">
        <v>175</v>
      </c>
      <c r="AU182" s="195" t="s">
        <v>180</v>
      </c>
      <c r="AY182" s="14" t="s">
        <v>172</v>
      </c>
      <c r="BE182" s="196">
        <f t="shared" si="14"/>
        <v>0</v>
      </c>
      <c r="BF182" s="196">
        <f t="shared" si="15"/>
        <v>0</v>
      </c>
      <c r="BG182" s="196">
        <f t="shared" si="16"/>
        <v>0</v>
      </c>
      <c r="BH182" s="196">
        <f t="shared" si="17"/>
        <v>0</v>
      </c>
      <c r="BI182" s="196">
        <f t="shared" si="18"/>
        <v>0</v>
      </c>
      <c r="BJ182" s="14" t="s">
        <v>180</v>
      </c>
      <c r="BK182" s="196">
        <f t="shared" si="19"/>
        <v>0</v>
      </c>
      <c r="BL182" s="14" t="s">
        <v>179</v>
      </c>
      <c r="BM182" s="195" t="s">
        <v>1152</v>
      </c>
    </row>
    <row r="183" spans="1:65" s="12" customFormat="1" ht="22.9" customHeight="1">
      <c r="B183" s="168"/>
      <c r="C183" s="169"/>
      <c r="D183" s="170" t="s">
        <v>71</v>
      </c>
      <c r="E183" s="182" t="s">
        <v>1200</v>
      </c>
      <c r="F183" s="182" t="s">
        <v>1201</v>
      </c>
      <c r="G183" s="169"/>
      <c r="H183" s="169"/>
      <c r="I183" s="172"/>
      <c r="J183" s="183">
        <f>BK183</f>
        <v>0</v>
      </c>
      <c r="K183" s="169"/>
      <c r="L183" s="174"/>
      <c r="M183" s="175"/>
      <c r="N183" s="176"/>
      <c r="O183" s="176"/>
      <c r="P183" s="177">
        <f>SUM(P184:P337)</f>
        <v>0</v>
      </c>
      <c r="Q183" s="176"/>
      <c r="R183" s="177">
        <f>SUM(R184:R337)</f>
        <v>4.5763999999999996</v>
      </c>
      <c r="S183" s="176"/>
      <c r="T183" s="178">
        <f>SUM(T184:T337)</f>
        <v>0.51</v>
      </c>
      <c r="AR183" s="179" t="s">
        <v>80</v>
      </c>
      <c r="AT183" s="180" t="s">
        <v>71</v>
      </c>
      <c r="AU183" s="180" t="s">
        <v>80</v>
      </c>
      <c r="AY183" s="179" t="s">
        <v>172</v>
      </c>
      <c r="BK183" s="181">
        <f>SUM(BK184:BK337)</f>
        <v>0</v>
      </c>
    </row>
    <row r="184" spans="1:65" s="2" customFormat="1" ht="24.2" customHeight="1">
      <c r="A184" s="31"/>
      <c r="B184" s="32"/>
      <c r="C184" s="184" t="s">
        <v>526</v>
      </c>
      <c r="D184" s="184" t="s">
        <v>175</v>
      </c>
      <c r="E184" s="185" t="s">
        <v>1803</v>
      </c>
      <c r="F184" s="186" t="s">
        <v>1804</v>
      </c>
      <c r="G184" s="187" t="s">
        <v>1048</v>
      </c>
      <c r="H184" s="188">
        <v>6</v>
      </c>
      <c r="I184" s="189"/>
      <c r="J184" s="188">
        <f t="shared" ref="J184:J215" si="20">ROUND(I184*H184,2)</f>
        <v>0</v>
      </c>
      <c r="K184" s="190"/>
      <c r="L184" s="36"/>
      <c r="M184" s="191" t="s">
        <v>1</v>
      </c>
      <c r="N184" s="192" t="s">
        <v>38</v>
      </c>
      <c r="O184" s="68"/>
      <c r="P184" s="193">
        <f t="shared" ref="P184:P215" si="21">O184*H184</f>
        <v>0</v>
      </c>
      <c r="Q184" s="193">
        <v>0</v>
      </c>
      <c r="R184" s="193">
        <f t="shared" ref="R184:R215" si="22">Q184*H184</f>
        <v>0</v>
      </c>
      <c r="S184" s="193">
        <v>0</v>
      </c>
      <c r="T184" s="194">
        <f t="shared" ref="T184:T215" si="23">S184*H184</f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 t="shared" ref="BE184:BE215" si="24">IF(N184="základná",J184,0)</f>
        <v>0</v>
      </c>
      <c r="BF184" s="196">
        <f t="shared" ref="BF184:BF215" si="25">IF(N184="znížená",J184,0)</f>
        <v>0</v>
      </c>
      <c r="BG184" s="196">
        <f t="shared" ref="BG184:BG215" si="26">IF(N184="zákl. prenesená",J184,0)</f>
        <v>0</v>
      </c>
      <c r="BH184" s="196">
        <f t="shared" ref="BH184:BH215" si="27">IF(N184="zníž. prenesená",J184,0)</f>
        <v>0</v>
      </c>
      <c r="BI184" s="196">
        <f t="shared" ref="BI184:BI215" si="28">IF(N184="nulová",J184,0)</f>
        <v>0</v>
      </c>
      <c r="BJ184" s="14" t="s">
        <v>180</v>
      </c>
      <c r="BK184" s="196">
        <f t="shared" ref="BK184:BK215" si="29">ROUND(I184*H184,2)</f>
        <v>0</v>
      </c>
      <c r="BL184" s="14" t="s">
        <v>179</v>
      </c>
      <c r="BM184" s="195" t="s">
        <v>82</v>
      </c>
    </row>
    <row r="185" spans="1:65" s="2" customFormat="1" ht="24.2" customHeight="1">
      <c r="A185" s="31"/>
      <c r="B185" s="32"/>
      <c r="C185" s="184" t="s">
        <v>532</v>
      </c>
      <c r="D185" s="184" t="s">
        <v>175</v>
      </c>
      <c r="E185" s="185" t="s">
        <v>1805</v>
      </c>
      <c r="F185" s="186" t="s">
        <v>1806</v>
      </c>
      <c r="G185" s="187" t="s">
        <v>1048</v>
      </c>
      <c r="H185" s="188">
        <v>20</v>
      </c>
      <c r="I185" s="189"/>
      <c r="J185" s="188">
        <f t="shared" si="20"/>
        <v>0</v>
      </c>
      <c r="K185" s="190"/>
      <c r="L185" s="36"/>
      <c r="M185" s="191" t="s">
        <v>1</v>
      </c>
      <c r="N185" s="192" t="s">
        <v>38</v>
      </c>
      <c r="O185" s="68"/>
      <c r="P185" s="193">
        <f t="shared" si="21"/>
        <v>0</v>
      </c>
      <c r="Q185" s="193">
        <v>0</v>
      </c>
      <c r="R185" s="193">
        <f t="shared" si="22"/>
        <v>0</v>
      </c>
      <c r="S185" s="193">
        <v>0</v>
      </c>
      <c r="T185" s="194">
        <f t="shared" si="23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95" t="s">
        <v>179</v>
      </c>
      <c r="AT185" s="195" t="s">
        <v>175</v>
      </c>
      <c r="AU185" s="195" t="s">
        <v>180</v>
      </c>
      <c r="AY185" s="14" t="s">
        <v>172</v>
      </c>
      <c r="BE185" s="196">
        <f t="shared" si="24"/>
        <v>0</v>
      </c>
      <c r="BF185" s="196">
        <f t="shared" si="25"/>
        <v>0</v>
      </c>
      <c r="BG185" s="196">
        <f t="shared" si="26"/>
        <v>0</v>
      </c>
      <c r="BH185" s="196">
        <f t="shared" si="27"/>
        <v>0</v>
      </c>
      <c r="BI185" s="196">
        <f t="shared" si="28"/>
        <v>0</v>
      </c>
      <c r="BJ185" s="14" t="s">
        <v>180</v>
      </c>
      <c r="BK185" s="196">
        <f t="shared" si="29"/>
        <v>0</v>
      </c>
      <c r="BL185" s="14" t="s">
        <v>179</v>
      </c>
      <c r="BM185" s="195" t="s">
        <v>88</v>
      </c>
    </row>
    <row r="186" spans="1:65" s="2" customFormat="1" ht="24.2" customHeight="1">
      <c r="A186" s="31"/>
      <c r="B186" s="32"/>
      <c r="C186" s="184" t="s">
        <v>538</v>
      </c>
      <c r="D186" s="184" t="s">
        <v>175</v>
      </c>
      <c r="E186" s="185" t="s">
        <v>1807</v>
      </c>
      <c r="F186" s="186" t="s">
        <v>1808</v>
      </c>
      <c r="G186" s="187" t="s">
        <v>1048</v>
      </c>
      <c r="H186" s="188">
        <v>20</v>
      </c>
      <c r="I186" s="189"/>
      <c r="J186" s="188">
        <f t="shared" si="20"/>
        <v>0</v>
      </c>
      <c r="K186" s="190"/>
      <c r="L186" s="36"/>
      <c r="M186" s="191" t="s">
        <v>1</v>
      </c>
      <c r="N186" s="192" t="s">
        <v>38</v>
      </c>
      <c r="O186" s="68"/>
      <c r="P186" s="193">
        <f t="shared" si="21"/>
        <v>0</v>
      </c>
      <c r="Q186" s="193">
        <v>0</v>
      </c>
      <c r="R186" s="193">
        <f t="shared" si="22"/>
        <v>0</v>
      </c>
      <c r="S186" s="193">
        <v>0</v>
      </c>
      <c r="T186" s="194">
        <f t="shared" si="23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179</v>
      </c>
      <c r="AT186" s="195" t="s">
        <v>175</v>
      </c>
      <c r="AU186" s="195" t="s">
        <v>180</v>
      </c>
      <c r="AY186" s="14" t="s">
        <v>172</v>
      </c>
      <c r="BE186" s="196">
        <f t="shared" si="24"/>
        <v>0</v>
      </c>
      <c r="BF186" s="196">
        <f t="shared" si="25"/>
        <v>0</v>
      </c>
      <c r="BG186" s="196">
        <f t="shared" si="26"/>
        <v>0</v>
      </c>
      <c r="BH186" s="196">
        <f t="shared" si="27"/>
        <v>0</v>
      </c>
      <c r="BI186" s="196">
        <f t="shared" si="28"/>
        <v>0</v>
      </c>
      <c r="BJ186" s="14" t="s">
        <v>180</v>
      </c>
      <c r="BK186" s="196">
        <f t="shared" si="29"/>
        <v>0</v>
      </c>
      <c r="BL186" s="14" t="s">
        <v>179</v>
      </c>
      <c r="BM186" s="195" t="s">
        <v>94</v>
      </c>
    </row>
    <row r="187" spans="1:65" s="2" customFormat="1" ht="24.2" customHeight="1">
      <c r="A187" s="31"/>
      <c r="B187" s="32"/>
      <c r="C187" s="184" t="s">
        <v>544</v>
      </c>
      <c r="D187" s="184" t="s">
        <v>175</v>
      </c>
      <c r="E187" s="185" t="s">
        <v>1211</v>
      </c>
      <c r="F187" s="186" t="s">
        <v>1212</v>
      </c>
      <c r="G187" s="187" t="s">
        <v>337</v>
      </c>
      <c r="H187" s="188">
        <v>200</v>
      </c>
      <c r="I187" s="189"/>
      <c r="J187" s="188">
        <f t="shared" si="20"/>
        <v>0</v>
      </c>
      <c r="K187" s="190"/>
      <c r="L187" s="36"/>
      <c r="M187" s="191" t="s">
        <v>1</v>
      </c>
      <c r="N187" s="192" t="s">
        <v>38</v>
      </c>
      <c r="O187" s="68"/>
      <c r="P187" s="193">
        <f t="shared" si="21"/>
        <v>0</v>
      </c>
      <c r="Q187" s="193">
        <v>0</v>
      </c>
      <c r="R187" s="193">
        <f t="shared" si="22"/>
        <v>0</v>
      </c>
      <c r="S187" s="193">
        <v>0</v>
      </c>
      <c r="T187" s="194">
        <f t="shared" si="23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95" t="s">
        <v>179</v>
      </c>
      <c r="AT187" s="195" t="s">
        <v>175</v>
      </c>
      <c r="AU187" s="195" t="s">
        <v>180</v>
      </c>
      <c r="AY187" s="14" t="s">
        <v>172</v>
      </c>
      <c r="BE187" s="196">
        <f t="shared" si="24"/>
        <v>0</v>
      </c>
      <c r="BF187" s="196">
        <f t="shared" si="25"/>
        <v>0</v>
      </c>
      <c r="BG187" s="196">
        <f t="shared" si="26"/>
        <v>0</v>
      </c>
      <c r="BH187" s="196">
        <f t="shared" si="27"/>
        <v>0</v>
      </c>
      <c r="BI187" s="196">
        <f t="shared" si="28"/>
        <v>0</v>
      </c>
      <c r="BJ187" s="14" t="s">
        <v>180</v>
      </c>
      <c r="BK187" s="196">
        <f t="shared" si="29"/>
        <v>0</v>
      </c>
      <c r="BL187" s="14" t="s">
        <v>179</v>
      </c>
      <c r="BM187" s="195" t="s">
        <v>100</v>
      </c>
    </row>
    <row r="188" spans="1:65" s="2" customFormat="1" ht="24.2" customHeight="1">
      <c r="A188" s="31"/>
      <c r="B188" s="32"/>
      <c r="C188" s="184" t="s">
        <v>548</v>
      </c>
      <c r="D188" s="184" t="s">
        <v>175</v>
      </c>
      <c r="E188" s="185" t="s">
        <v>1214</v>
      </c>
      <c r="F188" s="186" t="s">
        <v>1215</v>
      </c>
      <c r="G188" s="187" t="s">
        <v>337</v>
      </c>
      <c r="H188" s="188">
        <v>261</v>
      </c>
      <c r="I188" s="189"/>
      <c r="J188" s="188">
        <f t="shared" si="20"/>
        <v>0</v>
      </c>
      <c r="K188" s="190"/>
      <c r="L188" s="36"/>
      <c r="M188" s="191" t="s">
        <v>1</v>
      </c>
      <c r="N188" s="192" t="s">
        <v>38</v>
      </c>
      <c r="O188" s="68"/>
      <c r="P188" s="193">
        <f t="shared" si="21"/>
        <v>0</v>
      </c>
      <c r="Q188" s="193">
        <v>0</v>
      </c>
      <c r="R188" s="193">
        <f t="shared" si="22"/>
        <v>0</v>
      </c>
      <c r="S188" s="193">
        <v>0</v>
      </c>
      <c r="T188" s="194">
        <f t="shared" si="23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95" t="s">
        <v>179</v>
      </c>
      <c r="AT188" s="195" t="s">
        <v>175</v>
      </c>
      <c r="AU188" s="195" t="s">
        <v>180</v>
      </c>
      <c r="AY188" s="14" t="s">
        <v>172</v>
      </c>
      <c r="BE188" s="196">
        <f t="shared" si="24"/>
        <v>0</v>
      </c>
      <c r="BF188" s="196">
        <f t="shared" si="25"/>
        <v>0</v>
      </c>
      <c r="BG188" s="196">
        <f t="shared" si="26"/>
        <v>0</v>
      </c>
      <c r="BH188" s="196">
        <f t="shared" si="27"/>
        <v>0</v>
      </c>
      <c r="BI188" s="196">
        <f t="shared" si="28"/>
        <v>0</v>
      </c>
      <c r="BJ188" s="14" t="s">
        <v>180</v>
      </c>
      <c r="BK188" s="196">
        <f t="shared" si="29"/>
        <v>0</v>
      </c>
      <c r="BL188" s="14" t="s">
        <v>179</v>
      </c>
      <c r="BM188" s="195" t="s">
        <v>106</v>
      </c>
    </row>
    <row r="189" spans="1:65" s="2" customFormat="1" ht="24.2" customHeight="1">
      <c r="A189" s="31"/>
      <c r="B189" s="32"/>
      <c r="C189" s="184" t="s">
        <v>552</v>
      </c>
      <c r="D189" s="184" t="s">
        <v>175</v>
      </c>
      <c r="E189" s="185" t="s">
        <v>1809</v>
      </c>
      <c r="F189" s="186" t="s">
        <v>1810</v>
      </c>
      <c r="G189" s="187" t="s">
        <v>337</v>
      </c>
      <c r="H189" s="188">
        <v>94</v>
      </c>
      <c r="I189" s="189"/>
      <c r="J189" s="188">
        <f t="shared" si="20"/>
        <v>0</v>
      </c>
      <c r="K189" s="190"/>
      <c r="L189" s="36"/>
      <c r="M189" s="191" t="s">
        <v>1</v>
      </c>
      <c r="N189" s="192" t="s">
        <v>38</v>
      </c>
      <c r="O189" s="68"/>
      <c r="P189" s="193">
        <f t="shared" si="21"/>
        <v>0</v>
      </c>
      <c r="Q189" s="193">
        <v>0</v>
      </c>
      <c r="R189" s="193">
        <f t="shared" si="22"/>
        <v>0</v>
      </c>
      <c r="S189" s="193">
        <v>0</v>
      </c>
      <c r="T189" s="194">
        <f t="shared" si="23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95" t="s">
        <v>179</v>
      </c>
      <c r="AT189" s="195" t="s">
        <v>175</v>
      </c>
      <c r="AU189" s="195" t="s">
        <v>180</v>
      </c>
      <c r="AY189" s="14" t="s">
        <v>172</v>
      </c>
      <c r="BE189" s="196">
        <f t="shared" si="24"/>
        <v>0</v>
      </c>
      <c r="BF189" s="196">
        <f t="shared" si="25"/>
        <v>0</v>
      </c>
      <c r="BG189" s="196">
        <f t="shared" si="26"/>
        <v>0</v>
      </c>
      <c r="BH189" s="196">
        <f t="shared" si="27"/>
        <v>0</v>
      </c>
      <c r="BI189" s="196">
        <f t="shared" si="28"/>
        <v>0</v>
      </c>
      <c r="BJ189" s="14" t="s">
        <v>180</v>
      </c>
      <c r="BK189" s="196">
        <f t="shared" si="29"/>
        <v>0</v>
      </c>
      <c r="BL189" s="14" t="s">
        <v>179</v>
      </c>
      <c r="BM189" s="195" t="s">
        <v>1165</v>
      </c>
    </row>
    <row r="190" spans="1:65" s="2" customFormat="1" ht="24.2" customHeight="1">
      <c r="A190" s="31"/>
      <c r="B190" s="32"/>
      <c r="C190" s="197" t="s">
        <v>556</v>
      </c>
      <c r="D190" s="197" t="s">
        <v>256</v>
      </c>
      <c r="E190" s="198" t="s">
        <v>1332</v>
      </c>
      <c r="F190" s="199" t="s">
        <v>1333</v>
      </c>
      <c r="G190" s="200" t="s">
        <v>337</v>
      </c>
      <c r="H190" s="201">
        <v>98</v>
      </c>
      <c r="I190" s="202"/>
      <c r="J190" s="201">
        <f t="shared" si="20"/>
        <v>0</v>
      </c>
      <c r="K190" s="203"/>
      <c r="L190" s="204"/>
      <c r="M190" s="205" t="s">
        <v>1</v>
      </c>
      <c r="N190" s="206" t="s">
        <v>38</v>
      </c>
      <c r="O190" s="68"/>
      <c r="P190" s="193">
        <f t="shared" si="21"/>
        <v>0</v>
      </c>
      <c r="Q190" s="193">
        <v>0</v>
      </c>
      <c r="R190" s="193">
        <f t="shared" si="22"/>
        <v>0</v>
      </c>
      <c r="S190" s="193">
        <v>0</v>
      </c>
      <c r="T190" s="194">
        <f t="shared" si="23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220</v>
      </c>
      <c r="AT190" s="195" t="s">
        <v>256</v>
      </c>
      <c r="AU190" s="195" t="s">
        <v>180</v>
      </c>
      <c r="AY190" s="14" t="s">
        <v>172</v>
      </c>
      <c r="BE190" s="196">
        <f t="shared" si="24"/>
        <v>0</v>
      </c>
      <c r="BF190" s="196">
        <f t="shared" si="25"/>
        <v>0</v>
      </c>
      <c r="BG190" s="196">
        <f t="shared" si="26"/>
        <v>0</v>
      </c>
      <c r="BH190" s="196">
        <f t="shared" si="27"/>
        <v>0</v>
      </c>
      <c r="BI190" s="196">
        <f t="shared" si="28"/>
        <v>0</v>
      </c>
      <c r="BJ190" s="14" t="s">
        <v>180</v>
      </c>
      <c r="BK190" s="196">
        <f t="shared" si="29"/>
        <v>0</v>
      </c>
      <c r="BL190" s="14" t="s">
        <v>179</v>
      </c>
      <c r="BM190" s="195" t="s">
        <v>1168</v>
      </c>
    </row>
    <row r="191" spans="1:65" s="2" customFormat="1" ht="24.2" customHeight="1">
      <c r="A191" s="31"/>
      <c r="B191" s="32"/>
      <c r="C191" s="184" t="s">
        <v>560</v>
      </c>
      <c r="D191" s="184" t="s">
        <v>175</v>
      </c>
      <c r="E191" s="185" t="s">
        <v>1811</v>
      </c>
      <c r="F191" s="186" t="s">
        <v>1812</v>
      </c>
      <c r="G191" s="187" t="s">
        <v>337</v>
      </c>
      <c r="H191" s="188">
        <v>476</v>
      </c>
      <c r="I191" s="189"/>
      <c r="J191" s="188">
        <f t="shared" si="20"/>
        <v>0</v>
      </c>
      <c r="K191" s="190"/>
      <c r="L191" s="36"/>
      <c r="M191" s="191" t="s">
        <v>1</v>
      </c>
      <c r="N191" s="192" t="s">
        <v>38</v>
      </c>
      <c r="O191" s="68"/>
      <c r="P191" s="193">
        <f t="shared" si="21"/>
        <v>0</v>
      </c>
      <c r="Q191" s="193">
        <v>0</v>
      </c>
      <c r="R191" s="193">
        <f t="shared" si="22"/>
        <v>0</v>
      </c>
      <c r="S191" s="193">
        <v>0</v>
      </c>
      <c r="T191" s="194">
        <f t="shared" si="23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95" t="s">
        <v>179</v>
      </c>
      <c r="AT191" s="195" t="s">
        <v>175</v>
      </c>
      <c r="AU191" s="195" t="s">
        <v>180</v>
      </c>
      <c r="AY191" s="14" t="s">
        <v>172</v>
      </c>
      <c r="BE191" s="196">
        <f t="shared" si="24"/>
        <v>0</v>
      </c>
      <c r="BF191" s="196">
        <f t="shared" si="25"/>
        <v>0</v>
      </c>
      <c r="BG191" s="196">
        <f t="shared" si="26"/>
        <v>0</v>
      </c>
      <c r="BH191" s="196">
        <f t="shared" si="27"/>
        <v>0</v>
      </c>
      <c r="BI191" s="196">
        <f t="shared" si="28"/>
        <v>0</v>
      </c>
      <c r="BJ191" s="14" t="s">
        <v>180</v>
      </c>
      <c r="BK191" s="196">
        <f t="shared" si="29"/>
        <v>0</v>
      </c>
      <c r="BL191" s="14" t="s">
        <v>179</v>
      </c>
      <c r="BM191" s="195" t="s">
        <v>1171</v>
      </c>
    </row>
    <row r="192" spans="1:65" s="2" customFormat="1" ht="24.2" customHeight="1">
      <c r="A192" s="31"/>
      <c r="B192" s="32"/>
      <c r="C192" s="197" t="s">
        <v>563</v>
      </c>
      <c r="D192" s="197" t="s">
        <v>256</v>
      </c>
      <c r="E192" s="198" t="s">
        <v>1338</v>
      </c>
      <c r="F192" s="199" t="s">
        <v>1339</v>
      </c>
      <c r="G192" s="200" t="s">
        <v>337</v>
      </c>
      <c r="H192" s="201">
        <v>502</v>
      </c>
      <c r="I192" s="202"/>
      <c r="J192" s="201">
        <f t="shared" si="20"/>
        <v>0</v>
      </c>
      <c r="K192" s="203"/>
      <c r="L192" s="204"/>
      <c r="M192" s="205" t="s">
        <v>1</v>
      </c>
      <c r="N192" s="206" t="s">
        <v>38</v>
      </c>
      <c r="O192" s="68"/>
      <c r="P192" s="193">
        <f t="shared" si="21"/>
        <v>0</v>
      </c>
      <c r="Q192" s="193">
        <v>0</v>
      </c>
      <c r="R192" s="193">
        <f t="shared" si="22"/>
        <v>0</v>
      </c>
      <c r="S192" s="193">
        <v>0</v>
      </c>
      <c r="T192" s="194">
        <f t="shared" si="23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95" t="s">
        <v>220</v>
      </c>
      <c r="AT192" s="195" t="s">
        <v>256</v>
      </c>
      <c r="AU192" s="195" t="s">
        <v>180</v>
      </c>
      <c r="AY192" s="14" t="s">
        <v>172</v>
      </c>
      <c r="BE192" s="196">
        <f t="shared" si="24"/>
        <v>0</v>
      </c>
      <c r="BF192" s="196">
        <f t="shared" si="25"/>
        <v>0</v>
      </c>
      <c r="BG192" s="196">
        <f t="shared" si="26"/>
        <v>0</v>
      </c>
      <c r="BH192" s="196">
        <f t="shared" si="27"/>
        <v>0</v>
      </c>
      <c r="BI192" s="196">
        <f t="shared" si="28"/>
        <v>0</v>
      </c>
      <c r="BJ192" s="14" t="s">
        <v>180</v>
      </c>
      <c r="BK192" s="196">
        <f t="shared" si="29"/>
        <v>0</v>
      </c>
      <c r="BL192" s="14" t="s">
        <v>179</v>
      </c>
      <c r="BM192" s="195" t="s">
        <v>1174</v>
      </c>
    </row>
    <row r="193" spans="1:65" s="2" customFormat="1" ht="24.2" customHeight="1">
      <c r="A193" s="31"/>
      <c r="B193" s="32"/>
      <c r="C193" s="184" t="s">
        <v>567</v>
      </c>
      <c r="D193" s="184" t="s">
        <v>175</v>
      </c>
      <c r="E193" s="185" t="s">
        <v>1217</v>
      </c>
      <c r="F193" s="186" t="s">
        <v>1218</v>
      </c>
      <c r="G193" s="187" t="s">
        <v>337</v>
      </c>
      <c r="H193" s="188">
        <v>23</v>
      </c>
      <c r="I193" s="189"/>
      <c r="J193" s="188">
        <f t="shared" si="20"/>
        <v>0</v>
      </c>
      <c r="K193" s="190"/>
      <c r="L193" s="36"/>
      <c r="M193" s="191" t="s">
        <v>1</v>
      </c>
      <c r="N193" s="192" t="s">
        <v>38</v>
      </c>
      <c r="O193" s="68"/>
      <c r="P193" s="193">
        <f t="shared" si="21"/>
        <v>0</v>
      </c>
      <c r="Q193" s="193">
        <v>0</v>
      </c>
      <c r="R193" s="193">
        <f t="shared" si="22"/>
        <v>0</v>
      </c>
      <c r="S193" s="193">
        <v>0</v>
      </c>
      <c r="T193" s="194">
        <f t="shared" si="23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95" t="s">
        <v>179</v>
      </c>
      <c r="AT193" s="195" t="s">
        <v>175</v>
      </c>
      <c r="AU193" s="195" t="s">
        <v>180</v>
      </c>
      <c r="AY193" s="14" t="s">
        <v>172</v>
      </c>
      <c r="BE193" s="196">
        <f t="shared" si="24"/>
        <v>0</v>
      </c>
      <c r="BF193" s="196">
        <f t="shared" si="25"/>
        <v>0</v>
      </c>
      <c r="BG193" s="196">
        <f t="shared" si="26"/>
        <v>0</v>
      </c>
      <c r="BH193" s="196">
        <f t="shared" si="27"/>
        <v>0</v>
      </c>
      <c r="BI193" s="196">
        <f t="shared" si="28"/>
        <v>0</v>
      </c>
      <c r="BJ193" s="14" t="s">
        <v>180</v>
      </c>
      <c r="BK193" s="196">
        <f t="shared" si="29"/>
        <v>0</v>
      </c>
      <c r="BL193" s="14" t="s">
        <v>179</v>
      </c>
      <c r="BM193" s="195" t="s">
        <v>1177</v>
      </c>
    </row>
    <row r="194" spans="1:65" s="2" customFormat="1" ht="24.2" customHeight="1">
      <c r="A194" s="31"/>
      <c r="B194" s="32"/>
      <c r="C194" s="184" t="s">
        <v>573</v>
      </c>
      <c r="D194" s="184" t="s">
        <v>175</v>
      </c>
      <c r="E194" s="185" t="s">
        <v>1813</v>
      </c>
      <c r="F194" s="186" t="s">
        <v>1814</v>
      </c>
      <c r="G194" s="187" t="s">
        <v>337</v>
      </c>
      <c r="H194" s="188">
        <v>136</v>
      </c>
      <c r="I194" s="189"/>
      <c r="J194" s="188">
        <f t="shared" si="20"/>
        <v>0</v>
      </c>
      <c r="K194" s="190"/>
      <c r="L194" s="36"/>
      <c r="M194" s="191" t="s">
        <v>1</v>
      </c>
      <c r="N194" s="192" t="s">
        <v>38</v>
      </c>
      <c r="O194" s="68"/>
      <c r="P194" s="193">
        <f t="shared" si="21"/>
        <v>0</v>
      </c>
      <c r="Q194" s="193">
        <v>0</v>
      </c>
      <c r="R194" s="193">
        <f t="shared" si="22"/>
        <v>0</v>
      </c>
      <c r="S194" s="193">
        <v>0</v>
      </c>
      <c r="T194" s="194">
        <f t="shared" si="23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95" t="s">
        <v>179</v>
      </c>
      <c r="AT194" s="195" t="s">
        <v>175</v>
      </c>
      <c r="AU194" s="195" t="s">
        <v>180</v>
      </c>
      <c r="AY194" s="14" t="s">
        <v>172</v>
      </c>
      <c r="BE194" s="196">
        <f t="shared" si="24"/>
        <v>0</v>
      </c>
      <c r="BF194" s="196">
        <f t="shared" si="25"/>
        <v>0</v>
      </c>
      <c r="BG194" s="196">
        <f t="shared" si="26"/>
        <v>0</v>
      </c>
      <c r="BH194" s="196">
        <f t="shared" si="27"/>
        <v>0</v>
      </c>
      <c r="BI194" s="196">
        <f t="shared" si="28"/>
        <v>0</v>
      </c>
      <c r="BJ194" s="14" t="s">
        <v>180</v>
      </c>
      <c r="BK194" s="196">
        <f t="shared" si="29"/>
        <v>0</v>
      </c>
      <c r="BL194" s="14" t="s">
        <v>179</v>
      </c>
      <c r="BM194" s="195" t="s">
        <v>1180</v>
      </c>
    </row>
    <row r="195" spans="1:65" s="2" customFormat="1" ht="24.2" customHeight="1">
      <c r="A195" s="31"/>
      <c r="B195" s="32"/>
      <c r="C195" s="197" t="s">
        <v>577</v>
      </c>
      <c r="D195" s="197" t="s">
        <v>256</v>
      </c>
      <c r="E195" s="198" t="s">
        <v>1345</v>
      </c>
      <c r="F195" s="199" t="s">
        <v>1346</v>
      </c>
      <c r="G195" s="200" t="s">
        <v>337</v>
      </c>
      <c r="H195" s="201">
        <v>144</v>
      </c>
      <c r="I195" s="202"/>
      <c r="J195" s="201">
        <f t="shared" si="20"/>
        <v>0</v>
      </c>
      <c r="K195" s="203"/>
      <c r="L195" s="204"/>
      <c r="M195" s="205" t="s">
        <v>1</v>
      </c>
      <c r="N195" s="206" t="s">
        <v>38</v>
      </c>
      <c r="O195" s="68"/>
      <c r="P195" s="193">
        <f t="shared" si="21"/>
        <v>0</v>
      </c>
      <c r="Q195" s="193">
        <v>0</v>
      </c>
      <c r="R195" s="193">
        <f t="shared" si="22"/>
        <v>0</v>
      </c>
      <c r="S195" s="193">
        <v>0</v>
      </c>
      <c r="T195" s="194">
        <f t="shared" si="23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220</v>
      </c>
      <c r="AT195" s="195" t="s">
        <v>256</v>
      </c>
      <c r="AU195" s="195" t="s">
        <v>180</v>
      </c>
      <c r="AY195" s="14" t="s">
        <v>172</v>
      </c>
      <c r="BE195" s="196">
        <f t="shared" si="24"/>
        <v>0</v>
      </c>
      <c r="BF195" s="196">
        <f t="shared" si="25"/>
        <v>0</v>
      </c>
      <c r="BG195" s="196">
        <f t="shared" si="26"/>
        <v>0</v>
      </c>
      <c r="BH195" s="196">
        <f t="shared" si="27"/>
        <v>0</v>
      </c>
      <c r="BI195" s="196">
        <f t="shared" si="28"/>
        <v>0</v>
      </c>
      <c r="BJ195" s="14" t="s">
        <v>180</v>
      </c>
      <c r="BK195" s="196">
        <f t="shared" si="29"/>
        <v>0</v>
      </c>
      <c r="BL195" s="14" t="s">
        <v>179</v>
      </c>
      <c r="BM195" s="195" t="s">
        <v>1183</v>
      </c>
    </row>
    <row r="196" spans="1:65" s="2" customFormat="1" ht="24.2" customHeight="1">
      <c r="A196" s="31"/>
      <c r="B196" s="32"/>
      <c r="C196" s="184" t="s">
        <v>581</v>
      </c>
      <c r="D196" s="184" t="s">
        <v>175</v>
      </c>
      <c r="E196" s="185" t="s">
        <v>1220</v>
      </c>
      <c r="F196" s="186" t="s">
        <v>1221</v>
      </c>
      <c r="G196" s="187" t="s">
        <v>337</v>
      </c>
      <c r="H196" s="188">
        <v>66</v>
      </c>
      <c r="I196" s="189"/>
      <c r="J196" s="188">
        <f t="shared" si="20"/>
        <v>0</v>
      </c>
      <c r="K196" s="190"/>
      <c r="L196" s="36"/>
      <c r="M196" s="191" t="s">
        <v>1</v>
      </c>
      <c r="N196" s="192" t="s">
        <v>38</v>
      </c>
      <c r="O196" s="68"/>
      <c r="P196" s="193">
        <f t="shared" si="21"/>
        <v>0</v>
      </c>
      <c r="Q196" s="193">
        <v>0</v>
      </c>
      <c r="R196" s="193">
        <f t="shared" si="22"/>
        <v>0</v>
      </c>
      <c r="S196" s="193">
        <v>0</v>
      </c>
      <c r="T196" s="194">
        <f t="shared" si="23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95" t="s">
        <v>179</v>
      </c>
      <c r="AT196" s="195" t="s">
        <v>175</v>
      </c>
      <c r="AU196" s="195" t="s">
        <v>180</v>
      </c>
      <c r="AY196" s="14" t="s">
        <v>172</v>
      </c>
      <c r="BE196" s="196">
        <f t="shared" si="24"/>
        <v>0</v>
      </c>
      <c r="BF196" s="196">
        <f t="shared" si="25"/>
        <v>0</v>
      </c>
      <c r="BG196" s="196">
        <f t="shared" si="26"/>
        <v>0</v>
      </c>
      <c r="BH196" s="196">
        <f t="shared" si="27"/>
        <v>0</v>
      </c>
      <c r="BI196" s="196">
        <f t="shared" si="28"/>
        <v>0</v>
      </c>
      <c r="BJ196" s="14" t="s">
        <v>180</v>
      </c>
      <c r="BK196" s="196">
        <f t="shared" si="29"/>
        <v>0</v>
      </c>
      <c r="BL196" s="14" t="s">
        <v>179</v>
      </c>
      <c r="BM196" s="195" t="s">
        <v>1186</v>
      </c>
    </row>
    <row r="197" spans="1:65" s="2" customFormat="1" ht="24.2" customHeight="1">
      <c r="A197" s="31"/>
      <c r="B197" s="32"/>
      <c r="C197" s="184" t="s">
        <v>585</v>
      </c>
      <c r="D197" s="184" t="s">
        <v>175</v>
      </c>
      <c r="E197" s="185" t="s">
        <v>1815</v>
      </c>
      <c r="F197" s="186" t="s">
        <v>1816</v>
      </c>
      <c r="G197" s="187" t="s">
        <v>337</v>
      </c>
      <c r="H197" s="188">
        <v>210</v>
      </c>
      <c r="I197" s="189"/>
      <c r="J197" s="188">
        <f t="shared" si="20"/>
        <v>0</v>
      </c>
      <c r="K197" s="190"/>
      <c r="L197" s="36"/>
      <c r="M197" s="191" t="s">
        <v>1</v>
      </c>
      <c r="N197" s="192" t="s">
        <v>38</v>
      </c>
      <c r="O197" s="68"/>
      <c r="P197" s="193">
        <f t="shared" si="21"/>
        <v>0</v>
      </c>
      <c r="Q197" s="193">
        <v>0</v>
      </c>
      <c r="R197" s="193">
        <f t="shared" si="22"/>
        <v>0</v>
      </c>
      <c r="S197" s="193">
        <v>0</v>
      </c>
      <c r="T197" s="194">
        <f t="shared" si="23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179</v>
      </c>
      <c r="AT197" s="195" t="s">
        <v>175</v>
      </c>
      <c r="AU197" s="195" t="s">
        <v>180</v>
      </c>
      <c r="AY197" s="14" t="s">
        <v>172</v>
      </c>
      <c r="BE197" s="196">
        <f t="shared" si="24"/>
        <v>0</v>
      </c>
      <c r="BF197" s="196">
        <f t="shared" si="25"/>
        <v>0</v>
      </c>
      <c r="BG197" s="196">
        <f t="shared" si="26"/>
        <v>0</v>
      </c>
      <c r="BH197" s="196">
        <f t="shared" si="27"/>
        <v>0</v>
      </c>
      <c r="BI197" s="196">
        <f t="shared" si="28"/>
        <v>0</v>
      </c>
      <c r="BJ197" s="14" t="s">
        <v>180</v>
      </c>
      <c r="BK197" s="196">
        <f t="shared" si="29"/>
        <v>0</v>
      </c>
      <c r="BL197" s="14" t="s">
        <v>179</v>
      </c>
      <c r="BM197" s="195" t="s">
        <v>1189</v>
      </c>
    </row>
    <row r="198" spans="1:65" s="2" customFormat="1" ht="24.2" customHeight="1">
      <c r="A198" s="31"/>
      <c r="B198" s="32"/>
      <c r="C198" s="197" t="s">
        <v>589</v>
      </c>
      <c r="D198" s="197" t="s">
        <v>256</v>
      </c>
      <c r="E198" s="198" t="s">
        <v>1352</v>
      </c>
      <c r="F198" s="199" t="s">
        <v>1353</v>
      </c>
      <c r="G198" s="200" t="s">
        <v>337</v>
      </c>
      <c r="H198" s="201">
        <v>218</v>
      </c>
      <c r="I198" s="202"/>
      <c r="J198" s="201">
        <f t="shared" si="20"/>
        <v>0</v>
      </c>
      <c r="K198" s="203"/>
      <c r="L198" s="204"/>
      <c r="M198" s="205" t="s">
        <v>1</v>
      </c>
      <c r="N198" s="206" t="s">
        <v>38</v>
      </c>
      <c r="O198" s="68"/>
      <c r="P198" s="193">
        <f t="shared" si="21"/>
        <v>0</v>
      </c>
      <c r="Q198" s="193">
        <v>0</v>
      </c>
      <c r="R198" s="193">
        <f t="shared" si="22"/>
        <v>0</v>
      </c>
      <c r="S198" s="193">
        <v>0</v>
      </c>
      <c r="T198" s="194">
        <f t="shared" si="23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95" t="s">
        <v>220</v>
      </c>
      <c r="AT198" s="195" t="s">
        <v>256</v>
      </c>
      <c r="AU198" s="195" t="s">
        <v>180</v>
      </c>
      <c r="AY198" s="14" t="s">
        <v>172</v>
      </c>
      <c r="BE198" s="196">
        <f t="shared" si="24"/>
        <v>0</v>
      </c>
      <c r="BF198" s="196">
        <f t="shared" si="25"/>
        <v>0</v>
      </c>
      <c r="BG198" s="196">
        <f t="shared" si="26"/>
        <v>0</v>
      </c>
      <c r="BH198" s="196">
        <f t="shared" si="27"/>
        <v>0</v>
      </c>
      <c r="BI198" s="196">
        <f t="shared" si="28"/>
        <v>0</v>
      </c>
      <c r="BJ198" s="14" t="s">
        <v>180</v>
      </c>
      <c r="BK198" s="196">
        <f t="shared" si="29"/>
        <v>0</v>
      </c>
      <c r="BL198" s="14" t="s">
        <v>179</v>
      </c>
      <c r="BM198" s="195" t="s">
        <v>1192</v>
      </c>
    </row>
    <row r="199" spans="1:65" s="2" customFormat="1" ht="24.2" customHeight="1">
      <c r="A199" s="31"/>
      <c r="B199" s="32"/>
      <c r="C199" s="184" t="s">
        <v>590</v>
      </c>
      <c r="D199" s="184" t="s">
        <v>175</v>
      </c>
      <c r="E199" s="185" t="s">
        <v>1223</v>
      </c>
      <c r="F199" s="186" t="s">
        <v>1224</v>
      </c>
      <c r="G199" s="187" t="s">
        <v>337</v>
      </c>
      <c r="H199" s="188">
        <v>77</v>
      </c>
      <c r="I199" s="189"/>
      <c r="J199" s="188">
        <f t="shared" si="20"/>
        <v>0</v>
      </c>
      <c r="K199" s="190"/>
      <c r="L199" s="36"/>
      <c r="M199" s="191" t="s">
        <v>1</v>
      </c>
      <c r="N199" s="192" t="s">
        <v>38</v>
      </c>
      <c r="O199" s="68"/>
      <c r="P199" s="193">
        <f t="shared" si="21"/>
        <v>0</v>
      </c>
      <c r="Q199" s="193">
        <v>0</v>
      </c>
      <c r="R199" s="193">
        <f t="shared" si="22"/>
        <v>0</v>
      </c>
      <c r="S199" s="193">
        <v>0</v>
      </c>
      <c r="T199" s="194">
        <f t="shared" si="23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179</v>
      </c>
      <c r="AT199" s="195" t="s">
        <v>175</v>
      </c>
      <c r="AU199" s="195" t="s">
        <v>180</v>
      </c>
      <c r="AY199" s="14" t="s">
        <v>172</v>
      </c>
      <c r="BE199" s="196">
        <f t="shared" si="24"/>
        <v>0</v>
      </c>
      <c r="BF199" s="196">
        <f t="shared" si="25"/>
        <v>0</v>
      </c>
      <c r="BG199" s="196">
        <f t="shared" si="26"/>
        <v>0</v>
      </c>
      <c r="BH199" s="196">
        <f t="shared" si="27"/>
        <v>0</v>
      </c>
      <c r="BI199" s="196">
        <f t="shared" si="28"/>
        <v>0</v>
      </c>
      <c r="BJ199" s="14" t="s">
        <v>180</v>
      </c>
      <c r="BK199" s="196">
        <f t="shared" si="29"/>
        <v>0</v>
      </c>
      <c r="BL199" s="14" t="s">
        <v>179</v>
      </c>
      <c r="BM199" s="195" t="s">
        <v>1196</v>
      </c>
    </row>
    <row r="200" spans="1:65" s="2" customFormat="1" ht="24.2" customHeight="1">
      <c r="A200" s="31"/>
      <c r="B200" s="32"/>
      <c r="C200" s="184" t="s">
        <v>591</v>
      </c>
      <c r="D200" s="184" t="s">
        <v>175</v>
      </c>
      <c r="E200" s="185" t="s">
        <v>1819</v>
      </c>
      <c r="F200" s="186" t="s">
        <v>1820</v>
      </c>
      <c r="G200" s="187" t="s">
        <v>337</v>
      </c>
      <c r="H200" s="188">
        <v>52</v>
      </c>
      <c r="I200" s="189"/>
      <c r="J200" s="188">
        <f t="shared" si="20"/>
        <v>0</v>
      </c>
      <c r="K200" s="190"/>
      <c r="L200" s="36"/>
      <c r="M200" s="191" t="s">
        <v>1</v>
      </c>
      <c r="N200" s="192" t="s">
        <v>38</v>
      </c>
      <c r="O200" s="68"/>
      <c r="P200" s="193">
        <f t="shared" si="21"/>
        <v>0</v>
      </c>
      <c r="Q200" s="193">
        <v>0</v>
      </c>
      <c r="R200" s="193">
        <f t="shared" si="22"/>
        <v>0</v>
      </c>
      <c r="S200" s="193">
        <v>0</v>
      </c>
      <c r="T200" s="194">
        <f t="shared" si="23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95" t="s">
        <v>179</v>
      </c>
      <c r="AT200" s="195" t="s">
        <v>175</v>
      </c>
      <c r="AU200" s="195" t="s">
        <v>180</v>
      </c>
      <c r="AY200" s="14" t="s">
        <v>172</v>
      </c>
      <c r="BE200" s="196">
        <f t="shared" si="24"/>
        <v>0</v>
      </c>
      <c r="BF200" s="196">
        <f t="shared" si="25"/>
        <v>0</v>
      </c>
      <c r="BG200" s="196">
        <f t="shared" si="26"/>
        <v>0</v>
      </c>
      <c r="BH200" s="196">
        <f t="shared" si="27"/>
        <v>0</v>
      </c>
      <c r="BI200" s="196">
        <f t="shared" si="28"/>
        <v>0</v>
      </c>
      <c r="BJ200" s="14" t="s">
        <v>180</v>
      </c>
      <c r="BK200" s="196">
        <f t="shared" si="29"/>
        <v>0</v>
      </c>
      <c r="BL200" s="14" t="s">
        <v>179</v>
      </c>
      <c r="BM200" s="195" t="s">
        <v>1199</v>
      </c>
    </row>
    <row r="201" spans="1:65" s="2" customFormat="1" ht="24.2" customHeight="1">
      <c r="A201" s="31"/>
      <c r="B201" s="32"/>
      <c r="C201" s="184" t="s">
        <v>592</v>
      </c>
      <c r="D201" s="184" t="s">
        <v>175</v>
      </c>
      <c r="E201" s="185" t="s">
        <v>1821</v>
      </c>
      <c r="F201" s="186" t="s">
        <v>1822</v>
      </c>
      <c r="G201" s="187" t="s">
        <v>337</v>
      </c>
      <c r="H201" s="188">
        <v>64</v>
      </c>
      <c r="I201" s="189"/>
      <c r="J201" s="188">
        <f t="shared" si="20"/>
        <v>0</v>
      </c>
      <c r="K201" s="190"/>
      <c r="L201" s="36"/>
      <c r="M201" s="191" t="s">
        <v>1</v>
      </c>
      <c r="N201" s="192" t="s">
        <v>38</v>
      </c>
      <c r="O201" s="68"/>
      <c r="P201" s="193">
        <f t="shared" si="21"/>
        <v>0</v>
      </c>
      <c r="Q201" s="193">
        <v>0</v>
      </c>
      <c r="R201" s="193">
        <f t="shared" si="22"/>
        <v>0</v>
      </c>
      <c r="S201" s="193">
        <v>0</v>
      </c>
      <c r="T201" s="194">
        <f t="shared" si="23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179</v>
      </c>
      <c r="AT201" s="195" t="s">
        <v>175</v>
      </c>
      <c r="AU201" s="195" t="s">
        <v>180</v>
      </c>
      <c r="AY201" s="14" t="s">
        <v>172</v>
      </c>
      <c r="BE201" s="196">
        <f t="shared" si="24"/>
        <v>0</v>
      </c>
      <c r="BF201" s="196">
        <f t="shared" si="25"/>
        <v>0</v>
      </c>
      <c r="BG201" s="196">
        <f t="shared" si="26"/>
        <v>0</v>
      </c>
      <c r="BH201" s="196">
        <f t="shared" si="27"/>
        <v>0</v>
      </c>
      <c r="BI201" s="196">
        <f t="shared" si="28"/>
        <v>0</v>
      </c>
      <c r="BJ201" s="14" t="s">
        <v>180</v>
      </c>
      <c r="BK201" s="196">
        <f t="shared" si="29"/>
        <v>0</v>
      </c>
      <c r="BL201" s="14" t="s">
        <v>179</v>
      </c>
      <c r="BM201" s="195" t="s">
        <v>1204</v>
      </c>
    </row>
    <row r="202" spans="1:65" s="2" customFormat="1" ht="24.2" customHeight="1">
      <c r="A202" s="31"/>
      <c r="B202" s="32"/>
      <c r="C202" s="184" t="s">
        <v>595</v>
      </c>
      <c r="D202" s="184" t="s">
        <v>175</v>
      </c>
      <c r="E202" s="185" t="s">
        <v>1823</v>
      </c>
      <c r="F202" s="186" t="s">
        <v>1824</v>
      </c>
      <c r="G202" s="187" t="s">
        <v>337</v>
      </c>
      <c r="H202" s="188">
        <v>96</v>
      </c>
      <c r="I202" s="189"/>
      <c r="J202" s="188">
        <f t="shared" si="20"/>
        <v>0</v>
      </c>
      <c r="K202" s="190"/>
      <c r="L202" s="36"/>
      <c r="M202" s="191" t="s">
        <v>1</v>
      </c>
      <c r="N202" s="192" t="s">
        <v>38</v>
      </c>
      <c r="O202" s="68"/>
      <c r="P202" s="193">
        <f t="shared" si="21"/>
        <v>0</v>
      </c>
      <c r="Q202" s="193">
        <v>0</v>
      </c>
      <c r="R202" s="193">
        <f t="shared" si="22"/>
        <v>0</v>
      </c>
      <c r="S202" s="193">
        <v>0</v>
      </c>
      <c r="T202" s="194">
        <f t="shared" si="23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179</v>
      </c>
      <c r="AT202" s="195" t="s">
        <v>175</v>
      </c>
      <c r="AU202" s="195" t="s">
        <v>180</v>
      </c>
      <c r="AY202" s="14" t="s">
        <v>172</v>
      </c>
      <c r="BE202" s="196">
        <f t="shared" si="24"/>
        <v>0</v>
      </c>
      <c r="BF202" s="196">
        <f t="shared" si="25"/>
        <v>0</v>
      </c>
      <c r="BG202" s="196">
        <f t="shared" si="26"/>
        <v>0</v>
      </c>
      <c r="BH202" s="196">
        <f t="shared" si="27"/>
        <v>0</v>
      </c>
      <c r="BI202" s="196">
        <f t="shared" si="28"/>
        <v>0</v>
      </c>
      <c r="BJ202" s="14" t="s">
        <v>180</v>
      </c>
      <c r="BK202" s="196">
        <f t="shared" si="29"/>
        <v>0</v>
      </c>
      <c r="BL202" s="14" t="s">
        <v>179</v>
      </c>
      <c r="BM202" s="195" t="s">
        <v>1207</v>
      </c>
    </row>
    <row r="203" spans="1:65" s="2" customFormat="1" ht="24.2" customHeight="1">
      <c r="A203" s="31"/>
      <c r="B203" s="32"/>
      <c r="C203" s="184" t="s">
        <v>601</v>
      </c>
      <c r="D203" s="184" t="s">
        <v>175</v>
      </c>
      <c r="E203" s="185" t="s">
        <v>1226</v>
      </c>
      <c r="F203" s="186" t="s">
        <v>1227</v>
      </c>
      <c r="G203" s="187" t="s">
        <v>337</v>
      </c>
      <c r="H203" s="188">
        <v>186.5</v>
      </c>
      <c r="I203" s="189"/>
      <c r="J203" s="188">
        <f t="shared" si="20"/>
        <v>0</v>
      </c>
      <c r="K203" s="190"/>
      <c r="L203" s="36"/>
      <c r="M203" s="191" t="s">
        <v>1</v>
      </c>
      <c r="N203" s="192" t="s">
        <v>38</v>
      </c>
      <c r="O203" s="68"/>
      <c r="P203" s="193">
        <f t="shared" si="21"/>
        <v>0</v>
      </c>
      <c r="Q203" s="193">
        <v>0</v>
      </c>
      <c r="R203" s="193">
        <f t="shared" si="22"/>
        <v>0</v>
      </c>
      <c r="S203" s="193">
        <v>0</v>
      </c>
      <c r="T203" s="194">
        <f t="shared" si="23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95" t="s">
        <v>179</v>
      </c>
      <c r="AT203" s="195" t="s">
        <v>175</v>
      </c>
      <c r="AU203" s="195" t="s">
        <v>180</v>
      </c>
      <c r="AY203" s="14" t="s">
        <v>172</v>
      </c>
      <c r="BE203" s="196">
        <f t="shared" si="24"/>
        <v>0</v>
      </c>
      <c r="BF203" s="196">
        <f t="shared" si="25"/>
        <v>0</v>
      </c>
      <c r="BG203" s="196">
        <f t="shared" si="26"/>
        <v>0</v>
      </c>
      <c r="BH203" s="196">
        <f t="shared" si="27"/>
        <v>0</v>
      </c>
      <c r="BI203" s="196">
        <f t="shared" si="28"/>
        <v>0</v>
      </c>
      <c r="BJ203" s="14" t="s">
        <v>180</v>
      </c>
      <c r="BK203" s="196">
        <f t="shared" si="29"/>
        <v>0</v>
      </c>
      <c r="BL203" s="14" t="s">
        <v>179</v>
      </c>
      <c r="BM203" s="195" t="s">
        <v>1210</v>
      </c>
    </row>
    <row r="204" spans="1:65" s="2" customFormat="1" ht="24.2" customHeight="1">
      <c r="A204" s="31"/>
      <c r="B204" s="32"/>
      <c r="C204" s="184" t="s">
        <v>605</v>
      </c>
      <c r="D204" s="184" t="s">
        <v>175</v>
      </c>
      <c r="E204" s="185" t="s">
        <v>1229</v>
      </c>
      <c r="F204" s="186" t="s">
        <v>1230</v>
      </c>
      <c r="G204" s="187" t="s">
        <v>337</v>
      </c>
      <c r="H204" s="188">
        <v>87.5</v>
      </c>
      <c r="I204" s="189"/>
      <c r="J204" s="188">
        <f t="shared" si="20"/>
        <v>0</v>
      </c>
      <c r="K204" s="190"/>
      <c r="L204" s="36"/>
      <c r="M204" s="191" t="s">
        <v>1</v>
      </c>
      <c r="N204" s="192" t="s">
        <v>38</v>
      </c>
      <c r="O204" s="68"/>
      <c r="P204" s="193">
        <f t="shared" si="21"/>
        <v>0</v>
      </c>
      <c r="Q204" s="193">
        <v>0</v>
      </c>
      <c r="R204" s="193">
        <f t="shared" si="22"/>
        <v>0</v>
      </c>
      <c r="S204" s="193">
        <v>0</v>
      </c>
      <c r="T204" s="194">
        <f t="shared" si="23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 t="shared" si="24"/>
        <v>0</v>
      </c>
      <c r="BF204" s="196">
        <f t="shared" si="25"/>
        <v>0</v>
      </c>
      <c r="BG204" s="196">
        <f t="shared" si="26"/>
        <v>0</v>
      </c>
      <c r="BH204" s="196">
        <f t="shared" si="27"/>
        <v>0</v>
      </c>
      <c r="BI204" s="196">
        <f t="shared" si="28"/>
        <v>0</v>
      </c>
      <c r="BJ204" s="14" t="s">
        <v>180</v>
      </c>
      <c r="BK204" s="196">
        <f t="shared" si="29"/>
        <v>0</v>
      </c>
      <c r="BL204" s="14" t="s">
        <v>179</v>
      </c>
      <c r="BM204" s="195" t="s">
        <v>1213</v>
      </c>
    </row>
    <row r="205" spans="1:65" s="2" customFormat="1" ht="24.2" customHeight="1">
      <c r="A205" s="31"/>
      <c r="B205" s="32"/>
      <c r="C205" s="184" t="s">
        <v>609</v>
      </c>
      <c r="D205" s="184" t="s">
        <v>175</v>
      </c>
      <c r="E205" s="185" t="s">
        <v>1232</v>
      </c>
      <c r="F205" s="186" t="s">
        <v>1233</v>
      </c>
      <c r="G205" s="187" t="s">
        <v>1048</v>
      </c>
      <c r="H205" s="188">
        <v>8</v>
      </c>
      <c r="I205" s="189"/>
      <c r="J205" s="188">
        <f t="shared" si="20"/>
        <v>0</v>
      </c>
      <c r="K205" s="190"/>
      <c r="L205" s="36"/>
      <c r="M205" s="191" t="s">
        <v>1</v>
      </c>
      <c r="N205" s="192" t="s">
        <v>38</v>
      </c>
      <c r="O205" s="68"/>
      <c r="P205" s="193">
        <f t="shared" si="21"/>
        <v>0</v>
      </c>
      <c r="Q205" s="193">
        <v>0</v>
      </c>
      <c r="R205" s="193">
        <f t="shared" si="22"/>
        <v>0</v>
      </c>
      <c r="S205" s="193">
        <v>0</v>
      </c>
      <c r="T205" s="194">
        <f t="shared" si="23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95" t="s">
        <v>179</v>
      </c>
      <c r="AT205" s="195" t="s">
        <v>175</v>
      </c>
      <c r="AU205" s="195" t="s">
        <v>180</v>
      </c>
      <c r="AY205" s="14" t="s">
        <v>172</v>
      </c>
      <c r="BE205" s="196">
        <f t="shared" si="24"/>
        <v>0</v>
      </c>
      <c r="BF205" s="196">
        <f t="shared" si="25"/>
        <v>0</v>
      </c>
      <c r="BG205" s="196">
        <f t="shared" si="26"/>
        <v>0</v>
      </c>
      <c r="BH205" s="196">
        <f t="shared" si="27"/>
        <v>0</v>
      </c>
      <c r="BI205" s="196">
        <f t="shared" si="28"/>
        <v>0</v>
      </c>
      <c r="BJ205" s="14" t="s">
        <v>180</v>
      </c>
      <c r="BK205" s="196">
        <f t="shared" si="29"/>
        <v>0</v>
      </c>
      <c r="BL205" s="14" t="s">
        <v>179</v>
      </c>
      <c r="BM205" s="195" t="s">
        <v>1216</v>
      </c>
    </row>
    <row r="206" spans="1:65" s="2" customFormat="1" ht="24.2" customHeight="1">
      <c r="A206" s="31"/>
      <c r="B206" s="32"/>
      <c r="C206" s="184" t="s">
        <v>613</v>
      </c>
      <c r="D206" s="184" t="s">
        <v>175</v>
      </c>
      <c r="E206" s="185" t="s">
        <v>1235</v>
      </c>
      <c r="F206" s="186" t="s">
        <v>1236</v>
      </c>
      <c r="G206" s="187" t="s">
        <v>1048</v>
      </c>
      <c r="H206" s="188">
        <v>154</v>
      </c>
      <c r="I206" s="189"/>
      <c r="J206" s="188">
        <f t="shared" si="20"/>
        <v>0</v>
      </c>
      <c r="K206" s="190"/>
      <c r="L206" s="36"/>
      <c r="M206" s="191" t="s">
        <v>1</v>
      </c>
      <c r="N206" s="192" t="s">
        <v>38</v>
      </c>
      <c r="O206" s="68"/>
      <c r="P206" s="193">
        <f t="shared" si="21"/>
        <v>0</v>
      </c>
      <c r="Q206" s="193">
        <v>0</v>
      </c>
      <c r="R206" s="193">
        <f t="shared" si="22"/>
        <v>0</v>
      </c>
      <c r="S206" s="193">
        <v>0</v>
      </c>
      <c r="T206" s="194">
        <f t="shared" si="23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179</v>
      </c>
      <c r="AT206" s="195" t="s">
        <v>175</v>
      </c>
      <c r="AU206" s="195" t="s">
        <v>180</v>
      </c>
      <c r="AY206" s="14" t="s">
        <v>172</v>
      </c>
      <c r="BE206" s="196">
        <f t="shared" si="24"/>
        <v>0</v>
      </c>
      <c r="BF206" s="196">
        <f t="shared" si="25"/>
        <v>0</v>
      </c>
      <c r="BG206" s="196">
        <f t="shared" si="26"/>
        <v>0</v>
      </c>
      <c r="BH206" s="196">
        <f t="shared" si="27"/>
        <v>0</v>
      </c>
      <c r="BI206" s="196">
        <f t="shared" si="28"/>
        <v>0</v>
      </c>
      <c r="BJ206" s="14" t="s">
        <v>180</v>
      </c>
      <c r="BK206" s="196">
        <f t="shared" si="29"/>
        <v>0</v>
      </c>
      <c r="BL206" s="14" t="s">
        <v>179</v>
      </c>
      <c r="BM206" s="195" t="s">
        <v>1219</v>
      </c>
    </row>
    <row r="207" spans="1:65" s="2" customFormat="1" ht="24.2" customHeight="1">
      <c r="A207" s="31"/>
      <c r="B207" s="32"/>
      <c r="C207" s="184" t="s">
        <v>617</v>
      </c>
      <c r="D207" s="184" t="s">
        <v>175</v>
      </c>
      <c r="E207" s="185" t="s">
        <v>1238</v>
      </c>
      <c r="F207" s="186" t="s">
        <v>1239</v>
      </c>
      <c r="G207" s="187" t="s">
        <v>1048</v>
      </c>
      <c r="H207" s="188">
        <v>68</v>
      </c>
      <c r="I207" s="189"/>
      <c r="J207" s="188">
        <f t="shared" si="20"/>
        <v>0</v>
      </c>
      <c r="K207" s="190"/>
      <c r="L207" s="36"/>
      <c r="M207" s="191" t="s">
        <v>1</v>
      </c>
      <c r="N207" s="192" t="s">
        <v>38</v>
      </c>
      <c r="O207" s="68"/>
      <c r="P207" s="193">
        <f t="shared" si="21"/>
        <v>0</v>
      </c>
      <c r="Q207" s="193">
        <v>0</v>
      </c>
      <c r="R207" s="193">
        <f t="shared" si="22"/>
        <v>0</v>
      </c>
      <c r="S207" s="193">
        <v>0</v>
      </c>
      <c r="T207" s="194">
        <f t="shared" si="23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95" t="s">
        <v>179</v>
      </c>
      <c r="AT207" s="195" t="s">
        <v>175</v>
      </c>
      <c r="AU207" s="195" t="s">
        <v>180</v>
      </c>
      <c r="AY207" s="14" t="s">
        <v>172</v>
      </c>
      <c r="BE207" s="196">
        <f t="shared" si="24"/>
        <v>0</v>
      </c>
      <c r="BF207" s="196">
        <f t="shared" si="25"/>
        <v>0</v>
      </c>
      <c r="BG207" s="196">
        <f t="shared" si="26"/>
        <v>0</v>
      </c>
      <c r="BH207" s="196">
        <f t="shared" si="27"/>
        <v>0</v>
      </c>
      <c r="BI207" s="196">
        <f t="shared" si="28"/>
        <v>0</v>
      </c>
      <c r="BJ207" s="14" t="s">
        <v>180</v>
      </c>
      <c r="BK207" s="196">
        <f t="shared" si="29"/>
        <v>0</v>
      </c>
      <c r="BL207" s="14" t="s">
        <v>179</v>
      </c>
      <c r="BM207" s="195" t="s">
        <v>1222</v>
      </c>
    </row>
    <row r="208" spans="1:65" s="2" customFormat="1" ht="24.2" customHeight="1">
      <c r="A208" s="31"/>
      <c r="B208" s="32"/>
      <c r="C208" s="197" t="s">
        <v>621</v>
      </c>
      <c r="D208" s="197" t="s">
        <v>256</v>
      </c>
      <c r="E208" s="198" t="s">
        <v>1241</v>
      </c>
      <c r="F208" s="199" t="s">
        <v>1242</v>
      </c>
      <c r="G208" s="200" t="s">
        <v>1048</v>
      </c>
      <c r="H208" s="201">
        <v>68</v>
      </c>
      <c r="I208" s="202"/>
      <c r="J208" s="201">
        <f t="shared" si="20"/>
        <v>0</v>
      </c>
      <c r="K208" s="203"/>
      <c r="L208" s="204"/>
      <c r="M208" s="205" t="s">
        <v>1</v>
      </c>
      <c r="N208" s="206" t="s">
        <v>38</v>
      </c>
      <c r="O208" s="68"/>
      <c r="P208" s="193">
        <f t="shared" si="21"/>
        <v>0</v>
      </c>
      <c r="Q208" s="193">
        <v>0</v>
      </c>
      <c r="R208" s="193">
        <f t="shared" si="22"/>
        <v>0</v>
      </c>
      <c r="S208" s="193">
        <v>0</v>
      </c>
      <c r="T208" s="194">
        <f t="shared" si="23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95" t="s">
        <v>220</v>
      </c>
      <c r="AT208" s="195" t="s">
        <v>256</v>
      </c>
      <c r="AU208" s="195" t="s">
        <v>180</v>
      </c>
      <c r="AY208" s="14" t="s">
        <v>172</v>
      </c>
      <c r="BE208" s="196">
        <f t="shared" si="24"/>
        <v>0</v>
      </c>
      <c r="BF208" s="196">
        <f t="shared" si="25"/>
        <v>0</v>
      </c>
      <c r="BG208" s="196">
        <f t="shared" si="26"/>
        <v>0</v>
      </c>
      <c r="BH208" s="196">
        <f t="shared" si="27"/>
        <v>0</v>
      </c>
      <c r="BI208" s="196">
        <f t="shared" si="28"/>
        <v>0</v>
      </c>
      <c r="BJ208" s="14" t="s">
        <v>180</v>
      </c>
      <c r="BK208" s="196">
        <f t="shared" si="29"/>
        <v>0</v>
      </c>
      <c r="BL208" s="14" t="s">
        <v>179</v>
      </c>
      <c r="BM208" s="195" t="s">
        <v>1225</v>
      </c>
    </row>
    <row r="209" spans="1:65" s="2" customFormat="1" ht="14.45" customHeight="1">
      <c r="A209" s="31"/>
      <c r="B209" s="32"/>
      <c r="C209" s="197" t="s">
        <v>627</v>
      </c>
      <c r="D209" s="197" t="s">
        <v>256</v>
      </c>
      <c r="E209" s="198" t="s">
        <v>1244</v>
      </c>
      <c r="F209" s="199" t="s">
        <v>1245</v>
      </c>
      <c r="G209" s="200" t="s">
        <v>1048</v>
      </c>
      <c r="H209" s="201">
        <v>1</v>
      </c>
      <c r="I209" s="202"/>
      <c r="J209" s="201">
        <f t="shared" si="20"/>
        <v>0</v>
      </c>
      <c r="K209" s="203"/>
      <c r="L209" s="204"/>
      <c r="M209" s="205" t="s">
        <v>1</v>
      </c>
      <c r="N209" s="206" t="s">
        <v>38</v>
      </c>
      <c r="O209" s="68"/>
      <c r="P209" s="193">
        <f t="shared" si="21"/>
        <v>0</v>
      </c>
      <c r="Q209" s="193">
        <v>0</v>
      </c>
      <c r="R209" s="193">
        <f t="shared" si="22"/>
        <v>0</v>
      </c>
      <c r="S209" s="193">
        <v>0</v>
      </c>
      <c r="T209" s="194">
        <f t="shared" si="23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220</v>
      </c>
      <c r="AT209" s="195" t="s">
        <v>256</v>
      </c>
      <c r="AU209" s="195" t="s">
        <v>180</v>
      </c>
      <c r="AY209" s="14" t="s">
        <v>172</v>
      </c>
      <c r="BE209" s="196">
        <f t="shared" si="24"/>
        <v>0</v>
      </c>
      <c r="BF209" s="196">
        <f t="shared" si="25"/>
        <v>0</v>
      </c>
      <c r="BG209" s="196">
        <f t="shared" si="26"/>
        <v>0</v>
      </c>
      <c r="BH209" s="196">
        <f t="shared" si="27"/>
        <v>0</v>
      </c>
      <c r="BI209" s="196">
        <f t="shared" si="28"/>
        <v>0</v>
      </c>
      <c r="BJ209" s="14" t="s">
        <v>180</v>
      </c>
      <c r="BK209" s="196">
        <f t="shared" si="29"/>
        <v>0</v>
      </c>
      <c r="BL209" s="14" t="s">
        <v>179</v>
      </c>
      <c r="BM209" s="195" t="s">
        <v>1228</v>
      </c>
    </row>
    <row r="210" spans="1:65" s="2" customFormat="1" ht="24.2" customHeight="1">
      <c r="A210" s="31"/>
      <c r="B210" s="32"/>
      <c r="C210" s="184" t="s">
        <v>631</v>
      </c>
      <c r="D210" s="184" t="s">
        <v>175</v>
      </c>
      <c r="E210" s="185" t="s">
        <v>1247</v>
      </c>
      <c r="F210" s="186" t="s">
        <v>1248</v>
      </c>
      <c r="G210" s="187" t="s">
        <v>1048</v>
      </c>
      <c r="H210" s="188">
        <v>36</v>
      </c>
      <c r="I210" s="189"/>
      <c r="J210" s="188">
        <f t="shared" si="20"/>
        <v>0</v>
      </c>
      <c r="K210" s="190"/>
      <c r="L210" s="36"/>
      <c r="M210" s="191" t="s">
        <v>1</v>
      </c>
      <c r="N210" s="192" t="s">
        <v>38</v>
      </c>
      <c r="O210" s="68"/>
      <c r="P210" s="193">
        <f t="shared" si="21"/>
        <v>0</v>
      </c>
      <c r="Q210" s="193">
        <v>0</v>
      </c>
      <c r="R210" s="193">
        <f t="shared" si="22"/>
        <v>0</v>
      </c>
      <c r="S210" s="193">
        <v>0</v>
      </c>
      <c r="T210" s="194">
        <f t="shared" si="23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95" t="s">
        <v>179</v>
      </c>
      <c r="AT210" s="195" t="s">
        <v>175</v>
      </c>
      <c r="AU210" s="195" t="s">
        <v>180</v>
      </c>
      <c r="AY210" s="14" t="s">
        <v>172</v>
      </c>
      <c r="BE210" s="196">
        <f t="shared" si="24"/>
        <v>0</v>
      </c>
      <c r="BF210" s="196">
        <f t="shared" si="25"/>
        <v>0</v>
      </c>
      <c r="BG210" s="196">
        <f t="shared" si="26"/>
        <v>0</v>
      </c>
      <c r="BH210" s="196">
        <f t="shared" si="27"/>
        <v>0</v>
      </c>
      <c r="BI210" s="196">
        <f t="shared" si="28"/>
        <v>0</v>
      </c>
      <c r="BJ210" s="14" t="s">
        <v>180</v>
      </c>
      <c r="BK210" s="196">
        <f t="shared" si="29"/>
        <v>0</v>
      </c>
      <c r="BL210" s="14" t="s">
        <v>179</v>
      </c>
      <c r="BM210" s="195" t="s">
        <v>1231</v>
      </c>
    </row>
    <row r="211" spans="1:65" s="2" customFormat="1" ht="24.2" customHeight="1">
      <c r="A211" s="31"/>
      <c r="B211" s="32"/>
      <c r="C211" s="184" t="s">
        <v>637</v>
      </c>
      <c r="D211" s="184" t="s">
        <v>175</v>
      </c>
      <c r="E211" s="185" t="s">
        <v>1250</v>
      </c>
      <c r="F211" s="186" t="s">
        <v>1251</v>
      </c>
      <c r="G211" s="187" t="s">
        <v>1252</v>
      </c>
      <c r="H211" s="188">
        <v>48</v>
      </c>
      <c r="I211" s="189"/>
      <c r="J211" s="188">
        <f t="shared" si="20"/>
        <v>0</v>
      </c>
      <c r="K211" s="190"/>
      <c r="L211" s="36"/>
      <c r="M211" s="191" t="s">
        <v>1</v>
      </c>
      <c r="N211" s="192" t="s">
        <v>38</v>
      </c>
      <c r="O211" s="68"/>
      <c r="P211" s="193">
        <f t="shared" si="21"/>
        <v>0</v>
      </c>
      <c r="Q211" s="193">
        <v>0</v>
      </c>
      <c r="R211" s="193">
        <f t="shared" si="22"/>
        <v>0</v>
      </c>
      <c r="S211" s="193">
        <v>0</v>
      </c>
      <c r="T211" s="194">
        <f t="shared" si="23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 t="shared" si="24"/>
        <v>0</v>
      </c>
      <c r="BF211" s="196">
        <f t="shared" si="25"/>
        <v>0</v>
      </c>
      <c r="BG211" s="196">
        <f t="shared" si="26"/>
        <v>0</v>
      </c>
      <c r="BH211" s="196">
        <f t="shared" si="27"/>
        <v>0</v>
      </c>
      <c r="BI211" s="196">
        <f t="shared" si="28"/>
        <v>0</v>
      </c>
      <c r="BJ211" s="14" t="s">
        <v>180</v>
      </c>
      <c r="BK211" s="196">
        <f t="shared" si="29"/>
        <v>0</v>
      </c>
      <c r="BL211" s="14" t="s">
        <v>179</v>
      </c>
      <c r="BM211" s="195" t="s">
        <v>1234</v>
      </c>
    </row>
    <row r="212" spans="1:65" s="2" customFormat="1" ht="24.2" customHeight="1">
      <c r="A212" s="31"/>
      <c r="B212" s="32"/>
      <c r="C212" s="184" t="s">
        <v>641</v>
      </c>
      <c r="D212" s="184" t="s">
        <v>175</v>
      </c>
      <c r="E212" s="185" t="s">
        <v>1254</v>
      </c>
      <c r="F212" s="186" t="s">
        <v>1255</v>
      </c>
      <c r="G212" s="187" t="s">
        <v>1048</v>
      </c>
      <c r="H212" s="188">
        <v>334</v>
      </c>
      <c r="I212" s="189"/>
      <c r="J212" s="188">
        <f t="shared" si="20"/>
        <v>0</v>
      </c>
      <c r="K212" s="190"/>
      <c r="L212" s="36"/>
      <c r="M212" s="191" t="s">
        <v>1</v>
      </c>
      <c r="N212" s="192" t="s">
        <v>38</v>
      </c>
      <c r="O212" s="68"/>
      <c r="P212" s="193">
        <f t="shared" si="21"/>
        <v>0</v>
      </c>
      <c r="Q212" s="193">
        <v>0</v>
      </c>
      <c r="R212" s="193">
        <f t="shared" si="22"/>
        <v>0</v>
      </c>
      <c r="S212" s="193">
        <v>0</v>
      </c>
      <c r="T212" s="194">
        <f t="shared" si="23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179</v>
      </c>
      <c r="AT212" s="195" t="s">
        <v>175</v>
      </c>
      <c r="AU212" s="195" t="s">
        <v>180</v>
      </c>
      <c r="AY212" s="14" t="s">
        <v>172</v>
      </c>
      <c r="BE212" s="196">
        <f t="shared" si="24"/>
        <v>0</v>
      </c>
      <c r="BF212" s="196">
        <f t="shared" si="25"/>
        <v>0</v>
      </c>
      <c r="BG212" s="196">
        <f t="shared" si="26"/>
        <v>0</v>
      </c>
      <c r="BH212" s="196">
        <f t="shared" si="27"/>
        <v>0</v>
      </c>
      <c r="BI212" s="196">
        <f t="shared" si="28"/>
        <v>0</v>
      </c>
      <c r="BJ212" s="14" t="s">
        <v>180</v>
      </c>
      <c r="BK212" s="196">
        <f t="shared" si="29"/>
        <v>0</v>
      </c>
      <c r="BL212" s="14" t="s">
        <v>179</v>
      </c>
      <c r="BM212" s="195" t="s">
        <v>1237</v>
      </c>
    </row>
    <row r="213" spans="1:65" s="2" customFormat="1" ht="24.2" customHeight="1">
      <c r="A213" s="31"/>
      <c r="B213" s="32"/>
      <c r="C213" s="184" t="s">
        <v>645</v>
      </c>
      <c r="D213" s="184" t="s">
        <v>175</v>
      </c>
      <c r="E213" s="185" t="s">
        <v>1257</v>
      </c>
      <c r="F213" s="186" t="s">
        <v>1258</v>
      </c>
      <c r="G213" s="187" t="s">
        <v>1048</v>
      </c>
      <c r="H213" s="188">
        <v>5</v>
      </c>
      <c r="I213" s="189"/>
      <c r="J213" s="188">
        <f t="shared" si="20"/>
        <v>0</v>
      </c>
      <c r="K213" s="190"/>
      <c r="L213" s="36"/>
      <c r="M213" s="191" t="s">
        <v>1</v>
      </c>
      <c r="N213" s="192" t="s">
        <v>38</v>
      </c>
      <c r="O213" s="68"/>
      <c r="P213" s="193">
        <f t="shared" si="21"/>
        <v>0</v>
      </c>
      <c r="Q213" s="193">
        <v>0</v>
      </c>
      <c r="R213" s="193">
        <f t="shared" si="22"/>
        <v>0</v>
      </c>
      <c r="S213" s="193">
        <v>0</v>
      </c>
      <c r="T213" s="194">
        <f t="shared" si="23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95" t="s">
        <v>179</v>
      </c>
      <c r="AT213" s="195" t="s">
        <v>175</v>
      </c>
      <c r="AU213" s="195" t="s">
        <v>180</v>
      </c>
      <c r="AY213" s="14" t="s">
        <v>172</v>
      </c>
      <c r="BE213" s="196">
        <f t="shared" si="24"/>
        <v>0</v>
      </c>
      <c r="BF213" s="196">
        <f t="shared" si="25"/>
        <v>0</v>
      </c>
      <c r="BG213" s="196">
        <f t="shared" si="26"/>
        <v>0</v>
      </c>
      <c r="BH213" s="196">
        <f t="shared" si="27"/>
        <v>0</v>
      </c>
      <c r="BI213" s="196">
        <f t="shared" si="28"/>
        <v>0</v>
      </c>
      <c r="BJ213" s="14" t="s">
        <v>180</v>
      </c>
      <c r="BK213" s="196">
        <f t="shared" si="29"/>
        <v>0</v>
      </c>
      <c r="BL213" s="14" t="s">
        <v>179</v>
      </c>
      <c r="BM213" s="195" t="s">
        <v>1240</v>
      </c>
    </row>
    <row r="214" spans="1:65" s="2" customFormat="1" ht="24.2" customHeight="1">
      <c r="A214" s="31"/>
      <c r="B214" s="32"/>
      <c r="C214" s="184" t="s">
        <v>866</v>
      </c>
      <c r="D214" s="184" t="s">
        <v>175</v>
      </c>
      <c r="E214" s="185" t="s">
        <v>1260</v>
      </c>
      <c r="F214" s="186" t="s">
        <v>1261</v>
      </c>
      <c r="G214" s="187" t="s">
        <v>337</v>
      </c>
      <c r="H214" s="188">
        <v>13.5</v>
      </c>
      <c r="I214" s="189"/>
      <c r="J214" s="188">
        <f t="shared" si="20"/>
        <v>0</v>
      </c>
      <c r="K214" s="190"/>
      <c r="L214" s="36"/>
      <c r="M214" s="191" t="s">
        <v>1</v>
      </c>
      <c r="N214" s="192" t="s">
        <v>38</v>
      </c>
      <c r="O214" s="68"/>
      <c r="P214" s="193">
        <f t="shared" si="21"/>
        <v>0</v>
      </c>
      <c r="Q214" s="193">
        <v>0</v>
      </c>
      <c r="R214" s="193">
        <f t="shared" si="22"/>
        <v>0</v>
      </c>
      <c r="S214" s="193">
        <v>0</v>
      </c>
      <c r="T214" s="194">
        <f t="shared" si="23"/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179</v>
      </c>
      <c r="AT214" s="195" t="s">
        <v>175</v>
      </c>
      <c r="AU214" s="195" t="s">
        <v>180</v>
      </c>
      <c r="AY214" s="14" t="s">
        <v>172</v>
      </c>
      <c r="BE214" s="196">
        <f t="shared" si="24"/>
        <v>0</v>
      </c>
      <c r="BF214" s="196">
        <f t="shared" si="25"/>
        <v>0</v>
      </c>
      <c r="BG214" s="196">
        <f t="shared" si="26"/>
        <v>0</v>
      </c>
      <c r="BH214" s="196">
        <f t="shared" si="27"/>
        <v>0</v>
      </c>
      <c r="BI214" s="196">
        <f t="shared" si="28"/>
        <v>0</v>
      </c>
      <c r="BJ214" s="14" t="s">
        <v>180</v>
      </c>
      <c r="BK214" s="196">
        <f t="shared" si="29"/>
        <v>0</v>
      </c>
      <c r="BL214" s="14" t="s">
        <v>179</v>
      </c>
      <c r="BM214" s="195" t="s">
        <v>1243</v>
      </c>
    </row>
    <row r="215" spans="1:65" s="2" customFormat="1" ht="24.2" customHeight="1">
      <c r="A215" s="31"/>
      <c r="B215" s="32"/>
      <c r="C215" s="184" t="s">
        <v>867</v>
      </c>
      <c r="D215" s="184" t="s">
        <v>175</v>
      </c>
      <c r="E215" s="185" t="s">
        <v>1825</v>
      </c>
      <c r="F215" s="186" t="s">
        <v>1826</v>
      </c>
      <c r="G215" s="187" t="s">
        <v>337</v>
      </c>
      <c r="H215" s="188">
        <v>150</v>
      </c>
      <c r="I215" s="189"/>
      <c r="J215" s="188">
        <f t="shared" si="20"/>
        <v>0</v>
      </c>
      <c r="K215" s="190"/>
      <c r="L215" s="36"/>
      <c r="M215" s="191" t="s">
        <v>1</v>
      </c>
      <c r="N215" s="192" t="s">
        <v>38</v>
      </c>
      <c r="O215" s="68"/>
      <c r="P215" s="193">
        <f t="shared" si="21"/>
        <v>0</v>
      </c>
      <c r="Q215" s="193">
        <v>0</v>
      </c>
      <c r="R215" s="193">
        <f t="shared" si="22"/>
        <v>0</v>
      </c>
      <c r="S215" s="193">
        <v>0</v>
      </c>
      <c r="T215" s="194">
        <f t="shared" si="23"/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179</v>
      </c>
      <c r="AT215" s="195" t="s">
        <v>175</v>
      </c>
      <c r="AU215" s="195" t="s">
        <v>180</v>
      </c>
      <c r="AY215" s="14" t="s">
        <v>172</v>
      </c>
      <c r="BE215" s="196">
        <f t="shared" si="24"/>
        <v>0</v>
      </c>
      <c r="BF215" s="196">
        <f t="shared" si="25"/>
        <v>0</v>
      </c>
      <c r="BG215" s="196">
        <f t="shared" si="26"/>
        <v>0</v>
      </c>
      <c r="BH215" s="196">
        <f t="shared" si="27"/>
        <v>0</v>
      </c>
      <c r="BI215" s="196">
        <f t="shared" si="28"/>
        <v>0</v>
      </c>
      <c r="BJ215" s="14" t="s">
        <v>180</v>
      </c>
      <c r="BK215" s="196">
        <f t="shared" si="29"/>
        <v>0</v>
      </c>
      <c r="BL215" s="14" t="s">
        <v>179</v>
      </c>
      <c r="BM215" s="195" t="s">
        <v>1246</v>
      </c>
    </row>
    <row r="216" spans="1:65" s="2" customFormat="1" ht="24.2" customHeight="1">
      <c r="A216" s="31"/>
      <c r="B216" s="32"/>
      <c r="C216" s="184" t="s">
        <v>868</v>
      </c>
      <c r="D216" s="184" t="s">
        <v>175</v>
      </c>
      <c r="E216" s="185" t="s">
        <v>1263</v>
      </c>
      <c r="F216" s="186" t="s">
        <v>1264</v>
      </c>
      <c r="G216" s="187" t="s">
        <v>1048</v>
      </c>
      <c r="H216" s="188">
        <v>2</v>
      </c>
      <c r="I216" s="189"/>
      <c r="J216" s="188">
        <f t="shared" ref="J216:J247" si="30">ROUND(I216*H216,2)</f>
        <v>0</v>
      </c>
      <c r="K216" s="190"/>
      <c r="L216" s="36"/>
      <c r="M216" s="191" t="s">
        <v>1</v>
      </c>
      <c r="N216" s="192" t="s">
        <v>38</v>
      </c>
      <c r="O216" s="68"/>
      <c r="P216" s="193">
        <f t="shared" ref="P216:P247" si="31">O216*H216</f>
        <v>0</v>
      </c>
      <c r="Q216" s="193">
        <v>0</v>
      </c>
      <c r="R216" s="193">
        <f t="shared" ref="R216:R247" si="32">Q216*H216</f>
        <v>0</v>
      </c>
      <c r="S216" s="193">
        <v>0</v>
      </c>
      <c r="T216" s="194">
        <f t="shared" ref="T216:T247" si="33">S216*H216</f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95" t="s">
        <v>179</v>
      </c>
      <c r="AT216" s="195" t="s">
        <v>175</v>
      </c>
      <c r="AU216" s="195" t="s">
        <v>180</v>
      </c>
      <c r="AY216" s="14" t="s">
        <v>172</v>
      </c>
      <c r="BE216" s="196">
        <f t="shared" ref="BE216:BE247" si="34">IF(N216="základná",J216,0)</f>
        <v>0</v>
      </c>
      <c r="BF216" s="196">
        <f t="shared" ref="BF216:BF247" si="35">IF(N216="znížená",J216,0)</f>
        <v>0</v>
      </c>
      <c r="BG216" s="196">
        <f t="shared" ref="BG216:BG247" si="36">IF(N216="zákl. prenesená",J216,0)</f>
        <v>0</v>
      </c>
      <c r="BH216" s="196">
        <f t="shared" ref="BH216:BH247" si="37">IF(N216="zníž. prenesená",J216,0)</f>
        <v>0</v>
      </c>
      <c r="BI216" s="196">
        <f t="shared" ref="BI216:BI247" si="38">IF(N216="nulová",J216,0)</f>
        <v>0</v>
      </c>
      <c r="BJ216" s="14" t="s">
        <v>180</v>
      </c>
      <c r="BK216" s="196">
        <f t="shared" ref="BK216:BK247" si="39">ROUND(I216*H216,2)</f>
        <v>0</v>
      </c>
      <c r="BL216" s="14" t="s">
        <v>179</v>
      </c>
      <c r="BM216" s="195" t="s">
        <v>1249</v>
      </c>
    </row>
    <row r="217" spans="1:65" s="2" customFormat="1" ht="24.2" customHeight="1">
      <c r="A217" s="31"/>
      <c r="B217" s="32"/>
      <c r="C217" s="184" t="s">
        <v>869</v>
      </c>
      <c r="D217" s="184" t="s">
        <v>175</v>
      </c>
      <c r="E217" s="185" t="s">
        <v>1267</v>
      </c>
      <c r="F217" s="186" t="s">
        <v>1268</v>
      </c>
      <c r="G217" s="187" t="s">
        <v>1048</v>
      </c>
      <c r="H217" s="188">
        <v>1</v>
      </c>
      <c r="I217" s="189"/>
      <c r="J217" s="188">
        <f t="shared" si="30"/>
        <v>0</v>
      </c>
      <c r="K217" s="190"/>
      <c r="L217" s="36"/>
      <c r="M217" s="191" t="s">
        <v>1</v>
      </c>
      <c r="N217" s="192" t="s">
        <v>38</v>
      </c>
      <c r="O217" s="68"/>
      <c r="P217" s="193">
        <f t="shared" si="31"/>
        <v>0</v>
      </c>
      <c r="Q217" s="193">
        <v>0</v>
      </c>
      <c r="R217" s="193">
        <f t="shared" si="32"/>
        <v>0</v>
      </c>
      <c r="S217" s="193">
        <v>0</v>
      </c>
      <c r="T217" s="194">
        <f t="shared" si="33"/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95" t="s">
        <v>179</v>
      </c>
      <c r="AT217" s="195" t="s">
        <v>175</v>
      </c>
      <c r="AU217" s="195" t="s">
        <v>180</v>
      </c>
      <c r="AY217" s="14" t="s">
        <v>172</v>
      </c>
      <c r="BE217" s="196">
        <f t="shared" si="34"/>
        <v>0</v>
      </c>
      <c r="BF217" s="196">
        <f t="shared" si="35"/>
        <v>0</v>
      </c>
      <c r="BG217" s="196">
        <f t="shared" si="36"/>
        <v>0</v>
      </c>
      <c r="BH217" s="196">
        <f t="shared" si="37"/>
        <v>0</v>
      </c>
      <c r="BI217" s="196">
        <f t="shared" si="38"/>
        <v>0</v>
      </c>
      <c r="BJ217" s="14" t="s">
        <v>180</v>
      </c>
      <c r="BK217" s="196">
        <f t="shared" si="39"/>
        <v>0</v>
      </c>
      <c r="BL217" s="14" t="s">
        <v>179</v>
      </c>
      <c r="BM217" s="195" t="s">
        <v>1253</v>
      </c>
    </row>
    <row r="218" spans="1:65" s="2" customFormat="1" ht="24.2" customHeight="1">
      <c r="A218" s="31"/>
      <c r="B218" s="32"/>
      <c r="C218" s="184" t="s">
        <v>870</v>
      </c>
      <c r="D218" s="184" t="s">
        <v>175</v>
      </c>
      <c r="E218" s="185" t="s">
        <v>1852</v>
      </c>
      <c r="F218" s="186" t="s">
        <v>2223</v>
      </c>
      <c r="G218" s="187" t="s">
        <v>1048</v>
      </c>
      <c r="H218" s="188">
        <v>1</v>
      </c>
      <c r="I218" s="189"/>
      <c r="J218" s="188">
        <f t="shared" si="30"/>
        <v>0</v>
      </c>
      <c r="K218" s="190"/>
      <c r="L218" s="36"/>
      <c r="M218" s="191" t="s">
        <v>1</v>
      </c>
      <c r="N218" s="192" t="s">
        <v>38</v>
      </c>
      <c r="O218" s="68"/>
      <c r="P218" s="193">
        <f t="shared" si="31"/>
        <v>0</v>
      </c>
      <c r="Q218" s="193">
        <v>0</v>
      </c>
      <c r="R218" s="193">
        <f t="shared" si="32"/>
        <v>0</v>
      </c>
      <c r="S218" s="193">
        <v>0</v>
      </c>
      <c r="T218" s="194">
        <f t="shared" si="33"/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179</v>
      </c>
      <c r="AT218" s="195" t="s">
        <v>175</v>
      </c>
      <c r="AU218" s="195" t="s">
        <v>180</v>
      </c>
      <c r="AY218" s="14" t="s">
        <v>172</v>
      </c>
      <c r="BE218" s="196">
        <f t="shared" si="34"/>
        <v>0</v>
      </c>
      <c r="BF218" s="196">
        <f t="shared" si="35"/>
        <v>0</v>
      </c>
      <c r="BG218" s="196">
        <f t="shared" si="36"/>
        <v>0</v>
      </c>
      <c r="BH218" s="196">
        <f t="shared" si="37"/>
        <v>0</v>
      </c>
      <c r="BI218" s="196">
        <f t="shared" si="38"/>
        <v>0</v>
      </c>
      <c r="BJ218" s="14" t="s">
        <v>180</v>
      </c>
      <c r="BK218" s="196">
        <f t="shared" si="39"/>
        <v>0</v>
      </c>
      <c r="BL218" s="14" t="s">
        <v>179</v>
      </c>
      <c r="BM218" s="195" t="s">
        <v>1256</v>
      </c>
    </row>
    <row r="219" spans="1:65" s="2" customFormat="1" ht="24.2" customHeight="1">
      <c r="A219" s="31"/>
      <c r="B219" s="32"/>
      <c r="C219" s="197" t="s">
        <v>871</v>
      </c>
      <c r="D219" s="197" t="s">
        <v>256</v>
      </c>
      <c r="E219" s="198" t="s">
        <v>2224</v>
      </c>
      <c r="F219" s="199" t="s">
        <v>2225</v>
      </c>
      <c r="G219" s="200" t="s">
        <v>1048</v>
      </c>
      <c r="H219" s="201">
        <v>1</v>
      </c>
      <c r="I219" s="202"/>
      <c r="J219" s="201">
        <f t="shared" si="30"/>
        <v>0</v>
      </c>
      <c r="K219" s="203"/>
      <c r="L219" s="204"/>
      <c r="M219" s="205" t="s">
        <v>1</v>
      </c>
      <c r="N219" s="206" t="s">
        <v>38</v>
      </c>
      <c r="O219" s="68"/>
      <c r="P219" s="193">
        <f t="shared" si="31"/>
        <v>0</v>
      </c>
      <c r="Q219" s="193">
        <v>0</v>
      </c>
      <c r="R219" s="193">
        <f t="shared" si="32"/>
        <v>0</v>
      </c>
      <c r="S219" s="193">
        <v>0</v>
      </c>
      <c r="T219" s="194">
        <f t="shared" si="33"/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95" t="s">
        <v>220</v>
      </c>
      <c r="AT219" s="195" t="s">
        <v>256</v>
      </c>
      <c r="AU219" s="195" t="s">
        <v>180</v>
      </c>
      <c r="AY219" s="14" t="s">
        <v>172</v>
      </c>
      <c r="BE219" s="196">
        <f t="shared" si="34"/>
        <v>0</v>
      </c>
      <c r="BF219" s="196">
        <f t="shared" si="35"/>
        <v>0</v>
      </c>
      <c r="BG219" s="196">
        <f t="shared" si="36"/>
        <v>0</v>
      </c>
      <c r="BH219" s="196">
        <f t="shared" si="37"/>
        <v>0</v>
      </c>
      <c r="BI219" s="196">
        <f t="shared" si="38"/>
        <v>0</v>
      </c>
      <c r="BJ219" s="14" t="s">
        <v>180</v>
      </c>
      <c r="BK219" s="196">
        <f t="shared" si="39"/>
        <v>0</v>
      </c>
      <c r="BL219" s="14" t="s">
        <v>179</v>
      </c>
      <c r="BM219" s="195" t="s">
        <v>1259</v>
      </c>
    </row>
    <row r="220" spans="1:65" s="2" customFormat="1" ht="24.2" customHeight="1">
      <c r="A220" s="31"/>
      <c r="B220" s="32"/>
      <c r="C220" s="184" t="s">
        <v>873</v>
      </c>
      <c r="D220" s="184" t="s">
        <v>175</v>
      </c>
      <c r="E220" s="185" t="s">
        <v>1270</v>
      </c>
      <c r="F220" s="186" t="s">
        <v>1271</v>
      </c>
      <c r="G220" s="187" t="s">
        <v>1048</v>
      </c>
      <c r="H220" s="188">
        <v>1</v>
      </c>
      <c r="I220" s="189"/>
      <c r="J220" s="188">
        <f t="shared" si="30"/>
        <v>0</v>
      </c>
      <c r="K220" s="190"/>
      <c r="L220" s="36"/>
      <c r="M220" s="191" t="s">
        <v>1</v>
      </c>
      <c r="N220" s="192" t="s">
        <v>38</v>
      </c>
      <c r="O220" s="68"/>
      <c r="P220" s="193">
        <f t="shared" si="31"/>
        <v>0</v>
      </c>
      <c r="Q220" s="193">
        <v>0</v>
      </c>
      <c r="R220" s="193">
        <f t="shared" si="32"/>
        <v>0</v>
      </c>
      <c r="S220" s="193">
        <v>0</v>
      </c>
      <c r="T220" s="194">
        <f t="shared" si="33"/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95" t="s">
        <v>179</v>
      </c>
      <c r="AT220" s="195" t="s">
        <v>175</v>
      </c>
      <c r="AU220" s="195" t="s">
        <v>180</v>
      </c>
      <c r="AY220" s="14" t="s">
        <v>172</v>
      </c>
      <c r="BE220" s="196">
        <f t="shared" si="34"/>
        <v>0</v>
      </c>
      <c r="BF220" s="196">
        <f t="shared" si="35"/>
        <v>0</v>
      </c>
      <c r="BG220" s="196">
        <f t="shared" si="36"/>
        <v>0</v>
      </c>
      <c r="BH220" s="196">
        <f t="shared" si="37"/>
        <v>0</v>
      </c>
      <c r="BI220" s="196">
        <f t="shared" si="38"/>
        <v>0</v>
      </c>
      <c r="BJ220" s="14" t="s">
        <v>180</v>
      </c>
      <c r="BK220" s="196">
        <f t="shared" si="39"/>
        <v>0</v>
      </c>
      <c r="BL220" s="14" t="s">
        <v>179</v>
      </c>
      <c r="BM220" s="195" t="s">
        <v>1262</v>
      </c>
    </row>
    <row r="221" spans="1:65" s="2" customFormat="1" ht="24.2" customHeight="1">
      <c r="A221" s="31"/>
      <c r="B221" s="32"/>
      <c r="C221" s="197" t="s">
        <v>1134</v>
      </c>
      <c r="D221" s="197" t="s">
        <v>256</v>
      </c>
      <c r="E221" s="198" t="s">
        <v>1274</v>
      </c>
      <c r="F221" s="199" t="s">
        <v>1275</v>
      </c>
      <c r="G221" s="200" t="s">
        <v>1048</v>
      </c>
      <c r="H221" s="201">
        <v>1</v>
      </c>
      <c r="I221" s="202"/>
      <c r="J221" s="201">
        <f t="shared" si="30"/>
        <v>0</v>
      </c>
      <c r="K221" s="203"/>
      <c r="L221" s="204"/>
      <c r="M221" s="205" t="s">
        <v>1</v>
      </c>
      <c r="N221" s="206" t="s">
        <v>38</v>
      </c>
      <c r="O221" s="68"/>
      <c r="P221" s="193">
        <f t="shared" si="31"/>
        <v>0</v>
      </c>
      <c r="Q221" s="193">
        <v>0.05</v>
      </c>
      <c r="R221" s="193">
        <f t="shared" si="32"/>
        <v>0.05</v>
      </c>
      <c r="S221" s="193">
        <v>0</v>
      </c>
      <c r="T221" s="194">
        <f t="shared" si="33"/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220</v>
      </c>
      <c r="AT221" s="195" t="s">
        <v>256</v>
      </c>
      <c r="AU221" s="195" t="s">
        <v>180</v>
      </c>
      <c r="AY221" s="14" t="s">
        <v>172</v>
      </c>
      <c r="BE221" s="196">
        <f t="shared" si="34"/>
        <v>0</v>
      </c>
      <c r="BF221" s="196">
        <f t="shared" si="35"/>
        <v>0</v>
      </c>
      <c r="BG221" s="196">
        <f t="shared" si="36"/>
        <v>0</v>
      </c>
      <c r="BH221" s="196">
        <f t="shared" si="37"/>
        <v>0</v>
      </c>
      <c r="BI221" s="196">
        <f t="shared" si="38"/>
        <v>0</v>
      </c>
      <c r="BJ221" s="14" t="s">
        <v>180</v>
      </c>
      <c r="BK221" s="196">
        <f t="shared" si="39"/>
        <v>0</v>
      </c>
      <c r="BL221" s="14" t="s">
        <v>179</v>
      </c>
      <c r="BM221" s="195" t="s">
        <v>1265</v>
      </c>
    </row>
    <row r="222" spans="1:65" s="2" customFormat="1" ht="24.2" customHeight="1">
      <c r="A222" s="31"/>
      <c r="B222" s="32"/>
      <c r="C222" s="184" t="s">
        <v>1266</v>
      </c>
      <c r="D222" s="184" t="s">
        <v>175</v>
      </c>
      <c r="E222" s="185" t="s">
        <v>1856</v>
      </c>
      <c r="F222" s="186" t="s">
        <v>2226</v>
      </c>
      <c r="G222" s="187" t="s">
        <v>1048</v>
      </c>
      <c r="H222" s="188">
        <v>1</v>
      </c>
      <c r="I222" s="189"/>
      <c r="J222" s="188">
        <f t="shared" si="30"/>
        <v>0</v>
      </c>
      <c r="K222" s="190"/>
      <c r="L222" s="36"/>
      <c r="M222" s="191" t="s">
        <v>1</v>
      </c>
      <c r="N222" s="192" t="s">
        <v>38</v>
      </c>
      <c r="O222" s="68"/>
      <c r="P222" s="193">
        <f t="shared" si="31"/>
        <v>0</v>
      </c>
      <c r="Q222" s="193">
        <v>0</v>
      </c>
      <c r="R222" s="193">
        <f t="shared" si="32"/>
        <v>0</v>
      </c>
      <c r="S222" s="193">
        <v>0</v>
      </c>
      <c r="T222" s="194">
        <f t="shared" si="33"/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95" t="s">
        <v>179</v>
      </c>
      <c r="AT222" s="195" t="s">
        <v>175</v>
      </c>
      <c r="AU222" s="195" t="s">
        <v>180</v>
      </c>
      <c r="AY222" s="14" t="s">
        <v>172</v>
      </c>
      <c r="BE222" s="196">
        <f t="shared" si="34"/>
        <v>0</v>
      </c>
      <c r="BF222" s="196">
        <f t="shared" si="35"/>
        <v>0</v>
      </c>
      <c r="BG222" s="196">
        <f t="shared" si="36"/>
        <v>0</v>
      </c>
      <c r="BH222" s="196">
        <f t="shared" si="37"/>
        <v>0</v>
      </c>
      <c r="BI222" s="196">
        <f t="shared" si="38"/>
        <v>0</v>
      </c>
      <c r="BJ222" s="14" t="s">
        <v>180</v>
      </c>
      <c r="BK222" s="196">
        <f t="shared" si="39"/>
        <v>0</v>
      </c>
      <c r="BL222" s="14" t="s">
        <v>179</v>
      </c>
      <c r="BM222" s="195" t="s">
        <v>1269</v>
      </c>
    </row>
    <row r="223" spans="1:65" s="2" customFormat="1" ht="24.2" customHeight="1">
      <c r="A223" s="31"/>
      <c r="B223" s="32"/>
      <c r="C223" s="197" t="s">
        <v>1137</v>
      </c>
      <c r="D223" s="197" t="s">
        <v>256</v>
      </c>
      <c r="E223" s="198" t="s">
        <v>1858</v>
      </c>
      <c r="F223" s="199" t="s">
        <v>2227</v>
      </c>
      <c r="G223" s="200" t="s">
        <v>1048</v>
      </c>
      <c r="H223" s="201">
        <v>1</v>
      </c>
      <c r="I223" s="202"/>
      <c r="J223" s="201">
        <f t="shared" si="30"/>
        <v>0</v>
      </c>
      <c r="K223" s="203"/>
      <c r="L223" s="204"/>
      <c r="M223" s="205" t="s">
        <v>1</v>
      </c>
      <c r="N223" s="206" t="s">
        <v>38</v>
      </c>
      <c r="O223" s="68"/>
      <c r="P223" s="193">
        <f t="shared" si="31"/>
        <v>0</v>
      </c>
      <c r="Q223" s="193">
        <v>0.05</v>
      </c>
      <c r="R223" s="193">
        <f t="shared" si="32"/>
        <v>0.05</v>
      </c>
      <c r="S223" s="193">
        <v>0</v>
      </c>
      <c r="T223" s="194">
        <f t="shared" si="33"/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220</v>
      </c>
      <c r="AT223" s="195" t="s">
        <v>256</v>
      </c>
      <c r="AU223" s="195" t="s">
        <v>180</v>
      </c>
      <c r="AY223" s="14" t="s">
        <v>172</v>
      </c>
      <c r="BE223" s="196">
        <f t="shared" si="34"/>
        <v>0</v>
      </c>
      <c r="BF223" s="196">
        <f t="shared" si="35"/>
        <v>0</v>
      </c>
      <c r="BG223" s="196">
        <f t="shared" si="36"/>
        <v>0</v>
      </c>
      <c r="BH223" s="196">
        <f t="shared" si="37"/>
        <v>0</v>
      </c>
      <c r="BI223" s="196">
        <f t="shared" si="38"/>
        <v>0</v>
      </c>
      <c r="BJ223" s="14" t="s">
        <v>180</v>
      </c>
      <c r="BK223" s="196">
        <f t="shared" si="39"/>
        <v>0</v>
      </c>
      <c r="BL223" s="14" t="s">
        <v>179</v>
      </c>
      <c r="BM223" s="195" t="s">
        <v>1272</v>
      </c>
    </row>
    <row r="224" spans="1:65" s="2" customFormat="1" ht="24.2" customHeight="1">
      <c r="A224" s="31"/>
      <c r="B224" s="32"/>
      <c r="C224" s="184" t="s">
        <v>1273</v>
      </c>
      <c r="D224" s="184" t="s">
        <v>175</v>
      </c>
      <c r="E224" s="185" t="s">
        <v>1277</v>
      </c>
      <c r="F224" s="186" t="s">
        <v>1278</v>
      </c>
      <c r="G224" s="187" t="s">
        <v>1048</v>
      </c>
      <c r="H224" s="188">
        <v>1</v>
      </c>
      <c r="I224" s="189"/>
      <c r="J224" s="188">
        <f t="shared" si="30"/>
        <v>0</v>
      </c>
      <c r="K224" s="190"/>
      <c r="L224" s="36"/>
      <c r="M224" s="191" t="s">
        <v>1</v>
      </c>
      <c r="N224" s="192" t="s">
        <v>38</v>
      </c>
      <c r="O224" s="68"/>
      <c r="P224" s="193">
        <f t="shared" si="31"/>
        <v>0</v>
      </c>
      <c r="Q224" s="193">
        <v>0</v>
      </c>
      <c r="R224" s="193">
        <f t="shared" si="32"/>
        <v>0</v>
      </c>
      <c r="S224" s="193">
        <v>0</v>
      </c>
      <c r="T224" s="194">
        <f t="shared" si="33"/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179</v>
      </c>
      <c r="AT224" s="195" t="s">
        <v>175</v>
      </c>
      <c r="AU224" s="195" t="s">
        <v>180</v>
      </c>
      <c r="AY224" s="14" t="s">
        <v>172</v>
      </c>
      <c r="BE224" s="196">
        <f t="shared" si="34"/>
        <v>0</v>
      </c>
      <c r="BF224" s="196">
        <f t="shared" si="35"/>
        <v>0</v>
      </c>
      <c r="BG224" s="196">
        <f t="shared" si="36"/>
        <v>0</v>
      </c>
      <c r="BH224" s="196">
        <f t="shared" si="37"/>
        <v>0</v>
      </c>
      <c r="BI224" s="196">
        <f t="shared" si="38"/>
        <v>0</v>
      </c>
      <c r="BJ224" s="14" t="s">
        <v>180</v>
      </c>
      <c r="BK224" s="196">
        <f t="shared" si="39"/>
        <v>0</v>
      </c>
      <c r="BL224" s="14" t="s">
        <v>179</v>
      </c>
      <c r="BM224" s="195" t="s">
        <v>1276</v>
      </c>
    </row>
    <row r="225" spans="1:65" s="2" customFormat="1" ht="24.2" customHeight="1">
      <c r="A225" s="31"/>
      <c r="B225" s="32"/>
      <c r="C225" s="184" t="s">
        <v>1140</v>
      </c>
      <c r="D225" s="184" t="s">
        <v>175</v>
      </c>
      <c r="E225" s="185" t="s">
        <v>1281</v>
      </c>
      <c r="F225" s="186" t="s">
        <v>1282</v>
      </c>
      <c r="G225" s="187" t="s">
        <v>1048</v>
      </c>
      <c r="H225" s="188">
        <v>1</v>
      </c>
      <c r="I225" s="189"/>
      <c r="J225" s="188">
        <f t="shared" si="30"/>
        <v>0</v>
      </c>
      <c r="K225" s="190"/>
      <c r="L225" s="36"/>
      <c r="M225" s="191" t="s">
        <v>1</v>
      </c>
      <c r="N225" s="192" t="s">
        <v>38</v>
      </c>
      <c r="O225" s="68"/>
      <c r="P225" s="193">
        <f t="shared" si="31"/>
        <v>0</v>
      </c>
      <c r="Q225" s="193">
        <v>0</v>
      </c>
      <c r="R225" s="193">
        <f t="shared" si="32"/>
        <v>0</v>
      </c>
      <c r="S225" s="193">
        <v>0</v>
      </c>
      <c r="T225" s="194">
        <f t="shared" si="33"/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95" t="s">
        <v>179</v>
      </c>
      <c r="AT225" s="195" t="s">
        <v>175</v>
      </c>
      <c r="AU225" s="195" t="s">
        <v>180</v>
      </c>
      <c r="AY225" s="14" t="s">
        <v>172</v>
      </c>
      <c r="BE225" s="196">
        <f t="shared" si="34"/>
        <v>0</v>
      </c>
      <c r="BF225" s="196">
        <f t="shared" si="35"/>
        <v>0</v>
      </c>
      <c r="BG225" s="196">
        <f t="shared" si="36"/>
        <v>0</v>
      </c>
      <c r="BH225" s="196">
        <f t="shared" si="37"/>
        <v>0</v>
      </c>
      <c r="BI225" s="196">
        <f t="shared" si="38"/>
        <v>0</v>
      </c>
      <c r="BJ225" s="14" t="s">
        <v>180</v>
      </c>
      <c r="BK225" s="196">
        <f t="shared" si="39"/>
        <v>0</v>
      </c>
      <c r="BL225" s="14" t="s">
        <v>179</v>
      </c>
      <c r="BM225" s="195" t="s">
        <v>1279</v>
      </c>
    </row>
    <row r="226" spans="1:65" s="2" customFormat="1" ht="24.2" customHeight="1">
      <c r="A226" s="31"/>
      <c r="B226" s="32"/>
      <c r="C226" s="197" t="s">
        <v>1280</v>
      </c>
      <c r="D226" s="197" t="s">
        <v>256</v>
      </c>
      <c r="E226" s="198" t="s">
        <v>1284</v>
      </c>
      <c r="F226" s="199" t="s">
        <v>1285</v>
      </c>
      <c r="G226" s="200" t="s">
        <v>1048</v>
      </c>
      <c r="H226" s="201">
        <v>1</v>
      </c>
      <c r="I226" s="202"/>
      <c r="J226" s="201">
        <f t="shared" si="30"/>
        <v>0</v>
      </c>
      <c r="K226" s="203"/>
      <c r="L226" s="204"/>
      <c r="M226" s="205" t="s">
        <v>1</v>
      </c>
      <c r="N226" s="206" t="s">
        <v>38</v>
      </c>
      <c r="O226" s="68"/>
      <c r="P226" s="193">
        <f t="shared" si="31"/>
        <v>0</v>
      </c>
      <c r="Q226" s="193">
        <v>0.05</v>
      </c>
      <c r="R226" s="193">
        <f t="shared" si="32"/>
        <v>0.05</v>
      </c>
      <c r="S226" s="193">
        <v>0</v>
      </c>
      <c r="T226" s="194">
        <f t="shared" si="33"/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220</v>
      </c>
      <c r="AT226" s="195" t="s">
        <v>256</v>
      </c>
      <c r="AU226" s="195" t="s">
        <v>180</v>
      </c>
      <c r="AY226" s="14" t="s">
        <v>172</v>
      </c>
      <c r="BE226" s="196">
        <f t="shared" si="34"/>
        <v>0</v>
      </c>
      <c r="BF226" s="196">
        <f t="shared" si="35"/>
        <v>0</v>
      </c>
      <c r="BG226" s="196">
        <f t="shared" si="36"/>
        <v>0</v>
      </c>
      <c r="BH226" s="196">
        <f t="shared" si="37"/>
        <v>0</v>
      </c>
      <c r="BI226" s="196">
        <f t="shared" si="38"/>
        <v>0</v>
      </c>
      <c r="BJ226" s="14" t="s">
        <v>180</v>
      </c>
      <c r="BK226" s="196">
        <f t="shared" si="39"/>
        <v>0</v>
      </c>
      <c r="BL226" s="14" t="s">
        <v>179</v>
      </c>
      <c r="BM226" s="195" t="s">
        <v>1283</v>
      </c>
    </row>
    <row r="227" spans="1:65" s="2" customFormat="1" ht="24.2" customHeight="1">
      <c r="A227" s="31"/>
      <c r="B227" s="32"/>
      <c r="C227" s="184" t="s">
        <v>1143</v>
      </c>
      <c r="D227" s="184" t="s">
        <v>175</v>
      </c>
      <c r="E227" s="185" t="s">
        <v>1288</v>
      </c>
      <c r="F227" s="186" t="s">
        <v>1289</v>
      </c>
      <c r="G227" s="187" t="s">
        <v>1048</v>
      </c>
      <c r="H227" s="188">
        <v>1</v>
      </c>
      <c r="I227" s="189"/>
      <c r="J227" s="188">
        <f t="shared" si="30"/>
        <v>0</v>
      </c>
      <c r="K227" s="190"/>
      <c r="L227" s="36"/>
      <c r="M227" s="191" t="s">
        <v>1</v>
      </c>
      <c r="N227" s="192" t="s">
        <v>38</v>
      </c>
      <c r="O227" s="68"/>
      <c r="P227" s="193">
        <f t="shared" si="31"/>
        <v>0</v>
      </c>
      <c r="Q227" s="193">
        <v>0</v>
      </c>
      <c r="R227" s="193">
        <f t="shared" si="32"/>
        <v>0</v>
      </c>
      <c r="S227" s="193">
        <v>0</v>
      </c>
      <c r="T227" s="194">
        <f t="shared" si="33"/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179</v>
      </c>
      <c r="AT227" s="195" t="s">
        <v>175</v>
      </c>
      <c r="AU227" s="195" t="s">
        <v>180</v>
      </c>
      <c r="AY227" s="14" t="s">
        <v>172</v>
      </c>
      <c r="BE227" s="196">
        <f t="shared" si="34"/>
        <v>0</v>
      </c>
      <c r="BF227" s="196">
        <f t="shared" si="35"/>
        <v>0</v>
      </c>
      <c r="BG227" s="196">
        <f t="shared" si="36"/>
        <v>0</v>
      </c>
      <c r="BH227" s="196">
        <f t="shared" si="37"/>
        <v>0</v>
      </c>
      <c r="BI227" s="196">
        <f t="shared" si="38"/>
        <v>0</v>
      </c>
      <c r="BJ227" s="14" t="s">
        <v>180</v>
      </c>
      <c r="BK227" s="196">
        <f t="shared" si="39"/>
        <v>0</v>
      </c>
      <c r="BL227" s="14" t="s">
        <v>179</v>
      </c>
      <c r="BM227" s="195" t="s">
        <v>1286</v>
      </c>
    </row>
    <row r="228" spans="1:65" s="2" customFormat="1" ht="24.2" customHeight="1">
      <c r="A228" s="31"/>
      <c r="B228" s="32"/>
      <c r="C228" s="184" t="s">
        <v>1287</v>
      </c>
      <c r="D228" s="184" t="s">
        <v>175</v>
      </c>
      <c r="E228" s="185" t="s">
        <v>1291</v>
      </c>
      <c r="F228" s="186" t="s">
        <v>1292</v>
      </c>
      <c r="G228" s="187" t="s">
        <v>1048</v>
      </c>
      <c r="H228" s="188">
        <v>1</v>
      </c>
      <c r="I228" s="189"/>
      <c r="J228" s="188">
        <f t="shared" si="30"/>
        <v>0</v>
      </c>
      <c r="K228" s="190"/>
      <c r="L228" s="36"/>
      <c r="M228" s="191" t="s">
        <v>1</v>
      </c>
      <c r="N228" s="192" t="s">
        <v>38</v>
      </c>
      <c r="O228" s="68"/>
      <c r="P228" s="193">
        <f t="shared" si="31"/>
        <v>0</v>
      </c>
      <c r="Q228" s="193">
        <v>0</v>
      </c>
      <c r="R228" s="193">
        <f t="shared" si="32"/>
        <v>0</v>
      </c>
      <c r="S228" s="193">
        <v>0</v>
      </c>
      <c r="T228" s="194">
        <f t="shared" si="33"/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95" t="s">
        <v>179</v>
      </c>
      <c r="AT228" s="195" t="s">
        <v>175</v>
      </c>
      <c r="AU228" s="195" t="s">
        <v>180</v>
      </c>
      <c r="AY228" s="14" t="s">
        <v>172</v>
      </c>
      <c r="BE228" s="196">
        <f t="shared" si="34"/>
        <v>0</v>
      </c>
      <c r="BF228" s="196">
        <f t="shared" si="35"/>
        <v>0</v>
      </c>
      <c r="BG228" s="196">
        <f t="shared" si="36"/>
        <v>0</v>
      </c>
      <c r="BH228" s="196">
        <f t="shared" si="37"/>
        <v>0</v>
      </c>
      <c r="BI228" s="196">
        <f t="shared" si="38"/>
        <v>0</v>
      </c>
      <c r="BJ228" s="14" t="s">
        <v>180</v>
      </c>
      <c r="BK228" s="196">
        <f t="shared" si="39"/>
        <v>0</v>
      </c>
      <c r="BL228" s="14" t="s">
        <v>179</v>
      </c>
      <c r="BM228" s="195" t="s">
        <v>1290</v>
      </c>
    </row>
    <row r="229" spans="1:65" s="2" customFormat="1" ht="24.2" customHeight="1">
      <c r="A229" s="31"/>
      <c r="B229" s="32"/>
      <c r="C229" s="184" t="s">
        <v>1146</v>
      </c>
      <c r="D229" s="184" t="s">
        <v>175</v>
      </c>
      <c r="E229" s="185" t="s">
        <v>1295</v>
      </c>
      <c r="F229" s="186" t="s">
        <v>1296</v>
      </c>
      <c r="G229" s="187" t="s">
        <v>1048</v>
      </c>
      <c r="H229" s="188">
        <v>1</v>
      </c>
      <c r="I229" s="189"/>
      <c r="J229" s="188">
        <f t="shared" si="30"/>
        <v>0</v>
      </c>
      <c r="K229" s="190"/>
      <c r="L229" s="36"/>
      <c r="M229" s="191" t="s">
        <v>1</v>
      </c>
      <c r="N229" s="192" t="s">
        <v>38</v>
      </c>
      <c r="O229" s="68"/>
      <c r="P229" s="193">
        <f t="shared" si="31"/>
        <v>0</v>
      </c>
      <c r="Q229" s="193">
        <v>0</v>
      </c>
      <c r="R229" s="193">
        <f t="shared" si="32"/>
        <v>0</v>
      </c>
      <c r="S229" s="193">
        <v>0</v>
      </c>
      <c r="T229" s="194">
        <f t="shared" si="33"/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179</v>
      </c>
      <c r="AT229" s="195" t="s">
        <v>175</v>
      </c>
      <c r="AU229" s="195" t="s">
        <v>180</v>
      </c>
      <c r="AY229" s="14" t="s">
        <v>172</v>
      </c>
      <c r="BE229" s="196">
        <f t="shared" si="34"/>
        <v>0</v>
      </c>
      <c r="BF229" s="196">
        <f t="shared" si="35"/>
        <v>0</v>
      </c>
      <c r="BG229" s="196">
        <f t="shared" si="36"/>
        <v>0</v>
      </c>
      <c r="BH229" s="196">
        <f t="shared" si="37"/>
        <v>0</v>
      </c>
      <c r="BI229" s="196">
        <f t="shared" si="38"/>
        <v>0</v>
      </c>
      <c r="BJ229" s="14" t="s">
        <v>180</v>
      </c>
      <c r="BK229" s="196">
        <f t="shared" si="39"/>
        <v>0</v>
      </c>
      <c r="BL229" s="14" t="s">
        <v>179</v>
      </c>
      <c r="BM229" s="195" t="s">
        <v>1293</v>
      </c>
    </row>
    <row r="230" spans="1:65" s="2" customFormat="1" ht="24.2" customHeight="1">
      <c r="A230" s="31"/>
      <c r="B230" s="32"/>
      <c r="C230" s="197" t="s">
        <v>1294</v>
      </c>
      <c r="D230" s="197" t="s">
        <v>256</v>
      </c>
      <c r="E230" s="198" t="s">
        <v>1862</v>
      </c>
      <c r="F230" s="199" t="s">
        <v>1863</v>
      </c>
      <c r="G230" s="200" t="s">
        <v>337</v>
      </c>
      <c r="H230" s="201">
        <v>3</v>
      </c>
      <c r="I230" s="202"/>
      <c r="J230" s="201">
        <f t="shared" si="30"/>
        <v>0</v>
      </c>
      <c r="K230" s="203"/>
      <c r="L230" s="204"/>
      <c r="M230" s="205" t="s">
        <v>1</v>
      </c>
      <c r="N230" s="206" t="s">
        <v>38</v>
      </c>
      <c r="O230" s="68"/>
      <c r="P230" s="193">
        <f t="shared" si="31"/>
        <v>0</v>
      </c>
      <c r="Q230" s="193">
        <v>0</v>
      </c>
      <c r="R230" s="193">
        <f t="shared" si="32"/>
        <v>0</v>
      </c>
      <c r="S230" s="193">
        <v>0</v>
      </c>
      <c r="T230" s="194">
        <f t="shared" si="33"/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220</v>
      </c>
      <c r="AT230" s="195" t="s">
        <v>256</v>
      </c>
      <c r="AU230" s="195" t="s">
        <v>180</v>
      </c>
      <c r="AY230" s="14" t="s">
        <v>172</v>
      </c>
      <c r="BE230" s="196">
        <f t="shared" si="34"/>
        <v>0</v>
      </c>
      <c r="BF230" s="196">
        <f t="shared" si="35"/>
        <v>0</v>
      </c>
      <c r="BG230" s="196">
        <f t="shared" si="36"/>
        <v>0</v>
      </c>
      <c r="BH230" s="196">
        <f t="shared" si="37"/>
        <v>0</v>
      </c>
      <c r="BI230" s="196">
        <f t="shared" si="38"/>
        <v>0</v>
      </c>
      <c r="BJ230" s="14" t="s">
        <v>180</v>
      </c>
      <c r="BK230" s="196">
        <f t="shared" si="39"/>
        <v>0</v>
      </c>
      <c r="BL230" s="14" t="s">
        <v>179</v>
      </c>
      <c r="BM230" s="195" t="s">
        <v>1297</v>
      </c>
    </row>
    <row r="231" spans="1:65" s="2" customFormat="1" ht="24.2" customHeight="1">
      <c r="A231" s="31"/>
      <c r="B231" s="32"/>
      <c r="C231" s="184" t="s">
        <v>1149</v>
      </c>
      <c r="D231" s="184" t="s">
        <v>175</v>
      </c>
      <c r="E231" s="185" t="s">
        <v>2228</v>
      </c>
      <c r="F231" s="186" t="s">
        <v>2229</v>
      </c>
      <c r="G231" s="187" t="s">
        <v>337</v>
      </c>
      <c r="H231" s="188">
        <v>3</v>
      </c>
      <c r="I231" s="189"/>
      <c r="J231" s="188">
        <f t="shared" si="30"/>
        <v>0</v>
      </c>
      <c r="K231" s="190"/>
      <c r="L231" s="36"/>
      <c r="M231" s="191" t="s">
        <v>1</v>
      </c>
      <c r="N231" s="192" t="s">
        <v>38</v>
      </c>
      <c r="O231" s="68"/>
      <c r="P231" s="193">
        <f t="shared" si="31"/>
        <v>0</v>
      </c>
      <c r="Q231" s="193">
        <v>0</v>
      </c>
      <c r="R231" s="193">
        <f t="shared" si="32"/>
        <v>0</v>
      </c>
      <c r="S231" s="193">
        <v>0</v>
      </c>
      <c r="T231" s="194">
        <f t="shared" si="33"/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95" t="s">
        <v>179</v>
      </c>
      <c r="AT231" s="195" t="s">
        <v>175</v>
      </c>
      <c r="AU231" s="195" t="s">
        <v>180</v>
      </c>
      <c r="AY231" s="14" t="s">
        <v>172</v>
      </c>
      <c r="BE231" s="196">
        <f t="shared" si="34"/>
        <v>0</v>
      </c>
      <c r="BF231" s="196">
        <f t="shared" si="35"/>
        <v>0</v>
      </c>
      <c r="BG231" s="196">
        <f t="shared" si="36"/>
        <v>0</v>
      </c>
      <c r="BH231" s="196">
        <f t="shared" si="37"/>
        <v>0</v>
      </c>
      <c r="BI231" s="196">
        <f t="shared" si="38"/>
        <v>0</v>
      </c>
      <c r="BJ231" s="14" t="s">
        <v>180</v>
      </c>
      <c r="BK231" s="196">
        <f t="shared" si="39"/>
        <v>0</v>
      </c>
      <c r="BL231" s="14" t="s">
        <v>179</v>
      </c>
      <c r="BM231" s="195" t="s">
        <v>1300</v>
      </c>
    </row>
    <row r="232" spans="1:65" s="2" customFormat="1" ht="24.2" customHeight="1">
      <c r="A232" s="31"/>
      <c r="B232" s="32"/>
      <c r="C232" s="184" t="s">
        <v>1301</v>
      </c>
      <c r="D232" s="184" t="s">
        <v>175</v>
      </c>
      <c r="E232" s="185" t="s">
        <v>1298</v>
      </c>
      <c r="F232" s="186" t="s">
        <v>1299</v>
      </c>
      <c r="G232" s="187" t="s">
        <v>337</v>
      </c>
      <c r="H232" s="188">
        <v>641</v>
      </c>
      <c r="I232" s="189"/>
      <c r="J232" s="188">
        <f t="shared" si="30"/>
        <v>0</v>
      </c>
      <c r="K232" s="190"/>
      <c r="L232" s="36"/>
      <c r="M232" s="191" t="s">
        <v>1</v>
      </c>
      <c r="N232" s="192" t="s">
        <v>38</v>
      </c>
      <c r="O232" s="68"/>
      <c r="P232" s="193">
        <f t="shared" si="31"/>
        <v>0</v>
      </c>
      <c r="Q232" s="193">
        <v>0</v>
      </c>
      <c r="R232" s="193">
        <f t="shared" si="32"/>
        <v>0</v>
      </c>
      <c r="S232" s="193">
        <v>0</v>
      </c>
      <c r="T232" s="194">
        <f t="shared" si="33"/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179</v>
      </c>
      <c r="AT232" s="195" t="s">
        <v>175</v>
      </c>
      <c r="AU232" s="195" t="s">
        <v>180</v>
      </c>
      <c r="AY232" s="14" t="s">
        <v>172</v>
      </c>
      <c r="BE232" s="196">
        <f t="shared" si="34"/>
        <v>0</v>
      </c>
      <c r="BF232" s="196">
        <f t="shared" si="35"/>
        <v>0</v>
      </c>
      <c r="BG232" s="196">
        <f t="shared" si="36"/>
        <v>0</v>
      </c>
      <c r="BH232" s="196">
        <f t="shared" si="37"/>
        <v>0</v>
      </c>
      <c r="BI232" s="196">
        <f t="shared" si="38"/>
        <v>0</v>
      </c>
      <c r="BJ232" s="14" t="s">
        <v>180</v>
      </c>
      <c r="BK232" s="196">
        <f t="shared" si="39"/>
        <v>0</v>
      </c>
      <c r="BL232" s="14" t="s">
        <v>179</v>
      </c>
      <c r="BM232" s="195" t="s">
        <v>1304</v>
      </c>
    </row>
    <row r="233" spans="1:65" s="2" customFormat="1" ht="24.2" customHeight="1">
      <c r="A233" s="31"/>
      <c r="B233" s="32"/>
      <c r="C233" s="197" t="s">
        <v>1152</v>
      </c>
      <c r="D233" s="197" t="s">
        <v>256</v>
      </c>
      <c r="E233" s="198" t="s">
        <v>1302</v>
      </c>
      <c r="F233" s="199" t="s">
        <v>2230</v>
      </c>
      <c r="G233" s="200" t="s">
        <v>337</v>
      </c>
      <c r="H233" s="201">
        <v>641</v>
      </c>
      <c r="I233" s="202"/>
      <c r="J233" s="201">
        <f t="shared" si="30"/>
        <v>0</v>
      </c>
      <c r="K233" s="203"/>
      <c r="L233" s="204"/>
      <c r="M233" s="205" t="s">
        <v>1</v>
      </c>
      <c r="N233" s="206" t="s">
        <v>38</v>
      </c>
      <c r="O233" s="68"/>
      <c r="P233" s="193">
        <f t="shared" si="31"/>
        <v>0</v>
      </c>
      <c r="Q233" s="193">
        <v>0</v>
      </c>
      <c r="R233" s="193">
        <f t="shared" si="32"/>
        <v>0</v>
      </c>
      <c r="S233" s="193">
        <v>0</v>
      </c>
      <c r="T233" s="194">
        <f t="shared" si="33"/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95" t="s">
        <v>220</v>
      </c>
      <c r="AT233" s="195" t="s">
        <v>256</v>
      </c>
      <c r="AU233" s="195" t="s">
        <v>180</v>
      </c>
      <c r="AY233" s="14" t="s">
        <v>172</v>
      </c>
      <c r="BE233" s="196">
        <f t="shared" si="34"/>
        <v>0</v>
      </c>
      <c r="BF233" s="196">
        <f t="shared" si="35"/>
        <v>0</v>
      </c>
      <c r="BG233" s="196">
        <f t="shared" si="36"/>
        <v>0</v>
      </c>
      <c r="BH233" s="196">
        <f t="shared" si="37"/>
        <v>0</v>
      </c>
      <c r="BI233" s="196">
        <f t="shared" si="38"/>
        <v>0</v>
      </c>
      <c r="BJ233" s="14" t="s">
        <v>180</v>
      </c>
      <c r="BK233" s="196">
        <f t="shared" si="39"/>
        <v>0</v>
      </c>
      <c r="BL233" s="14" t="s">
        <v>179</v>
      </c>
      <c r="BM233" s="195" t="s">
        <v>1307</v>
      </c>
    </row>
    <row r="234" spans="1:65" s="2" customFormat="1" ht="24.2" customHeight="1">
      <c r="A234" s="31"/>
      <c r="B234" s="32"/>
      <c r="C234" s="184" t="s">
        <v>77</v>
      </c>
      <c r="D234" s="184" t="s">
        <v>175</v>
      </c>
      <c r="E234" s="185" t="s">
        <v>1305</v>
      </c>
      <c r="F234" s="186" t="s">
        <v>1306</v>
      </c>
      <c r="G234" s="187" t="s">
        <v>337</v>
      </c>
      <c r="H234" s="188">
        <v>88.5</v>
      </c>
      <c r="I234" s="189"/>
      <c r="J234" s="188">
        <f t="shared" si="30"/>
        <v>0</v>
      </c>
      <c r="K234" s="190"/>
      <c r="L234" s="36"/>
      <c r="M234" s="191" t="s">
        <v>1</v>
      </c>
      <c r="N234" s="192" t="s">
        <v>38</v>
      </c>
      <c r="O234" s="68"/>
      <c r="P234" s="193">
        <f t="shared" si="31"/>
        <v>0</v>
      </c>
      <c r="Q234" s="193">
        <v>0</v>
      </c>
      <c r="R234" s="193">
        <f t="shared" si="32"/>
        <v>0</v>
      </c>
      <c r="S234" s="193">
        <v>0</v>
      </c>
      <c r="T234" s="194">
        <f t="shared" si="33"/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95" t="s">
        <v>179</v>
      </c>
      <c r="AT234" s="195" t="s">
        <v>175</v>
      </c>
      <c r="AU234" s="195" t="s">
        <v>180</v>
      </c>
      <c r="AY234" s="14" t="s">
        <v>172</v>
      </c>
      <c r="BE234" s="196">
        <f t="shared" si="34"/>
        <v>0</v>
      </c>
      <c r="BF234" s="196">
        <f t="shared" si="35"/>
        <v>0</v>
      </c>
      <c r="BG234" s="196">
        <f t="shared" si="36"/>
        <v>0</v>
      </c>
      <c r="BH234" s="196">
        <f t="shared" si="37"/>
        <v>0</v>
      </c>
      <c r="BI234" s="196">
        <f t="shared" si="38"/>
        <v>0</v>
      </c>
      <c r="BJ234" s="14" t="s">
        <v>180</v>
      </c>
      <c r="BK234" s="196">
        <f t="shared" si="39"/>
        <v>0</v>
      </c>
      <c r="BL234" s="14" t="s">
        <v>179</v>
      </c>
      <c r="BM234" s="195" t="s">
        <v>1310</v>
      </c>
    </row>
    <row r="235" spans="1:65" s="2" customFormat="1" ht="24.2" customHeight="1">
      <c r="A235" s="31"/>
      <c r="B235" s="32"/>
      <c r="C235" s="197" t="s">
        <v>82</v>
      </c>
      <c r="D235" s="197" t="s">
        <v>256</v>
      </c>
      <c r="E235" s="198" t="s">
        <v>1308</v>
      </c>
      <c r="F235" s="199" t="s">
        <v>1309</v>
      </c>
      <c r="G235" s="200" t="s">
        <v>337</v>
      </c>
      <c r="H235" s="201">
        <v>88.5</v>
      </c>
      <c r="I235" s="202"/>
      <c r="J235" s="201">
        <f t="shared" si="30"/>
        <v>0</v>
      </c>
      <c r="K235" s="203"/>
      <c r="L235" s="204"/>
      <c r="M235" s="205" t="s">
        <v>1</v>
      </c>
      <c r="N235" s="206" t="s">
        <v>38</v>
      </c>
      <c r="O235" s="68"/>
      <c r="P235" s="193">
        <f t="shared" si="31"/>
        <v>0</v>
      </c>
      <c r="Q235" s="193">
        <v>0</v>
      </c>
      <c r="R235" s="193">
        <f t="shared" si="32"/>
        <v>0</v>
      </c>
      <c r="S235" s="193">
        <v>0</v>
      </c>
      <c r="T235" s="194">
        <f t="shared" si="33"/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220</v>
      </c>
      <c r="AT235" s="195" t="s">
        <v>256</v>
      </c>
      <c r="AU235" s="195" t="s">
        <v>180</v>
      </c>
      <c r="AY235" s="14" t="s">
        <v>172</v>
      </c>
      <c r="BE235" s="196">
        <f t="shared" si="34"/>
        <v>0</v>
      </c>
      <c r="BF235" s="196">
        <f t="shared" si="35"/>
        <v>0</v>
      </c>
      <c r="BG235" s="196">
        <f t="shared" si="36"/>
        <v>0</v>
      </c>
      <c r="BH235" s="196">
        <f t="shared" si="37"/>
        <v>0</v>
      </c>
      <c r="BI235" s="196">
        <f t="shared" si="38"/>
        <v>0</v>
      </c>
      <c r="BJ235" s="14" t="s">
        <v>180</v>
      </c>
      <c r="BK235" s="196">
        <f t="shared" si="39"/>
        <v>0</v>
      </c>
      <c r="BL235" s="14" t="s">
        <v>179</v>
      </c>
      <c r="BM235" s="195" t="s">
        <v>1313</v>
      </c>
    </row>
    <row r="236" spans="1:65" s="2" customFormat="1" ht="24.2" customHeight="1">
      <c r="A236" s="31"/>
      <c r="B236" s="32"/>
      <c r="C236" s="184" t="s">
        <v>85</v>
      </c>
      <c r="D236" s="184" t="s">
        <v>175</v>
      </c>
      <c r="E236" s="185" t="s">
        <v>1311</v>
      </c>
      <c r="F236" s="186" t="s">
        <v>1312</v>
      </c>
      <c r="G236" s="187" t="s">
        <v>337</v>
      </c>
      <c r="H236" s="188">
        <v>3.5</v>
      </c>
      <c r="I236" s="189"/>
      <c r="J236" s="188">
        <f t="shared" si="30"/>
        <v>0</v>
      </c>
      <c r="K236" s="190"/>
      <c r="L236" s="36"/>
      <c r="M236" s="191" t="s">
        <v>1</v>
      </c>
      <c r="N236" s="192" t="s">
        <v>38</v>
      </c>
      <c r="O236" s="68"/>
      <c r="P236" s="193">
        <f t="shared" si="31"/>
        <v>0</v>
      </c>
      <c r="Q236" s="193">
        <v>0</v>
      </c>
      <c r="R236" s="193">
        <f t="shared" si="32"/>
        <v>0</v>
      </c>
      <c r="S236" s="193">
        <v>0</v>
      </c>
      <c r="T236" s="194">
        <f t="shared" si="33"/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179</v>
      </c>
      <c r="AT236" s="195" t="s">
        <v>175</v>
      </c>
      <c r="AU236" s="195" t="s">
        <v>180</v>
      </c>
      <c r="AY236" s="14" t="s">
        <v>172</v>
      </c>
      <c r="BE236" s="196">
        <f t="shared" si="34"/>
        <v>0</v>
      </c>
      <c r="BF236" s="196">
        <f t="shared" si="35"/>
        <v>0</v>
      </c>
      <c r="BG236" s="196">
        <f t="shared" si="36"/>
        <v>0</v>
      </c>
      <c r="BH236" s="196">
        <f t="shared" si="37"/>
        <v>0</v>
      </c>
      <c r="BI236" s="196">
        <f t="shared" si="38"/>
        <v>0</v>
      </c>
      <c r="BJ236" s="14" t="s">
        <v>180</v>
      </c>
      <c r="BK236" s="196">
        <f t="shared" si="39"/>
        <v>0</v>
      </c>
      <c r="BL236" s="14" t="s">
        <v>179</v>
      </c>
      <c r="BM236" s="195" t="s">
        <v>1316</v>
      </c>
    </row>
    <row r="237" spans="1:65" s="2" customFormat="1" ht="24.2" customHeight="1">
      <c r="A237" s="31"/>
      <c r="B237" s="32"/>
      <c r="C237" s="184" t="s">
        <v>88</v>
      </c>
      <c r="D237" s="184" t="s">
        <v>175</v>
      </c>
      <c r="E237" s="185" t="s">
        <v>1314</v>
      </c>
      <c r="F237" s="186" t="s">
        <v>1315</v>
      </c>
      <c r="G237" s="187" t="s">
        <v>337</v>
      </c>
      <c r="H237" s="188">
        <v>127.5</v>
      </c>
      <c r="I237" s="189"/>
      <c r="J237" s="188">
        <f t="shared" si="30"/>
        <v>0</v>
      </c>
      <c r="K237" s="190"/>
      <c r="L237" s="36"/>
      <c r="M237" s="191" t="s">
        <v>1</v>
      </c>
      <c r="N237" s="192" t="s">
        <v>38</v>
      </c>
      <c r="O237" s="68"/>
      <c r="P237" s="193">
        <f t="shared" si="31"/>
        <v>0</v>
      </c>
      <c r="Q237" s="193">
        <v>0</v>
      </c>
      <c r="R237" s="193">
        <f t="shared" si="32"/>
        <v>0</v>
      </c>
      <c r="S237" s="193">
        <v>0</v>
      </c>
      <c r="T237" s="194">
        <f t="shared" si="33"/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179</v>
      </c>
      <c r="AT237" s="195" t="s">
        <v>175</v>
      </c>
      <c r="AU237" s="195" t="s">
        <v>180</v>
      </c>
      <c r="AY237" s="14" t="s">
        <v>172</v>
      </c>
      <c r="BE237" s="196">
        <f t="shared" si="34"/>
        <v>0</v>
      </c>
      <c r="BF237" s="196">
        <f t="shared" si="35"/>
        <v>0</v>
      </c>
      <c r="BG237" s="196">
        <f t="shared" si="36"/>
        <v>0</v>
      </c>
      <c r="BH237" s="196">
        <f t="shared" si="37"/>
        <v>0</v>
      </c>
      <c r="BI237" s="196">
        <f t="shared" si="38"/>
        <v>0</v>
      </c>
      <c r="BJ237" s="14" t="s">
        <v>180</v>
      </c>
      <c r="BK237" s="196">
        <f t="shared" si="39"/>
        <v>0</v>
      </c>
      <c r="BL237" s="14" t="s">
        <v>179</v>
      </c>
      <c r="BM237" s="195" t="s">
        <v>1319</v>
      </c>
    </row>
    <row r="238" spans="1:65" s="2" customFormat="1" ht="24.2" customHeight="1">
      <c r="A238" s="31"/>
      <c r="B238" s="32"/>
      <c r="C238" s="197" t="s">
        <v>91</v>
      </c>
      <c r="D238" s="197" t="s">
        <v>256</v>
      </c>
      <c r="E238" s="198" t="s">
        <v>1317</v>
      </c>
      <c r="F238" s="199" t="s">
        <v>1318</v>
      </c>
      <c r="G238" s="200" t="s">
        <v>337</v>
      </c>
      <c r="H238" s="201">
        <v>127.5</v>
      </c>
      <c r="I238" s="202"/>
      <c r="J238" s="201">
        <f t="shared" si="30"/>
        <v>0</v>
      </c>
      <c r="K238" s="203"/>
      <c r="L238" s="204"/>
      <c r="M238" s="205" t="s">
        <v>1</v>
      </c>
      <c r="N238" s="206" t="s">
        <v>38</v>
      </c>
      <c r="O238" s="68"/>
      <c r="P238" s="193">
        <f t="shared" si="31"/>
        <v>0</v>
      </c>
      <c r="Q238" s="193">
        <v>0</v>
      </c>
      <c r="R238" s="193">
        <f t="shared" si="32"/>
        <v>0</v>
      </c>
      <c r="S238" s="193">
        <v>0</v>
      </c>
      <c r="T238" s="194">
        <f t="shared" si="33"/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220</v>
      </c>
      <c r="AT238" s="195" t="s">
        <v>256</v>
      </c>
      <c r="AU238" s="195" t="s">
        <v>180</v>
      </c>
      <c r="AY238" s="14" t="s">
        <v>172</v>
      </c>
      <c r="BE238" s="196">
        <f t="shared" si="34"/>
        <v>0</v>
      </c>
      <c r="BF238" s="196">
        <f t="shared" si="35"/>
        <v>0</v>
      </c>
      <c r="BG238" s="196">
        <f t="shared" si="36"/>
        <v>0</v>
      </c>
      <c r="BH238" s="196">
        <f t="shared" si="37"/>
        <v>0</v>
      </c>
      <c r="BI238" s="196">
        <f t="shared" si="38"/>
        <v>0</v>
      </c>
      <c r="BJ238" s="14" t="s">
        <v>180</v>
      </c>
      <c r="BK238" s="196">
        <f t="shared" si="39"/>
        <v>0</v>
      </c>
      <c r="BL238" s="14" t="s">
        <v>179</v>
      </c>
      <c r="BM238" s="195" t="s">
        <v>1322</v>
      </c>
    </row>
    <row r="239" spans="1:65" s="2" customFormat="1" ht="24.2" customHeight="1">
      <c r="A239" s="31"/>
      <c r="B239" s="32"/>
      <c r="C239" s="184" t="s">
        <v>94</v>
      </c>
      <c r="D239" s="184" t="s">
        <v>175</v>
      </c>
      <c r="E239" s="185" t="s">
        <v>1320</v>
      </c>
      <c r="F239" s="186" t="s">
        <v>1321</v>
      </c>
      <c r="G239" s="187" t="s">
        <v>337</v>
      </c>
      <c r="H239" s="188">
        <v>118</v>
      </c>
      <c r="I239" s="189"/>
      <c r="J239" s="188">
        <f t="shared" si="30"/>
        <v>0</v>
      </c>
      <c r="K239" s="190"/>
      <c r="L239" s="36"/>
      <c r="M239" s="191" t="s">
        <v>1</v>
      </c>
      <c r="N239" s="192" t="s">
        <v>38</v>
      </c>
      <c r="O239" s="68"/>
      <c r="P239" s="193">
        <f t="shared" si="31"/>
        <v>0</v>
      </c>
      <c r="Q239" s="193">
        <v>0</v>
      </c>
      <c r="R239" s="193">
        <f t="shared" si="32"/>
        <v>0</v>
      </c>
      <c r="S239" s="193">
        <v>0</v>
      </c>
      <c r="T239" s="194">
        <f t="shared" si="33"/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95" t="s">
        <v>179</v>
      </c>
      <c r="AT239" s="195" t="s">
        <v>175</v>
      </c>
      <c r="AU239" s="195" t="s">
        <v>180</v>
      </c>
      <c r="AY239" s="14" t="s">
        <v>172</v>
      </c>
      <c r="BE239" s="196">
        <f t="shared" si="34"/>
        <v>0</v>
      </c>
      <c r="BF239" s="196">
        <f t="shared" si="35"/>
        <v>0</v>
      </c>
      <c r="BG239" s="196">
        <f t="shared" si="36"/>
        <v>0</v>
      </c>
      <c r="BH239" s="196">
        <f t="shared" si="37"/>
        <v>0</v>
      </c>
      <c r="BI239" s="196">
        <f t="shared" si="38"/>
        <v>0</v>
      </c>
      <c r="BJ239" s="14" t="s">
        <v>180</v>
      </c>
      <c r="BK239" s="196">
        <f t="shared" si="39"/>
        <v>0</v>
      </c>
      <c r="BL239" s="14" t="s">
        <v>179</v>
      </c>
      <c r="BM239" s="195" t="s">
        <v>1325</v>
      </c>
    </row>
    <row r="240" spans="1:65" s="2" customFormat="1" ht="24.2" customHeight="1">
      <c r="A240" s="31"/>
      <c r="B240" s="32"/>
      <c r="C240" s="184" t="s">
        <v>97</v>
      </c>
      <c r="D240" s="184" t="s">
        <v>175</v>
      </c>
      <c r="E240" s="185" t="s">
        <v>1323</v>
      </c>
      <c r="F240" s="186" t="s">
        <v>1324</v>
      </c>
      <c r="G240" s="187" t="s">
        <v>337</v>
      </c>
      <c r="H240" s="188">
        <v>15</v>
      </c>
      <c r="I240" s="189"/>
      <c r="J240" s="188">
        <f t="shared" si="30"/>
        <v>0</v>
      </c>
      <c r="K240" s="190"/>
      <c r="L240" s="36"/>
      <c r="M240" s="191" t="s">
        <v>1</v>
      </c>
      <c r="N240" s="192" t="s">
        <v>38</v>
      </c>
      <c r="O240" s="68"/>
      <c r="P240" s="193">
        <f t="shared" si="31"/>
        <v>0</v>
      </c>
      <c r="Q240" s="193">
        <v>0</v>
      </c>
      <c r="R240" s="193">
        <f t="shared" si="32"/>
        <v>0</v>
      </c>
      <c r="S240" s="193">
        <v>0</v>
      </c>
      <c r="T240" s="194">
        <f t="shared" si="33"/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179</v>
      </c>
      <c r="AT240" s="195" t="s">
        <v>175</v>
      </c>
      <c r="AU240" s="195" t="s">
        <v>180</v>
      </c>
      <c r="AY240" s="14" t="s">
        <v>172</v>
      </c>
      <c r="BE240" s="196">
        <f t="shared" si="34"/>
        <v>0</v>
      </c>
      <c r="BF240" s="196">
        <f t="shared" si="35"/>
        <v>0</v>
      </c>
      <c r="BG240" s="196">
        <f t="shared" si="36"/>
        <v>0</v>
      </c>
      <c r="BH240" s="196">
        <f t="shared" si="37"/>
        <v>0</v>
      </c>
      <c r="BI240" s="196">
        <f t="shared" si="38"/>
        <v>0</v>
      </c>
      <c r="BJ240" s="14" t="s">
        <v>180</v>
      </c>
      <c r="BK240" s="196">
        <f t="shared" si="39"/>
        <v>0</v>
      </c>
      <c r="BL240" s="14" t="s">
        <v>179</v>
      </c>
      <c r="BM240" s="195" t="s">
        <v>1328</v>
      </c>
    </row>
    <row r="241" spans="1:65" s="2" customFormat="1" ht="24.2" customHeight="1">
      <c r="A241" s="31"/>
      <c r="B241" s="32"/>
      <c r="C241" s="197" t="s">
        <v>100</v>
      </c>
      <c r="D241" s="197" t="s">
        <v>256</v>
      </c>
      <c r="E241" s="198" t="s">
        <v>1326</v>
      </c>
      <c r="F241" s="199" t="s">
        <v>1327</v>
      </c>
      <c r="G241" s="200" t="s">
        <v>337</v>
      </c>
      <c r="H241" s="201">
        <v>15</v>
      </c>
      <c r="I241" s="202"/>
      <c r="J241" s="201">
        <f t="shared" si="30"/>
        <v>0</v>
      </c>
      <c r="K241" s="203"/>
      <c r="L241" s="204"/>
      <c r="M241" s="205" t="s">
        <v>1</v>
      </c>
      <c r="N241" s="206" t="s">
        <v>38</v>
      </c>
      <c r="O241" s="68"/>
      <c r="P241" s="193">
        <f t="shared" si="31"/>
        <v>0</v>
      </c>
      <c r="Q241" s="193">
        <v>3.6000000000000002E-4</v>
      </c>
      <c r="R241" s="193">
        <f t="shared" si="32"/>
        <v>5.4000000000000003E-3</v>
      </c>
      <c r="S241" s="193">
        <v>0</v>
      </c>
      <c r="T241" s="194">
        <f t="shared" si="33"/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95" t="s">
        <v>220</v>
      </c>
      <c r="AT241" s="195" t="s">
        <v>256</v>
      </c>
      <c r="AU241" s="195" t="s">
        <v>180</v>
      </c>
      <c r="AY241" s="14" t="s">
        <v>172</v>
      </c>
      <c r="BE241" s="196">
        <f t="shared" si="34"/>
        <v>0</v>
      </c>
      <c r="BF241" s="196">
        <f t="shared" si="35"/>
        <v>0</v>
      </c>
      <c r="BG241" s="196">
        <f t="shared" si="36"/>
        <v>0</v>
      </c>
      <c r="BH241" s="196">
        <f t="shared" si="37"/>
        <v>0</v>
      </c>
      <c r="BI241" s="196">
        <f t="shared" si="38"/>
        <v>0</v>
      </c>
      <c r="BJ241" s="14" t="s">
        <v>180</v>
      </c>
      <c r="BK241" s="196">
        <f t="shared" si="39"/>
        <v>0</v>
      </c>
      <c r="BL241" s="14" t="s">
        <v>179</v>
      </c>
      <c r="BM241" s="195" t="s">
        <v>1331</v>
      </c>
    </row>
    <row r="242" spans="1:65" s="2" customFormat="1" ht="24.2" customHeight="1">
      <c r="A242" s="31"/>
      <c r="B242" s="32"/>
      <c r="C242" s="184" t="s">
        <v>103</v>
      </c>
      <c r="D242" s="184" t="s">
        <v>175</v>
      </c>
      <c r="E242" s="185" t="s">
        <v>1355</v>
      </c>
      <c r="F242" s="186" t="s">
        <v>1356</v>
      </c>
      <c r="G242" s="187" t="s">
        <v>1048</v>
      </c>
      <c r="H242" s="188">
        <v>56</v>
      </c>
      <c r="I242" s="189"/>
      <c r="J242" s="188">
        <f t="shared" si="30"/>
        <v>0</v>
      </c>
      <c r="K242" s="190"/>
      <c r="L242" s="36"/>
      <c r="M242" s="191" t="s">
        <v>1</v>
      </c>
      <c r="N242" s="192" t="s">
        <v>38</v>
      </c>
      <c r="O242" s="68"/>
      <c r="P242" s="193">
        <f t="shared" si="31"/>
        <v>0</v>
      </c>
      <c r="Q242" s="193">
        <v>0</v>
      </c>
      <c r="R242" s="193">
        <f t="shared" si="32"/>
        <v>0</v>
      </c>
      <c r="S242" s="193">
        <v>0</v>
      </c>
      <c r="T242" s="194">
        <f t="shared" si="33"/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179</v>
      </c>
      <c r="AT242" s="195" t="s">
        <v>175</v>
      </c>
      <c r="AU242" s="195" t="s">
        <v>180</v>
      </c>
      <c r="AY242" s="14" t="s">
        <v>172</v>
      </c>
      <c r="BE242" s="196">
        <f t="shared" si="34"/>
        <v>0</v>
      </c>
      <c r="BF242" s="196">
        <f t="shared" si="35"/>
        <v>0</v>
      </c>
      <c r="BG242" s="196">
        <f t="shared" si="36"/>
        <v>0</v>
      </c>
      <c r="BH242" s="196">
        <f t="shared" si="37"/>
        <v>0</v>
      </c>
      <c r="BI242" s="196">
        <f t="shared" si="38"/>
        <v>0</v>
      </c>
      <c r="BJ242" s="14" t="s">
        <v>180</v>
      </c>
      <c r="BK242" s="196">
        <f t="shared" si="39"/>
        <v>0</v>
      </c>
      <c r="BL242" s="14" t="s">
        <v>179</v>
      </c>
      <c r="BM242" s="195" t="s">
        <v>1334</v>
      </c>
    </row>
    <row r="243" spans="1:65" s="2" customFormat="1" ht="24.2" customHeight="1">
      <c r="A243" s="31"/>
      <c r="B243" s="32"/>
      <c r="C243" s="184" t="s">
        <v>106</v>
      </c>
      <c r="D243" s="184" t="s">
        <v>175</v>
      </c>
      <c r="E243" s="185" t="s">
        <v>1359</v>
      </c>
      <c r="F243" s="186" t="s">
        <v>1360</v>
      </c>
      <c r="G243" s="187" t="s">
        <v>1048</v>
      </c>
      <c r="H243" s="188">
        <v>54</v>
      </c>
      <c r="I243" s="189"/>
      <c r="J243" s="188">
        <f t="shared" si="30"/>
        <v>0</v>
      </c>
      <c r="K243" s="190"/>
      <c r="L243" s="36"/>
      <c r="M243" s="191" t="s">
        <v>1</v>
      </c>
      <c r="N243" s="192" t="s">
        <v>38</v>
      </c>
      <c r="O243" s="68"/>
      <c r="P243" s="193">
        <f t="shared" si="31"/>
        <v>0</v>
      </c>
      <c r="Q243" s="193">
        <v>0</v>
      </c>
      <c r="R243" s="193">
        <f t="shared" si="32"/>
        <v>0</v>
      </c>
      <c r="S243" s="193">
        <v>0</v>
      </c>
      <c r="T243" s="194">
        <f t="shared" si="33"/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95" t="s">
        <v>179</v>
      </c>
      <c r="AT243" s="195" t="s">
        <v>175</v>
      </c>
      <c r="AU243" s="195" t="s">
        <v>180</v>
      </c>
      <c r="AY243" s="14" t="s">
        <v>172</v>
      </c>
      <c r="BE243" s="196">
        <f t="shared" si="34"/>
        <v>0</v>
      </c>
      <c r="BF243" s="196">
        <f t="shared" si="35"/>
        <v>0</v>
      </c>
      <c r="BG243" s="196">
        <f t="shared" si="36"/>
        <v>0</v>
      </c>
      <c r="BH243" s="196">
        <f t="shared" si="37"/>
        <v>0</v>
      </c>
      <c r="BI243" s="196">
        <f t="shared" si="38"/>
        <v>0</v>
      </c>
      <c r="BJ243" s="14" t="s">
        <v>180</v>
      </c>
      <c r="BK243" s="196">
        <f t="shared" si="39"/>
        <v>0</v>
      </c>
      <c r="BL243" s="14" t="s">
        <v>179</v>
      </c>
      <c r="BM243" s="195" t="s">
        <v>1337</v>
      </c>
    </row>
    <row r="244" spans="1:65" s="2" customFormat="1" ht="24.2" customHeight="1">
      <c r="A244" s="31"/>
      <c r="B244" s="32"/>
      <c r="C244" s="184" t="s">
        <v>109</v>
      </c>
      <c r="D244" s="184" t="s">
        <v>175</v>
      </c>
      <c r="E244" s="185" t="s">
        <v>1366</v>
      </c>
      <c r="F244" s="186" t="s">
        <v>1367</v>
      </c>
      <c r="G244" s="187" t="s">
        <v>1048</v>
      </c>
      <c r="H244" s="188">
        <v>46</v>
      </c>
      <c r="I244" s="189"/>
      <c r="J244" s="188">
        <f t="shared" si="30"/>
        <v>0</v>
      </c>
      <c r="K244" s="190"/>
      <c r="L244" s="36"/>
      <c r="M244" s="191" t="s">
        <v>1</v>
      </c>
      <c r="N244" s="192" t="s">
        <v>38</v>
      </c>
      <c r="O244" s="68"/>
      <c r="P244" s="193">
        <f t="shared" si="31"/>
        <v>0</v>
      </c>
      <c r="Q244" s="193">
        <v>0</v>
      </c>
      <c r="R244" s="193">
        <f t="shared" si="32"/>
        <v>0</v>
      </c>
      <c r="S244" s="193">
        <v>0</v>
      </c>
      <c r="T244" s="194">
        <f t="shared" si="33"/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179</v>
      </c>
      <c r="AT244" s="195" t="s">
        <v>175</v>
      </c>
      <c r="AU244" s="195" t="s">
        <v>180</v>
      </c>
      <c r="AY244" s="14" t="s">
        <v>172</v>
      </c>
      <c r="BE244" s="196">
        <f t="shared" si="34"/>
        <v>0</v>
      </c>
      <c r="BF244" s="196">
        <f t="shared" si="35"/>
        <v>0</v>
      </c>
      <c r="BG244" s="196">
        <f t="shared" si="36"/>
        <v>0</v>
      </c>
      <c r="BH244" s="196">
        <f t="shared" si="37"/>
        <v>0</v>
      </c>
      <c r="BI244" s="196">
        <f t="shared" si="38"/>
        <v>0</v>
      </c>
      <c r="BJ244" s="14" t="s">
        <v>180</v>
      </c>
      <c r="BK244" s="196">
        <f t="shared" si="39"/>
        <v>0</v>
      </c>
      <c r="BL244" s="14" t="s">
        <v>179</v>
      </c>
      <c r="BM244" s="195" t="s">
        <v>1340</v>
      </c>
    </row>
    <row r="245" spans="1:65" s="2" customFormat="1" ht="24.2" customHeight="1">
      <c r="A245" s="31"/>
      <c r="B245" s="32"/>
      <c r="C245" s="184" t="s">
        <v>1165</v>
      </c>
      <c r="D245" s="184" t="s">
        <v>175</v>
      </c>
      <c r="E245" s="185" t="s">
        <v>1369</v>
      </c>
      <c r="F245" s="186" t="s">
        <v>1370</v>
      </c>
      <c r="G245" s="187" t="s">
        <v>1048</v>
      </c>
      <c r="H245" s="188">
        <v>8</v>
      </c>
      <c r="I245" s="189"/>
      <c r="J245" s="188">
        <f t="shared" si="30"/>
        <v>0</v>
      </c>
      <c r="K245" s="190"/>
      <c r="L245" s="36"/>
      <c r="M245" s="191" t="s">
        <v>1</v>
      </c>
      <c r="N245" s="192" t="s">
        <v>38</v>
      </c>
      <c r="O245" s="68"/>
      <c r="P245" s="193">
        <f t="shared" si="31"/>
        <v>0</v>
      </c>
      <c r="Q245" s="193">
        <v>0</v>
      </c>
      <c r="R245" s="193">
        <f t="shared" si="32"/>
        <v>0</v>
      </c>
      <c r="S245" s="193">
        <v>0</v>
      </c>
      <c r="T245" s="194">
        <f t="shared" si="33"/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179</v>
      </c>
      <c r="AT245" s="195" t="s">
        <v>175</v>
      </c>
      <c r="AU245" s="195" t="s">
        <v>180</v>
      </c>
      <c r="AY245" s="14" t="s">
        <v>172</v>
      </c>
      <c r="BE245" s="196">
        <f t="shared" si="34"/>
        <v>0</v>
      </c>
      <c r="BF245" s="196">
        <f t="shared" si="35"/>
        <v>0</v>
      </c>
      <c r="BG245" s="196">
        <f t="shared" si="36"/>
        <v>0</v>
      </c>
      <c r="BH245" s="196">
        <f t="shared" si="37"/>
        <v>0</v>
      </c>
      <c r="BI245" s="196">
        <f t="shared" si="38"/>
        <v>0</v>
      </c>
      <c r="BJ245" s="14" t="s">
        <v>180</v>
      </c>
      <c r="BK245" s="196">
        <f t="shared" si="39"/>
        <v>0</v>
      </c>
      <c r="BL245" s="14" t="s">
        <v>179</v>
      </c>
      <c r="BM245" s="195" t="s">
        <v>1343</v>
      </c>
    </row>
    <row r="246" spans="1:65" s="2" customFormat="1" ht="24.2" customHeight="1">
      <c r="A246" s="31"/>
      <c r="B246" s="32"/>
      <c r="C246" s="184" t="s">
        <v>1344</v>
      </c>
      <c r="D246" s="184" t="s">
        <v>175</v>
      </c>
      <c r="E246" s="185" t="s">
        <v>1373</v>
      </c>
      <c r="F246" s="186" t="s">
        <v>1374</v>
      </c>
      <c r="G246" s="187" t="s">
        <v>1048</v>
      </c>
      <c r="H246" s="188">
        <v>8</v>
      </c>
      <c r="I246" s="189"/>
      <c r="J246" s="188">
        <f t="shared" si="30"/>
        <v>0</v>
      </c>
      <c r="K246" s="190"/>
      <c r="L246" s="36"/>
      <c r="M246" s="191" t="s">
        <v>1</v>
      </c>
      <c r="N246" s="192" t="s">
        <v>38</v>
      </c>
      <c r="O246" s="68"/>
      <c r="P246" s="193">
        <f t="shared" si="31"/>
        <v>0</v>
      </c>
      <c r="Q246" s="193">
        <v>0</v>
      </c>
      <c r="R246" s="193">
        <f t="shared" si="32"/>
        <v>0</v>
      </c>
      <c r="S246" s="193">
        <v>0</v>
      </c>
      <c r="T246" s="194">
        <f t="shared" si="33"/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95" t="s">
        <v>179</v>
      </c>
      <c r="AT246" s="195" t="s">
        <v>175</v>
      </c>
      <c r="AU246" s="195" t="s">
        <v>180</v>
      </c>
      <c r="AY246" s="14" t="s">
        <v>172</v>
      </c>
      <c r="BE246" s="196">
        <f t="shared" si="34"/>
        <v>0</v>
      </c>
      <c r="BF246" s="196">
        <f t="shared" si="35"/>
        <v>0</v>
      </c>
      <c r="BG246" s="196">
        <f t="shared" si="36"/>
        <v>0</v>
      </c>
      <c r="BH246" s="196">
        <f t="shared" si="37"/>
        <v>0</v>
      </c>
      <c r="BI246" s="196">
        <f t="shared" si="38"/>
        <v>0</v>
      </c>
      <c r="BJ246" s="14" t="s">
        <v>180</v>
      </c>
      <c r="BK246" s="196">
        <f t="shared" si="39"/>
        <v>0</v>
      </c>
      <c r="BL246" s="14" t="s">
        <v>179</v>
      </c>
      <c r="BM246" s="195" t="s">
        <v>1347</v>
      </c>
    </row>
    <row r="247" spans="1:65" s="2" customFormat="1" ht="24.2" customHeight="1">
      <c r="A247" s="31"/>
      <c r="B247" s="32"/>
      <c r="C247" s="184" t="s">
        <v>1168</v>
      </c>
      <c r="D247" s="184" t="s">
        <v>175</v>
      </c>
      <c r="E247" s="185" t="s">
        <v>1376</v>
      </c>
      <c r="F247" s="186" t="s">
        <v>1377</v>
      </c>
      <c r="G247" s="187" t="s">
        <v>1048</v>
      </c>
      <c r="H247" s="188">
        <v>6</v>
      </c>
      <c r="I247" s="189"/>
      <c r="J247" s="188">
        <f t="shared" si="30"/>
        <v>0</v>
      </c>
      <c r="K247" s="190"/>
      <c r="L247" s="36"/>
      <c r="M247" s="191" t="s">
        <v>1</v>
      </c>
      <c r="N247" s="192" t="s">
        <v>38</v>
      </c>
      <c r="O247" s="68"/>
      <c r="P247" s="193">
        <f t="shared" si="31"/>
        <v>0</v>
      </c>
      <c r="Q247" s="193">
        <v>0</v>
      </c>
      <c r="R247" s="193">
        <f t="shared" si="32"/>
        <v>0</v>
      </c>
      <c r="S247" s="193">
        <v>0</v>
      </c>
      <c r="T247" s="194">
        <f t="shared" si="33"/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179</v>
      </c>
      <c r="AT247" s="195" t="s">
        <v>175</v>
      </c>
      <c r="AU247" s="195" t="s">
        <v>180</v>
      </c>
      <c r="AY247" s="14" t="s">
        <v>172</v>
      </c>
      <c r="BE247" s="196">
        <f t="shared" si="34"/>
        <v>0</v>
      </c>
      <c r="BF247" s="196">
        <f t="shared" si="35"/>
        <v>0</v>
      </c>
      <c r="BG247" s="196">
        <f t="shared" si="36"/>
        <v>0</v>
      </c>
      <c r="BH247" s="196">
        <f t="shared" si="37"/>
        <v>0</v>
      </c>
      <c r="BI247" s="196">
        <f t="shared" si="38"/>
        <v>0</v>
      </c>
      <c r="BJ247" s="14" t="s">
        <v>180</v>
      </c>
      <c r="BK247" s="196">
        <f t="shared" si="39"/>
        <v>0</v>
      </c>
      <c r="BL247" s="14" t="s">
        <v>179</v>
      </c>
      <c r="BM247" s="195" t="s">
        <v>1350</v>
      </c>
    </row>
    <row r="248" spans="1:65" s="2" customFormat="1" ht="24.2" customHeight="1">
      <c r="A248" s="31"/>
      <c r="B248" s="32"/>
      <c r="C248" s="184" t="s">
        <v>1351</v>
      </c>
      <c r="D248" s="184" t="s">
        <v>175</v>
      </c>
      <c r="E248" s="185" t="s">
        <v>1380</v>
      </c>
      <c r="F248" s="186" t="s">
        <v>1381</v>
      </c>
      <c r="G248" s="187" t="s">
        <v>1048</v>
      </c>
      <c r="H248" s="188">
        <v>8</v>
      </c>
      <c r="I248" s="189"/>
      <c r="J248" s="188">
        <f t="shared" ref="J248:J279" si="40">ROUND(I248*H248,2)</f>
        <v>0</v>
      </c>
      <c r="K248" s="190"/>
      <c r="L248" s="36"/>
      <c r="M248" s="191" t="s">
        <v>1</v>
      </c>
      <c r="N248" s="192" t="s">
        <v>38</v>
      </c>
      <c r="O248" s="68"/>
      <c r="P248" s="193">
        <f t="shared" ref="P248:P279" si="41">O248*H248</f>
        <v>0</v>
      </c>
      <c r="Q248" s="193">
        <v>0</v>
      </c>
      <c r="R248" s="193">
        <f t="shared" ref="R248:R279" si="42">Q248*H248</f>
        <v>0</v>
      </c>
      <c r="S248" s="193">
        <v>0</v>
      </c>
      <c r="T248" s="194">
        <f t="shared" ref="T248:T279" si="43">S248*H248</f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95" t="s">
        <v>179</v>
      </c>
      <c r="AT248" s="195" t="s">
        <v>175</v>
      </c>
      <c r="AU248" s="195" t="s">
        <v>180</v>
      </c>
      <c r="AY248" s="14" t="s">
        <v>172</v>
      </c>
      <c r="BE248" s="196">
        <f t="shared" ref="BE248:BE279" si="44">IF(N248="základná",J248,0)</f>
        <v>0</v>
      </c>
      <c r="BF248" s="196">
        <f t="shared" ref="BF248:BF279" si="45">IF(N248="znížená",J248,0)</f>
        <v>0</v>
      </c>
      <c r="BG248" s="196">
        <f t="shared" ref="BG248:BG279" si="46">IF(N248="zákl. prenesená",J248,0)</f>
        <v>0</v>
      </c>
      <c r="BH248" s="196">
        <f t="shared" ref="BH248:BH279" si="47">IF(N248="zníž. prenesená",J248,0)</f>
        <v>0</v>
      </c>
      <c r="BI248" s="196">
        <f t="shared" ref="BI248:BI279" si="48">IF(N248="nulová",J248,0)</f>
        <v>0</v>
      </c>
      <c r="BJ248" s="14" t="s">
        <v>180</v>
      </c>
      <c r="BK248" s="196">
        <f t="shared" ref="BK248:BK279" si="49">ROUND(I248*H248,2)</f>
        <v>0</v>
      </c>
      <c r="BL248" s="14" t="s">
        <v>179</v>
      </c>
      <c r="BM248" s="195" t="s">
        <v>1354</v>
      </c>
    </row>
    <row r="249" spans="1:65" s="2" customFormat="1" ht="24.2" customHeight="1">
      <c r="A249" s="31"/>
      <c r="B249" s="32"/>
      <c r="C249" s="184" t="s">
        <v>1171</v>
      </c>
      <c r="D249" s="184" t="s">
        <v>175</v>
      </c>
      <c r="E249" s="185" t="s">
        <v>1383</v>
      </c>
      <c r="F249" s="186" t="s">
        <v>1384</v>
      </c>
      <c r="G249" s="187" t="s">
        <v>1048</v>
      </c>
      <c r="H249" s="188">
        <v>6</v>
      </c>
      <c r="I249" s="189"/>
      <c r="J249" s="188">
        <f t="shared" si="40"/>
        <v>0</v>
      </c>
      <c r="K249" s="190"/>
      <c r="L249" s="36"/>
      <c r="M249" s="191" t="s">
        <v>1</v>
      </c>
      <c r="N249" s="192" t="s">
        <v>38</v>
      </c>
      <c r="O249" s="68"/>
      <c r="P249" s="193">
        <f t="shared" si="41"/>
        <v>0</v>
      </c>
      <c r="Q249" s="193">
        <v>0</v>
      </c>
      <c r="R249" s="193">
        <f t="shared" si="42"/>
        <v>0</v>
      </c>
      <c r="S249" s="193">
        <v>0</v>
      </c>
      <c r="T249" s="194">
        <f t="shared" si="43"/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179</v>
      </c>
      <c r="AT249" s="195" t="s">
        <v>175</v>
      </c>
      <c r="AU249" s="195" t="s">
        <v>180</v>
      </c>
      <c r="AY249" s="14" t="s">
        <v>172</v>
      </c>
      <c r="BE249" s="196">
        <f t="shared" si="44"/>
        <v>0</v>
      </c>
      <c r="BF249" s="196">
        <f t="shared" si="45"/>
        <v>0</v>
      </c>
      <c r="BG249" s="196">
        <f t="shared" si="46"/>
        <v>0</v>
      </c>
      <c r="BH249" s="196">
        <f t="shared" si="47"/>
        <v>0</v>
      </c>
      <c r="BI249" s="196">
        <f t="shared" si="48"/>
        <v>0</v>
      </c>
      <c r="BJ249" s="14" t="s">
        <v>180</v>
      </c>
      <c r="BK249" s="196">
        <f t="shared" si="49"/>
        <v>0</v>
      </c>
      <c r="BL249" s="14" t="s">
        <v>179</v>
      </c>
      <c r="BM249" s="195" t="s">
        <v>1357</v>
      </c>
    </row>
    <row r="250" spans="1:65" s="2" customFormat="1" ht="24.2" customHeight="1">
      <c r="A250" s="31"/>
      <c r="B250" s="32"/>
      <c r="C250" s="184" t="s">
        <v>1358</v>
      </c>
      <c r="D250" s="184" t="s">
        <v>175</v>
      </c>
      <c r="E250" s="185" t="s">
        <v>1387</v>
      </c>
      <c r="F250" s="186" t="s">
        <v>1388</v>
      </c>
      <c r="G250" s="187" t="s">
        <v>1048</v>
      </c>
      <c r="H250" s="188">
        <v>24</v>
      </c>
      <c r="I250" s="189"/>
      <c r="J250" s="188">
        <f t="shared" si="40"/>
        <v>0</v>
      </c>
      <c r="K250" s="190"/>
      <c r="L250" s="36"/>
      <c r="M250" s="191" t="s">
        <v>1</v>
      </c>
      <c r="N250" s="192" t="s">
        <v>38</v>
      </c>
      <c r="O250" s="68"/>
      <c r="P250" s="193">
        <f t="shared" si="41"/>
        <v>0</v>
      </c>
      <c r="Q250" s="193">
        <v>0</v>
      </c>
      <c r="R250" s="193">
        <f t="shared" si="42"/>
        <v>0</v>
      </c>
      <c r="S250" s="193">
        <v>0</v>
      </c>
      <c r="T250" s="194">
        <f t="shared" si="43"/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95" t="s">
        <v>179</v>
      </c>
      <c r="AT250" s="195" t="s">
        <v>175</v>
      </c>
      <c r="AU250" s="195" t="s">
        <v>180</v>
      </c>
      <c r="AY250" s="14" t="s">
        <v>172</v>
      </c>
      <c r="BE250" s="196">
        <f t="shared" si="44"/>
        <v>0</v>
      </c>
      <c r="BF250" s="196">
        <f t="shared" si="45"/>
        <v>0</v>
      </c>
      <c r="BG250" s="196">
        <f t="shared" si="46"/>
        <v>0</v>
      </c>
      <c r="BH250" s="196">
        <f t="shared" si="47"/>
        <v>0</v>
      </c>
      <c r="BI250" s="196">
        <f t="shared" si="48"/>
        <v>0</v>
      </c>
      <c r="BJ250" s="14" t="s">
        <v>180</v>
      </c>
      <c r="BK250" s="196">
        <f t="shared" si="49"/>
        <v>0</v>
      </c>
      <c r="BL250" s="14" t="s">
        <v>179</v>
      </c>
      <c r="BM250" s="195" t="s">
        <v>1361</v>
      </c>
    </row>
    <row r="251" spans="1:65" s="2" customFormat="1" ht="24.2" customHeight="1">
      <c r="A251" s="31"/>
      <c r="B251" s="32"/>
      <c r="C251" s="197" t="s">
        <v>1174</v>
      </c>
      <c r="D251" s="197" t="s">
        <v>256</v>
      </c>
      <c r="E251" s="198" t="s">
        <v>1390</v>
      </c>
      <c r="F251" s="199" t="s">
        <v>1391</v>
      </c>
      <c r="G251" s="200" t="s">
        <v>1048</v>
      </c>
      <c r="H251" s="201">
        <v>24</v>
      </c>
      <c r="I251" s="202"/>
      <c r="J251" s="201">
        <f t="shared" si="40"/>
        <v>0</v>
      </c>
      <c r="K251" s="203"/>
      <c r="L251" s="204"/>
      <c r="M251" s="205" t="s">
        <v>1</v>
      </c>
      <c r="N251" s="206" t="s">
        <v>38</v>
      </c>
      <c r="O251" s="68"/>
      <c r="P251" s="193">
        <f t="shared" si="41"/>
        <v>0</v>
      </c>
      <c r="Q251" s="193">
        <v>0</v>
      </c>
      <c r="R251" s="193">
        <f t="shared" si="42"/>
        <v>0</v>
      </c>
      <c r="S251" s="193">
        <v>0</v>
      </c>
      <c r="T251" s="194">
        <f t="shared" si="43"/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220</v>
      </c>
      <c r="AT251" s="195" t="s">
        <v>256</v>
      </c>
      <c r="AU251" s="195" t="s">
        <v>180</v>
      </c>
      <c r="AY251" s="14" t="s">
        <v>172</v>
      </c>
      <c r="BE251" s="196">
        <f t="shared" si="44"/>
        <v>0</v>
      </c>
      <c r="BF251" s="196">
        <f t="shared" si="45"/>
        <v>0</v>
      </c>
      <c r="BG251" s="196">
        <f t="shared" si="46"/>
        <v>0</v>
      </c>
      <c r="BH251" s="196">
        <f t="shared" si="47"/>
        <v>0</v>
      </c>
      <c r="BI251" s="196">
        <f t="shared" si="48"/>
        <v>0</v>
      </c>
      <c r="BJ251" s="14" t="s">
        <v>180</v>
      </c>
      <c r="BK251" s="196">
        <f t="shared" si="49"/>
        <v>0</v>
      </c>
      <c r="BL251" s="14" t="s">
        <v>179</v>
      </c>
      <c r="BM251" s="195" t="s">
        <v>1364</v>
      </c>
    </row>
    <row r="252" spans="1:65" s="2" customFormat="1" ht="24.2" customHeight="1">
      <c r="A252" s="31"/>
      <c r="B252" s="32"/>
      <c r="C252" s="197" t="s">
        <v>1365</v>
      </c>
      <c r="D252" s="197" t="s">
        <v>256</v>
      </c>
      <c r="E252" s="198" t="s">
        <v>1394</v>
      </c>
      <c r="F252" s="199" t="s">
        <v>1395</v>
      </c>
      <c r="G252" s="200" t="s">
        <v>1048</v>
      </c>
      <c r="H252" s="201">
        <v>24</v>
      </c>
      <c r="I252" s="202"/>
      <c r="J252" s="201">
        <f t="shared" si="40"/>
        <v>0</v>
      </c>
      <c r="K252" s="203"/>
      <c r="L252" s="204"/>
      <c r="M252" s="205" t="s">
        <v>1</v>
      </c>
      <c r="N252" s="206" t="s">
        <v>38</v>
      </c>
      <c r="O252" s="68"/>
      <c r="P252" s="193">
        <f t="shared" si="41"/>
        <v>0</v>
      </c>
      <c r="Q252" s="193">
        <v>0</v>
      </c>
      <c r="R252" s="193">
        <f t="shared" si="42"/>
        <v>0</v>
      </c>
      <c r="S252" s="193">
        <v>0</v>
      </c>
      <c r="T252" s="194">
        <f t="shared" si="43"/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220</v>
      </c>
      <c r="AT252" s="195" t="s">
        <v>256</v>
      </c>
      <c r="AU252" s="195" t="s">
        <v>180</v>
      </c>
      <c r="AY252" s="14" t="s">
        <v>172</v>
      </c>
      <c r="BE252" s="196">
        <f t="shared" si="44"/>
        <v>0</v>
      </c>
      <c r="BF252" s="196">
        <f t="shared" si="45"/>
        <v>0</v>
      </c>
      <c r="BG252" s="196">
        <f t="shared" si="46"/>
        <v>0</v>
      </c>
      <c r="BH252" s="196">
        <f t="shared" si="47"/>
        <v>0</v>
      </c>
      <c r="BI252" s="196">
        <f t="shared" si="48"/>
        <v>0</v>
      </c>
      <c r="BJ252" s="14" t="s">
        <v>180</v>
      </c>
      <c r="BK252" s="196">
        <f t="shared" si="49"/>
        <v>0</v>
      </c>
      <c r="BL252" s="14" t="s">
        <v>179</v>
      </c>
      <c r="BM252" s="195" t="s">
        <v>1368</v>
      </c>
    </row>
    <row r="253" spans="1:65" s="2" customFormat="1" ht="24.2" customHeight="1">
      <c r="A253" s="31"/>
      <c r="B253" s="32"/>
      <c r="C253" s="184" t="s">
        <v>1177</v>
      </c>
      <c r="D253" s="184" t="s">
        <v>175</v>
      </c>
      <c r="E253" s="185" t="s">
        <v>1397</v>
      </c>
      <c r="F253" s="186" t="s">
        <v>1398</v>
      </c>
      <c r="G253" s="187" t="s">
        <v>1048</v>
      </c>
      <c r="H253" s="188">
        <v>1</v>
      </c>
      <c r="I253" s="189"/>
      <c r="J253" s="188">
        <f t="shared" si="40"/>
        <v>0</v>
      </c>
      <c r="K253" s="190"/>
      <c r="L253" s="36"/>
      <c r="M253" s="191" t="s">
        <v>1</v>
      </c>
      <c r="N253" s="192" t="s">
        <v>38</v>
      </c>
      <c r="O253" s="68"/>
      <c r="P253" s="193">
        <f t="shared" si="41"/>
        <v>0</v>
      </c>
      <c r="Q253" s="193">
        <v>0</v>
      </c>
      <c r="R253" s="193">
        <f t="shared" si="42"/>
        <v>0</v>
      </c>
      <c r="S253" s="193">
        <v>0</v>
      </c>
      <c r="T253" s="194">
        <f t="shared" si="43"/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95" t="s">
        <v>179</v>
      </c>
      <c r="AT253" s="195" t="s">
        <v>175</v>
      </c>
      <c r="AU253" s="195" t="s">
        <v>180</v>
      </c>
      <c r="AY253" s="14" t="s">
        <v>172</v>
      </c>
      <c r="BE253" s="196">
        <f t="shared" si="44"/>
        <v>0</v>
      </c>
      <c r="BF253" s="196">
        <f t="shared" si="45"/>
        <v>0</v>
      </c>
      <c r="BG253" s="196">
        <f t="shared" si="46"/>
        <v>0</v>
      </c>
      <c r="BH253" s="196">
        <f t="shared" si="47"/>
        <v>0</v>
      </c>
      <c r="BI253" s="196">
        <f t="shared" si="48"/>
        <v>0</v>
      </c>
      <c r="BJ253" s="14" t="s">
        <v>180</v>
      </c>
      <c r="BK253" s="196">
        <f t="shared" si="49"/>
        <v>0</v>
      </c>
      <c r="BL253" s="14" t="s">
        <v>179</v>
      </c>
      <c r="BM253" s="195" t="s">
        <v>1371</v>
      </c>
    </row>
    <row r="254" spans="1:65" s="2" customFormat="1" ht="24.2" customHeight="1">
      <c r="A254" s="31"/>
      <c r="B254" s="32"/>
      <c r="C254" s="197" t="s">
        <v>1372</v>
      </c>
      <c r="D254" s="197" t="s">
        <v>256</v>
      </c>
      <c r="E254" s="198" t="s">
        <v>1401</v>
      </c>
      <c r="F254" s="199" t="s">
        <v>1402</v>
      </c>
      <c r="G254" s="200" t="s">
        <v>1048</v>
      </c>
      <c r="H254" s="201">
        <v>1</v>
      </c>
      <c r="I254" s="202"/>
      <c r="J254" s="201">
        <f t="shared" si="40"/>
        <v>0</v>
      </c>
      <c r="K254" s="203"/>
      <c r="L254" s="204"/>
      <c r="M254" s="205" t="s">
        <v>1</v>
      </c>
      <c r="N254" s="206" t="s">
        <v>38</v>
      </c>
      <c r="O254" s="68"/>
      <c r="P254" s="193">
        <f t="shared" si="41"/>
        <v>0</v>
      </c>
      <c r="Q254" s="193">
        <v>0.01</v>
      </c>
      <c r="R254" s="193">
        <f t="shared" si="42"/>
        <v>0.01</v>
      </c>
      <c r="S254" s="193">
        <v>0</v>
      </c>
      <c r="T254" s="194">
        <f t="shared" si="43"/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220</v>
      </c>
      <c r="AT254" s="195" t="s">
        <v>256</v>
      </c>
      <c r="AU254" s="195" t="s">
        <v>180</v>
      </c>
      <c r="AY254" s="14" t="s">
        <v>172</v>
      </c>
      <c r="BE254" s="196">
        <f t="shared" si="44"/>
        <v>0</v>
      </c>
      <c r="BF254" s="196">
        <f t="shared" si="45"/>
        <v>0</v>
      </c>
      <c r="BG254" s="196">
        <f t="shared" si="46"/>
        <v>0</v>
      </c>
      <c r="BH254" s="196">
        <f t="shared" si="47"/>
        <v>0</v>
      </c>
      <c r="BI254" s="196">
        <f t="shared" si="48"/>
        <v>0</v>
      </c>
      <c r="BJ254" s="14" t="s">
        <v>180</v>
      </c>
      <c r="BK254" s="196">
        <f t="shared" si="49"/>
        <v>0</v>
      </c>
      <c r="BL254" s="14" t="s">
        <v>179</v>
      </c>
      <c r="BM254" s="195" t="s">
        <v>1375</v>
      </c>
    </row>
    <row r="255" spans="1:65" s="2" customFormat="1" ht="24.2" customHeight="1">
      <c r="A255" s="31"/>
      <c r="B255" s="32"/>
      <c r="C255" s="184" t="s">
        <v>1180</v>
      </c>
      <c r="D255" s="184" t="s">
        <v>175</v>
      </c>
      <c r="E255" s="185" t="s">
        <v>1404</v>
      </c>
      <c r="F255" s="186" t="s">
        <v>1405</v>
      </c>
      <c r="G255" s="187" t="s">
        <v>1048</v>
      </c>
      <c r="H255" s="188">
        <v>1</v>
      </c>
      <c r="I255" s="189"/>
      <c r="J255" s="188">
        <f t="shared" si="40"/>
        <v>0</v>
      </c>
      <c r="K255" s="190"/>
      <c r="L255" s="36"/>
      <c r="M255" s="191" t="s">
        <v>1</v>
      </c>
      <c r="N255" s="192" t="s">
        <v>38</v>
      </c>
      <c r="O255" s="68"/>
      <c r="P255" s="193">
        <f t="shared" si="41"/>
        <v>0</v>
      </c>
      <c r="Q255" s="193">
        <v>0</v>
      </c>
      <c r="R255" s="193">
        <f t="shared" si="42"/>
        <v>0</v>
      </c>
      <c r="S255" s="193">
        <v>0</v>
      </c>
      <c r="T255" s="194">
        <f t="shared" si="43"/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95" t="s">
        <v>179</v>
      </c>
      <c r="AT255" s="195" t="s">
        <v>175</v>
      </c>
      <c r="AU255" s="195" t="s">
        <v>180</v>
      </c>
      <c r="AY255" s="14" t="s">
        <v>172</v>
      </c>
      <c r="BE255" s="196">
        <f t="shared" si="44"/>
        <v>0</v>
      </c>
      <c r="BF255" s="196">
        <f t="shared" si="45"/>
        <v>0</v>
      </c>
      <c r="BG255" s="196">
        <f t="shared" si="46"/>
        <v>0</v>
      </c>
      <c r="BH255" s="196">
        <f t="shared" si="47"/>
        <v>0</v>
      </c>
      <c r="BI255" s="196">
        <f t="shared" si="48"/>
        <v>0</v>
      </c>
      <c r="BJ255" s="14" t="s">
        <v>180</v>
      </c>
      <c r="BK255" s="196">
        <f t="shared" si="49"/>
        <v>0</v>
      </c>
      <c r="BL255" s="14" t="s">
        <v>179</v>
      </c>
      <c r="BM255" s="195" t="s">
        <v>1378</v>
      </c>
    </row>
    <row r="256" spans="1:65" s="2" customFormat="1" ht="14.45" customHeight="1">
      <c r="A256" s="31"/>
      <c r="B256" s="32"/>
      <c r="C256" s="197" t="s">
        <v>1379</v>
      </c>
      <c r="D256" s="197" t="s">
        <v>256</v>
      </c>
      <c r="E256" s="198" t="s">
        <v>1408</v>
      </c>
      <c r="F256" s="199" t="s">
        <v>1409</v>
      </c>
      <c r="G256" s="200" t="s">
        <v>1048</v>
      </c>
      <c r="H256" s="201">
        <v>1</v>
      </c>
      <c r="I256" s="202"/>
      <c r="J256" s="201">
        <f t="shared" si="40"/>
        <v>0</v>
      </c>
      <c r="K256" s="203"/>
      <c r="L256" s="204"/>
      <c r="M256" s="205" t="s">
        <v>1</v>
      </c>
      <c r="N256" s="206" t="s">
        <v>38</v>
      </c>
      <c r="O256" s="68"/>
      <c r="P256" s="193">
        <f t="shared" si="41"/>
        <v>0</v>
      </c>
      <c r="Q256" s="193">
        <v>0</v>
      </c>
      <c r="R256" s="193">
        <f t="shared" si="42"/>
        <v>0</v>
      </c>
      <c r="S256" s="193">
        <v>0</v>
      </c>
      <c r="T256" s="194">
        <f t="shared" si="43"/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95" t="s">
        <v>220</v>
      </c>
      <c r="AT256" s="195" t="s">
        <v>256</v>
      </c>
      <c r="AU256" s="195" t="s">
        <v>180</v>
      </c>
      <c r="AY256" s="14" t="s">
        <v>172</v>
      </c>
      <c r="BE256" s="196">
        <f t="shared" si="44"/>
        <v>0</v>
      </c>
      <c r="BF256" s="196">
        <f t="shared" si="45"/>
        <v>0</v>
      </c>
      <c r="BG256" s="196">
        <f t="shared" si="46"/>
        <v>0</v>
      </c>
      <c r="BH256" s="196">
        <f t="shared" si="47"/>
        <v>0</v>
      </c>
      <c r="BI256" s="196">
        <f t="shared" si="48"/>
        <v>0</v>
      </c>
      <c r="BJ256" s="14" t="s">
        <v>180</v>
      </c>
      <c r="BK256" s="196">
        <f t="shared" si="49"/>
        <v>0</v>
      </c>
      <c r="BL256" s="14" t="s">
        <v>179</v>
      </c>
      <c r="BM256" s="195" t="s">
        <v>1382</v>
      </c>
    </row>
    <row r="257" spans="1:65" s="2" customFormat="1" ht="14.45" customHeight="1">
      <c r="A257" s="31"/>
      <c r="B257" s="32"/>
      <c r="C257" s="197" t="s">
        <v>1183</v>
      </c>
      <c r="D257" s="197" t="s">
        <v>256</v>
      </c>
      <c r="E257" s="198" t="s">
        <v>1411</v>
      </c>
      <c r="F257" s="199" t="s">
        <v>1412</v>
      </c>
      <c r="G257" s="200" t="s">
        <v>1048</v>
      </c>
      <c r="H257" s="201">
        <v>1</v>
      </c>
      <c r="I257" s="202"/>
      <c r="J257" s="201">
        <f t="shared" si="40"/>
        <v>0</v>
      </c>
      <c r="K257" s="203"/>
      <c r="L257" s="204"/>
      <c r="M257" s="205" t="s">
        <v>1</v>
      </c>
      <c r="N257" s="206" t="s">
        <v>38</v>
      </c>
      <c r="O257" s="68"/>
      <c r="P257" s="193">
        <f t="shared" si="41"/>
        <v>0</v>
      </c>
      <c r="Q257" s="193">
        <v>0</v>
      </c>
      <c r="R257" s="193">
        <f t="shared" si="42"/>
        <v>0</v>
      </c>
      <c r="S257" s="193">
        <v>0</v>
      </c>
      <c r="T257" s="194">
        <f t="shared" si="43"/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95" t="s">
        <v>220</v>
      </c>
      <c r="AT257" s="195" t="s">
        <v>256</v>
      </c>
      <c r="AU257" s="195" t="s">
        <v>180</v>
      </c>
      <c r="AY257" s="14" t="s">
        <v>172</v>
      </c>
      <c r="BE257" s="196">
        <f t="shared" si="44"/>
        <v>0</v>
      </c>
      <c r="BF257" s="196">
        <f t="shared" si="45"/>
        <v>0</v>
      </c>
      <c r="BG257" s="196">
        <f t="shared" si="46"/>
        <v>0</v>
      </c>
      <c r="BH257" s="196">
        <f t="shared" si="47"/>
        <v>0</v>
      </c>
      <c r="BI257" s="196">
        <f t="shared" si="48"/>
        <v>0</v>
      </c>
      <c r="BJ257" s="14" t="s">
        <v>180</v>
      </c>
      <c r="BK257" s="196">
        <f t="shared" si="49"/>
        <v>0</v>
      </c>
      <c r="BL257" s="14" t="s">
        <v>179</v>
      </c>
      <c r="BM257" s="195" t="s">
        <v>1385</v>
      </c>
    </row>
    <row r="258" spans="1:65" s="2" customFormat="1" ht="24.2" customHeight="1">
      <c r="A258" s="31"/>
      <c r="B258" s="32"/>
      <c r="C258" s="184" t="s">
        <v>1386</v>
      </c>
      <c r="D258" s="184" t="s">
        <v>175</v>
      </c>
      <c r="E258" s="185" t="s">
        <v>1415</v>
      </c>
      <c r="F258" s="186" t="s">
        <v>1416</v>
      </c>
      <c r="G258" s="187" t="s">
        <v>1048</v>
      </c>
      <c r="H258" s="188">
        <v>5</v>
      </c>
      <c r="I258" s="189"/>
      <c r="J258" s="188">
        <f t="shared" si="40"/>
        <v>0</v>
      </c>
      <c r="K258" s="190"/>
      <c r="L258" s="36"/>
      <c r="M258" s="191" t="s">
        <v>1</v>
      </c>
      <c r="N258" s="192" t="s">
        <v>38</v>
      </c>
      <c r="O258" s="68"/>
      <c r="P258" s="193">
        <f t="shared" si="41"/>
        <v>0</v>
      </c>
      <c r="Q258" s="193">
        <v>0</v>
      </c>
      <c r="R258" s="193">
        <f t="shared" si="42"/>
        <v>0</v>
      </c>
      <c r="S258" s="193">
        <v>0</v>
      </c>
      <c r="T258" s="194">
        <f t="shared" si="43"/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95" t="s">
        <v>179</v>
      </c>
      <c r="AT258" s="195" t="s">
        <v>175</v>
      </c>
      <c r="AU258" s="195" t="s">
        <v>180</v>
      </c>
      <c r="AY258" s="14" t="s">
        <v>172</v>
      </c>
      <c r="BE258" s="196">
        <f t="shared" si="44"/>
        <v>0</v>
      </c>
      <c r="BF258" s="196">
        <f t="shared" si="45"/>
        <v>0</v>
      </c>
      <c r="BG258" s="196">
        <f t="shared" si="46"/>
        <v>0</v>
      </c>
      <c r="BH258" s="196">
        <f t="shared" si="47"/>
        <v>0</v>
      </c>
      <c r="BI258" s="196">
        <f t="shared" si="48"/>
        <v>0</v>
      </c>
      <c r="BJ258" s="14" t="s">
        <v>180</v>
      </c>
      <c r="BK258" s="196">
        <f t="shared" si="49"/>
        <v>0</v>
      </c>
      <c r="BL258" s="14" t="s">
        <v>179</v>
      </c>
      <c r="BM258" s="195" t="s">
        <v>1389</v>
      </c>
    </row>
    <row r="259" spans="1:65" s="2" customFormat="1" ht="24.2" customHeight="1">
      <c r="A259" s="31"/>
      <c r="B259" s="32"/>
      <c r="C259" s="197" t="s">
        <v>1186</v>
      </c>
      <c r="D259" s="197" t="s">
        <v>256</v>
      </c>
      <c r="E259" s="198" t="s">
        <v>1418</v>
      </c>
      <c r="F259" s="199" t="s">
        <v>1419</v>
      </c>
      <c r="G259" s="200" t="s">
        <v>1420</v>
      </c>
      <c r="H259" s="201">
        <v>1</v>
      </c>
      <c r="I259" s="202"/>
      <c r="J259" s="201">
        <f t="shared" si="40"/>
        <v>0</v>
      </c>
      <c r="K259" s="203"/>
      <c r="L259" s="204"/>
      <c r="M259" s="205" t="s">
        <v>1</v>
      </c>
      <c r="N259" s="206" t="s">
        <v>38</v>
      </c>
      <c r="O259" s="68"/>
      <c r="P259" s="193">
        <f t="shared" si="41"/>
        <v>0</v>
      </c>
      <c r="Q259" s="193">
        <v>2.2499999999999999E-2</v>
      </c>
      <c r="R259" s="193">
        <f t="shared" si="42"/>
        <v>2.2499999999999999E-2</v>
      </c>
      <c r="S259" s="193">
        <v>0</v>
      </c>
      <c r="T259" s="194">
        <f t="shared" si="43"/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95" t="s">
        <v>220</v>
      </c>
      <c r="AT259" s="195" t="s">
        <v>256</v>
      </c>
      <c r="AU259" s="195" t="s">
        <v>180</v>
      </c>
      <c r="AY259" s="14" t="s">
        <v>172</v>
      </c>
      <c r="BE259" s="196">
        <f t="shared" si="44"/>
        <v>0</v>
      </c>
      <c r="BF259" s="196">
        <f t="shared" si="45"/>
        <v>0</v>
      </c>
      <c r="BG259" s="196">
        <f t="shared" si="46"/>
        <v>0</v>
      </c>
      <c r="BH259" s="196">
        <f t="shared" si="47"/>
        <v>0</v>
      </c>
      <c r="BI259" s="196">
        <f t="shared" si="48"/>
        <v>0</v>
      </c>
      <c r="BJ259" s="14" t="s">
        <v>180</v>
      </c>
      <c r="BK259" s="196">
        <f t="shared" si="49"/>
        <v>0</v>
      </c>
      <c r="BL259" s="14" t="s">
        <v>179</v>
      </c>
      <c r="BM259" s="195" t="s">
        <v>1392</v>
      </c>
    </row>
    <row r="260" spans="1:65" s="2" customFormat="1" ht="24.2" customHeight="1">
      <c r="A260" s="31"/>
      <c r="B260" s="32"/>
      <c r="C260" s="197" t="s">
        <v>1393</v>
      </c>
      <c r="D260" s="197" t="s">
        <v>256</v>
      </c>
      <c r="E260" s="198" t="s">
        <v>1423</v>
      </c>
      <c r="F260" s="199" t="s">
        <v>1424</v>
      </c>
      <c r="G260" s="200" t="s">
        <v>1048</v>
      </c>
      <c r="H260" s="201">
        <v>4</v>
      </c>
      <c r="I260" s="202"/>
      <c r="J260" s="201">
        <f t="shared" si="40"/>
        <v>0</v>
      </c>
      <c r="K260" s="203"/>
      <c r="L260" s="204"/>
      <c r="M260" s="205" t="s">
        <v>1</v>
      </c>
      <c r="N260" s="206" t="s">
        <v>38</v>
      </c>
      <c r="O260" s="68"/>
      <c r="P260" s="193">
        <f t="shared" si="41"/>
        <v>0</v>
      </c>
      <c r="Q260" s="193">
        <v>2.2499999999999999E-2</v>
      </c>
      <c r="R260" s="193">
        <f t="shared" si="42"/>
        <v>0.09</v>
      </c>
      <c r="S260" s="193">
        <v>0</v>
      </c>
      <c r="T260" s="194">
        <f t="shared" si="43"/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95" t="s">
        <v>220</v>
      </c>
      <c r="AT260" s="195" t="s">
        <v>256</v>
      </c>
      <c r="AU260" s="195" t="s">
        <v>180</v>
      </c>
      <c r="AY260" s="14" t="s">
        <v>172</v>
      </c>
      <c r="BE260" s="196">
        <f t="shared" si="44"/>
        <v>0</v>
      </c>
      <c r="BF260" s="196">
        <f t="shared" si="45"/>
        <v>0</v>
      </c>
      <c r="BG260" s="196">
        <f t="shared" si="46"/>
        <v>0</v>
      </c>
      <c r="BH260" s="196">
        <f t="shared" si="47"/>
        <v>0</v>
      </c>
      <c r="BI260" s="196">
        <f t="shared" si="48"/>
        <v>0</v>
      </c>
      <c r="BJ260" s="14" t="s">
        <v>180</v>
      </c>
      <c r="BK260" s="196">
        <f t="shared" si="49"/>
        <v>0</v>
      </c>
      <c r="BL260" s="14" t="s">
        <v>179</v>
      </c>
      <c r="BM260" s="195" t="s">
        <v>1396</v>
      </c>
    </row>
    <row r="261" spans="1:65" s="2" customFormat="1" ht="24.2" customHeight="1">
      <c r="A261" s="31"/>
      <c r="B261" s="32"/>
      <c r="C261" s="184" t="s">
        <v>1189</v>
      </c>
      <c r="D261" s="184" t="s">
        <v>175</v>
      </c>
      <c r="E261" s="185" t="s">
        <v>1426</v>
      </c>
      <c r="F261" s="186" t="s">
        <v>1427</v>
      </c>
      <c r="G261" s="187" t="s">
        <v>1048</v>
      </c>
      <c r="H261" s="188">
        <v>5</v>
      </c>
      <c r="I261" s="189"/>
      <c r="J261" s="188">
        <f t="shared" si="40"/>
        <v>0</v>
      </c>
      <c r="K261" s="190"/>
      <c r="L261" s="36"/>
      <c r="M261" s="191" t="s">
        <v>1</v>
      </c>
      <c r="N261" s="192" t="s">
        <v>38</v>
      </c>
      <c r="O261" s="68"/>
      <c r="P261" s="193">
        <f t="shared" si="41"/>
        <v>0</v>
      </c>
      <c r="Q261" s="193">
        <v>0</v>
      </c>
      <c r="R261" s="193">
        <f t="shared" si="42"/>
        <v>0</v>
      </c>
      <c r="S261" s="193">
        <v>0</v>
      </c>
      <c r="T261" s="194">
        <f t="shared" si="43"/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95" t="s">
        <v>179</v>
      </c>
      <c r="AT261" s="195" t="s">
        <v>175</v>
      </c>
      <c r="AU261" s="195" t="s">
        <v>180</v>
      </c>
      <c r="AY261" s="14" t="s">
        <v>172</v>
      </c>
      <c r="BE261" s="196">
        <f t="shared" si="44"/>
        <v>0</v>
      </c>
      <c r="BF261" s="196">
        <f t="shared" si="45"/>
        <v>0</v>
      </c>
      <c r="BG261" s="196">
        <f t="shared" si="46"/>
        <v>0</v>
      </c>
      <c r="BH261" s="196">
        <f t="shared" si="47"/>
        <v>0</v>
      </c>
      <c r="BI261" s="196">
        <f t="shared" si="48"/>
        <v>0</v>
      </c>
      <c r="BJ261" s="14" t="s">
        <v>180</v>
      </c>
      <c r="BK261" s="196">
        <f t="shared" si="49"/>
        <v>0</v>
      </c>
      <c r="BL261" s="14" t="s">
        <v>179</v>
      </c>
      <c r="BM261" s="195" t="s">
        <v>1399</v>
      </c>
    </row>
    <row r="262" spans="1:65" s="2" customFormat="1" ht="24.2" customHeight="1">
      <c r="A262" s="31"/>
      <c r="B262" s="32"/>
      <c r="C262" s="184" t="s">
        <v>1400</v>
      </c>
      <c r="D262" s="184" t="s">
        <v>175</v>
      </c>
      <c r="E262" s="185" t="s">
        <v>1430</v>
      </c>
      <c r="F262" s="186" t="s">
        <v>1431</v>
      </c>
      <c r="G262" s="187" t="s">
        <v>1048</v>
      </c>
      <c r="H262" s="188">
        <v>1</v>
      </c>
      <c r="I262" s="189"/>
      <c r="J262" s="188">
        <f t="shared" si="40"/>
        <v>0</v>
      </c>
      <c r="K262" s="190"/>
      <c r="L262" s="36"/>
      <c r="M262" s="191" t="s">
        <v>1</v>
      </c>
      <c r="N262" s="192" t="s">
        <v>38</v>
      </c>
      <c r="O262" s="68"/>
      <c r="P262" s="193">
        <f t="shared" si="41"/>
        <v>0</v>
      </c>
      <c r="Q262" s="193">
        <v>0</v>
      </c>
      <c r="R262" s="193">
        <f t="shared" si="42"/>
        <v>0</v>
      </c>
      <c r="S262" s="193">
        <v>0</v>
      </c>
      <c r="T262" s="194">
        <f t="shared" si="43"/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95" t="s">
        <v>179</v>
      </c>
      <c r="AT262" s="195" t="s">
        <v>175</v>
      </c>
      <c r="AU262" s="195" t="s">
        <v>180</v>
      </c>
      <c r="AY262" s="14" t="s">
        <v>172</v>
      </c>
      <c r="BE262" s="196">
        <f t="shared" si="44"/>
        <v>0</v>
      </c>
      <c r="BF262" s="196">
        <f t="shared" si="45"/>
        <v>0</v>
      </c>
      <c r="BG262" s="196">
        <f t="shared" si="46"/>
        <v>0</v>
      </c>
      <c r="BH262" s="196">
        <f t="shared" si="47"/>
        <v>0</v>
      </c>
      <c r="BI262" s="196">
        <f t="shared" si="48"/>
        <v>0</v>
      </c>
      <c r="BJ262" s="14" t="s">
        <v>180</v>
      </c>
      <c r="BK262" s="196">
        <f t="shared" si="49"/>
        <v>0</v>
      </c>
      <c r="BL262" s="14" t="s">
        <v>179</v>
      </c>
      <c r="BM262" s="195" t="s">
        <v>1403</v>
      </c>
    </row>
    <row r="263" spans="1:65" s="2" customFormat="1" ht="24.2" customHeight="1">
      <c r="A263" s="31"/>
      <c r="B263" s="32"/>
      <c r="C263" s="184" t="s">
        <v>1192</v>
      </c>
      <c r="D263" s="184" t="s">
        <v>175</v>
      </c>
      <c r="E263" s="185" t="s">
        <v>1433</v>
      </c>
      <c r="F263" s="186" t="s">
        <v>1434</v>
      </c>
      <c r="G263" s="187" t="s">
        <v>1048</v>
      </c>
      <c r="H263" s="188">
        <v>5</v>
      </c>
      <c r="I263" s="189"/>
      <c r="J263" s="188">
        <f t="shared" si="40"/>
        <v>0</v>
      </c>
      <c r="K263" s="190"/>
      <c r="L263" s="36"/>
      <c r="M263" s="191" t="s">
        <v>1</v>
      </c>
      <c r="N263" s="192" t="s">
        <v>38</v>
      </c>
      <c r="O263" s="68"/>
      <c r="P263" s="193">
        <f t="shared" si="41"/>
        <v>0</v>
      </c>
      <c r="Q263" s="193">
        <v>0</v>
      </c>
      <c r="R263" s="193">
        <f t="shared" si="42"/>
        <v>0</v>
      </c>
      <c r="S263" s="193">
        <v>0</v>
      </c>
      <c r="T263" s="194">
        <f t="shared" si="43"/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95" t="s">
        <v>179</v>
      </c>
      <c r="AT263" s="195" t="s">
        <v>175</v>
      </c>
      <c r="AU263" s="195" t="s">
        <v>180</v>
      </c>
      <c r="AY263" s="14" t="s">
        <v>172</v>
      </c>
      <c r="BE263" s="196">
        <f t="shared" si="44"/>
        <v>0</v>
      </c>
      <c r="BF263" s="196">
        <f t="shared" si="45"/>
        <v>0</v>
      </c>
      <c r="BG263" s="196">
        <f t="shared" si="46"/>
        <v>0</v>
      </c>
      <c r="BH263" s="196">
        <f t="shared" si="47"/>
        <v>0</v>
      </c>
      <c r="BI263" s="196">
        <f t="shared" si="48"/>
        <v>0</v>
      </c>
      <c r="BJ263" s="14" t="s">
        <v>180</v>
      </c>
      <c r="BK263" s="196">
        <f t="shared" si="49"/>
        <v>0</v>
      </c>
      <c r="BL263" s="14" t="s">
        <v>179</v>
      </c>
      <c r="BM263" s="195" t="s">
        <v>1406</v>
      </c>
    </row>
    <row r="264" spans="1:65" s="2" customFormat="1" ht="24.2" customHeight="1">
      <c r="A264" s="31"/>
      <c r="B264" s="32"/>
      <c r="C264" s="184" t="s">
        <v>1407</v>
      </c>
      <c r="D264" s="184" t="s">
        <v>175</v>
      </c>
      <c r="E264" s="185" t="s">
        <v>1437</v>
      </c>
      <c r="F264" s="186" t="s">
        <v>1438</v>
      </c>
      <c r="G264" s="187" t="s">
        <v>1048</v>
      </c>
      <c r="H264" s="188">
        <v>1</v>
      </c>
      <c r="I264" s="189"/>
      <c r="J264" s="188">
        <f t="shared" si="40"/>
        <v>0</v>
      </c>
      <c r="K264" s="190"/>
      <c r="L264" s="36"/>
      <c r="M264" s="191" t="s">
        <v>1</v>
      </c>
      <c r="N264" s="192" t="s">
        <v>38</v>
      </c>
      <c r="O264" s="68"/>
      <c r="P264" s="193">
        <f t="shared" si="41"/>
        <v>0</v>
      </c>
      <c r="Q264" s="193">
        <v>0</v>
      </c>
      <c r="R264" s="193">
        <f t="shared" si="42"/>
        <v>0</v>
      </c>
      <c r="S264" s="193">
        <v>0</v>
      </c>
      <c r="T264" s="194">
        <f t="shared" si="43"/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95" t="s">
        <v>179</v>
      </c>
      <c r="AT264" s="195" t="s">
        <v>175</v>
      </c>
      <c r="AU264" s="195" t="s">
        <v>180</v>
      </c>
      <c r="AY264" s="14" t="s">
        <v>172</v>
      </c>
      <c r="BE264" s="196">
        <f t="shared" si="44"/>
        <v>0</v>
      </c>
      <c r="BF264" s="196">
        <f t="shared" si="45"/>
        <v>0</v>
      </c>
      <c r="BG264" s="196">
        <f t="shared" si="46"/>
        <v>0</v>
      </c>
      <c r="BH264" s="196">
        <f t="shared" si="47"/>
        <v>0</v>
      </c>
      <c r="BI264" s="196">
        <f t="shared" si="48"/>
        <v>0</v>
      </c>
      <c r="BJ264" s="14" t="s">
        <v>180</v>
      </c>
      <c r="BK264" s="196">
        <f t="shared" si="49"/>
        <v>0</v>
      </c>
      <c r="BL264" s="14" t="s">
        <v>179</v>
      </c>
      <c r="BM264" s="195" t="s">
        <v>1410</v>
      </c>
    </row>
    <row r="265" spans="1:65" s="2" customFormat="1" ht="24.2" customHeight="1">
      <c r="A265" s="31"/>
      <c r="B265" s="32"/>
      <c r="C265" s="184" t="s">
        <v>1196</v>
      </c>
      <c r="D265" s="184" t="s">
        <v>175</v>
      </c>
      <c r="E265" s="185" t="s">
        <v>1440</v>
      </c>
      <c r="F265" s="186" t="s">
        <v>1441</v>
      </c>
      <c r="G265" s="187" t="s">
        <v>1048</v>
      </c>
      <c r="H265" s="188">
        <v>26</v>
      </c>
      <c r="I265" s="189"/>
      <c r="J265" s="188">
        <f t="shared" si="40"/>
        <v>0</v>
      </c>
      <c r="K265" s="190"/>
      <c r="L265" s="36"/>
      <c r="M265" s="191" t="s">
        <v>1</v>
      </c>
      <c r="N265" s="192" t="s">
        <v>38</v>
      </c>
      <c r="O265" s="68"/>
      <c r="P265" s="193">
        <f t="shared" si="41"/>
        <v>0</v>
      </c>
      <c r="Q265" s="193">
        <v>0</v>
      </c>
      <c r="R265" s="193">
        <f t="shared" si="42"/>
        <v>0</v>
      </c>
      <c r="S265" s="193">
        <v>0</v>
      </c>
      <c r="T265" s="194">
        <f t="shared" si="43"/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95" t="s">
        <v>179</v>
      </c>
      <c r="AT265" s="195" t="s">
        <v>175</v>
      </c>
      <c r="AU265" s="195" t="s">
        <v>180</v>
      </c>
      <c r="AY265" s="14" t="s">
        <v>172</v>
      </c>
      <c r="BE265" s="196">
        <f t="shared" si="44"/>
        <v>0</v>
      </c>
      <c r="BF265" s="196">
        <f t="shared" si="45"/>
        <v>0</v>
      </c>
      <c r="BG265" s="196">
        <f t="shared" si="46"/>
        <v>0</v>
      </c>
      <c r="BH265" s="196">
        <f t="shared" si="47"/>
        <v>0</v>
      </c>
      <c r="BI265" s="196">
        <f t="shared" si="48"/>
        <v>0</v>
      </c>
      <c r="BJ265" s="14" t="s">
        <v>180</v>
      </c>
      <c r="BK265" s="196">
        <f t="shared" si="49"/>
        <v>0</v>
      </c>
      <c r="BL265" s="14" t="s">
        <v>179</v>
      </c>
      <c r="BM265" s="195" t="s">
        <v>1413</v>
      </c>
    </row>
    <row r="266" spans="1:65" s="2" customFormat="1" ht="24.2" customHeight="1">
      <c r="A266" s="31"/>
      <c r="B266" s="32"/>
      <c r="C266" s="184" t="s">
        <v>1414</v>
      </c>
      <c r="D266" s="184" t="s">
        <v>175</v>
      </c>
      <c r="E266" s="185" t="s">
        <v>1444</v>
      </c>
      <c r="F266" s="186" t="s">
        <v>1445</v>
      </c>
      <c r="G266" s="187" t="s">
        <v>1048</v>
      </c>
      <c r="H266" s="188">
        <v>8</v>
      </c>
      <c r="I266" s="189"/>
      <c r="J266" s="188">
        <f t="shared" si="40"/>
        <v>0</v>
      </c>
      <c r="K266" s="190"/>
      <c r="L266" s="36"/>
      <c r="M266" s="191" t="s">
        <v>1</v>
      </c>
      <c r="N266" s="192" t="s">
        <v>38</v>
      </c>
      <c r="O266" s="68"/>
      <c r="P266" s="193">
        <f t="shared" si="41"/>
        <v>0</v>
      </c>
      <c r="Q266" s="193">
        <v>0</v>
      </c>
      <c r="R266" s="193">
        <f t="shared" si="42"/>
        <v>0</v>
      </c>
      <c r="S266" s="193">
        <v>0</v>
      </c>
      <c r="T266" s="194">
        <f t="shared" si="43"/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95" t="s">
        <v>179</v>
      </c>
      <c r="AT266" s="195" t="s">
        <v>175</v>
      </c>
      <c r="AU266" s="195" t="s">
        <v>180</v>
      </c>
      <c r="AY266" s="14" t="s">
        <v>172</v>
      </c>
      <c r="BE266" s="196">
        <f t="shared" si="44"/>
        <v>0</v>
      </c>
      <c r="BF266" s="196">
        <f t="shared" si="45"/>
        <v>0</v>
      </c>
      <c r="BG266" s="196">
        <f t="shared" si="46"/>
        <v>0</v>
      </c>
      <c r="BH266" s="196">
        <f t="shared" si="47"/>
        <v>0</v>
      </c>
      <c r="BI266" s="196">
        <f t="shared" si="48"/>
        <v>0</v>
      </c>
      <c r="BJ266" s="14" t="s">
        <v>180</v>
      </c>
      <c r="BK266" s="196">
        <f t="shared" si="49"/>
        <v>0</v>
      </c>
      <c r="BL266" s="14" t="s">
        <v>179</v>
      </c>
      <c r="BM266" s="195" t="s">
        <v>1417</v>
      </c>
    </row>
    <row r="267" spans="1:65" s="2" customFormat="1" ht="24.2" customHeight="1">
      <c r="A267" s="31"/>
      <c r="B267" s="32"/>
      <c r="C267" s="197" t="s">
        <v>1199</v>
      </c>
      <c r="D267" s="197" t="s">
        <v>256</v>
      </c>
      <c r="E267" s="198" t="s">
        <v>1447</v>
      </c>
      <c r="F267" s="199" t="s">
        <v>1448</v>
      </c>
      <c r="G267" s="200" t="s">
        <v>1048</v>
      </c>
      <c r="H267" s="201">
        <v>8</v>
      </c>
      <c r="I267" s="202"/>
      <c r="J267" s="201">
        <f t="shared" si="40"/>
        <v>0</v>
      </c>
      <c r="K267" s="203"/>
      <c r="L267" s="204"/>
      <c r="M267" s="205" t="s">
        <v>1</v>
      </c>
      <c r="N267" s="206" t="s">
        <v>38</v>
      </c>
      <c r="O267" s="68"/>
      <c r="P267" s="193">
        <f t="shared" si="41"/>
        <v>0</v>
      </c>
      <c r="Q267" s="193">
        <v>0.05</v>
      </c>
      <c r="R267" s="193">
        <f t="shared" si="42"/>
        <v>0.4</v>
      </c>
      <c r="S267" s="193">
        <v>0</v>
      </c>
      <c r="T267" s="194">
        <f t="shared" si="43"/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95" t="s">
        <v>220</v>
      </c>
      <c r="AT267" s="195" t="s">
        <v>256</v>
      </c>
      <c r="AU267" s="195" t="s">
        <v>180</v>
      </c>
      <c r="AY267" s="14" t="s">
        <v>172</v>
      </c>
      <c r="BE267" s="196">
        <f t="shared" si="44"/>
        <v>0</v>
      </c>
      <c r="BF267" s="196">
        <f t="shared" si="45"/>
        <v>0</v>
      </c>
      <c r="BG267" s="196">
        <f t="shared" si="46"/>
        <v>0</v>
      </c>
      <c r="BH267" s="196">
        <f t="shared" si="47"/>
        <v>0</v>
      </c>
      <c r="BI267" s="196">
        <f t="shared" si="48"/>
        <v>0</v>
      </c>
      <c r="BJ267" s="14" t="s">
        <v>180</v>
      </c>
      <c r="BK267" s="196">
        <f t="shared" si="49"/>
        <v>0</v>
      </c>
      <c r="BL267" s="14" t="s">
        <v>179</v>
      </c>
      <c r="BM267" s="195" t="s">
        <v>1421</v>
      </c>
    </row>
    <row r="268" spans="1:65" s="2" customFormat="1" ht="24.2" customHeight="1">
      <c r="A268" s="31"/>
      <c r="B268" s="32"/>
      <c r="C268" s="184" t="s">
        <v>1422</v>
      </c>
      <c r="D268" s="184" t="s">
        <v>175</v>
      </c>
      <c r="E268" s="185" t="s">
        <v>1451</v>
      </c>
      <c r="F268" s="186" t="s">
        <v>1452</v>
      </c>
      <c r="G268" s="187" t="s">
        <v>1048</v>
      </c>
      <c r="H268" s="188">
        <v>7</v>
      </c>
      <c r="I268" s="189"/>
      <c r="J268" s="188">
        <f t="shared" si="40"/>
        <v>0</v>
      </c>
      <c r="K268" s="190"/>
      <c r="L268" s="36"/>
      <c r="M268" s="191" t="s">
        <v>1</v>
      </c>
      <c r="N268" s="192" t="s">
        <v>38</v>
      </c>
      <c r="O268" s="68"/>
      <c r="P268" s="193">
        <f t="shared" si="41"/>
        <v>0</v>
      </c>
      <c r="Q268" s="193">
        <v>0</v>
      </c>
      <c r="R268" s="193">
        <f t="shared" si="42"/>
        <v>0</v>
      </c>
      <c r="S268" s="193">
        <v>0</v>
      </c>
      <c r="T268" s="194">
        <f t="shared" si="43"/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95" t="s">
        <v>179</v>
      </c>
      <c r="AT268" s="195" t="s">
        <v>175</v>
      </c>
      <c r="AU268" s="195" t="s">
        <v>180</v>
      </c>
      <c r="AY268" s="14" t="s">
        <v>172</v>
      </c>
      <c r="BE268" s="196">
        <f t="shared" si="44"/>
        <v>0</v>
      </c>
      <c r="BF268" s="196">
        <f t="shared" si="45"/>
        <v>0</v>
      </c>
      <c r="BG268" s="196">
        <f t="shared" si="46"/>
        <v>0</v>
      </c>
      <c r="BH268" s="196">
        <f t="shared" si="47"/>
        <v>0</v>
      </c>
      <c r="BI268" s="196">
        <f t="shared" si="48"/>
        <v>0</v>
      </c>
      <c r="BJ268" s="14" t="s">
        <v>180</v>
      </c>
      <c r="BK268" s="196">
        <f t="shared" si="49"/>
        <v>0</v>
      </c>
      <c r="BL268" s="14" t="s">
        <v>179</v>
      </c>
      <c r="BM268" s="195" t="s">
        <v>1425</v>
      </c>
    </row>
    <row r="269" spans="1:65" s="2" customFormat="1" ht="24.2" customHeight="1">
      <c r="A269" s="31"/>
      <c r="B269" s="32"/>
      <c r="C269" s="184" t="s">
        <v>1204</v>
      </c>
      <c r="D269" s="184" t="s">
        <v>175</v>
      </c>
      <c r="E269" s="185" t="s">
        <v>1454</v>
      </c>
      <c r="F269" s="186" t="s">
        <v>1455</v>
      </c>
      <c r="G269" s="187" t="s">
        <v>1048</v>
      </c>
      <c r="H269" s="188">
        <v>3</v>
      </c>
      <c r="I269" s="189"/>
      <c r="J269" s="188">
        <f t="shared" si="40"/>
        <v>0</v>
      </c>
      <c r="K269" s="190"/>
      <c r="L269" s="36"/>
      <c r="M269" s="191" t="s">
        <v>1</v>
      </c>
      <c r="N269" s="192" t="s">
        <v>38</v>
      </c>
      <c r="O269" s="68"/>
      <c r="P269" s="193">
        <f t="shared" si="41"/>
        <v>0</v>
      </c>
      <c r="Q269" s="193">
        <v>0</v>
      </c>
      <c r="R269" s="193">
        <f t="shared" si="42"/>
        <v>0</v>
      </c>
      <c r="S269" s="193">
        <v>0</v>
      </c>
      <c r="T269" s="194">
        <f t="shared" si="43"/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95" t="s">
        <v>179</v>
      </c>
      <c r="AT269" s="195" t="s">
        <v>175</v>
      </c>
      <c r="AU269" s="195" t="s">
        <v>180</v>
      </c>
      <c r="AY269" s="14" t="s">
        <v>172</v>
      </c>
      <c r="BE269" s="196">
        <f t="shared" si="44"/>
        <v>0</v>
      </c>
      <c r="BF269" s="196">
        <f t="shared" si="45"/>
        <v>0</v>
      </c>
      <c r="BG269" s="196">
        <f t="shared" si="46"/>
        <v>0</v>
      </c>
      <c r="BH269" s="196">
        <f t="shared" si="47"/>
        <v>0</v>
      </c>
      <c r="BI269" s="196">
        <f t="shared" si="48"/>
        <v>0</v>
      </c>
      <c r="BJ269" s="14" t="s">
        <v>180</v>
      </c>
      <c r="BK269" s="196">
        <f t="shared" si="49"/>
        <v>0</v>
      </c>
      <c r="BL269" s="14" t="s">
        <v>179</v>
      </c>
      <c r="BM269" s="195" t="s">
        <v>1428</v>
      </c>
    </row>
    <row r="270" spans="1:65" s="2" customFormat="1" ht="37.9" customHeight="1">
      <c r="A270" s="31"/>
      <c r="B270" s="32"/>
      <c r="C270" s="197" t="s">
        <v>1429</v>
      </c>
      <c r="D270" s="197" t="s">
        <v>256</v>
      </c>
      <c r="E270" s="198" t="s">
        <v>1458</v>
      </c>
      <c r="F270" s="199" t="s">
        <v>1459</v>
      </c>
      <c r="G270" s="200" t="s">
        <v>1048</v>
      </c>
      <c r="H270" s="201">
        <v>3</v>
      </c>
      <c r="I270" s="202"/>
      <c r="J270" s="201">
        <f t="shared" si="40"/>
        <v>0</v>
      </c>
      <c r="K270" s="203"/>
      <c r="L270" s="204"/>
      <c r="M270" s="205" t="s">
        <v>1</v>
      </c>
      <c r="N270" s="206" t="s">
        <v>38</v>
      </c>
      <c r="O270" s="68"/>
      <c r="P270" s="193">
        <f t="shared" si="41"/>
        <v>0</v>
      </c>
      <c r="Q270" s="193">
        <v>0.17499999999999999</v>
      </c>
      <c r="R270" s="193">
        <f t="shared" si="42"/>
        <v>0.52499999999999991</v>
      </c>
      <c r="S270" s="193">
        <v>0</v>
      </c>
      <c r="T270" s="194">
        <f t="shared" si="43"/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95" t="s">
        <v>220</v>
      </c>
      <c r="AT270" s="195" t="s">
        <v>256</v>
      </c>
      <c r="AU270" s="195" t="s">
        <v>180</v>
      </c>
      <c r="AY270" s="14" t="s">
        <v>172</v>
      </c>
      <c r="BE270" s="196">
        <f t="shared" si="44"/>
        <v>0</v>
      </c>
      <c r="BF270" s="196">
        <f t="shared" si="45"/>
        <v>0</v>
      </c>
      <c r="BG270" s="196">
        <f t="shared" si="46"/>
        <v>0</v>
      </c>
      <c r="BH270" s="196">
        <f t="shared" si="47"/>
        <v>0</v>
      </c>
      <c r="BI270" s="196">
        <f t="shared" si="48"/>
        <v>0</v>
      </c>
      <c r="BJ270" s="14" t="s">
        <v>180</v>
      </c>
      <c r="BK270" s="196">
        <f t="shared" si="49"/>
        <v>0</v>
      </c>
      <c r="BL270" s="14" t="s">
        <v>179</v>
      </c>
      <c r="BM270" s="195" t="s">
        <v>1432</v>
      </c>
    </row>
    <row r="271" spans="1:65" s="2" customFormat="1" ht="24.2" customHeight="1">
      <c r="A271" s="31"/>
      <c r="B271" s="32"/>
      <c r="C271" s="184" t="s">
        <v>1207</v>
      </c>
      <c r="D271" s="184" t="s">
        <v>175</v>
      </c>
      <c r="E271" s="185" t="s">
        <v>1461</v>
      </c>
      <c r="F271" s="186" t="s">
        <v>1462</v>
      </c>
      <c r="G271" s="187" t="s">
        <v>1048</v>
      </c>
      <c r="H271" s="188">
        <v>3</v>
      </c>
      <c r="I271" s="189"/>
      <c r="J271" s="188">
        <f t="shared" si="40"/>
        <v>0</v>
      </c>
      <c r="K271" s="190"/>
      <c r="L271" s="36"/>
      <c r="M271" s="191" t="s">
        <v>1</v>
      </c>
      <c r="N271" s="192" t="s">
        <v>38</v>
      </c>
      <c r="O271" s="68"/>
      <c r="P271" s="193">
        <f t="shared" si="41"/>
        <v>0</v>
      </c>
      <c r="Q271" s="193">
        <v>0.17</v>
      </c>
      <c r="R271" s="193">
        <f t="shared" si="42"/>
        <v>0.51</v>
      </c>
      <c r="S271" s="193">
        <v>0.17</v>
      </c>
      <c r="T271" s="194">
        <f t="shared" si="43"/>
        <v>0.51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95" t="s">
        <v>179</v>
      </c>
      <c r="AT271" s="195" t="s">
        <v>175</v>
      </c>
      <c r="AU271" s="195" t="s">
        <v>180</v>
      </c>
      <c r="AY271" s="14" t="s">
        <v>172</v>
      </c>
      <c r="BE271" s="196">
        <f t="shared" si="44"/>
        <v>0</v>
      </c>
      <c r="BF271" s="196">
        <f t="shared" si="45"/>
        <v>0</v>
      </c>
      <c r="BG271" s="196">
        <f t="shared" si="46"/>
        <v>0</v>
      </c>
      <c r="BH271" s="196">
        <f t="shared" si="47"/>
        <v>0</v>
      </c>
      <c r="BI271" s="196">
        <f t="shared" si="48"/>
        <v>0</v>
      </c>
      <c r="BJ271" s="14" t="s">
        <v>180</v>
      </c>
      <c r="BK271" s="196">
        <f t="shared" si="49"/>
        <v>0</v>
      </c>
      <c r="BL271" s="14" t="s">
        <v>179</v>
      </c>
      <c r="BM271" s="195" t="s">
        <v>1435</v>
      </c>
    </row>
    <row r="272" spans="1:65" s="2" customFormat="1" ht="24.2" customHeight="1">
      <c r="A272" s="31"/>
      <c r="B272" s="32"/>
      <c r="C272" s="184" t="s">
        <v>1436</v>
      </c>
      <c r="D272" s="184" t="s">
        <v>175</v>
      </c>
      <c r="E272" s="185" t="s">
        <v>1465</v>
      </c>
      <c r="F272" s="186" t="s">
        <v>1466</v>
      </c>
      <c r="G272" s="187" t="s">
        <v>1048</v>
      </c>
      <c r="H272" s="188">
        <v>1</v>
      </c>
      <c r="I272" s="189"/>
      <c r="J272" s="188">
        <f t="shared" si="40"/>
        <v>0</v>
      </c>
      <c r="K272" s="190"/>
      <c r="L272" s="36"/>
      <c r="M272" s="191" t="s">
        <v>1</v>
      </c>
      <c r="N272" s="192" t="s">
        <v>38</v>
      </c>
      <c r="O272" s="68"/>
      <c r="P272" s="193">
        <f t="shared" si="41"/>
        <v>0</v>
      </c>
      <c r="Q272" s="193">
        <v>0</v>
      </c>
      <c r="R272" s="193">
        <f t="shared" si="42"/>
        <v>0</v>
      </c>
      <c r="S272" s="193">
        <v>0</v>
      </c>
      <c r="T272" s="194">
        <f t="shared" si="43"/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95" t="s">
        <v>179</v>
      </c>
      <c r="AT272" s="195" t="s">
        <v>175</v>
      </c>
      <c r="AU272" s="195" t="s">
        <v>180</v>
      </c>
      <c r="AY272" s="14" t="s">
        <v>172</v>
      </c>
      <c r="BE272" s="196">
        <f t="shared" si="44"/>
        <v>0</v>
      </c>
      <c r="BF272" s="196">
        <f t="shared" si="45"/>
        <v>0</v>
      </c>
      <c r="BG272" s="196">
        <f t="shared" si="46"/>
        <v>0</v>
      </c>
      <c r="BH272" s="196">
        <f t="shared" si="47"/>
        <v>0</v>
      </c>
      <c r="BI272" s="196">
        <f t="shared" si="48"/>
        <v>0</v>
      </c>
      <c r="BJ272" s="14" t="s">
        <v>180</v>
      </c>
      <c r="BK272" s="196">
        <f t="shared" si="49"/>
        <v>0</v>
      </c>
      <c r="BL272" s="14" t="s">
        <v>179</v>
      </c>
      <c r="BM272" s="195" t="s">
        <v>1439</v>
      </c>
    </row>
    <row r="273" spans="1:65" s="2" customFormat="1" ht="24.2" customHeight="1">
      <c r="A273" s="31"/>
      <c r="B273" s="32"/>
      <c r="C273" s="197" t="s">
        <v>1210</v>
      </c>
      <c r="D273" s="197" t="s">
        <v>256</v>
      </c>
      <c r="E273" s="198" t="s">
        <v>1876</v>
      </c>
      <c r="F273" s="199" t="s">
        <v>1877</v>
      </c>
      <c r="G273" s="200" t="s">
        <v>1048</v>
      </c>
      <c r="H273" s="201">
        <v>1</v>
      </c>
      <c r="I273" s="202"/>
      <c r="J273" s="201">
        <f t="shared" si="40"/>
        <v>0</v>
      </c>
      <c r="K273" s="203"/>
      <c r="L273" s="204"/>
      <c r="M273" s="205" t="s">
        <v>1</v>
      </c>
      <c r="N273" s="206" t="s">
        <v>38</v>
      </c>
      <c r="O273" s="68"/>
      <c r="P273" s="193">
        <f t="shared" si="41"/>
        <v>0</v>
      </c>
      <c r="Q273" s="193">
        <v>2.15</v>
      </c>
      <c r="R273" s="193">
        <f t="shared" si="42"/>
        <v>2.15</v>
      </c>
      <c r="S273" s="193">
        <v>0</v>
      </c>
      <c r="T273" s="194">
        <f t="shared" si="43"/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95" t="s">
        <v>220</v>
      </c>
      <c r="AT273" s="195" t="s">
        <v>256</v>
      </c>
      <c r="AU273" s="195" t="s">
        <v>180</v>
      </c>
      <c r="AY273" s="14" t="s">
        <v>172</v>
      </c>
      <c r="BE273" s="196">
        <f t="shared" si="44"/>
        <v>0</v>
      </c>
      <c r="BF273" s="196">
        <f t="shared" si="45"/>
        <v>0</v>
      </c>
      <c r="BG273" s="196">
        <f t="shared" si="46"/>
        <v>0</v>
      </c>
      <c r="BH273" s="196">
        <f t="shared" si="47"/>
        <v>0</v>
      </c>
      <c r="BI273" s="196">
        <f t="shared" si="48"/>
        <v>0</v>
      </c>
      <c r="BJ273" s="14" t="s">
        <v>180</v>
      </c>
      <c r="BK273" s="196">
        <f t="shared" si="49"/>
        <v>0</v>
      </c>
      <c r="BL273" s="14" t="s">
        <v>179</v>
      </c>
      <c r="BM273" s="195" t="s">
        <v>1442</v>
      </c>
    </row>
    <row r="274" spans="1:65" s="2" customFormat="1" ht="24.2" customHeight="1">
      <c r="A274" s="31"/>
      <c r="B274" s="32"/>
      <c r="C274" s="184" t="s">
        <v>1443</v>
      </c>
      <c r="D274" s="184" t="s">
        <v>175</v>
      </c>
      <c r="E274" s="185" t="s">
        <v>1472</v>
      </c>
      <c r="F274" s="186" t="s">
        <v>1473</v>
      </c>
      <c r="G274" s="187" t="s">
        <v>1048</v>
      </c>
      <c r="H274" s="188">
        <v>3</v>
      </c>
      <c r="I274" s="189"/>
      <c r="J274" s="188">
        <f t="shared" si="40"/>
        <v>0</v>
      </c>
      <c r="K274" s="190"/>
      <c r="L274" s="36"/>
      <c r="M274" s="191" t="s">
        <v>1</v>
      </c>
      <c r="N274" s="192" t="s">
        <v>38</v>
      </c>
      <c r="O274" s="68"/>
      <c r="P274" s="193">
        <f t="shared" si="41"/>
        <v>0</v>
      </c>
      <c r="Q274" s="193">
        <v>0</v>
      </c>
      <c r="R274" s="193">
        <f t="shared" si="42"/>
        <v>0</v>
      </c>
      <c r="S274" s="193">
        <v>0</v>
      </c>
      <c r="T274" s="194">
        <f t="shared" si="43"/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95" t="s">
        <v>179</v>
      </c>
      <c r="AT274" s="195" t="s">
        <v>175</v>
      </c>
      <c r="AU274" s="195" t="s">
        <v>180</v>
      </c>
      <c r="AY274" s="14" t="s">
        <v>172</v>
      </c>
      <c r="BE274" s="196">
        <f t="shared" si="44"/>
        <v>0</v>
      </c>
      <c r="BF274" s="196">
        <f t="shared" si="45"/>
        <v>0</v>
      </c>
      <c r="BG274" s="196">
        <f t="shared" si="46"/>
        <v>0</v>
      </c>
      <c r="BH274" s="196">
        <f t="shared" si="47"/>
        <v>0</v>
      </c>
      <c r="BI274" s="196">
        <f t="shared" si="48"/>
        <v>0</v>
      </c>
      <c r="BJ274" s="14" t="s">
        <v>180</v>
      </c>
      <c r="BK274" s="196">
        <f t="shared" si="49"/>
        <v>0</v>
      </c>
      <c r="BL274" s="14" t="s">
        <v>179</v>
      </c>
      <c r="BM274" s="195" t="s">
        <v>1446</v>
      </c>
    </row>
    <row r="275" spans="1:65" s="2" customFormat="1" ht="24.2" customHeight="1">
      <c r="A275" s="31"/>
      <c r="B275" s="32"/>
      <c r="C275" s="197" t="s">
        <v>1213</v>
      </c>
      <c r="D275" s="197" t="s">
        <v>256</v>
      </c>
      <c r="E275" s="198" t="s">
        <v>1475</v>
      </c>
      <c r="F275" s="199" t="s">
        <v>1476</v>
      </c>
      <c r="G275" s="200" t="s">
        <v>1048</v>
      </c>
      <c r="H275" s="201">
        <v>2</v>
      </c>
      <c r="I275" s="202"/>
      <c r="J275" s="201">
        <f t="shared" si="40"/>
        <v>0</v>
      </c>
      <c r="K275" s="203"/>
      <c r="L275" s="204"/>
      <c r="M275" s="205" t="s">
        <v>1</v>
      </c>
      <c r="N275" s="206" t="s">
        <v>38</v>
      </c>
      <c r="O275" s="68"/>
      <c r="P275" s="193">
        <f t="shared" si="41"/>
        <v>0</v>
      </c>
      <c r="Q275" s="193">
        <v>0.06</v>
      </c>
      <c r="R275" s="193">
        <f t="shared" si="42"/>
        <v>0.12</v>
      </c>
      <c r="S275" s="193">
        <v>0</v>
      </c>
      <c r="T275" s="194">
        <f t="shared" si="43"/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95" t="s">
        <v>220</v>
      </c>
      <c r="AT275" s="195" t="s">
        <v>256</v>
      </c>
      <c r="AU275" s="195" t="s">
        <v>180</v>
      </c>
      <c r="AY275" s="14" t="s">
        <v>172</v>
      </c>
      <c r="BE275" s="196">
        <f t="shared" si="44"/>
        <v>0</v>
      </c>
      <c r="BF275" s="196">
        <f t="shared" si="45"/>
        <v>0</v>
      </c>
      <c r="BG275" s="196">
        <f t="shared" si="46"/>
        <v>0</v>
      </c>
      <c r="BH275" s="196">
        <f t="shared" si="47"/>
        <v>0</v>
      </c>
      <c r="BI275" s="196">
        <f t="shared" si="48"/>
        <v>0</v>
      </c>
      <c r="BJ275" s="14" t="s">
        <v>180</v>
      </c>
      <c r="BK275" s="196">
        <f t="shared" si="49"/>
        <v>0</v>
      </c>
      <c r="BL275" s="14" t="s">
        <v>179</v>
      </c>
      <c r="BM275" s="195" t="s">
        <v>1449</v>
      </c>
    </row>
    <row r="276" spans="1:65" s="2" customFormat="1" ht="24.2" customHeight="1">
      <c r="A276" s="31"/>
      <c r="B276" s="32"/>
      <c r="C276" s="197" t="s">
        <v>1450</v>
      </c>
      <c r="D276" s="197" t="s">
        <v>256</v>
      </c>
      <c r="E276" s="198" t="s">
        <v>1880</v>
      </c>
      <c r="F276" s="199" t="s">
        <v>1881</v>
      </c>
      <c r="G276" s="200" t="s">
        <v>1048</v>
      </c>
      <c r="H276" s="201">
        <v>1</v>
      </c>
      <c r="I276" s="202"/>
      <c r="J276" s="201">
        <f t="shared" si="40"/>
        <v>0</v>
      </c>
      <c r="K276" s="203"/>
      <c r="L276" s="204"/>
      <c r="M276" s="205" t="s">
        <v>1</v>
      </c>
      <c r="N276" s="206" t="s">
        <v>38</v>
      </c>
      <c r="O276" s="68"/>
      <c r="P276" s="193">
        <f t="shared" si="41"/>
        <v>0</v>
      </c>
      <c r="Q276" s="193">
        <v>8.4000000000000005E-2</v>
      </c>
      <c r="R276" s="193">
        <f t="shared" si="42"/>
        <v>8.4000000000000005E-2</v>
      </c>
      <c r="S276" s="193">
        <v>0</v>
      </c>
      <c r="T276" s="194">
        <f t="shared" si="43"/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95" t="s">
        <v>220</v>
      </c>
      <c r="AT276" s="195" t="s">
        <v>256</v>
      </c>
      <c r="AU276" s="195" t="s">
        <v>180</v>
      </c>
      <c r="AY276" s="14" t="s">
        <v>172</v>
      </c>
      <c r="BE276" s="196">
        <f t="shared" si="44"/>
        <v>0</v>
      </c>
      <c r="BF276" s="196">
        <f t="shared" si="45"/>
        <v>0</v>
      </c>
      <c r="BG276" s="196">
        <f t="shared" si="46"/>
        <v>0</v>
      </c>
      <c r="BH276" s="196">
        <f t="shared" si="47"/>
        <v>0</v>
      </c>
      <c r="BI276" s="196">
        <f t="shared" si="48"/>
        <v>0</v>
      </c>
      <c r="BJ276" s="14" t="s">
        <v>180</v>
      </c>
      <c r="BK276" s="196">
        <f t="shared" si="49"/>
        <v>0</v>
      </c>
      <c r="BL276" s="14" t="s">
        <v>179</v>
      </c>
      <c r="BM276" s="195" t="s">
        <v>1453</v>
      </c>
    </row>
    <row r="277" spans="1:65" s="2" customFormat="1" ht="24.2" customHeight="1">
      <c r="A277" s="31"/>
      <c r="B277" s="32"/>
      <c r="C277" s="184" t="s">
        <v>1216</v>
      </c>
      <c r="D277" s="184" t="s">
        <v>175</v>
      </c>
      <c r="E277" s="185" t="s">
        <v>1882</v>
      </c>
      <c r="F277" s="186" t="s">
        <v>1883</v>
      </c>
      <c r="G277" s="187" t="s">
        <v>1048</v>
      </c>
      <c r="H277" s="188">
        <v>3</v>
      </c>
      <c r="I277" s="189"/>
      <c r="J277" s="188">
        <f t="shared" si="40"/>
        <v>0</v>
      </c>
      <c r="K277" s="190"/>
      <c r="L277" s="36"/>
      <c r="M277" s="191" t="s">
        <v>1</v>
      </c>
      <c r="N277" s="192" t="s">
        <v>38</v>
      </c>
      <c r="O277" s="68"/>
      <c r="P277" s="193">
        <f t="shared" si="41"/>
        <v>0</v>
      </c>
      <c r="Q277" s="193">
        <v>0</v>
      </c>
      <c r="R277" s="193">
        <f t="shared" si="42"/>
        <v>0</v>
      </c>
      <c r="S277" s="193">
        <v>0</v>
      </c>
      <c r="T277" s="194">
        <f t="shared" si="43"/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95" t="s">
        <v>179</v>
      </c>
      <c r="AT277" s="195" t="s">
        <v>175</v>
      </c>
      <c r="AU277" s="195" t="s">
        <v>180</v>
      </c>
      <c r="AY277" s="14" t="s">
        <v>172</v>
      </c>
      <c r="BE277" s="196">
        <f t="shared" si="44"/>
        <v>0</v>
      </c>
      <c r="BF277" s="196">
        <f t="shared" si="45"/>
        <v>0</v>
      </c>
      <c r="BG277" s="196">
        <f t="shared" si="46"/>
        <v>0</v>
      </c>
      <c r="BH277" s="196">
        <f t="shared" si="47"/>
        <v>0</v>
      </c>
      <c r="BI277" s="196">
        <f t="shared" si="48"/>
        <v>0</v>
      </c>
      <c r="BJ277" s="14" t="s">
        <v>180</v>
      </c>
      <c r="BK277" s="196">
        <f t="shared" si="49"/>
        <v>0</v>
      </c>
      <c r="BL277" s="14" t="s">
        <v>179</v>
      </c>
      <c r="BM277" s="195" t="s">
        <v>1456</v>
      </c>
    </row>
    <row r="278" spans="1:65" s="2" customFormat="1" ht="24.2" customHeight="1">
      <c r="A278" s="31"/>
      <c r="B278" s="32"/>
      <c r="C278" s="184" t="s">
        <v>1457</v>
      </c>
      <c r="D278" s="184" t="s">
        <v>175</v>
      </c>
      <c r="E278" s="185" t="s">
        <v>1884</v>
      </c>
      <c r="F278" s="186" t="s">
        <v>1885</v>
      </c>
      <c r="G278" s="187" t="s">
        <v>1048</v>
      </c>
      <c r="H278" s="188">
        <v>11</v>
      </c>
      <c r="I278" s="189"/>
      <c r="J278" s="188">
        <f t="shared" si="40"/>
        <v>0</v>
      </c>
      <c r="K278" s="190"/>
      <c r="L278" s="36"/>
      <c r="M278" s="191" t="s">
        <v>1</v>
      </c>
      <c r="N278" s="192" t="s">
        <v>38</v>
      </c>
      <c r="O278" s="68"/>
      <c r="P278" s="193">
        <f t="shared" si="41"/>
        <v>0</v>
      </c>
      <c r="Q278" s="193">
        <v>0</v>
      </c>
      <c r="R278" s="193">
        <f t="shared" si="42"/>
        <v>0</v>
      </c>
      <c r="S278" s="193">
        <v>0</v>
      </c>
      <c r="T278" s="194">
        <f t="shared" si="43"/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95" t="s">
        <v>179</v>
      </c>
      <c r="AT278" s="195" t="s">
        <v>175</v>
      </c>
      <c r="AU278" s="195" t="s">
        <v>180</v>
      </c>
      <c r="AY278" s="14" t="s">
        <v>172</v>
      </c>
      <c r="BE278" s="196">
        <f t="shared" si="44"/>
        <v>0</v>
      </c>
      <c r="BF278" s="196">
        <f t="shared" si="45"/>
        <v>0</v>
      </c>
      <c r="BG278" s="196">
        <f t="shared" si="46"/>
        <v>0</v>
      </c>
      <c r="BH278" s="196">
        <f t="shared" si="47"/>
        <v>0</v>
      </c>
      <c r="BI278" s="196">
        <f t="shared" si="48"/>
        <v>0</v>
      </c>
      <c r="BJ278" s="14" t="s">
        <v>180</v>
      </c>
      <c r="BK278" s="196">
        <f t="shared" si="49"/>
        <v>0</v>
      </c>
      <c r="BL278" s="14" t="s">
        <v>179</v>
      </c>
      <c r="BM278" s="195" t="s">
        <v>1460</v>
      </c>
    </row>
    <row r="279" spans="1:65" s="2" customFormat="1" ht="24.2" customHeight="1">
      <c r="A279" s="31"/>
      <c r="B279" s="32"/>
      <c r="C279" s="197" t="s">
        <v>1219</v>
      </c>
      <c r="D279" s="197" t="s">
        <v>256</v>
      </c>
      <c r="E279" s="198" t="s">
        <v>1482</v>
      </c>
      <c r="F279" s="199" t="s">
        <v>1483</v>
      </c>
      <c r="G279" s="200" t="s">
        <v>1048</v>
      </c>
      <c r="H279" s="201">
        <v>8</v>
      </c>
      <c r="I279" s="202"/>
      <c r="J279" s="201">
        <f t="shared" si="40"/>
        <v>0</v>
      </c>
      <c r="K279" s="203"/>
      <c r="L279" s="204"/>
      <c r="M279" s="205" t="s">
        <v>1</v>
      </c>
      <c r="N279" s="206" t="s">
        <v>38</v>
      </c>
      <c r="O279" s="68"/>
      <c r="P279" s="193">
        <f t="shared" si="41"/>
        <v>0</v>
      </c>
      <c r="Q279" s="193">
        <v>1.0999999999999999E-2</v>
      </c>
      <c r="R279" s="193">
        <f t="shared" si="42"/>
        <v>8.7999999999999995E-2</v>
      </c>
      <c r="S279" s="193">
        <v>0</v>
      </c>
      <c r="T279" s="194">
        <f t="shared" si="43"/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95" t="s">
        <v>220</v>
      </c>
      <c r="AT279" s="195" t="s">
        <v>256</v>
      </c>
      <c r="AU279" s="195" t="s">
        <v>180</v>
      </c>
      <c r="AY279" s="14" t="s">
        <v>172</v>
      </c>
      <c r="BE279" s="196">
        <f t="shared" si="44"/>
        <v>0</v>
      </c>
      <c r="BF279" s="196">
        <f t="shared" si="45"/>
        <v>0</v>
      </c>
      <c r="BG279" s="196">
        <f t="shared" si="46"/>
        <v>0</v>
      </c>
      <c r="BH279" s="196">
        <f t="shared" si="47"/>
        <v>0</v>
      </c>
      <c r="BI279" s="196">
        <f t="shared" si="48"/>
        <v>0</v>
      </c>
      <c r="BJ279" s="14" t="s">
        <v>180</v>
      </c>
      <c r="BK279" s="196">
        <f t="shared" si="49"/>
        <v>0</v>
      </c>
      <c r="BL279" s="14" t="s">
        <v>179</v>
      </c>
      <c r="BM279" s="195" t="s">
        <v>1463</v>
      </c>
    </row>
    <row r="280" spans="1:65" s="2" customFormat="1" ht="24.2" customHeight="1">
      <c r="A280" s="31"/>
      <c r="B280" s="32"/>
      <c r="C280" s="197" t="s">
        <v>1464</v>
      </c>
      <c r="D280" s="197" t="s">
        <v>256</v>
      </c>
      <c r="E280" s="198" t="s">
        <v>1486</v>
      </c>
      <c r="F280" s="199" t="s">
        <v>1487</v>
      </c>
      <c r="G280" s="200" t="s">
        <v>1048</v>
      </c>
      <c r="H280" s="201">
        <v>3</v>
      </c>
      <c r="I280" s="202"/>
      <c r="J280" s="201">
        <f t="shared" ref="J280:J311" si="50">ROUND(I280*H280,2)</f>
        <v>0</v>
      </c>
      <c r="K280" s="203"/>
      <c r="L280" s="204"/>
      <c r="M280" s="205" t="s">
        <v>1</v>
      </c>
      <c r="N280" s="206" t="s">
        <v>38</v>
      </c>
      <c r="O280" s="68"/>
      <c r="P280" s="193">
        <f t="shared" ref="P280:P311" si="51">O280*H280</f>
        <v>0</v>
      </c>
      <c r="Q280" s="193">
        <v>1.6E-2</v>
      </c>
      <c r="R280" s="193">
        <f t="shared" ref="R280:R311" si="52">Q280*H280</f>
        <v>4.8000000000000001E-2</v>
      </c>
      <c r="S280" s="193">
        <v>0</v>
      </c>
      <c r="T280" s="194">
        <f t="shared" ref="T280:T311" si="53">S280*H280</f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95" t="s">
        <v>220</v>
      </c>
      <c r="AT280" s="195" t="s">
        <v>256</v>
      </c>
      <c r="AU280" s="195" t="s">
        <v>180</v>
      </c>
      <c r="AY280" s="14" t="s">
        <v>172</v>
      </c>
      <c r="BE280" s="196">
        <f t="shared" ref="BE280:BE311" si="54">IF(N280="základná",J280,0)</f>
        <v>0</v>
      </c>
      <c r="BF280" s="196">
        <f t="shared" ref="BF280:BF311" si="55">IF(N280="znížená",J280,0)</f>
        <v>0</v>
      </c>
      <c r="BG280" s="196">
        <f t="shared" ref="BG280:BG311" si="56">IF(N280="zákl. prenesená",J280,0)</f>
        <v>0</v>
      </c>
      <c r="BH280" s="196">
        <f t="shared" ref="BH280:BH311" si="57">IF(N280="zníž. prenesená",J280,0)</f>
        <v>0</v>
      </c>
      <c r="BI280" s="196">
        <f t="shared" ref="BI280:BI311" si="58">IF(N280="nulová",J280,0)</f>
        <v>0</v>
      </c>
      <c r="BJ280" s="14" t="s">
        <v>180</v>
      </c>
      <c r="BK280" s="196">
        <f t="shared" ref="BK280:BK311" si="59">ROUND(I280*H280,2)</f>
        <v>0</v>
      </c>
      <c r="BL280" s="14" t="s">
        <v>179</v>
      </c>
      <c r="BM280" s="195" t="s">
        <v>1467</v>
      </c>
    </row>
    <row r="281" spans="1:65" s="2" customFormat="1" ht="24.2" customHeight="1">
      <c r="A281" s="31"/>
      <c r="B281" s="32"/>
      <c r="C281" s="184" t="s">
        <v>1222</v>
      </c>
      <c r="D281" s="184" t="s">
        <v>175</v>
      </c>
      <c r="E281" s="185" t="s">
        <v>1886</v>
      </c>
      <c r="F281" s="186" t="s">
        <v>1887</v>
      </c>
      <c r="G281" s="187" t="s">
        <v>1048</v>
      </c>
      <c r="H281" s="188">
        <v>10</v>
      </c>
      <c r="I281" s="189"/>
      <c r="J281" s="188">
        <f t="shared" si="50"/>
        <v>0</v>
      </c>
      <c r="K281" s="190"/>
      <c r="L281" s="36"/>
      <c r="M281" s="191" t="s">
        <v>1</v>
      </c>
      <c r="N281" s="192" t="s">
        <v>38</v>
      </c>
      <c r="O281" s="68"/>
      <c r="P281" s="193">
        <f t="shared" si="51"/>
        <v>0</v>
      </c>
      <c r="Q281" s="193">
        <v>0</v>
      </c>
      <c r="R281" s="193">
        <f t="shared" si="52"/>
        <v>0</v>
      </c>
      <c r="S281" s="193">
        <v>0</v>
      </c>
      <c r="T281" s="194">
        <f t="shared" si="53"/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95" t="s">
        <v>179</v>
      </c>
      <c r="AT281" s="195" t="s">
        <v>175</v>
      </c>
      <c r="AU281" s="195" t="s">
        <v>180</v>
      </c>
      <c r="AY281" s="14" t="s">
        <v>172</v>
      </c>
      <c r="BE281" s="196">
        <f t="shared" si="54"/>
        <v>0</v>
      </c>
      <c r="BF281" s="196">
        <f t="shared" si="55"/>
        <v>0</v>
      </c>
      <c r="BG281" s="196">
        <f t="shared" si="56"/>
        <v>0</v>
      </c>
      <c r="BH281" s="196">
        <f t="shared" si="57"/>
        <v>0</v>
      </c>
      <c r="BI281" s="196">
        <f t="shared" si="58"/>
        <v>0</v>
      </c>
      <c r="BJ281" s="14" t="s">
        <v>180</v>
      </c>
      <c r="BK281" s="196">
        <f t="shared" si="59"/>
        <v>0</v>
      </c>
      <c r="BL281" s="14" t="s">
        <v>179</v>
      </c>
      <c r="BM281" s="195" t="s">
        <v>1470</v>
      </c>
    </row>
    <row r="282" spans="1:65" s="2" customFormat="1" ht="37.9" customHeight="1">
      <c r="A282" s="31"/>
      <c r="B282" s="32"/>
      <c r="C282" s="184" t="s">
        <v>1471</v>
      </c>
      <c r="D282" s="184" t="s">
        <v>175</v>
      </c>
      <c r="E282" s="185" t="s">
        <v>1493</v>
      </c>
      <c r="F282" s="186" t="s">
        <v>2231</v>
      </c>
      <c r="G282" s="187" t="s">
        <v>1048</v>
      </c>
      <c r="H282" s="188">
        <v>28</v>
      </c>
      <c r="I282" s="189"/>
      <c r="J282" s="188">
        <f t="shared" si="50"/>
        <v>0</v>
      </c>
      <c r="K282" s="190"/>
      <c r="L282" s="36"/>
      <c r="M282" s="191" t="s">
        <v>1</v>
      </c>
      <c r="N282" s="192" t="s">
        <v>38</v>
      </c>
      <c r="O282" s="68"/>
      <c r="P282" s="193">
        <f t="shared" si="51"/>
        <v>0</v>
      </c>
      <c r="Q282" s="193">
        <v>0</v>
      </c>
      <c r="R282" s="193">
        <f t="shared" si="52"/>
        <v>0</v>
      </c>
      <c r="S282" s="193">
        <v>0</v>
      </c>
      <c r="T282" s="194">
        <f t="shared" si="53"/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95" t="s">
        <v>179</v>
      </c>
      <c r="AT282" s="195" t="s">
        <v>175</v>
      </c>
      <c r="AU282" s="195" t="s">
        <v>180</v>
      </c>
      <c r="AY282" s="14" t="s">
        <v>172</v>
      </c>
      <c r="BE282" s="196">
        <f t="shared" si="54"/>
        <v>0</v>
      </c>
      <c r="BF282" s="196">
        <f t="shared" si="55"/>
        <v>0</v>
      </c>
      <c r="BG282" s="196">
        <f t="shared" si="56"/>
        <v>0</v>
      </c>
      <c r="BH282" s="196">
        <f t="shared" si="57"/>
        <v>0</v>
      </c>
      <c r="BI282" s="196">
        <f t="shared" si="58"/>
        <v>0</v>
      </c>
      <c r="BJ282" s="14" t="s">
        <v>180</v>
      </c>
      <c r="BK282" s="196">
        <f t="shared" si="59"/>
        <v>0</v>
      </c>
      <c r="BL282" s="14" t="s">
        <v>179</v>
      </c>
      <c r="BM282" s="195" t="s">
        <v>1474</v>
      </c>
    </row>
    <row r="283" spans="1:65" s="2" customFormat="1" ht="24.2" customHeight="1">
      <c r="A283" s="31"/>
      <c r="B283" s="32"/>
      <c r="C283" s="184" t="s">
        <v>1225</v>
      </c>
      <c r="D283" s="184" t="s">
        <v>175</v>
      </c>
      <c r="E283" s="185" t="s">
        <v>1496</v>
      </c>
      <c r="F283" s="186" t="s">
        <v>1497</v>
      </c>
      <c r="G283" s="187" t="s">
        <v>1048</v>
      </c>
      <c r="H283" s="188">
        <v>1</v>
      </c>
      <c r="I283" s="189"/>
      <c r="J283" s="188">
        <f t="shared" si="50"/>
        <v>0</v>
      </c>
      <c r="K283" s="190"/>
      <c r="L283" s="36"/>
      <c r="M283" s="191" t="s">
        <v>1</v>
      </c>
      <c r="N283" s="192" t="s">
        <v>38</v>
      </c>
      <c r="O283" s="68"/>
      <c r="P283" s="193">
        <f t="shared" si="51"/>
        <v>0</v>
      </c>
      <c r="Q283" s="193">
        <v>0</v>
      </c>
      <c r="R283" s="193">
        <f t="shared" si="52"/>
        <v>0</v>
      </c>
      <c r="S283" s="193">
        <v>0</v>
      </c>
      <c r="T283" s="194">
        <f t="shared" si="53"/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95" t="s">
        <v>179</v>
      </c>
      <c r="AT283" s="195" t="s">
        <v>175</v>
      </c>
      <c r="AU283" s="195" t="s">
        <v>180</v>
      </c>
      <c r="AY283" s="14" t="s">
        <v>172</v>
      </c>
      <c r="BE283" s="196">
        <f t="shared" si="54"/>
        <v>0</v>
      </c>
      <c r="BF283" s="196">
        <f t="shared" si="55"/>
        <v>0</v>
      </c>
      <c r="BG283" s="196">
        <f t="shared" si="56"/>
        <v>0</v>
      </c>
      <c r="BH283" s="196">
        <f t="shared" si="57"/>
        <v>0</v>
      </c>
      <c r="BI283" s="196">
        <f t="shared" si="58"/>
        <v>0</v>
      </c>
      <c r="BJ283" s="14" t="s">
        <v>180</v>
      </c>
      <c r="BK283" s="196">
        <f t="shared" si="59"/>
        <v>0</v>
      </c>
      <c r="BL283" s="14" t="s">
        <v>179</v>
      </c>
      <c r="BM283" s="195" t="s">
        <v>1477</v>
      </c>
    </row>
    <row r="284" spans="1:65" s="2" customFormat="1" ht="24.2" customHeight="1">
      <c r="A284" s="31"/>
      <c r="B284" s="32"/>
      <c r="C284" s="184" t="s">
        <v>1478</v>
      </c>
      <c r="D284" s="184" t="s">
        <v>175</v>
      </c>
      <c r="E284" s="185" t="s">
        <v>1500</v>
      </c>
      <c r="F284" s="186" t="s">
        <v>1501</v>
      </c>
      <c r="G284" s="187" t="s">
        <v>1048</v>
      </c>
      <c r="H284" s="188">
        <v>11</v>
      </c>
      <c r="I284" s="189"/>
      <c r="J284" s="188">
        <f t="shared" si="50"/>
        <v>0</v>
      </c>
      <c r="K284" s="190"/>
      <c r="L284" s="36"/>
      <c r="M284" s="191" t="s">
        <v>1</v>
      </c>
      <c r="N284" s="192" t="s">
        <v>38</v>
      </c>
      <c r="O284" s="68"/>
      <c r="P284" s="193">
        <f t="shared" si="51"/>
        <v>0</v>
      </c>
      <c r="Q284" s="193">
        <v>0</v>
      </c>
      <c r="R284" s="193">
        <f t="shared" si="52"/>
        <v>0</v>
      </c>
      <c r="S284" s="193">
        <v>0</v>
      </c>
      <c r="T284" s="194">
        <f t="shared" si="53"/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95" t="s">
        <v>179</v>
      </c>
      <c r="AT284" s="195" t="s">
        <v>175</v>
      </c>
      <c r="AU284" s="195" t="s">
        <v>180</v>
      </c>
      <c r="AY284" s="14" t="s">
        <v>172</v>
      </c>
      <c r="BE284" s="196">
        <f t="shared" si="54"/>
        <v>0</v>
      </c>
      <c r="BF284" s="196">
        <f t="shared" si="55"/>
        <v>0</v>
      </c>
      <c r="BG284" s="196">
        <f t="shared" si="56"/>
        <v>0</v>
      </c>
      <c r="BH284" s="196">
        <f t="shared" si="57"/>
        <v>0</v>
      </c>
      <c r="BI284" s="196">
        <f t="shared" si="58"/>
        <v>0</v>
      </c>
      <c r="BJ284" s="14" t="s">
        <v>180</v>
      </c>
      <c r="BK284" s="196">
        <f t="shared" si="59"/>
        <v>0</v>
      </c>
      <c r="BL284" s="14" t="s">
        <v>179</v>
      </c>
      <c r="BM284" s="195" t="s">
        <v>1481</v>
      </c>
    </row>
    <row r="285" spans="1:65" s="2" customFormat="1" ht="24.2" customHeight="1">
      <c r="A285" s="31"/>
      <c r="B285" s="32"/>
      <c r="C285" s="197" t="s">
        <v>1228</v>
      </c>
      <c r="D285" s="197" t="s">
        <v>256</v>
      </c>
      <c r="E285" s="198" t="s">
        <v>1503</v>
      </c>
      <c r="F285" s="199" t="s">
        <v>1504</v>
      </c>
      <c r="G285" s="200" t="s">
        <v>1048</v>
      </c>
      <c r="H285" s="201">
        <v>1</v>
      </c>
      <c r="I285" s="202"/>
      <c r="J285" s="201">
        <f t="shared" si="50"/>
        <v>0</v>
      </c>
      <c r="K285" s="203"/>
      <c r="L285" s="204"/>
      <c r="M285" s="205" t="s">
        <v>1</v>
      </c>
      <c r="N285" s="206" t="s">
        <v>38</v>
      </c>
      <c r="O285" s="68"/>
      <c r="P285" s="193">
        <f t="shared" si="51"/>
        <v>0</v>
      </c>
      <c r="Q285" s="193">
        <v>0</v>
      </c>
      <c r="R285" s="193">
        <f t="shared" si="52"/>
        <v>0</v>
      </c>
      <c r="S285" s="193">
        <v>0</v>
      </c>
      <c r="T285" s="194">
        <f t="shared" si="53"/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95" t="s">
        <v>220</v>
      </c>
      <c r="AT285" s="195" t="s">
        <v>256</v>
      </c>
      <c r="AU285" s="195" t="s">
        <v>180</v>
      </c>
      <c r="AY285" s="14" t="s">
        <v>172</v>
      </c>
      <c r="BE285" s="196">
        <f t="shared" si="54"/>
        <v>0</v>
      </c>
      <c r="BF285" s="196">
        <f t="shared" si="55"/>
        <v>0</v>
      </c>
      <c r="BG285" s="196">
        <f t="shared" si="56"/>
        <v>0</v>
      </c>
      <c r="BH285" s="196">
        <f t="shared" si="57"/>
        <v>0</v>
      </c>
      <c r="BI285" s="196">
        <f t="shared" si="58"/>
        <v>0</v>
      </c>
      <c r="BJ285" s="14" t="s">
        <v>180</v>
      </c>
      <c r="BK285" s="196">
        <f t="shared" si="59"/>
        <v>0</v>
      </c>
      <c r="BL285" s="14" t="s">
        <v>179</v>
      </c>
      <c r="BM285" s="195" t="s">
        <v>1484</v>
      </c>
    </row>
    <row r="286" spans="1:65" s="2" customFormat="1" ht="24.2" customHeight="1">
      <c r="A286" s="31"/>
      <c r="B286" s="32"/>
      <c r="C286" s="197" t="s">
        <v>1485</v>
      </c>
      <c r="D286" s="197" t="s">
        <v>256</v>
      </c>
      <c r="E286" s="198" t="s">
        <v>1507</v>
      </c>
      <c r="F286" s="199" t="s">
        <v>1508</v>
      </c>
      <c r="G286" s="200" t="s">
        <v>1048</v>
      </c>
      <c r="H286" s="201">
        <v>10</v>
      </c>
      <c r="I286" s="202"/>
      <c r="J286" s="201">
        <f t="shared" si="50"/>
        <v>0</v>
      </c>
      <c r="K286" s="203"/>
      <c r="L286" s="204"/>
      <c r="M286" s="205" t="s">
        <v>1</v>
      </c>
      <c r="N286" s="206" t="s">
        <v>38</v>
      </c>
      <c r="O286" s="68"/>
      <c r="P286" s="193">
        <f t="shared" si="51"/>
        <v>0</v>
      </c>
      <c r="Q286" s="193">
        <v>0</v>
      </c>
      <c r="R286" s="193">
        <f t="shared" si="52"/>
        <v>0</v>
      </c>
      <c r="S286" s="193">
        <v>0</v>
      </c>
      <c r="T286" s="194">
        <f t="shared" si="53"/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95" t="s">
        <v>220</v>
      </c>
      <c r="AT286" s="195" t="s">
        <v>256</v>
      </c>
      <c r="AU286" s="195" t="s">
        <v>180</v>
      </c>
      <c r="AY286" s="14" t="s">
        <v>172</v>
      </c>
      <c r="BE286" s="196">
        <f t="shared" si="54"/>
        <v>0</v>
      </c>
      <c r="BF286" s="196">
        <f t="shared" si="55"/>
        <v>0</v>
      </c>
      <c r="BG286" s="196">
        <f t="shared" si="56"/>
        <v>0</v>
      </c>
      <c r="BH286" s="196">
        <f t="shared" si="57"/>
        <v>0</v>
      </c>
      <c r="BI286" s="196">
        <f t="shared" si="58"/>
        <v>0</v>
      </c>
      <c r="BJ286" s="14" t="s">
        <v>180</v>
      </c>
      <c r="BK286" s="196">
        <f t="shared" si="59"/>
        <v>0</v>
      </c>
      <c r="BL286" s="14" t="s">
        <v>179</v>
      </c>
      <c r="BM286" s="195" t="s">
        <v>1488</v>
      </c>
    </row>
    <row r="287" spans="1:65" s="2" customFormat="1" ht="24.2" customHeight="1">
      <c r="A287" s="31"/>
      <c r="B287" s="32"/>
      <c r="C287" s="184" t="s">
        <v>1231</v>
      </c>
      <c r="D287" s="184" t="s">
        <v>175</v>
      </c>
      <c r="E287" s="185" t="s">
        <v>1510</v>
      </c>
      <c r="F287" s="186" t="s">
        <v>1511</v>
      </c>
      <c r="G287" s="187" t="s">
        <v>1048</v>
      </c>
      <c r="H287" s="188">
        <v>10</v>
      </c>
      <c r="I287" s="189"/>
      <c r="J287" s="188">
        <f t="shared" si="50"/>
        <v>0</v>
      </c>
      <c r="K287" s="190"/>
      <c r="L287" s="36"/>
      <c r="M287" s="191" t="s">
        <v>1</v>
      </c>
      <c r="N287" s="192" t="s">
        <v>38</v>
      </c>
      <c r="O287" s="68"/>
      <c r="P287" s="193">
        <f t="shared" si="51"/>
        <v>0</v>
      </c>
      <c r="Q287" s="193">
        <v>0</v>
      </c>
      <c r="R287" s="193">
        <f t="shared" si="52"/>
        <v>0</v>
      </c>
      <c r="S287" s="193">
        <v>0</v>
      </c>
      <c r="T287" s="194">
        <f t="shared" si="53"/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95" t="s">
        <v>179</v>
      </c>
      <c r="AT287" s="195" t="s">
        <v>175</v>
      </c>
      <c r="AU287" s="195" t="s">
        <v>180</v>
      </c>
      <c r="AY287" s="14" t="s">
        <v>172</v>
      </c>
      <c r="BE287" s="196">
        <f t="shared" si="54"/>
        <v>0</v>
      </c>
      <c r="BF287" s="196">
        <f t="shared" si="55"/>
        <v>0</v>
      </c>
      <c r="BG287" s="196">
        <f t="shared" si="56"/>
        <v>0</v>
      </c>
      <c r="BH287" s="196">
        <f t="shared" si="57"/>
        <v>0</v>
      </c>
      <c r="BI287" s="196">
        <f t="shared" si="58"/>
        <v>0</v>
      </c>
      <c r="BJ287" s="14" t="s">
        <v>180</v>
      </c>
      <c r="BK287" s="196">
        <f t="shared" si="59"/>
        <v>0</v>
      </c>
      <c r="BL287" s="14" t="s">
        <v>179</v>
      </c>
      <c r="BM287" s="195" t="s">
        <v>1491</v>
      </c>
    </row>
    <row r="288" spans="1:65" s="2" customFormat="1" ht="24.2" customHeight="1">
      <c r="A288" s="31"/>
      <c r="B288" s="32"/>
      <c r="C288" s="184" t="s">
        <v>1492</v>
      </c>
      <c r="D288" s="184" t="s">
        <v>175</v>
      </c>
      <c r="E288" s="185" t="s">
        <v>1514</v>
      </c>
      <c r="F288" s="186" t="s">
        <v>1515</v>
      </c>
      <c r="G288" s="187" t="s">
        <v>1048</v>
      </c>
      <c r="H288" s="188">
        <v>2</v>
      </c>
      <c r="I288" s="189"/>
      <c r="J288" s="188">
        <f t="shared" si="50"/>
        <v>0</v>
      </c>
      <c r="K288" s="190"/>
      <c r="L288" s="36"/>
      <c r="M288" s="191" t="s">
        <v>1</v>
      </c>
      <c r="N288" s="192" t="s">
        <v>38</v>
      </c>
      <c r="O288" s="68"/>
      <c r="P288" s="193">
        <f t="shared" si="51"/>
        <v>0</v>
      </c>
      <c r="Q288" s="193">
        <v>0</v>
      </c>
      <c r="R288" s="193">
        <f t="shared" si="52"/>
        <v>0</v>
      </c>
      <c r="S288" s="193">
        <v>0</v>
      </c>
      <c r="T288" s="194">
        <f t="shared" si="53"/>
        <v>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R288" s="195" t="s">
        <v>179</v>
      </c>
      <c r="AT288" s="195" t="s">
        <v>175</v>
      </c>
      <c r="AU288" s="195" t="s">
        <v>180</v>
      </c>
      <c r="AY288" s="14" t="s">
        <v>172</v>
      </c>
      <c r="BE288" s="196">
        <f t="shared" si="54"/>
        <v>0</v>
      </c>
      <c r="BF288" s="196">
        <f t="shared" si="55"/>
        <v>0</v>
      </c>
      <c r="BG288" s="196">
        <f t="shared" si="56"/>
        <v>0</v>
      </c>
      <c r="BH288" s="196">
        <f t="shared" si="57"/>
        <v>0</v>
      </c>
      <c r="BI288" s="196">
        <f t="shared" si="58"/>
        <v>0</v>
      </c>
      <c r="BJ288" s="14" t="s">
        <v>180</v>
      </c>
      <c r="BK288" s="196">
        <f t="shared" si="59"/>
        <v>0</v>
      </c>
      <c r="BL288" s="14" t="s">
        <v>179</v>
      </c>
      <c r="BM288" s="195" t="s">
        <v>1495</v>
      </c>
    </row>
    <row r="289" spans="1:65" s="2" customFormat="1" ht="24.2" customHeight="1">
      <c r="A289" s="31"/>
      <c r="B289" s="32"/>
      <c r="C289" s="184" t="s">
        <v>1234</v>
      </c>
      <c r="D289" s="184" t="s">
        <v>175</v>
      </c>
      <c r="E289" s="185" t="s">
        <v>1517</v>
      </c>
      <c r="F289" s="186" t="s">
        <v>1518</v>
      </c>
      <c r="G289" s="187" t="s">
        <v>1048</v>
      </c>
      <c r="H289" s="188">
        <v>1</v>
      </c>
      <c r="I289" s="189"/>
      <c r="J289" s="188">
        <f t="shared" si="50"/>
        <v>0</v>
      </c>
      <c r="K289" s="190"/>
      <c r="L289" s="36"/>
      <c r="M289" s="191" t="s">
        <v>1</v>
      </c>
      <c r="N289" s="192" t="s">
        <v>38</v>
      </c>
      <c r="O289" s="68"/>
      <c r="P289" s="193">
        <f t="shared" si="51"/>
        <v>0</v>
      </c>
      <c r="Q289" s="193">
        <v>0</v>
      </c>
      <c r="R289" s="193">
        <f t="shared" si="52"/>
        <v>0</v>
      </c>
      <c r="S289" s="193">
        <v>0</v>
      </c>
      <c r="T289" s="194">
        <f t="shared" si="53"/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95" t="s">
        <v>179</v>
      </c>
      <c r="AT289" s="195" t="s">
        <v>175</v>
      </c>
      <c r="AU289" s="195" t="s">
        <v>180</v>
      </c>
      <c r="AY289" s="14" t="s">
        <v>172</v>
      </c>
      <c r="BE289" s="196">
        <f t="shared" si="54"/>
        <v>0</v>
      </c>
      <c r="BF289" s="196">
        <f t="shared" si="55"/>
        <v>0</v>
      </c>
      <c r="BG289" s="196">
        <f t="shared" si="56"/>
        <v>0</v>
      </c>
      <c r="BH289" s="196">
        <f t="shared" si="57"/>
        <v>0</v>
      </c>
      <c r="BI289" s="196">
        <f t="shared" si="58"/>
        <v>0</v>
      </c>
      <c r="BJ289" s="14" t="s">
        <v>180</v>
      </c>
      <c r="BK289" s="196">
        <f t="shared" si="59"/>
        <v>0</v>
      </c>
      <c r="BL289" s="14" t="s">
        <v>179</v>
      </c>
      <c r="BM289" s="195" t="s">
        <v>1498</v>
      </c>
    </row>
    <row r="290" spans="1:65" s="2" customFormat="1" ht="24.2" customHeight="1">
      <c r="A290" s="31"/>
      <c r="B290" s="32"/>
      <c r="C290" s="184" t="s">
        <v>1499</v>
      </c>
      <c r="D290" s="184" t="s">
        <v>175</v>
      </c>
      <c r="E290" s="185" t="s">
        <v>1889</v>
      </c>
      <c r="F290" s="186" t="s">
        <v>1890</v>
      </c>
      <c r="G290" s="187" t="s">
        <v>1048</v>
      </c>
      <c r="H290" s="188">
        <v>1</v>
      </c>
      <c r="I290" s="189"/>
      <c r="J290" s="188">
        <f t="shared" si="50"/>
        <v>0</v>
      </c>
      <c r="K290" s="190"/>
      <c r="L290" s="36"/>
      <c r="M290" s="191" t="s">
        <v>1</v>
      </c>
      <c r="N290" s="192" t="s">
        <v>38</v>
      </c>
      <c r="O290" s="68"/>
      <c r="P290" s="193">
        <f t="shared" si="51"/>
        <v>0</v>
      </c>
      <c r="Q290" s="193">
        <v>0</v>
      </c>
      <c r="R290" s="193">
        <f t="shared" si="52"/>
        <v>0</v>
      </c>
      <c r="S290" s="193">
        <v>0</v>
      </c>
      <c r="T290" s="194">
        <f t="shared" si="53"/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95" t="s">
        <v>179</v>
      </c>
      <c r="AT290" s="195" t="s">
        <v>175</v>
      </c>
      <c r="AU290" s="195" t="s">
        <v>180</v>
      </c>
      <c r="AY290" s="14" t="s">
        <v>172</v>
      </c>
      <c r="BE290" s="196">
        <f t="shared" si="54"/>
        <v>0</v>
      </c>
      <c r="BF290" s="196">
        <f t="shared" si="55"/>
        <v>0</v>
      </c>
      <c r="BG290" s="196">
        <f t="shared" si="56"/>
        <v>0</v>
      </c>
      <c r="BH290" s="196">
        <f t="shared" si="57"/>
        <v>0</v>
      </c>
      <c r="BI290" s="196">
        <f t="shared" si="58"/>
        <v>0</v>
      </c>
      <c r="BJ290" s="14" t="s">
        <v>180</v>
      </c>
      <c r="BK290" s="196">
        <f t="shared" si="59"/>
        <v>0</v>
      </c>
      <c r="BL290" s="14" t="s">
        <v>179</v>
      </c>
      <c r="BM290" s="195" t="s">
        <v>1502</v>
      </c>
    </row>
    <row r="291" spans="1:65" s="2" customFormat="1" ht="24.2" customHeight="1">
      <c r="A291" s="31"/>
      <c r="B291" s="32"/>
      <c r="C291" s="184" t="s">
        <v>1237</v>
      </c>
      <c r="D291" s="184" t="s">
        <v>175</v>
      </c>
      <c r="E291" s="185" t="s">
        <v>1521</v>
      </c>
      <c r="F291" s="186" t="s">
        <v>1522</v>
      </c>
      <c r="G291" s="187" t="s">
        <v>1048</v>
      </c>
      <c r="H291" s="188">
        <v>10</v>
      </c>
      <c r="I291" s="189"/>
      <c r="J291" s="188">
        <f t="shared" si="50"/>
        <v>0</v>
      </c>
      <c r="K291" s="190"/>
      <c r="L291" s="36"/>
      <c r="M291" s="191" t="s">
        <v>1</v>
      </c>
      <c r="N291" s="192" t="s">
        <v>38</v>
      </c>
      <c r="O291" s="68"/>
      <c r="P291" s="193">
        <f t="shared" si="51"/>
        <v>0</v>
      </c>
      <c r="Q291" s="193">
        <v>0</v>
      </c>
      <c r="R291" s="193">
        <f t="shared" si="52"/>
        <v>0</v>
      </c>
      <c r="S291" s="193">
        <v>0</v>
      </c>
      <c r="T291" s="194">
        <f t="shared" si="53"/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95" t="s">
        <v>179</v>
      </c>
      <c r="AT291" s="195" t="s">
        <v>175</v>
      </c>
      <c r="AU291" s="195" t="s">
        <v>180</v>
      </c>
      <c r="AY291" s="14" t="s">
        <v>172</v>
      </c>
      <c r="BE291" s="196">
        <f t="shared" si="54"/>
        <v>0</v>
      </c>
      <c r="BF291" s="196">
        <f t="shared" si="55"/>
        <v>0</v>
      </c>
      <c r="BG291" s="196">
        <f t="shared" si="56"/>
        <v>0</v>
      </c>
      <c r="BH291" s="196">
        <f t="shared" si="57"/>
        <v>0</v>
      </c>
      <c r="BI291" s="196">
        <f t="shared" si="58"/>
        <v>0</v>
      </c>
      <c r="BJ291" s="14" t="s">
        <v>180</v>
      </c>
      <c r="BK291" s="196">
        <f t="shared" si="59"/>
        <v>0</v>
      </c>
      <c r="BL291" s="14" t="s">
        <v>179</v>
      </c>
      <c r="BM291" s="195" t="s">
        <v>1505</v>
      </c>
    </row>
    <row r="292" spans="1:65" s="2" customFormat="1" ht="24.2" customHeight="1">
      <c r="A292" s="31"/>
      <c r="B292" s="32"/>
      <c r="C292" s="184" t="s">
        <v>1506</v>
      </c>
      <c r="D292" s="184" t="s">
        <v>175</v>
      </c>
      <c r="E292" s="185" t="s">
        <v>1524</v>
      </c>
      <c r="F292" s="186" t="s">
        <v>1525</v>
      </c>
      <c r="G292" s="187" t="s">
        <v>1048</v>
      </c>
      <c r="H292" s="188">
        <v>10</v>
      </c>
      <c r="I292" s="189"/>
      <c r="J292" s="188">
        <f t="shared" si="50"/>
        <v>0</v>
      </c>
      <c r="K292" s="190"/>
      <c r="L292" s="36"/>
      <c r="M292" s="191" t="s">
        <v>1</v>
      </c>
      <c r="N292" s="192" t="s">
        <v>38</v>
      </c>
      <c r="O292" s="68"/>
      <c r="P292" s="193">
        <f t="shared" si="51"/>
        <v>0</v>
      </c>
      <c r="Q292" s="193">
        <v>0</v>
      </c>
      <c r="R292" s="193">
        <f t="shared" si="52"/>
        <v>0</v>
      </c>
      <c r="S292" s="193">
        <v>0</v>
      </c>
      <c r="T292" s="194">
        <f t="shared" si="53"/>
        <v>0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95" t="s">
        <v>179</v>
      </c>
      <c r="AT292" s="195" t="s">
        <v>175</v>
      </c>
      <c r="AU292" s="195" t="s">
        <v>180</v>
      </c>
      <c r="AY292" s="14" t="s">
        <v>172</v>
      </c>
      <c r="BE292" s="196">
        <f t="shared" si="54"/>
        <v>0</v>
      </c>
      <c r="BF292" s="196">
        <f t="shared" si="55"/>
        <v>0</v>
      </c>
      <c r="BG292" s="196">
        <f t="shared" si="56"/>
        <v>0</v>
      </c>
      <c r="BH292" s="196">
        <f t="shared" si="57"/>
        <v>0</v>
      </c>
      <c r="BI292" s="196">
        <f t="shared" si="58"/>
        <v>0</v>
      </c>
      <c r="BJ292" s="14" t="s">
        <v>180</v>
      </c>
      <c r="BK292" s="196">
        <f t="shared" si="59"/>
        <v>0</v>
      </c>
      <c r="BL292" s="14" t="s">
        <v>179</v>
      </c>
      <c r="BM292" s="195" t="s">
        <v>1509</v>
      </c>
    </row>
    <row r="293" spans="1:65" s="2" customFormat="1" ht="24.2" customHeight="1">
      <c r="A293" s="31"/>
      <c r="B293" s="32"/>
      <c r="C293" s="184" t="s">
        <v>1240</v>
      </c>
      <c r="D293" s="184" t="s">
        <v>175</v>
      </c>
      <c r="E293" s="185" t="s">
        <v>1528</v>
      </c>
      <c r="F293" s="186" t="s">
        <v>1529</v>
      </c>
      <c r="G293" s="187" t="s">
        <v>1048</v>
      </c>
      <c r="H293" s="188">
        <v>9</v>
      </c>
      <c r="I293" s="189"/>
      <c r="J293" s="188">
        <f t="shared" si="50"/>
        <v>0</v>
      </c>
      <c r="K293" s="190"/>
      <c r="L293" s="36"/>
      <c r="M293" s="191" t="s">
        <v>1</v>
      </c>
      <c r="N293" s="192" t="s">
        <v>38</v>
      </c>
      <c r="O293" s="68"/>
      <c r="P293" s="193">
        <f t="shared" si="51"/>
        <v>0</v>
      </c>
      <c r="Q293" s="193">
        <v>0</v>
      </c>
      <c r="R293" s="193">
        <f t="shared" si="52"/>
        <v>0</v>
      </c>
      <c r="S293" s="193">
        <v>0</v>
      </c>
      <c r="T293" s="194">
        <f t="shared" si="53"/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95" t="s">
        <v>179</v>
      </c>
      <c r="AT293" s="195" t="s">
        <v>175</v>
      </c>
      <c r="AU293" s="195" t="s">
        <v>180</v>
      </c>
      <c r="AY293" s="14" t="s">
        <v>172</v>
      </c>
      <c r="BE293" s="196">
        <f t="shared" si="54"/>
        <v>0</v>
      </c>
      <c r="BF293" s="196">
        <f t="shared" si="55"/>
        <v>0</v>
      </c>
      <c r="BG293" s="196">
        <f t="shared" si="56"/>
        <v>0</v>
      </c>
      <c r="BH293" s="196">
        <f t="shared" si="57"/>
        <v>0</v>
      </c>
      <c r="BI293" s="196">
        <f t="shared" si="58"/>
        <v>0</v>
      </c>
      <c r="BJ293" s="14" t="s">
        <v>180</v>
      </c>
      <c r="BK293" s="196">
        <f t="shared" si="59"/>
        <v>0</v>
      </c>
      <c r="BL293" s="14" t="s">
        <v>179</v>
      </c>
      <c r="BM293" s="195" t="s">
        <v>1512</v>
      </c>
    </row>
    <row r="294" spans="1:65" s="2" customFormat="1" ht="24.2" customHeight="1">
      <c r="A294" s="31"/>
      <c r="B294" s="32"/>
      <c r="C294" s="184" t="s">
        <v>1513</v>
      </c>
      <c r="D294" s="184" t="s">
        <v>175</v>
      </c>
      <c r="E294" s="185" t="s">
        <v>1531</v>
      </c>
      <c r="F294" s="186" t="s">
        <v>1532</v>
      </c>
      <c r="G294" s="187" t="s">
        <v>1048</v>
      </c>
      <c r="H294" s="188">
        <v>8</v>
      </c>
      <c r="I294" s="189"/>
      <c r="J294" s="188">
        <f t="shared" si="50"/>
        <v>0</v>
      </c>
      <c r="K294" s="190"/>
      <c r="L294" s="36"/>
      <c r="M294" s="191" t="s">
        <v>1</v>
      </c>
      <c r="N294" s="192" t="s">
        <v>38</v>
      </c>
      <c r="O294" s="68"/>
      <c r="P294" s="193">
        <f t="shared" si="51"/>
        <v>0</v>
      </c>
      <c r="Q294" s="193">
        <v>0</v>
      </c>
      <c r="R294" s="193">
        <f t="shared" si="52"/>
        <v>0</v>
      </c>
      <c r="S294" s="193">
        <v>0</v>
      </c>
      <c r="T294" s="194">
        <f t="shared" si="53"/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95" t="s">
        <v>179</v>
      </c>
      <c r="AT294" s="195" t="s">
        <v>175</v>
      </c>
      <c r="AU294" s="195" t="s">
        <v>180</v>
      </c>
      <c r="AY294" s="14" t="s">
        <v>172</v>
      </c>
      <c r="BE294" s="196">
        <f t="shared" si="54"/>
        <v>0</v>
      </c>
      <c r="BF294" s="196">
        <f t="shared" si="55"/>
        <v>0</v>
      </c>
      <c r="BG294" s="196">
        <f t="shared" si="56"/>
        <v>0</v>
      </c>
      <c r="BH294" s="196">
        <f t="shared" si="57"/>
        <v>0</v>
      </c>
      <c r="BI294" s="196">
        <f t="shared" si="58"/>
        <v>0</v>
      </c>
      <c r="BJ294" s="14" t="s">
        <v>180</v>
      </c>
      <c r="BK294" s="196">
        <f t="shared" si="59"/>
        <v>0</v>
      </c>
      <c r="BL294" s="14" t="s">
        <v>179</v>
      </c>
      <c r="BM294" s="195" t="s">
        <v>1516</v>
      </c>
    </row>
    <row r="295" spans="1:65" s="2" customFormat="1" ht="24.2" customHeight="1">
      <c r="A295" s="31"/>
      <c r="B295" s="32"/>
      <c r="C295" s="184" t="s">
        <v>1243</v>
      </c>
      <c r="D295" s="184" t="s">
        <v>175</v>
      </c>
      <c r="E295" s="185" t="s">
        <v>1535</v>
      </c>
      <c r="F295" s="186" t="s">
        <v>1536</v>
      </c>
      <c r="G295" s="187" t="s">
        <v>1048</v>
      </c>
      <c r="H295" s="188">
        <v>4</v>
      </c>
      <c r="I295" s="189"/>
      <c r="J295" s="188">
        <f t="shared" si="50"/>
        <v>0</v>
      </c>
      <c r="K295" s="190"/>
      <c r="L295" s="36"/>
      <c r="M295" s="191" t="s">
        <v>1</v>
      </c>
      <c r="N295" s="192" t="s">
        <v>38</v>
      </c>
      <c r="O295" s="68"/>
      <c r="P295" s="193">
        <f t="shared" si="51"/>
        <v>0</v>
      </c>
      <c r="Q295" s="193">
        <v>0</v>
      </c>
      <c r="R295" s="193">
        <f t="shared" si="52"/>
        <v>0</v>
      </c>
      <c r="S295" s="193">
        <v>0</v>
      </c>
      <c r="T295" s="194">
        <f t="shared" si="53"/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95" t="s">
        <v>179</v>
      </c>
      <c r="AT295" s="195" t="s">
        <v>175</v>
      </c>
      <c r="AU295" s="195" t="s">
        <v>180</v>
      </c>
      <c r="AY295" s="14" t="s">
        <v>172</v>
      </c>
      <c r="BE295" s="196">
        <f t="shared" si="54"/>
        <v>0</v>
      </c>
      <c r="BF295" s="196">
        <f t="shared" si="55"/>
        <v>0</v>
      </c>
      <c r="BG295" s="196">
        <f t="shared" si="56"/>
        <v>0</v>
      </c>
      <c r="BH295" s="196">
        <f t="shared" si="57"/>
        <v>0</v>
      </c>
      <c r="BI295" s="196">
        <f t="shared" si="58"/>
        <v>0</v>
      </c>
      <c r="BJ295" s="14" t="s">
        <v>180</v>
      </c>
      <c r="BK295" s="196">
        <f t="shared" si="59"/>
        <v>0</v>
      </c>
      <c r="BL295" s="14" t="s">
        <v>179</v>
      </c>
      <c r="BM295" s="195" t="s">
        <v>1519</v>
      </c>
    </row>
    <row r="296" spans="1:65" s="2" customFormat="1" ht="24.2" customHeight="1">
      <c r="A296" s="31"/>
      <c r="B296" s="32"/>
      <c r="C296" s="184" t="s">
        <v>1520</v>
      </c>
      <c r="D296" s="184" t="s">
        <v>175</v>
      </c>
      <c r="E296" s="185" t="s">
        <v>1538</v>
      </c>
      <c r="F296" s="186" t="s">
        <v>1539</v>
      </c>
      <c r="G296" s="187" t="s">
        <v>1048</v>
      </c>
      <c r="H296" s="188">
        <v>4</v>
      </c>
      <c r="I296" s="189"/>
      <c r="J296" s="188">
        <f t="shared" si="50"/>
        <v>0</v>
      </c>
      <c r="K296" s="190"/>
      <c r="L296" s="36"/>
      <c r="M296" s="191" t="s">
        <v>1</v>
      </c>
      <c r="N296" s="192" t="s">
        <v>38</v>
      </c>
      <c r="O296" s="68"/>
      <c r="P296" s="193">
        <f t="shared" si="51"/>
        <v>0</v>
      </c>
      <c r="Q296" s="193">
        <v>0</v>
      </c>
      <c r="R296" s="193">
        <f t="shared" si="52"/>
        <v>0</v>
      </c>
      <c r="S296" s="193">
        <v>0</v>
      </c>
      <c r="T296" s="194">
        <f t="shared" si="53"/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95" t="s">
        <v>179</v>
      </c>
      <c r="AT296" s="195" t="s">
        <v>175</v>
      </c>
      <c r="AU296" s="195" t="s">
        <v>180</v>
      </c>
      <c r="AY296" s="14" t="s">
        <v>172</v>
      </c>
      <c r="BE296" s="196">
        <f t="shared" si="54"/>
        <v>0</v>
      </c>
      <c r="BF296" s="196">
        <f t="shared" si="55"/>
        <v>0</v>
      </c>
      <c r="BG296" s="196">
        <f t="shared" si="56"/>
        <v>0</v>
      </c>
      <c r="BH296" s="196">
        <f t="shared" si="57"/>
        <v>0</v>
      </c>
      <c r="BI296" s="196">
        <f t="shared" si="58"/>
        <v>0</v>
      </c>
      <c r="BJ296" s="14" t="s">
        <v>180</v>
      </c>
      <c r="BK296" s="196">
        <f t="shared" si="59"/>
        <v>0</v>
      </c>
      <c r="BL296" s="14" t="s">
        <v>179</v>
      </c>
      <c r="BM296" s="195" t="s">
        <v>1523</v>
      </c>
    </row>
    <row r="297" spans="1:65" s="2" customFormat="1" ht="24.2" customHeight="1">
      <c r="A297" s="31"/>
      <c r="B297" s="32"/>
      <c r="C297" s="184" t="s">
        <v>1246</v>
      </c>
      <c r="D297" s="184" t="s">
        <v>175</v>
      </c>
      <c r="E297" s="185" t="s">
        <v>1542</v>
      </c>
      <c r="F297" s="186" t="s">
        <v>1543</v>
      </c>
      <c r="G297" s="187" t="s">
        <v>1048</v>
      </c>
      <c r="H297" s="188">
        <v>2</v>
      </c>
      <c r="I297" s="189"/>
      <c r="J297" s="188">
        <f t="shared" si="50"/>
        <v>0</v>
      </c>
      <c r="K297" s="190"/>
      <c r="L297" s="36"/>
      <c r="M297" s="191" t="s">
        <v>1</v>
      </c>
      <c r="N297" s="192" t="s">
        <v>38</v>
      </c>
      <c r="O297" s="68"/>
      <c r="P297" s="193">
        <f t="shared" si="51"/>
        <v>0</v>
      </c>
      <c r="Q297" s="193">
        <v>0</v>
      </c>
      <c r="R297" s="193">
        <f t="shared" si="52"/>
        <v>0</v>
      </c>
      <c r="S297" s="193">
        <v>0</v>
      </c>
      <c r="T297" s="194">
        <f t="shared" si="53"/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95" t="s">
        <v>179</v>
      </c>
      <c r="AT297" s="195" t="s">
        <v>175</v>
      </c>
      <c r="AU297" s="195" t="s">
        <v>180</v>
      </c>
      <c r="AY297" s="14" t="s">
        <v>172</v>
      </c>
      <c r="BE297" s="196">
        <f t="shared" si="54"/>
        <v>0</v>
      </c>
      <c r="BF297" s="196">
        <f t="shared" si="55"/>
        <v>0</v>
      </c>
      <c r="BG297" s="196">
        <f t="shared" si="56"/>
        <v>0</v>
      </c>
      <c r="BH297" s="196">
        <f t="shared" si="57"/>
        <v>0</v>
      </c>
      <c r="BI297" s="196">
        <f t="shared" si="58"/>
        <v>0</v>
      </c>
      <c r="BJ297" s="14" t="s">
        <v>180</v>
      </c>
      <c r="BK297" s="196">
        <f t="shared" si="59"/>
        <v>0</v>
      </c>
      <c r="BL297" s="14" t="s">
        <v>179</v>
      </c>
      <c r="BM297" s="195" t="s">
        <v>1526</v>
      </c>
    </row>
    <row r="298" spans="1:65" s="2" customFormat="1" ht="24.2" customHeight="1">
      <c r="A298" s="31"/>
      <c r="B298" s="32"/>
      <c r="C298" s="197" t="s">
        <v>1527</v>
      </c>
      <c r="D298" s="197" t="s">
        <v>256</v>
      </c>
      <c r="E298" s="198" t="s">
        <v>1545</v>
      </c>
      <c r="F298" s="199" t="s">
        <v>1546</v>
      </c>
      <c r="G298" s="200" t="s">
        <v>1048</v>
      </c>
      <c r="H298" s="201">
        <v>2</v>
      </c>
      <c r="I298" s="202"/>
      <c r="J298" s="201">
        <f t="shared" si="50"/>
        <v>0</v>
      </c>
      <c r="K298" s="203"/>
      <c r="L298" s="204"/>
      <c r="M298" s="205" t="s">
        <v>1</v>
      </c>
      <c r="N298" s="206" t="s">
        <v>38</v>
      </c>
      <c r="O298" s="68"/>
      <c r="P298" s="193">
        <f t="shared" si="51"/>
        <v>0</v>
      </c>
      <c r="Q298" s="193">
        <v>2.5000000000000001E-3</v>
      </c>
      <c r="R298" s="193">
        <f t="shared" si="52"/>
        <v>5.0000000000000001E-3</v>
      </c>
      <c r="S298" s="193">
        <v>0</v>
      </c>
      <c r="T298" s="194">
        <f t="shared" si="53"/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95" t="s">
        <v>220</v>
      </c>
      <c r="AT298" s="195" t="s">
        <v>256</v>
      </c>
      <c r="AU298" s="195" t="s">
        <v>180</v>
      </c>
      <c r="AY298" s="14" t="s">
        <v>172</v>
      </c>
      <c r="BE298" s="196">
        <f t="shared" si="54"/>
        <v>0</v>
      </c>
      <c r="BF298" s="196">
        <f t="shared" si="55"/>
        <v>0</v>
      </c>
      <c r="BG298" s="196">
        <f t="shared" si="56"/>
        <v>0</v>
      </c>
      <c r="BH298" s="196">
        <f t="shared" si="57"/>
        <v>0</v>
      </c>
      <c r="BI298" s="196">
        <f t="shared" si="58"/>
        <v>0</v>
      </c>
      <c r="BJ298" s="14" t="s">
        <v>180</v>
      </c>
      <c r="BK298" s="196">
        <f t="shared" si="59"/>
        <v>0</v>
      </c>
      <c r="BL298" s="14" t="s">
        <v>179</v>
      </c>
      <c r="BM298" s="195" t="s">
        <v>1530</v>
      </c>
    </row>
    <row r="299" spans="1:65" s="2" customFormat="1" ht="24.2" customHeight="1">
      <c r="A299" s="31"/>
      <c r="B299" s="32"/>
      <c r="C299" s="184" t="s">
        <v>1249</v>
      </c>
      <c r="D299" s="184" t="s">
        <v>175</v>
      </c>
      <c r="E299" s="185" t="s">
        <v>1897</v>
      </c>
      <c r="F299" s="186" t="s">
        <v>1898</v>
      </c>
      <c r="G299" s="187" t="s">
        <v>1048</v>
      </c>
      <c r="H299" s="188">
        <v>1</v>
      </c>
      <c r="I299" s="189"/>
      <c r="J299" s="188">
        <f t="shared" si="50"/>
        <v>0</v>
      </c>
      <c r="K299" s="190"/>
      <c r="L299" s="36"/>
      <c r="M299" s="191" t="s">
        <v>1</v>
      </c>
      <c r="N299" s="192" t="s">
        <v>38</v>
      </c>
      <c r="O299" s="68"/>
      <c r="P299" s="193">
        <f t="shared" si="51"/>
        <v>0</v>
      </c>
      <c r="Q299" s="193">
        <v>0</v>
      </c>
      <c r="R299" s="193">
        <f t="shared" si="52"/>
        <v>0</v>
      </c>
      <c r="S299" s="193">
        <v>0</v>
      </c>
      <c r="T299" s="194">
        <f t="shared" si="53"/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95" t="s">
        <v>179</v>
      </c>
      <c r="AT299" s="195" t="s">
        <v>175</v>
      </c>
      <c r="AU299" s="195" t="s">
        <v>180</v>
      </c>
      <c r="AY299" s="14" t="s">
        <v>172</v>
      </c>
      <c r="BE299" s="196">
        <f t="shared" si="54"/>
        <v>0</v>
      </c>
      <c r="BF299" s="196">
        <f t="shared" si="55"/>
        <v>0</v>
      </c>
      <c r="BG299" s="196">
        <f t="shared" si="56"/>
        <v>0</v>
      </c>
      <c r="BH299" s="196">
        <f t="shared" si="57"/>
        <v>0</v>
      </c>
      <c r="BI299" s="196">
        <f t="shared" si="58"/>
        <v>0</v>
      </c>
      <c r="BJ299" s="14" t="s">
        <v>180</v>
      </c>
      <c r="BK299" s="196">
        <f t="shared" si="59"/>
        <v>0</v>
      </c>
      <c r="BL299" s="14" t="s">
        <v>179</v>
      </c>
      <c r="BM299" s="195" t="s">
        <v>1533</v>
      </c>
    </row>
    <row r="300" spans="1:65" s="2" customFormat="1" ht="24.2" customHeight="1">
      <c r="A300" s="31"/>
      <c r="B300" s="32"/>
      <c r="C300" s="197" t="s">
        <v>1534</v>
      </c>
      <c r="D300" s="197" t="s">
        <v>256</v>
      </c>
      <c r="E300" s="198" t="s">
        <v>2232</v>
      </c>
      <c r="F300" s="199" t="s">
        <v>2233</v>
      </c>
      <c r="G300" s="200" t="s">
        <v>1048</v>
      </c>
      <c r="H300" s="201">
        <v>1</v>
      </c>
      <c r="I300" s="202"/>
      <c r="J300" s="201">
        <f t="shared" si="50"/>
        <v>0</v>
      </c>
      <c r="K300" s="203"/>
      <c r="L300" s="204"/>
      <c r="M300" s="205" t="s">
        <v>1</v>
      </c>
      <c r="N300" s="206" t="s">
        <v>38</v>
      </c>
      <c r="O300" s="68"/>
      <c r="P300" s="193">
        <f t="shared" si="51"/>
        <v>0</v>
      </c>
      <c r="Q300" s="193">
        <v>2.5000000000000001E-3</v>
      </c>
      <c r="R300" s="193">
        <f t="shared" si="52"/>
        <v>2.5000000000000001E-3</v>
      </c>
      <c r="S300" s="193">
        <v>0</v>
      </c>
      <c r="T300" s="194">
        <f t="shared" si="53"/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95" t="s">
        <v>220</v>
      </c>
      <c r="AT300" s="195" t="s">
        <v>256</v>
      </c>
      <c r="AU300" s="195" t="s">
        <v>180</v>
      </c>
      <c r="AY300" s="14" t="s">
        <v>172</v>
      </c>
      <c r="BE300" s="196">
        <f t="shared" si="54"/>
        <v>0</v>
      </c>
      <c r="BF300" s="196">
        <f t="shared" si="55"/>
        <v>0</v>
      </c>
      <c r="BG300" s="196">
        <f t="shared" si="56"/>
        <v>0</v>
      </c>
      <c r="BH300" s="196">
        <f t="shared" si="57"/>
        <v>0</v>
      </c>
      <c r="BI300" s="196">
        <f t="shared" si="58"/>
        <v>0</v>
      </c>
      <c r="BJ300" s="14" t="s">
        <v>180</v>
      </c>
      <c r="BK300" s="196">
        <f t="shared" si="59"/>
        <v>0</v>
      </c>
      <c r="BL300" s="14" t="s">
        <v>179</v>
      </c>
      <c r="BM300" s="195" t="s">
        <v>1537</v>
      </c>
    </row>
    <row r="301" spans="1:65" s="2" customFormat="1" ht="24.2" customHeight="1">
      <c r="A301" s="31"/>
      <c r="B301" s="32"/>
      <c r="C301" s="197" t="s">
        <v>1253</v>
      </c>
      <c r="D301" s="197" t="s">
        <v>256</v>
      </c>
      <c r="E301" s="198" t="s">
        <v>1901</v>
      </c>
      <c r="F301" s="199" t="s">
        <v>1902</v>
      </c>
      <c r="G301" s="200" t="s">
        <v>1048</v>
      </c>
      <c r="H301" s="201">
        <v>1</v>
      </c>
      <c r="I301" s="202"/>
      <c r="J301" s="201">
        <f t="shared" si="50"/>
        <v>0</v>
      </c>
      <c r="K301" s="203"/>
      <c r="L301" s="204"/>
      <c r="M301" s="205" t="s">
        <v>1</v>
      </c>
      <c r="N301" s="206" t="s">
        <v>38</v>
      </c>
      <c r="O301" s="68"/>
      <c r="P301" s="193">
        <f t="shared" si="51"/>
        <v>0</v>
      </c>
      <c r="Q301" s="193">
        <v>0</v>
      </c>
      <c r="R301" s="193">
        <f t="shared" si="52"/>
        <v>0</v>
      </c>
      <c r="S301" s="193">
        <v>0</v>
      </c>
      <c r="T301" s="194">
        <f t="shared" si="53"/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95" t="s">
        <v>220</v>
      </c>
      <c r="AT301" s="195" t="s">
        <v>256</v>
      </c>
      <c r="AU301" s="195" t="s">
        <v>180</v>
      </c>
      <c r="AY301" s="14" t="s">
        <v>172</v>
      </c>
      <c r="BE301" s="196">
        <f t="shared" si="54"/>
        <v>0</v>
      </c>
      <c r="BF301" s="196">
        <f t="shared" si="55"/>
        <v>0</v>
      </c>
      <c r="BG301" s="196">
        <f t="shared" si="56"/>
        <v>0</v>
      </c>
      <c r="BH301" s="196">
        <f t="shared" si="57"/>
        <v>0</v>
      </c>
      <c r="BI301" s="196">
        <f t="shared" si="58"/>
        <v>0</v>
      </c>
      <c r="BJ301" s="14" t="s">
        <v>180</v>
      </c>
      <c r="BK301" s="196">
        <f t="shared" si="59"/>
        <v>0</v>
      </c>
      <c r="BL301" s="14" t="s">
        <v>179</v>
      </c>
      <c r="BM301" s="195" t="s">
        <v>1540</v>
      </c>
    </row>
    <row r="302" spans="1:65" s="2" customFormat="1" ht="24.2" customHeight="1">
      <c r="A302" s="31"/>
      <c r="B302" s="32"/>
      <c r="C302" s="184" t="s">
        <v>1541</v>
      </c>
      <c r="D302" s="184" t="s">
        <v>175</v>
      </c>
      <c r="E302" s="185" t="s">
        <v>1549</v>
      </c>
      <c r="F302" s="186" t="s">
        <v>1550</v>
      </c>
      <c r="G302" s="187" t="s">
        <v>1048</v>
      </c>
      <c r="H302" s="188">
        <v>10</v>
      </c>
      <c r="I302" s="189"/>
      <c r="J302" s="188">
        <f t="shared" si="50"/>
        <v>0</v>
      </c>
      <c r="K302" s="190"/>
      <c r="L302" s="36"/>
      <c r="M302" s="191" t="s">
        <v>1</v>
      </c>
      <c r="N302" s="192" t="s">
        <v>38</v>
      </c>
      <c r="O302" s="68"/>
      <c r="P302" s="193">
        <f t="shared" si="51"/>
        <v>0</v>
      </c>
      <c r="Q302" s="193">
        <v>0</v>
      </c>
      <c r="R302" s="193">
        <f t="shared" si="52"/>
        <v>0</v>
      </c>
      <c r="S302" s="193">
        <v>0</v>
      </c>
      <c r="T302" s="194">
        <f t="shared" si="53"/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95" t="s">
        <v>179</v>
      </c>
      <c r="AT302" s="195" t="s">
        <v>175</v>
      </c>
      <c r="AU302" s="195" t="s">
        <v>180</v>
      </c>
      <c r="AY302" s="14" t="s">
        <v>172</v>
      </c>
      <c r="BE302" s="196">
        <f t="shared" si="54"/>
        <v>0</v>
      </c>
      <c r="BF302" s="196">
        <f t="shared" si="55"/>
        <v>0</v>
      </c>
      <c r="BG302" s="196">
        <f t="shared" si="56"/>
        <v>0</v>
      </c>
      <c r="BH302" s="196">
        <f t="shared" si="57"/>
        <v>0</v>
      </c>
      <c r="BI302" s="196">
        <f t="shared" si="58"/>
        <v>0</v>
      </c>
      <c r="BJ302" s="14" t="s">
        <v>180</v>
      </c>
      <c r="BK302" s="196">
        <f t="shared" si="59"/>
        <v>0</v>
      </c>
      <c r="BL302" s="14" t="s">
        <v>179</v>
      </c>
      <c r="BM302" s="195" t="s">
        <v>1544</v>
      </c>
    </row>
    <row r="303" spans="1:65" s="2" customFormat="1" ht="24.2" customHeight="1">
      <c r="A303" s="31"/>
      <c r="B303" s="32"/>
      <c r="C303" s="197" t="s">
        <v>1256</v>
      </c>
      <c r="D303" s="197" t="s">
        <v>256</v>
      </c>
      <c r="E303" s="198" t="s">
        <v>1552</v>
      </c>
      <c r="F303" s="199" t="s">
        <v>1553</v>
      </c>
      <c r="G303" s="200" t="s">
        <v>1048</v>
      </c>
      <c r="H303" s="201">
        <v>10</v>
      </c>
      <c r="I303" s="202"/>
      <c r="J303" s="201">
        <f t="shared" si="50"/>
        <v>0</v>
      </c>
      <c r="K303" s="203"/>
      <c r="L303" s="204"/>
      <c r="M303" s="205" t="s">
        <v>1</v>
      </c>
      <c r="N303" s="206" t="s">
        <v>38</v>
      </c>
      <c r="O303" s="68"/>
      <c r="P303" s="193">
        <f t="shared" si="51"/>
        <v>0</v>
      </c>
      <c r="Q303" s="193">
        <v>2.5000000000000001E-3</v>
      </c>
      <c r="R303" s="193">
        <f t="shared" si="52"/>
        <v>2.5000000000000001E-2</v>
      </c>
      <c r="S303" s="193">
        <v>0</v>
      </c>
      <c r="T303" s="194">
        <f t="shared" si="53"/>
        <v>0</v>
      </c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R303" s="195" t="s">
        <v>220</v>
      </c>
      <c r="AT303" s="195" t="s">
        <v>256</v>
      </c>
      <c r="AU303" s="195" t="s">
        <v>180</v>
      </c>
      <c r="AY303" s="14" t="s">
        <v>172</v>
      </c>
      <c r="BE303" s="196">
        <f t="shared" si="54"/>
        <v>0</v>
      </c>
      <c r="BF303" s="196">
        <f t="shared" si="55"/>
        <v>0</v>
      </c>
      <c r="BG303" s="196">
        <f t="shared" si="56"/>
        <v>0</v>
      </c>
      <c r="BH303" s="196">
        <f t="shared" si="57"/>
        <v>0</v>
      </c>
      <c r="BI303" s="196">
        <f t="shared" si="58"/>
        <v>0</v>
      </c>
      <c r="BJ303" s="14" t="s">
        <v>180</v>
      </c>
      <c r="BK303" s="196">
        <f t="shared" si="59"/>
        <v>0</v>
      </c>
      <c r="BL303" s="14" t="s">
        <v>179</v>
      </c>
      <c r="BM303" s="195" t="s">
        <v>1547</v>
      </c>
    </row>
    <row r="304" spans="1:65" s="2" customFormat="1" ht="24.2" customHeight="1">
      <c r="A304" s="31"/>
      <c r="B304" s="32"/>
      <c r="C304" s="184" t="s">
        <v>1548</v>
      </c>
      <c r="D304" s="184" t="s">
        <v>175</v>
      </c>
      <c r="E304" s="185" t="s">
        <v>1556</v>
      </c>
      <c r="F304" s="186" t="s">
        <v>1557</v>
      </c>
      <c r="G304" s="187" t="s">
        <v>1048</v>
      </c>
      <c r="H304" s="188">
        <v>9</v>
      </c>
      <c r="I304" s="189"/>
      <c r="J304" s="188">
        <f t="shared" si="50"/>
        <v>0</v>
      </c>
      <c r="K304" s="190"/>
      <c r="L304" s="36"/>
      <c r="M304" s="191" t="s">
        <v>1</v>
      </c>
      <c r="N304" s="192" t="s">
        <v>38</v>
      </c>
      <c r="O304" s="68"/>
      <c r="P304" s="193">
        <f t="shared" si="51"/>
        <v>0</v>
      </c>
      <c r="Q304" s="193">
        <v>0</v>
      </c>
      <c r="R304" s="193">
        <f t="shared" si="52"/>
        <v>0</v>
      </c>
      <c r="S304" s="193">
        <v>0</v>
      </c>
      <c r="T304" s="194">
        <f t="shared" si="53"/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95" t="s">
        <v>179</v>
      </c>
      <c r="AT304" s="195" t="s">
        <v>175</v>
      </c>
      <c r="AU304" s="195" t="s">
        <v>180</v>
      </c>
      <c r="AY304" s="14" t="s">
        <v>172</v>
      </c>
      <c r="BE304" s="196">
        <f t="shared" si="54"/>
        <v>0</v>
      </c>
      <c r="BF304" s="196">
        <f t="shared" si="55"/>
        <v>0</v>
      </c>
      <c r="BG304" s="196">
        <f t="shared" si="56"/>
        <v>0</v>
      </c>
      <c r="BH304" s="196">
        <f t="shared" si="57"/>
        <v>0</v>
      </c>
      <c r="BI304" s="196">
        <f t="shared" si="58"/>
        <v>0</v>
      </c>
      <c r="BJ304" s="14" t="s">
        <v>180</v>
      </c>
      <c r="BK304" s="196">
        <f t="shared" si="59"/>
        <v>0</v>
      </c>
      <c r="BL304" s="14" t="s">
        <v>179</v>
      </c>
      <c r="BM304" s="195" t="s">
        <v>1551</v>
      </c>
    </row>
    <row r="305" spans="1:65" s="2" customFormat="1" ht="24.2" customHeight="1">
      <c r="A305" s="31"/>
      <c r="B305" s="32"/>
      <c r="C305" s="197" t="s">
        <v>1259</v>
      </c>
      <c r="D305" s="197" t="s">
        <v>256</v>
      </c>
      <c r="E305" s="198" t="s">
        <v>1559</v>
      </c>
      <c r="F305" s="199" t="s">
        <v>1560</v>
      </c>
      <c r="G305" s="200" t="s">
        <v>1048</v>
      </c>
      <c r="H305" s="201">
        <v>9</v>
      </c>
      <c r="I305" s="202"/>
      <c r="J305" s="201">
        <f t="shared" si="50"/>
        <v>0</v>
      </c>
      <c r="K305" s="203"/>
      <c r="L305" s="204"/>
      <c r="M305" s="205" t="s">
        <v>1</v>
      </c>
      <c r="N305" s="206" t="s">
        <v>38</v>
      </c>
      <c r="O305" s="68"/>
      <c r="P305" s="193">
        <f t="shared" si="51"/>
        <v>0</v>
      </c>
      <c r="Q305" s="193">
        <v>2.5000000000000001E-3</v>
      </c>
      <c r="R305" s="193">
        <f t="shared" si="52"/>
        <v>2.2499999999999999E-2</v>
      </c>
      <c r="S305" s="193">
        <v>0</v>
      </c>
      <c r="T305" s="194">
        <f t="shared" si="53"/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95" t="s">
        <v>220</v>
      </c>
      <c r="AT305" s="195" t="s">
        <v>256</v>
      </c>
      <c r="AU305" s="195" t="s">
        <v>180</v>
      </c>
      <c r="AY305" s="14" t="s">
        <v>172</v>
      </c>
      <c r="BE305" s="196">
        <f t="shared" si="54"/>
        <v>0</v>
      </c>
      <c r="BF305" s="196">
        <f t="shared" si="55"/>
        <v>0</v>
      </c>
      <c r="BG305" s="196">
        <f t="shared" si="56"/>
        <v>0</v>
      </c>
      <c r="BH305" s="196">
        <f t="shared" si="57"/>
        <v>0</v>
      </c>
      <c r="BI305" s="196">
        <f t="shared" si="58"/>
        <v>0</v>
      </c>
      <c r="BJ305" s="14" t="s">
        <v>180</v>
      </c>
      <c r="BK305" s="196">
        <f t="shared" si="59"/>
        <v>0</v>
      </c>
      <c r="BL305" s="14" t="s">
        <v>179</v>
      </c>
      <c r="BM305" s="195" t="s">
        <v>1554</v>
      </c>
    </row>
    <row r="306" spans="1:65" s="2" customFormat="1" ht="24.2" customHeight="1">
      <c r="A306" s="31"/>
      <c r="B306" s="32"/>
      <c r="C306" s="197" t="s">
        <v>1555</v>
      </c>
      <c r="D306" s="197" t="s">
        <v>256</v>
      </c>
      <c r="E306" s="198" t="s">
        <v>2234</v>
      </c>
      <c r="F306" s="199" t="s">
        <v>2235</v>
      </c>
      <c r="G306" s="200" t="s">
        <v>2236</v>
      </c>
      <c r="H306" s="201">
        <v>1</v>
      </c>
      <c r="I306" s="202"/>
      <c r="J306" s="201">
        <f t="shared" si="50"/>
        <v>0</v>
      </c>
      <c r="K306" s="203"/>
      <c r="L306" s="204"/>
      <c r="M306" s="205" t="s">
        <v>1</v>
      </c>
      <c r="N306" s="206" t="s">
        <v>38</v>
      </c>
      <c r="O306" s="68"/>
      <c r="P306" s="193">
        <f t="shared" si="51"/>
        <v>0</v>
      </c>
      <c r="Q306" s="193">
        <v>2.5000000000000001E-3</v>
      </c>
      <c r="R306" s="193">
        <f t="shared" si="52"/>
        <v>2.5000000000000001E-3</v>
      </c>
      <c r="S306" s="193">
        <v>0</v>
      </c>
      <c r="T306" s="194">
        <f t="shared" si="53"/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95" t="s">
        <v>220</v>
      </c>
      <c r="AT306" s="195" t="s">
        <v>256</v>
      </c>
      <c r="AU306" s="195" t="s">
        <v>180</v>
      </c>
      <c r="AY306" s="14" t="s">
        <v>172</v>
      </c>
      <c r="BE306" s="196">
        <f t="shared" si="54"/>
        <v>0</v>
      </c>
      <c r="BF306" s="196">
        <f t="shared" si="55"/>
        <v>0</v>
      </c>
      <c r="BG306" s="196">
        <f t="shared" si="56"/>
        <v>0</v>
      </c>
      <c r="BH306" s="196">
        <f t="shared" si="57"/>
        <v>0</v>
      </c>
      <c r="BI306" s="196">
        <f t="shared" si="58"/>
        <v>0</v>
      </c>
      <c r="BJ306" s="14" t="s">
        <v>180</v>
      </c>
      <c r="BK306" s="196">
        <f t="shared" si="59"/>
        <v>0</v>
      </c>
      <c r="BL306" s="14" t="s">
        <v>179</v>
      </c>
      <c r="BM306" s="195" t="s">
        <v>1558</v>
      </c>
    </row>
    <row r="307" spans="1:65" s="2" customFormat="1" ht="24.2" customHeight="1">
      <c r="A307" s="31"/>
      <c r="B307" s="32"/>
      <c r="C307" s="184" t="s">
        <v>1262</v>
      </c>
      <c r="D307" s="184" t="s">
        <v>175</v>
      </c>
      <c r="E307" s="185" t="s">
        <v>1563</v>
      </c>
      <c r="F307" s="186" t="s">
        <v>1564</v>
      </c>
      <c r="G307" s="187" t="s">
        <v>1048</v>
      </c>
      <c r="H307" s="188">
        <v>4</v>
      </c>
      <c r="I307" s="189"/>
      <c r="J307" s="188">
        <f t="shared" si="50"/>
        <v>0</v>
      </c>
      <c r="K307" s="190"/>
      <c r="L307" s="36"/>
      <c r="M307" s="191" t="s">
        <v>1</v>
      </c>
      <c r="N307" s="192" t="s">
        <v>38</v>
      </c>
      <c r="O307" s="68"/>
      <c r="P307" s="193">
        <f t="shared" si="51"/>
        <v>0</v>
      </c>
      <c r="Q307" s="193">
        <v>0</v>
      </c>
      <c r="R307" s="193">
        <f t="shared" si="52"/>
        <v>0</v>
      </c>
      <c r="S307" s="193">
        <v>0</v>
      </c>
      <c r="T307" s="194">
        <f t="shared" si="53"/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95" t="s">
        <v>179</v>
      </c>
      <c r="AT307" s="195" t="s">
        <v>175</v>
      </c>
      <c r="AU307" s="195" t="s">
        <v>180</v>
      </c>
      <c r="AY307" s="14" t="s">
        <v>172</v>
      </c>
      <c r="BE307" s="196">
        <f t="shared" si="54"/>
        <v>0</v>
      </c>
      <c r="BF307" s="196">
        <f t="shared" si="55"/>
        <v>0</v>
      </c>
      <c r="BG307" s="196">
        <f t="shared" si="56"/>
        <v>0</v>
      </c>
      <c r="BH307" s="196">
        <f t="shared" si="57"/>
        <v>0</v>
      </c>
      <c r="BI307" s="196">
        <f t="shared" si="58"/>
        <v>0</v>
      </c>
      <c r="BJ307" s="14" t="s">
        <v>180</v>
      </c>
      <c r="BK307" s="196">
        <f t="shared" si="59"/>
        <v>0</v>
      </c>
      <c r="BL307" s="14" t="s">
        <v>179</v>
      </c>
      <c r="BM307" s="195" t="s">
        <v>1561</v>
      </c>
    </row>
    <row r="308" spans="1:65" s="2" customFormat="1" ht="24.2" customHeight="1">
      <c r="A308" s="31"/>
      <c r="B308" s="32"/>
      <c r="C308" s="197" t="s">
        <v>1562</v>
      </c>
      <c r="D308" s="197" t="s">
        <v>256</v>
      </c>
      <c r="E308" s="198" t="s">
        <v>1566</v>
      </c>
      <c r="F308" s="199" t="s">
        <v>1567</v>
      </c>
      <c r="G308" s="200" t="s">
        <v>1048</v>
      </c>
      <c r="H308" s="201">
        <v>4</v>
      </c>
      <c r="I308" s="202"/>
      <c r="J308" s="201">
        <f t="shared" si="50"/>
        <v>0</v>
      </c>
      <c r="K308" s="203"/>
      <c r="L308" s="204"/>
      <c r="M308" s="205" t="s">
        <v>1</v>
      </c>
      <c r="N308" s="206" t="s">
        <v>38</v>
      </c>
      <c r="O308" s="68"/>
      <c r="P308" s="193">
        <f t="shared" si="51"/>
        <v>0</v>
      </c>
      <c r="Q308" s="193">
        <v>2.5000000000000001E-3</v>
      </c>
      <c r="R308" s="193">
        <f t="shared" si="52"/>
        <v>0.01</v>
      </c>
      <c r="S308" s="193">
        <v>0</v>
      </c>
      <c r="T308" s="194">
        <f t="shared" si="53"/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95" t="s">
        <v>220</v>
      </c>
      <c r="AT308" s="195" t="s">
        <v>256</v>
      </c>
      <c r="AU308" s="195" t="s">
        <v>180</v>
      </c>
      <c r="AY308" s="14" t="s">
        <v>172</v>
      </c>
      <c r="BE308" s="196">
        <f t="shared" si="54"/>
        <v>0</v>
      </c>
      <c r="BF308" s="196">
        <f t="shared" si="55"/>
        <v>0</v>
      </c>
      <c r="BG308" s="196">
        <f t="shared" si="56"/>
        <v>0</v>
      </c>
      <c r="BH308" s="196">
        <f t="shared" si="57"/>
        <v>0</v>
      </c>
      <c r="BI308" s="196">
        <f t="shared" si="58"/>
        <v>0</v>
      </c>
      <c r="BJ308" s="14" t="s">
        <v>180</v>
      </c>
      <c r="BK308" s="196">
        <f t="shared" si="59"/>
        <v>0</v>
      </c>
      <c r="BL308" s="14" t="s">
        <v>179</v>
      </c>
      <c r="BM308" s="195" t="s">
        <v>1565</v>
      </c>
    </row>
    <row r="309" spans="1:65" s="2" customFormat="1" ht="24.2" customHeight="1">
      <c r="A309" s="31"/>
      <c r="B309" s="32"/>
      <c r="C309" s="197" t="s">
        <v>1265</v>
      </c>
      <c r="D309" s="197" t="s">
        <v>256</v>
      </c>
      <c r="E309" s="198" t="s">
        <v>1570</v>
      </c>
      <c r="F309" s="199" t="s">
        <v>1571</v>
      </c>
      <c r="G309" s="200" t="s">
        <v>1048</v>
      </c>
      <c r="H309" s="201">
        <v>4</v>
      </c>
      <c r="I309" s="202"/>
      <c r="J309" s="201">
        <f t="shared" si="50"/>
        <v>0</v>
      </c>
      <c r="K309" s="203"/>
      <c r="L309" s="204"/>
      <c r="M309" s="205" t="s">
        <v>1</v>
      </c>
      <c r="N309" s="206" t="s">
        <v>38</v>
      </c>
      <c r="O309" s="68"/>
      <c r="P309" s="193">
        <f t="shared" si="51"/>
        <v>0</v>
      </c>
      <c r="Q309" s="193">
        <v>2.5000000000000001E-3</v>
      </c>
      <c r="R309" s="193">
        <f t="shared" si="52"/>
        <v>0.01</v>
      </c>
      <c r="S309" s="193">
        <v>0</v>
      </c>
      <c r="T309" s="194">
        <f t="shared" si="53"/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95" t="s">
        <v>220</v>
      </c>
      <c r="AT309" s="195" t="s">
        <v>256</v>
      </c>
      <c r="AU309" s="195" t="s">
        <v>180</v>
      </c>
      <c r="AY309" s="14" t="s">
        <v>172</v>
      </c>
      <c r="BE309" s="196">
        <f t="shared" si="54"/>
        <v>0</v>
      </c>
      <c r="BF309" s="196">
        <f t="shared" si="55"/>
        <v>0</v>
      </c>
      <c r="BG309" s="196">
        <f t="shared" si="56"/>
        <v>0</v>
      </c>
      <c r="BH309" s="196">
        <f t="shared" si="57"/>
        <v>0</v>
      </c>
      <c r="BI309" s="196">
        <f t="shared" si="58"/>
        <v>0</v>
      </c>
      <c r="BJ309" s="14" t="s">
        <v>180</v>
      </c>
      <c r="BK309" s="196">
        <f t="shared" si="59"/>
        <v>0</v>
      </c>
      <c r="BL309" s="14" t="s">
        <v>179</v>
      </c>
      <c r="BM309" s="195" t="s">
        <v>1568</v>
      </c>
    </row>
    <row r="310" spans="1:65" s="2" customFormat="1" ht="24.2" customHeight="1">
      <c r="A310" s="31"/>
      <c r="B310" s="32"/>
      <c r="C310" s="184" t="s">
        <v>1569</v>
      </c>
      <c r="D310" s="184" t="s">
        <v>175</v>
      </c>
      <c r="E310" s="185" t="s">
        <v>1573</v>
      </c>
      <c r="F310" s="186" t="s">
        <v>1574</v>
      </c>
      <c r="G310" s="187" t="s">
        <v>1048</v>
      </c>
      <c r="H310" s="188">
        <v>10</v>
      </c>
      <c r="I310" s="189"/>
      <c r="J310" s="188">
        <f t="shared" si="50"/>
        <v>0</v>
      </c>
      <c r="K310" s="190"/>
      <c r="L310" s="36"/>
      <c r="M310" s="191" t="s">
        <v>1</v>
      </c>
      <c r="N310" s="192" t="s">
        <v>38</v>
      </c>
      <c r="O310" s="68"/>
      <c r="P310" s="193">
        <f t="shared" si="51"/>
        <v>0</v>
      </c>
      <c r="Q310" s="193">
        <v>0</v>
      </c>
      <c r="R310" s="193">
        <f t="shared" si="52"/>
        <v>0</v>
      </c>
      <c r="S310" s="193">
        <v>0</v>
      </c>
      <c r="T310" s="194">
        <f t="shared" si="53"/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95" t="s">
        <v>179</v>
      </c>
      <c r="AT310" s="195" t="s">
        <v>175</v>
      </c>
      <c r="AU310" s="195" t="s">
        <v>180</v>
      </c>
      <c r="AY310" s="14" t="s">
        <v>172</v>
      </c>
      <c r="BE310" s="196">
        <f t="shared" si="54"/>
        <v>0</v>
      </c>
      <c r="BF310" s="196">
        <f t="shared" si="55"/>
        <v>0</v>
      </c>
      <c r="BG310" s="196">
        <f t="shared" si="56"/>
        <v>0</v>
      </c>
      <c r="BH310" s="196">
        <f t="shared" si="57"/>
        <v>0</v>
      </c>
      <c r="BI310" s="196">
        <f t="shared" si="58"/>
        <v>0</v>
      </c>
      <c r="BJ310" s="14" t="s">
        <v>180</v>
      </c>
      <c r="BK310" s="196">
        <f t="shared" si="59"/>
        <v>0</v>
      </c>
      <c r="BL310" s="14" t="s">
        <v>179</v>
      </c>
      <c r="BM310" s="195" t="s">
        <v>1572</v>
      </c>
    </row>
    <row r="311" spans="1:65" s="2" customFormat="1" ht="24.2" customHeight="1">
      <c r="A311" s="31"/>
      <c r="B311" s="32"/>
      <c r="C311" s="197" t="s">
        <v>1269</v>
      </c>
      <c r="D311" s="197" t="s">
        <v>256</v>
      </c>
      <c r="E311" s="198" t="s">
        <v>1577</v>
      </c>
      <c r="F311" s="199" t="s">
        <v>1578</v>
      </c>
      <c r="G311" s="200" t="s">
        <v>1048</v>
      </c>
      <c r="H311" s="201">
        <v>10</v>
      </c>
      <c r="I311" s="202"/>
      <c r="J311" s="201">
        <f t="shared" si="50"/>
        <v>0</v>
      </c>
      <c r="K311" s="203"/>
      <c r="L311" s="204"/>
      <c r="M311" s="205" t="s">
        <v>1</v>
      </c>
      <c r="N311" s="206" t="s">
        <v>38</v>
      </c>
      <c r="O311" s="68"/>
      <c r="P311" s="193">
        <f t="shared" si="51"/>
        <v>0</v>
      </c>
      <c r="Q311" s="193">
        <v>0</v>
      </c>
      <c r="R311" s="193">
        <f t="shared" si="52"/>
        <v>0</v>
      </c>
      <c r="S311" s="193">
        <v>0</v>
      </c>
      <c r="T311" s="194">
        <f t="shared" si="53"/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95" t="s">
        <v>220</v>
      </c>
      <c r="AT311" s="195" t="s">
        <v>256</v>
      </c>
      <c r="AU311" s="195" t="s">
        <v>180</v>
      </c>
      <c r="AY311" s="14" t="s">
        <v>172</v>
      </c>
      <c r="BE311" s="196">
        <f t="shared" si="54"/>
        <v>0</v>
      </c>
      <c r="BF311" s="196">
        <f t="shared" si="55"/>
        <v>0</v>
      </c>
      <c r="BG311" s="196">
        <f t="shared" si="56"/>
        <v>0</v>
      </c>
      <c r="BH311" s="196">
        <f t="shared" si="57"/>
        <v>0</v>
      </c>
      <c r="BI311" s="196">
        <f t="shared" si="58"/>
        <v>0</v>
      </c>
      <c r="BJ311" s="14" t="s">
        <v>180</v>
      </c>
      <c r="BK311" s="196">
        <f t="shared" si="59"/>
        <v>0</v>
      </c>
      <c r="BL311" s="14" t="s">
        <v>179</v>
      </c>
      <c r="BM311" s="195" t="s">
        <v>1575</v>
      </c>
    </row>
    <row r="312" spans="1:65" s="2" customFormat="1" ht="24.2" customHeight="1">
      <c r="A312" s="31"/>
      <c r="B312" s="32"/>
      <c r="C312" s="184" t="s">
        <v>1576</v>
      </c>
      <c r="D312" s="184" t="s">
        <v>175</v>
      </c>
      <c r="E312" s="185" t="s">
        <v>1580</v>
      </c>
      <c r="F312" s="186" t="s">
        <v>1581</v>
      </c>
      <c r="G312" s="187" t="s">
        <v>1048</v>
      </c>
      <c r="H312" s="188">
        <v>12</v>
      </c>
      <c r="I312" s="189"/>
      <c r="J312" s="188">
        <f t="shared" ref="J312:J337" si="60">ROUND(I312*H312,2)</f>
        <v>0</v>
      </c>
      <c r="K312" s="190"/>
      <c r="L312" s="36"/>
      <c r="M312" s="191" t="s">
        <v>1</v>
      </c>
      <c r="N312" s="192" t="s">
        <v>38</v>
      </c>
      <c r="O312" s="68"/>
      <c r="P312" s="193">
        <f t="shared" ref="P312:P337" si="61">O312*H312</f>
        <v>0</v>
      </c>
      <c r="Q312" s="193">
        <v>0</v>
      </c>
      <c r="R312" s="193">
        <f t="shared" ref="R312:R337" si="62">Q312*H312</f>
        <v>0</v>
      </c>
      <c r="S312" s="193">
        <v>0</v>
      </c>
      <c r="T312" s="194">
        <f t="shared" ref="T312:T337" si="63">S312*H312</f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95" t="s">
        <v>179</v>
      </c>
      <c r="AT312" s="195" t="s">
        <v>175</v>
      </c>
      <c r="AU312" s="195" t="s">
        <v>180</v>
      </c>
      <c r="AY312" s="14" t="s">
        <v>172</v>
      </c>
      <c r="BE312" s="196">
        <f t="shared" ref="BE312:BE337" si="64">IF(N312="základná",J312,0)</f>
        <v>0</v>
      </c>
      <c r="BF312" s="196">
        <f t="shared" ref="BF312:BF337" si="65">IF(N312="znížená",J312,0)</f>
        <v>0</v>
      </c>
      <c r="BG312" s="196">
        <f t="shared" ref="BG312:BG337" si="66">IF(N312="zákl. prenesená",J312,0)</f>
        <v>0</v>
      </c>
      <c r="BH312" s="196">
        <f t="shared" ref="BH312:BH337" si="67">IF(N312="zníž. prenesená",J312,0)</f>
        <v>0</v>
      </c>
      <c r="BI312" s="196">
        <f t="shared" ref="BI312:BI337" si="68">IF(N312="nulová",J312,0)</f>
        <v>0</v>
      </c>
      <c r="BJ312" s="14" t="s">
        <v>180</v>
      </c>
      <c r="BK312" s="196">
        <f t="shared" ref="BK312:BK337" si="69">ROUND(I312*H312,2)</f>
        <v>0</v>
      </c>
      <c r="BL312" s="14" t="s">
        <v>179</v>
      </c>
      <c r="BM312" s="195" t="s">
        <v>1579</v>
      </c>
    </row>
    <row r="313" spans="1:65" s="2" customFormat="1" ht="34.9" customHeight="1">
      <c r="A313" s="31"/>
      <c r="B313" s="32"/>
      <c r="C313" s="197" t="s">
        <v>1272</v>
      </c>
      <c r="D313" s="197" t="s">
        <v>256</v>
      </c>
      <c r="E313" s="198" t="s">
        <v>1584</v>
      </c>
      <c r="F313" s="199" t="s">
        <v>1585</v>
      </c>
      <c r="G313" s="200" t="s">
        <v>1048</v>
      </c>
      <c r="H313" s="201">
        <v>12</v>
      </c>
      <c r="I313" s="202"/>
      <c r="J313" s="201">
        <f t="shared" si="60"/>
        <v>0</v>
      </c>
      <c r="K313" s="203"/>
      <c r="L313" s="204"/>
      <c r="M313" s="205" t="s">
        <v>1</v>
      </c>
      <c r="N313" s="206" t="s">
        <v>38</v>
      </c>
      <c r="O313" s="68"/>
      <c r="P313" s="193">
        <f t="shared" si="61"/>
        <v>0</v>
      </c>
      <c r="Q313" s="193">
        <v>2.2499999999999999E-2</v>
      </c>
      <c r="R313" s="193">
        <f t="shared" si="62"/>
        <v>0.27</v>
      </c>
      <c r="S313" s="193">
        <v>0</v>
      </c>
      <c r="T313" s="194">
        <f t="shared" si="63"/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95" t="s">
        <v>220</v>
      </c>
      <c r="AT313" s="195" t="s">
        <v>256</v>
      </c>
      <c r="AU313" s="195" t="s">
        <v>180</v>
      </c>
      <c r="AY313" s="14" t="s">
        <v>172</v>
      </c>
      <c r="BE313" s="196">
        <f t="shared" si="64"/>
        <v>0</v>
      </c>
      <c r="BF313" s="196">
        <f t="shared" si="65"/>
        <v>0</v>
      </c>
      <c r="BG313" s="196">
        <f t="shared" si="66"/>
        <v>0</v>
      </c>
      <c r="BH313" s="196">
        <f t="shared" si="67"/>
        <v>0</v>
      </c>
      <c r="BI313" s="196">
        <f t="shared" si="68"/>
        <v>0</v>
      </c>
      <c r="BJ313" s="14" t="s">
        <v>180</v>
      </c>
      <c r="BK313" s="196">
        <f t="shared" si="69"/>
        <v>0</v>
      </c>
      <c r="BL313" s="14" t="s">
        <v>179</v>
      </c>
      <c r="BM313" s="195" t="s">
        <v>1582</v>
      </c>
    </row>
    <row r="314" spans="1:65" s="2" customFormat="1" ht="24.2" customHeight="1">
      <c r="A314" s="31"/>
      <c r="B314" s="32"/>
      <c r="C314" s="184" t="s">
        <v>1583</v>
      </c>
      <c r="D314" s="184" t="s">
        <v>175</v>
      </c>
      <c r="E314" s="185" t="s">
        <v>1587</v>
      </c>
      <c r="F314" s="186" t="s">
        <v>1588</v>
      </c>
      <c r="G314" s="187" t="s">
        <v>1048</v>
      </c>
      <c r="H314" s="188">
        <v>1</v>
      </c>
      <c r="I314" s="189"/>
      <c r="J314" s="188">
        <f t="shared" si="60"/>
        <v>0</v>
      </c>
      <c r="K314" s="190"/>
      <c r="L314" s="36"/>
      <c r="M314" s="191" t="s">
        <v>1</v>
      </c>
      <c r="N314" s="192" t="s">
        <v>38</v>
      </c>
      <c r="O314" s="68"/>
      <c r="P314" s="193">
        <f t="shared" si="61"/>
        <v>0</v>
      </c>
      <c r="Q314" s="193">
        <v>0</v>
      </c>
      <c r="R314" s="193">
        <f t="shared" si="62"/>
        <v>0</v>
      </c>
      <c r="S314" s="193">
        <v>0</v>
      </c>
      <c r="T314" s="194">
        <f t="shared" si="63"/>
        <v>0</v>
      </c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R314" s="195" t="s">
        <v>179</v>
      </c>
      <c r="AT314" s="195" t="s">
        <v>175</v>
      </c>
      <c r="AU314" s="195" t="s">
        <v>180</v>
      </c>
      <c r="AY314" s="14" t="s">
        <v>172</v>
      </c>
      <c r="BE314" s="196">
        <f t="shared" si="64"/>
        <v>0</v>
      </c>
      <c r="BF314" s="196">
        <f t="shared" si="65"/>
        <v>0</v>
      </c>
      <c r="BG314" s="196">
        <f t="shared" si="66"/>
        <v>0</v>
      </c>
      <c r="BH314" s="196">
        <f t="shared" si="67"/>
        <v>0</v>
      </c>
      <c r="BI314" s="196">
        <f t="shared" si="68"/>
        <v>0</v>
      </c>
      <c r="BJ314" s="14" t="s">
        <v>180</v>
      </c>
      <c r="BK314" s="196">
        <f t="shared" si="69"/>
        <v>0</v>
      </c>
      <c r="BL314" s="14" t="s">
        <v>179</v>
      </c>
      <c r="BM314" s="195" t="s">
        <v>1586</v>
      </c>
    </row>
    <row r="315" spans="1:65" s="2" customFormat="1" ht="24.2" customHeight="1">
      <c r="A315" s="31"/>
      <c r="B315" s="32"/>
      <c r="C315" s="197" t="s">
        <v>1276</v>
      </c>
      <c r="D315" s="197" t="s">
        <v>256</v>
      </c>
      <c r="E315" s="198" t="s">
        <v>1911</v>
      </c>
      <c r="F315" s="199" t="s">
        <v>2237</v>
      </c>
      <c r="G315" s="200" t="s">
        <v>1048</v>
      </c>
      <c r="H315" s="201">
        <v>1</v>
      </c>
      <c r="I315" s="202"/>
      <c r="J315" s="201">
        <f t="shared" si="60"/>
        <v>0</v>
      </c>
      <c r="K315" s="203"/>
      <c r="L315" s="204"/>
      <c r="M315" s="205" t="s">
        <v>1</v>
      </c>
      <c r="N315" s="206" t="s">
        <v>38</v>
      </c>
      <c r="O315" s="68"/>
      <c r="P315" s="193">
        <f t="shared" si="61"/>
        <v>0</v>
      </c>
      <c r="Q315" s="193">
        <v>0</v>
      </c>
      <c r="R315" s="193">
        <f t="shared" si="62"/>
        <v>0</v>
      </c>
      <c r="S315" s="193">
        <v>0</v>
      </c>
      <c r="T315" s="194">
        <f t="shared" si="63"/>
        <v>0</v>
      </c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R315" s="195" t="s">
        <v>220</v>
      </c>
      <c r="AT315" s="195" t="s">
        <v>256</v>
      </c>
      <c r="AU315" s="195" t="s">
        <v>180</v>
      </c>
      <c r="AY315" s="14" t="s">
        <v>172</v>
      </c>
      <c r="BE315" s="196">
        <f t="shared" si="64"/>
        <v>0</v>
      </c>
      <c r="BF315" s="196">
        <f t="shared" si="65"/>
        <v>0</v>
      </c>
      <c r="BG315" s="196">
        <f t="shared" si="66"/>
        <v>0</v>
      </c>
      <c r="BH315" s="196">
        <f t="shared" si="67"/>
        <v>0</v>
      </c>
      <c r="BI315" s="196">
        <f t="shared" si="68"/>
        <v>0</v>
      </c>
      <c r="BJ315" s="14" t="s">
        <v>180</v>
      </c>
      <c r="BK315" s="196">
        <f t="shared" si="69"/>
        <v>0</v>
      </c>
      <c r="BL315" s="14" t="s">
        <v>179</v>
      </c>
      <c r="BM315" s="195" t="s">
        <v>1589</v>
      </c>
    </row>
    <row r="316" spans="1:65" s="2" customFormat="1" ht="24.2" customHeight="1">
      <c r="A316" s="31"/>
      <c r="B316" s="32"/>
      <c r="C316" s="184" t="s">
        <v>1590</v>
      </c>
      <c r="D316" s="184" t="s">
        <v>175</v>
      </c>
      <c r="E316" s="185" t="s">
        <v>1594</v>
      </c>
      <c r="F316" s="186" t="s">
        <v>1595</v>
      </c>
      <c r="G316" s="187" t="s">
        <v>1048</v>
      </c>
      <c r="H316" s="188">
        <v>1</v>
      </c>
      <c r="I316" s="189"/>
      <c r="J316" s="188">
        <f t="shared" si="60"/>
        <v>0</v>
      </c>
      <c r="K316" s="190"/>
      <c r="L316" s="36"/>
      <c r="M316" s="191" t="s">
        <v>1</v>
      </c>
      <c r="N316" s="192" t="s">
        <v>38</v>
      </c>
      <c r="O316" s="68"/>
      <c r="P316" s="193">
        <f t="shared" si="61"/>
        <v>0</v>
      </c>
      <c r="Q316" s="193">
        <v>0</v>
      </c>
      <c r="R316" s="193">
        <f t="shared" si="62"/>
        <v>0</v>
      </c>
      <c r="S316" s="193">
        <v>0</v>
      </c>
      <c r="T316" s="194">
        <f t="shared" si="63"/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95" t="s">
        <v>179</v>
      </c>
      <c r="AT316" s="195" t="s">
        <v>175</v>
      </c>
      <c r="AU316" s="195" t="s">
        <v>180</v>
      </c>
      <c r="AY316" s="14" t="s">
        <v>172</v>
      </c>
      <c r="BE316" s="196">
        <f t="shared" si="64"/>
        <v>0</v>
      </c>
      <c r="BF316" s="196">
        <f t="shared" si="65"/>
        <v>0</v>
      </c>
      <c r="BG316" s="196">
        <f t="shared" si="66"/>
        <v>0</v>
      </c>
      <c r="BH316" s="196">
        <f t="shared" si="67"/>
        <v>0</v>
      </c>
      <c r="BI316" s="196">
        <f t="shared" si="68"/>
        <v>0</v>
      </c>
      <c r="BJ316" s="14" t="s">
        <v>180</v>
      </c>
      <c r="BK316" s="196">
        <f t="shared" si="69"/>
        <v>0</v>
      </c>
      <c r="BL316" s="14" t="s">
        <v>179</v>
      </c>
      <c r="BM316" s="195" t="s">
        <v>1593</v>
      </c>
    </row>
    <row r="317" spans="1:65" s="2" customFormat="1" ht="24.2" customHeight="1">
      <c r="A317" s="31"/>
      <c r="B317" s="32"/>
      <c r="C317" s="197" t="s">
        <v>1279</v>
      </c>
      <c r="D317" s="197" t="s">
        <v>256</v>
      </c>
      <c r="E317" s="198" t="s">
        <v>1598</v>
      </c>
      <c r="F317" s="199" t="s">
        <v>1599</v>
      </c>
      <c r="G317" s="200" t="s">
        <v>1048</v>
      </c>
      <c r="H317" s="201">
        <v>1</v>
      </c>
      <c r="I317" s="202"/>
      <c r="J317" s="201">
        <f t="shared" si="60"/>
        <v>0</v>
      </c>
      <c r="K317" s="203"/>
      <c r="L317" s="204"/>
      <c r="M317" s="205" t="s">
        <v>1</v>
      </c>
      <c r="N317" s="206" t="s">
        <v>38</v>
      </c>
      <c r="O317" s="68"/>
      <c r="P317" s="193">
        <f t="shared" si="61"/>
        <v>0</v>
      </c>
      <c r="Q317" s="193">
        <v>2.5999999999999999E-2</v>
      </c>
      <c r="R317" s="193">
        <f t="shared" si="62"/>
        <v>2.5999999999999999E-2</v>
      </c>
      <c r="S317" s="193">
        <v>0</v>
      </c>
      <c r="T317" s="194">
        <f t="shared" si="63"/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95" t="s">
        <v>220</v>
      </c>
      <c r="AT317" s="195" t="s">
        <v>256</v>
      </c>
      <c r="AU317" s="195" t="s">
        <v>180</v>
      </c>
      <c r="AY317" s="14" t="s">
        <v>172</v>
      </c>
      <c r="BE317" s="196">
        <f t="shared" si="64"/>
        <v>0</v>
      </c>
      <c r="BF317" s="196">
        <f t="shared" si="65"/>
        <v>0</v>
      </c>
      <c r="BG317" s="196">
        <f t="shared" si="66"/>
        <v>0</v>
      </c>
      <c r="BH317" s="196">
        <f t="shared" si="67"/>
        <v>0</v>
      </c>
      <c r="BI317" s="196">
        <f t="shared" si="68"/>
        <v>0</v>
      </c>
      <c r="BJ317" s="14" t="s">
        <v>180</v>
      </c>
      <c r="BK317" s="196">
        <f t="shared" si="69"/>
        <v>0</v>
      </c>
      <c r="BL317" s="14" t="s">
        <v>179</v>
      </c>
      <c r="BM317" s="195" t="s">
        <v>1596</v>
      </c>
    </row>
    <row r="318" spans="1:65" s="2" customFormat="1" ht="24.2" customHeight="1">
      <c r="A318" s="31"/>
      <c r="B318" s="32"/>
      <c r="C318" s="184" t="s">
        <v>1597</v>
      </c>
      <c r="D318" s="184" t="s">
        <v>175</v>
      </c>
      <c r="E318" s="185" t="s">
        <v>1601</v>
      </c>
      <c r="F318" s="186" t="s">
        <v>1602</v>
      </c>
      <c r="G318" s="187" t="s">
        <v>1048</v>
      </c>
      <c r="H318" s="188">
        <v>1</v>
      </c>
      <c r="I318" s="189"/>
      <c r="J318" s="188">
        <f t="shared" si="60"/>
        <v>0</v>
      </c>
      <c r="K318" s="190"/>
      <c r="L318" s="36"/>
      <c r="M318" s="191" t="s">
        <v>1</v>
      </c>
      <c r="N318" s="192" t="s">
        <v>38</v>
      </c>
      <c r="O318" s="68"/>
      <c r="P318" s="193">
        <f t="shared" si="61"/>
        <v>0</v>
      </c>
      <c r="Q318" s="193">
        <v>0</v>
      </c>
      <c r="R318" s="193">
        <f t="shared" si="62"/>
        <v>0</v>
      </c>
      <c r="S318" s="193">
        <v>0</v>
      </c>
      <c r="T318" s="194">
        <f t="shared" si="63"/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95" t="s">
        <v>179</v>
      </c>
      <c r="AT318" s="195" t="s">
        <v>175</v>
      </c>
      <c r="AU318" s="195" t="s">
        <v>180</v>
      </c>
      <c r="AY318" s="14" t="s">
        <v>172</v>
      </c>
      <c r="BE318" s="196">
        <f t="shared" si="64"/>
        <v>0</v>
      </c>
      <c r="BF318" s="196">
        <f t="shared" si="65"/>
        <v>0</v>
      </c>
      <c r="BG318" s="196">
        <f t="shared" si="66"/>
        <v>0</v>
      </c>
      <c r="BH318" s="196">
        <f t="shared" si="67"/>
        <v>0</v>
      </c>
      <c r="BI318" s="196">
        <f t="shared" si="68"/>
        <v>0</v>
      </c>
      <c r="BJ318" s="14" t="s">
        <v>180</v>
      </c>
      <c r="BK318" s="196">
        <f t="shared" si="69"/>
        <v>0</v>
      </c>
      <c r="BL318" s="14" t="s">
        <v>179</v>
      </c>
      <c r="BM318" s="195" t="s">
        <v>1600</v>
      </c>
    </row>
    <row r="319" spans="1:65" s="2" customFormat="1" ht="24.2" customHeight="1">
      <c r="A319" s="31"/>
      <c r="B319" s="32"/>
      <c r="C319" s="184" t="s">
        <v>1283</v>
      </c>
      <c r="D319" s="184" t="s">
        <v>175</v>
      </c>
      <c r="E319" s="185" t="s">
        <v>2209</v>
      </c>
      <c r="F319" s="186" t="s">
        <v>2210</v>
      </c>
      <c r="G319" s="187" t="s">
        <v>1048</v>
      </c>
      <c r="H319" s="188">
        <v>4</v>
      </c>
      <c r="I319" s="189"/>
      <c r="J319" s="188">
        <f t="shared" si="60"/>
        <v>0</v>
      </c>
      <c r="K319" s="190"/>
      <c r="L319" s="36"/>
      <c r="M319" s="191" t="s">
        <v>1</v>
      </c>
      <c r="N319" s="192" t="s">
        <v>38</v>
      </c>
      <c r="O319" s="68"/>
      <c r="P319" s="193">
        <f t="shared" si="61"/>
        <v>0</v>
      </c>
      <c r="Q319" s="193">
        <v>0</v>
      </c>
      <c r="R319" s="193">
        <f t="shared" si="62"/>
        <v>0</v>
      </c>
      <c r="S319" s="193">
        <v>0</v>
      </c>
      <c r="T319" s="194">
        <f t="shared" si="63"/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95" t="s">
        <v>179</v>
      </c>
      <c r="AT319" s="195" t="s">
        <v>175</v>
      </c>
      <c r="AU319" s="195" t="s">
        <v>180</v>
      </c>
      <c r="AY319" s="14" t="s">
        <v>172</v>
      </c>
      <c r="BE319" s="196">
        <f t="shared" si="64"/>
        <v>0</v>
      </c>
      <c r="BF319" s="196">
        <f t="shared" si="65"/>
        <v>0</v>
      </c>
      <c r="BG319" s="196">
        <f t="shared" si="66"/>
        <v>0</v>
      </c>
      <c r="BH319" s="196">
        <f t="shared" si="67"/>
        <v>0</v>
      </c>
      <c r="BI319" s="196">
        <f t="shared" si="68"/>
        <v>0</v>
      </c>
      <c r="BJ319" s="14" t="s">
        <v>180</v>
      </c>
      <c r="BK319" s="196">
        <f t="shared" si="69"/>
        <v>0</v>
      </c>
      <c r="BL319" s="14" t="s">
        <v>179</v>
      </c>
      <c r="BM319" s="195" t="s">
        <v>1603</v>
      </c>
    </row>
    <row r="320" spans="1:65" s="2" customFormat="1" ht="24.2" customHeight="1">
      <c r="A320" s="31"/>
      <c r="B320" s="32"/>
      <c r="C320" s="184" t="s">
        <v>1604</v>
      </c>
      <c r="D320" s="184" t="s">
        <v>175</v>
      </c>
      <c r="E320" s="185" t="s">
        <v>1605</v>
      </c>
      <c r="F320" s="186" t="s">
        <v>1606</v>
      </c>
      <c r="G320" s="187" t="s">
        <v>1048</v>
      </c>
      <c r="H320" s="188">
        <v>1</v>
      </c>
      <c r="I320" s="189"/>
      <c r="J320" s="188">
        <f t="shared" si="60"/>
        <v>0</v>
      </c>
      <c r="K320" s="190"/>
      <c r="L320" s="36"/>
      <c r="M320" s="191" t="s">
        <v>1</v>
      </c>
      <c r="N320" s="192" t="s">
        <v>38</v>
      </c>
      <c r="O320" s="68"/>
      <c r="P320" s="193">
        <f t="shared" si="61"/>
        <v>0</v>
      </c>
      <c r="Q320" s="193">
        <v>0</v>
      </c>
      <c r="R320" s="193">
        <f t="shared" si="62"/>
        <v>0</v>
      </c>
      <c r="S320" s="193">
        <v>0</v>
      </c>
      <c r="T320" s="194">
        <f t="shared" si="63"/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95" t="s">
        <v>179</v>
      </c>
      <c r="AT320" s="195" t="s">
        <v>175</v>
      </c>
      <c r="AU320" s="195" t="s">
        <v>180</v>
      </c>
      <c r="AY320" s="14" t="s">
        <v>172</v>
      </c>
      <c r="BE320" s="196">
        <f t="shared" si="64"/>
        <v>0</v>
      </c>
      <c r="BF320" s="196">
        <f t="shared" si="65"/>
        <v>0</v>
      </c>
      <c r="BG320" s="196">
        <f t="shared" si="66"/>
        <v>0</v>
      </c>
      <c r="BH320" s="196">
        <f t="shared" si="67"/>
        <v>0</v>
      </c>
      <c r="BI320" s="196">
        <f t="shared" si="68"/>
        <v>0</v>
      </c>
      <c r="BJ320" s="14" t="s">
        <v>180</v>
      </c>
      <c r="BK320" s="196">
        <f t="shared" si="69"/>
        <v>0</v>
      </c>
      <c r="BL320" s="14" t="s">
        <v>179</v>
      </c>
      <c r="BM320" s="195" t="s">
        <v>1607</v>
      </c>
    </row>
    <row r="321" spans="1:65" s="2" customFormat="1" ht="24.2" customHeight="1">
      <c r="A321" s="31"/>
      <c r="B321" s="32"/>
      <c r="C321" s="184" t="s">
        <v>1286</v>
      </c>
      <c r="D321" s="184" t="s">
        <v>175</v>
      </c>
      <c r="E321" s="185" t="s">
        <v>1608</v>
      </c>
      <c r="F321" s="186" t="s">
        <v>1609</v>
      </c>
      <c r="G321" s="187" t="s">
        <v>1048</v>
      </c>
      <c r="H321" s="188">
        <v>1</v>
      </c>
      <c r="I321" s="189"/>
      <c r="J321" s="188">
        <f t="shared" si="60"/>
        <v>0</v>
      </c>
      <c r="K321" s="190"/>
      <c r="L321" s="36"/>
      <c r="M321" s="191" t="s">
        <v>1</v>
      </c>
      <c r="N321" s="192" t="s">
        <v>38</v>
      </c>
      <c r="O321" s="68"/>
      <c r="P321" s="193">
        <f t="shared" si="61"/>
        <v>0</v>
      </c>
      <c r="Q321" s="193">
        <v>0</v>
      </c>
      <c r="R321" s="193">
        <f t="shared" si="62"/>
        <v>0</v>
      </c>
      <c r="S321" s="193">
        <v>0</v>
      </c>
      <c r="T321" s="194">
        <f t="shared" si="63"/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95" t="s">
        <v>179</v>
      </c>
      <c r="AT321" s="195" t="s">
        <v>175</v>
      </c>
      <c r="AU321" s="195" t="s">
        <v>180</v>
      </c>
      <c r="AY321" s="14" t="s">
        <v>172</v>
      </c>
      <c r="BE321" s="196">
        <f t="shared" si="64"/>
        <v>0</v>
      </c>
      <c r="BF321" s="196">
        <f t="shared" si="65"/>
        <v>0</v>
      </c>
      <c r="BG321" s="196">
        <f t="shared" si="66"/>
        <v>0</v>
      </c>
      <c r="BH321" s="196">
        <f t="shared" si="67"/>
        <v>0</v>
      </c>
      <c r="BI321" s="196">
        <f t="shared" si="68"/>
        <v>0</v>
      </c>
      <c r="BJ321" s="14" t="s">
        <v>180</v>
      </c>
      <c r="BK321" s="196">
        <f t="shared" si="69"/>
        <v>0</v>
      </c>
      <c r="BL321" s="14" t="s">
        <v>179</v>
      </c>
      <c r="BM321" s="195" t="s">
        <v>1610</v>
      </c>
    </row>
    <row r="322" spans="1:65" s="2" customFormat="1" ht="24.2" customHeight="1">
      <c r="A322" s="31"/>
      <c r="B322" s="32"/>
      <c r="C322" s="184" t="s">
        <v>1611</v>
      </c>
      <c r="D322" s="184" t="s">
        <v>175</v>
      </c>
      <c r="E322" s="185" t="s">
        <v>1612</v>
      </c>
      <c r="F322" s="186" t="s">
        <v>1613</v>
      </c>
      <c r="G322" s="187" t="s">
        <v>1048</v>
      </c>
      <c r="H322" s="188">
        <v>4</v>
      </c>
      <c r="I322" s="189"/>
      <c r="J322" s="188">
        <f t="shared" si="60"/>
        <v>0</v>
      </c>
      <c r="K322" s="190"/>
      <c r="L322" s="36"/>
      <c r="M322" s="191" t="s">
        <v>1</v>
      </c>
      <c r="N322" s="192" t="s">
        <v>38</v>
      </c>
      <c r="O322" s="68"/>
      <c r="P322" s="193">
        <f t="shared" si="61"/>
        <v>0</v>
      </c>
      <c r="Q322" s="193">
        <v>0</v>
      </c>
      <c r="R322" s="193">
        <f t="shared" si="62"/>
        <v>0</v>
      </c>
      <c r="S322" s="193">
        <v>0</v>
      </c>
      <c r="T322" s="194">
        <f t="shared" si="63"/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95" t="s">
        <v>179</v>
      </c>
      <c r="AT322" s="195" t="s">
        <v>175</v>
      </c>
      <c r="AU322" s="195" t="s">
        <v>180</v>
      </c>
      <c r="AY322" s="14" t="s">
        <v>172</v>
      </c>
      <c r="BE322" s="196">
        <f t="shared" si="64"/>
        <v>0</v>
      </c>
      <c r="BF322" s="196">
        <f t="shared" si="65"/>
        <v>0</v>
      </c>
      <c r="BG322" s="196">
        <f t="shared" si="66"/>
        <v>0</v>
      </c>
      <c r="BH322" s="196">
        <f t="shared" si="67"/>
        <v>0</v>
      </c>
      <c r="BI322" s="196">
        <f t="shared" si="68"/>
        <v>0</v>
      </c>
      <c r="BJ322" s="14" t="s">
        <v>180</v>
      </c>
      <c r="BK322" s="196">
        <f t="shared" si="69"/>
        <v>0</v>
      </c>
      <c r="BL322" s="14" t="s">
        <v>179</v>
      </c>
      <c r="BM322" s="195" t="s">
        <v>1614</v>
      </c>
    </row>
    <row r="323" spans="1:65" s="2" customFormat="1" ht="24.2" customHeight="1">
      <c r="A323" s="31"/>
      <c r="B323" s="32"/>
      <c r="C323" s="184" t="s">
        <v>1290</v>
      </c>
      <c r="D323" s="184" t="s">
        <v>175</v>
      </c>
      <c r="E323" s="185" t="s">
        <v>1615</v>
      </c>
      <c r="F323" s="186" t="s">
        <v>1616</v>
      </c>
      <c r="G323" s="187" t="s">
        <v>1048</v>
      </c>
      <c r="H323" s="188">
        <v>7</v>
      </c>
      <c r="I323" s="189"/>
      <c r="J323" s="188">
        <f t="shared" si="60"/>
        <v>0</v>
      </c>
      <c r="K323" s="190"/>
      <c r="L323" s="36"/>
      <c r="M323" s="191" t="s">
        <v>1</v>
      </c>
      <c r="N323" s="192" t="s">
        <v>38</v>
      </c>
      <c r="O323" s="68"/>
      <c r="P323" s="193">
        <f t="shared" si="61"/>
        <v>0</v>
      </c>
      <c r="Q323" s="193">
        <v>0</v>
      </c>
      <c r="R323" s="193">
        <f t="shared" si="62"/>
        <v>0</v>
      </c>
      <c r="S323" s="193">
        <v>0</v>
      </c>
      <c r="T323" s="194">
        <f t="shared" si="63"/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95" t="s">
        <v>179</v>
      </c>
      <c r="AT323" s="195" t="s">
        <v>175</v>
      </c>
      <c r="AU323" s="195" t="s">
        <v>180</v>
      </c>
      <c r="AY323" s="14" t="s">
        <v>172</v>
      </c>
      <c r="BE323" s="196">
        <f t="shared" si="64"/>
        <v>0</v>
      </c>
      <c r="BF323" s="196">
        <f t="shared" si="65"/>
        <v>0</v>
      </c>
      <c r="BG323" s="196">
        <f t="shared" si="66"/>
        <v>0</v>
      </c>
      <c r="BH323" s="196">
        <f t="shared" si="67"/>
        <v>0</v>
      </c>
      <c r="BI323" s="196">
        <f t="shared" si="68"/>
        <v>0</v>
      </c>
      <c r="BJ323" s="14" t="s">
        <v>180</v>
      </c>
      <c r="BK323" s="196">
        <f t="shared" si="69"/>
        <v>0</v>
      </c>
      <c r="BL323" s="14" t="s">
        <v>179</v>
      </c>
      <c r="BM323" s="195" t="s">
        <v>1617</v>
      </c>
    </row>
    <row r="324" spans="1:65" s="2" customFormat="1" ht="24.2" customHeight="1">
      <c r="A324" s="31"/>
      <c r="B324" s="32"/>
      <c r="C324" s="184" t="s">
        <v>1618</v>
      </c>
      <c r="D324" s="184" t="s">
        <v>175</v>
      </c>
      <c r="E324" s="185" t="s">
        <v>1619</v>
      </c>
      <c r="F324" s="186" t="s">
        <v>1620</v>
      </c>
      <c r="G324" s="187" t="s">
        <v>1048</v>
      </c>
      <c r="H324" s="188">
        <v>1</v>
      </c>
      <c r="I324" s="189"/>
      <c r="J324" s="188">
        <f t="shared" si="60"/>
        <v>0</v>
      </c>
      <c r="K324" s="190"/>
      <c r="L324" s="36"/>
      <c r="M324" s="191" t="s">
        <v>1</v>
      </c>
      <c r="N324" s="192" t="s">
        <v>38</v>
      </c>
      <c r="O324" s="68"/>
      <c r="P324" s="193">
        <f t="shared" si="61"/>
        <v>0</v>
      </c>
      <c r="Q324" s="193">
        <v>0</v>
      </c>
      <c r="R324" s="193">
        <f t="shared" si="62"/>
        <v>0</v>
      </c>
      <c r="S324" s="193">
        <v>0</v>
      </c>
      <c r="T324" s="194">
        <f t="shared" si="63"/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95" t="s">
        <v>179</v>
      </c>
      <c r="AT324" s="195" t="s">
        <v>175</v>
      </c>
      <c r="AU324" s="195" t="s">
        <v>180</v>
      </c>
      <c r="AY324" s="14" t="s">
        <v>172</v>
      </c>
      <c r="BE324" s="196">
        <f t="shared" si="64"/>
        <v>0</v>
      </c>
      <c r="BF324" s="196">
        <f t="shared" si="65"/>
        <v>0</v>
      </c>
      <c r="BG324" s="196">
        <f t="shared" si="66"/>
        <v>0</v>
      </c>
      <c r="BH324" s="196">
        <f t="shared" si="67"/>
        <v>0</v>
      </c>
      <c r="BI324" s="196">
        <f t="shared" si="68"/>
        <v>0</v>
      </c>
      <c r="BJ324" s="14" t="s">
        <v>180</v>
      </c>
      <c r="BK324" s="196">
        <f t="shared" si="69"/>
        <v>0</v>
      </c>
      <c r="BL324" s="14" t="s">
        <v>179</v>
      </c>
      <c r="BM324" s="195" t="s">
        <v>1621</v>
      </c>
    </row>
    <row r="325" spans="1:65" s="2" customFormat="1" ht="24.2" customHeight="1">
      <c r="A325" s="31"/>
      <c r="B325" s="32"/>
      <c r="C325" s="184" t="s">
        <v>1293</v>
      </c>
      <c r="D325" s="184" t="s">
        <v>175</v>
      </c>
      <c r="E325" s="185" t="s">
        <v>1915</v>
      </c>
      <c r="F325" s="186" t="s">
        <v>1916</v>
      </c>
      <c r="G325" s="187" t="s">
        <v>1048</v>
      </c>
      <c r="H325" s="188">
        <v>2</v>
      </c>
      <c r="I325" s="189"/>
      <c r="J325" s="188">
        <f t="shared" si="60"/>
        <v>0</v>
      </c>
      <c r="K325" s="190"/>
      <c r="L325" s="36"/>
      <c r="M325" s="191" t="s">
        <v>1</v>
      </c>
      <c r="N325" s="192" t="s">
        <v>38</v>
      </c>
      <c r="O325" s="68"/>
      <c r="P325" s="193">
        <f t="shared" si="61"/>
        <v>0</v>
      </c>
      <c r="Q325" s="193">
        <v>0</v>
      </c>
      <c r="R325" s="193">
        <f t="shared" si="62"/>
        <v>0</v>
      </c>
      <c r="S325" s="193">
        <v>0</v>
      </c>
      <c r="T325" s="194">
        <f t="shared" si="63"/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95" t="s">
        <v>179</v>
      </c>
      <c r="AT325" s="195" t="s">
        <v>175</v>
      </c>
      <c r="AU325" s="195" t="s">
        <v>180</v>
      </c>
      <c r="AY325" s="14" t="s">
        <v>172</v>
      </c>
      <c r="BE325" s="196">
        <f t="shared" si="64"/>
        <v>0</v>
      </c>
      <c r="BF325" s="196">
        <f t="shared" si="65"/>
        <v>0</v>
      </c>
      <c r="BG325" s="196">
        <f t="shared" si="66"/>
        <v>0</v>
      </c>
      <c r="BH325" s="196">
        <f t="shared" si="67"/>
        <v>0</v>
      </c>
      <c r="BI325" s="196">
        <f t="shared" si="68"/>
        <v>0</v>
      </c>
      <c r="BJ325" s="14" t="s">
        <v>180</v>
      </c>
      <c r="BK325" s="196">
        <f t="shared" si="69"/>
        <v>0</v>
      </c>
      <c r="BL325" s="14" t="s">
        <v>179</v>
      </c>
      <c r="BM325" s="195" t="s">
        <v>1624</v>
      </c>
    </row>
    <row r="326" spans="1:65" s="2" customFormat="1" ht="24.2" customHeight="1">
      <c r="A326" s="31"/>
      <c r="B326" s="32"/>
      <c r="C326" s="184" t="s">
        <v>1625</v>
      </c>
      <c r="D326" s="184" t="s">
        <v>175</v>
      </c>
      <c r="E326" s="185" t="s">
        <v>1622</v>
      </c>
      <c r="F326" s="186" t="s">
        <v>1623</v>
      </c>
      <c r="G326" s="187" t="s">
        <v>1048</v>
      </c>
      <c r="H326" s="188">
        <v>1</v>
      </c>
      <c r="I326" s="189"/>
      <c r="J326" s="188">
        <f t="shared" si="60"/>
        <v>0</v>
      </c>
      <c r="K326" s="190"/>
      <c r="L326" s="36"/>
      <c r="M326" s="191" t="s">
        <v>1</v>
      </c>
      <c r="N326" s="192" t="s">
        <v>38</v>
      </c>
      <c r="O326" s="68"/>
      <c r="P326" s="193">
        <f t="shared" si="61"/>
        <v>0</v>
      </c>
      <c r="Q326" s="193">
        <v>0</v>
      </c>
      <c r="R326" s="193">
        <f t="shared" si="62"/>
        <v>0</v>
      </c>
      <c r="S326" s="193">
        <v>0</v>
      </c>
      <c r="T326" s="194">
        <f t="shared" si="63"/>
        <v>0</v>
      </c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R326" s="195" t="s">
        <v>179</v>
      </c>
      <c r="AT326" s="195" t="s">
        <v>175</v>
      </c>
      <c r="AU326" s="195" t="s">
        <v>180</v>
      </c>
      <c r="AY326" s="14" t="s">
        <v>172</v>
      </c>
      <c r="BE326" s="196">
        <f t="shared" si="64"/>
        <v>0</v>
      </c>
      <c r="BF326" s="196">
        <f t="shared" si="65"/>
        <v>0</v>
      </c>
      <c r="BG326" s="196">
        <f t="shared" si="66"/>
        <v>0</v>
      </c>
      <c r="BH326" s="196">
        <f t="shared" si="67"/>
        <v>0</v>
      </c>
      <c r="BI326" s="196">
        <f t="shared" si="68"/>
        <v>0</v>
      </c>
      <c r="BJ326" s="14" t="s">
        <v>180</v>
      </c>
      <c r="BK326" s="196">
        <f t="shared" si="69"/>
        <v>0</v>
      </c>
      <c r="BL326" s="14" t="s">
        <v>179</v>
      </c>
      <c r="BM326" s="195" t="s">
        <v>1628</v>
      </c>
    </row>
    <row r="327" spans="1:65" s="2" customFormat="1" ht="24.2" customHeight="1">
      <c r="A327" s="31"/>
      <c r="B327" s="32"/>
      <c r="C327" s="184" t="s">
        <v>1297</v>
      </c>
      <c r="D327" s="184" t="s">
        <v>175</v>
      </c>
      <c r="E327" s="185" t="s">
        <v>1917</v>
      </c>
      <c r="F327" s="186" t="s">
        <v>1918</v>
      </c>
      <c r="G327" s="187" t="s">
        <v>1048</v>
      </c>
      <c r="H327" s="188">
        <v>2</v>
      </c>
      <c r="I327" s="189"/>
      <c r="J327" s="188">
        <f t="shared" si="60"/>
        <v>0</v>
      </c>
      <c r="K327" s="190"/>
      <c r="L327" s="36"/>
      <c r="M327" s="191" t="s">
        <v>1</v>
      </c>
      <c r="N327" s="192" t="s">
        <v>38</v>
      </c>
      <c r="O327" s="68"/>
      <c r="P327" s="193">
        <f t="shared" si="61"/>
        <v>0</v>
      </c>
      <c r="Q327" s="193">
        <v>0</v>
      </c>
      <c r="R327" s="193">
        <f t="shared" si="62"/>
        <v>0</v>
      </c>
      <c r="S327" s="193">
        <v>0</v>
      </c>
      <c r="T327" s="194">
        <f t="shared" si="63"/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95" t="s">
        <v>179</v>
      </c>
      <c r="AT327" s="195" t="s">
        <v>175</v>
      </c>
      <c r="AU327" s="195" t="s">
        <v>180</v>
      </c>
      <c r="AY327" s="14" t="s">
        <v>172</v>
      </c>
      <c r="BE327" s="196">
        <f t="shared" si="64"/>
        <v>0</v>
      </c>
      <c r="BF327" s="196">
        <f t="shared" si="65"/>
        <v>0</v>
      </c>
      <c r="BG327" s="196">
        <f t="shared" si="66"/>
        <v>0</v>
      </c>
      <c r="BH327" s="196">
        <f t="shared" si="67"/>
        <v>0</v>
      </c>
      <c r="BI327" s="196">
        <f t="shared" si="68"/>
        <v>0</v>
      </c>
      <c r="BJ327" s="14" t="s">
        <v>180</v>
      </c>
      <c r="BK327" s="196">
        <f t="shared" si="69"/>
        <v>0</v>
      </c>
      <c r="BL327" s="14" t="s">
        <v>179</v>
      </c>
      <c r="BM327" s="195" t="s">
        <v>1631</v>
      </c>
    </row>
    <row r="328" spans="1:65" s="2" customFormat="1" ht="24.2" customHeight="1">
      <c r="A328" s="31"/>
      <c r="B328" s="32"/>
      <c r="C328" s="184" t="s">
        <v>1632</v>
      </c>
      <c r="D328" s="184" t="s">
        <v>175</v>
      </c>
      <c r="E328" s="185" t="s">
        <v>1626</v>
      </c>
      <c r="F328" s="186" t="s">
        <v>1627</v>
      </c>
      <c r="G328" s="187" t="s">
        <v>1048</v>
      </c>
      <c r="H328" s="188">
        <v>13</v>
      </c>
      <c r="I328" s="189"/>
      <c r="J328" s="188">
        <f t="shared" si="60"/>
        <v>0</v>
      </c>
      <c r="K328" s="190"/>
      <c r="L328" s="36"/>
      <c r="M328" s="191" t="s">
        <v>1</v>
      </c>
      <c r="N328" s="192" t="s">
        <v>38</v>
      </c>
      <c r="O328" s="68"/>
      <c r="P328" s="193">
        <f t="shared" si="61"/>
        <v>0</v>
      </c>
      <c r="Q328" s="193">
        <v>0</v>
      </c>
      <c r="R328" s="193">
        <f t="shared" si="62"/>
        <v>0</v>
      </c>
      <c r="S328" s="193">
        <v>0</v>
      </c>
      <c r="T328" s="194">
        <f t="shared" si="63"/>
        <v>0</v>
      </c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R328" s="195" t="s">
        <v>179</v>
      </c>
      <c r="AT328" s="195" t="s">
        <v>175</v>
      </c>
      <c r="AU328" s="195" t="s">
        <v>180</v>
      </c>
      <c r="AY328" s="14" t="s">
        <v>172</v>
      </c>
      <c r="BE328" s="196">
        <f t="shared" si="64"/>
        <v>0</v>
      </c>
      <c r="BF328" s="196">
        <f t="shared" si="65"/>
        <v>0</v>
      </c>
      <c r="BG328" s="196">
        <f t="shared" si="66"/>
        <v>0</v>
      </c>
      <c r="BH328" s="196">
        <f t="shared" si="67"/>
        <v>0</v>
      </c>
      <c r="BI328" s="196">
        <f t="shared" si="68"/>
        <v>0</v>
      </c>
      <c r="BJ328" s="14" t="s">
        <v>180</v>
      </c>
      <c r="BK328" s="196">
        <f t="shared" si="69"/>
        <v>0</v>
      </c>
      <c r="BL328" s="14" t="s">
        <v>179</v>
      </c>
      <c r="BM328" s="195" t="s">
        <v>1635</v>
      </c>
    </row>
    <row r="329" spans="1:65" s="2" customFormat="1" ht="24.2" customHeight="1">
      <c r="A329" s="31"/>
      <c r="B329" s="32"/>
      <c r="C329" s="184" t="s">
        <v>1300</v>
      </c>
      <c r="D329" s="184" t="s">
        <v>175</v>
      </c>
      <c r="E329" s="185" t="s">
        <v>1629</v>
      </c>
      <c r="F329" s="186" t="s">
        <v>1630</v>
      </c>
      <c r="G329" s="187" t="s">
        <v>1048</v>
      </c>
      <c r="H329" s="188">
        <v>4</v>
      </c>
      <c r="I329" s="189"/>
      <c r="J329" s="188">
        <f t="shared" si="60"/>
        <v>0</v>
      </c>
      <c r="K329" s="190"/>
      <c r="L329" s="36"/>
      <c r="M329" s="191" t="s">
        <v>1</v>
      </c>
      <c r="N329" s="192" t="s">
        <v>38</v>
      </c>
      <c r="O329" s="68"/>
      <c r="P329" s="193">
        <f t="shared" si="61"/>
        <v>0</v>
      </c>
      <c r="Q329" s="193">
        <v>0</v>
      </c>
      <c r="R329" s="193">
        <f t="shared" si="62"/>
        <v>0</v>
      </c>
      <c r="S329" s="193">
        <v>0</v>
      </c>
      <c r="T329" s="194">
        <f t="shared" si="63"/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95" t="s">
        <v>179</v>
      </c>
      <c r="AT329" s="195" t="s">
        <v>175</v>
      </c>
      <c r="AU329" s="195" t="s">
        <v>180</v>
      </c>
      <c r="AY329" s="14" t="s">
        <v>172</v>
      </c>
      <c r="BE329" s="196">
        <f t="shared" si="64"/>
        <v>0</v>
      </c>
      <c r="BF329" s="196">
        <f t="shared" si="65"/>
        <v>0</v>
      </c>
      <c r="BG329" s="196">
        <f t="shared" si="66"/>
        <v>0</v>
      </c>
      <c r="BH329" s="196">
        <f t="shared" si="67"/>
        <v>0</v>
      </c>
      <c r="BI329" s="196">
        <f t="shared" si="68"/>
        <v>0</v>
      </c>
      <c r="BJ329" s="14" t="s">
        <v>180</v>
      </c>
      <c r="BK329" s="196">
        <f t="shared" si="69"/>
        <v>0</v>
      </c>
      <c r="BL329" s="14" t="s">
        <v>179</v>
      </c>
      <c r="BM329" s="195" t="s">
        <v>1638</v>
      </c>
    </row>
    <row r="330" spans="1:65" s="2" customFormat="1" ht="24.2" customHeight="1">
      <c r="A330" s="31"/>
      <c r="B330" s="32"/>
      <c r="C330" s="184" t="s">
        <v>1639</v>
      </c>
      <c r="D330" s="184" t="s">
        <v>175</v>
      </c>
      <c r="E330" s="185" t="s">
        <v>1633</v>
      </c>
      <c r="F330" s="186" t="s">
        <v>1634</v>
      </c>
      <c r="G330" s="187" t="s">
        <v>1048</v>
      </c>
      <c r="H330" s="188">
        <v>4</v>
      </c>
      <c r="I330" s="189"/>
      <c r="J330" s="188">
        <f t="shared" si="60"/>
        <v>0</v>
      </c>
      <c r="K330" s="190"/>
      <c r="L330" s="36"/>
      <c r="M330" s="191" t="s">
        <v>1</v>
      </c>
      <c r="N330" s="192" t="s">
        <v>38</v>
      </c>
      <c r="O330" s="68"/>
      <c r="P330" s="193">
        <f t="shared" si="61"/>
        <v>0</v>
      </c>
      <c r="Q330" s="193">
        <v>0</v>
      </c>
      <c r="R330" s="193">
        <f t="shared" si="62"/>
        <v>0</v>
      </c>
      <c r="S330" s="193">
        <v>0</v>
      </c>
      <c r="T330" s="194">
        <f t="shared" si="63"/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95" t="s">
        <v>179</v>
      </c>
      <c r="AT330" s="195" t="s">
        <v>175</v>
      </c>
      <c r="AU330" s="195" t="s">
        <v>180</v>
      </c>
      <c r="AY330" s="14" t="s">
        <v>172</v>
      </c>
      <c r="BE330" s="196">
        <f t="shared" si="64"/>
        <v>0</v>
      </c>
      <c r="BF330" s="196">
        <f t="shared" si="65"/>
        <v>0</v>
      </c>
      <c r="BG330" s="196">
        <f t="shared" si="66"/>
        <v>0</v>
      </c>
      <c r="BH330" s="196">
        <f t="shared" si="67"/>
        <v>0</v>
      </c>
      <c r="BI330" s="196">
        <f t="shared" si="68"/>
        <v>0</v>
      </c>
      <c r="BJ330" s="14" t="s">
        <v>180</v>
      </c>
      <c r="BK330" s="196">
        <f t="shared" si="69"/>
        <v>0</v>
      </c>
      <c r="BL330" s="14" t="s">
        <v>179</v>
      </c>
      <c r="BM330" s="195" t="s">
        <v>1642</v>
      </c>
    </row>
    <row r="331" spans="1:65" s="2" customFormat="1" ht="24.2" customHeight="1">
      <c r="A331" s="31"/>
      <c r="B331" s="32"/>
      <c r="C331" s="184" t="s">
        <v>1304</v>
      </c>
      <c r="D331" s="184" t="s">
        <v>175</v>
      </c>
      <c r="E331" s="185" t="s">
        <v>1636</v>
      </c>
      <c r="F331" s="186" t="s">
        <v>1637</v>
      </c>
      <c r="G331" s="187" t="s">
        <v>1048</v>
      </c>
      <c r="H331" s="188">
        <v>1</v>
      </c>
      <c r="I331" s="189"/>
      <c r="J331" s="188">
        <f t="shared" si="60"/>
        <v>0</v>
      </c>
      <c r="K331" s="190"/>
      <c r="L331" s="36"/>
      <c r="M331" s="191" t="s">
        <v>1</v>
      </c>
      <c r="N331" s="192" t="s">
        <v>38</v>
      </c>
      <c r="O331" s="68"/>
      <c r="P331" s="193">
        <f t="shared" si="61"/>
        <v>0</v>
      </c>
      <c r="Q331" s="193">
        <v>0</v>
      </c>
      <c r="R331" s="193">
        <f t="shared" si="62"/>
        <v>0</v>
      </c>
      <c r="S331" s="193">
        <v>0</v>
      </c>
      <c r="T331" s="194">
        <f t="shared" si="63"/>
        <v>0</v>
      </c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R331" s="195" t="s">
        <v>179</v>
      </c>
      <c r="AT331" s="195" t="s">
        <v>175</v>
      </c>
      <c r="AU331" s="195" t="s">
        <v>180</v>
      </c>
      <c r="AY331" s="14" t="s">
        <v>172</v>
      </c>
      <c r="BE331" s="196">
        <f t="shared" si="64"/>
        <v>0</v>
      </c>
      <c r="BF331" s="196">
        <f t="shared" si="65"/>
        <v>0</v>
      </c>
      <c r="BG331" s="196">
        <f t="shared" si="66"/>
        <v>0</v>
      </c>
      <c r="BH331" s="196">
        <f t="shared" si="67"/>
        <v>0</v>
      </c>
      <c r="BI331" s="196">
        <f t="shared" si="68"/>
        <v>0</v>
      </c>
      <c r="BJ331" s="14" t="s">
        <v>180</v>
      </c>
      <c r="BK331" s="196">
        <f t="shared" si="69"/>
        <v>0</v>
      </c>
      <c r="BL331" s="14" t="s">
        <v>179</v>
      </c>
      <c r="BM331" s="195" t="s">
        <v>1645</v>
      </c>
    </row>
    <row r="332" spans="1:65" s="2" customFormat="1" ht="24.2" customHeight="1">
      <c r="A332" s="31"/>
      <c r="B332" s="32"/>
      <c r="C332" s="184" t="s">
        <v>1646</v>
      </c>
      <c r="D332" s="184" t="s">
        <v>175</v>
      </c>
      <c r="E332" s="185" t="s">
        <v>1640</v>
      </c>
      <c r="F332" s="186" t="s">
        <v>1641</v>
      </c>
      <c r="G332" s="187" t="s">
        <v>1048</v>
      </c>
      <c r="H332" s="188">
        <v>1</v>
      </c>
      <c r="I332" s="189"/>
      <c r="J332" s="188">
        <f t="shared" si="60"/>
        <v>0</v>
      </c>
      <c r="K332" s="190"/>
      <c r="L332" s="36"/>
      <c r="M332" s="191" t="s">
        <v>1</v>
      </c>
      <c r="N332" s="192" t="s">
        <v>38</v>
      </c>
      <c r="O332" s="68"/>
      <c r="P332" s="193">
        <f t="shared" si="61"/>
        <v>0</v>
      </c>
      <c r="Q332" s="193">
        <v>0</v>
      </c>
      <c r="R332" s="193">
        <f t="shared" si="62"/>
        <v>0</v>
      </c>
      <c r="S332" s="193">
        <v>0</v>
      </c>
      <c r="T332" s="194">
        <f t="shared" si="63"/>
        <v>0</v>
      </c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R332" s="195" t="s">
        <v>179</v>
      </c>
      <c r="AT332" s="195" t="s">
        <v>175</v>
      </c>
      <c r="AU332" s="195" t="s">
        <v>180</v>
      </c>
      <c r="AY332" s="14" t="s">
        <v>172</v>
      </c>
      <c r="BE332" s="196">
        <f t="shared" si="64"/>
        <v>0</v>
      </c>
      <c r="BF332" s="196">
        <f t="shared" si="65"/>
        <v>0</v>
      </c>
      <c r="BG332" s="196">
        <f t="shared" si="66"/>
        <v>0</v>
      </c>
      <c r="BH332" s="196">
        <f t="shared" si="67"/>
        <v>0</v>
      </c>
      <c r="BI332" s="196">
        <f t="shared" si="68"/>
        <v>0</v>
      </c>
      <c r="BJ332" s="14" t="s">
        <v>180</v>
      </c>
      <c r="BK332" s="196">
        <f t="shared" si="69"/>
        <v>0</v>
      </c>
      <c r="BL332" s="14" t="s">
        <v>179</v>
      </c>
      <c r="BM332" s="195" t="s">
        <v>1649</v>
      </c>
    </row>
    <row r="333" spans="1:65" s="2" customFormat="1" ht="24.2" customHeight="1">
      <c r="A333" s="31"/>
      <c r="B333" s="32"/>
      <c r="C333" s="184" t="s">
        <v>1307</v>
      </c>
      <c r="D333" s="184" t="s">
        <v>175</v>
      </c>
      <c r="E333" s="185" t="s">
        <v>1643</v>
      </c>
      <c r="F333" s="186" t="s">
        <v>1644</v>
      </c>
      <c r="G333" s="187" t="s">
        <v>1048</v>
      </c>
      <c r="H333" s="188">
        <v>1</v>
      </c>
      <c r="I333" s="189"/>
      <c r="J333" s="188">
        <f t="shared" si="60"/>
        <v>0</v>
      </c>
      <c r="K333" s="190"/>
      <c r="L333" s="36"/>
      <c r="M333" s="191" t="s">
        <v>1</v>
      </c>
      <c r="N333" s="192" t="s">
        <v>38</v>
      </c>
      <c r="O333" s="68"/>
      <c r="P333" s="193">
        <f t="shared" si="61"/>
        <v>0</v>
      </c>
      <c r="Q333" s="193">
        <v>0</v>
      </c>
      <c r="R333" s="193">
        <f t="shared" si="62"/>
        <v>0</v>
      </c>
      <c r="S333" s="193">
        <v>0</v>
      </c>
      <c r="T333" s="194">
        <f t="shared" si="63"/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95" t="s">
        <v>179</v>
      </c>
      <c r="AT333" s="195" t="s">
        <v>175</v>
      </c>
      <c r="AU333" s="195" t="s">
        <v>180</v>
      </c>
      <c r="AY333" s="14" t="s">
        <v>172</v>
      </c>
      <c r="BE333" s="196">
        <f t="shared" si="64"/>
        <v>0</v>
      </c>
      <c r="BF333" s="196">
        <f t="shared" si="65"/>
        <v>0</v>
      </c>
      <c r="BG333" s="196">
        <f t="shared" si="66"/>
        <v>0</v>
      </c>
      <c r="BH333" s="196">
        <f t="shared" si="67"/>
        <v>0</v>
      </c>
      <c r="BI333" s="196">
        <f t="shared" si="68"/>
        <v>0</v>
      </c>
      <c r="BJ333" s="14" t="s">
        <v>180</v>
      </c>
      <c r="BK333" s="196">
        <f t="shared" si="69"/>
        <v>0</v>
      </c>
      <c r="BL333" s="14" t="s">
        <v>179</v>
      </c>
      <c r="BM333" s="195" t="s">
        <v>1652</v>
      </c>
    </row>
    <row r="334" spans="1:65" s="2" customFormat="1" ht="24.2" customHeight="1">
      <c r="A334" s="31"/>
      <c r="B334" s="32"/>
      <c r="C334" s="184" t="s">
        <v>1653</v>
      </c>
      <c r="D334" s="184" t="s">
        <v>175</v>
      </c>
      <c r="E334" s="185" t="s">
        <v>1647</v>
      </c>
      <c r="F334" s="186" t="s">
        <v>1648</v>
      </c>
      <c r="G334" s="187" t="s">
        <v>1048</v>
      </c>
      <c r="H334" s="188">
        <v>1</v>
      </c>
      <c r="I334" s="189"/>
      <c r="J334" s="188">
        <f t="shared" si="60"/>
        <v>0</v>
      </c>
      <c r="K334" s="190"/>
      <c r="L334" s="36"/>
      <c r="M334" s="191" t="s">
        <v>1</v>
      </c>
      <c r="N334" s="192" t="s">
        <v>38</v>
      </c>
      <c r="O334" s="68"/>
      <c r="P334" s="193">
        <f t="shared" si="61"/>
        <v>0</v>
      </c>
      <c r="Q334" s="193">
        <v>0</v>
      </c>
      <c r="R334" s="193">
        <f t="shared" si="62"/>
        <v>0</v>
      </c>
      <c r="S334" s="193">
        <v>0</v>
      </c>
      <c r="T334" s="194">
        <f t="shared" si="63"/>
        <v>0</v>
      </c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R334" s="195" t="s">
        <v>179</v>
      </c>
      <c r="AT334" s="195" t="s">
        <v>175</v>
      </c>
      <c r="AU334" s="195" t="s">
        <v>180</v>
      </c>
      <c r="AY334" s="14" t="s">
        <v>172</v>
      </c>
      <c r="BE334" s="196">
        <f t="shared" si="64"/>
        <v>0</v>
      </c>
      <c r="BF334" s="196">
        <f t="shared" si="65"/>
        <v>0</v>
      </c>
      <c r="BG334" s="196">
        <f t="shared" si="66"/>
        <v>0</v>
      </c>
      <c r="BH334" s="196">
        <f t="shared" si="67"/>
        <v>0</v>
      </c>
      <c r="BI334" s="196">
        <f t="shared" si="68"/>
        <v>0</v>
      </c>
      <c r="BJ334" s="14" t="s">
        <v>180</v>
      </c>
      <c r="BK334" s="196">
        <f t="shared" si="69"/>
        <v>0</v>
      </c>
      <c r="BL334" s="14" t="s">
        <v>179</v>
      </c>
      <c r="BM334" s="195" t="s">
        <v>1656</v>
      </c>
    </row>
    <row r="335" spans="1:65" s="2" customFormat="1" ht="24.2" customHeight="1">
      <c r="A335" s="31"/>
      <c r="B335" s="32"/>
      <c r="C335" s="184" t="s">
        <v>1310</v>
      </c>
      <c r="D335" s="184" t="s">
        <v>175</v>
      </c>
      <c r="E335" s="185" t="s">
        <v>1650</v>
      </c>
      <c r="F335" s="186" t="s">
        <v>1651</v>
      </c>
      <c r="G335" s="187" t="s">
        <v>1048</v>
      </c>
      <c r="H335" s="188">
        <v>37</v>
      </c>
      <c r="I335" s="189"/>
      <c r="J335" s="188">
        <f t="shared" si="60"/>
        <v>0</v>
      </c>
      <c r="K335" s="190"/>
      <c r="L335" s="36"/>
      <c r="M335" s="191" t="s">
        <v>1</v>
      </c>
      <c r="N335" s="192" t="s">
        <v>38</v>
      </c>
      <c r="O335" s="68"/>
      <c r="P335" s="193">
        <f t="shared" si="61"/>
        <v>0</v>
      </c>
      <c r="Q335" s="193">
        <v>0</v>
      </c>
      <c r="R335" s="193">
        <f t="shared" si="62"/>
        <v>0</v>
      </c>
      <c r="S335" s="193">
        <v>0</v>
      </c>
      <c r="T335" s="194">
        <f t="shared" si="63"/>
        <v>0</v>
      </c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R335" s="195" t="s">
        <v>179</v>
      </c>
      <c r="AT335" s="195" t="s">
        <v>175</v>
      </c>
      <c r="AU335" s="195" t="s">
        <v>180</v>
      </c>
      <c r="AY335" s="14" t="s">
        <v>172</v>
      </c>
      <c r="BE335" s="196">
        <f t="shared" si="64"/>
        <v>0</v>
      </c>
      <c r="BF335" s="196">
        <f t="shared" si="65"/>
        <v>0</v>
      </c>
      <c r="BG335" s="196">
        <f t="shared" si="66"/>
        <v>0</v>
      </c>
      <c r="BH335" s="196">
        <f t="shared" si="67"/>
        <v>0</v>
      </c>
      <c r="BI335" s="196">
        <f t="shared" si="68"/>
        <v>0</v>
      </c>
      <c r="BJ335" s="14" t="s">
        <v>180</v>
      </c>
      <c r="BK335" s="196">
        <f t="shared" si="69"/>
        <v>0</v>
      </c>
      <c r="BL335" s="14" t="s">
        <v>179</v>
      </c>
      <c r="BM335" s="195" t="s">
        <v>1659</v>
      </c>
    </row>
    <row r="336" spans="1:65" s="2" customFormat="1" ht="24.2" customHeight="1">
      <c r="A336" s="31"/>
      <c r="B336" s="32"/>
      <c r="C336" s="184" t="s">
        <v>1662</v>
      </c>
      <c r="D336" s="184" t="s">
        <v>175</v>
      </c>
      <c r="E336" s="185" t="s">
        <v>1654</v>
      </c>
      <c r="F336" s="186" t="s">
        <v>1655</v>
      </c>
      <c r="G336" s="187" t="s">
        <v>218</v>
      </c>
      <c r="H336" s="188">
        <v>1.5</v>
      </c>
      <c r="I336" s="189"/>
      <c r="J336" s="188">
        <f t="shared" si="60"/>
        <v>0</v>
      </c>
      <c r="K336" s="190"/>
      <c r="L336" s="36"/>
      <c r="M336" s="191" t="s">
        <v>1</v>
      </c>
      <c r="N336" s="192" t="s">
        <v>38</v>
      </c>
      <c r="O336" s="68"/>
      <c r="P336" s="193">
        <f t="shared" si="61"/>
        <v>0</v>
      </c>
      <c r="Q336" s="193">
        <v>0</v>
      </c>
      <c r="R336" s="193">
        <f t="shared" si="62"/>
        <v>0</v>
      </c>
      <c r="S336" s="193">
        <v>0</v>
      </c>
      <c r="T336" s="194">
        <f t="shared" si="63"/>
        <v>0</v>
      </c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R336" s="195" t="s">
        <v>179</v>
      </c>
      <c r="AT336" s="195" t="s">
        <v>175</v>
      </c>
      <c r="AU336" s="195" t="s">
        <v>180</v>
      </c>
      <c r="AY336" s="14" t="s">
        <v>172</v>
      </c>
      <c r="BE336" s="196">
        <f t="shared" si="64"/>
        <v>0</v>
      </c>
      <c r="BF336" s="196">
        <f t="shared" si="65"/>
        <v>0</v>
      </c>
      <c r="BG336" s="196">
        <f t="shared" si="66"/>
        <v>0</v>
      </c>
      <c r="BH336" s="196">
        <f t="shared" si="67"/>
        <v>0</v>
      </c>
      <c r="BI336" s="196">
        <f t="shared" si="68"/>
        <v>0</v>
      </c>
      <c r="BJ336" s="14" t="s">
        <v>180</v>
      </c>
      <c r="BK336" s="196">
        <f t="shared" si="69"/>
        <v>0</v>
      </c>
      <c r="BL336" s="14" t="s">
        <v>179</v>
      </c>
      <c r="BM336" s="195" t="s">
        <v>1666</v>
      </c>
    </row>
    <row r="337" spans="1:65" s="2" customFormat="1" ht="24.2" customHeight="1">
      <c r="A337" s="31"/>
      <c r="B337" s="32"/>
      <c r="C337" s="184" t="s">
        <v>1313</v>
      </c>
      <c r="D337" s="184" t="s">
        <v>175</v>
      </c>
      <c r="E337" s="185" t="s">
        <v>1657</v>
      </c>
      <c r="F337" s="186" t="s">
        <v>1658</v>
      </c>
      <c r="G337" s="187" t="s">
        <v>218</v>
      </c>
      <c r="H337" s="188">
        <v>15</v>
      </c>
      <c r="I337" s="189"/>
      <c r="J337" s="188">
        <f t="shared" si="60"/>
        <v>0</v>
      </c>
      <c r="K337" s="190"/>
      <c r="L337" s="36"/>
      <c r="M337" s="191" t="s">
        <v>1</v>
      </c>
      <c r="N337" s="192" t="s">
        <v>38</v>
      </c>
      <c r="O337" s="68"/>
      <c r="P337" s="193">
        <f t="shared" si="61"/>
        <v>0</v>
      </c>
      <c r="Q337" s="193">
        <v>0</v>
      </c>
      <c r="R337" s="193">
        <f t="shared" si="62"/>
        <v>0</v>
      </c>
      <c r="S337" s="193">
        <v>0</v>
      </c>
      <c r="T337" s="194">
        <f t="shared" si="63"/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95" t="s">
        <v>179</v>
      </c>
      <c r="AT337" s="195" t="s">
        <v>175</v>
      </c>
      <c r="AU337" s="195" t="s">
        <v>180</v>
      </c>
      <c r="AY337" s="14" t="s">
        <v>172</v>
      </c>
      <c r="BE337" s="196">
        <f t="shared" si="64"/>
        <v>0</v>
      </c>
      <c r="BF337" s="196">
        <f t="shared" si="65"/>
        <v>0</v>
      </c>
      <c r="BG337" s="196">
        <f t="shared" si="66"/>
        <v>0</v>
      </c>
      <c r="BH337" s="196">
        <f t="shared" si="67"/>
        <v>0</v>
      </c>
      <c r="BI337" s="196">
        <f t="shared" si="68"/>
        <v>0</v>
      </c>
      <c r="BJ337" s="14" t="s">
        <v>180</v>
      </c>
      <c r="BK337" s="196">
        <f t="shared" si="69"/>
        <v>0</v>
      </c>
      <c r="BL337" s="14" t="s">
        <v>179</v>
      </c>
      <c r="BM337" s="195" t="s">
        <v>1669</v>
      </c>
    </row>
    <row r="338" spans="1:65" s="12" customFormat="1" ht="22.9" customHeight="1">
      <c r="B338" s="168"/>
      <c r="C338" s="169"/>
      <c r="D338" s="170" t="s">
        <v>71</v>
      </c>
      <c r="E338" s="182" t="s">
        <v>1660</v>
      </c>
      <c r="F338" s="182" t="s">
        <v>1661</v>
      </c>
      <c r="G338" s="169"/>
      <c r="H338" s="169"/>
      <c r="I338" s="172"/>
      <c r="J338" s="183">
        <f>BK338</f>
        <v>0</v>
      </c>
      <c r="K338" s="169"/>
      <c r="L338" s="174"/>
      <c r="M338" s="175"/>
      <c r="N338" s="176"/>
      <c r="O338" s="176"/>
      <c r="P338" s="177">
        <f>SUM(P339:P386)</f>
        <v>0</v>
      </c>
      <c r="Q338" s="176"/>
      <c r="R338" s="177">
        <f>SUM(R339:R386)</f>
        <v>19.631214999999997</v>
      </c>
      <c r="S338" s="176"/>
      <c r="T338" s="178">
        <f>SUM(T339:T386)</f>
        <v>0</v>
      </c>
      <c r="AR338" s="179" t="s">
        <v>80</v>
      </c>
      <c r="AT338" s="180" t="s">
        <v>71</v>
      </c>
      <c r="AU338" s="180" t="s">
        <v>80</v>
      </c>
      <c r="AY338" s="179" t="s">
        <v>172</v>
      </c>
      <c r="BK338" s="181">
        <f>SUM(BK339:BK386)</f>
        <v>0</v>
      </c>
    </row>
    <row r="339" spans="1:65" s="2" customFormat="1" ht="24.2" customHeight="1">
      <c r="A339" s="31"/>
      <c r="B339" s="32"/>
      <c r="C339" s="184" t="s">
        <v>1670</v>
      </c>
      <c r="D339" s="184" t="s">
        <v>175</v>
      </c>
      <c r="E339" s="185" t="s">
        <v>1663</v>
      </c>
      <c r="F339" s="186" t="s">
        <v>1664</v>
      </c>
      <c r="G339" s="187" t="s">
        <v>1665</v>
      </c>
      <c r="H339" s="188">
        <v>0.15</v>
      </c>
      <c r="I339" s="189"/>
      <c r="J339" s="188">
        <f t="shared" ref="J339:J386" si="70">ROUND(I339*H339,2)</f>
        <v>0</v>
      </c>
      <c r="K339" s="190"/>
      <c r="L339" s="36"/>
      <c r="M339" s="191" t="s">
        <v>1</v>
      </c>
      <c r="N339" s="192" t="s">
        <v>38</v>
      </c>
      <c r="O339" s="68"/>
      <c r="P339" s="193">
        <f t="shared" ref="P339:P386" si="71">O339*H339</f>
        <v>0</v>
      </c>
      <c r="Q339" s="193">
        <v>0</v>
      </c>
      <c r="R339" s="193">
        <f t="shared" ref="R339:R386" si="72">Q339*H339</f>
        <v>0</v>
      </c>
      <c r="S339" s="193">
        <v>0</v>
      </c>
      <c r="T339" s="194">
        <f t="shared" ref="T339:T386" si="73">S339*H339</f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95" t="s">
        <v>179</v>
      </c>
      <c r="AT339" s="195" t="s">
        <v>175</v>
      </c>
      <c r="AU339" s="195" t="s">
        <v>180</v>
      </c>
      <c r="AY339" s="14" t="s">
        <v>172</v>
      </c>
      <c r="BE339" s="196">
        <f t="shared" ref="BE339:BE386" si="74">IF(N339="základná",J339,0)</f>
        <v>0</v>
      </c>
      <c r="BF339" s="196">
        <f t="shared" ref="BF339:BF386" si="75">IF(N339="znížená",J339,0)</f>
        <v>0</v>
      </c>
      <c r="BG339" s="196">
        <f t="shared" ref="BG339:BG386" si="76">IF(N339="zákl. prenesená",J339,0)</f>
        <v>0</v>
      </c>
      <c r="BH339" s="196">
        <f t="shared" ref="BH339:BH386" si="77">IF(N339="zníž. prenesená",J339,0)</f>
        <v>0</v>
      </c>
      <c r="BI339" s="196">
        <f t="shared" ref="BI339:BI386" si="78">IF(N339="nulová",J339,0)</f>
        <v>0</v>
      </c>
      <c r="BJ339" s="14" t="s">
        <v>180</v>
      </c>
      <c r="BK339" s="196">
        <f t="shared" ref="BK339:BK386" si="79">ROUND(I339*H339,2)</f>
        <v>0</v>
      </c>
      <c r="BL339" s="14" t="s">
        <v>179</v>
      </c>
      <c r="BM339" s="195" t="s">
        <v>1673</v>
      </c>
    </row>
    <row r="340" spans="1:65" s="2" customFormat="1" ht="24.2" customHeight="1">
      <c r="A340" s="31"/>
      <c r="B340" s="32"/>
      <c r="C340" s="184" t="s">
        <v>1316</v>
      </c>
      <c r="D340" s="184" t="s">
        <v>175</v>
      </c>
      <c r="E340" s="185" t="s">
        <v>1932</v>
      </c>
      <c r="F340" s="186" t="s">
        <v>1933</v>
      </c>
      <c r="G340" s="187" t="s">
        <v>235</v>
      </c>
      <c r="H340" s="188">
        <v>3</v>
      </c>
      <c r="I340" s="189"/>
      <c r="J340" s="188">
        <f t="shared" si="70"/>
        <v>0</v>
      </c>
      <c r="K340" s="190"/>
      <c r="L340" s="36"/>
      <c r="M340" s="191" t="s">
        <v>1</v>
      </c>
      <c r="N340" s="192" t="s">
        <v>38</v>
      </c>
      <c r="O340" s="68"/>
      <c r="P340" s="193">
        <f t="shared" si="71"/>
        <v>0</v>
      </c>
      <c r="Q340" s="193">
        <v>0</v>
      </c>
      <c r="R340" s="193">
        <f t="shared" si="72"/>
        <v>0</v>
      </c>
      <c r="S340" s="193">
        <v>0</v>
      </c>
      <c r="T340" s="194">
        <f t="shared" si="73"/>
        <v>0</v>
      </c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R340" s="195" t="s">
        <v>179</v>
      </c>
      <c r="AT340" s="195" t="s">
        <v>175</v>
      </c>
      <c r="AU340" s="195" t="s">
        <v>180</v>
      </c>
      <c r="AY340" s="14" t="s">
        <v>172</v>
      </c>
      <c r="BE340" s="196">
        <f t="shared" si="74"/>
        <v>0</v>
      </c>
      <c r="BF340" s="196">
        <f t="shared" si="75"/>
        <v>0</v>
      </c>
      <c r="BG340" s="196">
        <f t="shared" si="76"/>
        <v>0</v>
      </c>
      <c r="BH340" s="196">
        <f t="shared" si="77"/>
        <v>0</v>
      </c>
      <c r="BI340" s="196">
        <f t="shared" si="78"/>
        <v>0</v>
      </c>
      <c r="BJ340" s="14" t="s">
        <v>180</v>
      </c>
      <c r="BK340" s="196">
        <f t="shared" si="79"/>
        <v>0</v>
      </c>
      <c r="BL340" s="14" t="s">
        <v>179</v>
      </c>
      <c r="BM340" s="195" t="s">
        <v>1676</v>
      </c>
    </row>
    <row r="341" spans="1:65" s="2" customFormat="1" ht="24.2" customHeight="1">
      <c r="A341" s="31"/>
      <c r="B341" s="32"/>
      <c r="C341" s="184" t="s">
        <v>1677</v>
      </c>
      <c r="D341" s="184" t="s">
        <v>175</v>
      </c>
      <c r="E341" s="185" t="s">
        <v>1940</v>
      </c>
      <c r="F341" s="186" t="s">
        <v>1941</v>
      </c>
      <c r="G341" s="187" t="s">
        <v>394</v>
      </c>
      <c r="H341" s="188">
        <v>4.9000000000000004</v>
      </c>
      <c r="I341" s="189"/>
      <c r="J341" s="188">
        <f t="shared" si="70"/>
        <v>0</v>
      </c>
      <c r="K341" s="190"/>
      <c r="L341" s="36"/>
      <c r="M341" s="191" t="s">
        <v>1</v>
      </c>
      <c r="N341" s="192" t="s">
        <v>38</v>
      </c>
      <c r="O341" s="68"/>
      <c r="P341" s="193">
        <f t="shared" si="71"/>
        <v>0</v>
      </c>
      <c r="Q341" s="193">
        <v>0</v>
      </c>
      <c r="R341" s="193">
        <f t="shared" si="72"/>
        <v>0</v>
      </c>
      <c r="S341" s="193">
        <v>0</v>
      </c>
      <c r="T341" s="194">
        <f t="shared" si="73"/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95" t="s">
        <v>179</v>
      </c>
      <c r="AT341" s="195" t="s">
        <v>175</v>
      </c>
      <c r="AU341" s="195" t="s">
        <v>180</v>
      </c>
      <c r="AY341" s="14" t="s">
        <v>172</v>
      </c>
      <c r="BE341" s="196">
        <f t="shared" si="74"/>
        <v>0</v>
      </c>
      <c r="BF341" s="196">
        <f t="shared" si="75"/>
        <v>0</v>
      </c>
      <c r="BG341" s="196">
        <f t="shared" si="76"/>
        <v>0</v>
      </c>
      <c r="BH341" s="196">
        <f t="shared" si="77"/>
        <v>0</v>
      </c>
      <c r="BI341" s="196">
        <f t="shared" si="78"/>
        <v>0</v>
      </c>
      <c r="BJ341" s="14" t="s">
        <v>180</v>
      </c>
      <c r="BK341" s="196">
        <f t="shared" si="79"/>
        <v>0</v>
      </c>
      <c r="BL341" s="14" t="s">
        <v>179</v>
      </c>
      <c r="BM341" s="195" t="s">
        <v>1680</v>
      </c>
    </row>
    <row r="342" spans="1:65" s="2" customFormat="1" ht="24.2" customHeight="1">
      <c r="A342" s="31"/>
      <c r="B342" s="32"/>
      <c r="C342" s="184" t="s">
        <v>1319</v>
      </c>
      <c r="D342" s="184" t="s">
        <v>175</v>
      </c>
      <c r="E342" s="185" t="s">
        <v>1944</v>
      </c>
      <c r="F342" s="186" t="s">
        <v>1945</v>
      </c>
      <c r="G342" s="187" t="s">
        <v>394</v>
      </c>
      <c r="H342" s="188">
        <v>4.8</v>
      </c>
      <c r="I342" s="189"/>
      <c r="J342" s="188">
        <f t="shared" si="70"/>
        <v>0</v>
      </c>
      <c r="K342" s="190"/>
      <c r="L342" s="36"/>
      <c r="M342" s="191" t="s">
        <v>1</v>
      </c>
      <c r="N342" s="192" t="s">
        <v>38</v>
      </c>
      <c r="O342" s="68"/>
      <c r="P342" s="193">
        <f t="shared" si="71"/>
        <v>0</v>
      </c>
      <c r="Q342" s="193">
        <v>0</v>
      </c>
      <c r="R342" s="193">
        <f t="shared" si="72"/>
        <v>0</v>
      </c>
      <c r="S342" s="193">
        <v>0</v>
      </c>
      <c r="T342" s="194">
        <f t="shared" si="73"/>
        <v>0</v>
      </c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R342" s="195" t="s">
        <v>179</v>
      </c>
      <c r="AT342" s="195" t="s">
        <v>175</v>
      </c>
      <c r="AU342" s="195" t="s">
        <v>180</v>
      </c>
      <c r="AY342" s="14" t="s">
        <v>172</v>
      </c>
      <c r="BE342" s="196">
        <f t="shared" si="74"/>
        <v>0</v>
      </c>
      <c r="BF342" s="196">
        <f t="shared" si="75"/>
        <v>0</v>
      </c>
      <c r="BG342" s="196">
        <f t="shared" si="76"/>
        <v>0</v>
      </c>
      <c r="BH342" s="196">
        <f t="shared" si="77"/>
        <v>0</v>
      </c>
      <c r="BI342" s="196">
        <f t="shared" si="78"/>
        <v>0</v>
      </c>
      <c r="BJ342" s="14" t="s">
        <v>180</v>
      </c>
      <c r="BK342" s="196">
        <f t="shared" si="79"/>
        <v>0</v>
      </c>
      <c r="BL342" s="14" t="s">
        <v>179</v>
      </c>
      <c r="BM342" s="195" t="s">
        <v>1683</v>
      </c>
    </row>
    <row r="343" spans="1:65" s="2" customFormat="1" ht="24.2" customHeight="1">
      <c r="A343" s="31"/>
      <c r="B343" s="32"/>
      <c r="C343" s="184" t="s">
        <v>1684</v>
      </c>
      <c r="D343" s="184" t="s">
        <v>175</v>
      </c>
      <c r="E343" s="185" t="s">
        <v>1947</v>
      </c>
      <c r="F343" s="186" t="s">
        <v>1948</v>
      </c>
      <c r="G343" s="187" t="s">
        <v>394</v>
      </c>
      <c r="H343" s="188">
        <v>12</v>
      </c>
      <c r="I343" s="189"/>
      <c r="J343" s="188">
        <f t="shared" si="70"/>
        <v>0</v>
      </c>
      <c r="K343" s="190"/>
      <c r="L343" s="36"/>
      <c r="M343" s="191" t="s">
        <v>1</v>
      </c>
      <c r="N343" s="192" t="s">
        <v>38</v>
      </c>
      <c r="O343" s="68"/>
      <c r="P343" s="193">
        <f t="shared" si="71"/>
        <v>0</v>
      </c>
      <c r="Q343" s="193">
        <v>0</v>
      </c>
      <c r="R343" s="193">
        <f t="shared" si="72"/>
        <v>0</v>
      </c>
      <c r="S343" s="193">
        <v>0</v>
      </c>
      <c r="T343" s="194">
        <f t="shared" si="73"/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95" t="s">
        <v>179</v>
      </c>
      <c r="AT343" s="195" t="s">
        <v>175</v>
      </c>
      <c r="AU343" s="195" t="s">
        <v>180</v>
      </c>
      <c r="AY343" s="14" t="s">
        <v>172</v>
      </c>
      <c r="BE343" s="196">
        <f t="shared" si="74"/>
        <v>0</v>
      </c>
      <c r="BF343" s="196">
        <f t="shared" si="75"/>
        <v>0</v>
      </c>
      <c r="BG343" s="196">
        <f t="shared" si="76"/>
        <v>0</v>
      </c>
      <c r="BH343" s="196">
        <f t="shared" si="77"/>
        <v>0</v>
      </c>
      <c r="BI343" s="196">
        <f t="shared" si="78"/>
        <v>0</v>
      </c>
      <c r="BJ343" s="14" t="s">
        <v>180</v>
      </c>
      <c r="BK343" s="196">
        <f t="shared" si="79"/>
        <v>0</v>
      </c>
      <c r="BL343" s="14" t="s">
        <v>179</v>
      </c>
      <c r="BM343" s="195" t="s">
        <v>1687</v>
      </c>
    </row>
    <row r="344" spans="1:65" s="2" customFormat="1" ht="24.2" customHeight="1">
      <c r="A344" s="31"/>
      <c r="B344" s="32"/>
      <c r="C344" s="184" t="s">
        <v>1322</v>
      </c>
      <c r="D344" s="184" t="s">
        <v>175</v>
      </c>
      <c r="E344" s="185" t="s">
        <v>1951</v>
      </c>
      <c r="F344" s="186" t="s">
        <v>1952</v>
      </c>
      <c r="G344" s="187" t="s">
        <v>394</v>
      </c>
      <c r="H344" s="188">
        <v>12</v>
      </c>
      <c r="I344" s="189"/>
      <c r="J344" s="188">
        <f t="shared" si="70"/>
        <v>0</v>
      </c>
      <c r="K344" s="190"/>
      <c r="L344" s="36"/>
      <c r="M344" s="191" t="s">
        <v>1</v>
      </c>
      <c r="N344" s="192" t="s">
        <v>38</v>
      </c>
      <c r="O344" s="68"/>
      <c r="P344" s="193">
        <f t="shared" si="71"/>
        <v>0</v>
      </c>
      <c r="Q344" s="193">
        <v>0</v>
      </c>
      <c r="R344" s="193">
        <f t="shared" si="72"/>
        <v>0</v>
      </c>
      <c r="S344" s="193">
        <v>0</v>
      </c>
      <c r="T344" s="194">
        <f t="shared" si="73"/>
        <v>0</v>
      </c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R344" s="195" t="s">
        <v>179</v>
      </c>
      <c r="AT344" s="195" t="s">
        <v>175</v>
      </c>
      <c r="AU344" s="195" t="s">
        <v>180</v>
      </c>
      <c r="AY344" s="14" t="s">
        <v>172</v>
      </c>
      <c r="BE344" s="196">
        <f t="shared" si="74"/>
        <v>0</v>
      </c>
      <c r="BF344" s="196">
        <f t="shared" si="75"/>
        <v>0</v>
      </c>
      <c r="BG344" s="196">
        <f t="shared" si="76"/>
        <v>0</v>
      </c>
      <c r="BH344" s="196">
        <f t="shared" si="77"/>
        <v>0</v>
      </c>
      <c r="BI344" s="196">
        <f t="shared" si="78"/>
        <v>0</v>
      </c>
      <c r="BJ344" s="14" t="s">
        <v>180</v>
      </c>
      <c r="BK344" s="196">
        <f t="shared" si="79"/>
        <v>0</v>
      </c>
      <c r="BL344" s="14" t="s">
        <v>179</v>
      </c>
      <c r="BM344" s="195" t="s">
        <v>1692</v>
      </c>
    </row>
    <row r="345" spans="1:65" s="2" customFormat="1" ht="24.2" customHeight="1">
      <c r="A345" s="31"/>
      <c r="B345" s="32"/>
      <c r="C345" s="184" t="s">
        <v>1693</v>
      </c>
      <c r="D345" s="184" t="s">
        <v>175</v>
      </c>
      <c r="E345" s="185" t="s">
        <v>1954</v>
      </c>
      <c r="F345" s="186" t="s">
        <v>1955</v>
      </c>
      <c r="G345" s="187" t="s">
        <v>1048</v>
      </c>
      <c r="H345" s="188">
        <v>3</v>
      </c>
      <c r="I345" s="189"/>
      <c r="J345" s="188">
        <f t="shared" si="70"/>
        <v>0</v>
      </c>
      <c r="K345" s="190"/>
      <c r="L345" s="36"/>
      <c r="M345" s="191" t="s">
        <v>1</v>
      </c>
      <c r="N345" s="192" t="s">
        <v>38</v>
      </c>
      <c r="O345" s="68"/>
      <c r="P345" s="193">
        <f t="shared" si="71"/>
        <v>0</v>
      </c>
      <c r="Q345" s="193">
        <v>0</v>
      </c>
      <c r="R345" s="193">
        <f t="shared" si="72"/>
        <v>0</v>
      </c>
      <c r="S345" s="193">
        <v>0</v>
      </c>
      <c r="T345" s="194">
        <f t="shared" si="73"/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95" t="s">
        <v>179</v>
      </c>
      <c r="AT345" s="195" t="s">
        <v>175</v>
      </c>
      <c r="AU345" s="195" t="s">
        <v>180</v>
      </c>
      <c r="AY345" s="14" t="s">
        <v>172</v>
      </c>
      <c r="BE345" s="196">
        <f t="shared" si="74"/>
        <v>0</v>
      </c>
      <c r="BF345" s="196">
        <f t="shared" si="75"/>
        <v>0</v>
      </c>
      <c r="BG345" s="196">
        <f t="shared" si="76"/>
        <v>0</v>
      </c>
      <c r="BH345" s="196">
        <f t="shared" si="77"/>
        <v>0</v>
      </c>
      <c r="BI345" s="196">
        <f t="shared" si="78"/>
        <v>0</v>
      </c>
      <c r="BJ345" s="14" t="s">
        <v>180</v>
      </c>
      <c r="BK345" s="196">
        <f t="shared" si="79"/>
        <v>0</v>
      </c>
      <c r="BL345" s="14" t="s">
        <v>179</v>
      </c>
      <c r="BM345" s="195" t="s">
        <v>1696</v>
      </c>
    </row>
    <row r="346" spans="1:65" s="2" customFormat="1" ht="24.2" customHeight="1">
      <c r="A346" s="31"/>
      <c r="B346" s="32"/>
      <c r="C346" s="184" t="s">
        <v>1325</v>
      </c>
      <c r="D346" s="184" t="s">
        <v>175</v>
      </c>
      <c r="E346" s="185" t="s">
        <v>1958</v>
      </c>
      <c r="F346" s="186" t="s">
        <v>1959</v>
      </c>
      <c r="G346" s="187" t="s">
        <v>1048</v>
      </c>
      <c r="H346" s="188">
        <v>1</v>
      </c>
      <c r="I346" s="189"/>
      <c r="J346" s="188">
        <f t="shared" si="70"/>
        <v>0</v>
      </c>
      <c r="K346" s="190"/>
      <c r="L346" s="36"/>
      <c r="M346" s="191" t="s">
        <v>1</v>
      </c>
      <c r="N346" s="192" t="s">
        <v>38</v>
      </c>
      <c r="O346" s="68"/>
      <c r="P346" s="193">
        <f t="shared" si="71"/>
        <v>0</v>
      </c>
      <c r="Q346" s="193">
        <v>0</v>
      </c>
      <c r="R346" s="193">
        <f t="shared" si="72"/>
        <v>0</v>
      </c>
      <c r="S346" s="193">
        <v>0</v>
      </c>
      <c r="T346" s="194">
        <f t="shared" si="73"/>
        <v>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95" t="s">
        <v>179</v>
      </c>
      <c r="AT346" s="195" t="s">
        <v>175</v>
      </c>
      <c r="AU346" s="195" t="s">
        <v>180</v>
      </c>
      <c r="AY346" s="14" t="s">
        <v>172</v>
      </c>
      <c r="BE346" s="196">
        <f t="shared" si="74"/>
        <v>0</v>
      </c>
      <c r="BF346" s="196">
        <f t="shared" si="75"/>
        <v>0</v>
      </c>
      <c r="BG346" s="196">
        <f t="shared" si="76"/>
        <v>0</v>
      </c>
      <c r="BH346" s="196">
        <f t="shared" si="77"/>
        <v>0</v>
      </c>
      <c r="BI346" s="196">
        <f t="shared" si="78"/>
        <v>0</v>
      </c>
      <c r="BJ346" s="14" t="s">
        <v>180</v>
      </c>
      <c r="BK346" s="196">
        <f t="shared" si="79"/>
        <v>0</v>
      </c>
      <c r="BL346" s="14" t="s">
        <v>179</v>
      </c>
      <c r="BM346" s="195" t="s">
        <v>1699</v>
      </c>
    </row>
    <row r="347" spans="1:65" s="2" customFormat="1" ht="24.2" customHeight="1">
      <c r="A347" s="31"/>
      <c r="B347" s="32"/>
      <c r="C347" s="184" t="s">
        <v>1700</v>
      </c>
      <c r="D347" s="184" t="s">
        <v>175</v>
      </c>
      <c r="E347" s="185" t="s">
        <v>1961</v>
      </c>
      <c r="F347" s="186" t="s">
        <v>1962</v>
      </c>
      <c r="G347" s="187" t="s">
        <v>1048</v>
      </c>
      <c r="H347" s="188">
        <v>8</v>
      </c>
      <c r="I347" s="189"/>
      <c r="J347" s="188">
        <f t="shared" si="70"/>
        <v>0</v>
      </c>
      <c r="K347" s="190"/>
      <c r="L347" s="36"/>
      <c r="M347" s="191" t="s">
        <v>1</v>
      </c>
      <c r="N347" s="192" t="s">
        <v>38</v>
      </c>
      <c r="O347" s="68"/>
      <c r="P347" s="193">
        <f t="shared" si="71"/>
        <v>0</v>
      </c>
      <c r="Q347" s="193">
        <v>0</v>
      </c>
      <c r="R347" s="193">
        <f t="shared" si="72"/>
        <v>0</v>
      </c>
      <c r="S347" s="193">
        <v>0</v>
      </c>
      <c r="T347" s="194">
        <f t="shared" si="73"/>
        <v>0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95" t="s">
        <v>179</v>
      </c>
      <c r="AT347" s="195" t="s">
        <v>175</v>
      </c>
      <c r="AU347" s="195" t="s">
        <v>180</v>
      </c>
      <c r="AY347" s="14" t="s">
        <v>172</v>
      </c>
      <c r="BE347" s="196">
        <f t="shared" si="74"/>
        <v>0</v>
      </c>
      <c r="BF347" s="196">
        <f t="shared" si="75"/>
        <v>0</v>
      </c>
      <c r="BG347" s="196">
        <f t="shared" si="76"/>
        <v>0</v>
      </c>
      <c r="BH347" s="196">
        <f t="shared" si="77"/>
        <v>0</v>
      </c>
      <c r="BI347" s="196">
        <f t="shared" si="78"/>
        <v>0</v>
      </c>
      <c r="BJ347" s="14" t="s">
        <v>180</v>
      </c>
      <c r="BK347" s="196">
        <f t="shared" si="79"/>
        <v>0</v>
      </c>
      <c r="BL347" s="14" t="s">
        <v>179</v>
      </c>
      <c r="BM347" s="195" t="s">
        <v>1703</v>
      </c>
    </row>
    <row r="348" spans="1:65" s="2" customFormat="1" ht="24.2" customHeight="1">
      <c r="A348" s="31"/>
      <c r="B348" s="32"/>
      <c r="C348" s="184" t="s">
        <v>1328</v>
      </c>
      <c r="D348" s="184" t="s">
        <v>175</v>
      </c>
      <c r="E348" s="185" t="s">
        <v>1965</v>
      </c>
      <c r="F348" s="186" t="s">
        <v>1966</v>
      </c>
      <c r="G348" s="187" t="s">
        <v>1048</v>
      </c>
      <c r="H348" s="188">
        <v>1</v>
      </c>
      <c r="I348" s="189"/>
      <c r="J348" s="188">
        <f t="shared" si="70"/>
        <v>0</v>
      </c>
      <c r="K348" s="190"/>
      <c r="L348" s="36"/>
      <c r="M348" s="191" t="s">
        <v>1</v>
      </c>
      <c r="N348" s="192" t="s">
        <v>38</v>
      </c>
      <c r="O348" s="68"/>
      <c r="P348" s="193">
        <f t="shared" si="71"/>
        <v>0</v>
      </c>
      <c r="Q348" s="193">
        <v>0</v>
      </c>
      <c r="R348" s="193">
        <f t="shared" si="72"/>
        <v>0</v>
      </c>
      <c r="S348" s="193">
        <v>0</v>
      </c>
      <c r="T348" s="194">
        <f t="shared" si="73"/>
        <v>0</v>
      </c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R348" s="195" t="s">
        <v>179</v>
      </c>
      <c r="AT348" s="195" t="s">
        <v>175</v>
      </c>
      <c r="AU348" s="195" t="s">
        <v>180</v>
      </c>
      <c r="AY348" s="14" t="s">
        <v>172</v>
      </c>
      <c r="BE348" s="196">
        <f t="shared" si="74"/>
        <v>0</v>
      </c>
      <c r="BF348" s="196">
        <f t="shared" si="75"/>
        <v>0</v>
      </c>
      <c r="BG348" s="196">
        <f t="shared" si="76"/>
        <v>0</v>
      </c>
      <c r="BH348" s="196">
        <f t="shared" si="77"/>
        <v>0</v>
      </c>
      <c r="BI348" s="196">
        <f t="shared" si="78"/>
        <v>0</v>
      </c>
      <c r="BJ348" s="14" t="s">
        <v>180</v>
      </c>
      <c r="BK348" s="196">
        <f t="shared" si="79"/>
        <v>0</v>
      </c>
      <c r="BL348" s="14" t="s">
        <v>179</v>
      </c>
      <c r="BM348" s="195" t="s">
        <v>1706</v>
      </c>
    </row>
    <row r="349" spans="1:65" s="2" customFormat="1" ht="24.2" customHeight="1">
      <c r="A349" s="31"/>
      <c r="B349" s="32"/>
      <c r="C349" s="184" t="s">
        <v>1707</v>
      </c>
      <c r="D349" s="184" t="s">
        <v>175</v>
      </c>
      <c r="E349" s="185" t="s">
        <v>2238</v>
      </c>
      <c r="F349" s="186" t="s">
        <v>2239</v>
      </c>
      <c r="G349" s="187" t="s">
        <v>1048</v>
      </c>
      <c r="H349" s="188">
        <v>1</v>
      </c>
      <c r="I349" s="189"/>
      <c r="J349" s="188">
        <f t="shared" si="70"/>
        <v>0</v>
      </c>
      <c r="K349" s="190"/>
      <c r="L349" s="36"/>
      <c r="M349" s="191" t="s">
        <v>1</v>
      </c>
      <c r="N349" s="192" t="s">
        <v>38</v>
      </c>
      <c r="O349" s="68"/>
      <c r="P349" s="193">
        <f t="shared" si="71"/>
        <v>0</v>
      </c>
      <c r="Q349" s="193">
        <v>0</v>
      </c>
      <c r="R349" s="193">
        <f t="shared" si="72"/>
        <v>0</v>
      </c>
      <c r="S349" s="193">
        <v>0</v>
      </c>
      <c r="T349" s="194">
        <f t="shared" si="73"/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95" t="s">
        <v>179</v>
      </c>
      <c r="AT349" s="195" t="s">
        <v>175</v>
      </c>
      <c r="AU349" s="195" t="s">
        <v>180</v>
      </c>
      <c r="AY349" s="14" t="s">
        <v>172</v>
      </c>
      <c r="BE349" s="196">
        <f t="shared" si="74"/>
        <v>0</v>
      </c>
      <c r="BF349" s="196">
        <f t="shared" si="75"/>
        <v>0</v>
      </c>
      <c r="BG349" s="196">
        <f t="shared" si="76"/>
        <v>0</v>
      </c>
      <c r="BH349" s="196">
        <f t="shared" si="77"/>
        <v>0</v>
      </c>
      <c r="BI349" s="196">
        <f t="shared" si="78"/>
        <v>0</v>
      </c>
      <c r="BJ349" s="14" t="s">
        <v>180</v>
      </c>
      <c r="BK349" s="196">
        <f t="shared" si="79"/>
        <v>0</v>
      </c>
      <c r="BL349" s="14" t="s">
        <v>179</v>
      </c>
      <c r="BM349" s="195" t="s">
        <v>1710</v>
      </c>
    </row>
    <row r="350" spans="1:65" s="2" customFormat="1" ht="24.2" customHeight="1">
      <c r="A350" s="31"/>
      <c r="B350" s="32"/>
      <c r="C350" s="184" t="s">
        <v>1331</v>
      </c>
      <c r="D350" s="184" t="s">
        <v>175</v>
      </c>
      <c r="E350" s="185" t="s">
        <v>1968</v>
      </c>
      <c r="F350" s="186" t="s">
        <v>1969</v>
      </c>
      <c r="G350" s="187" t="s">
        <v>394</v>
      </c>
      <c r="H350" s="188">
        <v>4.75</v>
      </c>
      <c r="I350" s="189"/>
      <c r="J350" s="188">
        <f t="shared" si="70"/>
        <v>0</v>
      </c>
      <c r="K350" s="190"/>
      <c r="L350" s="36"/>
      <c r="M350" s="191" t="s">
        <v>1</v>
      </c>
      <c r="N350" s="192" t="s">
        <v>38</v>
      </c>
      <c r="O350" s="68"/>
      <c r="P350" s="193">
        <f t="shared" si="71"/>
        <v>0</v>
      </c>
      <c r="Q350" s="193">
        <v>2.5428199999999999</v>
      </c>
      <c r="R350" s="193">
        <f t="shared" si="72"/>
        <v>12.078394999999999</v>
      </c>
      <c r="S350" s="193">
        <v>0</v>
      </c>
      <c r="T350" s="194">
        <f t="shared" si="73"/>
        <v>0</v>
      </c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R350" s="195" t="s">
        <v>179</v>
      </c>
      <c r="AT350" s="195" t="s">
        <v>175</v>
      </c>
      <c r="AU350" s="195" t="s">
        <v>180</v>
      </c>
      <c r="AY350" s="14" t="s">
        <v>172</v>
      </c>
      <c r="BE350" s="196">
        <f t="shared" si="74"/>
        <v>0</v>
      </c>
      <c r="BF350" s="196">
        <f t="shared" si="75"/>
        <v>0</v>
      </c>
      <c r="BG350" s="196">
        <f t="shared" si="76"/>
        <v>0</v>
      </c>
      <c r="BH350" s="196">
        <f t="shared" si="77"/>
        <v>0</v>
      </c>
      <c r="BI350" s="196">
        <f t="shared" si="78"/>
        <v>0</v>
      </c>
      <c r="BJ350" s="14" t="s">
        <v>180</v>
      </c>
      <c r="BK350" s="196">
        <f t="shared" si="79"/>
        <v>0</v>
      </c>
      <c r="BL350" s="14" t="s">
        <v>179</v>
      </c>
      <c r="BM350" s="195" t="s">
        <v>1713</v>
      </c>
    </row>
    <row r="351" spans="1:65" s="2" customFormat="1" ht="24.2" customHeight="1">
      <c r="A351" s="31"/>
      <c r="B351" s="32"/>
      <c r="C351" s="184" t="s">
        <v>1714</v>
      </c>
      <c r="D351" s="184" t="s">
        <v>175</v>
      </c>
      <c r="E351" s="185" t="s">
        <v>1972</v>
      </c>
      <c r="F351" s="186" t="s">
        <v>1973</v>
      </c>
      <c r="G351" s="187" t="s">
        <v>394</v>
      </c>
      <c r="H351" s="188">
        <v>1</v>
      </c>
      <c r="I351" s="189"/>
      <c r="J351" s="188">
        <f t="shared" si="70"/>
        <v>0</v>
      </c>
      <c r="K351" s="190"/>
      <c r="L351" s="36"/>
      <c r="M351" s="191" t="s">
        <v>1</v>
      </c>
      <c r="N351" s="192" t="s">
        <v>38</v>
      </c>
      <c r="O351" s="68"/>
      <c r="P351" s="193">
        <f t="shared" si="71"/>
        <v>0</v>
      </c>
      <c r="Q351" s="193">
        <v>2.5428199999999999</v>
      </c>
      <c r="R351" s="193">
        <f t="shared" si="72"/>
        <v>2.5428199999999999</v>
      </c>
      <c r="S351" s="193">
        <v>0</v>
      </c>
      <c r="T351" s="194">
        <f t="shared" si="73"/>
        <v>0</v>
      </c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R351" s="195" t="s">
        <v>179</v>
      </c>
      <c r="AT351" s="195" t="s">
        <v>175</v>
      </c>
      <c r="AU351" s="195" t="s">
        <v>180</v>
      </c>
      <c r="AY351" s="14" t="s">
        <v>172</v>
      </c>
      <c r="BE351" s="196">
        <f t="shared" si="74"/>
        <v>0</v>
      </c>
      <c r="BF351" s="196">
        <f t="shared" si="75"/>
        <v>0</v>
      </c>
      <c r="BG351" s="196">
        <f t="shared" si="76"/>
        <v>0</v>
      </c>
      <c r="BH351" s="196">
        <f t="shared" si="77"/>
        <v>0</v>
      </c>
      <c r="BI351" s="196">
        <f t="shared" si="78"/>
        <v>0</v>
      </c>
      <c r="BJ351" s="14" t="s">
        <v>180</v>
      </c>
      <c r="BK351" s="196">
        <f t="shared" si="79"/>
        <v>0</v>
      </c>
      <c r="BL351" s="14" t="s">
        <v>179</v>
      </c>
      <c r="BM351" s="195" t="s">
        <v>1717</v>
      </c>
    </row>
    <row r="352" spans="1:65" s="2" customFormat="1" ht="24.2" customHeight="1">
      <c r="A352" s="31"/>
      <c r="B352" s="32"/>
      <c r="C352" s="184" t="s">
        <v>1334</v>
      </c>
      <c r="D352" s="184" t="s">
        <v>175</v>
      </c>
      <c r="E352" s="185" t="s">
        <v>1975</v>
      </c>
      <c r="F352" s="186" t="s">
        <v>1976</v>
      </c>
      <c r="G352" s="187" t="s">
        <v>394</v>
      </c>
      <c r="H352" s="188">
        <v>4.5</v>
      </c>
      <c r="I352" s="189"/>
      <c r="J352" s="188">
        <f t="shared" si="70"/>
        <v>0</v>
      </c>
      <c r="K352" s="190"/>
      <c r="L352" s="36"/>
      <c r="M352" s="191" t="s">
        <v>1</v>
      </c>
      <c r="N352" s="192" t="s">
        <v>38</v>
      </c>
      <c r="O352" s="68"/>
      <c r="P352" s="193">
        <f t="shared" si="71"/>
        <v>0</v>
      </c>
      <c r="Q352" s="193">
        <v>0</v>
      </c>
      <c r="R352" s="193">
        <f t="shared" si="72"/>
        <v>0</v>
      </c>
      <c r="S352" s="193">
        <v>0</v>
      </c>
      <c r="T352" s="194">
        <f t="shared" si="73"/>
        <v>0</v>
      </c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R352" s="195" t="s">
        <v>179</v>
      </c>
      <c r="AT352" s="195" t="s">
        <v>175</v>
      </c>
      <c r="AU352" s="195" t="s">
        <v>180</v>
      </c>
      <c r="AY352" s="14" t="s">
        <v>172</v>
      </c>
      <c r="BE352" s="196">
        <f t="shared" si="74"/>
        <v>0</v>
      </c>
      <c r="BF352" s="196">
        <f t="shared" si="75"/>
        <v>0</v>
      </c>
      <c r="BG352" s="196">
        <f t="shared" si="76"/>
        <v>0</v>
      </c>
      <c r="BH352" s="196">
        <f t="shared" si="77"/>
        <v>0</v>
      </c>
      <c r="BI352" s="196">
        <f t="shared" si="78"/>
        <v>0</v>
      </c>
      <c r="BJ352" s="14" t="s">
        <v>180</v>
      </c>
      <c r="BK352" s="196">
        <f t="shared" si="79"/>
        <v>0</v>
      </c>
      <c r="BL352" s="14" t="s">
        <v>179</v>
      </c>
      <c r="BM352" s="195" t="s">
        <v>1720</v>
      </c>
    </row>
    <row r="353" spans="1:65" s="2" customFormat="1" ht="24.2" customHeight="1">
      <c r="A353" s="31"/>
      <c r="B353" s="32"/>
      <c r="C353" s="184" t="s">
        <v>1721</v>
      </c>
      <c r="D353" s="184" t="s">
        <v>175</v>
      </c>
      <c r="E353" s="185" t="s">
        <v>1979</v>
      </c>
      <c r="F353" s="186" t="s">
        <v>1980</v>
      </c>
      <c r="G353" s="187" t="s">
        <v>1048</v>
      </c>
      <c r="H353" s="188">
        <v>1</v>
      </c>
      <c r="I353" s="189"/>
      <c r="J353" s="188">
        <f t="shared" si="70"/>
        <v>0</v>
      </c>
      <c r="K353" s="190"/>
      <c r="L353" s="36"/>
      <c r="M353" s="191" t="s">
        <v>1</v>
      </c>
      <c r="N353" s="192" t="s">
        <v>38</v>
      </c>
      <c r="O353" s="68"/>
      <c r="P353" s="193">
        <f t="shared" si="71"/>
        <v>0</v>
      </c>
      <c r="Q353" s="193">
        <v>0</v>
      </c>
      <c r="R353" s="193">
        <f t="shared" si="72"/>
        <v>0</v>
      </c>
      <c r="S353" s="193">
        <v>0</v>
      </c>
      <c r="T353" s="194">
        <f t="shared" si="73"/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95" t="s">
        <v>179</v>
      </c>
      <c r="AT353" s="195" t="s">
        <v>175</v>
      </c>
      <c r="AU353" s="195" t="s">
        <v>180</v>
      </c>
      <c r="AY353" s="14" t="s">
        <v>172</v>
      </c>
      <c r="BE353" s="196">
        <f t="shared" si="74"/>
        <v>0</v>
      </c>
      <c r="BF353" s="196">
        <f t="shared" si="75"/>
        <v>0</v>
      </c>
      <c r="BG353" s="196">
        <f t="shared" si="76"/>
        <v>0</v>
      </c>
      <c r="BH353" s="196">
        <f t="shared" si="77"/>
        <v>0</v>
      </c>
      <c r="BI353" s="196">
        <f t="shared" si="78"/>
        <v>0</v>
      </c>
      <c r="BJ353" s="14" t="s">
        <v>180</v>
      </c>
      <c r="BK353" s="196">
        <f t="shared" si="79"/>
        <v>0</v>
      </c>
      <c r="BL353" s="14" t="s">
        <v>179</v>
      </c>
      <c r="BM353" s="195" t="s">
        <v>1724</v>
      </c>
    </row>
    <row r="354" spans="1:65" s="2" customFormat="1" ht="24.2" customHeight="1">
      <c r="A354" s="31"/>
      <c r="B354" s="32"/>
      <c r="C354" s="184" t="s">
        <v>1337</v>
      </c>
      <c r="D354" s="184" t="s">
        <v>175</v>
      </c>
      <c r="E354" s="185" t="s">
        <v>1982</v>
      </c>
      <c r="F354" s="186" t="s">
        <v>1983</v>
      </c>
      <c r="G354" s="187" t="s">
        <v>1048</v>
      </c>
      <c r="H354" s="188">
        <v>11</v>
      </c>
      <c r="I354" s="189"/>
      <c r="J354" s="188">
        <f t="shared" si="70"/>
        <v>0</v>
      </c>
      <c r="K354" s="190"/>
      <c r="L354" s="36"/>
      <c r="M354" s="191" t="s">
        <v>1</v>
      </c>
      <c r="N354" s="192" t="s">
        <v>38</v>
      </c>
      <c r="O354" s="68"/>
      <c r="P354" s="193">
        <f t="shared" si="71"/>
        <v>0</v>
      </c>
      <c r="Q354" s="193">
        <v>0</v>
      </c>
      <c r="R354" s="193">
        <f t="shared" si="72"/>
        <v>0</v>
      </c>
      <c r="S354" s="193">
        <v>0</v>
      </c>
      <c r="T354" s="194">
        <f t="shared" si="73"/>
        <v>0</v>
      </c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R354" s="195" t="s">
        <v>179</v>
      </c>
      <c r="AT354" s="195" t="s">
        <v>175</v>
      </c>
      <c r="AU354" s="195" t="s">
        <v>180</v>
      </c>
      <c r="AY354" s="14" t="s">
        <v>172</v>
      </c>
      <c r="BE354" s="196">
        <f t="shared" si="74"/>
        <v>0</v>
      </c>
      <c r="BF354" s="196">
        <f t="shared" si="75"/>
        <v>0</v>
      </c>
      <c r="BG354" s="196">
        <f t="shared" si="76"/>
        <v>0</v>
      </c>
      <c r="BH354" s="196">
        <f t="shared" si="77"/>
        <v>0</v>
      </c>
      <c r="BI354" s="196">
        <f t="shared" si="78"/>
        <v>0</v>
      </c>
      <c r="BJ354" s="14" t="s">
        <v>180</v>
      </c>
      <c r="BK354" s="196">
        <f t="shared" si="79"/>
        <v>0</v>
      </c>
      <c r="BL354" s="14" t="s">
        <v>179</v>
      </c>
      <c r="BM354" s="195" t="s">
        <v>1727</v>
      </c>
    </row>
    <row r="355" spans="1:65" s="2" customFormat="1" ht="24.2" customHeight="1">
      <c r="A355" s="31"/>
      <c r="B355" s="32"/>
      <c r="C355" s="184" t="s">
        <v>1728</v>
      </c>
      <c r="D355" s="184" t="s">
        <v>175</v>
      </c>
      <c r="E355" s="185" t="s">
        <v>1986</v>
      </c>
      <c r="F355" s="186" t="s">
        <v>1987</v>
      </c>
      <c r="G355" s="187" t="s">
        <v>1048</v>
      </c>
      <c r="H355" s="188">
        <v>6</v>
      </c>
      <c r="I355" s="189"/>
      <c r="J355" s="188">
        <f t="shared" si="70"/>
        <v>0</v>
      </c>
      <c r="K355" s="190"/>
      <c r="L355" s="36"/>
      <c r="M355" s="191" t="s">
        <v>1</v>
      </c>
      <c r="N355" s="192" t="s">
        <v>38</v>
      </c>
      <c r="O355" s="68"/>
      <c r="P355" s="193">
        <f t="shared" si="71"/>
        <v>0</v>
      </c>
      <c r="Q355" s="193">
        <v>0</v>
      </c>
      <c r="R355" s="193">
        <f t="shared" si="72"/>
        <v>0</v>
      </c>
      <c r="S355" s="193">
        <v>0</v>
      </c>
      <c r="T355" s="194">
        <f t="shared" si="73"/>
        <v>0</v>
      </c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R355" s="195" t="s">
        <v>179</v>
      </c>
      <c r="AT355" s="195" t="s">
        <v>175</v>
      </c>
      <c r="AU355" s="195" t="s">
        <v>180</v>
      </c>
      <c r="AY355" s="14" t="s">
        <v>172</v>
      </c>
      <c r="BE355" s="196">
        <f t="shared" si="74"/>
        <v>0</v>
      </c>
      <c r="BF355" s="196">
        <f t="shared" si="75"/>
        <v>0</v>
      </c>
      <c r="BG355" s="196">
        <f t="shared" si="76"/>
        <v>0</v>
      </c>
      <c r="BH355" s="196">
        <f t="shared" si="77"/>
        <v>0</v>
      </c>
      <c r="BI355" s="196">
        <f t="shared" si="78"/>
        <v>0</v>
      </c>
      <c r="BJ355" s="14" t="s">
        <v>180</v>
      </c>
      <c r="BK355" s="196">
        <f t="shared" si="79"/>
        <v>0</v>
      </c>
      <c r="BL355" s="14" t="s">
        <v>179</v>
      </c>
      <c r="BM355" s="195" t="s">
        <v>1731</v>
      </c>
    </row>
    <row r="356" spans="1:65" s="2" customFormat="1" ht="24.2" customHeight="1">
      <c r="A356" s="31"/>
      <c r="B356" s="32"/>
      <c r="C356" s="184" t="s">
        <v>1340</v>
      </c>
      <c r="D356" s="184" t="s">
        <v>175</v>
      </c>
      <c r="E356" s="185" t="s">
        <v>1989</v>
      </c>
      <c r="F356" s="186" t="s">
        <v>1990</v>
      </c>
      <c r="G356" s="187" t="s">
        <v>1048</v>
      </c>
      <c r="H356" s="188">
        <v>10</v>
      </c>
      <c r="I356" s="189"/>
      <c r="J356" s="188">
        <f t="shared" si="70"/>
        <v>0</v>
      </c>
      <c r="K356" s="190"/>
      <c r="L356" s="36"/>
      <c r="M356" s="191" t="s">
        <v>1</v>
      </c>
      <c r="N356" s="192" t="s">
        <v>38</v>
      </c>
      <c r="O356" s="68"/>
      <c r="P356" s="193">
        <f t="shared" si="71"/>
        <v>0</v>
      </c>
      <c r="Q356" s="193">
        <v>0</v>
      </c>
      <c r="R356" s="193">
        <f t="shared" si="72"/>
        <v>0</v>
      </c>
      <c r="S356" s="193">
        <v>0</v>
      </c>
      <c r="T356" s="194">
        <f t="shared" si="73"/>
        <v>0</v>
      </c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R356" s="195" t="s">
        <v>179</v>
      </c>
      <c r="AT356" s="195" t="s">
        <v>175</v>
      </c>
      <c r="AU356" s="195" t="s">
        <v>180</v>
      </c>
      <c r="AY356" s="14" t="s">
        <v>172</v>
      </c>
      <c r="BE356" s="196">
        <f t="shared" si="74"/>
        <v>0</v>
      </c>
      <c r="BF356" s="196">
        <f t="shared" si="75"/>
        <v>0</v>
      </c>
      <c r="BG356" s="196">
        <f t="shared" si="76"/>
        <v>0</v>
      </c>
      <c r="BH356" s="196">
        <f t="shared" si="77"/>
        <v>0</v>
      </c>
      <c r="BI356" s="196">
        <f t="shared" si="78"/>
        <v>0</v>
      </c>
      <c r="BJ356" s="14" t="s">
        <v>180</v>
      </c>
      <c r="BK356" s="196">
        <f t="shared" si="79"/>
        <v>0</v>
      </c>
      <c r="BL356" s="14" t="s">
        <v>179</v>
      </c>
      <c r="BM356" s="195" t="s">
        <v>1734</v>
      </c>
    </row>
    <row r="357" spans="1:65" s="2" customFormat="1" ht="24.2" customHeight="1">
      <c r="A357" s="31"/>
      <c r="B357" s="32"/>
      <c r="C357" s="184" t="s">
        <v>1735</v>
      </c>
      <c r="D357" s="184" t="s">
        <v>175</v>
      </c>
      <c r="E357" s="185" t="s">
        <v>1993</v>
      </c>
      <c r="F357" s="186" t="s">
        <v>1994</v>
      </c>
      <c r="G357" s="187" t="s">
        <v>1048</v>
      </c>
      <c r="H357" s="188">
        <v>10</v>
      </c>
      <c r="I357" s="189"/>
      <c r="J357" s="188">
        <f t="shared" si="70"/>
        <v>0</v>
      </c>
      <c r="K357" s="190"/>
      <c r="L357" s="36"/>
      <c r="M357" s="191" t="s">
        <v>1</v>
      </c>
      <c r="N357" s="192" t="s">
        <v>38</v>
      </c>
      <c r="O357" s="68"/>
      <c r="P357" s="193">
        <f t="shared" si="71"/>
        <v>0</v>
      </c>
      <c r="Q357" s="193">
        <v>0</v>
      </c>
      <c r="R357" s="193">
        <f t="shared" si="72"/>
        <v>0</v>
      </c>
      <c r="S357" s="193">
        <v>0</v>
      </c>
      <c r="T357" s="194">
        <f t="shared" si="73"/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95" t="s">
        <v>179</v>
      </c>
      <c r="AT357" s="195" t="s">
        <v>175</v>
      </c>
      <c r="AU357" s="195" t="s">
        <v>180</v>
      </c>
      <c r="AY357" s="14" t="s">
        <v>172</v>
      </c>
      <c r="BE357" s="196">
        <f t="shared" si="74"/>
        <v>0</v>
      </c>
      <c r="BF357" s="196">
        <f t="shared" si="75"/>
        <v>0</v>
      </c>
      <c r="BG357" s="196">
        <f t="shared" si="76"/>
        <v>0</v>
      </c>
      <c r="BH357" s="196">
        <f t="shared" si="77"/>
        <v>0</v>
      </c>
      <c r="BI357" s="196">
        <f t="shared" si="78"/>
        <v>0</v>
      </c>
      <c r="BJ357" s="14" t="s">
        <v>180</v>
      </c>
      <c r="BK357" s="196">
        <f t="shared" si="79"/>
        <v>0</v>
      </c>
      <c r="BL357" s="14" t="s">
        <v>179</v>
      </c>
      <c r="BM357" s="195" t="s">
        <v>1738</v>
      </c>
    </row>
    <row r="358" spans="1:65" s="2" customFormat="1" ht="24.2" customHeight="1">
      <c r="A358" s="31"/>
      <c r="B358" s="32"/>
      <c r="C358" s="184" t="s">
        <v>1343</v>
      </c>
      <c r="D358" s="184" t="s">
        <v>175</v>
      </c>
      <c r="E358" s="185" t="s">
        <v>1996</v>
      </c>
      <c r="F358" s="186" t="s">
        <v>1997</v>
      </c>
      <c r="G358" s="187" t="s">
        <v>337</v>
      </c>
      <c r="H358" s="188">
        <v>55</v>
      </c>
      <c r="I358" s="189"/>
      <c r="J358" s="188">
        <f t="shared" si="70"/>
        <v>0</v>
      </c>
      <c r="K358" s="190"/>
      <c r="L358" s="36"/>
      <c r="M358" s="191" t="s">
        <v>1</v>
      </c>
      <c r="N358" s="192" t="s">
        <v>38</v>
      </c>
      <c r="O358" s="68"/>
      <c r="P358" s="193">
        <f t="shared" si="71"/>
        <v>0</v>
      </c>
      <c r="Q358" s="193">
        <v>0</v>
      </c>
      <c r="R358" s="193">
        <f t="shared" si="72"/>
        <v>0</v>
      </c>
      <c r="S358" s="193">
        <v>0</v>
      </c>
      <c r="T358" s="194">
        <f t="shared" si="73"/>
        <v>0</v>
      </c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R358" s="195" t="s">
        <v>179</v>
      </c>
      <c r="AT358" s="195" t="s">
        <v>175</v>
      </c>
      <c r="AU358" s="195" t="s">
        <v>180</v>
      </c>
      <c r="AY358" s="14" t="s">
        <v>172</v>
      </c>
      <c r="BE358" s="196">
        <f t="shared" si="74"/>
        <v>0</v>
      </c>
      <c r="BF358" s="196">
        <f t="shared" si="75"/>
        <v>0</v>
      </c>
      <c r="BG358" s="196">
        <f t="shared" si="76"/>
        <v>0</v>
      </c>
      <c r="BH358" s="196">
        <f t="shared" si="77"/>
        <v>0</v>
      </c>
      <c r="BI358" s="196">
        <f t="shared" si="78"/>
        <v>0</v>
      </c>
      <c r="BJ358" s="14" t="s">
        <v>180</v>
      </c>
      <c r="BK358" s="196">
        <f t="shared" si="79"/>
        <v>0</v>
      </c>
      <c r="BL358" s="14" t="s">
        <v>179</v>
      </c>
      <c r="BM358" s="195" t="s">
        <v>1741</v>
      </c>
    </row>
    <row r="359" spans="1:65" s="2" customFormat="1" ht="24.2" customHeight="1">
      <c r="A359" s="31"/>
      <c r="B359" s="32"/>
      <c r="C359" s="184" t="s">
        <v>1742</v>
      </c>
      <c r="D359" s="184" t="s">
        <v>175</v>
      </c>
      <c r="E359" s="185" t="s">
        <v>2240</v>
      </c>
      <c r="F359" s="186" t="s">
        <v>2241</v>
      </c>
      <c r="G359" s="187" t="s">
        <v>337</v>
      </c>
      <c r="H359" s="188">
        <v>4</v>
      </c>
      <c r="I359" s="189"/>
      <c r="J359" s="188">
        <f t="shared" si="70"/>
        <v>0</v>
      </c>
      <c r="K359" s="190"/>
      <c r="L359" s="36"/>
      <c r="M359" s="191" t="s">
        <v>1</v>
      </c>
      <c r="N359" s="192" t="s">
        <v>38</v>
      </c>
      <c r="O359" s="68"/>
      <c r="P359" s="193">
        <f t="shared" si="71"/>
        <v>0</v>
      </c>
      <c r="Q359" s="193">
        <v>0</v>
      </c>
      <c r="R359" s="193">
        <f t="shared" si="72"/>
        <v>0</v>
      </c>
      <c r="S359" s="193">
        <v>0</v>
      </c>
      <c r="T359" s="194">
        <f t="shared" si="73"/>
        <v>0</v>
      </c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R359" s="195" t="s">
        <v>179</v>
      </c>
      <c r="AT359" s="195" t="s">
        <v>175</v>
      </c>
      <c r="AU359" s="195" t="s">
        <v>180</v>
      </c>
      <c r="AY359" s="14" t="s">
        <v>172</v>
      </c>
      <c r="BE359" s="196">
        <f t="shared" si="74"/>
        <v>0</v>
      </c>
      <c r="BF359" s="196">
        <f t="shared" si="75"/>
        <v>0</v>
      </c>
      <c r="BG359" s="196">
        <f t="shared" si="76"/>
        <v>0</v>
      </c>
      <c r="BH359" s="196">
        <f t="shared" si="77"/>
        <v>0</v>
      </c>
      <c r="BI359" s="196">
        <f t="shared" si="78"/>
        <v>0</v>
      </c>
      <c r="BJ359" s="14" t="s">
        <v>180</v>
      </c>
      <c r="BK359" s="196">
        <f t="shared" si="79"/>
        <v>0</v>
      </c>
      <c r="BL359" s="14" t="s">
        <v>179</v>
      </c>
      <c r="BM359" s="195" t="s">
        <v>1745</v>
      </c>
    </row>
    <row r="360" spans="1:65" s="2" customFormat="1" ht="24.2" customHeight="1">
      <c r="A360" s="31"/>
      <c r="B360" s="32"/>
      <c r="C360" s="184" t="s">
        <v>1347</v>
      </c>
      <c r="D360" s="184" t="s">
        <v>175</v>
      </c>
      <c r="E360" s="185" t="s">
        <v>2000</v>
      </c>
      <c r="F360" s="186" t="s">
        <v>2001</v>
      </c>
      <c r="G360" s="187" t="s">
        <v>337</v>
      </c>
      <c r="H360" s="188">
        <v>1</v>
      </c>
      <c r="I360" s="189"/>
      <c r="J360" s="188">
        <f t="shared" si="70"/>
        <v>0</v>
      </c>
      <c r="K360" s="190"/>
      <c r="L360" s="36"/>
      <c r="M360" s="191" t="s">
        <v>1</v>
      </c>
      <c r="N360" s="192" t="s">
        <v>38</v>
      </c>
      <c r="O360" s="68"/>
      <c r="P360" s="193">
        <f t="shared" si="71"/>
        <v>0</v>
      </c>
      <c r="Q360" s="193">
        <v>0</v>
      </c>
      <c r="R360" s="193">
        <f t="shared" si="72"/>
        <v>0</v>
      </c>
      <c r="S360" s="193">
        <v>0</v>
      </c>
      <c r="T360" s="194">
        <f t="shared" si="73"/>
        <v>0</v>
      </c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R360" s="195" t="s">
        <v>179</v>
      </c>
      <c r="AT360" s="195" t="s">
        <v>175</v>
      </c>
      <c r="AU360" s="195" t="s">
        <v>180</v>
      </c>
      <c r="AY360" s="14" t="s">
        <v>172</v>
      </c>
      <c r="BE360" s="196">
        <f t="shared" si="74"/>
        <v>0</v>
      </c>
      <c r="BF360" s="196">
        <f t="shared" si="75"/>
        <v>0</v>
      </c>
      <c r="BG360" s="196">
        <f t="shared" si="76"/>
        <v>0</v>
      </c>
      <c r="BH360" s="196">
        <f t="shared" si="77"/>
        <v>0</v>
      </c>
      <c r="BI360" s="196">
        <f t="shared" si="78"/>
        <v>0</v>
      </c>
      <c r="BJ360" s="14" t="s">
        <v>180</v>
      </c>
      <c r="BK360" s="196">
        <f t="shared" si="79"/>
        <v>0</v>
      </c>
      <c r="BL360" s="14" t="s">
        <v>179</v>
      </c>
      <c r="BM360" s="195" t="s">
        <v>1748</v>
      </c>
    </row>
    <row r="361" spans="1:65" s="2" customFormat="1" ht="24.2" customHeight="1">
      <c r="A361" s="31"/>
      <c r="B361" s="32"/>
      <c r="C361" s="184" t="s">
        <v>1749</v>
      </c>
      <c r="D361" s="184" t="s">
        <v>175</v>
      </c>
      <c r="E361" s="185" t="s">
        <v>2003</v>
      </c>
      <c r="F361" s="186" t="s">
        <v>2004</v>
      </c>
      <c r="G361" s="187" t="s">
        <v>337</v>
      </c>
      <c r="H361" s="188">
        <v>2</v>
      </c>
      <c r="I361" s="189"/>
      <c r="J361" s="188">
        <f t="shared" si="70"/>
        <v>0</v>
      </c>
      <c r="K361" s="190"/>
      <c r="L361" s="36"/>
      <c r="M361" s="191" t="s">
        <v>1</v>
      </c>
      <c r="N361" s="192" t="s">
        <v>38</v>
      </c>
      <c r="O361" s="68"/>
      <c r="P361" s="193">
        <f t="shared" si="71"/>
        <v>0</v>
      </c>
      <c r="Q361" s="193">
        <v>0</v>
      </c>
      <c r="R361" s="193">
        <f t="shared" si="72"/>
        <v>0</v>
      </c>
      <c r="S361" s="193">
        <v>0</v>
      </c>
      <c r="T361" s="194">
        <f t="shared" si="73"/>
        <v>0</v>
      </c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R361" s="195" t="s">
        <v>179</v>
      </c>
      <c r="AT361" s="195" t="s">
        <v>175</v>
      </c>
      <c r="AU361" s="195" t="s">
        <v>180</v>
      </c>
      <c r="AY361" s="14" t="s">
        <v>172</v>
      </c>
      <c r="BE361" s="196">
        <f t="shared" si="74"/>
        <v>0</v>
      </c>
      <c r="BF361" s="196">
        <f t="shared" si="75"/>
        <v>0</v>
      </c>
      <c r="BG361" s="196">
        <f t="shared" si="76"/>
        <v>0</v>
      </c>
      <c r="BH361" s="196">
        <f t="shared" si="77"/>
        <v>0</v>
      </c>
      <c r="BI361" s="196">
        <f t="shared" si="78"/>
        <v>0</v>
      </c>
      <c r="BJ361" s="14" t="s">
        <v>180</v>
      </c>
      <c r="BK361" s="196">
        <f t="shared" si="79"/>
        <v>0</v>
      </c>
      <c r="BL361" s="14" t="s">
        <v>179</v>
      </c>
      <c r="BM361" s="195" t="s">
        <v>1752</v>
      </c>
    </row>
    <row r="362" spans="1:65" s="2" customFormat="1" ht="24.2" customHeight="1">
      <c r="A362" s="31"/>
      <c r="B362" s="32"/>
      <c r="C362" s="184" t="s">
        <v>1350</v>
      </c>
      <c r="D362" s="184" t="s">
        <v>175</v>
      </c>
      <c r="E362" s="185" t="s">
        <v>2007</v>
      </c>
      <c r="F362" s="186" t="s">
        <v>2008</v>
      </c>
      <c r="G362" s="187" t="s">
        <v>394</v>
      </c>
      <c r="H362" s="188">
        <v>0.8</v>
      </c>
      <c r="I362" s="189"/>
      <c r="J362" s="188">
        <f t="shared" si="70"/>
        <v>0</v>
      </c>
      <c r="K362" s="190"/>
      <c r="L362" s="36"/>
      <c r="M362" s="191" t="s">
        <v>1</v>
      </c>
      <c r="N362" s="192" t="s">
        <v>38</v>
      </c>
      <c r="O362" s="68"/>
      <c r="P362" s="193">
        <f t="shared" si="71"/>
        <v>0</v>
      </c>
      <c r="Q362" s="193">
        <v>0</v>
      </c>
      <c r="R362" s="193">
        <f t="shared" si="72"/>
        <v>0</v>
      </c>
      <c r="S362" s="193">
        <v>0</v>
      </c>
      <c r="T362" s="194">
        <f t="shared" si="73"/>
        <v>0</v>
      </c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R362" s="195" t="s">
        <v>179</v>
      </c>
      <c r="AT362" s="195" t="s">
        <v>175</v>
      </c>
      <c r="AU362" s="195" t="s">
        <v>180</v>
      </c>
      <c r="AY362" s="14" t="s">
        <v>172</v>
      </c>
      <c r="BE362" s="196">
        <f t="shared" si="74"/>
        <v>0</v>
      </c>
      <c r="BF362" s="196">
        <f t="shared" si="75"/>
        <v>0</v>
      </c>
      <c r="BG362" s="196">
        <f t="shared" si="76"/>
        <v>0</v>
      </c>
      <c r="BH362" s="196">
        <f t="shared" si="77"/>
        <v>0</v>
      </c>
      <c r="BI362" s="196">
        <f t="shared" si="78"/>
        <v>0</v>
      </c>
      <c r="BJ362" s="14" t="s">
        <v>180</v>
      </c>
      <c r="BK362" s="196">
        <f t="shared" si="79"/>
        <v>0</v>
      </c>
      <c r="BL362" s="14" t="s">
        <v>179</v>
      </c>
      <c r="BM362" s="195" t="s">
        <v>1919</v>
      </c>
    </row>
    <row r="363" spans="1:65" s="2" customFormat="1" ht="24.2" customHeight="1">
      <c r="A363" s="31"/>
      <c r="B363" s="32"/>
      <c r="C363" s="184" t="s">
        <v>1920</v>
      </c>
      <c r="D363" s="184" t="s">
        <v>175</v>
      </c>
      <c r="E363" s="185" t="s">
        <v>2010</v>
      </c>
      <c r="F363" s="186" t="s">
        <v>2011</v>
      </c>
      <c r="G363" s="187" t="s">
        <v>394</v>
      </c>
      <c r="H363" s="188">
        <v>3</v>
      </c>
      <c r="I363" s="189"/>
      <c r="J363" s="188">
        <f t="shared" si="70"/>
        <v>0</v>
      </c>
      <c r="K363" s="190"/>
      <c r="L363" s="36"/>
      <c r="M363" s="191" t="s">
        <v>1</v>
      </c>
      <c r="N363" s="192" t="s">
        <v>38</v>
      </c>
      <c r="O363" s="68"/>
      <c r="P363" s="193">
        <f t="shared" si="71"/>
        <v>0</v>
      </c>
      <c r="Q363" s="193">
        <v>0</v>
      </c>
      <c r="R363" s="193">
        <f t="shared" si="72"/>
        <v>0</v>
      </c>
      <c r="S363" s="193">
        <v>0</v>
      </c>
      <c r="T363" s="194">
        <f t="shared" si="73"/>
        <v>0</v>
      </c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R363" s="195" t="s">
        <v>179</v>
      </c>
      <c r="AT363" s="195" t="s">
        <v>175</v>
      </c>
      <c r="AU363" s="195" t="s">
        <v>180</v>
      </c>
      <c r="AY363" s="14" t="s">
        <v>172</v>
      </c>
      <c r="BE363" s="196">
        <f t="shared" si="74"/>
        <v>0</v>
      </c>
      <c r="BF363" s="196">
        <f t="shared" si="75"/>
        <v>0</v>
      </c>
      <c r="BG363" s="196">
        <f t="shared" si="76"/>
        <v>0</v>
      </c>
      <c r="BH363" s="196">
        <f t="shared" si="77"/>
        <v>0</v>
      </c>
      <c r="BI363" s="196">
        <f t="shared" si="78"/>
        <v>0</v>
      </c>
      <c r="BJ363" s="14" t="s">
        <v>180</v>
      </c>
      <c r="BK363" s="196">
        <f t="shared" si="79"/>
        <v>0</v>
      </c>
      <c r="BL363" s="14" t="s">
        <v>179</v>
      </c>
      <c r="BM363" s="195" t="s">
        <v>1921</v>
      </c>
    </row>
    <row r="364" spans="1:65" s="2" customFormat="1" ht="24.2" customHeight="1">
      <c r="A364" s="31"/>
      <c r="B364" s="32"/>
      <c r="C364" s="184" t="s">
        <v>1354</v>
      </c>
      <c r="D364" s="184" t="s">
        <v>175</v>
      </c>
      <c r="E364" s="185" t="s">
        <v>2014</v>
      </c>
      <c r="F364" s="186" t="s">
        <v>2015</v>
      </c>
      <c r="G364" s="187" t="s">
        <v>337</v>
      </c>
      <c r="H364" s="188">
        <v>56</v>
      </c>
      <c r="I364" s="189"/>
      <c r="J364" s="188">
        <f t="shared" si="70"/>
        <v>0</v>
      </c>
      <c r="K364" s="190"/>
      <c r="L364" s="36"/>
      <c r="M364" s="191" t="s">
        <v>1</v>
      </c>
      <c r="N364" s="192" t="s">
        <v>38</v>
      </c>
      <c r="O364" s="68"/>
      <c r="P364" s="193">
        <f t="shared" si="71"/>
        <v>0</v>
      </c>
      <c r="Q364" s="193">
        <v>0</v>
      </c>
      <c r="R364" s="193">
        <f t="shared" si="72"/>
        <v>0</v>
      </c>
      <c r="S364" s="193">
        <v>0</v>
      </c>
      <c r="T364" s="194">
        <f t="shared" si="73"/>
        <v>0</v>
      </c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R364" s="195" t="s">
        <v>179</v>
      </c>
      <c r="AT364" s="195" t="s">
        <v>175</v>
      </c>
      <c r="AU364" s="195" t="s">
        <v>180</v>
      </c>
      <c r="AY364" s="14" t="s">
        <v>172</v>
      </c>
      <c r="BE364" s="196">
        <f t="shared" si="74"/>
        <v>0</v>
      </c>
      <c r="BF364" s="196">
        <f t="shared" si="75"/>
        <v>0</v>
      </c>
      <c r="BG364" s="196">
        <f t="shared" si="76"/>
        <v>0</v>
      </c>
      <c r="BH364" s="196">
        <f t="shared" si="77"/>
        <v>0</v>
      </c>
      <c r="BI364" s="196">
        <f t="shared" si="78"/>
        <v>0</v>
      </c>
      <c r="BJ364" s="14" t="s">
        <v>180</v>
      </c>
      <c r="BK364" s="196">
        <f t="shared" si="79"/>
        <v>0</v>
      </c>
      <c r="BL364" s="14" t="s">
        <v>179</v>
      </c>
      <c r="BM364" s="195" t="s">
        <v>1924</v>
      </c>
    </row>
    <row r="365" spans="1:65" s="2" customFormat="1" ht="24.2" customHeight="1">
      <c r="A365" s="31"/>
      <c r="B365" s="32"/>
      <c r="C365" s="184" t="s">
        <v>1925</v>
      </c>
      <c r="D365" s="184" t="s">
        <v>175</v>
      </c>
      <c r="E365" s="185" t="s">
        <v>2017</v>
      </c>
      <c r="F365" s="186" t="s">
        <v>2018</v>
      </c>
      <c r="G365" s="187" t="s">
        <v>337</v>
      </c>
      <c r="H365" s="188">
        <v>6</v>
      </c>
      <c r="I365" s="189"/>
      <c r="J365" s="188">
        <f t="shared" si="70"/>
        <v>0</v>
      </c>
      <c r="K365" s="190"/>
      <c r="L365" s="36"/>
      <c r="M365" s="191" t="s">
        <v>1</v>
      </c>
      <c r="N365" s="192" t="s">
        <v>38</v>
      </c>
      <c r="O365" s="68"/>
      <c r="P365" s="193">
        <f t="shared" si="71"/>
        <v>0</v>
      </c>
      <c r="Q365" s="193">
        <v>0</v>
      </c>
      <c r="R365" s="193">
        <f t="shared" si="72"/>
        <v>0</v>
      </c>
      <c r="S365" s="193">
        <v>0</v>
      </c>
      <c r="T365" s="194">
        <f t="shared" si="73"/>
        <v>0</v>
      </c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R365" s="195" t="s">
        <v>179</v>
      </c>
      <c r="AT365" s="195" t="s">
        <v>175</v>
      </c>
      <c r="AU365" s="195" t="s">
        <v>180</v>
      </c>
      <c r="AY365" s="14" t="s">
        <v>172</v>
      </c>
      <c r="BE365" s="196">
        <f t="shared" si="74"/>
        <v>0</v>
      </c>
      <c r="BF365" s="196">
        <f t="shared" si="75"/>
        <v>0</v>
      </c>
      <c r="BG365" s="196">
        <f t="shared" si="76"/>
        <v>0</v>
      </c>
      <c r="BH365" s="196">
        <f t="shared" si="77"/>
        <v>0</v>
      </c>
      <c r="BI365" s="196">
        <f t="shared" si="78"/>
        <v>0</v>
      </c>
      <c r="BJ365" s="14" t="s">
        <v>180</v>
      </c>
      <c r="BK365" s="196">
        <f t="shared" si="79"/>
        <v>0</v>
      </c>
      <c r="BL365" s="14" t="s">
        <v>179</v>
      </c>
      <c r="BM365" s="195" t="s">
        <v>1926</v>
      </c>
    </row>
    <row r="366" spans="1:65" s="2" customFormat="1" ht="24.2" customHeight="1">
      <c r="A366" s="31"/>
      <c r="B366" s="32"/>
      <c r="C366" s="184" t="s">
        <v>1357</v>
      </c>
      <c r="D366" s="184" t="s">
        <v>175</v>
      </c>
      <c r="E366" s="185" t="s">
        <v>2028</v>
      </c>
      <c r="F366" s="186" t="s">
        <v>2029</v>
      </c>
      <c r="G366" s="187" t="s">
        <v>337</v>
      </c>
      <c r="H366" s="188">
        <v>59</v>
      </c>
      <c r="I366" s="189"/>
      <c r="J366" s="188">
        <f t="shared" si="70"/>
        <v>0</v>
      </c>
      <c r="K366" s="190"/>
      <c r="L366" s="36"/>
      <c r="M366" s="191" t="s">
        <v>1</v>
      </c>
      <c r="N366" s="192" t="s">
        <v>38</v>
      </c>
      <c r="O366" s="68"/>
      <c r="P366" s="193">
        <f t="shared" si="71"/>
        <v>0</v>
      </c>
      <c r="Q366" s="193">
        <v>0</v>
      </c>
      <c r="R366" s="193">
        <f t="shared" si="72"/>
        <v>0</v>
      </c>
      <c r="S366" s="193">
        <v>0</v>
      </c>
      <c r="T366" s="194">
        <f t="shared" si="73"/>
        <v>0</v>
      </c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R366" s="195" t="s">
        <v>179</v>
      </c>
      <c r="AT366" s="195" t="s">
        <v>175</v>
      </c>
      <c r="AU366" s="195" t="s">
        <v>180</v>
      </c>
      <c r="AY366" s="14" t="s">
        <v>172</v>
      </c>
      <c r="BE366" s="196">
        <f t="shared" si="74"/>
        <v>0</v>
      </c>
      <c r="BF366" s="196">
        <f t="shared" si="75"/>
        <v>0</v>
      </c>
      <c r="BG366" s="196">
        <f t="shared" si="76"/>
        <v>0</v>
      </c>
      <c r="BH366" s="196">
        <f t="shared" si="77"/>
        <v>0</v>
      </c>
      <c r="BI366" s="196">
        <f t="shared" si="78"/>
        <v>0</v>
      </c>
      <c r="BJ366" s="14" t="s">
        <v>180</v>
      </c>
      <c r="BK366" s="196">
        <f t="shared" si="79"/>
        <v>0</v>
      </c>
      <c r="BL366" s="14" t="s">
        <v>179</v>
      </c>
      <c r="BM366" s="195" t="s">
        <v>1927</v>
      </c>
    </row>
    <row r="367" spans="1:65" s="2" customFormat="1" ht="24.2" customHeight="1">
      <c r="A367" s="31"/>
      <c r="B367" s="32"/>
      <c r="C367" s="184" t="s">
        <v>1928</v>
      </c>
      <c r="D367" s="184" t="s">
        <v>175</v>
      </c>
      <c r="E367" s="185" t="s">
        <v>2031</v>
      </c>
      <c r="F367" s="186" t="s">
        <v>2032</v>
      </c>
      <c r="G367" s="187" t="s">
        <v>337</v>
      </c>
      <c r="H367" s="188">
        <v>124</v>
      </c>
      <c r="I367" s="189"/>
      <c r="J367" s="188">
        <f t="shared" si="70"/>
        <v>0</v>
      </c>
      <c r="K367" s="190"/>
      <c r="L367" s="36"/>
      <c r="M367" s="191" t="s">
        <v>1</v>
      </c>
      <c r="N367" s="192" t="s">
        <v>38</v>
      </c>
      <c r="O367" s="68"/>
      <c r="P367" s="193">
        <f t="shared" si="71"/>
        <v>0</v>
      </c>
      <c r="Q367" s="193">
        <v>0</v>
      </c>
      <c r="R367" s="193">
        <f t="shared" si="72"/>
        <v>0</v>
      </c>
      <c r="S367" s="193">
        <v>0</v>
      </c>
      <c r="T367" s="194">
        <f t="shared" si="73"/>
        <v>0</v>
      </c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R367" s="195" t="s">
        <v>179</v>
      </c>
      <c r="AT367" s="195" t="s">
        <v>175</v>
      </c>
      <c r="AU367" s="195" t="s">
        <v>180</v>
      </c>
      <c r="AY367" s="14" t="s">
        <v>172</v>
      </c>
      <c r="BE367" s="196">
        <f t="shared" si="74"/>
        <v>0</v>
      </c>
      <c r="BF367" s="196">
        <f t="shared" si="75"/>
        <v>0</v>
      </c>
      <c r="BG367" s="196">
        <f t="shared" si="76"/>
        <v>0</v>
      </c>
      <c r="BH367" s="196">
        <f t="shared" si="77"/>
        <v>0</v>
      </c>
      <c r="BI367" s="196">
        <f t="shared" si="78"/>
        <v>0</v>
      </c>
      <c r="BJ367" s="14" t="s">
        <v>180</v>
      </c>
      <c r="BK367" s="196">
        <f t="shared" si="79"/>
        <v>0</v>
      </c>
      <c r="BL367" s="14" t="s">
        <v>179</v>
      </c>
      <c r="BM367" s="195" t="s">
        <v>1929</v>
      </c>
    </row>
    <row r="368" spans="1:65" s="2" customFormat="1" ht="24.2" customHeight="1">
      <c r="A368" s="31"/>
      <c r="B368" s="32"/>
      <c r="C368" s="184" t="s">
        <v>1361</v>
      </c>
      <c r="D368" s="184" t="s">
        <v>175</v>
      </c>
      <c r="E368" s="185" t="s">
        <v>2035</v>
      </c>
      <c r="F368" s="186" t="s">
        <v>2036</v>
      </c>
      <c r="G368" s="187" t="s">
        <v>337</v>
      </c>
      <c r="H368" s="188">
        <v>6</v>
      </c>
      <c r="I368" s="189"/>
      <c r="J368" s="188">
        <f t="shared" si="70"/>
        <v>0</v>
      </c>
      <c r="K368" s="190"/>
      <c r="L368" s="36"/>
      <c r="M368" s="191" t="s">
        <v>1</v>
      </c>
      <c r="N368" s="192" t="s">
        <v>38</v>
      </c>
      <c r="O368" s="68"/>
      <c r="P368" s="193">
        <f t="shared" si="71"/>
        <v>0</v>
      </c>
      <c r="Q368" s="193">
        <v>0</v>
      </c>
      <c r="R368" s="193">
        <f t="shared" si="72"/>
        <v>0</v>
      </c>
      <c r="S368" s="193">
        <v>0</v>
      </c>
      <c r="T368" s="194">
        <f t="shared" si="73"/>
        <v>0</v>
      </c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R368" s="195" t="s">
        <v>179</v>
      </c>
      <c r="AT368" s="195" t="s">
        <v>175</v>
      </c>
      <c r="AU368" s="195" t="s">
        <v>180</v>
      </c>
      <c r="AY368" s="14" t="s">
        <v>172</v>
      </c>
      <c r="BE368" s="196">
        <f t="shared" si="74"/>
        <v>0</v>
      </c>
      <c r="BF368" s="196">
        <f t="shared" si="75"/>
        <v>0</v>
      </c>
      <c r="BG368" s="196">
        <f t="shared" si="76"/>
        <v>0</v>
      </c>
      <c r="BH368" s="196">
        <f t="shared" si="77"/>
        <v>0</v>
      </c>
      <c r="BI368" s="196">
        <f t="shared" si="78"/>
        <v>0</v>
      </c>
      <c r="BJ368" s="14" t="s">
        <v>180</v>
      </c>
      <c r="BK368" s="196">
        <f t="shared" si="79"/>
        <v>0</v>
      </c>
      <c r="BL368" s="14" t="s">
        <v>179</v>
      </c>
      <c r="BM368" s="195" t="s">
        <v>1930</v>
      </c>
    </row>
    <row r="369" spans="1:65" s="2" customFormat="1" ht="24.2" customHeight="1">
      <c r="A369" s="31"/>
      <c r="B369" s="32"/>
      <c r="C369" s="184" t="s">
        <v>1931</v>
      </c>
      <c r="D369" s="184" t="s">
        <v>175</v>
      </c>
      <c r="E369" s="185" t="s">
        <v>2038</v>
      </c>
      <c r="F369" s="186" t="s">
        <v>2039</v>
      </c>
      <c r="G369" s="187" t="s">
        <v>337</v>
      </c>
      <c r="H369" s="188">
        <v>62</v>
      </c>
      <c r="I369" s="189"/>
      <c r="J369" s="188">
        <f t="shared" si="70"/>
        <v>0</v>
      </c>
      <c r="K369" s="190"/>
      <c r="L369" s="36"/>
      <c r="M369" s="191" t="s">
        <v>1</v>
      </c>
      <c r="N369" s="192" t="s">
        <v>38</v>
      </c>
      <c r="O369" s="68"/>
      <c r="P369" s="193">
        <f t="shared" si="71"/>
        <v>0</v>
      </c>
      <c r="Q369" s="193">
        <v>0</v>
      </c>
      <c r="R369" s="193">
        <f t="shared" si="72"/>
        <v>0</v>
      </c>
      <c r="S369" s="193">
        <v>0</v>
      </c>
      <c r="T369" s="194">
        <f t="shared" si="73"/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95" t="s">
        <v>179</v>
      </c>
      <c r="AT369" s="195" t="s">
        <v>175</v>
      </c>
      <c r="AU369" s="195" t="s">
        <v>180</v>
      </c>
      <c r="AY369" s="14" t="s">
        <v>172</v>
      </c>
      <c r="BE369" s="196">
        <f t="shared" si="74"/>
        <v>0</v>
      </c>
      <c r="BF369" s="196">
        <f t="shared" si="75"/>
        <v>0</v>
      </c>
      <c r="BG369" s="196">
        <f t="shared" si="76"/>
        <v>0</v>
      </c>
      <c r="BH369" s="196">
        <f t="shared" si="77"/>
        <v>0</v>
      </c>
      <c r="BI369" s="196">
        <f t="shared" si="78"/>
        <v>0</v>
      </c>
      <c r="BJ369" s="14" t="s">
        <v>180</v>
      </c>
      <c r="BK369" s="196">
        <f t="shared" si="79"/>
        <v>0</v>
      </c>
      <c r="BL369" s="14" t="s">
        <v>179</v>
      </c>
      <c r="BM369" s="195" t="s">
        <v>1934</v>
      </c>
    </row>
    <row r="370" spans="1:65" s="2" customFormat="1" ht="24.2" customHeight="1">
      <c r="A370" s="31"/>
      <c r="B370" s="32"/>
      <c r="C370" s="184" t="s">
        <v>1364</v>
      </c>
      <c r="D370" s="184" t="s">
        <v>175</v>
      </c>
      <c r="E370" s="185" t="s">
        <v>2042</v>
      </c>
      <c r="F370" s="186" t="s">
        <v>2043</v>
      </c>
      <c r="G370" s="187" t="s">
        <v>337</v>
      </c>
      <c r="H370" s="188">
        <v>62</v>
      </c>
      <c r="I370" s="189"/>
      <c r="J370" s="188">
        <f t="shared" si="70"/>
        <v>0</v>
      </c>
      <c r="K370" s="190"/>
      <c r="L370" s="36"/>
      <c r="M370" s="191" t="s">
        <v>1</v>
      </c>
      <c r="N370" s="192" t="s">
        <v>38</v>
      </c>
      <c r="O370" s="68"/>
      <c r="P370" s="193">
        <f t="shared" si="71"/>
        <v>0</v>
      </c>
      <c r="Q370" s="193">
        <v>0</v>
      </c>
      <c r="R370" s="193">
        <f t="shared" si="72"/>
        <v>0</v>
      </c>
      <c r="S370" s="193">
        <v>0</v>
      </c>
      <c r="T370" s="194">
        <f t="shared" si="73"/>
        <v>0</v>
      </c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R370" s="195" t="s">
        <v>179</v>
      </c>
      <c r="AT370" s="195" t="s">
        <v>175</v>
      </c>
      <c r="AU370" s="195" t="s">
        <v>180</v>
      </c>
      <c r="AY370" s="14" t="s">
        <v>172</v>
      </c>
      <c r="BE370" s="196">
        <f t="shared" si="74"/>
        <v>0</v>
      </c>
      <c r="BF370" s="196">
        <f t="shared" si="75"/>
        <v>0</v>
      </c>
      <c r="BG370" s="196">
        <f t="shared" si="76"/>
        <v>0</v>
      </c>
      <c r="BH370" s="196">
        <f t="shared" si="77"/>
        <v>0</v>
      </c>
      <c r="BI370" s="196">
        <f t="shared" si="78"/>
        <v>0</v>
      </c>
      <c r="BJ370" s="14" t="s">
        <v>180</v>
      </c>
      <c r="BK370" s="196">
        <f t="shared" si="79"/>
        <v>0</v>
      </c>
      <c r="BL370" s="14" t="s">
        <v>179</v>
      </c>
      <c r="BM370" s="195" t="s">
        <v>1935</v>
      </c>
    </row>
    <row r="371" spans="1:65" s="2" customFormat="1" ht="24.2" customHeight="1">
      <c r="A371" s="31"/>
      <c r="B371" s="32"/>
      <c r="C371" s="184" t="s">
        <v>1936</v>
      </c>
      <c r="D371" s="184" t="s">
        <v>175</v>
      </c>
      <c r="E371" s="185" t="s">
        <v>2045</v>
      </c>
      <c r="F371" s="186" t="s">
        <v>2046</v>
      </c>
      <c r="G371" s="187" t="s">
        <v>337</v>
      </c>
      <c r="H371" s="188">
        <v>130</v>
      </c>
      <c r="I371" s="189"/>
      <c r="J371" s="188">
        <f t="shared" si="70"/>
        <v>0</v>
      </c>
      <c r="K371" s="190"/>
      <c r="L371" s="36"/>
      <c r="M371" s="191" t="s">
        <v>1</v>
      </c>
      <c r="N371" s="192" t="s">
        <v>38</v>
      </c>
      <c r="O371" s="68"/>
      <c r="P371" s="193">
        <f t="shared" si="71"/>
        <v>0</v>
      </c>
      <c r="Q371" s="193">
        <v>0</v>
      </c>
      <c r="R371" s="193">
        <f t="shared" si="72"/>
        <v>0</v>
      </c>
      <c r="S371" s="193">
        <v>0</v>
      </c>
      <c r="T371" s="194">
        <f t="shared" si="73"/>
        <v>0</v>
      </c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R371" s="195" t="s">
        <v>179</v>
      </c>
      <c r="AT371" s="195" t="s">
        <v>175</v>
      </c>
      <c r="AU371" s="195" t="s">
        <v>180</v>
      </c>
      <c r="AY371" s="14" t="s">
        <v>172</v>
      </c>
      <c r="BE371" s="196">
        <f t="shared" si="74"/>
        <v>0</v>
      </c>
      <c r="BF371" s="196">
        <f t="shared" si="75"/>
        <v>0</v>
      </c>
      <c r="BG371" s="196">
        <f t="shared" si="76"/>
        <v>0</v>
      </c>
      <c r="BH371" s="196">
        <f t="shared" si="77"/>
        <v>0</v>
      </c>
      <c r="BI371" s="196">
        <f t="shared" si="78"/>
        <v>0</v>
      </c>
      <c r="BJ371" s="14" t="s">
        <v>180</v>
      </c>
      <c r="BK371" s="196">
        <f t="shared" si="79"/>
        <v>0</v>
      </c>
      <c r="BL371" s="14" t="s">
        <v>179</v>
      </c>
      <c r="BM371" s="195" t="s">
        <v>1939</v>
      </c>
    </row>
    <row r="372" spans="1:65" s="2" customFormat="1" ht="24.2" customHeight="1">
      <c r="A372" s="31"/>
      <c r="B372" s="32"/>
      <c r="C372" s="197" t="s">
        <v>1368</v>
      </c>
      <c r="D372" s="197" t="s">
        <v>256</v>
      </c>
      <c r="E372" s="198" t="s">
        <v>1785</v>
      </c>
      <c r="F372" s="199" t="s">
        <v>1786</v>
      </c>
      <c r="G372" s="200" t="s">
        <v>337</v>
      </c>
      <c r="H372" s="201">
        <v>110</v>
      </c>
      <c r="I372" s="202"/>
      <c r="J372" s="201">
        <f t="shared" si="70"/>
        <v>0</v>
      </c>
      <c r="K372" s="203"/>
      <c r="L372" s="204"/>
      <c r="M372" s="205" t="s">
        <v>1</v>
      </c>
      <c r="N372" s="206" t="s">
        <v>38</v>
      </c>
      <c r="O372" s="68"/>
      <c r="P372" s="193">
        <f t="shared" si="71"/>
        <v>0</v>
      </c>
      <c r="Q372" s="193">
        <v>0</v>
      </c>
      <c r="R372" s="193">
        <f t="shared" si="72"/>
        <v>0</v>
      </c>
      <c r="S372" s="193">
        <v>0</v>
      </c>
      <c r="T372" s="194">
        <f t="shared" si="73"/>
        <v>0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95" t="s">
        <v>220</v>
      </c>
      <c r="AT372" s="195" t="s">
        <v>256</v>
      </c>
      <c r="AU372" s="195" t="s">
        <v>180</v>
      </c>
      <c r="AY372" s="14" t="s">
        <v>172</v>
      </c>
      <c r="BE372" s="196">
        <f t="shared" si="74"/>
        <v>0</v>
      </c>
      <c r="BF372" s="196">
        <f t="shared" si="75"/>
        <v>0</v>
      </c>
      <c r="BG372" s="196">
        <f t="shared" si="76"/>
        <v>0</v>
      </c>
      <c r="BH372" s="196">
        <f t="shared" si="77"/>
        <v>0</v>
      </c>
      <c r="BI372" s="196">
        <f t="shared" si="78"/>
        <v>0</v>
      </c>
      <c r="BJ372" s="14" t="s">
        <v>180</v>
      </c>
      <c r="BK372" s="196">
        <f t="shared" si="79"/>
        <v>0</v>
      </c>
      <c r="BL372" s="14" t="s">
        <v>179</v>
      </c>
      <c r="BM372" s="195" t="s">
        <v>1942</v>
      </c>
    </row>
    <row r="373" spans="1:65" s="2" customFormat="1" ht="24.2" customHeight="1">
      <c r="A373" s="31"/>
      <c r="B373" s="32"/>
      <c r="C373" s="197" t="s">
        <v>1943</v>
      </c>
      <c r="D373" s="197" t="s">
        <v>256</v>
      </c>
      <c r="E373" s="198" t="s">
        <v>2050</v>
      </c>
      <c r="F373" s="199" t="s">
        <v>2051</v>
      </c>
      <c r="G373" s="200" t="s">
        <v>337</v>
      </c>
      <c r="H373" s="201">
        <v>20</v>
      </c>
      <c r="I373" s="202"/>
      <c r="J373" s="201">
        <f t="shared" si="70"/>
        <v>0</v>
      </c>
      <c r="K373" s="203"/>
      <c r="L373" s="204"/>
      <c r="M373" s="205" t="s">
        <v>1</v>
      </c>
      <c r="N373" s="206" t="s">
        <v>38</v>
      </c>
      <c r="O373" s="68"/>
      <c r="P373" s="193">
        <f t="shared" si="71"/>
        <v>0</v>
      </c>
      <c r="Q373" s="193">
        <v>0</v>
      </c>
      <c r="R373" s="193">
        <f t="shared" si="72"/>
        <v>0</v>
      </c>
      <c r="S373" s="193">
        <v>0</v>
      </c>
      <c r="T373" s="194">
        <f t="shared" si="73"/>
        <v>0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95" t="s">
        <v>220</v>
      </c>
      <c r="AT373" s="195" t="s">
        <v>256</v>
      </c>
      <c r="AU373" s="195" t="s">
        <v>180</v>
      </c>
      <c r="AY373" s="14" t="s">
        <v>172</v>
      </c>
      <c r="BE373" s="196">
        <f t="shared" si="74"/>
        <v>0</v>
      </c>
      <c r="BF373" s="196">
        <f t="shared" si="75"/>
        <v>0</v>
      </c>
      <c r="BG373" s="196">
        <f t="shared" si="76"/>
        <v>0</v>
      </c>
      <c r="BH373" s="196">
        <f t="shared" si="77"/>
        <v>0</v>
      </c>
      <c r="BI373" s="196">
        <f t="shared" si="78"/>
        <v>0</v>
      </c>
      <c r="BJ373" s="14" t="s">
        <v>180</v>
      </c>
      <c r="BK373" s="196">
        <f t="shared" si="79"/>
        <v>0</v>
      </c>
      <c r="BL373" s="14" t="s">
        <v>179</v>
      </c>
      <c r="BM373" s="195" t="s">
        <v>1946</v>
      </c>
    </row>
    <row r="374" spans="1:65" s="2" customFormat="1" ht="24.2" customHeight="1">
      <c r="A374" s="31"/>
      <c r="B374" s="32"/>
      <c r="C374" s="184" t="s">
        <v>1371</v>
      </c>
      <c r="D374" s="184" t="s">
        <v>175</v>
      </c>
      <c r="E374" s="185" t="s">
        <v>2054</v>
      </c>
      <c r="F374" s="186" t="s">
        <v>2055</v>
      </c>
      <c r="G374" s="187" t="s">
        <v>337</v>
      </c>
      <c r="H374" s="188">
        <v>55</v>
      </c>
      <c r="I374" s="189"/>
      <c r="J374" s="188">
        <f t="shared" si="70"/>
        <v>0</v>
      </c>
      <c r="K374" s="190"/>
      <c r="L374" s="36"/>
      <c r="M374" s="191" t="s">
        <v>1</v>
      </c>
      <c r="N374" s="192" t="s">
        <v>38</v>
      </c>
      <c r="O374" s="68"/>
      <c r="P374" s="193">
        <f t="shared" si="71"/>
        <v>0</v>
      </c>
      <c r="Q374" s="193">
        <v>0</v>
      </c>
      <c r="R374" s="193">
        <f t="shared" si="72"/>
        <v>0</v>
      </c>
      <c r="S374" s="193">
        <v>0</v>
      </c>
      <c r="T374" s="194">
        <f t="shared" si="73"/>
        <v>0</v>
      </c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R374" s="195" t="s">
        <v>179</v>
      </c>
      <c r="AT374" s="195" t="s">
        <v>175</v>
      </c>
      <c r="AU374" s="195" t="s">
        <v>180</v>
      </c>
      <c r="AY374" s="14" t="s">
        <v>172</v>
      </c>
      <c r="BE374" s="196">
        <f t="shared" si="74"/>
        <v>0</v>
      </c>
      <c r="BF374" s="196">
        <f t="shared" si="75"/>
        <v>0</v>
      </c>
      <c r="BG374" s="196">
        <f t="shared" si="76"/>
        <v>0</v>
      </c>
      <c r="BH374" s="196">
        <f t="shared" si="77"/>
        <v>0</v>
      </c>
      <c r="BI374" s="196">
        <f t="shared" si="78"/>
        <v>0</v>
      </c>
      <c r="BJ374" s="14" t="s">
        <v>180</v>
      </c>
      <c r="BK374" s="196">
        <f t="shared" si="79"/>
        <v>0</v>
      </c>
      <c r="BL374" s="14" t="s">
        <v>179</v>
      </c>
      <c r="BM374" s="195" t="s">
        <v>1949</v>
      </c>
    </row>
    <row r="375" spans="1:65" s="2" customFormat="1" ht="24.2" customHeight="1">
      <c r="A375" s="31"/>
      <c r="B375" s="32"/>
      <c r="C375" s="184" t="s">
        <v>1950</v>
      </c>
      <c r="D375" s="184" t="s">
        <v>175</v>
      </c>
      <c r="E375" s="185" t="s">
        <v>2057</v>
      </c>
      <c r="F375" s="186" t="s">
        <v>2058</v>
      </c>
      <c r="G375" s="187" t="s">
        <v>337</v>
      </c>
      <c r="H375" s="188">
        <v>1</v>
      </c>
      <c r="I375" s="189"/>
      <c r="J375" s="188">
        <f t="shared" si="70"/>
        <v>0</v>
      </c>
      <c r="K375" s="190"/>
      <c r="L375" s="36"/>
      <c r="M375" s="191" t="s">
        <v>1</v>
      </c>
      <c r="N375" s="192" t="s">
        <v>38</v>
      </c>
      <c r="O375" s="68"/>
      <c r="P375" s="193">
        <f t="shared" si="71"/>
        <v>0</v>
      </c>
      <c r="Q375" s="193">
        <v>0</v>
      </c>
      <c r="R375" s="193">
        <f t="shared" si="72"/>
        <v>0</v>
      </c>
      <c r="S375" s="193">
        <v>0</v>
      </c>
      <c r="T375" s="194">
        <f t="shared" si="73"/>
        <v>0</v>
      </c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R375" s="195" t="s">
        <v>179</v>
      </c>
      <c r="AT375" s="195" t="s">
        <v>175</v>
      </c>
      <c r="AU375" s="195" t="s">
        <v>180</v>
      </c>
      <c r="AY375" s="14" t="s">
        <v>172</v>
      </c>
      <c r="BE375" s="196">
        <f t="shared" si="74"/>
        <v>0</v>
      </c>
      <c r="BF375" s="196">
        <f t="shared" si="75"/>
        <v>0</v>
      </c>
      <c r="BG375" s="196">
        <f t="shared" si="76"/>
        <v>0</v>
      </c>
      <c r="BH375" s="196">
        <f t="shared" si="77"/>
        <v>0</v>
      </c>
      <c r="BI375" s="196">
        <f t="shared" si="78"/>
        <v>0</v>
      </c>
      <c r="BJ375" s="14" t="s">
        <v>180</v>
      </c>
      <c r="BK375" s="196">
        <f t="shared" si="79"/>
        <v>0</v>
      </c>
      <c r="BL375" s="14" t="s">
        <v>179</v>
      </c>
      <c r="BM375" s="195" t="s">
        <v>1953</v>
      </c>
    </row>
    <row r="376" spans="1:65" s="2" customFormat="1" ht="24.2" customHeight="1">
      <c r="A376" s="31"/>
      <c r="B376" s="32"/>
      <c r="C376" s="184" t="s">
        <v>1375</v>
      </c>
      <c r="D376" s="184" t="s">
        <v>175</v>
      </c>
      <c r="E376" s="185" t="s">
        <v>2213</v>
      </c>
      <c r="F376" s="186" t="s">
        <v>2214</v>
      </c>
      <c r="G376" s="187" t="s">
        <v>337</v>
      </c>
      <c r="H376" s="188">
        <v>4</v>
      </c>
      <c r="I376" s="189"/>
      <c r="J376" s="188">
        <f t="shared" si="70"/>
        <v>0</v>
      </c>
      <c r="K376" s="190"/>
      <c r="L376" s="36"/>
      <c r="M376" s="191" t="s">
        <v>1</v>
      </c>
      <c r="N376" s="192" t="s">
        <v>38</v>
      </c>
      <c r="O376" s="68"/>
      <c r="P376" s="193">
        <f t="shared" si="71"/>
        <v>0</v>
      </c>
      <c r="Q376" s="193">
        <v>0</v>
      </c>
      <c r="R376" s="193">
        <f t="shared" si="72"/>
        <v>0</v>
      </c>
      <c r="S376" s="193">
        <v>0</v>
      </c>
      <c r="T376" s="194">
        <f t="shared" si="73"/>
        <v>0</v>
      </c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R376" s="195" t="s">
        <v>179</v>
      </c>
      <c r="AT376" s="195" t="s">
        <v>175</v>
      </c>
      <c r="AU376" s="195" t="s">
        <v>180</v>
      </c>
      <c r="AY376" s="14" t="s">
        <v>172</v>
      </c>
      <c r="BE376" s="196">
        <f t="shared" si="74"/>
        <v>0</v>
      </c>
      <c r="BF376" s="196">
        <f t="shared" si="75"/>
        <v>0</v>
      </c>
      <c r="BG376" s="196">
        <f t="shared" si="76"/>
        <v>0</v>
      </c>
      <c r="BH376" s="196">
        <f t="shared" si="77"/>
        <v>0</v>
      </c>
      <c r="BI376" s="196">
        <f t="shared" si="78"/>
        <v>0</v>
      </c>
      <c r="BJ376" s="14" t="s">
        <v>180</v>
      </c>
      <c r="BK376" s="196">
        <f t="shared" si="79"/>
        <v>0</v>
      </c>
      <c r="BL376" s="14" t="s">
        <v>179</v>
      </c>
      <c r="BM376" s="195" t="s">
        <v>1956</v>
      </c>
    </row>
    <row r="377" spans="1:65" s="2" customFormat="1" ht="24.2" customHeight="1">
      <c r="A377" s="31"/>
      <c r="B377" s="32"/>
      <c r="C377" s="184" t="s">
        <v>1957</v>
      </c>
      <c r="D377" s="184" t="s">
        <v>175</v>
      </c>
      <c r="E377" s="185" t="s">
        <v>2061</v>
      </c>
      <c r="F377" s="186" t="s">
        <v>2062</v>
      </c>
      <c r="G377" s="187" t="s">
        <v>337</v>
      </c>
      <c r="H377" s="188">
        <v>2</v>
      </c>
      <c r="I377" s="189"/>
      <c r="J377" s="188">
        <f t="shared" si="70"/>
        <v>0</v>
      </c>
      <c r="K377" s="190"/>
      <c r="L377" s="36"/>
      <c r="M377" s="191" t="s">
        <v>1</v>
      </c>
      <c r="N377" s="192" t="s">
        <v>38</v>
      </c>
      <c r="O377" s="68"/>
      <c r="P377" s="193">
        <f t="shared" si="71"/>
        <v>0</v>
      </c>
      <c r="Q377" s="193">
        <v>0</v>
      </c>
      <c r="R377" s="193">
        <f t="shared" si="72"/>
        <v>0</v>
      </c>
      <c r="S377" s="193">
        <v>0</v>
      </c>
      <c r="T377" s="194">
        <f t="shared" si="73"/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95" t="s">
        <v>179</v>
      </c>
      <c r="AT377" s="195" t="s">
        <v>175</v>
      </c>
      <c r="AU377" s="195" t="s">
        <v>180</v>
      </c>
      <c r="AY377" s="14" t="s">
        <v>172</v>
      </c>
      <c r="BE377" s="196">
        <f t="shared" si="74"/>
        <v>0</v>
      </c>
      <c r="BF377" s="196">
        <f t="shared" si="75"/>
        <v>0</v>
      </c>
      <c r="BG377" s="196">
        <f t="shared" si="76"/>
        <v>0</v>
      </c>
      <c r="BH377" s="196">
        <f t="shared" si="77"/>
        <v>0</v>
      </c>
      <c r="BI377" s="196">
        <f t="shared" si="78"/>
        <v>0</v>
      </c>
      <c r="BJ377" s="14" t="s">
        <v>180</v>
      </c>
      <c r="BK377" s="196">
        <f t="shared" si="79"/>
        <v>0</v>
      </c>
      <c r="BL377" s="14" t="s">
        <v>179</v>
      </c>
      <c r="BM377" s="195" t="s">
        <v>1960</v>
      </c>
    </row>
    <row r="378" spans="1:65" s="2" customFormat="1" ht="24.2" customHeight="1">
      <c r="A378" s="31"/>
      <c r="B378" s="32"/>
      <c r="C378" s="184" t="s">
        <v>1378</v>
      </c>
      <c r="D378" s="184" t="s">
        <v>175</v>
      </c>
      <c r="E378" s="185" t="s">
        <v>1674</v>
      </c>
      <c r="F378" s="186" t="s">
        <v>1675</v>
      </c>
      <c r="G378" s="187" t="s">
        <v>394</v>
      </c>
      <c r="H378" s="188">
        <v>8.9</v>
      </c>
      <c r="I378" s="189"/>
      <c r="J378" s="188">
        <f t="shared" si="70"/>
        <v>0</v>
      </c>
      <c r="K378" s="190"/>
      <c r="L378" s="36"/>
      <c r="M378" s="191" t="s">
        <v>1</v>
      </c>
      <c r="N378" s="192" t="s">
        <v>38</v>
      </c>
      <c r="O378" s="68"/>
      <c r="P378" s="193">
        <f t="shared" si="71"/>
        <v>0</v>
      </c>
      <c r="Q378" s="193">
        <v>0</v>
      </c>
      <c r="R378" s="193">
        <f t="shared" si="72"/>
        <v>0</v>
      </c>
      <c r="S378" s="193">
        <v>0</v>
      </c>
      <c r="T378" s="194">
        <f t="shared" si="73"/>
        <v>0</v>
      </c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R378" s="195" t="s">
        <v>179</v>
      </c>
      <c r="AT378" s="195" t="s">
        <v>175</v>
      </c>
      <c r="AU378" s="195" t="s">
        <v>180</v>
      </c>
      <c r="AY378" s="14" t="s">
        <v>172</v>
      </c>
      <c r="BE378" s="196">
        <f t="shared" si="74"/>
        <v>0</v>
      </c>
      <c r="BF378" s="196">
        <f t="shared" si="75"/>
        <v>0</v>
      </c>
      <c r="BG378" s="196">
        <f t="shared" si="76"/>
        <v>0</v>
      </c>
      <c r="BH378" s="196">
        <f t="shared" si="77"/>
        <v>0</v>
      </c>
      <c r="BI378" s="196">
        <f t="shared" si="78"/>
        <v>0</v>
      </c>
      <c r="BJ378" s="14" t="s">
        <v>180</v>
      </c>
      <c r="BK378" s="196">
        <f t="shared" si="79"/>
        <v>0</v>
      </c>
      <c r="BL378" s="14" t="s">
        <v>179</v>
      </c>
      <c r="BM378" s="195" t="s">
        <v>1963</v>
      </c>
    </row>
    <row r="379" spans="1:65" s="2" customFormat="1" ht="24.2" customHeight="1">
      <c r="A379" s="31"/>
      <c r="B379" s="32"/>
      <c r="C379" s="184" t="s">
        <v>1964</v>
      </c>
      <c r="D379" s="184" t="s">
        <v>175</v>
      </c>
      <c r="E379" s="185" t="s">
        <v>1678</v>
      </c>
      <c r="F379" s="186" t="s">
        <v>1679</v>
      </c>
      <c r="G379" s="187" t="s">
        <v>394</v>
      </c>
      <c r="H379" s="188">
        <v>311.5</v>
      </c>
      <c r="I379" s="189"/>
      <c r="J379" s="188">
        <f t="shared" si="70"/>
        <v>0</v>
      </c>
      <c r="K379" s="190"/>
      <c r="L379" s="36"/>
      <c r="M379" s="191" t="s">
        <v>1</v>
      </c>
      <c r="N379" s="192" t="s">
        <v>38</v>
      </c>
      <c r="O379" s="68"/>
      <c r="P379" s="193">
        <f t="shared" si="71"/>
        <v>0</v>
      </c>
      <c r="Q379" s="193">
        <v>0</v>
      </c>
      <c r="R379" s="193">
        <f t="shared" si="72"/>
        <v>0</v>
      </c>
      <c r="S379" s="193">
        <v>0</v>
      </c>
      <c r="T379" s="194">
        <f t="shared" si="73"/>
        <v>0</v>
      </c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R379" s="195" t="s">
        <v>179</v>
      </c>
      <c r="AT379" s="195" t="s">
        <v>175</v>
      </c>
      <c r="AU379" s="195" t="s">
        <v>180</v>
      </c>
      <c r="AY379" s="14" t="s">
        <v>172</v>
      </c>
      <c r="BE379" s="196">
        <f t="shared" si="74"/>
        <v>0</v>
      </c>
      <c r="BF379" s="196">
        <f t="shared" si="75"/>
        <v>0</v>
      </c>
      <c r="BG379" s="196">
        <f t="shared" si="76"/>
        <v>0</v>
      </c>
      <c r="BH379" s="196">
        <f t="shared" si="77"/>
        <v>0</v>
      </c>
      <c r="BI379" s="196">
        <f t="shared" si="78"/>
        <v>0</v>
      </c>
      <c r="BJ379" s="14" t="s">
        <v>180</v>
      </c>
      <c r="BK379" s="196">
        <f t="shared" si="79"/>
        <v>0</v>
      </c>
      <c r="BL379" s="14" t="s">
        <v>179</v>
      </c>
      <c r="BM379" s="195" t="s">
        <v>1967</v>
      </c>
    </row>
    <row r="380" spans="1:65" s="2" customFormat="1" ht="24.2" customHeight="1">
      <c r="A380" s="31"/>
      <c r="B380" s="32"/>
      <c r="C380" s="184" t="s">
        <v>1382</v>
      </c>
      <c r="D380" s="184" t="s">
        <v>175</v>
      </c>
      <c r="E380" s="185" t="s">
        <v>2067</v>
      </c>
      <c r="F380" s="186" t="s">
        <v>2068</v>
      </c>
      <c r="G380" s="187" t="s">
        <v>394</v>
      </c>
      <c r="H380" s="188">
        <v>3</v>
      </c>
      <c r="I380" s="189"/>
      <c r="J380" s="188">
        <f t="shared" si="70"/>
        <v>0</v>
      </c>
      <c r="K380" s="190"/>
      <c r="L380" s="36"/>
      <c r="M380" s="191" t="s">
        <v>1</v>
      </c>
      <c r="N380" s="192" t="s">
        <v>38</v>
      </c>
      <c r="O380" s="68"/>
      <c r="P380" s="193">
        <f t="shared" si="71"/>
        <v>0</v>
      </c>
      <c r="Q380" s="193">
        <v>0</v>
      </c>
      <c r="R380" s="193">
        <f t="shared" si="72"/>
        <v>0</v>
      </c>
      <c r="S380" s="193">
        <v>0</v>
      </c>
      <c r="T380" s="194">
        <f t="shared" si="73"/>
        <v>0</v>
      </c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R380" s="195" t="s">
        <v>179</v>
      </c>
      <c r="AT380" s="195" t="s">
        <v>175</v>
      </c>
      <c r="AU380" s="195" t="s">
        <v>180</v>
      </c>
      <c r="AY380" s="14" t="s">
        <v>172</v>
      </c>
      <c r="BE380" s="196">
        <f t="shared" si="74"/>
        <v>0</v>
      </c>
      <c r="BF380" s="196">
        <f t="shared" si="75"/>
        <v>0</v>
      </c>
      <c r="BG380" s="196">
        <f t="shared" si="76"/>
        <v>0</v>
      </c>
      <c r="BH380" s="196">
        <f t="shared" si="77"/>
        <v>0</v>
      </c>
      <c r="BI380" s="196">
        <f t="shared" si="78"/>
        <v>0</v>
      </c>
      <c r="BJ380" s="14" t="s">
        <v>180</v>
      </c>
      <c r="BK380" s="196">
        <f t="shared" si="79"/>
        <v>0</v>
      </c>
      <c r="BL380" s="14" t="s">
        <v>179</v>
      </c>
      <c r="BM380" s="195" t="s">
        <v>1970</v>
      </c>
    </row>
    <row r="381" spans="1:65" s="2" customFormat="1" ht="24.2" customHeight="1">
      <c r="A381" s="31"/>
      <c r="B381" s="32"/>
      <c r="C381" s="197" t="s">
        <v>1971</v>
      </c>
      <c r="D381" s="197" t="s">
        <v>256</v>
      </c>
      <c r="E381" s="198" t="s">
        <v>2071</v>
      </c>
      <c r="F381" s="199" t="s">
        <v>2072</v>
      </c>
      <c r="G381" s="200" t="s">
        <v>394</v>
      </c>
      <c r="H381" s="201">
        <v>3</v>
      </c>
      <c r="I381" s="202"/>
      <c r="J381" s="201">
        <f t="shared" si="70"/>
        <v>0</v>
      </c>
      <c r="K381" s="203"/>
      <c r="L381" s="204"/>
      <c r="M381" s="205" t="s">
        <v>1</v>
      </c>
      <c r="N381" s="206" t="s">
        <v>38</v>
      </c>
      <c r="O381" s="68"/>
      <c r="P381" s="193">
        <f t="shared" si="71"/>
        <v>0</v>
      </c>
      <c r="Q381" s="193">
        <v>1.67</v>
      </c>
      <c r="R381" s="193">
        <f t="shared" si="72"/>
        <v>5.01</v>
      </c>
      <c r="S381" s="193">
        <v>0</v>
      </c>
      <c r="T381" s="194">
        <f t="shared" si="73"/>
        <v>0</v>
      </c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R381" s="195" t="s">
        <v>220</v>
      </c>
      <c r="AT381" s="195" t="s">
        <v>256</v>
      </c>
      <c r="AU381" s="195" t="s">
        <v>180</v>
      </c>
      <c r="AY381" s="14" t="s">
        <v>172</v>
      </c>
      <c r="BE381" s="196">
        <f t="shared" si="74"/>
        <v>0</v>
      </c>
      <c r="BF381" s="196">
        <f t="shared" si="75"/>
        <v>0</v>
      </c>
      <c r="BG381" s="196">
        <f t="shared" si="76"/>
        <v>0</v>
      </c>
      <c r="BH381" s="196">
        <f t="shared" si="77"/>
        <v>0</v>
      </c>
      <c r="BI381" s="196">
        <f t="shared" si="78"/>
        <v>0</v>
      </c>
      <c r="BJ381" s="14" t="s">
        <v>180</v>
      </c>
      <c r="BK381" s="196">
        <f t="shared" si="79"/>
        <v>0</v>
      </c>
      <c r="BL381" s="14" t="s">
        <v>179</v>
      </c>
      <c r="BM381" s="195" t="s">
        <v>1974</v>
      </c>
    </row>
    <row r="382" spans="1:65" s="2" customFormat="1" ht="24.2" customHeight="1">
      <c r="A382" s="31"/>
      <c r="B382" s="32"/>
      <c r="C382" s="184" t="s">
        <v>1385</v>
      </c>
      <c r="D382" s="184" t="s">
        <v>175</v>
      </c>
      <c r="E382" s="185" t="s">
        <v>2074</v>
      </c>
      <c r="F382" s="186" t="s">
        <v>2075</v>
      </c>
      <c r="G382" s="187" t="s">
        <v>394</v>
      </c>
      <c r="H382" s="188">
        <v>30</v>
      </c>
      <c r="I382" s="189"/>
      <c r="J382" s="188">
        <f t="shared" si="70"/>
        <v>0</v>
      </c>
      <c r="K382" s="190"/>
      <c r="L382" s="36"/>
      <c r="M382" s="191" t="s">
        <v>1</v>
      </c>
      <c r="N382" s="192" t="s">
        <v>38</v>
      </c>
      <c r="O382" s="68"/>
      <c r="P382" s="193">
        <f t="shared" si="71"/>
        <v>0</v>
      </c>
      <c r="Q382" s="193">
        <v>0</v>
      </c>
      <c r="R382" s="193">
        <f t="shared" si="72"/>
        <v>0</v>
      </c>
      <c r="S382" s="193">
        <v>0</v>
      </c>
      <c r="T382" s="194">
        <f t="shared" si="73"/>
        <v>0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R382" s="195" t="s">
        <v>179</v>
      </c>
      <c r="AT382" s="195" t="s">
        <v>175</v>
      </c>
      <c r="AU382" s="195" t="s">
        <v>180</v>
      </c>
      <c r="AY382" s="14" t="s">
        <v>172</v>
      </c>
      <c r="BE382" s="196">
        <f t="shared" si="74"/>
        <v>0</v>
      </c>
      <c r="BF382" s="196">
        <f t="shared" si="75"/>
        <v>0</v>
      </c>
      <c r="BG382" s="196">
        <f t="shared" si="76"/>
        <v>0</v>
      </c>
      <c r="BH382" s="196">
        <f t="shared" si="77"/>
        <v>0</v>
      </c>
      <c r="BI382" s="196">
        <f t="shared" si="78"/>
        <v>0</v>
      </c>
      <c r="BJ382" s="14" t="s">
        <v>180</v>
      </c>
      <c r="BK382" s="196">
        <f t="shared" si="79"/>
        <v>0</v>
      </c>
      <c r="BL382" s="14" t="s">
        <v>179</v>
      </c>
      <c r="BM382" s="195" t="s">
        <v>1977</v>
      </c>
    </row>
    <row r="383" spans="1:65" s="2" customFormat="1" ht="24.2" customHeight="1">
      <c r="A383" s="31"/>
      <c r="B383" s="32"/>
      <c r="C383" s="184" t="s">
        <v>1978</v>
      </c>
      <c r="D383" s="184" t="s">
        <v>175</v>
      </c>
      <c r="E383" s="185" t="s">
        <v>2078</v>
      </c>
      <c r="F383" s="186" t="s">
        <v>2079</v>
      </c>
      <c r="G383" s="187" t="s">
        <v>218</v>
      </c>
      <c r="H383" s="188">
        <v>3.6</v>
      </c>
      <c r="I383" s="189"/>
      <c r="J383" s="188">
        <f t="shared" si="70"/>
        <v>0</v>
      </c>
      <c r="K383" s="190"/>
      <c r="L383" s="36"/>
      <c r="M383" s="191" t="s">
        <v>1</v>
      </c>
      <c r="N383" s="192" t="s">
        <v>38</v>
      </c>
      <c r="O383" s="68"/>
      <c r="P383" s="193">
        <f t="shared" si="71"/>
        <v>0</v>
      </c>
      <c r="Q383" s="193">
        <v>0</v>
      </c>
      <c r="R383" s="193">
        <f t="shared" si="72"/>
        <v>0</v>
      </c>
      <c r="S383" s="193">
        <v>0</v>
      </c>
      <c r="T383" s="194">
        <f t="shared" si="73"/>
        <v>0</v>
      </c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R383" s="195" t="s">
        <v>179</v>
      </c>
      <c r="AT383" s="195" t="s">
        <v>175</v>
      </c>
      <c r="AU383" s="195" t="s">
        <v>180</v>
      </c>
      <c r="AY383" s="14" t="s">
        <v>172</v>
      </c>
      <c r="BE383" s="196">
        <f t="shared" si="74"/>
        <v>0</v>
      </c>
      <c r="BF383" s="196">
        <f t="shared" si="75"/>
        <v>0</v>
      </c>
      <c r="BG383" s="196">
        <f t="shared" si="76"/>
        <v>0</v>
      </c>
      <c r="BH383" s="196">
        <f t="shared" si="77"/>
        <v>0</v>
      </c>
      <c r="BI383" s="196">
        <f t="shared" si="78"/>
        <v>0</v>
      </c>
      <c r="BJ383" s="14" t="s">
        <v>180</v>
      </c>
      <c r="BK383" s="196">
        <f t="shared" si="79"/>
        <v>0</v>
      </c>
      <c r="BL383" s="14" t="s">
        <v>179</v>
      </c>
      <c r="BM383" s="195" t="s">
        <v>1981</v>
      </c>
    </row>
    <row r="384" spans="1:65" s="2" customFormat="1" ht="24.2" customHeight="1">
      <c r="A384" s="31"/>
      <c r="B384" s="32"/>
      <c r="C384" s="184" t="s">
        <v>1389</v>
      </c>
      <c r="D384" s="184" t="s">
        <v>175</v>
      </c>
      <c r="E384" s="185" t="s">
        <v>1681</v>
      </c>
      <c r="F384" s="186" t="s">
        <v>1682</v>
      </c>
      <c r="G384" s="187" t="s">
        <v>218</v>
      </c>
      <c r="H384" s="188">
        <v>10.4</v>
      </c>
      <c r="I384" s="189"/>
      <c r="J384" s="188">
        <f t="shared" si="70"/>
        <v>0</v>
      </c>
      <c r="K384" s="190"/>
      <c r="L384" s="36"/>
      <c r="M384" s="191" t="s">
        <v>1</v>
      </c>
      <c r="N384" s="192" t="s">
        <v>38</v>
      </c>
      <c r="O384" s="68"/>
      <c r="P384" s="193">
        <f t="shared" si="71"/>
        <v>0</v>
      </c>
      <c r="Q384" s="193">
        <v>0</v>
      </c>
      <c r="R384" s="193">
        <f t="shared" si="72"/>
        <v>0</v>
      </c>
      <c r="S384" s="193">
        <v>0</v>
      </c>
      <c r="T384" s="194">
        <f t="shared" si="73"/>
        <v>0</v>
      </c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R384" s="195" t="s">
        <v>179</v>
      </c>
      <c r="AT384" s="195" t="s">
        <v>175</v>
      </c>
      <c r="AU384" s="195" t="s">
        <v>180</v>
      </c>
      <c r="AY384" s="14" t="s">
        <v>172</v>
      </c>
      <c r="BE384" s="196">
        <f t="shared" si="74"/>
        <v>0</v>
      </c>
      <c r="BF384" s="196">
        <f t="shared" si="75"/>
        <v>0</v>
      </c>
      <c r="BG384" s="196">
        <f t="shared" si="76"/>
        <v>0</v>
      </c>
      <c r="BH384" s="196">
        <f t="shared" si="77"/>
        <v>0</v>
      </c>
      <c r="BI384" s="196">
        <f t="shared" si="78"/>
        <v>0</v>
      </c>
      <c r="BJ384" s="14" t="s">
        <v>180</v>
      </c>
      <c r="BK384" s="196">
        <f t="shared" si="79"/>
        <v>0</v>
      </c>
      <c r="BL384" s="14" t="s">
        <v>179</v>
      </c>
      <c r="BM384" s="195" t="s">
        <v>1984</v>
      </c>
    </row>
    <row r="385" spans="1:65" s="2" customFormat="1" ht="24.2" customHeight="1">
      <c r="A385" s="31"/>
      <c r="B385" s="32"/>
      <c r="C385" s="184" t="s">
        <v>1985</v>
      </c>
      <c r="D385" s="184" t="s">
        <v>175</v>
      </c>
      <c r="E385" s="185" t="s">
        <v>2086</v>
      </c>
      <c r="F385" s="186" t="s">
        <v>2087</v>
      </c>
      <c r="G385" s="187" t="s">
        <v>235</v>
      </c>
      <c r="H385" s="188">
        <v>3</v>
      </c>
      <c r="I385" s="189"/>
      <c r="J385" s="188">
        <f t="shared" si="70"/>
        <v>0</v>
      </c>
      <c r="K385" s="190"/>
      <c r="L385" s="36"/>
      <c r="M385" s="191" t="s">
        <v>1</v>
      </c>
      <c r="N385" s="192" t="s">
        <v>38</v>
      </c>
      <c r="O385" s="68"/>
      <c r="P385" s="193">
        <f t="shared" si="71"/>
        <v>0</v>
      </c>
      <c r="Q385" s="193">
        <v>0</v>
      </c>
      <c r="R385" s="193">
        <f t="shared" si="72"/>
        <v>0</v>
      </c>
      <c r="S385" s="193">
        <v>0</v>
      </c>
      <c r="T385" s="194">
        <f t="shared" si="73"/>
        <v>0</v>
      </c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R385" s="195" t="s">
        <v>179</v>
      </c>
      <c r="AT385" s="195" t="s">
        <v>175</v>
      </c>
      <c r="AU385" s="195" t="s">
        <v>180</v>
      </c>
      <c r="AY385" s="14" t="s">
        <v>172</v>
      </c>
      <c r="BE385" s="196">
        <f t="shared" si="74"/>
        <v>0</v>
      </c>
      <c r="BF385" s="196">
        <f t="shared" si="75"/>
        <v>0</v>
      </c>
      <c r="BG385" s="196">
        <f t="shared" si="76"/>
        <v>0</v>
      </c>
      <c r="BH385" s="196">
        <f t="shared" si="77"/>
        <v>0</v>
      </c>
      <c r="BI385" s="196">
        <f t="shared" si="78"/>
        <v>0</v>
      </c>
      <c r="BJ385" s="14" t="s">
        <v>180</v>
      </c>
      <c r="BK385" s="196">
        <f t="shared" si="79"/>
        <v>0</v>
      </c>
      <c r="BL385" s="14" t="s">
        <v>179</v>
      </c>
      <c r="BM385" s="195" t="s">
        <v>1988</v>
      </c>
    </row>
    <row r="386" spans="1:65" s="2" customFormat="1" ht="24.2" customHeight="1">
      <c r="A386" s="31"/>
      <c r="B386" s="32"/>
      <c r="C386" s="184" t="s">
        <v>1392</v>
      </c>
      <c r="D386" s="184" t="s">
        <v>175</v>
      </c>
      <c r="E386" s="185" t="s">
        <v>2090</v>
      </c>
      <c r="F386" s="186" t="s">
        <v>2091</v>
      </c>
      <c r="G386" s="187" t="s">
        <v>235</v>
      </c>
      <c r="H386" s="188">
        <v>3</v>
      </c>
      <c r="I386" s="189"/>
      <c r="J386" s="188">
        <f t="shared" si="70"/>
        <v>0</v>
      </c>
      <c r="K386" s="190"/>
      <c r="L386" s="36"/>
      <c r="M386" s="191" t="s">
        <v>1</v>
      </c>
      <c r="N386" s="192" t="s">
        <v>38</v>
      </c>
      <c r="O386" s="68"/>
      <c r="P386" s="193">
        <f t="shared" si="71"/>
        <v>0</v>
      </c>
      <c r="Q386" s="193">
        <v>0</v>
      </c>
      <c r="R386" s="193">
        <f t="shared" si="72"/>
        <v>0</v>
      </c>
      <c r="S386" s="193">
        <v>0</v>
      </c>
      <c r="T386" s="194">
        <f t="shared" si="73"/>
        <v>0</v>
      </c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R386" s="195" t="s">
        <v>179</v>
      </c>
      <c r="AT386" s="195" t="s">
        <v>175</v>
      </c>
      <c r="AU386" s="195" t="s">
        <v>180</v>
      </c>
      <c r="AY386" s="14" t="s">
        <v>172</v>
      </c>
      <c r="BE386" s="196">
        <f t="shared" si="74"/>
        <v>0</v>
      </c>
      <c r="BF386" s="196">
        <f t="shared" si="75"/>
        <v>0</v>
      </c>
      <c r="BG386" s="196">
        <f t="shared" si="76"/>
        <v>0</v>
      </c>
      <c r="BH386" s="196">
        <f t="shared" si="77"/>
        <v>0</v>
      </c>
      <c r="BI386" s="196">
        <f t="shared" si="78"/>
        <v>0</v>
      </c>
      <c r="BJ386" s="14" t="s">
        <v>180</v>
      </c>
      <c r="BK386" s="196">
        <f t="shared" si="79"/>
        <v>0</v>
      </c>
      <c r="BL386" s="14" t="s">
        <v>179</v>
      </c>
      <c r="BM386" s="195" t="s">
        <v>1991</v>
      </c>
    </row>
    <row r="387" spans="1:65" s="12" customFormat="1" ht="25.9" customHeight="1">
      <c r="B387" s="168"/>
      <c r="C387" s="169"/>
      <c r="D387" s="170" t="s">
        <v>71</v>
      </c>
      <c r="E387" s="171" t="s">
        <v>1688</v>
      </c>
      <c r="F387" s="171" t="s">
        <v>1689</v>
      </c>
      <c r="G387" s="169"/>
      <c r="H387" s="169"/>
      <c r="I387" s="172"/>
      <c r="J387" s="173">
        <f>BK387</f>
        <v>0</v>
      </c>
      <c r="K387" s="169"/>
      <c r="L387" s="174"/>
      <c r="M387" s="175"/>
      <c r="N387" s="176"/>
      <c r="O387" s="176"/>
      <c r="P387" s="177">
        <v>0</v>
      </c>
      <c r="Q387" s="176"/>
      <c r="R387" s="177">
        <v>0</v>
      </c>
      <c r="S387" s="176"/>
      <c r="T387" s="178">
        <v>0</v>
      </c>
      <c r="AR387" s="179" t="s">
        <v>80</v>
      </c>
      <c r="AT387" s="180" t="s">
        <v>71</v>
      </c>
      <c r="AU387" s="180" t="s">
        <v>72</v>
      </c>
      <c r="AY387" s="179" t="s">
        <v>172</v>
      </c>
      <c r="BK387" s="181">
        <v>0</v>
      </c>
    </row>
    <row r="388" spans="1:65" s="12" customFormat="1" ht="25.9" customHeight="1">
      <c r="B388" s="168"/>
      <c r="C388" s="169"/>
      <c r="D388" s="170" t="s">
        <v>71</v>
      </c>
      <c r="E388" s="171" t="s">
        <v>1688</v>
      </c>
      <c r="F388" s="171" t="s">
        <v>1689</v>
      </c>
      <c r="G388" s="169"/>
      <c r="H388" s="169"/>
      <c r="I388" s="172"/>
      <c r="J388" s="173">
        <f>BK388</f>
        <v>0</v>
      </c>
      <c r="K388" s="169"/>
      <c r="L388" s="174"/>
      <c r="M388" s="175"/>
      <c r="N388" s="176"/>
      <c r="O388" s="176"/>
      <c r="P388" s="177">
        <f>SUM(P389:P405)</f>
        <v>0</v>
      </c>
      <c r="Q388" s="176"/>
      <c r="R388" s="177">
        <f>SUM(R389:R405)</f>
        <v>0</v>
      </c>
      <c r="S388" s="176"/>
      <c r="T388" s="178">
        <f>SUM(T389:T405)</f>
        <v>0</v>
      </c>
      <c r="AR388" s="179" t="s">
        <v>80</v>
      </c>
      <c r="AT388" s="180" t="s">
        <v>71</v>
      </c>
      <c r="AU388" s="180" t="s">
        <v>72</v>
      </c>
      <c r="AY388" s="179" t="s">
        <v>172</v>
      </c>
      <c r="BK388" s="181">
        <f>SUM(BK389:BK405)</f>
        <v>0</v>
      </c>
    </row>
    <row r="389" spans="1:65" s="2" customFormat="1" ht="24.2" customHeight="1">
      <c r="A389" s="31"/>
      <c r="B389" s="32"/>
      <c r="C389" s="184" t="s">
        <v>1992</v>
      </c>
      <c r="D389" s="184" t="s">
        <v>175</v>
      </c>
      <c r="E389" s="185" t="s">
        <v>1690</v>
      </c>
      <c r="F389" s="186" t="s">
        <v>1691</v>
      </c>
      <c r="G389" s="187" t="s">
        <v>1195</v>
      </c>
      <c r="H389" s="188">
        <v>16</v>
      </c>
      <c r="I389" s="189"/>
      <c r="J389" s="188">
        <f t="shared" ref="J389:J405" si="80">ROUND(I389*H389,2)</f>
        <v>0</v>
      </c>
      <c r="K389" s="190"/>
      <c r="L389" s="36"/>
      <c r="M389" s="191" t="s">
        <v>1</v>
      </c>
      <c r="N389" s="192" t="s">
        <v>38</v>
      </c>
      <c r="O389" s="68"/>
      <c r="P389" s="193">
        <f t="shared" ref="P389:P405" si="81">O389*H389</f>
        <v>0</v>
      </c>
      <c r="Q389" s="193">
        <v>0</v>
      </c>
      <c r="R389" s="193">
        <f t="shared" ref="R389:R405" si="82">Q389*H389</f>
        <v>0</v>
      </c>
      <c r="S389" s="193">
        <v>0</v>
      </c>
      <c r="T389" s="194">
        <f t="shared" ref="T389:T405" si="83">S389*H389</f>
        <v>0</v>
      </c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R389" s="195" t="s">
        <v>179</v>
      </c>
      <c r="AT389" s="195" t="s">
        <v>175</v>
      </c>
      <c r="AU389" s="195" t="s">
        <v>80</v>
      </c>
      <c r="AY389" s="14" t="s">
        <v>172</v>
      </c>
      <c r="BE389" s="196">
        <f t="shared" ref="BE389:BE405" si="84">IF(N389="základná",J389,0)</f>
        <v>0</v>
      </c>
      <c r="BF389" s="196">
        <f t="shared" ref="BF389:BF405" si="85">IF(N389="znížená",J389,0)</f>
        <v>0</v>
      </c>
      <c r="BG389" s="196">
        <f t="shared" ref="BG389:BG405" si="86">IF(N389="zákl. prenesená",J389,0)</f>
        <v>0</v>
      </c>
      <c r="BH389" s="196">
        <f t="shared" ref="BH389:BH405" si="87">IF(N389="zníž. prenesená",J389,0)</f>
        <v>0</v>
      </c>
      <c r="BI389" s="196">
        <f t="shared" ref="BI389:BI405" si="88">IF(N389="nulová",J389,0)</f>
        <v>0</v>
      </c>
      <c r="BJ389" s="14" t="s">
        <v>180</v>
      </c>
      <c r="BK389" s="196">
        <f t="shared" ref="BK389:BK405" si="89">ROUND(I389*H389,2)</f>
        <v>0</v>
      </c>
      <c r="BL389" s="14" t="s">
        <v>179</v>
      </c>
      <c r="BM389" s="195" t="s">
        <v>1995</v>
      </c>
    </row>
    <row r="390" spans="1:65" s="2" customFormat="1" ht="24.2" customHeight="1">
      <c r="A390" s="31"/>
      <c r="B390" s="32"/>
      <c r="C390" s="184" t="s">
        <v>1396</v>
      </c>
      <c r="D390" s="184" t="s">
        <v>175</v>
      </c>
      <c r="E390" s="185" t="s">
        <v>1694</v>
      </c>
      <c r="F390" s="186" t="s">
        <v>1695</v>
      </c>
      <c r="G390" s="187" t="s">
        <v>1195</v>
      </c>
      <c r="H390" s="188">
        <v>8</v>
      </c>
      <c r="I390" s="189"/>
      <c r="J390" s="188">
        <f t="shared" si="80"/>
        <v>0</v>
      </c>
      <c r="K390" s="190"/>
      <c r="L390" s="36"/>
      <c r="M390" s="191" t="s">
        <v>1</v>
      </c>
      <c r="N390" s="192" t="s">
        <v>38</v>
      </c>
      <c r="O390" s="68"/>
      <c r="P390" s="193">
        <f t="shared" si="81"/>
        <v>0</v>
      </c>
      <c r="Q390" s="193">
        <v>0</v>
      </c>
      <c r="R390" s="193">
        <f t="shared" si="82"/>
        <v>0</v>
      </c>
      <c r="S390" s="193">
        <v>0</v>
      </c>
      <c r="T390" s="194">
        <f t="shared" si="83"/>
        <v>0</v>
      </c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R390" s="195" t="s">
        <v>179</v>
      </c>
      <c r="AT390" s="195" t="s">
        <v>175</v>
      </c>
      <c r="AU390" s="195" t="s">
        <v>80</v>
      </c>
      <c r="AY390" s="14" t="s">
        <v>172</v>
      </c>
      <c r="BE390" s="196">
        <f t="shared" si="84"/>
        <v>0</v>
      </c>
      <c r="BF390" s="196">
        <f t="shared" si="85"/>
        <v>0</v>
      </c>
      <c r="BG390" s="196">
        <f t="shared" si="86"/>
        <v>0</v>
      </c>
      <c r="BH390" s="196">
        <f t="shared" si="87"/>
        <v>0</v>
      </c>
      <c r="BI390" s="196">
        <f t="shared" si="88"/>
        <v>0</v>
      </c>
      <c r="BJ390" s="14" t="s">
        <v>180</v>
      </c>
      <c r="BK390" s="196">
        <f t="shared" si="89"/>
        <v>0</v>
      </c>
      <c r="BL390" s="14" t="s">
        <v>179</v>
      </c>
      <c r="BM390" s="195" t="s">
        <v>1998</v>
      </c>
    </row>
    <row r="391" spans="1:65" s="2" customFormat="1" ht="24.2" customHeight="1">
      <c r="A391" s="31"/>
      <c r="B391" s="32"/>
      <c r="C391" s="184" t="s">
        <v>1999</v>
      </c>
      <c r="D391" s="184" t="s">
        <v>175</v>
      </c>
      <c r="E391" s="185" t="s">
        <v>1697</v>
      </c>
      <c r="F391" s="186" t="s">
        <v>1698</v>
      </c>
      <c r="G391" s="187" t="s">
        <v>1195</v>
      </c>
      <c r="H391" s="188">
        <v>56</v>
      </c>
      <c r="I391" s="189"/>
      <c r="J391" s="188">
        <f t="shared" si="80"/>
        <v>0</v>
      </c>
      <c r="K391" s="190"/>
      <c r="L391" s="36"/>
      <c r="M391" s="191" t="s">
        <v>1</v>
      </c>
      <c r="N391" s="192" t="s">
        <v>38</v>
      </c>
      <c r="O391" s="68"/>
      <c r="P391" s="193">
        <f t="shared" si="81"/>
        <v>0</v>
      </c>
      <c r="Q391" s="193">
        <v>0</v>
      </c>
      <c r="R391" s="193">
        <f t="shared" si="82"/>
        <v>0</v>
      </c>
      <c r="S391" s="193">
        <v>0</v>
      </c>
      <c r="T391" s="194">
        <f t="shared" si="83"/>
        <v>0</v>
      </c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R391" s="195" t="s">
        <v>179</v>
      </c>
      <c r="AT391" s="195" t="s">
        <v>175</v>
      </c>
      <c r="AU391" s="195" t="s">
        <v>80</v>
      </c>
      <c r="AY391" s="14" t="s">
        <v>172</v>
      </c>
      <c r="BE391" s="196">
        <f t="shared" si="84"/>
        <v>0</v>
      </c>
      <c r="BF391" s="196">
        <f t="shared" si="85"/>
        <v>0</v>
      </c>
      <c r="BG391" s="196">
        <f t="shared" si="86"/>
        <v>0</v>
      </c>
      <c r="BH391" s="196">
        <f t="shared" si="87"/>
        <v>0</v>
      </c>
      <c r="BI391" s="196">
        <f t="shared" si="88"/>
        <v>0</v>
      </c>
      <c r="BJ391" s="14" t="s">
        <v>180</v>
      </c>
      <c r="BK391" s="196">
        <f t="shared" si="89"/>
        <v>0</v>
      </c>
      <c r="BL391" s="14" t="s">
        <v>179</v>
      </c>
      <c r="BM391" s="195" t="s">
        <v>2002</v>
      </c>
    </row>
    <row r="392" spans="1:65" s="2" customFormat="1" ht="24.2" customHeight="1">
      <c r="A392" s="31"/>
      <c r="B392" s="32"/>
      <c r="C392" s="184" t="s">
        <v>1399</v>
      </c>
      <c r="D392" s="184" t="s">
        <v>175</v>
      </c>
      <c r="E392" s="185" t="s">
        <v>1701</v>
      </c>
      <c r="F392" s="186" t="s">
        <v>1702</v>
      </c>
      <c r="G392" s="187" t="s">
        <v>1195</v>
      </c>
      <c r="H392" s="188">
        <v>40</v>
      </c>
      <c r="I392" s="189"/>
      <c r="J392" s="188">
        <f t="shared" si="80"/>
        <v>0</v>
      </c>
      <c r="K392" s="190"/>
      <c r="L392" s="36"/>
      <c r="M392" s="191" t="s">
        <v>1</v>
      </c>
      <c r="N392" s="192" t="s">
        <v>38</v>
      </c>
      <c r="O392" s="68"/>
      <c r="P392" s="193">
        <f t="shared" si="81"/>
        <v>0</v>
      </c>
      <c r="Q392" s="193">
        <v>0</v>
      </c>
      <c r="R392" s="193">
        <f t="shared" si="82"/>
        <v>0</v>
      </c>
      <c r="S392" s="193">
        <v>0</v>
      </c>
      <c r="T392" s="194">
        <f t="shared" si="83"/>
        <v>0</v>
      </c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R392" s="195" t="s">
        <v>179</v>
      </c>
      <c r="AT392" s="195" t="s">
        <v>175</v>
      </c>
      <c r="AU392" s="195" t="s">
        <v>80</v>
      </c>
      <c r="AY392" s="14" t="s">
        <v>172</v>
      </c>
      <c r="BE392" s="196">
        <f t="shared" si="84"/>
        <v>0</v>
      </c>
      <c r="BF392" s="196">
        <f t="shared" si="85"/>
        <v>0</v>
      </c>
      <c r="BG392" s="196">
        <f t="shared" si="86"/>
        <v>0</v>
      </c>
      <c r="BH392" s="196">
        <f t="shared" si="87"/>
        <v>0</v>
      </c>
      <c r="BI392" s="196">
        <f t="shared" si="88"/>
        <v>0</v>
      </c>
      <c r="BJ392" s="14" t="s">
        <v>180</v>
      </c>
      <c r="BK392" s="196">
        <f t="shared" si="89"/>
        <v>0</v>
      </c>
      <c r="BL392" s="14" t="s">
        <v>179</v>
      </c>
      <c r="BM392" s="195" t="s">
        <v>2005</v>
      </c>
    </row>
    <row r="393" spans="1:65" s="2" customFormat="1" ht="24.2" customHeight="1">
      <c r="A393" s="31"/>
      <c r="B393" s="32"/>
      <c r="C393" s="184" t="s">
        <v>2006</v>
      </c>
      <c r="D393" s="184" t="s">
        <v>175</v>
      </c>
      <c r="E393" s="185" t="s">
        <v>1704</v>
      </c>
      <c r="F393" s="186" t="s">
        <v>1705</v>
      </c>
      <c r="G393" s="187" t="s">
        <v>1195</v>
      </c>
      <c r="H393" s="188">
        <v>24</v>
      </c>
      <c r="I393" s="189"/>
      <c r="J393" s="188">
        <f t="shared" si="80"/>
        <v>0</v>
      </c>
      <c r="K393" s="190"/>
      <c r="L393" s="36"/>
      <c r="M393" s="191" t="s">
        <v>1</v>
      </c>
      <c r="N393" s="192" t="s">
        <v>38</v>
      </c>
      <c r="O393" s="68"/>
      <c r="P393" s="193">
        <f t="shared" si="81"/>
        <v>0</v>
      </c>
      <c r="Q393" s="193">
        <v>0</v>
      </c>
      <c r="R393" s="193">
        <f t="shared" si="82"/>
        <v>0</v>
      </c>
      <c r="S393" s="193">
        <v>0</v>
      </c>
      <c r="T393" s="194">
        <f t="shared" si="83"/>
        <v>0</v>
      </c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R393" s="195" t="s">
        <v>179</v>
      </c>
      <c r="AT393" s="195" t="s">
        <v>175</v>
      </c>
      <c r="AU393" s="195" t="s">
        <v>80</v>
      </c>
      <c r="AY393" s="14" t="s">
        <v>172</v>
      </c>
      <c r="BE393" s="196">
        <f t="shared" si="84"/>
        <v>0</v>
      </c>
      <c r="BF393" s="196">
        <f t="shared" si="85"/>
        <v>0</v>
      </c>
      <c r="BG393" s="196">
        <f t="shared" si="86"/>
        <v>0</v>
      </c>
      <c r="BH393" s="196">
        <f t="shared" si="87"/>
        <v>0</v>
      </c>
      <c r="BI393" s="196">
        <f t="shared" si="88"/>
        <v>0</v>
      </c>
      <c r="BJ393" s="14" t="s">
        <v>180</v>
      </c>
      <c r="BK393" s="196">
        <f t="shared" si="89"/>
        <v>0</v>
      </c>
      <c r="BL393" s="14" t="s">
        <v>179</v>
      </c>
      <c r="BM393" s="195" t="s">
        <v>2009</v>
      </c>
    </row>
    <row r="394" spans="1:65" s="2" customFormat="1" ht="24.2" customHeight="1">
      <c r="A394" s="31"/>
      <c r="B394" s="32"/>
      <c r="C394" s="184" t="s">
        <v>1403</v>
      </c>
      <c r="D394" s="184" t="s">
        <v>175</v>
      </c>
      <c r="E394" s="185" t="s">
        <v>1708</v>
      </c>
      <c r="F394" s="186" t="s">
        <v>1709</v>
      </c>
      <c r="G394" s="187" t="s">
        <v>1195</v>
      </c>
      <c r="H394" s="188">
        <v>24</v>
      </c>
      <c r="I394" s="189"/>
      <c r="J394" s="188">
        <f t="shared" si="80"/>
        <v>0</v>
      </c>
      <c r="K394" s="190"/>
      <c r="L394" s="36"/>
      <c r="M394" s="191" t="s">
        <v>1</v>
      </c>
      <c r="N394" s="192" t="s">
        <v>38</v>
      </c>
      <c r="O394" s="68"/>
      <c r="P394" s="193">
        <f t="shared" si="81"/>
        <v>0</v>
      </c>
      <c r="Q394" s="193">
        <v>0</v>
      </c>
      <c r="R394" s="193">
        <f t="shared" si="82"/>
        <v>0</v>
      </c>
      <c r="S394" s="193">
        <v>0</v>
      </c>
      <c r="T394" s="194">
        <f t="shared" si="83"/>
        <v>0</v>
      </c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R394" s="195" t="s">
        <v>179</v>
      </c>
      <c r="AT394" s="195" t="s">
        <v>175</v>
      </c>
      <c r="AU394" s="195" t="s">
        <v>80</v>
      </c>
      <c r="AY394" s="14" t="s">
        <v>172</v>
      </c>
      <c r="BE394" s="196">
        <f t="shared" si="84"/>
        <v>0</v>
      </c>
      <c r="BF394" s="196">
        <f t="shared" si="85"/>
        <v>0</v>
      </c>
      <c r="BG394" s="196">
        <f t="shared" si="86"/>
        <v>0</v>
      </c>
      <c r="BH394" s="196">
        <f t="shared" si="87"/>
        <v>0</v>
      </c>
      <c r="BI394" s="196">
        <f t="shared" si="88"/>
        <v>0</v>
      </c>
      <c r="BJ394" s="14" t="s">
        <v>180</v>
      </c>
      <c r="BK394" s="196">
        <f t="shared" si="89"/>
        <v>0</v>
      </c>
      <c r="BL394" s="14" t="s">
        <v>179</v>
      </c>
      <c r="BM394" s="195" t="s">
        <v>2012</v>
      </c>
    </row>
    <row r="395" spans="1:65" s="2" customFormat="1" ht="24.2" customHeight="1">
      <c r="A395" s="31"/>
      <c r="B395" s="32"/>
      <c r="C395" s="184" t="s">
        <v>2013</v>
      </c>
      <c r="D395" s="184" t="s">
        <v>175</v>
      </c>
      <c r="E395" s="185" t="s">
        <v>1711</v>
      </c>
      <c r="F395" s="186" t="s">
        <v>1712</v>
      </c>
      <c r="G395" s="187" t="s">
        <v>1195</v>
      </c>
      <c r="H395" s="188">
        <v>8</v>
      </c>
      <c r="I395" s="189"/>
      <c r="J395" s="188">
        <f t="shared" si="80"/>
        <v>0</v>
      </c>
      <c r="K395" s="190"/>
      <c r="L395" s="36"/>
      <c r="M395" s="191" t="s">
        <v>1</v>
      </c>
      <c r="N395" s="192" t="s">
        <v>38</v>
      </c>
      <c r="O395" s="68"/>
      <c r="P395" s="193">
        <f t="shared" si="81"/>
        <v>0</v>
      </c>
      <c r="Q395" s="193">
        <v>0</v>
      </c>
      <c r="R395" s="193">
        <f t="shared" si="82"/>
        <v>0</v>
      </c>
      <c r="S395" s="193">
        <v>0</v>
      </c>
      <c r="T395" s="194">
        <f t="shared" si="83"/>
        <v>0</v>
      </c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R395" s="195" t="s">
        <v>179</v>
      </c>
      <c r="AT395" s="195" t="s">
        <v>175</v>
      </c>
      <c r="AU395" s="195" t="s">
        <v>80</v>
      </c>
      <c r="AY395" s="14" t="s">
        <v>172</v>
      </c>
      <c r="BE395" s="196">
        <f t="shared" si="84"/>
        <v>0</v>
      </c>
      <c r="BF395" s="196">
        <f t="shared" si="85"/>
        <v>0</v>
      </c>
      <c r="BG395" s="196">
        <f t="shared" si="86"/>
        <v>0</v>
      </c>
      <c r="BH395" s="196">
        <f t="shared" si="87"/>
        <v>0</v>
      </c>
      <c r="BI395" s="196">
        <f t="shared" si="88"/>
        <v>0</v>
      </c>
      <c r="BJ395" s="14" t="s">
        <v>180</v>
      </c>
      <c r="BK395" s="196">
        <f t="shared" si="89"/>
        <v>0</v>
      </c>
      <c r="BL395" s="14" t="s">
        <v>179</v>
      </c>
      <c r="BM395" s="195" t="s">
        <v>2016</v>
      </c>
    </row>
    <row r="396" spans="1:65" s="2" customFormat="1" ht="24.2" customHeight="1">
      <c r="A396" s="31"/>
      <c r="B396" s="32"/>
      <c r="C396" s="184" t="s">
        <v>1406</v>
      </c>
      <c r="D396" s="184" t="s">
        <v>175</v>
      </c>
      <c r="E396" s="185" t="s">
        <v>1715</v>
      </c>
      <c r="F396" s="186" t="s">
        <v>1716</v>
      </c>
      <c r="G396" s="187" t="s">
        <v>1195</v>
      </c>
      <c r="H396" s="188">
        <v>8</v>
      </c>
      <c r="I396" s="189"/>
      <c r="J396" s="188">
        <f t="shared" si="80"/>
        <v>0</v>
      </c>
      <c r="K396" s="190"/>
      <c r="L396" s="36"/>
      <c r="M396" s="191" t="s">
        <v>1</v>
      </c>
      <c r="N396" s="192" t="s">
        <v>38</v>
      </c>
      <c r="O396" s="68"/>
      <c r="P396" s="193">
        <f t="shared" si="81"/>
        <v>0</v>
      </c>
      <c r="Q396" s="193">
        <v>0</v>
      </c>
      <c r="R396" s="193">
        <f t="shared" si="82"/>
        <v>0</v>
      </c>
      <c r="S396" s="193">
        <v>0</v>
      </c>
      <c r="T396" s="194">
        <f t="shared" si="83"/>
        <v>0</v>
      </c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R396" s="195" t="s">
        <v>179</v>
      </c>
      <c r="AT396" s="195" t="s">
        <v>175</v>
      </c>
      <c r="AU396" s="195" t="s">
        <v>80</v>
      </c>
      <c r="AY396" s="14" t="s">
        <v>172</v>
      </c>
      <c r="BE396" s="196">
        <f t="shared" si="84"/>
        <v>0</v>
      </c>
      <c r="BF396" s="196">
        <f t="shared" si="85"/>
        <v>0</v>
      </c>
      <c r="BG396" s="196">
        <f t="shared" si="86"/>
        <v>0</v>
      </c>
      <c r="BH396" s="196">
        <f t="shared" si="87"/>
        <v>0</v>
      </c>
      <c r="BI396" s="196">
        <f t="shared" si="88"/>
        <v>0</v>
      </c>
      <c r="BJ396" s="14" t="s">
        <v>180</v>
      </c>
      <c r="BK396" s="196">
        <f t="shared" si="89"/>
        <v>0</v>
      </c>
      <c r="BL396" s="14" t="s">
        <v>179</v>
      </c>
      <c r="BM396" s="195" t="s">
        <v>2019</v>
      </c>
    </row>
    <row r="397" spans="1:65" s="2" customFormat="1" ht="24.2" customHeight="1">
      <c r="A397" s="31"/>
      <c r="B397" s="32"/>
      <c r="C397" s="184" t="s">
        <v>2020</v>
      </c>
      <c r="D397" s="184" t="s">
        <v>175</v>
      </c>
      <c r="E397" s="185" t="s">
        <v>1718</v>
      </c>
      <c r="F397" s="186" t="s">
        <v>1719</v>
      </c>
      <c r="G397" s="187" t="s">
        <v>1195</v>
      </c>
      <c r="H397" s="188">
        <v>48</v>
      </c>
      <c r="I397" s="189"/>
      <c r="J397" s="188">
        <f t="shared" si="80"/>
        <v>0</v>
      </c>
      <c r="K397" s="190"/>
      <c r="L397" s="36"/>
      <c r="M397" s="191" t="s">
        <v>1</v>
      </c>
      <c r="N397" s="192" t="s">
        <v>38</v>
      </c>
      <c r="O397" s="68"/>
      <c r="P397" s="193">
        <f t="shared" si="81"/>
        <v>0</v>
      </c>
      <c r="Q397" s="193">
        <v>0</v>
      </c>
      <c r="R397" s="193">
        <f t="shared" si="82"/>
        <v>0</v>
      </c>
      <c r="S397" s="193">
        <v>0</v>
      </c>
      <c r="T397" s="194">
        <f t="shared" si="83"/>
        <v>0</v>
      </c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R397" s="195" t="s">
        <v>179</v>
      </c>
      <c r="AT397" s="195" t="s">
        <v>175</v>
      </c>
      <c r="AU397" s="195" t="s">
        <v>80</v>
      </c>
      <c r="AY397" s="14" t="s">
        <v>172</v>
      </c>
      <c r="BE397" s="196">
        <f t="shared" si="84"/>
        <v>0</v>
      </c>
      <c r="BF397" s="196">
        <f t="shared" si="85"/>
        <v>0</v>
      </c>
      <c r="BG397" s="196">
        <f t="shared" si="86"/>
        <v>0</v>
      </c>
      <c r="BH397" s="196">
        <f t="shared" si="87"/>
        <v>0</v>
      </c>
      <c r="BI397" s="196">
        <f t="shared" si="88"/>
        <v>0</v>
      </c>
      <c r="BJ397" s="14" t="s">
        <v>180</v>
      </c>
      <c r="BK397" s="196">
        <f t="shared" si="89"/>
        <v>0</v>
      </c>
      <c r="BL397" s="14" t="s">
        <v>179</v>
      </c>
      <c r="BM397" s="195" t="s">
        <v>2023</v>
      </c>
    </row>
    <row r="398" spans="1:65" s="2" customFormat="1" ht="24.2" customHeight="1">
      <c r="A398" s="31"/>
      <c r="B398" s="32"/>
      <c r="C398" s="184" t="s">
        <v>1410</v>
      </c>
      <c r="D398" s="184" t="s">
        <v>175</v>
      </c>
      <c r="E398" s="185" t="s">
        <v>1722</v>
      </c>
      <c r="F398" s="186" t="s">
        <v>1723</v>
      </c>
      <c r="G398" s="187" t="s">
        <v>1195</v>
      </c>
      <c r="H398" s="188">
        <v>16</v>
      </c>
      <c r="I398" s="189"/>
      <c r="J398" s="188">
        <f t="shared" si="80"/>
        <v>0</v>
      </c>
      <c r="K398" s="190"/>
      <c r="L398" s="36"/>
      <c r="M398" s="191" t="s">
        <v>1</v>
      </c>
      <c r="N398" s="192" t="s">
        <v>38</v>
      </c>
      <c r="O398" s="68"/>
      <c r="P398" s="193">
        <f t="shared" si="81"/>
        <v>0</v>
      </c>
      <c r="Q398" s="193">
        <v>0</v>
      </c>
      <c r="R398" s="193">
        <f t="shared" si="82"/>
        <v>0</v>
      </c>
      <c r="S398" s="193">
        <v>0</v>
      </c>
      <c r="T398" s="194">
        <f t="shared" si="83"/>
        <v>0</v>
      </c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R398" s="195" t="s">
        <v>179</v>
      </c>
      <c r="AT398" s="195" t="s">
        <v>175</v>
      </c>
      <c r="AU398" s="195" t="s">
        <v>80</v>
      </c>
      <c r="AY398" s="14" t="s">
        <v>172</v>
      </c>
      <c r="BE398" s="196">
        <f t="shared" si="84"/>
        <v>0</v>
      </c>
      <c r="BF398" s="196">
        <f t="shared" si="85"/>
        <v>0</v>
      </c>
      <c r="BG398" s="196">
        <f t="shared" si="86"/>
        <v>0</v>
      </c>
      <c r="BH398" s="196">
        <f t="shared" si="87"/>
        <v>0</v>
      </c>
      <c r="BI398" s="196">
        <f t="shared" si="88"/>
        <v>0</v>
      </c>
      <c r="BJ398" s="14" t="s">
        <v>180</v>
      </c>
      <c r="BK398" s="196">
        <f t="shared" si="89"/>
        <v>0</v>
      </c>
      <c r="BL398" s="14" t="s">
        <v>179</v>
      </c>
      <c r="BM398" s="195" t="s">
        <v>2026</v>
      </c>
    </row>
    <row r="399" spans="1:65" s="2" customFormat="1" ht="24.2" customHeight="1">
      <c r="A399" s="31"/>
      <c r="B399" s="32"/>
      <c r="C399" s="184" t="s">
        <v>2027</v>
      </c>
      <c r="D399" s="184" t="s">
        <v>175</v>
      </c>
      <c r="E399" s="185" t="s">
        <v>1729</v>
      </c>
      <c r="F399" s="186" t="s">
        <v>1730</v>
      </c>
      <c r="G399" s="187" t="s">
        <v>1195</v>
      </c>
      <c r="H399" s="188">
        <v>48</v>
      </c>
      <c r="I399" s="189"/>
      <c r="J399" s="188">
        <f t="shared" si="80"/>
        <v>0</v>
      </c>
      <c r="K399" s="190"/>
      <c r="L399" s="36"/>
      <c r="M399" s="191" t="s">
        <v>1</v>
      </c>
      <c r="N399" s="192" t="s">
        <v>38</v>
      </c>
      <c r="O399" s="68"/>
      <c r="P399" s="193">
        <f t="shared" si="81"/>
        <v>0</v>
      </c>
      <c r="Q399" s="193">
        <v>0</v>
      </c>
      <c r="R399" s="193">
        <f t="shared" si="82"/>
        <v>0</v>
      </c>
      <c r="S399" s="193">
        <v>0</v>
      </c>
      <c r="T399" s="194">
        <f t="shared" si="83"/>
        <v>0</v>
      </c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R399" s="195" t="s">
        <v>179</v>
      </c>
      <c r="AT399" s="195" t="s">
        <v>175</v>
      </c>
      <c r="AU399" s="195" t="s">
        <v>80</v>
      </c>
      <c r="AY399" s="14" t="s">
        <v>172</v>
      </c>
      <c r="BE399" s="196">
        <f t="shared" si="84"/>
        <v>0</v>
      </c>
      <c r="BF399" s="196">
        <f t="shared" si="85"/>
        <v>0</v>
      </c>
      <c r="BG399" s="196">
        <f t="shared" si="86"/>
        <v>0</v>
      </c>
      <c r="BH399" s="196">
        <f t="shared" si="87"/>
        <v>0</v>
      </c>
      <c r="BI399" s="196">
        <f t="shared" si="88"/>
        <v>0</v>
      </c>
      <c r="BJ399" s="14" t="s">
        <v>180</v>
      </c>
      <c r="BK399" s="196">
        <f t="shared" si="89"/>
        <v>0</v>
      </c>
      <c r="BL399" s="14" t="s">
        <v>179</v>
      </c>
      <c r="BM399" s="195" t="s">
        <v>2030</v>
      </c>
    </row>
    <row r="400" spans="1:65" s="2" customFormat="1" ht="24.2" customHeight="1">
      <c r="A400" s="31"/>
      <c r="B400" s="32"/>
      <c r="C400" s="184" t="s">
        <v>1413</v>
      </c>
      <c r="D400" s="184" t="s">
        <v>175</v>
      </c>
      <c r="E400" s="185" t="s">
        <v>1732</v>
      </c>
      <c r="F400" s="186" t="s">
        <v>1733</v>
      </c>
      <c r="G400" s="187" t="s">
        <v>1195</v>
      </c>
      <c r="H400" s="188">
        <v>8</v>
      </c>
      <c r="I400" s="189"/>
      <c r="J400" s="188">
        <f t="shared" si="80"/>
        <v>0</v>
      </c>
      <c r="K400" s="190"/>
      <c r="L400" s="36"/>
      <c r="M400" s="191" t="s">
        <v>1</v>
      </c>
      <c r="N400" s="192" t="s">
        <v>38</v>
      </c>
      <c r="O400" s="68"/>
      <c r="P400" s="193">
        <f t="shared" si="81"/>
        <v>0</v>
      </c>
      <c r="Q400" s="193">
        <v>0</v>
      </c>
      <c r="R400" s="193">
        <f t="shared" si="82"/>
        <v>0</v>
      </c>
      <c r="S400" s="193">
        <v>0</v>
      </c>
      <c r="T400" s="194">
        <f t="shared" si="83"/>
        <v>0</v>
      </c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R400" s="195" t="s">
        <v>179</v>
      </c>
      <c r="AT400" s="195" t="s">
        <v>175</v>
      </c>
      <c r="AU400" s="195" t="s">
        <v>80</v>
      </c>
      <c r="AY400" s="14" t="s">
        <v>172</v>
      </c>
      <c r="BE400" s="196">
        <f t="shared" si="84"/>
        <v>0</v>
      </c>
      <c r="BF400" s="196">
        <f t="shared" si="85"/>
        <v>0</v>
      </c>
      <c r="BG400" s="196">
        <f t="shared" si="86"/>
        <v>0</v>
      </c>
      <c r="BH400" s="196">
        <f t="shared" si="87"/>
        <v>0</v>
      </c>
      <c r="BI400" s="196">
        <f t="shared" si="88"/>
        <v>0</v>
      </c>
      <c r="BJ400" s="14" t="s">
        <v>180</v>
      </c>
      <c r="BK400" s="196">
        <f t="shared" si="89"/>
        <v>0</v>
      </c>
      <c r="BL400" s="14" t="s">
        <v>179</v>
      </c>
      <c r="BM400" s="195" t="s">
        <v>2033</v>
      </c>
    </row>
    <row r="401" spans="1:65" s="2" customFormat="1" ht="24.2" customHeight="1">
      <c r="A401" s="31"/>
      <c r="B401" s="32"/>
      <c r="C401" s="184" t="s">
        <v>2034</v>
      </c>
      <c r="D401" s="184" t="s">
        <v>175</v>
      </c>
      <c r="E401" s="185" t="s">
        <v>1736</v>
      </c>
      <c r="F401" s="186" t="s">
        <v>1737</v>
      </c>
      <c r="G401" s="187" t="s">
        <v>1195</v>
      </c>
      <c r="H401" s="188">
        <v>8</v>
      </c>
      <c r="I401" s="189"/>
      <c r="J401" s="188">
        <f t="shared" si="80"/>
        <v>0</v>
      </c>
      <c r="K401" s="190"/>
      <c r="L401" s="36"/>
      <c r="M401" s="191" t="s">
        <v>1</v>
      </c>
      <c r="N401" s="192" t="s">
        <v>38</v>
      </c>
      <c r="O401" s="68"/>
      <c r="P401" s="193">
        <f t="shared" si="81"/>
        <v>0</v>
      </c>
      <c r="Q401" s="193">
        <v>0</v>
      </c>
      <c r="R401" s="193">
        <f t="shared" si="82"/>
        <v>0</v>
      </c>
      <c r="S401" s="193">
        <v>0</v>
      </c>
      <c r="T401" s="194">
        <f t="shared" si="83"/>
        <v>0</v>
      </c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R401" s="195" t="s">
        <v>179</v>
      </c>
      <c r="AT401" s="195" t="s">
        <v>175</v>
      </c>
      <c r="AU401" s="195" t="s">
        <v>80</v>
      </c>
      <c r="AY401" s="14" t="s">
        <v>172</v>
      </c>
      <c r="BE401" s="196">
        <f t="shared" si="84"/>
        <v>0</v>
      </c>
      <c r="BF401" s="196">
        <f t="shared" si="85"/>
        <v>0</v>
      </c>
      <c r="BG401" s="196">
        <f t="shared" si="86"/>
        <v>0</v>
      </c>
      <c r="BH401" s="196">
        <f t="shared" si="87"/>
        <v>0</v>
      </c>
      <c r="BI401" s="196">
        <f t="shared" si="88"/>
        <v>0</v>
      </c>
      <c r="BJ401" s="14" t="s">
        <v>180</v>
      </c>
      <c r="BK401" s="196">
        <f t="shared" si="89"/>
        <v>0</v>
      </c>
      <c r="BL401" s="14" t="s">
        <v>179</v>
      </c>
      <c r="BM401" s="195" t="s">
        <v>2037</v>
      </c>
    </row>
    <row r="402" spans="1:65" s="2" customFormat="1" ht="24.2" customHeight="1">
      <c r="A402" s="31"/>
      <c r="B402" s="32"/>
      <c r="C402" s="184" t="s">
        <v>1417</v>
      </c>
      <c r="D402" s="184" t="s">
        <v>175</v>
      </c>
      <c r="E402" s="185" t="s">
        <v>1739</v>
      </c>
      <c r="F402" s="186" t="s">
        <v>2118</v>
      </c>
      <c r="G402" s="187" t="s">
        <v>1665</v>
      </c>
      <c r="H402" s="188">
        <v>30</v>
      </c>
      <c r="I402" s="189"/>
      <c r="J402" s="188">
        <f t="shared" si="80"/>
        <v>0</v>
      </c>
      <c r="K402" s="190"/>
      <c r="L402" s="36"/>
      <c r="M402" s="191" t="s">
        <v>1</v>
      </c>
      <c r="N402" s="192" t="s">
        <v>38</v>
      </c>
      <c r="O402" s="68"/>
      <c r="P402" s="193">
        <f t="shared" si="81"/>
        <v>0</v>
      </c>
      <c r="Q402" s="193">
        <v>0</v>
      </c>
      <c r="R402" s="193">
        <f t="shared" si="82"/>
        <v>0</v>
      </c>
      <c r="S402" s="193">
        <v>0</v>
      </c>
      <c r="T402" s="194">
        <f t="shared" si="83"/>
        <v>0</v>
      </c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R402" s="195" t="s">
        <v>179</v>
      </c>
      <c r="AT402" s="195" t="s">
        <v>175</v>
      </c>
      <c r="AU402" s="195" t="s">
        <v>80</v>
      </c>
      <c r="AY402" s="14" t="s">
        <v>172</v>
      </c>
      <c r="BE402" s="196">
        <f t="shared" si="84"/>
        <v>0</v>
      </c>
      <c r="BF402" s="196">
        <f t="shared" si="85"/>
        <v>0</v>
      </c>
      <c r="BG402" s="196">
        <f t="shared" si="86"/>
        <v>0</v>
      </c>
      <c r="BH402" s="196">
        <f t="shared" si="87"/>
        <v>0</v>
      </c>
      <c r="BI402" s="196">
        <f t="shared" si="88"/>
        <v>0</v>
      </c>
      <c r="BJ402" s="14" t="s">
        <v>180</v>
      </c>
      <c r="BK402" s="196">
        <f t="shared" si="89"/>
        <v>0</v>
      </c>
      <c r="BL402" s="14" t="s">
        <v>179</v>
      </c>
      <c r="BM402" s="195" t="s">
        <v>2040</v>
      </c>
    </row>
    <row r="403" spans="1:65" s="2" customFormat="1" ht="24.2" customHeight="1">
      <c r="A403" s="31"/>
      <c r="B403" s="32"/>
      <c r="C403" s="184" t="s">
        <v>2041</v>
      </c>
      <c r="D403" s="184" t="s">
        <v>175</v>
      </c>
      <c r="E403" s="185" t="s">
        <v>1743</v>
      </c>
      <c r="F403" s="186" t="s">
        <v>1744</v>
      </c>
      <c r="G403" s="187" t="s">
        <v>1195</v>
      </c>
      <c r="H403" s="188">
        <v>4</v>
      </c>
      <c r="I403" s="189"/>
      <c r="J403" s="188">
        <f t="shared" si="80"/>
        <v>0</v>
      </c>
      <c r="K403" s="190"/>
      <c r="L403" s="36"/>
      <c r="M403" s="191" t="s">
        <v>1</v>
      </c>
      <c r="N403" s="192" t="s">
        <v>38</v>
      </c>
      <c r="O403" s="68"/>
      <c r="P403" s="193">
        <f t="shared" si="81"/>
        <v>0</v>
      </c>
      <c r="Q403" s="193">
        <v>0</v>
      </c>
      <c r="R403" s="193">
        <f t="shared" si="82"/>
        <v>0</v>
      </c>
      <c r="S403" s="193">
        <v>0</v>
      </c>
      <c r="T403" s="194">
        <f t="shared" si="83"/>
        <v>0</v>
      </c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R403" s="195" t="s">
        <v>179</v>
      </c>
      <c r="AT403" s="195" t="s">
        <v>175</v>
      </c>
      <c r="AU403" s="195" t="s">
        <v>80</v>
      </c>
      <c r="AY403" s="14" t="s">
        <v>172</v>
      </c>
      <c r="BE403" s="196">
        <f t="shared" si="84"/>
        <v>0</v>
      </c>
      <c r="BF403" s="196">
        <f t="shared" si="85"/>
        <v>0</v>
      </c>
      <c r="BG403" s="196">
        <f t="shared" si="86"/>
        <v>0</v>
      </c>
      <c r="BH403" s="196">
        <f t="shared" si="87"/>
        <v>0</v>
      </c>
      <c r="BI403" s="196">
        <f t="shared" si="88"/>
        <v>0</v>
      </c>
      <c r="BJ403" s="14" t="s">
        <v>180</v>
      </c>
      <c r="BK403" s="196">
        <f t="shared" si="89"/>
        <v>0</v>
      </c>
      <c r="BL403" s="14" t="s">
        <v>179</v>
      </c>
      <c r="BM403" s="195" t="s">
        <v>2044</v>
      </c>
    </row>
    <row r="404" spans="1:65" s="2" customFormat="1" ht="24.2" customHeight="1">
      <c r="A404" s="31"/>
      <c r="B404" s="32"/>
      <c r="C404" s="184" t="s">
        <v>1421</v>
      </c>
      <c r="D404" s="184" t="s">
        <v>175</v>
      </c>
      <c r="E404" s="185" t="s">
        <v>1746</v>
      </c>
      <c r="F404" s="186" t="s">
        <v>1747</v>
      </c>
      <c r="G404" s="187" t="s">
        <v>1195</v>
      </c>
      <c r="H404" s="188">
        <v>4</v>
      </c>
      <c r="I404" s="189"/>
      <c r="J404" s="188">
        <f t="shared" si="80"/>
        <v>0</v>
      </c>
      <c r="K404" s="190"/>
      <c r="L404" s="36"/>
      <c r="M404" s="191" t="s">
        <v>1</v>
      </c>
      <c r="N404" s="192" t="s">
        <v>38</v>
      </c>
      <c r="O404" s="68"/>
      <c r="P404" s="193">
        <f t="shared" si="81"/>
        <v>0</v>
      </c>
      <c r="Q404" s="193">
        <v>0</v>
      </c>
      <c r="R404" s="193">
        <f t="shared" si="82"/>
        <v>0</v>
      </c>
      <c r="S404" s="193">
        <v>0</v>
      </c>
      <c r="T404" s="194">
        <f t="shared" si="83"/>
        <v>0</v>
      </c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R404" s="195" t="s">
        <v>179</v>
      </c>
      <c r="AT404" s="195" t="s">
        <v>175</v>
      </c>
      <c r="AU404" s="195" t="s">
        <v>80</v>
      </c>
      <c r="AY404" s="14" t="s">
        <v>172</v>
      </c>
      <c r="BE404" s="196">
        <f t="shared" si="84"/>
        <v>0</v>
      </c>
      <c r="BF404" s="196">
        <f t="shared" si="85"/>
        <v>0</v>
      </c>
      <c r="BG404" s="196">
        <f t="shared" si="86"/>
        <v>0</v>
      </c>
      <c r="BH404" s="196">
        <f t="shared" si="87"/>
        <v>0</v>
      </c>
      <c r="BI404" s="196">
        <f t="shared" si="88"/>
        <v>0</v>
      </c>
      <c r="BJ404" s="14" t="s">
        <v>180</v>
      </c>
      <c r="BK404" s="196">
        <f t="shared" si="89"/>
        <v>0</v>
      </c>
      <c r="BL404" s="14" t="s">
        <v>179</v>
      </c>
      <c r="BM404" s="195" t="s">
        <v>2047</v>
      </c>
    </row>
    <row r="405" spans="1:65" s="2" customFormat="1" ht="24.2" customHeight="1">
      <c r="A405" s="31"/>
      <c r="B405" s="32"/>
      <c r="C405" s="184" t="s">
        <v>2048</v>
      </c>
      <c r="D405" s="184" t="s">
        <v>175</v>
      </c>
      <c r="E405" s="185" t="s">
        <v>1750</v>
      </c>
      <c r="F405" s="186" t="s">
        <v>1751</v>
      </c>
      <c r="G405" s="187" t="s">
        <v>1665</v>
      </c>
      <c r="H405" s="188">
        <v>30</v>
      </c>
      <c r="I405" s="189"/>
      <c r="J405" s="188">
        <f t="shared" si="80"/>
        <v>0</v>
      </c>
      <c r="K405" s="190"/>
      <c r="L405" s="36"/>
      <c r="M405" s="207" t="s">
        <v>1</v>
      </c>
      <c r="N405" s="208" t="s">
        <v>38</v>
      </c>
      <c r="O405" s="209"/>
      <c r="P405" s="210">
        <f t="shared" si="81"/>
        <v>0</v>
      </c>
      <c r="Q405" s="210">
        <v>0</v>
      </c>
      <c r="R405" s="210">
        <f t="shared" si="82"/>
        <v>0</v>
      </c>
      <c r="S405" s="210">
        <v>0</v>
      </c>
      <c r="T405" s="211">
        <f t="shared" si="83"/>
        <v>0</v>
      </c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R405" s="195" t="s">
        <v>179</v>
      </c>
      <c r="AT405" s="195" t="s">
        <v>175</v>
      </c>
      <c r="AU405" s="195" t="s">
        <v>80</v>
      </c>
      <c r="AY405" s="14" t="s">
        <v>172</v>
      </c>
      <c r="BE405" s="196">
        <f t="shared" si="84"/>
        <v>0</v>
      </c>
      <c r="BF405" s="196">
        <f t="shared" si="85"/>
        <v>0</v>
      </c>
      <c r="BG405" s="196">
        <f t="shared" si="86"/>
        <v>0</v>
      </c>
      <c r="BH405" s="196">
        <f t="shared" si="87"/>
        <v>0</v>
      </c>
      <c r="BI405" s="196">
        <f t="shared" si="88"/>
        <v>0</v>
      </c>
      <c r="BJ405" s="14" t="s">
        <v>180</v>
      </c>
      <c r="BK405" s="196">
        <f t="shared" si="89"/>
        <v>0</v>
      </c>
      <c r="BL405" s="14" t="s">
        <v>179</v>
      </c>
      <c r="BM405" s="195" t="s">
        <v>2049</v>
      </c>
    </row>
    <row r="406" spans="1:65" s="2" customFormat="1" ht="6.95" customHeight="1">
      <c r="A406" s="31"/>
      <c r="B406" s="51"/>
      <c r="C406" s="52"/>
      <c r="D406" s="52"/>
      <c r="E406" s="52"/>
      <c r="F406" s="52"/>
      <c r="G406" s="52"/>
      <c r="H406" s="52"/>
      <c r="I406" s="52"/>
      <c r="J406" s="52"/>
      <c r="K406" s="52"/>
      <c r="L406" s="36"/>
      <c r="M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</row>
  </sheetData>
  <sheetProtection algorithmName="SHA-512" hashValue="tANyjA+K0xwDp8q1kvj/1ACwtZcNACxCrytYjD6dnBfbrp66dUvik7Pm7P4kumoqJo6Q0kqCjp0+JOG9jGHbLw==" saltValue="Hh9TVpO94kKORVfGbMSC8Q==" spinCount="100000" sheet="1" objects="1" scenarios="1" formatColumns="0" formatRows="0" autoFilter="0"/>
  <autoFilter ref="C125:K405" xr:uid="{00000000-0009-0000-0000-000012000000}"/>
  <mergeCells count="9">
    <mergeCell ref="E87:H87"/>
    <mergeCell ref="E116:H116"/>
    <mergeCell ref="E118:H118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8"/>
  <sheetViews>
    <sheetView workbookViewId="0">
      <selection activeCell="D25" sqref="D25"/>
    </sheetView>
  </sheetViews>
  <sheetFormatPr defaultColWidth="9.33203125" defaultRowHeight="15"/>
  <cols>
    <col min="1" max="1" width="7.6640625" style="215" customWidth="1"/>
    <col min="2" max="2" width="49.83203125" style="215" customWidth="1"/>
    <col min="3" max="3" width="11.33203125" style="215" customWidth="1"/>
    <col min="4" max="4" width="12" style="215" customWidth="1"/>
    <col min="5" max="5" width="13" style="215" customWidth="1"/>
    <col min="6" max="6" width="15.6640625" style="215" customWidth="1"/>
    <col min="7" max="16384" width="9.33203125" style="215"/>
  </cols>
  <sheetData>
    <row r="1" spans="1:6" ht="18">
      <c r="A1" s="294" t="s">
        <v>2409</v>
      </c>
      <c r="B1" s="294"/>
      <c r="C1" s="214"/>
      <c r="D1" s="214"/>
      <c r="E1" s="214"/>
      <c r="F1" s="214"/>
    </row>
    <row r="2" spans="1:6" ht="15.75" thickBot="1">
      <c r="A2" s="216"/>
      <c r="B2" s="216"/>
      <c r="C2" s="216"/>
      <c r="D2" s="216"/>
      <c r="E2" s="216"/>
      <c r="F2" s="216"/>
    </row>
    <row r="3" spans="1:6" ht="30.75" thickBot="1">
      <c r="A3" s="217" t="s">
        <v>2380</v>
      </c>
      <c r="B3" s="218" t="s">
        <v>2381</v>
      </c>
      <c r="C3" s="219" t="s">
        <v>2382</v>
      </c>
      <c r="D3" s="219" t="s">
        <v>161</v>
      </c>
      <c r="E3" s="220" t="s">
        <v>2383</v>
      </c>
      <c r="F3" s="221" t="s">
        <v>2384</v>
      </c>
    </row>
    <row r="4" spans="1:6" ht="30" customHeight="1">
      <c r="A4" s="222">
        <v>1</v>
      </c>
      <c r="B4" s="223" t="s">
        <v>2385</v>
      </c>
      <c r="C4" s="224" t="s">
        <v>2386</v>
      </c>
      <c r="D4" s="225" t="s">
        <v>2387</v>
      </c>
      <c r="E4" s="226"/>
      <c r="F4" s="227">
        <f>E4</f>
        <v>0</v>
      </c>
    </row>
    <row r="5" spans="1:6" ht="30" customHeight="1">
      <c r="A5" s="222">
        <v>2</v>
      </c>
      <c r="B5" s="223" t="s">
        <v>2388</v>
      </c>
      <c r="C5" s="224" t="s">
        <v>2389</v>
      </c>
      <c r="D5" s="228">
        <v>28</v>
      </c>
      <c r="E5" s="226"/>
      <c r="F5" s="229">
        <f>D5*E5</f>
        <v>0</v>
      </c>
    </row>
    <row r="6" spans="1:6" ht="30" customHeight="1">
      <c r="A6" s="230">
        <v>3</v>
      </c>
      <c r="B6" s="231" t="s">
        <v>2437</v>
      </c>
      <c r="C6" s="232" t="s">
        <v>2386</v>
      </c>
      <c r="D6" s="233" t="s">
        <v>2387</v>
      </c>
      <c r="E6" s="234"/>
      <c r="F6" s="229">
        <f t="shared" ref="F6:F11" si="0">E6</f>
        <v>0</v>
      </c>
    </row>
    <row r="7" spans="1:6" ht="30" customHeight="1">
      <c r="A7" s="230">
        <v>4</v>
      </c>
      <c r="B7" s="231" t="s">
        <v>2438</v>
      </c>
      <c r="C7" s="232" t="s">
        <v>2386</v>
      </c>
      <c r="D7" s="233" t="s">
        <v>2387</v>
      </c>
      <c r="E7" s="234"/>
      <c r="F7" s="229">
        <f t="shared" si="0"/>
        <v>0</v>
      </c>
    </row>
    <row r="8" spans="1:6" ht="30" customHeight="1">
      <c r="A8" s="230" t="s">
        <v>200</v>
      </c>
      <c r="B8" s="235" t="s">
        <v>2439</v>
      </c>
      <c r="C8" s="232" t="s">
        <v>2386</v>
      </c>
      <c r="D8" s="233" t="s">
        <v>2387</v>
      </c>
      <c r="E8" s="234"/>
      <c r="F8" s="229">
        <f t="shared" si="0"/>
        <v>0</v>
      </c>
    </row>
    <row r="9" spans="1:6" ht="30" customHeight="1">
      <c r="A9" s="222">
        <v>6</v>
      </c>
      <c r="B9" s="236" t="s">
        <v>2390</v>
      </c>
      <c r="C9" s="232" t="s">
        <v>2386</v>
      </c>
      <c r="D9" s="233" t="s">
        <v>2387</v>
      </c>
      <c r="E9" s="234"/>
      <c r="F9" s="229">
        <f t="shared" si="0"/>
        <v>0</v>
      </c>
    </row>
    <row r="10" spans="1:6" ht="30" customHeight="1">
      <c r="A10" s="237" t="s">
        <v>215</v>
      </c>
      <c r="B10" s="235" t="s">
        <v>2391</v>
      </c>
      <c r="C10" s="238" t="s">
        <v>2386</v>
      </c>
      <c r="D10" s="239" t="s">
        <v>2387</v>
      </c>
      <c r="E10" s="234"/>
      <c r="F10" s="229">
        <f t="shared" si="0"/>
        <v>0</v>
      </c>
    </row>
    <row r="11" spans="1:6" ht="30" customHeight="1" thickBot="1">
      <c r="A11" s="240">
        <v>8</v>
      </c>
      <c r="B11" s="241" t="s">
        <v>2392</v>
      </c>
      <c r="C11" s="242" t="s">
        <v>2386</v>
      </c>
      <c r="D11" s="243" t="s">
        <v>2387</v>
      </c>
      <c r="E11" s="244"/>
      <c r="F11" s="245">
        <f t="shared" si="0"/>
        <v>0</v>
      </c>
    </row>
    <row r="12" spans="1:6" ht="30" customHeight="1" thickBot="1">
      <c r="A12" s="246"/>
      <c r="B12" s="247"/>
      <c r="C12" s="248"/>
      <c r="D12" s="249"/>
      <c r="E12" s="250"/>
      <c r="F12" s="251"/>
    </row>
    <row r="13" spans="1:6" ht="30" customHeight="1" thickBot="1">
      <c r="A13" s="252"/>
      <c r="B13" s="253" t="s">
        <v>2393</v>
      </c>
      <c r="C13" s="254"/>
      <c r="D13" s="254"/>
      <c r="E13" s="255"/>
      <c r="F13" s="256">
        <f>SUM(F4:F11)</f>
        <v>0</v>
      </c>
    </row>
    <row r="14" spans="1:6">
      <c r="A14" s="257"/>
      <c r="B14" s="214"/>
      <c r="C14" s="214"/>
      <c r="D14" s="214"/>
      <c r="E14" s="214"/>
      <c r="F14" s="214"/>
    </row>
    <row r="15" spans="1:6" ht="16.5">
      <c r="A15" s="258" t="s">
        <v>2394</v>
      </c>
      <c r="B15" s="259"/>
      <c r="C15" s="259"/>
      <c r="D15" s="260"/>
      <c r="E15" s="260"/>
      <c r="F15" s="260"/>
    </row>
    <row r="16" spans="1:6" ht="16.5">
      <c r="A16" s="259" t="s">
        <v>2386</v>
      </c>
      <c r="B16" s="259" t="s">
        <v>2395</v>
      </c>
      <c r="C16" s="259"/>
      <c r="D16" s="260"/>
      <c r="E16" s="260"/>
      <c r="F16" s="260"/>
    </row>
    <row r="17" spans="1:6" ht="16.5">
      <c r="A17" s="259" t="s">
        <v>2387</v>
      </c>
      <c r="B17" s="261" t="s">
        <v>2396</v>
      </c>
      <c r="C17" s="261"/>
      <c r="D17" s="261"/>
      <c r="E17" s="261"/>
      <c r="F17" s="261"/>
    </row>
    <row r="18" spans="1:6" ht="16.5">
      <c r="A18" s="259" t="s">
        <v>2397</v>
      </c>
      <c r="B18" s="261" t="s">
        <v>2398</v>
      </c>
      <c r="C18" s="261"/>
      <c r="D18" s="261"/>
      <c r="E18" s="261"/>
      <c r="F18" s="261"/>
    </row>
  </sheetData>
  <sheetProtection algorithmName="SHA-512" hashValue="atkWzEnttwBdAGyHLEmSFS3EIKzqCTGriFhEP+Ak+/C1c9gnQa91PemMmHDlPyXLjSWFTXLvioNrwgCs9XVh8Q==" saltValue="j/4R+soBJFzVeqlPTVlz+g==" spinCount="100000" sheet="1" objects="1" scenarios="1"/>
  <mergeCells count="1">
    <mergeCell ref="A1:B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&amp;LVypracovanie proj.dokum.modernizácie riadenia križovatiek cestnou dopravnou signalizáciou s preferenciou MHD Petržalka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416"/>
  <sheetViews>
    <sheetView showGridLines="0" topLeftCell="A397" workbookViewId="0">
      <selection activeCell="F2" sqref="F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123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24.75" customHeight="1">
      <c r="A9" s="31"/>
      <c r="B9" s="36"/>
      <c r="C9" s="31"/>
      <c r="D9" s="31"/>
      <c r="E9" s="341" t="s">
        <v>2431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29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29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">
        <v>1</v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">
        <v>1025</v>
      </c>
      <c r="F21" s="31"/>
      <c r="G21" s="31"/>
      <c r="H21" s="31"/>
      <c r="I21" s="109" t="s">
        <v>25</v>
      </c>
      <c r="J21" s="110" t="s">
        <v>1</v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ROUND(J128,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ROUND((SUM(BE128:BE415)),  2)</f>
        <v>0</v>
      </c>
      <c r="G33" s="31"/>
      <c r="H33" s="31"/>
      <c r="I33" s="121">
        <v>0.2</v>
      </c>
      <c r="J33" s="120">
        <f>ROUND(((SUM(BE128:BE415))*I33),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ROUND((SUM(BF128:BF415)),  2)</f>
        <v>0</v>
      </c>
      <c r="G34" s="31"/>
      <c r="H34" s="31"/>
      <c r="I34" s="121">
        <v>0.2</v>
      </c>
      <c r="J34" s="120">
        <f>ROUND(((SUM(BF128:BF415))*I34),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ROUND((SUM(BG128:BG415)),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ROUND((SUM(BH128:BH415)),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ROUND((SUM(BI128:BI415)),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24.75" customHeight="1">
      <c r="A87" s="31"/>
      <c r="B87" s="32"/>
      <c r="C87" s="33"/>
      <c r="D87" s="33"/>
      <c r="E87" s="307" t="str">
        <f>E9</f>
        <v>786 - 786-00 Modernizácia CSD križovatky 552 (552a)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 xml:space="preserve"> 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 xml:space="preserve"> </v>
      </c>
      <c r="G91" s="33"/>
      <c r="H91" s="33"/>
      <c r="I91" s="26" t="s">
        <v>28</v>
      </c>
      <c r="J91" s="29" t="str">
        <f>E21</f>
        <v xml:space="preserve"> PROJ-SIG, s.r.o.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J128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1:31" s="9" customFormat="1" ht="24.95" customHeight="1">
      <c r="B97" s="144"/>
      <c r="C97" s="145"/>
      <c r="D97" s="146" t="s">
        <v>1026</v>
      </c>
      <c r="E97" s="147"/>
      <c r="F97" s="147"/>
      <c r="G97" s="147"/>
      <c r="H97" s="147"/>
      <c r="I97" s="147"/>
      <c r="J97" s="148">
        <f>J129</f>
        <v>0</v>
      </c>
      <c r="K97" s="145"/>
      <c r="L97" s="149"/>
    </row>
    <row r="98" spans="1:31" s="10" customFormat="1" ht="19.899999999999999" customHeight="1">
      <c r="B98" s="150"/>
      <c r="C98" s="151"/>
      <c r="D98" s="152" t="s">
        <v>1753</v>
      </c>
      <c r="E98" s="153"/>
      <c r="F98" s="153"/>
      <c r="G98" s="153"/>
      <c r="H98" s="153"/>
      <c r="I98" s="153"/>
      <c r="J98" s="154">
        <f>J130</f>
        <v>0</v>
      </c>
      <c r="K98" s="151"/>
      <c r="L98" s="155"/>
    </row>
    <row r="99" spans="1:31" s="10" customFormat="1" ht="19.899999999999999" customHeight="1">
      <c r="B99" s="150"/>
      <c r="C99" s="151"/>
      <c r="D99" s="152" t="s">
        <v>1027</v>
      </c>
      <c r="E99" s="153"/>
      <c r="F99" s="153"/>
      <c r="G99" s="153"/>
      <c r="H99" s="153"/>
      <c r="I99" s="153"/>
      <c r="J99" s="154">
        <f>J137</f>
        <v>0</v>
      </c>
      <c r="K99" s="151"/>
      <c r="L99" s="155"/>
    </row>
    <row r="100" spans="1:31" s="10" customFormat="1" ht="19.899999999999999" customHeight="1">
      <c r="B100" s="150"/>
      <c r="C100" s="151"/>
      <c r="D100" s="152" t="s">
        <v>2242</v>
      </c>
      <c r="E100" s="153"/>
      <c r="F100" s="153"/>
      <c r="G100" s="153"/>
      <c r="H100" s="153"/>
      <c r="I100" s="153"/>
      <c r="J100" s="154">
        <f>J145</f>
        <v>0</v>
      </c>
      <c r="K100" s="151"/>
      <c r="L100" s="155"/>
    </row>
    <row r="101" spans="1:31" s="10" customFormat="1" ht="19.899999999999999" customHeight="1">
      <c r="B101" s="150"/>
      <c r="C101" s="151"/>
      <c r="D101" s="152" t="s">
        <v>1754</v>
      </c>
      <c r="E101" s="153"/>
      <c r="F101" s="153"/>
      <c r="G101" s="153"/>
      <c r="H101" s="153"/>
      <c r="I101" s="153"/>
      <c r="J101" s="154">
        <f>J147</f>
        <v>0</v>
      </c>
      <c r="K101" s="151"/>
      <c r="L101" s="155"/>
    </row>
    <row r="102" spans="1:31" s="10" customFormat="1" ht="19.899999999999999" customHeight="1">
      <c r="B102" s="150"/>
      <c r="C102" s="151"/>
      <c r="D102" s="152" t="s">
        <v>1029</v>
      </c>
      <c r="E102" s="153"/>
      <c r="F102" s="153"/>
      <c r="G102" s="153"/>
      <c r="H102" s="153"/>
      <c r="I102" s="153"/>
      <c r="J102" s="154">
        <f>J152</f>
        <v>0</v>
      </c>
      <c r="K102" s="151"/>
      <c r="L102" s="155"/>
    </row>
    <row r="103" spans="1:31" s="9" customFormat="1" ht="24.95" customHeight="1">
      <c r="B103" s="144"/>
      <c r="C103" s="145"/>
      <c r="D103" s="146" t="s">
        <v>1030</v>
      </c>
      <c r="E103" s="147"/>
      <c r="F103" s="147"/>
      <c r="G103" s="147"/>
      <c r="H103" s="147"/>
      <c r="I103" s="147"/>
      <c r="J103" s="148">
        <f>J154</f>
        <v>0</v>
      </c>
      <c r="K103" s="145"/>
      <c r="L103" s="149"/>
    </row>
    <row r="104" spans="1:31" s="10" customFormat="1" ht="19.899999999999999" customHeight="1">
      <c r="B104" s="150"/>
      <c r="C104" s="151"/>
      <c r="D104" s="152" t="s">
        <v>1031</v>
      </c>
      <c r="E104" s="153"/>
      <c r="F104" s="153"/>
      <c r="G104" s="153"/>
      <c r="H104" s="153"/>
      <c r="I104" s="153"/>
      <c r="J104" s="154">
        <f>J155</f>
        <v>0</v>
      </c>
      <c r="K104" s="151"/>
      <c r="L104" s="155"/>
    </row>
    <row r="105" spans="1:31" s="10" customFormat="1" ht="19.899999999999999" customHeight="1">
      <c r="B105" s="150"/>
      <c r="C105" s="151"/>
      <c r="D105" s="152" t="s">
        <v>1032</v>
      </c>
      <c r="E105" s="153"/>
      <c r="F105" s="153"/>
      <c r="G105" s="153"/>
      <c r="H105" s="153"/>
      <c r="I105" s="153"/>
      <c r="J105" s="154">
        <f>J192</f>
        <v>0</v>
      </c>
      <c r="K105" s="151"/>
      <c r="L105" s="155"/>
    </row>
    <row r="106" spans="1:31" s="10" customFormat="1" ht="19.899999999999999" customHeight="1">
      <c r="B106" s="150"/>
      <c r="C106" s="151"/>
      <c r="D106" s="152" t="s">
        <v>1033</v>
      </c>
      <c r="E106" s="153"/>
      <c r="F106" s="153"/>
      <c r="G106" s="153"/>
      <c r="H106" s="153"/>
      <c r="I106" s="153"/>
      <c r="J106" s="154">
        <f>J339</f>
        <v>0</v>
      </c>
      <c r="K106" s="151"/>
      <c r="L106" s="155"/>
    </row>
    <row r="107" spans="1:31" s="9" customFormat="1" ht="24.95" customHeight="1">
      <c r="B107" s="144"/>
      <c r="C107" s="145"/>
      <c r="D107" s="146" t="s">
        <v>1034</v>
      </c>
      <c r="E107" s="147"/>
      <c r="F107" s="147"/>
      <c r="G107" s="147"/>
      <c r="H107" s="147"/>
      <c r="I107" s="147"/>
      <c r="J107" s="148">
        <f>J397</f>
        <v>0</v>
      </c>
      <c r="K107" s="145"/>
      <c r="L107" s="149"/>
    </row>
    <row r="108" spans="1:31" s="9" customFormat="1" ht="24.95" customHeight="1">
      <c r="B108" s="144"/>
      <c r="C108" s="145"/>
      <c r="D108" s="146" t="s">
        <v>1034</v>
      </c>
      <c r="E108" s="147"/>
      <c r="F108" s="147"/>
      <c r="G108" s="147"/>
      <c r="H108" s="147"/>
      <c r="I108" s="147"/>
      <c r="J108" s="148">
        <f>J398</f>
        <v>0</v>
      </c>
      <c r="K108" s="145"/>
      <c r="L108" s="149"/>
    </row>
    <row r="109" spans="1:31" s="2" customFormat="1" ht="21.75" customHeight="1">
      <c r="A109" s="31"/>
      <c r="B109" s="32"/>
      <c r="C109" s="33"/>
      <c r="D109" s="33"/>
      <c r="E109" s="33"/>
      <c r="F109" s="33"/>
      <c r="G109" s="33"/>
      <c r="H109" s="33"/>
      <c r="I109" s="33"/>
      <c r="J109" s="33"/>
      <c r="K109" s="33"/>
      <c r="L109" s="48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31" s="2" customFormat="1" ht="6.95" customHeight="1">
      <c r="A110" s="31"/>
      <c r="B110" s="51"/>
      <c r="C110" s="52"/>
      <c r="D110" s="52"/>
      <c r="E110" s="52"/>
      <c r="F110" s="52"/>
      <c r="G110" s="52"/>
      <c r="H110" s="52"/>
      <c r="I110" s="52"/>
      <c r="J110" s="52"/>
      <c r="K110" s="52"/>
      <c r="L110" s="48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4" spans="1:63" s="2" customFormat="1" ht="6.95" customHeight="1">
      <c r="A114" s="31"/>
      <c r="B114" s="53"/>
      <c r="C114" s="54"/>
      <c r="D114" s="54"/>
      <c r="E114" s="54"/>
      <c r="F114" s="54"/>
      <c r="G114" s="54"/>
      <c r="H114" s="54"/>
      <c r="I114" s="54"/>
      <c r="J114" s="54"/>
      <c r="K114" s="54"/>
      <c r="L114" s="48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3" s="2" customFormat="1" ht="24.95" customHeight="1">
      <c r="A115" s="31"/>
      <c r="B115" s="32"/>
      <c r="C115" s="20" t="s">
        <v>158</v>
      </c>
      <c r="D115" s="33"/>
      <c r="E115" s="33"/>
      <c r="F115" s="33"/>
      <c r="G115" s="33"/>
      <c r="H115" s="33"/>
      <c r="I115" s="33"/>
      <c r="J115" s="33"/>
      <c r="K115" s="33"/>
      <c r="L115" s="48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3" s="2" customFormat="1" ht="6.95" customHeight="1">
      <c r="A116" s="31"/>
      <c r="B116" s="32"/>
      <c r="C116" s="33"/>
      <c r="D116" s="33"/>
      <c r="E116" s="33"/>
      <c r="F116" s="33"/>
      <c r="G116" s="33"/>
      <c r="H116" s="33"/>
      <c r="I116" s="33"/>
      <c r="J116" s="33"/>
      <c r="K116" s="33"/>
      <c r="L116" s="48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3" s="2" customFormat="1" ht="12" customHeight="1">
      <c r="A117" s="31"/>
      <c r="B117" s="32"/>
      <c r="C117" s="26" t="s">
        <v>14</v>
      </c>
      <c r="D117" s="33"/>
      <c r="E117" s="33"/>
      <c r="F117" s="33"/>
      <c r="G117" s="33"/>
      <c r="H117" s="33"/>
      <c r="I117" s="33"/>
      <c r="J117" s="33"/>
      <c r="K117" s="33"/>
      <c r="L117" s="48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3" s="2" customFormat="1" ht="23.25" customHeight="1">
      <c r="A118" s="31"/>
      <c r="B118" s="32"/>
      <c r="C118" s="33"/>
      <c r="D118" s="33"/>
      <c r="E118" s="337" t="str">
        <f>E7</f>
        <v>Vypracovanie proj.dokum.modernizácie riadenia križovatiek cestnou dopravnou signalizáciou s preferenciou MHD-Petržalka</v>
      </c>
      <c r="F118" s="338"/>
      <c r="G118" s="338"/>
      <c r="H118" s="338"/>
      <c r="I118" s="33"/>
      <c r="J118" s="33"/>
      <c r="K118" s="33"/>
      <c r="L118" s="48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3" s="2" customFormat="1" ht="12" customHeight="1">
      <c r="A119" s="31"/>
      <c r="B119" s="32"/>
      <c r="C119" s="26" t="s">
        <v>135</v>
      </c>
      <c r="D119" s="33"/>
      <c r="E119" s="33"/>
      <c r="F119" s="33"/>
      <c r="G119" s="33"/>
      <c r="H119" s="33"/>
      <c r="I119" s="33"/>
      <c r="J119" s="33"/>
      <c r="K119" s="33"/>
      <c r="L119" s="48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3" s="2" customFormat="1" ht="24.75" customHeight="1">
      <c r="A120" s="31"/>
      <c r="B120" s="32"/>
      <c r="C120" s="33"/>
      <c r="D120" s="33"/>
      <c r="E120" s="307" t="str">
        <f>E9</f>
        <v>786 - 786-00 Modernizácia CSD križovatky 552 (552a)</v>
      </c>
      <c r="F120" s="336"/>
      <c r="G120" s="336"/>
      <c r="H120" s="336"/>
      <c r="I120" s="33"/>
      <c r="J120" s="33"/>
      <c r="K120" s="33"/>
      <c r="L120" s="48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3" s="2" customFormat="1" ht="6.95" customHeight="1">
      <c r="A121" s="31"/>
      <c r="B121" s="32"/>
      <c r="C121" s="33"/>
      <c r="D121" s="33"/>
      <c r="E121" s="33"/>
      <c r="F121" s="33"/>
      <c r="G121" s="33"/>
      <c r="H121" s="33"/>
      <c r="I121" s="33"/>
      <c r="J121" s="33"/>
      <c r="K121" s="33"/>
      <c r="L121" s="48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3" s="2" customFormat="1" ht="12" customHeight="1">
      <c r="A122" s="31"/>
      <c r="B122" s="32"/>
      <c r="C122" s="26" t="s">
        <v>18</v>
      </c>
      <c r="D122" s="33"/>
      <c r="E122" s="33"/>
      <c r="F122" s="24" t="str">
        <f>F12</f>
        <v xml:space="preserve"> </v>
      </c>
      <c r="G122" s="33"/>
      <c r="H122" s="33"/>
      <c r="I122" s="26" t="s">
        <v>20</v>
      </c>
      <c r="J122" s="63" t="str">
        <f>IF(J12="","",J12)</f>
        <v>19. 11. 2020</v>
      </c>
      <c r="K122" s="33"/>
      <c r="L122" s="48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3" s="2" customFormat="1" ht="6.95" customHeight="1">
      <c r="A123" s="31"/>
      <c r="B123" s="32"/>
      <c r="C123" s="33"/>
      <c r="D123" s="33"/>
      <c r="E123" s="33"/>
      <c r="F123" s="33"/>
      <c r="G123" s="33"/>
      <c r="H123" s="33"/>
      <c r="I123" s="33"/>
      <c r="J123" s="33"/>
      <c r="K123" s="33"/>
      <c r="L123" s="48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3" s="2" customFormat="1" ht="15.2" customHeight="1">
      <c r="A124" s="31"/>
      <c r="B124" s="32"/>
      <c r="C124" s="26" t="s">
        <v>22</v>
      </c>
      <c r="D124" s="33"/>
      <c r="E124" s="33"/>
      <c r="F124" s="24" t="str">
        <f>E15</f>
        <v xml:space="preserve"> </v>
      </c>
      <c r="G124" s="33"/>
      <c r="H124" s="33"/>
      <c r="I124" s="26" t="s">
        <v>28</v>
      </c>
      <c r="J124" s="29" t="str">
        <f>E21</f>
        <v xml:space="preserve"> PROJ-SIG, s.r.o. </v>
      </c>
      <c r="K124" s="33"/>
      <c r="L124" s="48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3" s="2" customFormat="1" ht="15.2" customHeight="1">
      <c r="A125" s="31"/>
      <c r="B125" s="32"/>
      <c r="C125" s="26" t="s">
        <v>26</v>
      </c>
      <c r="D125" s="33"/>
      <c r="E125" s="33"/>
      <c r="F125" s="24" t="str">
        <f>IF(E18="","",E18)</f>
        <v>Vyplň údaj</v>
      </c>
      <c r="G125" s="33"/>
      <c r="H125" s="33"/>
      <c r="I125" s="26" t="s">
        <v>30</v>
      </c>
      <c r="J125" s="29" t="str">
        <f>E24</f>
        <v xml:space="preserve"> </v>
      </c>
      <c r="K125" s="33"/>
      <c r="L125" s="48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63" s="2" customFormat="1" ht="10.35" customHeight="1">
      <c r="A126" s="31"/>
      <c r="B126" s="32"/>
      <c r="C126" s="33"/>
      <c r="D126" s="33"/>
      <c r="E126" s="33"/>
      <c r="F126" s="33"/>
      <c r="G126" s="33"/>
      <c r="H126" s="33"/>
      <c r="I126" s="33"/>
      <c r="J126" s="33"/>
      <c r="K126" s="33"/>
      <c r="L126" s="48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63" s="11" customFormat="1" ht="29.25" customHeight="1">
      <c r="A127" s="156"/>
      <c r="B127" s="157"/>
      <c r="C127" s="158" t="s">
        <v>159</v>
      </c>
      <c r="D127" s="159" t="s">
        <v>57</v>
      </c>
      <c r="E127" s="159" t="s">
        <v>53</v>
      </c>
      <c r="F127" s="159" t="s">
        <v>54</v>
      </c>
      <c r="G127" s="159" t="s">
        <v>160</v>
      </c>
      <c r="H127" s="159" t="s">
        <v>161</v>
      </c>
      <c r="I127" s="159" t="s">
        <v>162</v>
      </c>
      <c r="J127" s="160" t="s">
        <v>139</v>
      </c>
      <c r="K127" s="161" t="s">
        <v>163</v>
      </c>
      <c r="L127" s="162"/>
      <c r="M127" s="72" t="s">
        <v>1</v>
      </c>
      <c r="N127" s="73" t="s">
        <v>36</v>
      </c>
      <c r="O127" s="73" t="s">
        <v>164</v>
      </c>
      <c r="P127" s="73" t="s">
        <v>165</v>
      </c>
      <c r="Q127" s="73" t="s">
        <v>166</v>
      </c>
      <c r="R127" s="73" t="s">
        <v>167</v>
      </c>
      <c r="S127" s="73" t="s">
        <v>168</v>
      </c>
      <c r="T127" s="74" t="s">
        <v>169</v>
      </c>
      <c r="U127" s="156"/>
      <c r="V127" s="156"/>
      <c r="W127" s="156"/>
      <c r="X127" s="156"/>
      <c r="Y127" s="156"/>
      <c r="Z127" s="156"/>
      <c r="AA127" s="156"/>
      <c r="AB127" s="156"/>
      <c r="AC127" s="156"/>
      <c r="AD127" s="156"/>
      <c r="AE127" s="156"/>
    </row>
    <row r="128" spans="1:63" s="2" customFormat="1" ht="22.9" customHeight="1">
      <c r="A128" s="31"/>
      <c r="B128" s="32"/>
      <c r="C128" s="79" t="s">
        <v>140</v>
      </c>
      <c r="D128" s="33"/>
      <c r="E128" s="33"/>
      <c r="F128" s="33"/>
      <c r="G128" s="33"/>
      <c r="H128" s="33"/>
      <c r="I128" s="33"/>
      <c r="J128" s="163">
        <f>BK128</f>
        <v>0</v>
      </c>
      <c r="K128" s="33"/>
      <c r="L128" s="36"/>
      <c r="M128" s="75"/>
      <c r="N128" s="164"/>
      <c r="O128" s="76"/>
      <c r="P128" s="165">
        <f>P129+P154+P397+P398</f>
        <v>0</v>
      </c>
      <c r="Q128" s="76"/>
      <c r="R128" s="165">
        <f>R129+R154+R397+R398</f>
        <v>35.016884999999995</v>
      </c>
      <c r="S128" s="76"/>
      <c r="T128" s="166">
        <f>T129+T154+T397+T398</f>
        <v>3.6850000000000005</v>
      </c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T128" s="14" t="s">
        <v>71</v>
      </c>
      <c r="AU128" s="14" t="s">
        <v>141</v>
      </c>
      <c r="BK128" s="167">
        <f>BK129+BK154+BK397+BK398</f>
        <v>0</v>
      </c>
    </row>
    <row r="129" spans="1:65" s="12" customFormat="1" ht="25.9" customHeight="1">
      <c r="B129" s="168"/>
      <c r="C129" s="169"/>
      <c r="D129" s="170" t="s">
        <v>71</v>
      </c>
      <c r="E129" s="171" t="s">
        <v>1035</v>
      </c>
      <c r="F129" s="171" t="s">
        <v>1036</v>
      </c>
      <c r="G129" s="169"/>
      <c r="H129" s="169"/>
      <c r="I129" s="172"/>
      <c r="J129" s="173">
        <f>BK129</f>
        <v>0</v>
      </c>
      <c r="K129" s="169"/>
      <c r="L129" s="174"/>
      <c r="M129" s="175"/>
      <c r="N129" s="176"/>
      <c r="O129" s="176"/>
      <c r="P129" s="177">
        <f>P130+P137+P145+P147+P152</f>
        <v>0</v>
      </c>
      <c r="Q129" s="176"/>
      <c r="R129" s="177">
        <f>R130+R137+R145+R147+R152</f>
        <v>3.4350099999999997</v>
      </c>
      <c r="S129" s="176"/>
      <c r="T129" s="178">
        <f>T130+T137+T145+T147+T152</f>
        <v>1.0350000000000001</v>
      </c>
      <c r="AR129" s="179" t="s">
        <v>80</v>
      </c>
      <c r="AT129" s="180" t="s">
        <v>71</v>
      </c>
      <c r="AU129" s="180" t="s">
        <v>72</v>
      </c>
      <c r="AY129" s="179" t="s">
        <v>172</v>
      </c>
      <c r="BK129" s="181">
        <f>BK130+BK137+BK145+BK147+BK152</f>
        <v>0</v>
      </c>
    </row>
    <row r="130" spans="1:65" s="12" customFormat="1" ht="22.9" customHeight="1">
      <c r="B130" s="168"/>
      <c r="C130" s="169"/>
      <c r="D130" s="170" t="s">
        <v>71</v>
      </c>
      <c r="E130" s="182" t="s">
        <v>80</v>
      </c>
      <c r="F130" s="182" t="s">
        <v>1755</v>
      </c>
      <c r="G130" s="169"/>
      <c r="H130" s="169"/>
      <c r="I130" s="172"/>
      <c r="J130" s="183">
        <f>BK130</f>
        <v>0</v>
      </c>
      <c r="K130" s="169"/>
      <c r="L130" s="174"/>
      <c r="M130" s="175"/>
      <c r="N130" s="176"/>
      <c r="O130" s="176"/>
      <c r="P130" s="177">
        <f>SUM(P131:P136)</f>
        <v>0</v>
      </c>
      <c r="Q130" s="176"/>
      <c r="R130" s="177">
        <f>SUM(R131:R136)</f>
        <v>1.4607999999999999</v>
      </c>
      <c r="S130" s="176"/>
      <c r="T130" s="178">
        <f>SUM(T131:T136)</f>
        <v>0.97500000000000009</v>
      </c>
      <c r="AR130" s="179" t="s">
        <v>80</v>
      </c>
      <c r="AT130" s="180" t="s">
        <v>71</v>
      </c>
      <c r="AU130" s="180" t="s">
        <v>80</v>
      </c>
      <c r="AY130" s="179" t="s">
        <v>172</v>
      </c>
      <c r="BK130" s="181">
        <f>SUM(BK131:BK136)</f>
        <v>0</v>
      </c>
    </row>
    <row r="131" spans="1:65" s="2" customFormat="1" ht="24.2" customHeight="1">
      <c r="A131" s="31"/>
      <c r="B131" s="32"/>
      <c r="C131" s="184" t="s">
        <v>80</v>
      </c>
      <c r="D131" s="184" t="s">
        <v>175</v>
      </c>
      <c r="E131" s="185" t="s">
        <v>2243</v>
      </c>
      <c r="F131" s="186" t="s">
        <v>2244</v>
      </c>
      <c r="G131" s="187" t="s">
        <v>235</v>
      </c>
      <c r="H131" s="188">
        <v>2.5</v>
      </c>
      <c r="I131" s="189"/>
      <c r="J131" s="188">
        <f t="shared" ref="J131:J136" si="0">ROUND(I131*H131,2)</f>
        <v>0</v>
      </c>
      <c r="K131" s="190"/>
      <c r="L131" s="36"/>
      <c r="M131" s="191" t="s">
        <v>1</v>
      </c>
      <c r="N131" s="192" t="s">
        <v>38</v>
      </c>
      <c r="O131" s="68"/>
      <c r="P131" s="193">
        <f t="shared" ref="P131:P136" si="1">O131*H131</f>
        <v>0</v>
      </c>
      <c r="Q131" s="193">
        <v>0</v>
      </c>
      <c r="R131" s="193">
        <f t="shared" ref="R131:R136" si="2">Q131*H131</f>
        <v>0</v>
      </c>
      <c r="S131" s="193">
        <v>0.23</v>
      </c>
      <c r="T131" s="194">
        <f t="shared" ref="T131:T136" si="3">S131*H131</f>
        <v>0.57500000000000007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95" t="s">
        <v>179</v>
      </c>
      <c r="AT131" s="195" t="s">
        <v>175</v>
      </c>
      <c r="AU131" s="195" t="s">
        <v>180</v>
      </c>
      <c r="AY131" s="14" t="s">
        <v>172</v>
      </c>
      <c r="BE131" s="196">
        <f t="shared" ref="BE131:BE136" si="4">IF(N131="základná",J131,0)</f>
        <v>0</v>
      </c>
      <c r="BF131" s="196">
        <f t="shared" ref="BF131:BF136" si="5">IF(N131="znížená",J131,0)</f>
        <v>0</v>
      </c>
      <c r="BG131" s="196">
        <f t="shared" ref="BG131:BG136" si="6">IF(N131="zákl. prenesená",J131,0)</f>
        <v>0</v>
      </c>
      <c r="BH131" s="196">
        <f t="shared" ref="BH131:BH136" si="7">IF(N131="zníž. prenesená",J131,0)</f>
        <v>0</v>
      </c>
      <c r="BI131" s="196">
        <f t="shared" ref="BI131:BI136" si="8">IF(N131="nulová",J131,0)</f>
        <v>0</v>
      </c>
      <c r="BJ131" s="14" t="s">
        <v>180</v>
      </c>
      <c r="BK131" s="196">
        <f t="shared" ref="BK131:BK136" si="9">ROUND(I131*H131,2)</f>
        <v>0</v>
      </c>
      <c r="BL131" s="14" t="s">
        <v>179</v>
      </c>
      <c r="BM131" s="195" t="s">
        <v>180</v>
      </c>
    </row>
    <row r="132" spans="1:65" s="2" customFormat="1" ht="24.2" customHeight="1">
      <c r="A132" s="31"/>
      <c r="B132" s="32"/>
      <c r="C132" s="184" t="s">
        <v>180</v>
      </c>
      <c r="D132" s="184" t="s">
        <v>175</v>
      </c>
      <c r="E132" s="185" t="s">
        <v>2245</v>
      </c>
      <c r="F132" s="186" t="s">
        <v>2246</v>
      </c>
      <c r="G132" s="187" t="s">
        <v>235</v>
      </c>
      <c r="H132" s="188">
        <v>2.5</v>
      </c>
      <c r="I132" s="189"/>
      <c r="J132" s="188">
        <f t="shared" si="0"/>
        <v>0</v>
      </c>
      <c r="K132" s="190"/>
      <c r="L132" s="36"/>
      <c r="M132" s="191" t="s">
        <v>1</v>
      </c>
      <c r="N132" s="192" t="s">
        <v>38</v>
      </c>
      <c r="O132" s="68"/>
      <c r="P132" s="193">
        <f t="shared" si="1"/>
        <v>0</v>
      </c>
      <c r="Q132" s="193">
        <v>0</v>
      </c>
      <c r="R132" s="193">
        <f t="shared" si="2"/>
        <v>0</v>
      </c>
      <c r="S132" s="193">
        <v>0.16</v>
      </c>
      <c r="T132" s="194">
        <f t="shared" si="3"/>
        <v>0.4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95" t="s">
        <v>179</v>
      </c>
      <c r="AT132" s="195" t="s">
        <v>175</v>
      </c>
      <c r="AU132" s="195" t="s">
        <v>180</v>
      </c>
      <c r="AY132" s="14" t="s">
        <v>172</v>
      </c>
      <c r="BE132" s="196">
        <f t="shared" si="4"/>
        <v>0</v>
      </c>
      <c r="BF132" s="196">
        <f t="shared" si="5"/>
        <v>0</v>
      </c>
      <c r="BG132" s="196">
        <f t="shared" si="6"/>
        <v>0</v>
      </c>
      <c r="BH132" s="196">
        <f t="shared" si="7"/>
        <v>0</v>
      </c>
      <c r="BI132" s="196">
        <f t="shared" si="8"/>
        <v>0</v>
      </c>
      <c r="BJ132" s="14" t="s">
        <v>180</v>
      </c>
      <c r="BK132" s="196">
        <f t="shared" si="9"/>
        <v>0</v>
      </c>
      <c r="BL132" s="14" t="s">
        <v>179</v>
      </c>
      <c r="BM132" s="195" t="s">
        <v>179</v>
      </c>
    </row>
    <row r="133" spans="1:65" s="2" customFormat="1" ht="24.2" customHeight="1">
      <c r="A133" s="31"/>
      <c r="B133" s="32"/>
      <c r="C133" s="184" t="s">
        <v>189</v>
      </c>
      <c r="D133" s="184" t="s">
        <v>175</v>
      </c>
      <c r="E133" s="185" t="s">
        <v>1756</v>
      </c>
      <c r="F133" s="186" t="s">
        <v>1757</v>
      </c>
      <c r="G133" s="187" t="s">
        <v>337</v>
      </c>
      <c r="H133" s="188">
        <v>39</v>
      </c>
      <c r="I133" s="189"/>
      <c r="J133" s="188">
        <f t="shared" si="0"/>
        <v>0</v>
      </c>
      <c r="K133" s="190"/>
      <c r="L133" s="36"/>
      <c r="M133" s="191" t="s">
        <v>1</v>
      </c>
      <c r="N133" s="192" t="s">
        <v>38</v>
      </c>
      <c r="O133" s="68"/>
      <c r="P133" s="193">
        <f t="shared" si="1"/>
        <v>0</v>
      </c>
      <c r="Q133" s="193">
        <v>1.66E-2</v>
      </c>
      <c r="R133" s="193">
        <f t="shared" si="2"/>
        <v>0.64739999999999998</v>
      </c>
      <c r="S133" s="193">
        <v>0</v>
      </c>
      <c r="T133" s="194">
        <f t="shared" si="3"/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R133" s="195" t="s">
        <v>179</v>
      </c>
      <c r="AT133" s="195" t="s">
        <v>175</v>
      </c>
      <c r="AU133" s="195" t="s">
        <v>180</v>
      </c>
      <c r="AY133" s="14" t="s">
        <v>172</v>
      </c>
      <c r="BE133" s="196">
        <f t="shared" si="4"/>
        <v>0</v>
      </c>
      <c r="BF133" s="196">
        <f t="shared" si="5"/>
        <v>0</v>
      </c>
      <c r="BG133" s="196">
        <f t="shared" si="6"/>
        <v>0</v>
      </c>
      <c r="BH133" s="196">
        <f t="shared" si="7"/>
        <v>0</v>
      </c>
      <c r="BI133" s="196">
        <f t="shared" si="8"/>
        <v>0</v>
      </c>
      <c r="BJ133" s="14" t="s">
        <v>180</v>
      </c>
      <c r="BK133" s="196">
        <f t="shared" si="9"/>
        <v>0</v>
      </c>
      <c r="BL133" s="14" t="s">
        <v>179</v>
      </c>
      <c r="BM133" s="195" t="s">
        <v>208</v>
      </c>
    </row>
    <row r="134" spans="1:65" s="2" customFormat="1" ht="24.2" customHeight="1">
      <c r="A134" s="31"/>
      <c r="B134" s="32"/>
      <c r="C134" s="197" t="s">
        <v>179</v>
      </c>
      <c r="D134" s="197" t="s">
        <v>256</v>
      </c>
      <c r="E134" s="198" t="s">
        <v>1758</v>
      </c>
      <c r="F134" s="199" t="s">
        <v>1759</v>
      </c>
      <c r="G134" s="200" t="s">
        <v>337</v>
      </c>
      <c r="H134" s="201">
        <v>39</v>
      </c>
      <c r="I134" s="202"/>
      <c r="J134" s="201">
        <f t="shared" si="0"/>
        <v>0</v>
      </c>
      <c r="K134" s="203"/>
      <c r="L134" s="204"/>
      <c r="M134" s="205" t="s">
        <v>1</v>
      </c>
      <c r="N134" s="206" t="s">
        <v>38</v>
      </c>
      <c r="O134" s="68"/>
      <c r="P134" s="193">
        <f t="shared" si="1"/>
        <v>0</v>
      </c>
      <c r="Q134" s="193">
        <v>0</v>
      </c>
      <c r="R134" s="193">
        <f t="shared" si="2"/>
        <v>0</v>
      </c>
      <c r="S134" s="193">
        <v>0</v>
      </c>
      <c r="T134" s="194">
        <f t="shared" si="3"/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95" t="s">
        <v>220</v>
      </c>
      <c r="AT134" s="195" t="s">
        <v>256</v>
      </c>
      <c r="AU134" s="195" t="s">
        <v>180</v>
      </c>
      <c r="AY134" s="14" t="s">
        <v>172</v>
      </c>
      <c r="BE134" s="196">
        <f t="shared" si="4"/>
        <v>0</v>
      </c>
      <c r="BF134" s="196">
        <f t="shared" si="5"/>
        <v>0</v>
      </c>
      <c r="BG134" s="196">
        <f t="shared" si="6"/>
        <v>0</v>
      </c>
      <c r="BH134" s="196">
        <f t="shared" si="7"/>
        <v>0</v>
      </c>
      <c r="BI134" s="196">
        <f t="shared" si="8"/>
        <v>0</v>
      </c>
      <c r="BJ134" s="14" t="s">
        <v>180</v>
      </c>
      <c r="BK134" s="196">
        <f t="shared" si="9"/>
        <v>0</v>
      </c>
      <c r="BL134" s="14" t="s">
        <v>179</v>
      </c>
      <c r="BM134" s="195" t="s">
        <v>220</v>
      </c>
    </row>
    <row r="135" spans="1:65" s="2" customFormat="1" ht="24.2" customHeight="1">
      <c r="A135" s="31"/>
      <c r="B135" s="32"/>
      <c r="C135" s="184" t="s">
        <v>200</v>
      </c>
      <c r="D135" s="184" t="s">
        <v>175</v>
      </c>
      <c r="E135" s="185" t="s">
        <v>1760</v>
      </c>
      <c r="F135" s="186" t="s">
        <v>1761</v>
      </c>
      <c r="G135" s="187" t="s">
        <v>337</v>
      </c>
      <c r="H135" s="188">
        <v>49</v>
      </c>
      <c r="I135" s="189"/>
      <c r="J135" s="188">
        <f t="shared" si="0"/>
        <v>0</v>
      </c>
      <c r="K135" s="190"/>
      <c r="L135" s="36"/>
      <c r="M135" s="191" t="s">
        <v>1</v>
      </c>
      <c r="N135" s="192" t="s">
        <v>38</v>
      </c>
      <c r="O135" s="68"/>
      <c r="P135" s="193">
        <f t="shared" si="1"/>
        <v>0</v>
      </c>
      <c r="Q135" s="193">
        <v>1.66E-2</v>
      </c>
      <c r="R135" s="193">
        <f t="shared" si="2"/>
        <v>0.81340000000000001</v>
      </c>
      <c r="S135" s="193">
        <v>0</v>
      </c>
      <c r="T135" s="194">
        <f t="shared" si="3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95" t="s">
        <v>179</v>
      </c>
      <c r="AT135" s="195" t="s">
        <v>175</v>
      </c>
      <c r="AU135" s="195" t="s">
        <v>180</v>
      </c>
      <c r="AY135" s="14" t="s">
        <v>172</v>
      </c>
      <c r="BE135" s="196">
        <f t="shared" si="4"/>
        <v>0</v>
      </c>
      <c r="BF135" s="196">
        <f t="shared" si="5"/>
        <v>0</v>
      </c>
      <c r="BG135" s="196">
        <f t="shared" si="6"/>
        <v>0</v>
      </c>
      <c r="BH135" s="196">
        <f t="shared" si="7"/>
        <v>0</v>
      </c>
      <c r="BI135" s="196">
        <f t="shared" si="8"/>
        <v>0</v>
      </c>
      <c r="BJ135" s="14" t="s">
        <v>180</v>
      </c>
      <c r="BK135" s="196">
        <f t="shared" si="9"/>
        <v>0</v>
      </c>
      <c r="BL135" s="14" t="s">
        <v>179</v>
      </c>
      <c r="BM135" s="195" t="s">
        <v>232</v>
      </c>
    </row>
    <row r="136" spans="1:65" s="2" customFormat="1" ht="24.2" customHeight="1">
      <c r="A136" s="31"/>
      <c r="B136" s="32"/>
      <c r="C136" s="197" t="s">
        <v>208</v>
      </c>
      <c r="D136" s="197" t="s">
        <v>256</v>
      </c>
      <c r="E136" s="198" t="s">
        <v>1762</v>
      </c>
      <c r="F136" s="199" t="s">
        <v>1763</v>
      </c>
      <c r="G136" s="200" t="s">
        <v>337</v>
      </c>
      <c r="H136" s="201">
        <v>49</v>
      </c>
      <c r="I136" s="202"/>
      <c r="J136" s="201">
        <f t="shared" si="0"/>
        <v>0</v>
      </c>
      <c r="K136" s="203"/>
      <c r="L136" s="204"/>
      <c r="M136" s="205" t="s">
        <v>1</v>
      </c>
      <c r="N136" s="206" t="s">
        <v>38</v>
      </c>
      <c r="O136" s="68"/>
      <c r="P136" s="193">
        <f t="shared" si="1"/>
        <v>0</v>
      </c>
      <c r="Q136" s="193">
        <v>0</v>
      </c>
      <c r="R136" s="193">
        <f t="shared" si="2"/>
        <v>0</v>
      </c>
      <c r="S136" s="193">
        <v>0</v>
      </c>
      <c r="T136" s="194">
        <f t="shared" si="3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95" t="s">
        <v>220</v>
      </c>
      <c r="AT136" s="195" t="s">
        <v>256</v>
      </c>
      <c r="AU136" s="195" t="s">
        <v>180</v>
      </c>
      <c r="AY136" s="14" t="s">
        <v>172</v>
      </c>
      <c r="BE136" s="196">
        <f t="shared" si="4"/>
        <v>0</v>
      </c>
      <c r="BF136" s="196">
        <f t="shared" si="5"/>
        <v>0</v>
      </c>
      <c r="BG136" s="196">
        <f t="shared" si="6"/>
        <v>0</v>
      </c>
      <c r="BH136" s="196">
        <f t="shared" si="7"/>
        <v>0</v>
      </c>
      <c r="BI136" s="196">
        <f t="shared" si="8"/>
        <v>0</v>
      </c>
      <c r="BJ136" s="14" t="s">
        <v>180</v>
      </c>
      <c r="BK136" s="196">
        <f t="shared" si="9"/>
        <v>0</v>
      </c>
      <c r="BL136" s="14" t="s">
        <v>179</v>
      </c>
      <c r="BM136" s="195" t="s">
        <v>245</v>
      </c>
    </row>
    <row r="137" spans="1:65" s="12" customFormat="1" ht="22.9" customHeight="1">
      <c r="B137" s="168"/>
      <c r="C137" s="169"/>
      <c r="D137" s="170" t="s">
        <v>71</v>
      </c>
      <c r="E137" s="182" t="s">
        <v>189</v>
      </c>
      <c r="F137" s="182" t="s">
        <v>1037</v>
      </c>
      <c r="G137" s="169"/>
      <c r="H137" s="169"/>
      <c r="I137" s="172"/>
      <c r="J137" s="183">
        <f>BK137</f>
        <v>0</v>
      </c>
      <c r="K137" s="169"/>
      <c r="L137" s="174"/>
      <c r="M137" s="175"/>
      <c r="N137" s="176"/>
      <c r="O137" s="176"/>
      <c r="P137" s="177">
        <f>SUM(P138:P144)</f>
        <v>0</v>
      </c>
      <c r="Q137" s="176"/>
      <c r="R137" s="177">
        <f>SUM(R138:R144)</f>
        <v>2.3429999999999999E-2</v>
      </c>
      <c r="S137" s="176"/>
      <c r="T137" s="178">
        <f>SUM(T138:T144)</f>
        <v>0</v>
      </c>
      <c r="AR137" s="179" t="s">
        <v>80</v>
      </c>
      <c r="AT137" s="180" t="s">
        <v>71</v>
      </c>
      <c r="AU137" s="180" t="s">
        <v>80</v>
      </c>
      <c r="AY137" s="179" t="s">
        <v>172</v>
      </c>
      <c r="BK137" s="181">
        <f>SUM(BK138:BK144)</f>
        <v>0</v>
      </c>
    </row>
    <row r="138" spans="1:65" s="2" customFormat="1" ht="24.2" customHeight="1">
      <c r="A138" s="31"/>
      <c r="B138" s="32"/>
      <c r="C138" s="184" t="s">
        <v>215</v>
      </c>
      <c r="D138" s="184" t="s">
        <v>175</v>
      </c>
      <c r="E138" s="185" t="s">
        <v>1764</v>
      </c>
      <c r="F138" s="186" t="s">
        <v>1765</v>
      </c>
      <c r="G138" s="187" t="s">
        <v>337</v>
      </c>
      <c r="H138" s="188">
        <v>49</v>
      </c>
      <c r="I138" s="189"/>
      <c r="J138" s="188">
        <f t="shared" ref="J138:J144" si="10">ROUND(I138*H138,2)</f>
        <v>0</v>
      </c>
      <c r="K138" s="190"/>
      <c r="L138" s="36"/>
      <c r="M138" s="191" t="s">
        <v>1</v>
      </c>
      <c r="N138" s="192" t="s">
        <v>38</v>
      </c>
      <c r="O138" s="68"/>
      <c r="P138" s="193">
        <f t="shared" ref="P138:P144" si="11">O138*H138</f>
        <v>0</v>
      </c>
      <c r="Q138" s="193">
        <v>0</v>
      </c>
      <c r="R138" s="193">
        <f t="shared" ref="R138:R144" si="12">Q138*H138</f>
        <v>0</v>
      </c>
      <c r="S138" s="193">
        <v>0</v>
      </c>
      <c r="T138" s="194">
        <f t="shared" ref="T138:T144" si="13">S138*H138</f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95" t="s">
        <v>179</v>
      </c>
      <c r="AT138" s="195" t="s">
        <v>175</v>
      </c>
      <c r="AU138" s="195" t="s">
        <v>180</v>
      </c>
      <c r="AY138" s="14" t="s">
        <v>172</v>
      </c>
      <c r="BE138" s="196">
        <f t="shared" ref="BE138:BE144" si="14">IF(N138="základná",J138,0)</f>
        <v>0</v>
      </c>
      <c r="BF138" s="196">
        <f t="shared" ref="BF138:BF144" si="15">IF(N138="znížená",J138,0)</f>
        <v>0</v>
      </c>
      <c r="BG138" s="196">
        <f t="shared" ref="BG138:BG144" si="16">IF(N138="zákl. prenesená",J138,0)</f>
        <v>0</v>
      </c>
      <c r="BH138" s="196">
        <f t="shared" ref="BH138:BH144" si="17">IF(N138="zníž. prenesená",J138,0)</f>
        <v>0</v>
      </c>
      <c r="BI138" s="196">
        <f t="shared" ref="BI138:BI144" si="18">IF(N138="nulová",J138,0)</f>
        <v>0</v>
      </c>
      <c r="BJ138" s="14" t="s">
        <v>180</v>
      </c>
      <c r="BK138" s="196">
        <f t="shared" ref="BK138:BK144" si="19">ROUND(I138*H138,2)</f>
        <v>0</v>
      </c>
      <c r="BL138" s="14" t="s">
        <v>179</v>
      </c>
      <c r="BM138" s="195" t="s">
        <v>255</v>
      </c>
    </row>
    <row r="139" spans="1:65" s="2" customFormat="1" ht="31.9" customHeight="1">
      <c r="A139" s="31"/>
      <c r="B139" s="32"/>
      <c r="C139" s="197" t="s">
        <v>220</v>
      </c>
      <c r="D139" s="197" t="s">
        <v>256</v>
      </c>
      <c r="E139" s="198" t="s">
        <v>1766</v>
      </c>
      <c r="F139" s="199" t="s">
        <v>1767</v>
      </c>
      <c r="G139" s="200" t="s">
        <v>337</v>
      </c>
      <c r="H139" s="201">
        <v>49</v>
      </c>
      <c r="I139" s="202"/>
      <c r="J139" s="201">
        <f t="shared" si="10"/>
        <v>0</v>
      </c>
      <c r="K139" s="203"/>
      <c r="L139" s="204"/>
      <c r="M139" s="205" t="s">
        <v>1</v>
      </c>
      <c r="N139" s="206" t="s">
        <v>38</v>
      </c>
      <c r="O139" s="68"/>
      <c r="P139" s="193">
        <f t="shared" si="11"/>
        <v>0</v>
      </c>
      <c r="Q139" s="193">
        <v>3.3E-4</v>
      </c>
      <c r="R139" s="193">
        <f t="shared" si="12"/>
        <v>1.617E-2</v>
      </c>
      <c r="S139" s="193">
        <v>0</v>
      </c>
      <c r="T139" s="194">
        <f t="shared" si="13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95" t="s">
        <v>220</v>
      </c>
      <c r="AT139" s="195" t="s">
        <v>256</v>
      </c>
      <c r="AU139" s="195" t="s">
        <v>180</v>
      </c>
      <c r="AY139" s="14" t="s">
        <v>172</v>
      </c>
      <c r="BE139" s="196">
        <f t="shared" si="14"/>
        <v>0</v>
      </c>
      <c r="BF139" s="196">
        <f t="shared" si="15"/>
        <v>0</v>
      </c>
      <c r="BG139" s="196">
        <f t="shared" si="16"/>
        <v>0</v>
      </c>
      <c r="BH139" s="196">
        <f t="shared" si="17"/>
        <v>0</v>
      </c>
      <c r="BI139" s="196">
        <f t="shared" si="18"/>
        <v>0</v>
      </c>
      <c r="BJ139" s="14" t="s">
        <v>180</v>
      </c>
      <c r="BK139" s="196">
        <f t="shared" si="19"/>
        <v>0</v>
      </c>
      <c r="BL139" s="14" t="s">
        <v>179</v>
      </c>
      <c r="BM139" s="195" t="s">
        <v>266</v>
      </c>
    </row>
    <row r="140" spans="1:65" s="2" customFormat="1" ht="24.2" customHeight="1">
      <c r="A140" s="31"/>
      <c r="B140" s="32"/>
      <c r="C140" s="184" t="s">
        <v>226</v>
      </c>
      <c r="D140" s="184" t="s">
        <v>175</v>
      </c>
      <c r="E140" s="185" t="s">
        <v>1768</v>
      </c>
      <c r="F140" s="186" t="s">
        <v>1769</v>
      </c>
      <c r="G140" s="187" t="s">
        <v>337</v>
      </c>
      <c r="H140" s="188">
        <v>20</v>
      </c>
      <c r="I140" s="189"/>
      <c r="J140" s="188">
        <f t="shared" si="10"/>
        <v>0</v>
      </c>
      <c r="K140" s="190"/>
      <c r="L140" s="36"/>
      <c r="M140" s="191" t="s">
        <v>1</v>
      </c>
      <c r="N140" s="192" t="s">
        <v>38</v>
      </c>
      <c r="O140" s="68"/>
      <c r="P140" s="193">
        <f t="shared" si="11"/>
        <v>0</v>
      </c>
      <c r="Q140" s="193">
        <v>0</v>
      </c>
      <c r="R140" s="193">
        <f t="shared" si="12"/>
        <v>0</v>
      </c>
      <c r="S140" s="193">
        <v>0</v>
      </c>
      <c r="T140" s="194">
        <f t="shared" si="13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95" t="s">
        <v>179</v>
      </c>
      <c r="AT140" s="195" t="s">
        <v>175</v>
      </c>
      <c r="AU140" s="195" t="s">
        <v>180</v>
      </c>
      <c r="AY140" s="14" t="s">
        <v>172</v>
      </c>
      <c r="BE140" s="196">
        <f t="shared" si="14"/>
        <v>0</v>
      </c>
      <c r="BF140" s="196">
        <f t="shared" si="15"/>
        <v>0</v>
      </c>
      <c r="BG140" s="196">
        <f t="shared" si="16"/>
        <v>0</v>
      </c>
      <c r="BH140" s="196">
        <f t="shared" si="17"/>
        <v>0</v>
      </c>
      <c r="BI140" s="196">
        <f t="shared" si="18"/>
        <v>0</v>
      </c>
      <c r="BJ140" s="14" t="s">
        <v>180</v>
      </c>
      <c r="BK140" s="196">
        <f t="shared" si="19"/>
        <v>0</v>
      </c>
      <c r="BL140" s="14" t="s">
        <v>179</v>
      </c>
      <c r="BM140" s="195" t="s">
        <v>376</v>
      </c>
    </row>
    <row r="141" spans="1:65" s="2" customFormat="1" ht="34.15" customHeight="1">
      <c r="A141" s="31"/>
      <c r="B141" s="32"/>
      <c r="C141" s="197" t="s">
        <v>232</v>
      </c>
      <c r="D141" s="197" t="s">
        <v>256</v>
      </c>
      <c r="E141" s="198" t="s">
        <v>1766</v>
      </c>
      <c r="F141" s="199" t="s">
        <v>1767</v>
      </c>
      <c r="G141" s="200" t="s">
        <v>337</v>
      </c>
      <c r="H141" s="201">
        <v>20</v>
      </c>
      <c r="I141" s="202"/>
      <c r="J141" s="201">
        <f t="shared" si="10"/>
        <v>0</v>
      </c>
      <c r="K141" s="203"/>
      <c r="L141" s="204"/>
      <c r="M141" s="205" t="s">
        <v>1</v>
      </c>
      <c r="N141" s="206" t="s">
        <v>38</v>
      </c>
      <c r="O141" s="68"/>
      <c r="P141" s="193">
        <f t="shared" si="11"/>
        <v>0</v>
      </c>
      <c r="Q141" s="193">
        <v>3.3E-4</v>
      </c>
      <c r="R141" s="193">
        <f t="shared" si="12"/>
        <v>6.6E-3</v>
      </c>
      <c r="S141" s="193">
        <v>0</v>
      </c>
      <c r="T141" s="194">
        <f t="shared" si="13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95" t="s">
        <v>220</v>
      </c>
      <c r="AT141" s="195" t="s">
        <v>256</v>
      </c>
      <c r="AU141" s="195" t="s">
        <v>180</v>
      </c>
      <c r="AY141" s="14" t="s">
        <v>172</v>
      </c>
      <c r="BE141" s="196">
        <f t="shared" si="14"/>
        <v>0</v>
      </c>
      <c r="BF141" s="196">
        <f t="shared" si="15"/>
        <v>0</v>
      </c>
      <c r="BG141" s="196">
        <f t="shared" si="16"/>
        <v>0</v>
      </c>
      <c r="BH141" s="196">
        <f t="shared" si="17"/>
        <v>0</v>
      </c>
      <c r="BI141" s="196">
        <f t="shared" si="18"/>
        <v>0</v>
      </c>
      <c r="BJ141" s="14" t="s">
        <v>180</v>
      </c>
      <c r="BK141" s="196">
        <f t="shared" si="19"/>
        <v>0</v>
      </c>
      <c r="BL141" s="14" t="s">
        <v>179</v>
      </c>
      <c r="BM141" s="195" t="s">
        <v>8</v>
      </c>
    </row>
    <row r="142" spans="1:65" s="2" customFormat="1" ht="14.45" customHeight="1">
      <c r="A142" s="31"/>
      <c r="B142" s="32"/>
      <c r="C142" s="184" t="s">
        <v>237</v>
      </c>
      <c r="D142" s="184" t="s">
        <v>175</v>
      </c>
      <c r="E142" s="185" t="s">
        <v>2132</v>
      </c>
      <c r="F142" s="186" t="s">
        <v>2133</v>
      </c>
      <c r="G142" s="187" t="s">
        <v>1048</v>
      </c>
      <c r="H142" s="188">
        <v>2</v>
      </c>
      <c r="I142" s="189"/>
      <c r="J142" s="188">
        <f t="shared" si="10"/>
        <v>0</v>
      </c>
      <c r="K142" s="190"/>
      <c r="L142" s="36"/>
      <c r="M142" s="191" t="s">
        <v>1</v>
      </c>
      <c r="N142" s="192" t="s">
        <v>38</v>
      </c>
      <c r="O142" s="68"/>
      <c r="P142" s="193">
        <f t="shared" si="11"/>
        <v>0</v>
      </c>
      <c r="Q142" s="193">
        <v>0</v>
      </c>
      <c r="R142" s="193">
        <f t="shared" si="12"/>
        <v>0</v>
      </c>
      <c r="S142" s="193">
        <v>0</v>
      </c>
      <c r="T142" s="194">
        <f t="shared" si="13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95" t="s">
        <v>179</v>
      </c>
      <c r="AT142" s="195" t="s">
        <v>175</v>
      </c>
      <c r="AU142" s="195" t="s">
        <v>180</v>
      </c>
      <c r="AY142" s="14" t="s">
        <v>172</v>
      </c>
      <c r="BE142" s="196">
        <f t="shared" si="14"/>
        <v>0</v>
      </c>
      <c r="BF142" s="196">
        <f t="shared" si="15"/>
        <v>0</v>
      </c>
      <c r="BG142" s="196">
        <f t="shared" si="16"/>
        <v>0</v>
      </c>
      <c r="BH142" s="196">
        <f t="shared" si="17"/>
        <v>0</v>
      </c>
      <c r="BI142" s="196">
        <f t="shared" si="18"/>
        <v>0</v>
      </c>
      <c r="BJ142" s="14" t="s">
        <v>180</v>
      </c>
      <c r="BK142" s="196">
        <f t="shared" si="19"/>
        <v>0</v>
      </c>
      <c r="BL142" s="14" t="s">
        <v>179</v>
      </c>
      <c r="BM142" s="195" t="s">
        <v>241</v>
      </c>
    </row>
    <row r="143" spans="1:65" s="2" customFormat="1" ht="24.2" customHeight="1">
      <c r="A143" s="31"/>
      <c r="B143" s="32"/>
      <c r="C143" s="197" t="s">
        <v>245</v>
      </c>
      <c r="D143" s="197" t="s">
        <v>256</v>
      </c>
      <c r="E143" s="198" t="s">
        <v>2134</v>
      </c>
      <c r="F143" s="199" t="s">
        <v>2135</v>
      </c>
      <c r="G143" s="200" t="s">
        <v>1048</v>
      </c>
      <c r="H143" s="201">
        <v>2</v>
      </c>
      <c r="I143" s="202"/>
      <c r="J143" s="201">
        <f t="shared" si="10"/>
        <v>0</v>
      </c>
      <c r="K143" s="203"/>
      <c r="L143" s="204"/>
      <c r="M143" s="205" t="s">
        <v>1</v>
      </c>
      <c r="N143" s="206" t="s">
        <v>38</v>
      </c>
      <c r="O143" s="68"/>
      <c r="P143" s="193">
        <f t="shared" si="11"/>
        <v>0</v>
      </c>
      <c r="Q143" s="193">
        <v>3.3E-4</v>
      </c>
      <c r="R143" s="193">
        <f t="shared" si="12"/>
        <v>6.6E-4</v>
      </c>
      <c r="S143" s="193">
        <v>0</v>
      </c>
      <c r="T143" s="194">
        <f t="shared" si="13"/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95" t="s">
        <v>220</v>
      </c>
      <c r="AT143" s="195" t="s">
        <v>256</v>
      </c>
      <c r="AU143" s="195" t="s">
        <v>180</v>
      </c>
      <c r="AY143" s="14" t="s">
        <v>172</v>
      </c>
      <c r="BE143" s="196">
        <f t="shared" si="14"/>
        <v>0</v>
      </c>
      <c r="BF143" s="196">
        <f t="shared" si="15"/>
        <v>0</v>
      </c>
      <c r="BG143" s="196">
        <f t="shared" si="16"/>
        <v>0</v>
      </c>
      <c r="BH143" s="196">
        <f t="shared" si="17"/>
        <v>0</v>
      </c>
      <c r="BI143" s="196">
        <f t="shared" si="18"/>
        <v>0</v>
      </c>
      <c r="BJ143" s="14" t="s">
        <v>180</v>
      </c>
      <c r="BK143" s="196">
        <f t="shared" si="19"/>
        <v>0</v>
      </c>
      <c r="BL143" s="14" t="s">
        <v>179</v>
      </c>
      <c r="BM143" s="195" t="s">
        <v>386</v>
      </c>
    </row>
    <row r="144" spans="1:65" s="2" customFormat="1" ht="14.45" customHeight="1">
      <c r="A144" s="31"/>
      <c r="B144" s="32"/>
      <c r="C144" s="184" t="s">
        <v>251</v>
      </c>
      <c r="D144" s="184" t="s">
        <v>175</v>
      </c>
      <c r="E144" s="185" t="s">
        <v>1774</v>
      </c>
      <c r="F144" s="186" t="s">
        <v>1775</v>
      </c>
      <c r="G144" s="187" t="s">
        <v>337</v>
      </c>
      <c r="H144" s="188">
        <v>69</v>
      </c>
      <c r="I144" s="189"/>
      <c r="J144" s="188">
        <f t="shared" si="10"/>
        <v>0</v>
      </c>
      <c r="K144" s="190"/>
      <c r="L144" s="36"/>
      <c r="M144" s="191" t="s">
        <v>1</v>
      </c>
      <c r="N144" s="192" t="s">
        <v>38</v>
      </c>
      <c r="O144" s="68"/>
      <c r="P144" s="193">
        <f t="shared" si="11"/>
        <v>0</v>
      </c>
      <c r="Q144" s="193">
        <v>0</v>
      </c>
      <c r="R144" s="193">
        <f t="shared" si="12"/>
        <v>0</v>
      </c>
      <c r="S144" s="193">
        <v>0</v>
      </c>
      <c r="T144" s="194">
        <f t="shared" si="13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95" t="s">
        <v>179</v>
      </c>
      <c r="AT144" s="195" t="s">
        <v>175</v>
      </c>
      <c r="AU144" s="195" t="s">
        <v>180</v>
      </c>
      <c r="AY144" s="14" t="s">
        <v>172</v>
      </c>
      <c r="BE144" s="196">
        <f t="shared" si="14"/>
        <v>0</v>
      </c>
      <c r="BF144" s="196">
        <f t="shared" si="15"/>
        <v>0</v>
      </c>
      <c r="BG144" s="196">
        <f t="shared" si="16"/>
        <v>0</v>
      </c>
      <c r="BH144" s="196">
        <f t="shared" si="17"/>
        <v>0</v>
      </c>
      <c r="BI144" s="196">
        <f t="shared" si="18"/>
        <v>0</v>
      </c>
      <c r="BJ144" s="14" t="s">
        <v>180</v>
      </c>
      <c r="BK144" s="196">
        <f t="shared" si="19"/>
        <v>0</v>
      </c>
      <c r="BL144" s="14" t="s">
        <v>179</v>
      </c>
      <c r="BM144" s="195" t="s">
        <v>398</v>
      </c>
    </row>
    <row r="145" spans="1:65" s="12" customFormat="1" ht="22.9" customHeight="1">
      <c r="B145" s="168"/>
      <c r="C145" s="169"/>
      <c r="D145" s="170" t="s">
        <v>71</v>
      </c>
      <c r="E145" s="182" t="s">
        <v>179</v>
      </c>
      <c r="F145" s="182" t="s">
        <v>2247</v>
      </c>
      <c r="G145" s="169"/>
      <c r="H145" s="169"/>
      <c r="I145" s="172"/>
      <c r="J145" s="183">
        <f>BK145</f>
        <v>0</v>
      </c>
      <c r="K145" s="169"/>
      <c r="L145" s="174"/>
      <c r="M145" s="175"/>
      <c r="N145" s="176"/>
      <c r="O145" s="176"/>
      <c r="P145" s="177">
        <f>P146</f>
        <v>0</v>
      </c>
      <c r="Q145" s="176"/>
      <c r="R145" s="177">
        <f>R146</f>
        <v>0.40480000000000005</v>
      </c>
      <c r="S145" s="176"/>
      <c r="T145" s="178">
        <f>T146</f>
        <v>0</v>
      </c>
      <c r="AR145" s="179" t="s">
        <v>80</v>
      </c>
      <c r="AT145" s="180" t="s">
        <v>71</v>
      </c>
      <c r="AU145" s="180" t="s">
        <v>80</v>
      </c>
      <c r="AY145" s="179" t="s">
        <v>172</v>
      </c>
      <c r="BK145" s="181">
        <f>BK146</f>
        <v>0</v>
      </c>
    </row>
    <row r="146" spans="1:65" s="2" customFormat="1" ht="24.2" customHeight="1">
      <c r="A146" s="31"/>
      <c r="B146" s="32"/>
      <c r="C146" s="184" t="s">
        <v>255</v>
      </c>
      <c r="D146" s="184" t="s">
        <v>175</v>
      </c>
      <c r="E146" s="185" t="s">
        <v>2248</v>
      </c>
      <c r="F146" s="186" t="s">
        <v>2249</v>
      </c>
      <c r="G146" s="187" t="s">
        <v>235</v>
      </c>
      <c r="H146" s="188">
        <v>2.5</v>
      </c>
      <c r="I146" s="189"/>
      <c r="J146" s="188">
        <f>ROUND(I146*H146,2)</f>
        <v>0</v>
      </c>
      <c r="K146" s="190"/>
      <c r="L146" s="36"/>
      <c r="M146" s="191" t="s">
        <v>1</v>
      </c>
      <c r="N146" s="192" t="s">
        <v>38</v>
      </c>
      <c r="O146" s="68"/>
      <c r="P146" s="193">
        <f>O146*H146</f>
        <v>0</v>
      </c>
      <c r="Q146" s="193">
        <v>0.16192000000000001</v>
      </c>
      <c r="R146" s="193">
        <f>Q146*H146</f>
        <v>0.40480000000000005</v>
      </c>
      <c r="S146" s="193">
        <v>0</v>
      </c>
      <c r="T146" s="194">
        <f>S146*H146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95" t="s">
        <v>179</v>
      </c>
      <c r="AT146" s="195" t="s">
        <v>175</v>
      </c>
      <c r="AU146" s="195" t="s">
        <v>180</v>
      </c>
      <c r="AY146" s="14" t="s">
        <v>172</v>
      </c>
      <c r="BE146" s="196">
        <f>IF(N146="základná",J146,0)</f>
        <v>0</v>
      </c>
      <c r="BF146" s="196">
        <f>IF(N146="znížená",J146,0)</f>
        <v>0</v>
      </c>
      <c r="BG146" s="196">
        <f>IF(N146="zákl. prenesená",J146,0)</f>
        <v>0</v>
      </c>
      <c r="BH146" s="196">
        <f>IF(N146="zníž. prenesená",J146,0)</f>
        <v>0</v>
      </c>
      <c r="BI146" s="196">
        <f>IF(N146="nulová",J146,0)</f>
        <v>0</v>
      </c>
      <c r="BJ146" s="14" t="s">
        <v>180</v>
      </c>
      <c r="BK146" s="196">
        <f>ROUND(I146*H146,2)</f>
        <v>0</v>
      </c>
      <c r="BL146" s="14" t="s">
        <v>179</v>
      </c>
      <c r="BM146" s="195" t="s">
        <v>406</v>
      </c>
    </row>
    <row r="147" spans="1:65" s="12" customFormat="1" ht="22.9" customHeight="1">
      <c r="B147" s="168"/>
      <c r="C147" s="169"/>
      <c r="D147" s="170" t="s">
        <v>71</v>
      </c>
      <c r="E147" s="182" t="s">
        <v>200</v>
      </c>
      <c r="F147" s="182" t="s">
        <v>1776</v>
      </c>
      <c r="G147" s="169"/>
      <c r="H147" s="169"/>
      <c r="I147" s="172"/>
      <c r="J147" s="183">
        <f>BK147</f>
        <v>0</v>
      </c>
      <c r="K147" s="169"/>
      <c r="L147" s="174"/>
      <c r="M147" s="175"/>
      <c r="N147" s="176"/>
      <c r="O147" s="176"/>
      <c r="P147" s="177">
        <f>SUM(P148:P151)</f>
        <v>0</v>
      </c>
      <c r="Q147" s="176"/>
      <c r="R147" s="177">
        <f>SUM(R148:R151)</f>
        <v>1.53698</v>
      </c>
      <c r="S147" s="176"/>
      <c r="T147" s="178">
        <f>SUM(T148:T151)</f>
        <v>0</v>
      </c>
      <c r="AR147" s="179" t="s">
        <v>80</v>
      </c>
      <c r="AT147" s="180" t="s">
        <v>71</v>
      </c>
      <c r="AU147" s="180" t="s">
        <v>80</v>
      </c>
      <c r="AY147" s="179" t="s">
        <v>172</v>
      </c>
      <c r="BK147" s="181">
        <f>SUM(BK148:BK151)</f>
        <v>0</v>
      </c>
    </row>
    <row r="148" spans="1:65" s="2" customFormat="1" ht="24.2" customHeight="1">
      <c r="A148" s="31"/>
      <c r="B148" s="32"/>
      <c r="C148" s="184" t="s">
        <v>260</v>
      </c>
      <c r="D148" s="184" t="s">
        <v>175</v>
      </c>
      <c r="E148" s="185" t="s">
        <v>1777</v>
      </c>
      <c r="F148" s="186" t="s">
        <v>1778</v>
      </c>
      <c r="G148" s="187" t="s">
        <v>235</v>
      </c>
      <c r="H148" s="188">
        <v>12</v>
      </c>
      <c r="I148" s="189"/>
      <c r="J148" s="188">
        <f>ROUND(I148*H148,2)</f>
        <v>0</v>
      </c>
      <c r="K148" s="190"/>
      <c r="L148" s="36"/>
      <c r="M148" s="191" t="s">
        <v>1</v>
      </c>
      <c r="N148" s="192" t="s">
        <v>38</v>
      </c>
      <c r="O148" s="68"/>
      <c r="P148" s="193">
        <f>O148*H148</f>
        <v>0</v>
      </c>
      <c r="Q148" s="193">
        <v>6.0999999999999997E-4</v>
      </c>
      <c r="R148" s="193">
        <f>Q148*H148</f>
        <v>7.3200000000000001E-3</v>
      </c>
      <c r="S148" s="193">
        <v>0</v>
      </c>
      <c r="T148" s="194">
        <f>S148*H148</f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95" t="s">
        <v>179</v>
      </c>
      <c r="AT148" s="195" t="s">
        <v>175</v>
      </c>
      <c r="AU148" s="195" t="s">
        <v>180</v>
      </c>
      <c r="AY148" s="14" t="s">
        <v>172</v>
      </c>
      <c r="BE148" s="196">
        <f>IF(N148="základná",J148,0)</f>
        <v>0</v>
      </c>
      <c r="BF148" s="196">
        <f>IF(N148="znížená",J148,0)</f>
        <v>0</v>
      </c>
      <c r="BG148" s="196">
        <f>IF(N148="zákl. prenesená",J148,0)</f>
        <v>0</v>
      </c>
      <c r="BH148" s="196">
        <f>IF(N148="zníž. prenesená",J148,0)</f>
        <v>0</v>
      </c>
      <c r="BI148" s="196">
        <f>IF(N148="nulová",J148,0)</f>
        <v>0</v>
      </c>
      <c r="BJ148" s="14" t="s">
        <v>180</v>
      </c>
      <c r="BK148" s="196">
        <f>ROUND(I148*H148,2)</f>
        <v>0</v>
      </c>
      <c r="BL148" s="14" t="s">
        <v>179</v>
      </c>
      <c r="BM148" s="195" t="s">
        <v>416</v>
      </c>
    </row>
    <row r="149" spans="1:65" s="2" customFormat="1" ht="24.2" customHeight="1">
      <c r="A149" s="31"/>
      <c r="B149" s="32"/>
      <c r="C149" s="184" t="s">
        <v>266</v>
      </c>
      <c r="D149" s="184" t="s">
        <v>175</v>
      </c>
      <c r="E149" s="185" t="s">
        <v>1779</v>
      </c>
      <c r="F149" s="186" t="s">
        <v>1780</v>
      </c>
      <c r="G149" s="187" t="s">
        <v>235</v>
      </c>
      <c r="H149" s="188">
        <v>12</v>
      </c>
      <c r="I149" s="189"/>
      <c r="J149" s="188">
        <f>ROUND(I149*H149,2)</f>
        <v>0</v>
      </c>
      <c r="K149" s="190"/>
      <c r="L149" s="36"/>
      <c r="M149" s="191" t="s">
        <v>1</v>
      </c>
      <c r="N149" s="192" t="s">
        <v>38</v>
      </c>
      <c r="O149" s="68"/>
      <c r="P149" s="193">
        <f>O149*H149</f>
        <v>0</v>
      </c>
      <c r="Q149" s="193">
        <v>9.8680000000000004E-2</v>
      </c>
      <c r="R149" s="193">
        <f>Q149*H149</f>
        <v>1.1841600000000001</v>
      </c>
      <c r="S149" s="193">
        <v>0</v>
      </c>
      <c r="T149" s="194">
        <f>S149*H149</f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95" t="s">
        <v>179</v>
      </c>
      <c r="AT149" s="195" t="s">
        <v>175</v>
      </c>
      <c r="AU149" s="195" t="s">
        <v>180</v>
      </c>
      <c r="AY149" s="14" t="s">
        <v>172</v>
      </c>
      <c r="BE149" s="196">
        <f>IF(N149="základná",J149,0)</f>
        <v>0</v>
      </c>
      <c r="BF149" s="196">
        <f>IF(N149="znížená",J149,0)</f>
        <v>0</v>
      </c>
      <c r="BG149" s="196">
        <f>IF(N149="zákl. prenesená",J149,0)</f>
        <v>0</v>
      </c>
      <c r="BH149" s="196">
        <f>IF(N149="zníž. prenesená",J149,0)</f>
        <v>0</v>
      </c>
      <c r="BI149" s="196">
        <f>IF(N149="nulová",J149,0)</f>
        <v>0</v>
      </c>
      <c r="BJ149" s="14" t="s">
        <v>180</v>
      </c>
      <c r="BK149" s="196">
        <f>ROUND(I149*H149,2)</f>
        <v>0</v>
      </c>
      <c r="BL149" s="14" t="s">
        <v>179</v>
      </c>
      <c r="BM149" s="195" t="s">
        <v>426</v>
      </c>
    </row>
    <row r="150" spans="1:65" s="2" customFormat="1" ht="24.2" customHeight="1">
      <c r="A150" s="31"/>
      <c r="B150" s="32"/>
      <c r="C150" s="184" t="s">
        <v>272</v>
      </c>
      <c r="D150" s="184" t="s">
        <v>175</v>
      </c>
      <c r="E150" s="185" t="s">
        <v>2250</v>
      </c>
      <c r="F150" s="186" t="s">
        <v>2251</v>
      </c>
      <c r="G150" s="187" t="s">
        <v>235</v>
      </c>
      <c r="H150" s="188">
        <v>2.5</v>
      </c>
      <c r="I150" s="189"/>
      <c r="J150" s="188">
        <f>ROUND(I150*H150,2)</f>
        <v>0</v>
      </c>
      <c r="K150" s="190"/>
      <c r="L150" s="36"/>
      <c r="M150" s="191" t="s">
        <v>1</v>
      </c>
      <c r="N150" s="192" t="s">
        <v>38</v>
      </c>
      <c r="O150" s="68"/>
      <c r="P150" s="193">
        <f>O150*H150</f>
        <v>0</v>
      </c>
      <c r="Q150" s="193">
        <v>8.4199999999999997E-2</v>
      </c>
      <c r="R150" s="193">
        <f>Q150*H150</f>
        <v>0.21049999999999999</v>
      </c>
      <c r="S150" s="193">
        <v>0</v>
      </c>
      <c r="T150" s="194">
        <f>S150*H150</f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95" t="s">
        <v>179</v>
      </c>
      <c r="AT150" s="195" t="s">
        <v>175</v>
      </c>
      <c r="AU150" s="195" t="s">
        <v>180</v>
      </c>
      <c r="AY150" s="14" t="s">
        <v>172</v>
      </c>
      <c r="BE150" s="196">
        <f>IF(N150="základná",J150,0)</f>
        <v>0</v>
      </c>
      <c r="BF150" s="196">
        <f>IF(N150="znížená",J150,0)</f>
        <v>0</v>
      </c>
      <c r="BG150" s="196">
        <f>IF(N150="zákl. prenesená",J150,0)</f>
        <v>0</v>
      </c>
      <c r="BH150" s="196">
        <f>IF(N150="zníž. prenesená",J150,0)</f>
        <v>0</v>
      </c>
      <c r="BI150" s="196">
        <f>IF(N150="nulová",J150,0)</f>
        <v>0</v>
      </c>
      <c r="BJ150" s="14" t="s">
        <v>180</v>
      </c>
      <c r="BK150" s="196">
        <f>ROUND(I150*H150,2)</f>
        <v>0</v>
      </c>
      <c r="BL150" s="14" t="s">
        <v>179</v>
      </c>
      <c r="BM150" s="195" t="s">
        <v>438</v>
      </c>
    </row>
    <row r="151" spans="1:65" s="2" customFormat="1" ht="24.2" customHeight="1">
      <c r="A151" s="31"/>
      <c r="B151" s="32"/>
      <c r="C151" s="197" t="s">
        <v>376</v>
      </c>
      <c r="D151" s="197" t="s">
        <v>256</v>
      </c>
      <c r="E151" s="198" t="s">
        <v>2252</v>
      </c>
      <c r="F151" s="199" t="s">
        <v>2253</v>
      </c>
      <c r="G151" s="200" t="s">
        <v>235</v>
      </c>
      <c r="H151" s="201">
        <v>1</v>
      </c>
      <c r="I151" s="202"/>
      <c r="J151" s="201">
        <f>ROUND(I151*H151,2)</f>
        <v>0</v>
      </c>
      <c r="K151" s="203"/>
      <c r="L151" s="204"/>
      <c r="M151" s="205" t="s">
        <v>1</v>
      </c>
      <c r="N151" s="206" t="s">
        <v>38</v>
      </c>
      <c r="O151" s="68"/>
      <c r="P151" s="193">
        <f>O151*H151</f>
        <v>0</v>
      </c>
      <c r="Q151" s="193">
        <v>0.13500000000000001</v>
      </c>
      <c r="R151" s="193">
        <f>Q151*H151</f>
        <v>0.13500000000000001</v>
      </c>
      <c r="S151" s="193">
        <v>0</v>
      </c>
      <c r="T151" s="194">
        <f>S151*H151</f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95" t="s">
        <v>220</v>
      </c>
      <c r="AT151" s="195" t="s">
        <v>256</v>
      </c>
      <c r="AU151" s="195" t="s">
        <v>180</v>
      </c>
      <c r="AY151" s="14" t="s">
        <v>172</v>
      </c>
      <c r="BE151" s="196">
        <f>IF(N151="základná",J151,0)</f>
        <v>0</v>
      </c>
      <c r="BF151" s="196">
        <f>IF(N151="znížená",J151,0)</f>
        <v>0</v>
      </c>
      <c r="BG151" s="196">
        <f>IF(N151="zákl. prenesená",J151,0)</f>
        <v>0</v>
      </c>
      <c r="BH151" s="196">
        <f>IF(N151="zníž. prenesená",J151,0)</f>
        <v>0</v>
      </c>
      <c r="BI151" s="196">
        <f>IF(N151="nulová",J151,0)</f>
        <v>0</v>
      </c>
      <c r="BJ151" s="14" t="s">
        <v>180</v>
      </c>
      <c r="BK151" s="196">
        <f>ROUND(I151*H151,2)</f>
        <v>0</v>
      </c>
      <c r="BL151" s="14" t="s">
        <v>179</v>
      </c>
      <c r="BM151" s="195" t="s">
        <v>450</v>
      </c>
    </row>
    <row r="152" spans="1:65" s="12" customFormat="1" ht="22.9" customHeight="1">
      <c r="B152" s="168"/>
      <c r="C152" s="169"/>
      <c r="D152" s="170" t="s">
        <v>71</v>
      </c>
      <c r="E152" s="182" t="s">
        <v>226</v>
      </c>
      <c r="F152" s="182" t="s">
        <v>1045</v>
      </c>
      <c r="G152" s="169"/>
      <c r="H152" s="169"/>
      <c r="I152" s="172"/>
      <c r="J152" s="183">
        <f>BK152</f>
        <v>0</v>
      </c>
      <c r="K152" s="169"/>
      <c r="L152" s="174"/>
      <c r="M152" s="175"/>
      <c r="N152" s="176"/>
      <c r="O152" s="176"/>
      <c r="P152" s="177">
        <f>P153</f>
        <v>0</v>
      </c>
      <c r="Q152" s="176"/>
      <c r="R152" s="177">
        <f>R153</f>
        <v>8.9999999999999993E-3</v>
      </c>
      <c r="S152" s="176"/>
      <c r="T152" s="178">
        <f>T153</f>
        <v>0.06</v>
      </c>
      <c r="AR152" s="179" t="s">
        <v>80</v>
      </c>
      <c r="AT152" s="180" t="s">
        <v>71</v>
      </c>
      <c r="AU152" s="180" t="s">
        <v>80</v>
      </c>
      <c r="AY152" s="179" t="s">
        <v>172</v>
      </c>
      <c r="BK152" s="181">
        <f>BK153</f>
        <v>0</v>
      </c>
    </row>
    <row r="153" spans="1:65" s="2" customFormat="1" ht="24.2" customHeight="1">
      <c r="A153" s="31"/>
      <c r="B153" s="32"/>
      <c r="C153" s="184" t="s">
        <v>380</v>
      </c>
      <c r="D153" s="184" t="s">
        <v>175</v>
      </c>
      <c r="E153" s="185" t="s">
        <v>1046</v>
      </c>
      <c r="F153" s="186" t="s">
        <v>1047</v>
      </c>
      <c r="G153" s="187" t="s">
        <v>1048</v>
      </c>
      <c r="H153" s="188">
        <v>20</v>
      </c>
      <c r="I153" s="189"/>
      <c r="J153" s="188">
        <f>ROUND(I153*H153,2)</f>
        <v>0</v>
      </c>
      <c r="K153" s="190"/>
      <c r="L153" s="36"/>
      <c r="M153" s="191" t="s">
        <v>1</v>
      </c>
      <c r="N153" s="192" t="s">
        <v>38</v>
      </c>
      <c r="O153" s="68"/>
      <c r="P153" s="193">
        <f>O153*H153</f>
        <v>0</v>
      </c>
      <c r="Q153" s="193">
        <v>4.4999999999999999E-4</v>
      </c>
      <c r="R153" s="193">
        <f>Q153*H153</f>
        <v>8.9999999999999993E-3</v>
      </c>
      <c r="S153" s="193">
        <v>3.0000000000000001E-3</v>
      </c>
      <c r="T153" s="194">
        <f>S153*H153</f>
        <v>0.06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95" t="s">
        <v>179</v>
      </c>
      <c r="AT153" s="195" t="s">
        <v>175</v>
      </c>
      <c r="AU153" s="195" t="s">
        <v>180</v>
      </c>
      <c r="AY153" s="14" t="s">
        <v>172</v>
      </c>
      <c r="BE153" s="196">
        <f>IF(N153="základná",J153,0)</f>
        <v>0</v>
      </c>
      <c r="BF153" s="196">
        <f>IF(N153="znížená",J153,0)</f>
        <v>0</v>
      </c>
      <c r="BG153" s="196">
        <f>IF(N153="zákl. prenesená",J153,0)</f>
        <v>0</v>
      </c>
      <c r="BH153" s="196">
        <f>IF(N153="zníž. prenesená",J153,0)</f>
        <v>0</v>
      </c>
      <c r="BI153" s="196">
        <f>IF(N153="nulová",J153,0)</f>
        <v>0</v>
      </c>
      <c r="BJ153" s="14" t="s">
        <v>180</v>
      </c>
      <c r="BK153" s="196">
        <f>ROUND(I153*H153,2)</f>
        <v>0</v>
      </c>
      <c r="BL153" s="14" t="s">
        <v>179</v>
      </c>
      <c r="BM153" s="195" t="s">
        <v>462</v>
      </c>
    </row>
    <row r="154" spans="1:65" s="12" customFormat="1" ht="25.9" customHeight="1">
      <c r="B154" s="168"/>
      <c r="C154" s="169"/>
      <c r="D154" s="170" t="s">
        <v>71</v>
      </c>
      <c r="E154" s="171" t="s">
        <v>1049</v>
      </c>
      <c r="F154" s="171" t="s">
        <v>1050</v>
      </c>
      <c r="G154" s="169"/>
      <c r="H154" s="169"/>
      <c r="I154" s="172"/>
      <c r="J154" s="173">
        <f>BK154</f>
        <v>0</v>
      </c>
      <c r="K154" s="169"/>
      <c r="L154" s="174"/>
      <c r="M154" s="175"/>
      <c r="N154" s="176"/>
      <c r="O154" s="176"/>
      <c r="P154" s="177">
        <f>P155+P192+P339</f>
        <v>0</v>
      </c>
      <c r="Q154" s="176"/>
      <c r="R154" s="177">
        <f>R155+R192+R339</f>
        <v>31.581874999999997</v>
      </c>
      <c r="S154" s="176"/>
      <c r="T154" s="178">
        <f>T155+T192+T339</f>
        <v>2.6500000000000004</v>
      </c>
      <c r="AR154" s="179" t="s">
        <v>80</v>
      </c>
      <c r="AT154" s="180" t="s">
        <v>71</v>
      </c>
      <c r="AU154" s="180" t="s">
        <v>72</v>
      </c>
      <c r="AY154" s="179" t="s">
        <v>172</v>
      </c>
      <c r="BK154" s="181">
        <f>BK155+BK192+BK339</f>
        <v>0</v>
      </c>
    </row>
    <row r="155" spans="1:65" s="12" customFormat="1" ht="22.9" customHeight="1">
      <c r="B155" s="168"/>
      <c r="C155" s="169"/>
      <c r="D155" s="170" t="s">
        <v>71</v>
      </c>
      <c r="E155" s="182" t="s">
        <v>1051</v>
      </c>
      <c r="F155" s="182" t="s">
        <v>1052</v>
      </c>
      <c r="G155" s="169"/>
      <c r="H155" s="169"/>
      <c r="I155" s="172"/>
      <c r="J155" s="183">
        <f>BK155</f>
        <v>0</v>
      </c>
      <c r="K155" s="169"/>
      <c r="L155" s="174"/>
      <c r="M155" s="175"/>
      <c r="N155" s="176"/>
      <c r="O155" s="176"/>
      <c r="P155" s="177">
        <f>SUM(P156:P191)</f>
        <v>0</v>
      </c>
      <c r="Q155" s="176"/>
      <c r="R155" s="177">
        <f>SUM(R156:R191)</f>
        <v>6.7655000000000007E-2</v>
      </c>
      <c r="S155" s="176"/>
      <c r="T155" s="178">
        <f>SUM(T156:T191)</f>
        <v>0</v>
      </c>
      <c r="AR155" s="179" t="s">
        <v>80</v>
      </c>
      <c r="AT155" s="180" t="s">
        <v>71</v>
      </c>
      <c r="AU155" s="180" t="s">
        <v>80</v>
      </c>
      <c r="AY155" s="179" t="s">
        <v>172</v>
      </c>
      <c r="BK155" s="181">
        <f>SUM(BK156:BK191)</f>
        <v>0</v>
      </c>
    </row>
    <row r="156" spans="1:65" s="2" customFormat="1" ht="24.2" customHeight="1">
      <c r="A156" s="31"/>
      <c r="B156" s="32"/>
      <c r="C156" s="184" t="s">
        <v>8</v>
      </c>
      <c r="D156" s="184" t="s">
        <v>175</v>
      </c>
      <c r="E156" s="185" t="s">
        <v>1053</v>
      </c>
      <c r="F156" s="186" t="s">
        <v>1054</v>
      </c>
      <c r="G156" s="187" t="s">
        <v>337</v>
      </c>
      <c r="H156" s="188">
        <v>1.5</v>
      </c>
      <c r="I156" s="189"/>
      <c r="J156" s="188">
        <f t="shared" ref="J156:J191" si="20">ROUND(I156*H156,2)</f>
        <v>0</v>
      </c>
      <c r="K156" s="190"/>
      <c r="L156" s="36"/>
      <c r="M156" s="191" t="s">
        <v>1</v>
      </c>
      <c r="N156" s="192" t="s">
        <v>38</v>
      </c>
      <c r="O156" s="68"/>
      <c r="P156" s="193">
        <f t="shared" ref="P156:P191" si="21">O156*H156</f>
        <v>0</v>
      </c>
      <c r="Q156" s="193">
        <v>0</v>
      </c>
      <c r="R156" s="193">
        <f t="shared" ref="R156:R191" si="22">Q156*H156</f>
        <v>0</v>
      </c>
      <c r="S156" s="193">
        <v>0</v>
      </c>
      <c r="T156" s="194">
        <f t="shared" ref="T156:T191" si="23">S156*H156</f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95" t="s">
        <v>179</v>
      </c>
      <c r="AT156" s="195" t="s">
        <v>175</v>
      </c>
      <c r="AU156" s="195" t="s">
        <v>180</v>
      </c>
      <c r="AY156" s="14" t="s">
        <v>172</v>
      </c>
      <c r="BE156" s="196">
        <f t="shared" ref="BE156:BE191" si="24">IF(N156="základná",J156,0)</f>
        <v>0</v>
      </c>
      <c r="BF156" s="196">
        <f t="shared" ref="BF156:BF191" si="25">IF(N156="znížená",J156,0)</f>
        <v>0</v>
      </c>
      <c r="BG156" s="196">
        <f t="shared" ref="BG156:BG191" si="26">IF(N156="zákl. prenesená",J156,0)</f>
        <v>0</v>
      </c>
      <c r="BH156" s="196">
        <f t="shared" ref="BH156:BH191" si="27">IF(N156="zníž. prenesená",J156,0)</f>
        <v>0</v>
      </c>
      <c r="BI156" s="196">
        <f t="shared" ref="BI156:BI191" si="28">IF(N156="nulová",J156,0)</f>
        <v>0</v>
      </c>
      <c r="BJ156" s="14" t="s">
        <v>180</v>
      </c>
      <c r="BK156" s="196">
        <f t="shared" ref="BK156:BK191" si="29">ROUND(I156*H156,2)</f>
        <v>0</v>
      </c>
      <c r="BL156" s="14" t="s">
        <v>179</v>
      </c>
      <c r="BM156" s="195" t="s">
        <v>472</v>
      </c>
    </row>
    <row r="157" spans="1:65" s="2" customFormat="1" ht="24.2" customHeight="1">
      <c r="A157" s="31"/>
      <c r="B157" s="32"/>
      <c r="C157" s="197" t="s">
        <v>384</v>
      </c>
      <c r="D157" s="197" t="s">
        <v>256</v>
      </c>
      <c r="E157" s="198" t="s">
        <v>1055</v>
      </c>
      <c r="F157" s="199" t="s">
        <v>1056</v>
      </c>
      <c r="G157" s="200" t="s">
        <v>337</v>
      </c>
      <c r="H157" s="201">
        <v>1.5</v>
      </c>
      <c r="I157" s="202"/>
      <c r="J157" s="201">
        <f t="shared" si="20"/>
        <v>0</v>
      </c>
      <c r="K157" s="203"/>
      <c r="L157" s="204"/>
      <c r="M157" s="205" t="s">
        <v>1</v>
      </c>
      <c r="N157" s="206" t="s">
        <v>38</v>
      </c>
      <c r="O157" s="68"/>
      <c r="P157" s="193">
        <f t="shared" si="21"/>
        <v>0</v>
      </c>
      <c r="Q157" s="193">
        <v>2.5000000000000001E-4</v>
      </c>
      <c r="R157" s="193">
        <f t="shared" si="22"/>
        <v>3.7500000000000001E-4</v>
      </c>
      <c r="S157" s="193">
        <v>0</v>
      </c>
      <c r="T157" s="194">
        <f t="shared" si="23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95" t="s">
        <v>220</v>
      </c>
      <c r="AT157" s="195" t="s">
        <v>256</v>
      </c>
      <c r="AU157" s="195" t="s">
        <v>180</v>
      </c>
      <c r="AY157" s="14" t="s">
        <v>172</v>
      </c>
      <c r="BE157" s="196">
        <f t="shared" si="24"/>
        <v>0</v>
      </c>
      <c r="BF157" s="196">
        <f t="shared" si="25"/>
        <v>0</v>
      </c>
      <c r="BG157" s="196">
        <f t="shared" si="26"/>
        <v>0</v>
      </c>
      <c r="BH157" s="196">
        <f t="shared" si="27"/>
        <v>0</v>
      </c>
      <c r="BI157" s="196">
        <f t="shared" si="28"/>
        <v>0</v>
      </c>
      <c r="BJ157" s="14" t="s">
        <v>180</v>
      </c>
      <c r="BK157" s="196">
        <f t="shared" si="29"/>
        <v>0</v>
      </c>
      <c r="BL157" s="14" t="s">
        <v>179</v>
      </c>
      <c r="BM157" s="195" t="s">
        <v>482</v>
      </c>
    </row>
    <row r="158" spans="1:65" s="2" customFormat="1" ht="24.2" customHeight="1">
      <c r="A158" s="31"/>
      <c r="B158" s="32"/>
      <c r="C158" s="184" t="s">
        <v>241</v>
      </c>
      <c r="D158" s="184" t="s">
        <v>175</v>
      </c>
      <c r="E158" s="185" t="s">
        <v>1783</v>
      </c>
      <c r="F158" s="186" t="s">
        <v>1784</v>
      </c>
      <c r="G158" s="187" t="s">
        <v>337</v>
      </c>
      <c r="H158" s="188">
        <v>12</v>
      </c>
      <c r="I158" s="189"/>
      <c r="J158" s="188">
        <f t="shared" si="20"/>
        <v>0</v>
      </c>
      <c r="K158" s="190"/>
      <c r="L158" s="36"/>
      <c r="M158" s="191" t="s">
        <v>1</v>
      </c>
      <c r="N158" s="192" t="s">
        <v>38</v>
      </c>
      <c r="O158" s="68"/>
      <c r="P158" s="193">
        <f t="shared" si="21"/>
        <v>0</v>
      </c>
      <c r="Q158" s="193">
        <v>0</v>
      </c>
      <c r="R158" s="193">
        <f t="shared" si="22"/>
        <v>0</v>
      </c>
      <c r="S158" s="193">
        <v>0</v>
      </c>
      <c r="T158" s="194">
        <f t="shared" si="23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95" t="s">
        <v>179</v>
      </c>
      <c r="AT158" s="195" t="s">
        <v>175</v>
      </c>
      <c r="AU158" s="195" t="s">
        <v>180</v>
      </c>
      <c r="AY158" s="14" t="s">
        <v>172</v>
      </c>
      <c r="BE158" s="196">
        <f t="shared" si="24"/>
        <v>0</v>
      </c>
      <c r="BF158" s="196">
        <f t="shared" si="25"/>
        <v>0</v>
      </c>
      <c r="BG158" s="196">
        <f t="shared" si="26"/>
        <v>0</v>
      </c>
      <c r="BH158" s="196">
        <f t="shared" si="27"/>
        <v>0</v>
      </c>
      <c r="BI158" s="196">
        <f t="shared" si="28"/>
        <v>0</v>
      </c>
      <c r="BJ158" s="14" t="s">
        <v>180</v>
      </c>
      <c r="BK158" s="196">
        <f t="shared" si="29"/>
        <v>0</v>
      </c>
      <c r="BL158" s="14" t="s">
        <v>179</v>
      </c>
      <c r="BM158" s="195" t="s">
        <v>490</v>
      </c>
    </row>
    <row r="159" spans="1:65" s="2" customFormat="1" ht="24.2" customHeight="1">
      <c r="A159" s="31"/>
      <c r="B159" s="32"/>
      <c r="C159" s="197" t="s">
        <v>385</v>
      </c>
      <c r="D159" s="197" t="s">
        <v>256</v>
      </c>
      <c r="E159" s="198" t="s">
        <v>1785</v>
      </c>
      <c r="F159" s="199" t="s">
        <v>1786</v>
      </c>
      <c r="G159" s="200" t="s">
        <v>337</v>
      </c>
      <c r="H159" s="201">
        <v>12</v>
      </c>
      <c r="I159" s="202"/>
      <c r="J159" s="201">
        <f t="shared" si="20"/>
        <v>0</v>
      </c>
      <c r="K159" s="203"/>
      <c r="L159" s="204"/>
      <c r="M159" s="205" t="s">
        <v>1</v>
      </c>
      <c r="N159" s="206" t="s">
        <v>38</v>
      </c>
      <c r="O159" s="68"/>
      <c r="P159" s="193">
        <f t="shared" si="21"/>
        <v>0</v>
      </c>
      <c r="Q159" s="193">
        <v>0</v>
      </c>
      <c r="R159" s="193">
        <f t="shared" si="22"/>
        <v>0</v>
      </c>
      <c r="S159" s="193">
        <v>0</v>
      </c>
      <c r="T159" s="194">
        <f t="shared" si="23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95" t="s">
        <v>220</v>
      </c>
      <c r="AT159" s="195" t="s">
        <v>256</v>
      </c>
      <c r="AU159" s="195" t="s">
        <v>180</v>
      </c>
      <c r="AY159" s="14" t="s">
        <v>172</v>
      </c>
      <c r="BE159" s="196">
        <f t="shared" si="24"/>
        <v>0</v>
      </c>
      <c r="BF159" s="196">
        <f t="shared" si="25"/>
        <v>0</v>
      </c>
      <c r="BG159" s="196">
        <f t="shared" si="26"/>
        <v>0</v>
      </c>
      <c r="BH159" s="196">
        <f t="shared" si="27"/>
        <v>0</v>
      </c>
      <c r="BI159" s="196">
        <f t="shared" si="28"/>
        <v>0</v>
      </c>
      <c r="BJ159" s="14" t="s">
        <v>180</v>
      </c>
      <c r="BK159" s="196">
        <f t="shared" si="29"/>
        <v>0</v>
      </c>
      <c r="BL159" s="14" t="s">
        <v>179</v>
      </c>
      <c r="BM159" s="195" t="s">
        <v>498</v>
      </c>
    </row>
    <row r="160" spans="1:65" s="2" customFormat="1" ht="24.2" customHeight="1">
      <c r="A160" s="31"/>
      <c r="B160" s="32"/>
      <c r="C160" s="184" t="s">
        <v>386</v>
      </c>
      <c r="D160" s="184" t="s">
        <v>175</v>
      </c>
      <c r="E160" s="185" t="s">
        <v>1112</v>
      </c>
      <c r="F160" s="186" t="s">
        <v>1113</v>
      </c>
      <c r="G160" s="187" t="s">
        <v>1048</v>
      </c>
      <c r="H160" s="188">
        <v>13</v>
      </c>
      <c r="I160" s="189"/>
      <c r="J160" s="188">
        <f t="shared" si="20"/>
        <v>0</v>
      </c>
      <c r="K160" s="190"/>
      <c r="L160" s="36"/>
      <c r="M160" s="191" t="s">
        <v>1</v>
      </c>
      <c r="N160" s="192" t="s">
        <v>38</v>
      </c>
      <c r="O160" s="68"/>
      <c r="P160" s="193">
        <f t="shared" si="21"/>
        <v>0</v>
      </c>
      <c r="Q160" s="193">
        <v>0</v>
      </c>
      <c r="R160" s="193">
        <f t="shared" si="22"/>
        <v>0</v>
      </c>
      <c r="S160" s="193">
        <v>0</v>
      </c>
      <c r="T160" s="194">
        <f t="shared" si="23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95" t="s">
        <v>179</v>
      </c>
      <c r="AT160" s="195" t="s">
        <v>175</v>
      </c>
      <c r="AU160" s="195" t="s">
        <v>180</v>
      </c>
      <c r="AY160" s="14" t="s">
        <v>172</v>
      </c>
      <c r="BE160" s="196">
        <f t="shared" si="24"/>
        <v>0</v>
      </c>
      <c r="BF160" s="196">
        <f t="shared" si="25"/>
        <v>0</v>
      </c>
      <c r="BG160" s="196">
        <f t="shared" si="26"/>
        <v>0</v>
      </c>
      <c r="BH160" s="196">
        <f t="shared" si="27"/>
        <v>0</v>
      </c>
      <c r="BI160" s="196">
        <f t="shared" si="28"/>
        <v>0</v>
      </c>
      <c r="BJ160" s="14" t="s">
        <v>180</v>
      </c>
      <c r="BK160" s="196">
        <f t="shared" si="29"/>
        <v>0</v>
      </c>
      <c r="BL160" s="14" t="s">
        <v>179</v>
      </c>
      <c r="BM160" s="195" t="s">
        <v>508</v>
      </c>
    </row>
    <row r="161" spans="1:65" s="2" customFormat="1" ht="24.2" customHeight="1">
      <c r="A161" s="31"/>
      <c r="B161" s="32"/>
      <c r="C161" s="197" t="s">
        <v>391</v>
      </c>
      <c r="D161" s="197" t="s">
        <v>256</v>
      </c>
      <c r="E161" s="198" t="s">
        <v>1787</v>
      </c>
      <c r="F161" s="199" t="s">
        <v>1788</v>
      </c>
      <c r="G161" s="200" t="s">
        <v>1048</v>
      </c>
      <c r="H161" s="201">
        <v>6</v>
      </c>
      <c r="I161" s="202"/>
      <c r="J161" s="201">
        <f t="shared" si="20"/>
        <v>0</v>
      </c>
      <c r="K161" s="203"/>
      <c r="L161" s="204"/>
      <c r="M161" s="205" t="s">
        <v>1</v>
      </c>
      <c r="N161" s="206" t="s">
        <v>38</v>
      </c>
      <c r="O161" s="68"/>
      <c r="P161" s="193">
        <f t="shared" si="21"/>
        <v>0</v>
      </c>
      <c r="Q161" s="193">
        <v>0</v>
      </c>
      <c r="R161" s="193">
        <f t="shared" si="22"/>
        <v>0</v>
      </c>
      <c r="S161" s="193">
        <v>0</v>
      </c>
      <c r="T161" s="194">
        <f t="shared" si="23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95" t="s">
        <v>220</v>
      </c>
      <c r="AT161" s="195" t="s">
        <v>256</v>
      </c>
      <c r="AU161" s="195" t="s">
        <v>180</v>
      </c>
      <c r="AY161" s="14" t="s">
        <v>172</v>
      </c>
      <c r="BE161" s="196">
        <f t="shared" si="24"/>
        <v>0</v>
      </c>
      <c r="BF161" s="196">
        <f t="shared" si="25"/>
        <v>0</v>
      </c>
      <c r="BG161" s="196">
        <f t="shared" si="26"/>
        <v>0</v>
      </c>
      <c r="BH161" s="196">
        <f t="shared" si="27"/>
        <v>0</v>
      </c>
      <c r="BI161" s="196">
        <f t="shared" si="28"/>
        <v>0</v>
      </c>
      <c r="BJ161" s="14" t="s">
        <v>180</v>
      </c>
      <c r="BK161" s="196">
        <f t="shared" si="29"/>
        <v>0</v>
      </c>
      <c r="BL161" s="14" t="s">
        <v>179</v>
      </c>
      <c r="BM161" s="195" t="s">
        <v>520</v>
      </c>
    </row>
    <row r="162" spans="1:65" s="2" customFormat="1" ht="24.2" customHeight="1">
      <c r="A162" s="31"/>
      <c r="B162" s="32"/>
      <c r="C162" s="197" t="s">
        <v>398</v>
      </c>
      <c r="D162" s="197" t="s">
        <v>256</v>
      </c>
      <c r="E162" s="198" t="s">
        <v>1789</v>
      </c>
      <c r="F162" s="199" t="s">
        <v>1790</v>
      </c>
      <c r="G162" s="200" t="s">
        <v>1048</v>
      </c>
      <c r="H162" s="201">
        <v>6</v>
      </c>
      <c r="I162" s="202"/>
      <c r="J162" s="201">
        <f t="shared" si="20"/>
        <v>0</v>
      </c>
      <c r="K162" s="203"/>
      <c r="L162" s="204"/>
      <c r="M162" s="205" t="s">
        <v>1</v>
      </c>
      <c r="N162" s="206" t="s">
        <v>38</v>
      </c>
      <c r="O162" s="68"/>
      <c r="P162" s="193">
        <f t="shared" si="21"/>
        <v>0</v>
      </c>
      <c r="Q162" s="193">
        <v>8.2000000000000007E-3</v>
      </c>
      <c r="R162" s="193">
        <f t="shared" si="22"/>
        <v>4.9200000000000008E-2</v>
      </c>
      <c r="S162" s="193">
        <v>0</v>
      </c>
      <c r="T162" s="194">
        <f t="shared" si="23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95" t="s">
        <v>220</v>
      </c>
      <c r="AT162" s="195" t="s">
        <v>256</v>
      </c>
      <c r="AU162" s="195" t="s">
        <v>180</v>
      </c>
      <c r="AY162" s="14" t="s">
        <v>172</v>
      </c>
      <c r="BE162" s="196">
        <f t="shared" si="24"/>
        <v>0</v>
      </c>
      <c r="BF162" s="196">
        <f t="shared" si="25"/>
        <v>0</v>
      </c>
      <c r="BG162" s="196">
        <f t="shared" si="26"/>
        <v>0</v>
      </c>
      <c r="BH162" s="196">
        <f t="shared" si="27"/>
        <v>0</v>
      </c>
      <c r="BI162" s="196">
        <f t="shared" si="28"/>
        <v>0</v>
      </c>
      <c r="BJ162" s="14" t="s">
        <v>180</v>
      </c>
      <c r="BK162" s="196">
        <f t="shared" si="29"/>
        <v>0</v>
      </c>
      <c r="BL162" s="14" t="s">
        <v>179</v>
      </c>
      <c r="BM162" s="195" t="s">
        <v>532</v>
      </c>
    </row>
    <row r="163" spans="1:65" s="2" customFormat="1" ht="24.2" customHeight="1">
      <c r="A163" s="31"/>
      <c r="B163" s="32"/>
      <c r="C163" s="184" t="s">
        <v>402</v>
      </c>
      <c r="D163" s="184" t="s">
        <v>175</v>
      </c>
      <c r="E163" s="185" t="s">
        <v>1116</v>
      </c>
      <c r="F163" s="186" t="s">
        <v>1117</v>
      </c>
      <c r="G163" s="187" t="s">
        <v>1048</v>
      </c>
      <c r="H163" s="188">
        <v>12</v>
      </c>
      <c r="I163" s="189"/>
      <c r="J163" s="188">
        <f t="shared" si="20"/>
        <v>0</v>
      </c>
      <c r="K163" s="190"/>
      <c r="L163" s="36"/>
      <c r="M163" s="191" t="s">
        <v>1</v>
      </c>
      <c r="N163" s="192" t="s">
        <v>38</v>
      </c>
      <c r="O163" s="68"/>
      <c r="P163" s="193">
        <f t="shared" si="21"/>
        <v>0</v>
      </c>
      <c r="Q163" s="193">
        <v>0</v>
      </c>
      <c r="R163" s="193">
        <f t="shared" si="22"/>
        <v>0</v>
      </c>
      <c r="S163" s="193">
        <v>0</v>
      </c>
      <c r="T163" s="194">
        <f t="shared" si="23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95" t="s">
        <v>179</v>
      </c>
      <c r="AT163" s="195" t="s">
        <v>175</v>
      </c>
      <c r="AU163" s="195" t="s">
        <v>180</v>
      </c>
      <c r="AY163" s="14" t="s">
        <v>172</v>
      </c>
      <c r="BE163" s="196">
        <f t="shared" si="24"/>
        <v>0</v>
      </c>
      <c r="BF163" s="196">
        <f t="shared" si="25"/>
        <v>0</v>
      </c>
      <c r="BG163" s="196">
        <f t="shared" si="26"/>
        <v>0</v>
      </c>
      <c r="BH163" s="196">
        <f t="shared" si="27"/>
        <v>0</v>
      </c>
      <c r="BI163" s="196">
        <f t="shared" si="28"/>
        <v>0</v>
      </c>
      <c r="BJ163" s="14" t="s">
        <v>180</v>
      </c>
      <c r="BK163" s="196">
        <f t="shared" si="29"/>
        <v>0</v>
      </c>
      <c r="BL163" s="14" t="s">
        <v>179</v>
      </c>
      <c r="BM163" s="195" t="s">
        <v>544</v>
      </c>
    </row>
    <row r="164" spans="1:65" s="2" customFormat="1" ht="24.2" customHeight="1">
      <c r="A164" s="31"/>
      <c r="B164" s="32"/>
      <c r="C164" s="184" t="s">
        <v>406</v>
      </c>
      <c r="D164" s="184" t="s">
        <v>175</v>
      </c>
      <c r="E164" s="185" t="s">
        <v>1118</v>
      </c>
      <c r="F164" s="186" t="s">
        <v>2254</v>
      </c>
      <c r="G164" s="187" t="s">
        <v>1048</v>
      </c>
      <c r="H164" s="188">
        <v>37</v>
      </c>
      <c r="I164" s="189"/>
      <c r="J164" s="188">
        <f t="shared" si="20"/>
        <v>0</v>
      </c>
      <c r="K164" s="190"/>
      <c r="L164" s="36"/>
      <c r="M164" s="191" t="s">
        <v>1</v>
      </c>
      <c r="N164" s="192" t="s">
        <v>38</v>
      </c>
      <c r="O164" s="68"/>
      <c r="P164" s="193">
        <f t="shared" si="21"/>
        <v>0</v>
      </c>
      <c r="Q164" s="193">
        <v>0</v>
      </c>
      <c r="R164" s="193">
        <f t="shared" si="22"/>
        <v>0</v>
      </c>
      <c r="S164" s="193">
        <v>0</v>
      </c>
      <c r="T164" s="194">
        <f t="shared" si="23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95" t="s">
        <v>179</v>
      </c>
      <c r="AT164" s="195" t="s">
        <v>175</v>
      </c>
      <c r="AU164" s="195" t="s">
        <v>180</v>
      </c>
      <c r="AY164" s="14" t="s">
        <v>172</v>
      </c>
      <c r="BE164" s="196">
        <f t="shared" si="24"/>
        <v>0</v>
      </c>
      <c r="BF164" s="196">
        <f t="shared" si="25"/>
        <v>0</v>
      </c>
      <c r="BG164" s="196">
        <f t="shared" si="26"/>
        <v>0</v>
      </c>
      <c r="BH164" s="196">
        <f t="shared" si="27"/>
        <v>0</v>
      </c>
      <c r="BI164" s="196">
        <f t="shared" si="28"/>
        <v>0</v>
      </c>
      <c r="BJ164" s="14" t="s">
        <v>180</v>
      </c>
      <c r="BK164" s="196">
        <f t="shared" si="29"/>
        <v>0</v>
      </c>
      <c r="BL164" s="14" t="s">
        <v>179</v>
      </c>
      <c r="BM164" s="195" t="s">
        <v>552</v>
      </c>
    </row>
    <row r="165" spans="1:65" s="2" customFormat="1" ht="24.2" customHeight="1">
      <c r="A165" s="31"/>
      <c r="B165" s="32"/>
      <c r="C165" s="184" t="s">
        <v>412</v>
      </c>
      <c r="D165" s="184" t="s">
        <v>175</v>
      </c>
      <c r="E165" s="185" t="s">
        <v>1120</v>
      </c>
      <c r="F165" s="186" t="s">
        <v>2255</v>
      </c>
      <c r="G165" s="187" t="s">
        <v>1048</v>
      </c>
      <c r="H165" s="188">
        <v>41</v>
      </c>
      <c r="I165" s="189"/>
      <c r="J165" s="188">
        <f t="shared" si="20"/>
        <v>0</v>
      </c>
      <c r="K165" s="190"/>
      <c r="L165" s="36"/>
      <c r="M165" s="191" t="s">
        <v>1</v>
      </c>
      <c r="N165" s="192" t="s">
        <v>38</v>
      </c>
      <c r="O165" s="68"/>
      <c r="P165" s="193">
        <f t="shared" si="21"/>
        <v>0</v>
      </c>
      <c r="Q165" s="193">
        <v>0</v>
      </c>
      <c r="R165" s="193">
        <f t="shared" si="22"/>
        <v>0</v>
      </c>
      <c r="S165" s="193">
        <v>0</v>
      </c>
      <c r="T165" s="194">
        <f t="shared" si="23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95" t="s">
        <v>179</v>
      </c>
      <c r="AT165" s="195" t="s">
        <v>175</v>
      </c>
      <c r="AU165" s="195" t="s">
        <v>180</v>
      </c>
      <c r="AY165" s="14" t="s">
        <v>172</v>
      </c>
      <c r="BE165" s="196">
        <f t="shared" si="24"/>
        <v>0</v>
      </c>
      <c r="BF165" s="196">
        <f t="shared" si="25"/>
        <v>0</v>
      </c>
      <c r="BG165" s="196">
        <f t="shared" si="26"/>
        <v>0</v>
      </c>
      <c r="BH165" s="196">
        <f t="shared" si="27"/>
        <v>0</v>
      </c>
      <c r="BI165" s="196">
        <f t="shared" si="28"/>
        <v>0</v>
      </c>
      <c r="BJ165" s="14" t="s">
        <v>180</v>
      </c>
      <c r="BK165" s="196">
        <f t="shared" si="29"/>
        <v>0</v>
      </c>
      <c r="BL165" s="14" t="s">
        <v>179</v>
      </c>
      <c r="BM165" s="195" t="s">
        <v>560</v>
      </c>
    </row>
    <row r="166" spans="1:65" s="2" customFormat="1" ht="24.2" customHeight="1">
      <c r="A166" s="31"/>
      <c r="B166" s="32"/>
      <c r="C166" s="184" t="s">
        <v>416</v>
      </c>
      <c r="D166" s="184" t="s">
        <v>175</v>
      </c>
      <c r="E166" s="185" t="s">
        <v>1122</v>
      </c>
      <c r="F166" s="186" t="s">
        <v>1123</v>
      </c>
      <c r="G166" s="187" t="s">
        <v>1048</v>
      </c>
      <c r="H166" s="188">
        <v>1</v>
      </c>
      <c r="I166" s="189"/>
      <c r="J166" s="188">
        <f t="shared" si="20"/>
        <v>0</v>
      </c>
      <c r="K166" s="190"/>
      <c r="L166" s="36"/>
      <c r="M166" s="191" t="s">
        <v>1</v>
      </c>
      <c r="N166" s="192" t="s">
        <v>38</v>
      </c>
      <c r="O166" s="68"/>
      <c r="P166" s="193">
        <f t="shared" si="21"/>
        <v>0</v>
      </c>
      <c r="Q166" s="193">
        <v>0</v>
      </c>
      <c r="R166" s="193">
        <f t="shared" si="22"/>
        <v>0</v>
      </c>
      <c r="S166" s="193">
        <v>0</v>
      </c>
      <c r="T166" s="194">
        <f t="shared" si="23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95" t="s">
        <v>179</v>
      </c>
      <c r="AT166" s="195" t="s">
        <v>175</v>
      </c>
      <c r="AU166" s="195" t="s">
        <v>180</v>
      </c>
      <c r="AY166" s="14" t="s">
        <v>172</v>
      </c>
      <c r="BE166" s="196">
        <f t="shared" si="24"/>
        <v>0</v>
      </c>
      <c r="BF166" s="196">
        <f t="shared" si="25"/>
        <v>0</v>
      </c>
      <c r="BG166" s="196">
        <f t="shared" si="26"/>
        <v>0</v>
      </c>
      <c r="BH166" s="196">
        <f t="shared" si="27"/>
        <v>0</v>
      </c>
      <c r="BI166" s="196">
        <f t="shared" si="28"/>
        <v>0</v>
      </c>
      <c r="BJ166" s="14" t="s">
        <v>180</v>
      </c>
      <c r="BK166" s="196">
        <f t="shared" si="29"/>
        <v>0</v>
      </c>
      <c r="BL166" s="14" t="s">
        <v>179</v>
      </c>
      <c r="BM166" s="195" t="s">
        <v>567</v>
      </c>
    </row>
    <row r="167" spans="1:65" s="2" customFormat="1" ht="24.2" customHeight="1">
      <c r="A167" s="31"/>
      <c r="B167" s="32"/>
      <c r="C167" s="184" t="s">
        <v>422</v>
      </c>
      <c r="D167" s="184" t="s">
        <v>175</v>
      </c>
      <c r="E167" s="185" t="s">
        <v>1124</v>
      </c>
      <c r="F167" s="186" t="s">
        <v>1125</v>
      </c>
      <c r="G167" s="187" t="s">
        <v>1048</v>
      </c>
      <c r="H167" s="188">
        <v>1</v>
      </c>
      <c r="I167" s="189"/>
      <c r="J167" s="188">
        <f t="shared" si="20"/>
        <v>0</v>
      </c>
      <c r="K167" s="190"/>
      <c r="L167" s="36"/>
      <c r="M167" s="191" t="s">
        <v>1</v>
      </c>
      <c r="N167" s="192" t="s">
        <v>38</v>
      </c>
      <c r="O167" s="68"/>
      <c r="P167" s="193">
        <f t="shared" si="21"/>
        <v>0</v>
      </c>
      <c r="Q167" s="193">
        <v>0</v>
      </c>
      <c r="R167" s="193">
        <f t="shared" si="22"/>
        <v>0</v>
      </c>
      <c r="S167" s="193">
        <v>0</v>
      </c>
      <c r="T167" s="194">
        <f t="shared" si="23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95" t="s">
        <v>179</v>
      </c>
      <c r="AT167" s="195" t="s">
        <v>175</v>
      </c>
      <c r="AU167" s="195" t="s">
        <v>180</v>
      </c>
      <c r="AY167" s="14" t="s">
        <v>172</v>
      </c>
      <c r="BE167" s="196">
        <f t="shared" si="24"/>
        <v>0</v>
      </c>
      <c r="BF167" s="196">
        <f t="shared" si="25"/>
        <v>0</v>
      </c>
      <c r="BG167" s="196">
        <f t="shared" si="26"/>
        <v>0</v>
      </c>
      <c r="BH167" s="196">
        <f t="shared" si="27"/>
        <v>0</v>
      </c>
      <c r="BI167" s="196">
        <f t="shared" si="28"/>
        <v>0</v>
      </c>
      <c r="BJ167" s="14" t="s">
        <v>180</v>
      </c>
      <c r="BK167" s="196">
        <f t="shared" si="29"/>
        <v>0</v>
      </c>
      <c r="BL167" s="14" t="s">
        <v>179</v>
      </c>
      <c r="BM167" s="195" t="s">
        <v>577</v>
      </c>
    </row>
    <row r="168" spans="1:65" s="2" customFormat="1" ht="24.2" customHeight="1">
      <c r="A168" s="31"/>
      <c r="B168" s="32"/>
      <c r="C168" s="184" t="s">
        <v>426</v>
      </c>
      <c r="D168" s="184" t="s">
        <v>175</v>
      </c>
      <c r="E168" s="185" t="s">
        <v>1126</v>
      </c>
      <c r="F168" s="186" t="s">
        <v>1127</v>
      </c>
      <c r="G168" s="187" t="s">
        <v>1048</v>
      </c>
      <c r="H168" s="188">
        <v>1</v>
      </c>
      <c r="I168" s="189"/>
      <c r="J168" s="188">
        <f t="shared" si="20"/>
        <v>0</v>
      </c>
      <c r="K168" s="190"/>
      <c r="L168" s="36"/>
      <c r="M168" s="191" t="s">
        <v>1</v>
      </c>
      <c r="N168" s="192" t="s">
        <v>38</v>
      </c>
      <c r="O168" s="68"/>
      <c r="P168" s="193">
        <f t="shared" si="21"/>
        <v>0</v>
      </c>
      <c r="Q168" s="193">
        <v>0</v>
      </c>
      <c r="R168" s="193">
        <f t="shared" si="22"/>
        <v>0</v>
      </c>
      <c r="S168" s="193">
        <v>0</v>
      </c>
      <c r="T168" s="194">
        <f t="shared" si="23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95" t="s">
        <v>179</v>
      </c>
      <c r="AT168" s="195" t="s">
        <v>175</v>
      </c>
      <c r="AU168" s="195" t="s">
        <v>180</v>
      </c>
      <c r="AY168" s="14" t="s">
        <v>172</v>
      </c>
      <c r="BE168" s="196">
        <f t="shared" si="24"/>
        <v>0</v>
      </c>
      <c r="BF168" s="196">
        <f t="shared" si="25"/>
        <v>0</v>
      </c>
      <c r="BG168" s="196">
        <f t="shared" si="26"/>
        <v>0</v>
      </c>
      <c r="BH168" s="196">
        <f t="shared" si="27"/>
        <v>0</v>
      </c>
      <c r="BI168" s="196">
        <f t="shared" si="28"/>
        <v>0</v>
      </c>
      <c r="BJ168" s="14" t="s">
        <v>180</v>
      </c>
      <c r="BK168" s="196">
        <f t="shared" si="29"/>
        <v>0</v>
      </c>
      <c r="BL168" s="14" t="s">
        <v>179</v>
      </c>
      <c r="BM168" s="195" t="s">
        <v>585</v>
      </c>
    </row>
    <row r="169" spans="1:65" s="2" customFormat="1" ht="24.2" customHeight="1">
      <c r="A169" s="31"/>
      <c r="B169" s="32"/>
      <c r="C169" s="184" t="s">
        <v>432</v>
      </c>
      <c r="D169" s="184" t="s">
        <v>175</v>
      </c>
      <c r="E169" s="185" t="s">
        <v>1128</v>
      </c>
      <c r="F169" s="186" t="s">
        <v>1129</v>
      </c>
      <c r="G169" s="187" t="s">
        <v>1048</v>
      </c>
      <c r="H169" s="188">
        <v>1</v>
      </c>
      <c r="I169" s="189"/>
      <c r="J169" s="188">
        <f t="shared" si="20"/>
        <v>0</v>
      </c>
      <c r="K169" s="190"/>
      <c r="L169" s="36"/>
      <c r="M169" s="191" t="s">
        <v>1</v>
      </c>
      <c r="N169" s="192" t="s">
        <v>38</v>
      </c>
      <c r="O169" s="68"/>
      <c r="P169" s="193">
        <f t="shared" si="21"/>
        <v>0</v>
      </c>
      <c r="Q169" s="193">
        <v>0</v>
      </c>
      <c r="R169" s="193">
        <f t="shared" si="22"/>
        <v>0</v>
      </c>
      <c r="S169" s="193">
        <v>0</v>
      </c>
      <c r="T169" s="194">
        <f t="shared" si="23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95" t="s">
        <v>179</v>
      </c>
      <c r="AT169" s="195" t="s">
        <v>175</v>
      </c>
      <c r="AU169" s="195" t="s">
        <v>180</v>
      </c>
      <c r="AY169" s="14" t="s">
        <v>172</v>
      </c>
      <c r="BE169" s="196">
        <f t="shared" si="24"/>
        <v>0</v>
      </c>
      <c r="BF169" s="196">
        <f t="shared" si="25"/>
        <v>0</v>
      </c>
      <c r="BG169" s="196">
        <f t="shared" si="26"/>
        <v>0</v>
      </c>
      <c r="BH169" s="196">
        <f t="shared" si="27"/>
        <v>0</v>
      </c>
      <c r="BI169" s="196">
        <f t="shared" si="28"/>
        <v>0</v>
      </c>
      <c r="BJ169" s="14" t="s">
        <v>180</v>
      </c>
      <c r="BK169" s="196">
        <f t="shared" si="29"/>
        <v>0</v>
      </c>
      <c r="BL169" s="14" t="s">
        <v>179</v>
      </c>
      <c r="BM169" s="195" t="s">
        <v>590</v>
      </c>
    </row>
    <row r="170" spans="1:65" s="2" customFormat="1" ht="14.45" customHeight="1">
      <c r="A170" s="31"/>
      <c r="B170" s="32"/>
      <c r="C170" s="197" t="s">
        <v>438</v>
      </c>
      <c r="D170" s="197" t="s">
        <v>256</v>
      </c>
      <c r="E170" s="198" t="s">
        <v>1130</v>
      </c>
      <c r="F170" s="199" t="s">
        <v>1131</v>
      </c>
      <c r="G170" s="200" t="s">
        <v>1048</v>
      </c>
      <c r="H170" s="201">
        <v>1</v>
      </c>
      <c r="I170" s="202"/>
      <c r="J170" s="201">
        <f t="shared" si="20"/>
        <v>0</v>
      </c>
      <c r="K170" s="203"/>
      <c r="L170" s="204"/>
      <c r="M170" s="205" t="s">
        <v>1</v>
      </c>
      <c r="N170" s="206" t="s">
        <v>38</v>
      </c>
      <c r="O170" s="68"/>
      <c r="P170" s="193">
        <f t="shared" si="21"/>
        <v>0</v>
      </c>
      <c r="Q170" s="193">
        <v>0</v>
      </c>
      <c r="R170" s="193">
        <f t="shared" si="22"/>
        <v>0</v>
      </c>
      <c r="S170" s="193">
        <v>0</v>
      </c>
      <c r="T170" s="194">
        <f t="shared" si="23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95" t="s">
        <v>220</v>
      </c>
      <c r="AT170" s="195" t="s">
        <v>256</v>
      </c>
      <c r="AU170" s="195" t="s">
        <v>180</v>
      </c>
      <c r="AY170" s="14" t="s">
        <v>172</v>
      </c>
      <c r="BE170" s="196">
        <f t="shared" si="24"/>
        <v>0</v>
      </c>
      <c r="BF170" s="196">
        <f t="shared" si="25"/>
        <v>0</v>
      </c>
      <c r="BG170" s="196">
        <f t="shared" si="26"/>
        <v>0</v>
      </c>
      <c r="BH170" s="196">
        <f t="shared" si="27"/>
        <v>0</v>
      </c>
      <c r="BI170" s="196">
        <f t="shared" si="28"/>
        <v>0</v>
      </c>
      <c r="BJ170" s="14" t="s">
        <v>180</v>
      </c>
      <c r="BK170" s="196">
        <f t="shared" si="29"/>
        <v>0</v>
      </c>
      <c r="BL170" s="14" t="s">
        <v>179</v>
      </c>
      <c r="BM170" s="195" t="s">
        <v>592</v>
      </c>
    </row>
    <row r="171" spans="1:65" s="2" customFormat="1" ht="24.2" customHeight="1">
      <c r="A171" s="31"/>
      <c r="B171" s="32"/>
      <c r="C171" s="184" t="s">
        <v>444</v>
      </c>
      <c r="D171" s="184" t="s">
        <v>175</v>
      </c>
      <c r="E171" s="185" t="s">
        <v>1132</v>
      </c>
      <c r="F171" s="186" t="s">
        <v>1133</v>
      </c>
      <c r="G171" s="187" t="s">
        <v>1048</v>
      </c>
      <c r="H171" s="188">
        <v>1</v>
      </c>
      <c r="I171" s="189"/>
      <c r="J171" s="188">
        <f t="shared" si="20"/>
        <v>0</v>
      </c>
      <c r="K171" s="190"/>
      <c r="L171" s="36"/>
      <c r="M171" s="191" t="s">
        <v>1</v>
      </c>
      <c r="N171" s="192" t="s">
        <v>38</v>
      </c>
      <c r="O171" s="68"/>
      <c r="P171" s="193">
        <f t="shared" si="21"/>
        <v>0</v>
      </c>
      <c r="Q171" s="193">
        <v>0</v>
      </c>
      <c r="R171" s="193">
        <f t="shared" si="22"/>
        <v>0</v>
      </c>
      <c r="S171" s="193">
        <v>0</v>
      </c>
      <c r="T171" s="194">
        <f t="shared" si="23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95" t="s">
        <v>179</v>
      </c>
      <c r="AT171" s="195" t="s">
        <v>175</v>
      </c>
      <c r="AU171" s="195" t="s">
        <v>180</v>
      </c>
      <c r="AY171" s="14" t="s">
        <v>172</v>
      </c>
      <c r="BE171" s="196">
        <f t="shared" si="24"/>
        <v>0</v>
      </c>
      <c r="BF171" s="196">
        <f t="shared" si="25"/>
        <v>0</v>
      </c>
      <c r="BG171" s="196">
        <f t="shared" si="26"/>
        <v>0</v>
      </c>
      <c r="BH171" s="196">
        <f t="shared" si="27"/>
        <v>0</v>
      </c>
      <c r="BI171" s="196">
        <f t="shared" si="28"/>
        <v>0</v>
      </c>
      <c r="BJ171" s="14" t="s">
        <v>180</v>
      </c>
      <c r="BK171" s="196">
        <f t="shared" si="29"/>
        <v>0</v>
      </c>
      <c r="BL171" s="14" t="s">
        <v>179</v>
      </c>
      <c r="BM171" s="195" t="s">
        <v>601</v>
      </c>
    </row>
    <row r="172" spans="1:65" s="2" customFormat="1" ht="24.2" customHeight="1">
      <c r="A172" s="31"/>
      <c r="B172" s="32"/>
      <c r="C172" s="184" t="s">
        <v>450</v>
      </c>
      <c r="D172" s="184" t="s">
        <v>175</v>
      </c>
      <c r="E172" s="185" t="s">
        <v>1135</v>
      </c>
      <c r="F172" s="186" t="s">
        <v>2256</v>
      </c>
      <c r="G172" s="187" t="s">
        <v>1048</v>
      </c>
      <c r="H172" s="188">
        <v>1</v>
      </c>
      <c r="I172" s="189"/>
      <c r="J172" s="188">
        <f t="shared" si="20"/>
        <v>0</v>
      </c>
      <c r="K172" s="190"/>
      <c r="L172" s="36"/>
      <c r="M172" s="191" t="s">
        <v>1</v>
      </c>
      <c r="N172" s="192" t="s">
        <v>38</v>
      </c>
      <c r="O172" s="68"/>
      <c r="P172" s="193">
        <f t="shared" si="21"/>
        <v>0</v>
      </c>
      <c r="Q172" s="193">
        <v>0</v>
      </c>
      <c r="R172" s="193">
        <f t="shared" si="22"/>
        <v>0</v>
      </c>
      <c r="S172" s="193">
        <v>0</v>
      </c>
      <c r="T172" s="194">
        <f t="shared" si="23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95" t="s">
        <v>179</v>
      </c>
      <c r="AT172" s="195" t="s">
        <v>175</v>
      </c>
      <c r="AU172" s="195" t="s">
        <v>180</v>
      </c>
      <c r="AY172" s="14" t="s">
        <v>172</v>
      </c>
      <c r="BE172" s="196">
        <f t="shared" si="24"/>
        <v>0</v>
      </c>
      <c r="BF172" s="196">
        <f t="shared" si="25"/>
        <v>0</v>
      </c>
      <c r="BG172" s="196">
        <f t="shared" si="26"/>
        <v>0</v>
      </c>
      <c r="BH172" s="196">
        <f t="shared" si="27"/>
        <v>0</v>
      </c>
      <c r="BI172" s="196">
        <f t="shared" si="28"/>
        <v>0</v>
      </c>
      <c r="BJ172" s="14" t="s">
        <v>180</v>
      </c>
      <c r="BK172" s="196">
        <f t="shared" si="29"/>
        <v>0</v>
      </c>
      <c r="BL172" s="14" t="s">
        <v>179</v>
      </c>
      <c r="BM172" s="195" t="s">
        <v>609</v>
      </c>
    </row>
    <row r="173" spans="1:65" s="2" customFormat="1" ht="24.2" customHeight="1">
      <c r="A173" s="31"/>
      <c r="B173" s="32"/>
      <c r="C173" s="197" t="s">
        <v>454</v>
      </c>
      <c r="D173" s="197" t="s">
        <v>256</v>
      </c>
      <c r="E173" s="198" t="s">
        <v>1138</v>
      </c>
      <c r="F173" s="199" t="s">
        <v>2257</v>
      </c>
      <c r="G173" s="200" t="s">
        <v>1048</v>
      </c>
      <c r="H173" s="201">
        <v>1</v>
      </c>
      <c r="I173" s="202"/>
      <c r="J173" s="201">
        <f t="shared" si="20"/>
        <v>0</v>
      </c>
      <c r="K173" s="203"/>
      <c r="L173" s="204"/>
      <c r="M173" s="205" t="s">
        <v>1</v>
      </c>
      <c r="N173" s="206" t="s">
        <v>38</v>
      </c>
      <c r="O173" s="68"/>
      <c r="P173" s="193">
        <f t="shared" si="21"/>
        <v>0</v>
      </c>
      <c r="Q173" s="193">
        <v>0</v>
      </c>
      <c r="R173" s="193">
        <f t="shared" si="22"/>
        <v>0</v>
      </c>
      <c r="S173" s="193">
        <v>0</v>
      </c>
      <c r="T173" s="194">
        <f t="shared" si="23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220</v>
      </c>
      <c r="AT173" s="195" t="s">
        <v>256</v>
      </c>
      <c r="AU173" s="195" t="s">
        <v>180</v>
      </c>
      <c r="AY173" s="14" t="s">
        <v>172</v>
      </c>
      <c r="BE173" s="196">
        <f t="shared" si="24"/>
        <v>0</v>
      </c>
      <c r="BF173" s="196">
        <f t="shared" si="25"/>
        <v>0</v>
      </c>
      <c r="BG173" s="196">
        <f t="shared" si="26"/>
        <v>0</v>
      </c>
      <c r="BH173" s="196">
        <f t="shared" si="27"/>
        <v>0</v>
      </c>
      <c r="BI173" s="196">
        <f t="shared" si="28"/>
        <v>0</v>
      </c>
      <c r="BJ173" s="14" t="s">
        <v>180</v>
      </c>
      <c r="BK173" s="196">
        <f t="shared" si="29"/>
        <v>0</v>
      </c>
      <c r="BL173" s="14" t="s">
        <v>179</v>
      </c>
      <c r="BM173" s="195" t="s">
        <v>617</v>
      </c>
    </row>
    <row r="174" spans="1:65" s="2" customFormat="1" ht="24.2" customHeight="1">
      <c r="A174" s="31"/>
      <c r="B174" s="32"/>
      <c r="C174" s="184" t="s">
        <v>462</v>
      </c>
      <c r="D174" s="184" t="s">
        <v>175</v>
      </c>
      <c r="E174" s="185" t="s">
        <v>1141</v>
      </c>
      <c r="F174" s="186" t="s">
        <v>1142</v>
      </c>
      <c r="G174" s="187" t="s">
        <v>337</v>
      </c>
      <c r="H174" s="188">
        <v>4.2</v>
      </c>
      <c r="I174" s="189"/>
      <c r="J174" s="188">
        <f t="shared" si="20"/>
        <v>0</v>
      </c>
      <c r="K174" s="190"/>
      <c r="L174" s="36"/>
      <c r="M174" s="191" t="s">
        <v>1</v>
      </c>
      <c r="N174" s="192" t="s">
        <v>38</v>
      </c>
      <c r="O174" s="68"/>
      <c r="P174" s="193">
        <f t="shared" si="21"/>
        <v>0</v>
      </c>
      <c r="Q174" s="193">
        <v>0</v>
      </c>
      <c r="R174" s="193">
        <f t="shared" si="22"/>
        <v>0</v>
      </c>
      <c r="S174" s="193">
        <v>0</v>
      </c>
      <c r="T174" s="194">
        <f t="shared" si="23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95" t="s">
        <v>179</v>
      </c>
      <c r="AT174" s="195" t="s">
        <v>175</v>
      </c>
      <c r="AU174" s="195" t="s">
        <v>180</v>
      </c>
      <c r="AY174" s="14" t="s">
        <v>172</v>
      </c>
      <c r="BE174" s="196">
        <f t="shared" si="24"/>
        <v>0</v>
      </c>
      <c r="BF174" s="196">
        <f t="shared" si="25"/>
        <v>0</v>
      </c>
      <c r="BG174" s="196">
        <f t="shared" si="26"/>
        <v>0</v>
      </c>
      <c r="BH174" s="196">
        <f t="shared" si="27"/>
        <v>0</v>
      </c>
      <c r="BI174" s="196">
        <f t="shared" si="28"/>
        <v>0</v>
      </c>
      <c r="BJ174" s="14" t="s">
        <v>180</v>
      </c>
      <c r="BK174" s="196">
        <f t="shared" si="29"/>
        <v>0</v>
      </c>
      <c r="BL174" s="14" t="s">
        <v>179</v>
      </c>
      <c r="BM174" s="195" t="s">
        <v>627</v>
      </c>
    </row>
    <row r="175" spans="1:65" s="2" customFormat="1" ht="24.2" customHeight="1">
      <c r="A175" s="31"/>
      <c r="B175" s="32"/>
      <c r="C175" s="197" t="s">
        <v>466</v>
      </c>
      <c r="D175" s="197" t="s">
        <v>256</v>
      </c>
      <c r="E175" s="198" t="s">
        <v>1144</v>
      </c>
      <c r="F175" s="199" t="s">
        <v>1145</v>
      </c>
      <c r="G175" s="200" t="s">
        <v>457</v>
      </c>
      <c r="H175" s="201">
        <v>0.5</v>
      </c>
      <c r="I175" s="202"/>
      <c r="J175" s="201">
        <f t="shared" si="20"/>
        <v>0</v>
      </c>
      <c r="K175" s="203"/>
      <c r="L175" s="204"/>
      <c r="M175" s="205" t="s">
        <v>1</v>
      </c>
      <c r="N175" s="206" t="s">
        <v>38</v>
      </c>
      <c r="O175" s="68"/>
      <c r="P175" s="193">
        <f t="shared" si="21"/>
        <v>0</v>
      </c>
      <c r="Q175" s="193">
        <v>1E-3</v>
      </c>
      <c r="R175" s="193">
        <f t="shared" si="22"/>
        <v>5.0000000000000001E-4</v>
      </c>
      <c r="S175" s="193">
        <v>0</v>
      </c>
      <c r="T175" s="194">
        <f t="shared" si="23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220</v>
      </c>
      <c r="AT175" s="195" t="s">
        <v>256</v>
      </c>
      <c r="AU175" s="195" t="s">
        <v>180</v>
      </c>
      <c r="AY175" s="14" t="s">
        <v>172</v>
      </c>
      <c r="BE175" s="196">
        <f t="shared" si="24"/>
        <v>0</v>
      </c>
      <c r="BF175" s="196">
        <f t="shared" si="25"/>
        <v>0</v>
      </c>
      <c r="BG175" s="196">
        <f t="shared" si="26"/>
        <v>0</v>
      </c>
      <c r="BH175" s="196">
        <f t="shared" si="27"/>
        <v>0</v>
      </c>
      <c r="BI175" s="196">
        <f t="shared" si="28"/>
        <v>0</v>
      </c>
      <c r="BJ175" s="14" t="s">
        <v>180</v>
      </c>
      <c r="BK175" s="196">
        <f t="shared" si="29"/>
        <v>0</v>
      </c>
      <c r="BL175" s="14" t="s">
        <v>179</v>
      </c>
      <c r="BM175" s="195" t="s">
        <v>637</v>
      </c>
    </row>
    <row r="176" spans="1:65" s="2" customFormat="1" ht="24.2" customHeight="1">
      <c r="A176" s="31"/>
      <c r="B176" s="32"/>
      <c r="C176" s="197" t="s">
        <v>472</v>
      </c>
      <c r="D176" s="197" t="s">
        <v>256</v>
      </c>
      <c r="E176" s="198" t="s">
        <v>1147</v>
      </c>
      <c r="F176" s="199" t="s">
        <v>1148</v>
      </c>
      <c r="G176" s="200" t="s">
        <v>457</v>
      </c>
      <c r="H176" s="201">
        <v>0.5</v>
      </c>
      <c r="I176" s="202"/>
      <c r="J176" s="201">
        <f t="shared" si="20"/>
        <v>0</v>
      </c>
      <c r="K176" s="203"/>
      <c r="L176" s="204"/>
      <c r="M176" s="205" t="s">
        <v>1</v>
      </c>
      <c r="N176" s="206" t="s">
        <v>38</v>
      </c>
      <c r="O176" s="68"/>
      <c r="P176" s="193">
        <f t="shared" si="21"/>
        <v>0</v>
      </c>
      <c r="Q176" s="193">
        <v>1E-3</v>
      </c>
      <c r="R176" s="193">
        <f t="shared" si="22"/>
        <v>5.0000000000000001E-4</v>
      </c>
      <c r="S176" s="193">
        <v>0</v>
      </c>
      <c r="T176" s="194">
        <f t="shared" si="23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95" t="s">
        <v>220</v>
      </c>
      <c r="AT176" s="195" t="s">
        <v>256</v>
      </c>
      <c r="AU176" s="195" t="s">
        <v>180</v>
      </c>
      <c r="AY176" s="14" t="s">
        <v>172</v>
      </c>
      <c r="BE176" s="196">
        <f t="shared" si="24"/>
        <v>0</v>
      </c>
      <c r="BF176" s="196">
        <f t="shared" si="25"/>
        <v>0</v>
      </c>
      <c r="BG176" s="196">
        <f t="shared" si="26"/>
        <v>0</v>
      </c>
      <c r="BH176" s="196">
        <f t="shared" si="27"/>
        <v>0</v>
      </c>
      <c r="BI176" s="196">
        <f t="shared" si="28"/>
        <v>0</v>
      </c>
      <c r="BJ176" s="14" t="s">
        <v>180</v>
      </c>
      <c r="BK176" s="196">
        <f t="shared" si="29"/>
        <v>0</v>
      </c>
      <c r="BL176" s="14" t="s">
        <v>179</v>
      </c>
      <c r="BM176" s="195" t="s">
        <v>645</v>
      </c>
    </row>
    <row r="177" spans="1:65" s="2" customFormat="1" ht="24.2" customHeight="1">
      <c r="A177" s="31"/>
      <c r="B177" s="32"/>
      <c r="C177" s="197" t="s">
        <v>476</v>
      </c>
      <c r="D177" s="197" t="s">
        <v>256</v>
      </c>
      <c r="E177" s="198" t="s">
        <v>1150</v>
      </c>
      <c r="F177" s="199" t="s">
        <v>1151</v>
      </c>
      <c r="G177" s="200" t="s">
        <v>457</v>
      </c>
      <c r="H177" s="201">
        <v>0.5</v>
      </c>
      <c r="I177" s="202"/>
      <c r="J177" s="201">
        <f t="shared" si="20"/>
        <v>0</v>
      </c>
      <c r="K177" s="203"/>
      <c r="L177" s="204"/>
      <c r="M177" s="205" t="s">
        <v>1</v>
      </c>
      <c r="N177" s="206" t="s">
        <v>38</v>
      </c>
      <c r="O177" s="68"/>
      <c r="P177" s="193">
        <f t="shared" si="21"/>
        <v>0</v>
      </c>
      <c r="Q177" s="193">
        <v>1E-3</v>
      </c>
      <c r="R177" s="193">
        <f t="shared" si="22"/>
        <v>5.0000000000000001E-4</v>
      </c>
      <c r="S177" s="193">
        <v>0</v>
      </c>
      <c r="T177" s="194">
        <f t="shared" si="23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95" t="s">
        <v>220</v>
      </c>
      <c r="AT177" s="195" t="s">
        <v>256</v>
      </c>
      <c r="AU177" s="195" t="s">
        <v>180</v>
      </c>
      <c r="AY177" s="14" t="s">
        <v>172</v>
      </c>
      <c r="BE177" s="196">
        <f t="shared" si="24"/>
        <v>0</v>
      </c>
      <c r="BF177" s="196">
        <f t="shared" si="25"/>
        <v>0</v>
      </c>
      <c r="BG177" s="196">
        <f t="shared" si="26"/>
        <v>0</v>
      </c>
      <c r="BH177" s="196">
        <f t="shared" si="27"/>
        <v>0</v>
      </c>
      <c r="BI177" s="196">
        <f t="shared" si="28"/>
        <v>0</v>
      </c>
      <c r="BJ177" s="14" t="s">
        <v>180</v>
      </c>
      <c r="BK177" s="196">
        <f t="shared" si="29"/>
        <v>0</v>
      </c>
      <c r="BL177" s="14" t="s">
        <v>179</v>
      </c>
      <c r="BM177" s="195" t="s">
        <v>867</v>
      </c>
    </row>
    <row r="178" spans="1:65" s="2" customFormat="1" ht="24.2" customHeight="1">
      <c r="A178" s="31"/>
      <c r="B178" s="32"/>
      <c r="C178" s="184" t="s">
        <v>482</v>
      </c>
      <c r="D178" s="184" t="s">
        <v>175</v>
      </c>
      <c r="E178" s="185" t="s">
        <v>1153</v>
      </c>
      <c r="F178" s="186" t="s">
        <v>1154</v>
      </c>
      <c r="G178" s="187" t="s">
        <v>337</v>
      </c>
      <c r="H178" s="188">
        <v>12</v>
      </c>
      <c r="I178" s="189"/>
      <c r="J178" s="188">
        <f t="shared" si="20"/>
        <v>0</v>
      </c>
      <c r="K178" s="190"/>
      <c r="L178" s="36"/>
      <c r="M178" s="191" t="s">
        <v>1</v>
      </c>
      <c r="N178" s="192" t="s">
        <v>38</v>
      </c>
      <c r="O178" s="68"/>
      <c r="P178" s="193">
        <f t="shared" si="21"/>
        <v>0</v>
      </c>
      <c r="Q178" s="193">
        <v>0</v>
      </c>
      <c r="R178" s="193">
        <f t="shared" si="22"/>
        <v>0</v>
      </c>
      <c r="S178" s="193">
        <v>0</v>
      </c>
      <c r="T178" s="194">
        <f t="shared" si="23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95" t="s">
        <v>179</v>
      </c>
      <c r="AT178" s="195" t="s">
        <v>175</v>
      </c>
      <c r="AU178" s="195" t="s">
        <v>180</v>
      </c>
      <c r="AY178" s="14" t="s">
        <v>172</v>
      </c>
      <c r="BE178" s="196">
        <f t="shared" si="24"/>
        <v>0</v>
      </c>
      <c r="BF178" s="196">
        <f t="shared" si="25"/>
        <v>0</v>
      </c>
      <c r="BG178" s="196">
        <f t="shared" si="26"/>
        <v>0</v>
      </c>
      <c r="BH178" s="196">
        <f t="shared" si="27"/>
        <v>0</v>
      </c>
      <c r="BI178" s="196">
        <f t="shared" si="28"/>
        <v>0</v>
      </c>
      <c r="BJ178" s="14" t="s">
        <v>180</v>
      </c>
      <c r="BK178" s="196">
        <f t="shared" si="29"/>
        <v>0</v>
      </c>
      <c r="BL178" s="14" t="s">
        <v>179</v>
      </c>
      <c r="BM178" s="195" t="s">
        <v>869</v>
      </c>
    </row>
    <row r="179" spans="1:65" s="2" customFormat="1" ht="24.2" customHeight="1">
      <c r="A179" s="31"/>
      <c r="B179" s="32"/>
      <c r="C179" s="197" t="s">
        <v>486</v>
      </c>
      <c r="D179" s="197" t="s">
        <v>256</v>
      </c>
      <c r="E179" s="198" t="s">
        <v>1799</v>
      </c>
      <c r="F179" s="199" t="s">
        <v>1800</v>
      </c>
      <c r="G179" s="200" t="s">
        <v>1048</v>
      </c>
      <c r="H179" s="201">
        <v>1</v>
      </c>
      <c r="I179" s="202"/>
      <c r="J179" s="201">
        <f t="shared" si="20"/>
        <v>0</v>
      </c>
      <c r="K179" s="203"/>
      <c r="L179" s="204"/>
      <c r="M179" s="205" t="s">
        <v>1</v>
      </c>
      <c r="N179" s="206" t="s">
        <v>38</v>
      </c>
      <c r="O179" s="68"/>
      <c r="P179" s="193">
        <f t="shared" si="21"/>
        <v>0</v>
      </c>
      <c r="Q179" s="193">
        <v>0</v>
      </c>
      <c r="R179" s="193">
        <f t="shared" si="22"/>
        <v>0</v>
      </c>
      <c r="S179" s="193">
        <v>0</v>
      </c>
      <c r="T179" s="194">
        <f t="shared" si="23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95" t="s">
        <v>220</v>
      </c>
      <c r="AT179" s="195" t="s">
        <v>256</v>
      </c>
      <c r="AU179" s="195" t="s">
        <v>180</v>
      </c>
      <c r="AY179" s="14" t="s">
        <v>172</v>
      </c>
      <c r="BE179" s="196">
        <f t="shared" si="24"/>
        <v>0</v>
      </c>
      <c r="BF179" s="196">
        <f t="shared" si="25"/>
        <v>0</v>
      </c>
      <c r="BG179" s="196">
        <f t="shared" si="26"/>
        <v>0</v>
      </c>
      <c r="BH179" s="196">
        <f t="shared" si="27"/>
        <v>0</v>
      </c>
      <c r="BI179" s="196">
        <f t="shared" si="28"/>
        <v>0</v>
      </c>
      <c r="BJ179" s="14" t="s">
        <v>180</v>
      </c>
      <c r="BK179" s="196">
        <f t="shared" si="29"/>
        <v>0</v>
      </c>
      <c r="BL179" s="14" t="s">
        <v>179</v>
      </c>
      <c r="BM179" s="195" t="s">
        <v>871</v>
      </c>
    </row>
    <row r="180" spans="1:65" s="2" customFormat="1" ht="24.2" customHeight="1">
      <c r="A180" s="31"/>
      <c r="B180" s="32"/>
      <c r="C180" s="197" t="s">
        <v>490</v>
      </c>
      <c r="D180" s="197" t="s">
        <v>256</v>
      </c>
      <c r="E180" s="198" t="s">
        <v>1155</v>
      </c>
      <c r="F180" s="199" t="s">
        <v>1156</v>
      </c>
      <c r="G180" s="200" t="s">
        <v>1048</v>
      </c>
      <c r="H180" s="201">
        <v>1</v>
      </c>
      <c r="I180" s="202"/>
      <c r="J180" s="201">
        <f t="shared" si="20"/>
        <v>0</v>
      </c>
      <c r="K180" s="203"/>
      <c r="L180" s="204"/>
      <c r="M180" s="205" t="s">
        <v>1</v>
      </c>
      <c r="N180" s="206" t="s">
        <v>38</v>
      </c>
      <c r="O180" s="68"/>
      <c r="P180" s="193">
        <f t="shared" si="21"/>
        <v>0</v>
      </c>
      <c r="Q180" s="193">
        <v>0</v>
      </c>
      <c r="R180" s="193">
        <f t="shared" si="22"/>
        <v>0</v>
      </c>
      <c r="S180" s="193">
        <v>0</v>
      </c>
      <c r="T180" s="194">
        <f t="shared" si="23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95" t="s">
        <v>220</v>
      </c>
      <c r="AT180" s="195" t="s">
        <v>256</v>
      </c>
      <c r="AU180" s="195" t="s">
        <v>180</v>
      </c>
      <c r="AY180" s="14" t="s">
        <v>172</v>
      </c>
      <c r="BE180" s="196">
        <f t="shared" si="24"/>
        <v>0</v>
      </c>
      <c r="BF180" s="196">
        <f t="shared" si="25"/>
        <v>0</v>
      </c>
      <c r="BG180" s="196">
        <f t="shared" si="26"/>
        <v>0</v>
      </c>
      <c r="BH180" s="196">
        <f t="shared" si="27"/>
        <v>0</v>
      </c>
      <c r="BI180" s="196">
        <f t="shared" si="28"/>
        <v>0</v>
      </c>
      <c r="BJ180" s="14" t="s">
        <v>180</v>
      </c>
      <c r="BK180" s="196">
        <f t="shared" si="29"/>
        <v>0</v>
      </c>
      <c r="BL180" s="14" t="s">
        <v>179</v>
      </c>
      <c r="BM180" s="195" t="s">
        <v>1134</v>
      </c>
    </row>
    <row r="181" spans="1:65" s="2" customFormat="1" ht="24.2" customHeight="1">
      <c r="A181" s="31"/>
      <c r="B181" s="32"/>
      <c r="C181" s="184" t="s">
        <v>494</v>
      </c>
      <c r="D181" s="184" t="s">
        <v>175</v>
      </c>
      <c r="E181" s="185" t="s">
        <v>1157</v>
      </c>
      <c r="F181" s="186" t="s">
        <v>1158</v>
      </c>
      <c r="G181" s="187" t="s">
        <v>1048</v>
      </c>
      <c r="H181" s="188">
        <v>1</v>
      </c>
      <c r="I181" s="189"/>
      <c r="J181" s="188">
        <f t="shared" si="20"/>
        <v>0</v>
      </c>
      <c r="K181" s="190"/>
      <c r="L181" s="36"/>
      <c r="M181" s="191" t="s">
        <v>1</v>
      </c>
      <c r="N181" s="192" t="s">
        <v>38</v>
      </c>
      <c r="O181" s="68"/>
      <c r="P181" s="193">
        <f t="shared" si="21"/>
        <v>0</v>
      </c>
      <c r="Q181" s="193">
        <v>0</v>
      </c>
      <c r="R181" s="193">
        <f t="shared" si="22"/>
        <v>0</v>
      </c>
      <c r="S181" s="193">
        <v>0</v>
      </c>
      <c r="T181" s="194">
        <f t="shared" si="23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 t="shared" si="24"/>
        <v>0</v>
      </c>
      <c r="BF181" s="196">
        <f t="shared" si="25"/>
        <v>0</v>
      </c>
      <c r="BG181" s="196">
        <f t="shared" si="26"/>
        <v>0</v>
      </c>
      <c r="BH181" s="196">
        <f t="shared" si="27"/>
        <v>0</v>
      </c>
      <c r="BI181" s="196">
        <f t="shared" si="28"/>
        <v>0</v>
      </c>
      <c r="BJ181" s="14" t="s">
        <v>180</v>
      </c>
      <c r="BK181" s="196">
        <f t="shared" si="29"/>
        <v>0</v>
      </c>
      <c r="BL181" s="14" t="s">
        <v>179</v>
      </c>
      <c r="BM181" s="195" t="s">
        <v>1137</v>
      </c>
    </row>
    <row r="182" spans="1:65" s="2" customFormat="1" ht="24.2" customHeight="1">
      <c r="A182" s="31"/>
      <c r="B182" s="32"/>
      <c r="C182" s="197" t="s">
        <v>498</v>
      </c>
      <c r="D182" s="197" t="s">
        <v>256</v>
      </c>
      <c r="E182" s="198" t="s">
        <v>1159</v>
      </c>
      <c r="F182" s="199" t="s">
        <v>1160</v>
      </c>
      <c r="G182" s="200" t="s">
        <v>1048</v>
      </c>
      <c r="H182" s="201">
        <v>1</v>
      </c>
      <c r="I182" s="202"/>
      <c r="J182" s="201">
        <f t="shared" si="20"/>
        <v>0</v>
      </c>
      <c r="K182" s="203"/>
      <c r="L182" s="204"/>
      <c r="M182" s="205" t="s">
        <v>1</v>
      </c>
      <c r="N182" s="206" t="s">
        <v>38</v>
      </c>
      <c r="O182" s="68"/>
      <c r="P182" s="193">
        <f t="shared" si="21"/>
        <v>0</v>
      </c>
      <c r="Q182" s="193">
        <v>0</v>
      </c>
      <c r="R182" s="193">
        <f t="shared" si="22"/>
        <v>0</v>
      </c>
      <c r="S182" s="193">
        <v>0</v>
      </c>
      <c r="T182" s="194">
        <f t="shared" si="23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95" t="s">
        <v>220</v>
      </c>
      <c r="AT182" s="195" t="s">
        <v>256</v>
      </c>
      <c r="AU182" s="195" t="s">
        <v>180</v>
      </c>
      <c r="AY182" s="14" t="s">
        <v>172</v>
      </c>
      <c r="BE182" s="196">
        <f t="shared" si="24"/>
        <v>0</v>
      </c>
      <c r="BF182" s="196">
        <f t="shared" si="25"/>
        <v>0</v>
      </c>
      <c r="BG182" s="196">
        <f t="shared" si="26"/>
        <v>0</v>
      </c>
      <c r="BH182" s="196">
        <f t="shared" si="27"/>
        <v>0</v>
      </c>
      <c r="BI182" s="196">
        <f t="shared" si="28"/>
        <v>0</v>
      </c>
      <c r="BJ182" s="14" t="s">
        <v>180</v>
      </c>
      <c r="BK182" s="196">
        <f t="shared" si="29"/>
        <v>0</v>
      </c>
      <c r="BL182" s="14" t="s">
        <v>179</v>
      </c>
      <c r="BM182" s="195" t="s">
        <v>1140</v>
      </c>
    </row>
    <row r="183" spans="1:65" s="2" customFormat="1" ht="24.2" customHeight="1">
      <c r="A183" s="31"/>
      <c r="B183" s="32"/>
      <c r="C183" s="197" t="s">
        <v>504</v>
      </c>
      <c r="D183" s="197" t="s">
        <v>256</v>
      </c>
      <c r="E183" s="198" t="s">
        <v>1161</v>
      </c>
      <c r="F183" s="199" t="s">
        <v>1162</v>
      </c>
      <c r="G183" s="200" t="s">
        <v>1048</v>
      </c>
      <c r="H183" s="201">
        <v>1</v>
      </c>
      <c r="I183" s="202"/>
      <c r="J183" s="201">
        <f t="shared" si="20"/>
        <v>0</v>
      </c>
      <c r="K183" s="203"/>
      <c r="L183" s="204"/>
      <c r="M183" s="205" t="s">
        <v>1</v>
      </c>
      <c r="N183" s="206" t="s">
        <v>38</v>
      </c>
      <c r="O183" s="68"/>
      <c r="P183" s="193">
        <f t="shared" si="21"/>
        <v>0</v>
      </c>
      <c r="Q183" s="193">
        <v>1.8000000000000001E-4</v>
      </c>
      <c r="R183" s="193">
        <f t="shared" si="22"/>
        <v>1.8000000000000001E-4</v>
      </c>
      <c r="S183" s="193">
        <v>0</v>
      </c>
      <c r="T183" s="194">
        <f t="shared" si="23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95" t="s">
        <v>220</v>
      </c>
      <c r="AT183" s="195" t="s">
        <v>256</v>
      </c>
      <c r="AU183" s="195" t="s">
        <v>180</v>
      </c>
      <c r="AY183" s="14" t="s">
        <v>172</v>
      </c>
      <c r="BE183" s="196">
        <f t="shared" si="24"/>
        <v>0</v>
      </c>
      <c r="BF183" s="196">
        <f t="shared" si="25"/>
        <v>0</v>
      </c>
      <c r="BG183" s="196">
        <f t="shared" si="26"/>
        <v>0</v>
      </c>
      <c r="BH183" s="196">
        <f t="shared" si="27"/>
        <v>0</v>
      </c>
      <c r="BI183" s="196">
        <f t="shared" si="28"/>
        <v>0</v>
      </c>
      <c r="BJ183" s="14" t="s">
        <v>180</v>
      </c>
      <c r="BK183" s="196">
        <f t="shared" si="29"/>
        <v>0</v>
      </c>
      <c r="BL183" s="14" t="s">
        <v>179</v>
      </c>
      <c r="BM183" s="195" t="s">
        <v>1143</v>
      </c>
    </row>
    <row r="184" spans="1:65" s="2" customFormat="1" ht="24.2" customHeight="1">
      <c r="A184" s="31"/>
      <c r="B184" s="32"/>
      <c r="C184" s="184" t="s">
        <v>508</v>
      </c>
      <c r="D184" s="184" t="s">
        <v>175</v>
      </c>
      <c r="E184" s="185" t="s">
        <v>1801</v>
      </c>
      <c r="F184" s="186" t="s">
        <v>1802</v>
      </c>
      <c r="G184" s="187" t="s">
        <v>1048</v>
      </c>
      <c r="H184" s="188">
        <v>2</v>
      </c>
      <c r="I184" s="189"/>
      <c r="J184" s="188">
        <f t="shared" si="20"/>
        <v>0</v>
      </c>
      <c r="K184" s="190"/>
      <c r="L184" s="36"/>
      <c r="M184" s="191" t="s">
        <v>1</v>
      </c>
      <c r="N184" s="192" t="s">
        <v>38</v>
      </c>
      <c r="O184" s="68"/>
      <c r="P184" s="193">
        <f t="shared" si="21"/>
        <v>0</v>
      </c>
      <c r="Q184" s="193">
        <v>0</v>
      </c>
      <c r="R184" s="193">
        <f t="shared" si="22"/>
        <v>0</v>
      </c>
      <c r="S184" s="193">
        <v>0</v>
      </c>
      <c r="T184" s="194">
        <f t="shared" si="23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 t="shared" si="24"/>
        <v>0</v>
      </c>
      <c r="BF184" s="196">
        <f t="shared" si="25"/>
        <v>0</v>
      </c>
      <c r="BG184" s="196">
        <f t="shared" si="26"/>
        <v>0</v>
      </c>
      <c r="BH184" s="196">
        <f t="shared" si="27"/>
        <v>0</v>
      </c>
      <c r="BI184" s="196">
        <f t="shared" si="28"/>
        <v>0</v>
      </c>
      <c r="BJ184" s="14" t="s">
        <v>180</v>
      </c>
      <c r="BK184" s="196">
        <f t="shared" si="29"/>
        <v>0</v>
      </c>
      <c r="BL184" s="14" t="s">
        <v>179</v>
      </c>
      <c r="BM184" s="195" t="s">
        <v>1146</v>
      </c>
    </row>
    <row r="185" spans="1:65" s="2" customFormat="1" ht="24.2" customHeight="1">
      <c r="A185" s="31"/>
      <c r="B185" s="32"/>
      <c r="C185" s="197" t="s">
        <v>514</v>
      </c>
      <c r="D185" s="197" t="s">
        <v>256</v>
      </c>
      <c r="E185" s="198" t="s">
        <v>1787</v>
      </c>
      <c r="F185" s="199" t="s">
        <v>1788</v>
      </c>
      <c r="G185" s="200" t="s">
        <v>1048</v>
      </c>
      <c r="H185" s="201">
        <v>2</v>
      </c>
      <c r="I185" s="202"/>
      <c r="J185" s="201">
        <f t="shared" si="20"/>
        <v>0</v>
      </c>
      <c r="K185" s="203"/>
      <c r="L185" s="204"/>
      <c r="M185" s="205" t="s">
        <v>1</v>
      </c>
      <c r="N185" s="206" t="s">
        <v>38</v>
      </c>
      <c r="O185" s="68"/>
      <c r="P185" s="193">
        <f t="shared" si="21"/>
        <v>0</v>
      </c>
      <c r="Q185" s="193">
        <v>0</v>
      </c>
      <c r="R185" s="193">
        <f t="shared" si="22"/>
        <v>0</v>
      </c>
      <c r="S185" s="193">
        <v>0</v>
      </c>
      <c r="T185" s="194">
        <f t="shared" si="23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95" t="s">
        <v>220</v>
      </c>
      <c r="AT185" s="195" t="s">
        <v>256</v>
      </c>
      <c r="AU185" s="195" t="s">
        <v>180</v>
      </c>
      <c r="AY185" s="14" t="s">
        <v>172</v>
      </c>
      <c r="BE185" s="196">
        <f t="shared" si="24"/>
        <v>0</v>
      </c>
      <c r="BF185" s="196">
        <f t="shared" si="25"/>
        <v>0</v>
      </c>
      <c r="BG185" s="196">
        <f t="shared" si="26"/>
        <v>0</v>
      </c>
      <c r="BH185" s="196">
        <f t="shared" si="27"/>
        <v>0</v>
      </c>
      <c r="BI185" s="196">
        <f t="shared" si="28"/>
        <v>0</v>
      </c>
      <c r="BJ185" s="14" t="s">
        <v>180</v>
      </c>
      <c r="BK185" s="196">
        <f t="shared" si="29"/>
        <v>0</v>
      </c>
      <c r="BL185" s="14" t="s">
        <v>179</v>
      </c>
      <c r="BM185" s="195" t="s">
        <v>1149</v>
      </c>
    </row>
    <row r="186" spans="1:65" s="2" customFormat="1" ht="24.2" customHeight="1">
      <c r="A186" s="31"/>
      <c r="B186" s="32"/>
      <c r="C186" s="197" t="s">
        <v>520</v>
      </c>
      <c r="D186" s="197" t="s">
        <v>256</v>
      </c>
      <c r="E186" s="198" t="s">
        <v>1789</v>
      </c>
      <c r="F186" s="199" t="s">
        <v>1790</v>
      </c>
      <c r="G186" s="200" t="s">
        <v>1048</v>
      </c>
      <c r="H186" s="201">
        <v>2</v>
      </c>
      <c r="I186" s="202"/>
      <c r="J186" s="201">
        <f t="shared" si="20"/>
        <v>0</v>
      </c>
      <c r="K186" s="203"/>
      <c r="L186" s="204"/>
      <c r="M186" s="205" t="s">
        <v>1</v>
      </c>
      <c r="N186" s="206" t="s">
        <v>38</v>
      </c>
      <c r="O186" s="68"/>
      <c r="P186" s="193">
        <f t="shared" si="21"/>
        <v>0</v>
      </c>
      <c r="Q186" s="193">
        <v>8.2000000000000007E-3</v>
      </c>
      <c r="R186" s="193">
        <f t="shared" si="22"/>
        <v>1.6400000000000001E-2</v>
      </c>
      <c r="S186" s="193">
        <v>0</v>
      </c>
      <c r="T186" s="194">
        <f t="shared" si="23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220</v>
      </c>
      <c r="AT186" s="195" t="s">
        <v>256</v>
      </c>
      <c r="AU186" s="195" t="s">
        <v>180</v>
      </c>
      <c r="AY186" s="14" t="s">
        <v>172</v>
      </c>
      <c r="BE186" s="196">
        <f t="shared" si="24"/>
        <v>0</v>
      </c>
      <c r="BF186" s="196">
        <f t="shared" si="25"/>
        <v>0</v>
      </c>
      <c r="BG186" s="196">
        <f t="shared" si="26"/>
        <v>0</v>
      </c>
      <c r="BH186" s="196">
        <f t="shared" si="27"/>
        <v>0</v>
      </c>
      <c r="BI186" s="196">
        <f t="shared" si="28"/>
        <v>0</v>
      </c>
      <c r="BJ186" s="14" t="s">
        <v>180</v>
      </c>
      <c r="BK186" s="196">
        <f t="shared" si="29"/>
        <v>0</v>
      </c>
      <c r="BL186" s="14" t="s">
        <v>179</v>
      </c>
      <c r="BM186" s="195" t="s">
        <v>1152</v>
      </c>
    </row>
    <row r="187" spans="1:65" s="2" customFormat="1" ht="24.2" customHeight="1">
      <c r="A187" s="31"/>
      <c r="B187" s="32"/>
      <c r="C187" s="184" t="s">
        <v>526</v>
      </c>
      <c r="D187" s="184" t="s">
        <v>175</v>
      </c>
      <c r="E187" s="185" t="s">
        <v>1184</v>
      </c>
      <c r="F187" s="186" t="s">
        <v>1185</v>
      </c>
      <c r="G187" s="187" t="s">
        <v>218</v>
      </c>
      <c r="H187" s="188">
        <v>3.6</v>
      </c>
      <c r="I187" s="189"/>
      <c r="J187" s="188">
        <f t="shared" si="20"/>
        <v>0</v>
      </c>
      <c r="K187" s="190"/>
      <c r="L187" s="36"/>
      <c r="M187" s="191" t="s">
        <v>1</v>
      </c>
      <c r="N187" s="192" t="s">
        <v>38</v>
      </c>
      <c r="O187" s="68"/>
      <c r="P187" s="193">
        <f t="shared" si="21"/>
        <v>0</v>
      </c>
      <c r="Q187" s="193">
        <v>0</v>
      </c>
      <c r="R187" s="193">
        <f t="shared" si="22"/>
        <v>0</v>
      </c>
      <c r="S187" s="193">
        <v>0</v>
      </c>
      <c r="T187" s="194">
        <f t="shared" si="23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95" t="s">
        <v>179</v>
      </c>
      <c r="AT187" s="195" t="s">
        <v>175</v>
      </c>
      <c r="AU187" s="195" t="s">
        <v>180</v>
      </c>
      <c r="AY187" s="14" t="s">
        <v>172</v>
      </c>
      <c r="BE187" s="196">
        <f t="shared" si="24"/>
        <v>0</v>
      </c>
      <c r="BF187" s="196">
        <f t="shared" si="25"/>
        <v>0</v>
      </c>
      <c r="BG187" s="196">
        <f t="shared" si="26"/>
        <v>0</v>
      </c>
      <c r="BH187" s="196">
        <f t="shared" si="27"/>
        <v>0</v>
      </c>
      <c r="BI187" s="196">
        <f t="shared" si="28"/>
        <v>0</v>
      </c>
      <c r="BJ187" s="14" t="s">
        <v>180</v>
      </c>
      <c r="BK187" s="196">
        <f t="shared" si="29"/>
        <v>0</v>
      </c>
      <c r="BL187" s="14" t="s">
        <v>179</v>
      </c>
      <c r="BM187" s="195" t="s">
        <v>82</v>
      </c>
    </row>
    <row r="188" spans="1:65" s="2" customFormat="1" ht="24.2" customHeight="1">
      <c r="A188" s="31"/>
      <c r="B188" s="32"/>
      <c r="C188" s="184" t="s">
        <v>532</v>
      </c>
      <c r="D188" s="184" t="s">
        <v>175</v>
      </c>
      <c r="E188" s="185" t="s">
        <v>1187</v>
      </c>
      <c r="F188" s="186" t="s">
        <v>1188</v>
      </c>
      <c r="G188" s="187" t="s">
        <v>218</v>
      </c>
      <c r="H188" s="188">
        <v>72</v>
      </c>
      <c r="I188" s="189"/>
      <c r="J188" s="188">
        <f t="shared" si="20"/>
        <v>0</v>
      </c>
      <c r="K188" s="190"/>
      <c r="L188" s="36"/>
      <c r="M188" s="191" t="s">
        <v>1</v>
      </c>
      <c r="N188" s="192" t="s">
        <v>38</v>
      </c>
      <c r="O188" s="68"/>
      <c r="P188" s="193">
        <f t="shared" si="21"/>
        <v>0</v>
      </c>
      <c r="Q188" s="193">
        <v>0</v>
      </c>
      <c r="R188" s="193">
        <f t="shared" si="22"/>
        <v>0</v>
      </c>
      <c r="S188" s="193">
        <v>0</v>
      </c>
      <c r="T188" s="194">
        <f t="shared" si="23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95" t="s">
        <v>179</v>
      </c>
      <c r="AT188" s="195" t="s">
        <v>175</v>
      </c>
      <c r="AU188" s="195" t="s">
        <v>180</v>
      </c>
      <c r="AY188" s="14" t="s">
        <v>172</v>
      </c>
      <c r="BE188" s="196">
        <f t="shared" si="24"/>
        <v>0</v>
      </c>
      <c r="BF188" s="196">
        <f t="shared" si="25"/>
        <v>0</v>
      </c>
      <c r="BG188" s="196">
        <f t="shared" si="26"/>
        <v>0</v>
      </c>
      <c r="BH188" s="196">
        <f t="shared" si="27"/>
        <v>0</v>
      </c>
      <c r="BI188" s="196">
        <f t="shared" si="28"/>
        <v>0</v>
      </c>
      <c r="BJ188" s="14" t="s">
        <v>180</v>
      </c>
      <c r="BK188" s="196">
        <f t="shared" si="29"/>
        <v>0</v>
      </c>
      <c r="BL188" s="14" t="s">
        <v>179</v>
      </c>
      <c r="BM188" s="195" t="s">
        <v>88</v>
      </c>
    </row>
    <row r="189" spans="1:65" s="2" customFormat="1" ht="24.2" customHeight="1">
      <c r="A189" s="31"/>
      <c r="B189" s="32"/>
      <c r="C189" s="184" t="s">
        <v>538</v>
      </c>
      <c r="D189" s="184" t="s">
        <v>175</v>
      </c>
      <c r="E189" s="185" t="s">
        <v>1190</v>
      </c>
      <c r="F189" s="186" t="s">
        <v>1191</v>
      </c>
      <c r="G189" s="187" t="s">
        <v>1048</v>
      </c>
      <c r="H189" s="188">
        <v>4</v>
      </c>
      <c r="I189" s="189"/>
      <c r="J189" s="188">
        <f t="shared" si="20"/>
        <v>0</v>
      </c>
      <c r="K189" s="190"/>
      <c r="L189" s="36"/>
      <c r="M189" s="191" t="s">
        <v>1</v>
      </c>
      <c r="N189" s="192" t="s">
        <v>38</v>
      </c>
      <c r="O189" s="68"/>
      <c r="P189" s="193">
        <f t="shared" si="21"/>
        <v>0</v>
      </c>
      <c r="Q189" s="193">
        <v>0</v>
      </c>
      <c r="R189" s="193">
        <f t="shared" si="22"/>
        <v>0</v>
      </c>
      <c r="S189" s="193">
        <v>0</v>
      </c>
      <c r="T189" s="194">
        <f t="shared" si="23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95" t="s">
        <v>179</v>
      </c>
      <c r="AT189" s="195" t="s">
        <v>175</v>
      </c>
      <c r="AU189" s="195" t="s">
        <v>180</v>
      </c>
      <c r="AY189" s="14" t="s">
        <v>172</v>
      </c>
      <c r="BE189" s="196">
        <f t="shared" si="24"/>
        <v>0</v>
      </c>
      <c r="BF189" s="196">
        <f t="shared" si="25"/>
        <v>0</v>
      </c>
      <c r="BG189" s="196">
        <f t="shared" si="26"/>
        <v>0</v>
      </c>
      <c r="BH189" s="196">
        <f t="shared" si="27"/>
        <v>0</v>
      </c>
      <c r="BI189" s="196">
        <f t="shared" si="28"/>
        <v>0</v>
      </c>
      <c r="BJ189" s="14" t="s">
        <v>180</v>
      </c>
      <c r="BK189" s="196">
        <f t="shared" si="29"/>
        <v>0</v>
      </c>
      <c r="BL189" s="14" t="s">
        <v>179</v>
      </c>
      <c r="BM189" s="195" t="s">
        <v>94</v>
      </c>
    </row>
    <row r="190" spans="1:65" s="2" customFormat="1" ht="24.2" customHeight="1">
      <c r="A190" s="31"/>
      <c r="B190" s="32"/>
      <c r="C190" s="184" t="s">
        <v>544</v>
      </c>
      <c r="D190" s="184" t="s">
        <v>175</v>
      </c>
      <c r="E190" s="185" t="s">
        <v>1193</v>
      </c>
      <c r="F190" s="186" t="s">
        <v>1194</v>
      </c>
      <c r="G190" s="187" t="s">
        <v>1195</v>
      </c>
      <c r="H190" s="188">
        <v>4</v>
      </c>
      <c r="I190" s="189"/>
      <c r="J190" s="188">
        <f t="shared" si="20"/>
        <v>0</v>
      </c>
      <c r="K190" s="190"/>
      <c r="L190" s="36"/>
      <c r="M190" s="191" t="s">
        <v>1</v>
      </c>
      <c r="N190" s="192" t="s">
        <v>38</v>
      </c>
      <c r="O190" s="68"/>
      <c r="P190" s="193">
        <f t="shared" si="21"/>
        <v>0</v>
      </c>
      <c r="Q190" s="193">
        <v>0</v>
      </c>
      <c r="R190" s="193">
        <f t="shared" si="22"/>
        <v>0</v>
      </c>
      <c r="S190" s="193">
        <v>0</v>
      </c>
      <c r="T190" s="194">
        <f t="shared" si="23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179</v>
      </c>
      <c r="AT190" s="195" t="s">
        <v>175</v>
      </c>
      <c r="AU190" s="195" t="s">
        <v>180</v>
      </c>
      <c r="AY190" s="14" t="s">
        <v>172</v>
      </c>
      <c r="BE190" s="196">
        <f t="shared" si="24"/>
        <v>0</v>
      </c>
      <c r="BF190" s="196">
        <f t="shared" si="25"/>
        <v>0</v>
      </c>
      <c r="BG190" s="196">
        <f t="shared" si="26"/>
        <v>0</v>
      </c>
      <c r="BH190" s="196">
        <f t="shared" si="27"/>
        <v>0</v>
      </c>
      <c r="BI190" s="196">
        <f t="shared" si="28"/>
        <v>0</v>
      </c>
      <c r="BJ190" s="14" t="s">
        <v>180</v>
      </c>
      <c r="BK190" s="196">
        <f t="shared" si="29"/>
        <v>0</v>
      </c>
      <c r="BL190" s="14" t="s">
        <v>179</v>
      </c>
      <c r="BM190" s="195" t="s">
        <v>100</v>
      </c>
    </row>
    <row r="191" spans="1:65" s="2" customFormat="1" ht="24.2" customHeight="1">
      <c r="A191" s="31"/>
      <c r="B191" s="32"/>
      <c r="C191" s="184" t="s">
        <v>548</v>
      </c>
      <c r="D191" s="184" t="s">
        <v>175</v>
      </c>
      <c r="E191" s="185" t="s">
        <v>1197</v>
      </c>
      <c r="F191" s="186" t="s">
        <v>1198</v>
      </c>
      <c r="G191" s="187" t="s">
        <v>1195</v>
      </c>
      <c r="H191" s="188">
        <v>4</v>
      </c>
      <c r="I191" s="189"/>
      <c r="J191" s="188">
        <f t="shared" si="20"/>
        <v>0</v>
      </c>
      <c r="K191" s="190"/>
      <c r="L191" s="36"/>
      <c r="M191" s="191" t="s">
        <v>1</v>
      </c>
      <c r="N191" s="192" t="s">
        <v>38</v>
      </c>
      <c r="O191" s="68"/>
      <c r="P191" s="193">
        <f t="shared" si="21"/>
        <v>0</v>
      </c>
      <c r="Q191" s="193">
        <v>0</v>
      </c>
      <c r="R191" s="193">
        <f t="shared" si="22"/>
        <v>0</v>
      </c>
      <c r="S191" s="193">
        <v>0</v>
      </c>
      <c r="T191" s="194">
        <f t="shared" si="23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95" t="s">
        <v>179</v>
      </c>
      <c r="AT191" s="195" t="s">
        <v>175</v>
      </c>
      <c r="AU191" s="195" t="s">
        <v>180</v>
      </c>
      <c r="AY191" s="14" t="s">
        <v>172</v>
      </c>
      <c r="BE191" s="196">
        <f t="shared" si="24"/>
        <v>0</v>
      </c>
      <c r="BF191" s="196">
        <f t="shared" si="25"/>
        <v>0</v>
      </c>
      <c r="BG191" s="196">
        <f t="shared" si="26"/>
        <v>0</v>
      </c>
      <c r="BH191" s="196">
        <f t="shared" si="27"/>
        <v>0</v>
      </c>
      <c r="BI191" s="196">
        <f t="shared" si="28"/>
        <v>0</v>
      </c>
      <c r="BJ191" s="14" t="s">
        <v>180</v>
      </c>
      <c r="BK191" s="196">
        <f t="shared" si="29"/>
        <v>0</v>
      </c>
      <c r="BL191" s="14" t="s">
        <v>179</v>
      </c>
      <c r="BM191" s="195" t="s">
        <v>106</v>
      </c>
    </row>
    <row r="192" spans="1:65" s="12" customFormat="1" ht="22.9" customHeight="1">
      <c r="B192" s="168"/>
      <c r="C192" s="169"/>
      <c r="D192" s="170" t="s">
        <v>71</v>
      </c>
      <c r="E192" s="182" t="s">
        <v>1200</v>
      </c>
      <c r="F192" s="182" t="s">
        <v>1201</v>
      </c>
      <c r="G192" s="169"/>
      <c r="H192" s="169"/>
      <c r="I192" s="172"/>
      <c r="J192" s="183">
        <f>BK192</f>
        <v>0</v>
      </c>
      <c r="K192" s="169"/>
      <c r="L192" s="174"/>
      <c r="M192" s="175"/>
      <c r="N192" s="176"/>
      <c r="O192" s="176"/>
      <c r="P192" s="177">
        <f>SUM(P193:P338)</f>
        <v>0</v>
      </c>
      <c r="Q192" s="176"/>
      <c r="R192" s="177">
        <f>SUM(R193:R338)</f>
        <v>5.7819799999999999</v>
      </c>
      <c r="S192" s="176"/>
      <c r="T192" s="178">
        <f>SUM(T193:T338)</f>
        <v>0.85000000000000009</v>
      </c>
      <c r="AR192" s="179" t="s">
        <v>80</v>
      </c>
      <c r="AT192" s="180" t="s">
        <v>71</v>
      </c>
      <c r="AU192" s="180" t="s">
        <v>80</v>
      </c>
      <c r="AY192" s="179" t="s">
        <v>172</v>
      </c>
      <c r="BK192" s="181">
        <f>SUM(BK193:BK338)</f>
        <v>0</v>
      </c>
    </row>
    <row r="193" spans="1:65" s="2" customFormat="1" ht="24.2" customHeight="1">
      <c r="A193" s="31"/>
      <c r="B193" s="32"/>
      <c r="C193" s="184" t="s">
        <v>552</v>
      </c>
      <c r="D193" s="184" t="s">
        <v>175</v>
      </c>
      <c r="E193" s="185" t="s">
        <v>1803</v>
      </c>
      <c r="F193" s="186" t="s">
        <v>1804</v>
      </c>
      <c r="G193" s="187" t="s">
        <v>1048</v>
      </c>
      <c r="H193" s="188">
        <v>6</v>
      </c>
      <c r="I193" s="189"/>
      <c r="J193" s="188">
        <f t="shared" ref="J193:J224" si="30">ROUND(I193*H193,2)</f>
        <v>0</v>
      </c>
      <c r="K193" s="190"/>
      <c r="L193" s="36"/>
      <c r="M193" s="191" t="s">
        <v>1</v>
      </c>
      <c r="N193" s="192" t="s">
        <v>38</v>
      </c>
      <c r="O193" s="68"/>
      <c r="P193" s="193">
        <f t="shared" ref="P193:P224" si="31">O193*H193</f>
        <v>0</v>
      </c>
      <c r="Q193" s="193">
        <v>0</v>
      </c>
      <c r="R193" s="193">
        <f t="shared" ref="R193:R224" si="32">Q193*H193</f>
        <v>0</v>
      </c>
      <c r="S193" s="193">
        <v>0</v>
      </c>
      <c r="T193" s="194">
        <f t="shared" ref="T193:T224" si="33">S193*H193</f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95" t="s">
        <v>179</v>
      </c>
      <c r="AT193" s="195" t="s">
        <v>175</v>
      </c>
      <c r="AU193" s="195" t="s">
        <v>180</v>
      </c>
      <c r="AY193" s="14" t="s">
        <v>172</v>
      </c>
      <c r="BE193" s="196">
        <f t="shared" ref="BE193:BE224" si="34">IF(N193="základná",J193,0)</f>
        <v>0</v>
      </c>
      <c r="BF193" s="196">
        <f t="shared" ref="BF193:BF224" si="35">IF(N193="znížená",J193,0)</f>
        <v>0</v>
      </c>
      <c r="BG193" s="196">
        <f t="shared" ref="BG193:BG224" si="36">IF(N193="zákl. prenesená",J193,0)</f>
        <v>0</v>
      </c>
      <c r="BH193" s="196">
        <f t="shared" ref="BH193:BH224" si="37">IF(N193="zníž. prenesená",J193,0)</f>
        <v>0</v>
      </c>
      <c r="BI193" s="196">
        <f t="shared" ref="BI193:BI224" si="38">IF(N193="nulová",J193,0)</f>
        <v>0</v>
      </c>
      <c r="BJ193" s="14" t="s">
        <v>180</v>
      </c>
      <c r="BK193" s="196">
        <f t="shared" ref="BK193:BK224" si="39">ROUND(I193*H193,2)</f>
        <v>0</v>
      </c>
      <c r="BL193" s="14" t="s">
        <v>179</v>
      </c>
      <c r="BM193" s="195" t="s">
        <v>1165</v>
      </c>
    </row>
    <row r="194" spans="1:65" s="2" customFormat="1" ht="24.2" customHeight="1">
      <c r="A194" s="31"/>
      <c r="B194" s="32"/>
      <c r="C194" s="184" t="s">
        <v>556</v>
      </c>
      <c r="D194" s="184" t="s">
        <v>175</v>
      </c>
      <c r="E194" s="185" t="s">
        <v>1805</v>
      </c>
      <c r="F194" s="186" t="s">
        <v>1806</v>
      </c>
      <c r="G194" s="187" t="s">
        <v>1048</v>
      </c>
      <c r="H194" s="188">
        <v>28</v>
      </c>
      <c r="I194" s="189"/>
      <c r="J194" s="188">
        <f t="shared" si="30"/>
        <v>0</v>
      </c>
      <c r="K194" s="190"/>
      <c r="L194" s="36"/>
      <c r="M194" s="191" t="s">
        <v>1</v>
      </c>
      <c r="N194" s="192" t="s">
        <v>38</v>
      </c>
      <c r="O194" s="68"/>
      <c r="P194" s="193">
        <f t="shared" si="31"/>
        <v>0</v>
      </c>
      <c r="Q194" s="193">
        <v>0</v>
      </c>
      <c r="R194" s="193">
        <f t="shared" si="32"/>
        <v>0</v>
      </c>
      <c r="S194" s="193">
        <v>0</v>
      </c>
      <c r="T194" s="194">
        <f t="shared" si="33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95" t="s">
        <v>179</v>
      </c>
      <c r="AT194" s="195" t="s">
        <v>175</v>
      </c>
      <c r="AU194" s="195" t="s">
        <v>180</v>
      </c>
      <c r="AY194" s="14" t="s">
        <v>172</v>
      </c>
      <c r="BE194" s="196">
        <f t="shared" si="34"/>
        <v>0</v>
      </c>
      <c r="BF194" s="196">
        <f t="shared" si="35"/>
        <v>0</v>
      </c>
      <c r="BG194" s="196">
        <f t="shared" si="36"/>
        <v>0</v>
      </c>
      <c r="BH194" s="196">
        <f t="shared" si="37"/>
        <v>0</v>
      </c>
      <c r="BI194" s="196">
        <f t="shared" si="38"/>
        <v>0</v>
      </c>
      <c r="BJ194" s="14" t="s">
        <v>180</v>
      </c>
      <c r="BK194" s="196">
        <f t="shared" si="39"/>
        <v>0</v>
      </c>
      <c r="BL194" s="14" t="s">
        <v>179</v>
      </c>
      <c r="BM194" s="195" t="s">
        <v>1168</v>
      </c>
    </row>
    <row r="195" spans="1:65" s="2" customFormat="1" ht="24.2" customHeight="1">
      <c r="A195" s="31"/>
      <c r="B195" s="32"/>
      <c r="C195" s="184" t="s">
        <v>560</v>
      </c>
      <c r="D195" s="184" t="s">
        <v>175</v>
      </c>
      <c r="E195" s="185" t="s">
        <v>1807</v>
      </c>
      <c r="F195" s="186" t="s">
        <v>1808</v>
      </c>
      <c r="G195" s="187" t="s">
        <v>1048</v>
      </c>
      <c r="H195" s="188">
        <v>28</v>
      </c>
      <c r="I195" s="189"/>
      <c r="J195" s="188">
        <f t="shared" si="30"/>
        <v>0</v>
      </c>
      <c r="K195" s="190"/>
      <c r="L195" s="36"/>
      <c r="M195" s="191" t="s">
        <v>1</v>
      </c>
      <c r="N195" s="192" t="s">
        <v>38</v>
      </c>
      <c r="O195" s="68"/>
      <c r="P195" s="193">
        <f t="shared" si="31"/>
        <v>0</v>
      </c>
      <c r="Q195" s="193">
        <v>0</v>
      </c>
      <c r="R195" s="193">
        <f t="shared" si="32"/>
        <v>0</v>
      </c>
      <c r="S195" s="193">
        <v>0</v>
      </c>
      <c r="T195" s="194">
        <f t="shared" si="33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179</v>
      </c>
      <c r="AT195" s="195" t="s">
        <v>175</v>
      </c>
      <c r="AU195" s="195" t="s">
        <v>180</v>
      </c>
      <c r="AY195" s="14" t="s">
        <v>172</v>
      </c>
      <c r="BE195" s="196">
        <f t="shared" si="34"/>
        <v>0</v>
      </c>
      <c r="BF195" s="196">
        <f t="shared" si="35"/>
        <v>0</v>
      </c>
      <c r="BG195" s="196">
        <f t="shared" si="36"/>
        <v>0</v>
      </c>
      <c r="BH195" s="196">
        <f t="shared" si="37"/>
        <v>0</v>
      </c>
      <c r="BI195" s="196">
        <f t="shared" si="38"/>
        <v>0</v>
      </c>
      <c r="BJ195" s="14" t="s">
        <v>180</v>
      </c>
      <c r="BK195" s="196">
        <f t="shared" si="39"/>
        <v>0</v>
      </c>
      <c r="BL195" s="14" t="s">
        <v>179</v>
      </c>
      <c r="BM195" s="195" t="s">
        <v>1171</v>
      </c>
    </row>
    <row r="196" spans="1:65" s="2" customFormat="1" ht="24.2" customHeight="1">
      <c r="A196" s="31"/>
      <c r="B196" s="32"/>
      <c r="C196" s="184" t="s">
        <v>563</v>
      </c>
      <c r="D196" s="184" t="s">
        <v>175</v>
      </c>
      <c r="E196" s="185" t="s">
        <v>1211</v>
      </c>
      <c r="F196" s="186" t="s">
        <v>1212</v>
      </c>
      <c r="G196" s="187" t="s">
        <v>337</v>
      </c>
      <c r="H196" s="188">
        <v>398</v>
      </c>
      <c r="I196" s="189"/>
      <c r="J196" s="188">
        <f t="shared" si="30"/>
        <v>0</v>
      </c>
      <c r="K196" s="190"/>
      <c r="L196" s="36"/>
      <c r="M196" s="191" t="s">
        <v>1</v>
      </c>
      <c r="N196" s="192" t="s">
        <v>38</v>
      </c>
      <c r="O196" s="68"/>
      <c r="P196" s="193">
        <f t="shared" si="31"/>
        <v>0</v>
      </c>
      <c r="Q196" s="193">
        <v>0</v>
      </c>
      <c r="R196" s="193">
        <f t="shared" si="32"/>
        <v>0</v>
      </c>
      <c r="S196" s="193">
        <v>0</v>
      </c>
      <c r="T196" s="194">
        <f t="shared" si="33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95" t="s">
        <v>179</v>
      </c>
      <c r="AT196" s="195" t="s">
        <v>175</v>
      </c>
      <c r="AU196" s="195" t="s">
        <v>180</v>
      </c>
      <c r="AY196" s="14" t="s">
        <v>172</v>
      </c>
      <c r="BE196" s="196">
        <f t="shared" si="34"/>
        <v>0</v>
      </c>
      <c r="BF196" s="196">
        <f t="shared" si="35"/>
        <v>0</v>
      </c>
      <c r="BG196" s="196">
        <f t="shared" si="36"/>
        <v>0</v>
      </c>
      <c r="BH196" s="196">
        <f t="shared" si="37"/>
        <v>0</v>
      </c>
      <c r="BI196" s="196">
        <f t="shared" si="38"/>
        <v>0</v>
      </c>
      <c r="BJ196" s="14" t="s">
        <v>180</v>
      </c>
      <c r="BK196" s="196">
        <f t="shared" si="39"/>
        <v>0</v>
      </c>
      <c r="BL196" s="14" t="s">
        <v>179</v>
      </c>
      <c r="BM196" s="195" t="s">
        <v>1174</v>
      </c>
    </row>
    <row r="197" spans="1:65" s="2" customFormat="1" ht="24.2" customHeight="1">
      <c r="A197" s="31"/>
      <c r="B197" s="32"/>
      <c r="C197" s="184" t="s">
        <v>567</v>
      </c>
      <c r="D197" s="184" t="s">
        <v>175</v>
      </c>
      <c r="E197" s="185" t="s">
        <v>1214</v>
      </c>
      <c r="F197" s="186" t="s">
        <v>1215</v>
      </c>
      <c r="G197" s="187" t="s">
        <v>337</v>
      </c>
      <c r="H197" s="188">
        <v>1114</v>
      </c>
      <c r="I197" s="189"/>
      <c r="J197" s="188">
        <f t="shared" si="30"/>
        <v>0</v>
      </c>
      <c r="K197" s="190"/>
      <c r="L197" s="36"/>
      <c r="M197" s="191" t="s">
        <v>1</v>
      </c>
      <c r="N197" s="192" t="s">
        <v>38</v>
      </c>
      <c r="O197" s="68"/>
      <c r="P197" s="193">
        <f t="shared" si="31"/>
        <v>0</v>
      </c>
      <c r="Q197" s="193">
        <v>0</v>
      </c>
      <c r="R197" s="193">
        <f t="shared" si="32"/>
        <v>0</v>
      </c>
      <c r="S197" s="193">
        <v>0</v>
      </c>
      <c r="T197" s="194">
        <f t="shared" si="33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179</v>
      </c>
      <c r="AT197" s="195" t="s">
        <v>175</v>
      </c>
      <c r="AU197" s="195" t="s">
        <v>180</v>
      </c>
      <c r="AY197" s="14" t="s">
        <v>172</v>
      </c>
      <c r="BE197" s="196">
        <f t="shared" si="34"/>
        <v>0</v>
      </c>
      <c r="BF197" s="196">
        <f t="shared" si="35"/>
        <v>0</v>
      </c>
      <c r="BG197" s="196">
        <f t="shared" si="36"/>
        <v>0</v>
      </c>
      <c r="BH197" s="196">
        <f t="shared" si="37"/>
        <v>0</v>
      </c>
      <c r="BI197" s="196">
        <f t="shared" si="38"/>
        <v>0</v>
      </c>
      <c r="BJ197" s="14" t="s">
        <v>180</v>
      </c>
      <c r="BK197" s="196">
        <f t="shared" si="39"/>
        <v>0</v>
      </c>
      <c r="BL197" s="14" t="s">
        <v>179</v>
      </c>
      <c r="BM197" s="195" t="s">
        <v>1177</v>
      </c>
    </row>
    <row r="198" spans="1:65" s="2" customFormat="1" ht="24.2" customHeight="1">
      <c r="A198" s="31"/>
      <c r="B198" s="32"/>
      <c r="C198" s="184" t="s">
        <v>573</v>
      </c>
      <c r="D198" s="184" t="s">
        <v>175</v>
      </c>
      <c r="E198" s="185" t="s">
        <v>1809</v>
      </c>
      <c r="F198" s="186" t="s">
        <v>1810</v>
      </c>
      <c r="G198" s="187" t="s">
        <v>337</v>
      </c>
      <c r="H198" s="188">
        <v>72</v>
      </c>
      <c r="I198" s="189"/>
      <c r="J198" s="188">
        <f t="shared" si="30"/>
        <v>0</v>
      </c>
      <c r="K198" s="190"/>
      <c r="L198" s="36"/>
      <c r="M198" s="191" t="s">
        <v>1</v>
      </c>
      <c r="N198" s="192" t="s">
        <v>38</v>
      </c>
      <c r="O198" s="68"/>
      <c r="P198" s="193">
        <f t="shared" si="31"/>
        <v>0</v>
      </c>
      <c r="Q198" s="193">
        <v>0</v>
      </c>
      <c r="R198" s="193">
        <f t="shared" si="32"/>
        <v>0</v>
      </c>
      <c r="S198" s="193">
        <v>0</v>
      </c>
      <c r="T198" s="194">
        <f t="shared" si="33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95" t="s">
        <v>179</v>
      </c>
      <c r="AT198" s="195" t="s">
        <v>175</v>
      </c>
      <c r="AU198" s="195" t="s">
        <v>180</v>
      </c>
      <c r="AY198" s="14" t="s">
        <v>172</v>
      </c>
      <c r="BE198" s="196">
        <f t="shared" si="34"/>
        <v>0</v>
      </c>
      <c r="BF198" s="196">
        <f t="shared" si="35"/>
        <v>0</v>
      </c>
      <c r="BG198" s="196">
        <f t="shared" si="36"/>
        <v>0</v>
      </c>
      <c r="BH198" s="196">
        <f t="shared" si="37"/>
        <v>0</v>
      </c>
      <c r="BI198" s="196">
        <f t="shared" si="38"/>
        <v>0</v>
      </c>
      <c r="BJ198" s="14" t="s">
        <v>180</v>
      </c>
      <c r="BK198" s="196">
        <f t="shared" si="39"/>
        <v>0</v>
      </c>
      <c r="BL198" s="14" t="s">
        <v>179</v>
      </c>
      <c r="BM198" s="195" t="s">
        <v>1180</v>
      </c>
    </row>
    <row r="199" spans="1:65" s="2" customFormat="1" ht="24.2" customHeight="1">
      <c r="A199" s="31"/>
      <c r="B199" s="32"/>
      <c r="C199" s="197" t="s">
        <v>577</v>
      </c>
      <c r="D199" s="197" t="s">
        <v>256</v>
      </c>
      <c r="E199" s="198" t="s">
        <v>1332</v>
      </c>
      <c r="F199" s="199" t="s">
        <v>1333</v>
      </c>
      <c r="G199" s="200" t="s">
        <v>337</v>
      </c>
      <c r="H199" s="201">
        <v>74</v>
      </c>
      <c r="I199" s="202"/>
      <c r="J199" s="201">
        <f t="shared" si="30"/>
        <v>0</v>
      </c>
      <c r="K199" s="203"/>
      <c r="L199" s="204"/>
      <c r="M199" s="205" t="s">
        <v>1</v>
      </c>
      <c r="N199" s="206" t="s">
        <v>38</v>
      </c>
      <c r="O199" s="68"/>
      <c r="P199" s="193">
        <f t="shared" si="31"/>
        <v>0</v>
      </c>
      <c r="Q199" s="193">
        <v>0</v>
      </c>
      <c r="R199" s="193">
        <f t="shared" si="32"/>
        <v>0</v>
      </c>
      <c r="S199" s="193">
        <v>0</v>
      </c>
      <c r="T199" s="194">
        <f t="shared" si="33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220</v>
      </c>
      <c r="AT199" s="195" t="s">
        <v>256</v>
      </c>
      <c r="AU199" s="195" t="s">
        <v>180</v>
      </c>
      <c r="AY199" s="14" t="s">
        <v>172</v>
      </c>
      <c r="BE199" s="196">
        <f t="shared" si="34"/>
        <v>0</v>
      </c>
      <c r="BF199" s="196">
        <f t="shared" si="35"/>
        <v>0</v>
      </c>
      <c r="BG199" s="196">
        <f t="shared" si="36"/>
        <v>0</v>
      </c>
      <c r="BH199" s="196">
        <f t="shared" si="37"/>
        <v>0</v>
      </c>
      <c r="BI199" s="196">
        <f t="shared" si="38"/>
        <v>0</v>
      </c>
      <c r="BJ199" s="14" t="s">
        <v>180</v>
      </c>
      <c r="BK199" s="196">
        <f t="shared" si="39"/>
        <v>0</v>
      </c>
      <c r="BL199" s="14" t="s">
        <v>179</v>
      </c>
      <c r="BM199" s="195" t="s">
        <v>1183</v>
      </c>
    </row>
    <row r="200" spans="1:65" s="2" customFormat="1" ht="24.2" customHeight="1">
      <c r="A200" s="31"/>
      <c r="B200" s="32"/>
      <c r="C200" s="184" t="s">
        <v>581</v>
      </c>
      <c r="D200" s="184" t="s">
        <v>175</v>
      </c>
      <c r="E200" s="185" t="s">
        <v>1811</v>
      </c>
      <c r="F200" s="186" t="s">
        <v>1812</v>
      </c>
      <c r="G200" s="187" t="s">
        <v>337</v>
      </c>
      <c r="H200" s="188">
        <v>1018</v>
      </c>
      <c r="I200" s="189"/>
      <c r="J200" s="188">
        <f t="shared" si="30"/>
        <v>0</v>
      </c>
      <c r="K200" s="190"/>
      <c r="L200" s="36"/>
      <c r="M200" s="191" t="s">
        <v>1</v>
      </c>
      <c r="N200" s="192" t="s">
        <v>38</v>
      </c>
      <c r="O200" s="68"/>
      <c r="P200" s="193">
        <f t="shared" si="31"/>
        <v>0</v>
      </c>
      <c r="Q200" s="193">
        <v>0</v>
      </c>
      <c r="R200" s="193">
        <f t="shared" si="32"/>
        <v>0</v>
      </c>
      <c r="S200" s="193">
        <v>0</v>
      </c>
      <c r="T200" s="194">
        <f t="shared" si="33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95" t="s">
        <v>179</v>
      </c>
      <c r="AT200" s="195" t="s">
        <v>175</v>
      </c>
      <c r="AU200" s="195" t="s">
        <v>180</v>
      </c>
      <c r="AY200" s="14" t="s">
        <v>172</v>
      </c>
      <c r="BE200" s="196">
        <f t="shared" si="34"/>
        <v>0</v>
      </c>
      <c r="BF200" s="196">
        <f t="shared" si="35"/>
        <v>0</v>
      </c>
      <c r="BG200" s="196">
        <f t="shared" si="36"/>
        <v>0</v>
      </c>
      <c r="BH200" s="196">
        <f t="shared" si="37"/>
        <v>0</v>
      </c>
      <c r="BI200" s="196">
        <f t="shared" si="38"/>
        <v>0</v>
      </c>
      <c r="BJ200" s="14" t="s">
        <v>180</v>
      </c>
      <c r="BK200" s="196">
        <f t="shared" si="39"/>
        <v>0</v>
      </c>
      <c r="BL200" s="14" t="s">
        <v>179</v>
      </c>
      <c r="BM200" s="195" t="s">
        <v>1186</v>
      </c>
    </row>
    <row r="201" spans="1:65" s="2" customFormat="1" ht="24.2" customHeight="1">
      <c r="A201" s="31"/>
      <c r="B201" s="32"/>
      <c r="C201" s="197" t="s">
        <v>585</v>
      </c>
      <c r="D201" s="197" t="s">
        <v>256</v>
      </c>
      <c r="E201" s="198" t="s">
        <v>1338</v>
      </c>
      <c r="F201" s="199" t="s">
        <v>1339</v>
      </c>
      <c r="G201" s="200" t="s">
        <v>337</v>
      </c>
      <c r="H201" s="201">
        <v>787</v>
      </c>
      <c r="I201" s="202"/>
      <c r="J201" s="201">
        <f t="shared" si="30"/>
        <v>0</v>
      </c>
      <c r="K201" s="203"/>
      <c r="L201" s="204"/>
      <c r="M201" s="205" t="s">
        <v>1</v>
      </c>
      <c r="N201" s="206" t="s">
        <v>38</v>
      </c>
      <c r="O201" s="68"/>
      <c r="P201" s="193">
        <f t="shared" si="31"/>
        <v>0</v>
      </c>
      <c r="Q201" s="193">
        <v>0</v>
      </c>
      <c r="R201" s="193">
        <f t="shared" si="32"/>
        <v>0</v>
      </c>
      <c r="S201" s="193">
        <v>0</v>
      </c>
      <c r="T201" s="194">
        <f t="shared" si="33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220</v>
      </c>
      <c r="AT201" s="195" t="s">
        <v>256</v>
      </c>
      <c r="AU201" s="195" t="s">
        <v>180</v>
      </c>
      <c r="AY201" s="14" t="s">
        <v>172</v>
      </c>
      <c r="BE201" s="196">
        <f t="shared" si="34"/>
        <v>0</v>
      </c>
      <c r="BF201" s="196">
        <f t="shared" si="35"/>
        <v>0</v>
      </c>
      <c r="BG201" s="196">
        <f t="shared" si="36"/>
        <v>0</v>
      </c>
      <c r="BH201" s="196">
        <f t="shared" si="37"/>
        <v>0</v>
      </c>
      <c r="BI201" s="196">
        <f t="shared" si="38"/>
        <v>0</v>
      </c>
      <c r="BJ201" s="14" t="s">
        <v>180</v>
      </c>
      <c r="BK201" s="196">
        <f t="shared" si="39"/>
        <v>0</v>
      </c>
      <c r="BL201" s="14" t="s">
        <v>179</v>
      </c>
      <c r="BM201" s="195" t="s">
        <v>1189</v>
      </c>
    </row>
    <row r="202" spans="1:65" s="2" customFormat="1" ht="24.2" customHeight="1">
      <c r="A202" s="31"/>
      <c r="B202" s="32"/>
      <c r="C202" s="197" t="s">
        <v>589</v>
      </c>
      <c r="D202" s="197" t="s">
        <v>256</v>
      </c>
      <c r="E202" s="198" t="s">
        <v>2258</v>
      </c>
      <c r="F202" s="199" t="s">
        <v>2259</v>
      </c>
      <c r="G202" s="200" t="s">
        <v>337</v>
      </c>
      <c r="H202" s="201">
        <v>257</v>
      </c>
      <c r="I202" s="202"/>
      <c r="J202" s="201">
        <f t="shared" si="30"/>
        <v>0</v>
      </c>
      <c r="K202" s="203"/>
      <c r="L202" s="204"/>
      <c r="M202" s="205" t="s">
        <v>1</v>
      </c>
      <c r="N202" s="206" t="s">
        <v>38</v>
      </c>
      <c r="O202" s="68"/>
      <c r="P202" s="193">
        <f t="shared" si="31"/>
        <v>0</v>
      </c>
      <c r="Q202" s="193">
        <v>0</v>
      </c>
      <c r="R202" s="193">
        <f t="shared" si="32"/>
        <v>0</v>
      </c>
      <c r="S202" s="193">
        <v>0</v>
      </c>
      <c r="T202" s="194">
        <f t="shared" si="33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220</v>
      </c>
      <c r="AT202" s="195" t="s">
        <v>256</v>
      </c>
      <c r="AU202" s="195" t="s">
        <v>180</v>
      </c>
      <c r="AY202" s="14" t="s">
        <v>172</v>
      </c>
      <c r="BE202" s="196">
        <f t="shared" si="34"/>
        <v>0</v>
      </c>
      <c r="BF202" s="196">
        <f t="shared" si="35"/>
        <v>0</v>
      </c>
      <c r="BG202" s="196">
        <f t="shared" si="36"/>
        <v>0</v>
      </c>
      <c r="BH202" s="196">
        <f t="shared" si="37"/>
        <v>0</v>
      </c>
      <c r="BI202" s="196">
        <f t="shared" si="38"/>
        <v>0</v>
      </c>
      <c r="BJ202" s="14" t="s">
        <v>180</v>
      </c>
      <c r="BK202" s="196">
        <f t="shared" si="39"/>
        <v>0</v>
      </c>
      <c r="BL202" s="14" t="s">
        <v>179</v>
      </c>
      <c r="BM202" s="195" t="s">
        <v>1192</v>
      </c>
    </row>
    <row r="203" spans="1:65" s="2" customFormat="1" ht="24.2" customHeight="1">
      <c r="A203" s="31"/>
      <c r="B203" s="32"/>
      <c r="C203" s="184" t="s">
        <v>590</v>
      </c>
      <c r="D203" s="184" t="s">
        <v>175</v>
      </c>
      <c r="E203" s="185" t="s">
        <v>1217</v>
      </c>
      <c r="F203" s="186" t="s">
        <v>1218</v>
      </c>
      <c r="G203" s="187" t="s">
        <v>337</v>
      </c>
      <c r="H203" s="188">
        <v>12</v>
      </c>
      <c r="I203" s="189"/>
      <c r="J203" s="188">
        <f t="shared" si="30"/>
        <v>0</v>
      </c>
      <c r="K203" s="190"/>
      <c r="L203" s="36"/>
      <c r="M203" s="191" t="s">
        <v>1</v>
      </c>
      <c r="N203" s="192" t="s">
        <v>38</v>
      </c>
      <c r="O203" s="68"/>
      <c r="P203" s="193">
        <f t="shared" si="31"/>
        <v>0</v>
      </c>
      <c r="Q203" s="193">
        <v>0</v>
      </c>
      <c r="R203" s="193">
        <f t="shared" si="32"/>
        <v>0</v>
      </c>
      <c r="S203" s="193">
        <v>0</v>
      </c>
      <c r="T203" s="194">
        <f t="shared" si="33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95" t="s">
        <v>179</v>
      </c>
      <c r="AT203" s="195" t="s">
        <v>175</v>
      </c>
      <c r="AU203" s="195" t="s">
        <v>180</v>
      </c>
      <c r="AY203" s="14" t="s">
        <v>172</v>
      </c>
      <c r="BE203" s="196">
        <f t="shared" si="34"/>
        <v>0</v>
      </c>
      <c r="BF203" s="196">
        <f t="shared" si="35"/>
        <v>0</v>
      </c>
      <c r="BG203" s="196">
        <f t="shared" si="36"/>
        <v>0</v>
      </c>
      <c r="BH203" s="196">
        <f t="shared" si="37"/>
        <v>0</v>
      </c>
      <c r="BI203" s="196">
        <f t="shared" si="38"/>
        <v>0</v>
      </c>
      <c r="BJ203" s="14" t="s">
        <v>180</v>
      </c>
      <c r="BK203" s="196">
        <f t="shared" si="39"/>
        <v>0</v>
      </c>
      <c r="BL203" s="14" t="s">
        <v>179</v>
      </c>
      <c r="BM203" s="195" t="s">
        <v>1196</v>
      </c>
    </row>
    <row r="204" spans="1:65" s="2" customFormat="1" ht="24.2" customHeight="1">
      <c r="A204" s="31"/>
      <c r="B204" s="32"/>
      <c r="C204" s="184" t="s">
        <v>591</v>
      </c>
      <c r="D204" s="184" t="s">
        <v>175</v>
      </c>
      <c r="E204" s="185" t="s">
        <v>1813</v>
      </c>
      <c r="F204" s="186" t="s">
        <v>1814</v>
      </c>
      <c r="G204" s="187" t="s">
        <v>337</v>
      </c>
      <c r="H204" s="188">
        <v>78</v>
      </c>
      <c r="I204" s="189"/>
      <c r="J204" s="188">
        <f t="shared" si="30"/>
        <v>0</v>
      </c>
      <c r="K204" s="190"/>
      <c r="L204" s="36"/>
      <c r="M204" s="191" t="s">
        <v>1</v>
      </c>
      <c r="N204" s="192" t="s">
        <v>38</v>
      </c>
      <c r="O204" s="68"/>
      <c r="P204" s="193">
        <f t="shared" si="31"/>
        <v>0</v>
      </c>
      <c r="Q204" s="193">
        <v>0</v>
      </c>
      <c r="R204" s="193">
        <f t="shared" si="32"/>
        <v>0</v>
      </c>
      <c r="S204" s="193">
        <v>0</v>
      </c>
      <c r="T204" s="194">
        <f t="shared" si="33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 t="shared" si="34"/>
        <v>0</v>
      </c>
      <c r="BF204" s="196">
        <f t="shared" si="35"/>
        <v>0</v>
      </c>
      <c r="BG204" s="196">
        <f t="shared" si="36"/>
        <v>0</v>
      </c>
      <c r="BH204" s="196">
        <f t="shared" si="37"/>
        <v>0</v>
      </c>
      <c r="BI204" s="196">
        <f t="shared" si="38"/>
        <v>0</v>
      </c>
      <c r="BJ204" s="14" t="s">
        <v>180</v>
      </c>
      <c r="BK204" s="196">
        <f t="shared" si="39"/>
        <v>0</v>
      </c>
      <c r="BL204" s="14" t="s">
        <v>179</v>
      </c>
      <c r="BM204" s="195" t="s">
        <v>1199</v>
      </c>
    </row>
    <row r="205" spans="1:65" s="2" customFormat="1" ht="24.2" customHeight="1">
      <c r="A205" s="31"/>
      <c r="B205" s="32"/>
      <c r="C205" s="197" t="s">
        <v>592</v>
      </c>
      <c r="D205" s="197" t="s">
        <v>256</v>
      </c>
      <c r="E205" s="198" t="s">
        <v>1345</v>
      </c>
      <c r="F205" s="199" t="s">
        <v>1346</v>
      </c>
      <c r="G205" s="200" t="s">
        <v>337</v>
      </c>
      <c r="H205" s="201">
        <v>80</v>
      </c>
      <c r="I205" s="202"/>
      <c r="J205" s="201">
        <f t="shared" si="30"/>
        <v>0</v>
      </c>
      <c r="K205" s="203"/>
      <c r="L205" s="204"/>
      <c r="M205" s="205" t="s">
        <v>1</v>
      </c>
      <c r="N205" s="206" t="s">
        <v>38</v>
      </c>
      <c r="O205" s="68"/>
      <c r="P205" s="193">
        <f t="shared" si="31"/>
        <v>0</v>
      </c>
      <c r="Q205" s="193">
        <v>0</v>
      </c>
      <c r="R205" s="193">
        <f t="shared" si="32"/>
        <v>0</v>
      </c>
      <c r="S205" s="193">
        <v>0</v>
      </c>
      <c r="T205" s="194">
        <f t="shared" si="33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95" t="s">
        <v>220</v>
      </c>
      <c r="AT205" s="195" t="s">
        <v>256</v>
      </c>
      <c r="AU205" s="195" t="s">
        <v>180</v>
      </c>
      <c r="AY205" s="14" t="s">
        <v>172</v>
      </c>
      <c r="BE205" s="196">
        <f t="shared" si="34"/>
        <v>0</v>
      </c>
      <c r="BF205" s="196">
        <f t="shared" si="35"/>
        <v>0</v>
      </c>
      <c r="BG205" s="196">
        <f t="shared" si="36"/>
        <v>0</v>
      </c>
      <c r="BH205" s="196">
        <f t="shared" si="37"/>
        <v>0</v>
      </c>
      <c r="BI205" s="196">
        <f t="shared" si="38"/>
        <v>0</v>
      </c>
      <c r="BJ205" s="14" t="s">
        <v>180</v>
      </c>
      <c r="BK205" s="196">
        <f t="shared" si="39"/>
        <v>0</v>
      </c>
      <c r="BL205" s="14" t="s">
        <v>179</v>
      </c>
      <c r="BM205" s="195" t="s">
        <v>1204</v>
      </c>
    </row>
    <row r="206" spans="1:65" s="2" customFormat="1" ht="24.2" customHeight="1">
      <c r="A206" s="31"/>
      <c r="B206" s="32"/>
      <c r="C206" s="184" t="s">
        <v>595</v>
      </c>
      <c r="D206" s="184" t="s">
        <v>175</v>
      </c>
      <c r="E206" s="185" t="s">
        <v>1220</v>
      </c>
      <c r="F206" s="186" t="s">
        <v>1221</v>
      </c>
      <c r="G206" s="187" t="s">
        <v>337</v>
      </c>
      <c r="H206" s="188">
        <v>74</v>
      </c>
      <c r="I206" s="189"/>
      <c r="J206" s="188">
        <f t="shared" si="30"/>
        <v>0</v>
      </c>
      <c r="K206" s="190"/>
      <c r="L206" s="36"/>
      <c r="M206" s="191" t="s">
        <v>1</v>
      </c>
      <c r="N206" s="192" t="s">
        <v>38</v>
      </c>
      <c r="O206" s="68"/>
      <c r="P206" s="193">
        <f t="shared" si="31"/>
        <v>0</v>
      </c>
      <c r="Q206" s="193">
        <v>0</v>
      </c>
      <c r="R206" s="193">
        <f t="shared" si="32"/>
        <v>0</v>
      </c>
      <c r="S206" s="193">
        <v>0</v>
      </c>
      <c r="T206" s="194">
        <f t="shared" si="33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179</v>
      </c>
      <c r="AT206" s="195" t="s">
        <v>175</v>
      </c>
      <c r="AU206" s="195" t="s">
        <v>180</v>
      </c>
      <c r="AY206" s="14" t="s">
        <v>172</v>
      </c>
      <c r="BE206" s="196">
        <f t="shared" si="34"/>
        <v>0</v>
      </c>
      <c r="BF206" s="196">
        <f t="shared" si="35"/>
        <v>0</v>
      </c>
      <c r="BG206" s="196">
        <f t="shared" si="36"/>
        <v>0</v>
      </c>
      <c r="BH206" s="196">
        <f t="shared" si="37"/>
        <v>0</v>
      </c>
      <c r="BI206" s="196">
        <f t="shared" si="38"/>
        <v>0</v>
      </c>
      <c r="BJ206" s="14" t="s">
        <v>180</v>
      </c>
      <c r="BK206" s="196">
        <f t="shared" si="39"/>
        <v>0</v>
      </c>
      <c r="BL206" s="14" t="s">
        <v>179</v>
      </c>
      <c r="BM206" s="195" t="s">
        <v>1207</v>
      </c>
    </row>
    <row r="207" spans="1:65" s="2" customFormat="1" ht="24.2" customHeight="1">
      <c r="A207" s="31"/>
      <c r="B207" s="32"/>
      <c r="C207" s="184" t="s">
        <v>601</v>
      </c>
      <c r="D207" s="184" t="s">
        <v>175</v>
      </c>
      <c r="E207" s="185" t="s">
        <v>1815</v>
      </c>
      <c r="F207" s="186" t="s">
        <v>1816</v>
      </c>
      <c r="G207" s="187" t="s">
        <v>337</v>
      </c>
      <c r="H207" s="188">
        <v>846</v>
      </c>
      <c r="I207" s="189"/>
      <c r="J207" s="188">
        <f t="shared" si="30"/>
        <v>0</v>
      </c>
      <c r="K207" s="190"/>
      <c r="L207" s="36"/>
      <c r="M207" s="191" t="s">
        <v>1</v>
      </c>
      <c r="N207" s="192" t="s">
        <v>38</v>
      </c>
      <c r="O207" s="68"/>
      <c r="P207" s="193">
        <f t="shared" si="31"/>
        <v>0</v>
      </c>
      <c r="Q207" s="193">
        <v>0</v>
      </c>
      <c r="R207" s="193">
        <f t="shared" si="32"/>
        <v>0</v>
      </c>
      <c r="S207" s="193">
        <v>0</v>
      </c>
      <c r="T207" s="194">
        <f t="shared" si="33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95" t="s">
        <v>179</v>
      </c>
      <c r="AT207" s="195" t="s">
        <v>175</v>
      </c>
      <c r="AU207" s="195" t="s">
        <v>180</v>
      </c>
      <c r="AY207" s="14" t="s">
        <v>172</v>
      </c>
      <c r="BE207" s="196">
        <f t="shared" si="34"/>
        <v>0</v>
      </c>
      <c r="BF207" s="196">
        <f t="shared" si="35"/>
        <v>0</v>
      </c>
      <c r="BG207" s="196">
        <f t="shared" si="36"/>
        <v>0</v>
      </c>
      <c r="BH207" s="196">
        <f t="shared" si="37"/>
        <v>0</v>
      </c>
      <c r="BI207" s="196">
        <f t="shared" si="38"/>
        <v>0</v>
      </c>
      <c r="BJ207" s="14" t="s">
        <v>180</v>
      </c>
      <c r="BK207" s="196">
        <f t="shared" si="39"/>
        <v>0</v>
      </c>
      <c r="BL207" s="14" t="s">
        <v>179</v>
      </c>
      <c r="BM207" s="195" t="s">
        <v>1210</v>
      </c>
    </row>
    <row r="208" spans="1:65" s="2" customFormat="1" ht="24.2" customHeight="1">
      <c r="A208" s="31"/>
      <c r="B208" s="32"/>
      <c r="C208" s="197" t="s">
        <v>605</v>
      </c>
      <c r="D208" s="197" t="s">
        <v>256</v>
      </c>
      <c r="E208" s="198" t="s">
        <v>1352</v>
      </c>
      <c r="F208" s="199" t="s">
        <v>1353</v>
      </c>
      <c r="G208" s="200" t="s">
        <v>337</v>
      </c>
      <c r="H208" s="201">
        <v>605</v>
      </c>
      <c r="I208" s="202"/>
      <c r="J208" s="201">
        <f t="shared" si="30"/>
        <v>0</v>
      </c>
      <c r="K208" s="203"/>
      <c r="L208" s="204"/>
      <c r="M208" s="205" t="s">
        <v>1</v>
      </c>
      <c r="N208" s="206" t="s">
        <v>38</v>
      </c>
      <c r="O208" s="68"/>
      <c r="P208" s="193">
        <f t="shared" si="31"/>
        <v>0</v>
      </c>
      <c r="Q208" s="193">
        <v>0</v>
      </c>
      <c r="R208" s="193">
        <f t="shared" si="32"/>
        <v>0</v>
      </c>
      <c r="S208" s="193">
        <v>0</v>
      </c>
      <c r="T208" s="194">
        <f t="shared" si="33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95" t="s">
        <v>220</v>
      </c>
      <c r="AT208" s="195" t="s">
        <v>256</v>
      </c>
      <c r="AU208" s="195" t="s">
        <v>180</v>
      </c>
      <c r="AY208" s="14" t="s">
        <v>172</v>
      </c>
      <c r="BE208" s="196">
        <f t="shared" si="34"/>
        <v>0</v>
      </c>
      <c r="BF208" s="196">
        <f t="shared" si="35"/>
        <v>0</v>
      </c>
      <c r="BG208" s="196">
        <f t="shared" si="36"/>
        <v>0</v>
      </c>
      <c r="BH208" s="196">
        <f t="shared" si="37"/>
        <v>0</v>
      </c>
      <c r="BI208" s="196">
        <f t="shared" si="38"/>
        <v>0</v>
      </c>
      <c r="BJ208" s="14" t="s">
        <v>180</v>
      </c>
      <c r="BK208" s="196">
        <f t="shared" si="39"/>
        <v>0</v>
      </c>
      <c r="BL208" s="14" t="s">
        <v>179</v>
      </c>
      <c r="BM208" s="195" t="s">
        <v>1213</v>
      </c>
    </row>
    <row r="209" spans="1:65" s="2" customFormat="1" ht="24.2" customHeight="1">
      <c r="A209" s="31"/>
      <c r="B209" s="32"/>
      <c r="C209" s="197" t="s">
        <v>609</v>
      </c>
      <c r="D209" s="197" t="s">
        <v>256</v>
      </c>
      <c r="E209" s="198" t="s">
        <v>2260</v>
      </c>
      <c r="F209" s="199" t="s">
        <v>2261</v>
      </c>
      <c r="G209" s="200" t="s">
        <v>337</v>
      </c>
      <c r="H209" s="201">
        <v>257</v>
      </c>
      <c r="I209" s="202"/>
      <c r="J209" s="201">
        <f t="shared" si="30"/>
        <v>0</v>
      </c>
      <c r="K209" s="203"/>
      <c r="L209" s="204"/>
      <c r="M209" s="205" t="s">
        <v>1</v>
      </c>
      <c r="N209" s="206" t="s">
        <v>38</v>
      </c>
      <c r="O209" s="68"/>
      <c r="P209" s="193">
        <f t="shared" si="31"/>
        <v>0</v>
      </c>
      <c r="Q209" s="193">
        <v>0</v>
      </c>
      <c r="R209" s="193">
        <f t="shared" si="32"/>
        <v>0</v>
      </c>
      <c r="S209" s="193">
        <v>0</v>
      </c>
      <c r="T209" s="194">
        <f t="shared" si="33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220</v>
      </c>
      <c r="AT209" s="195" t="s">
        <v>256</v>
      </c>
      <c r="AU209" s="195" t="s">
        <v>180</v>
      </c>
      <c r="AY209" s="14" t="s">
        <v>172</v>
      </c>
      <c r="BE209" s="196">
        <f t="shared" si="34"/>
        <v>0</v>
      </c>
      <c r="BF209" s="196">
        <f t="shared" si="35"/>
        <v>0</v>
      </c>
      <c r="BG209" s="196">
        <f t="shared" si="36"/>
        <v>0</v>
      </c>
      <c r="BH209" s="196">
        <f t="shared" si="37"/>
        <v>0</v>
      </c>
      <c r="BI209" s="196">
        <f t="shared" si="38"/>
        <v>0</v>
      </c>
      <c r="BJ209" s="14" t="s">
        <v>180</v>
      </c>
      <c r="BK209" s="196">
        <f t="shared" si="39"/>
        <v>0</v>
      </c>
      <c r="BL209" s="14" t="s">
        <v>179</v>
      </c>
      <c r="BM209" s="195" t="s">
        <v>1216</v>
      </c>
    </row>
    <row r="210" spans="1:65" s="2" customFormat="1" ht="24.2" customHeight="1">
      <c r="A210" s="31"/>
      <c r="B210" s="32"/>
      <c r="C210" s="184" t="s">
        <v>613</v>
      </c>
      <c r="D210" s="184" t="s">
        <v>175</v>
      </c>
      <c r="E210" s="185" t="s">
        <v>1223</v>
      </c>
      <c r="F210" s="186" t="s">
        <v>1224</v>
      </c>
      <c r="G210" s="187" t="s">
        <v>337</v>
      </c>
      <c r="H210" s="188">
        <v>116</v>
      </c>
      <c r="I210" s="189"/>
      <c r="J210" s="188">
        <f t="shared" si="30"/>
        <v>0</v>
      </c>
      <c r="K210" s="190"/>
      <c r="L210" s="36"/>
      <c r="M210" s="191" t="s">
        <v>1</v>
      </c>
      <c r="N210" s="192" t="s">
        <v>38</v>
      </c>
      <c r="O210" s="68"/>
      <c r="P210" s="193">
        <f t="shared" si="31"/>
        <v>0</v>
      </c>
      <c r="Q210" s="193">
        <v>0</v>
      </c>
      <c r="R210" s="193">
        <f t="shared" si="32"/>
        <v>0</v>
      </c>
      <c r="S210" s="193">
        <v>0</v>
      </c>
      <c r="T210" s="194">
        <f t="shared" si="33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95" t="s">
        <v>179</v>
      </c>
      <c r="AT210" s="195" t="s">
        <v>175</v>
      </c>
      <c r="AU210" s="195" t="s">
        <v>180</v>
      </c>
      <c r="AY210" s="14" t="s">
        <v>172</v>
      </c>
      <c r="BE210" s="196">
        <f t="shared" si="34"/>
        <v>0</v>
      </c>
      <c r="BF210" s="196">
        <f t="shared" si="35"/>
        <v>0</v>
      </c>
      <c r="BG210" s="196">
        <f t="shared" si="36"/>
        <v>0</v>
      </c>
      <c r="BH210" s="196">
        <f t="shared" si="37"/>
        <v>0</v>
      </c>
      <c r="BI210" s="196">
        <f t="shared" si="38"/>
        <v>0</v>
      </c>
      <c r="BJ210" s="14" t="s">
        <v>180</v>
      </c>
      <c r="BK210" s="196">
        <f t="shared" si="39"/>
        <v>0</v>
      </c>
      <c r="BL210" s="14" t="s">
        <v>179</v>
      </c>
      <c r="BM210" s="195" t="s">
        <v>1219</v>
      </c>
    </row>
    <row r="211" spans="1:65" s="2" customFormat="1" ht="24.2" customHeight="1">
      <c r="A211" s="31"/>
      <c r="B211" s="32"/>
      <c r="C211" s="184" t="s">
        <v>617</v>
      </c>
      <c r="D211" s="184" t="s">
        <v>175</v>
      </c>
      <c r="E211" s="185" t="s">
        <v>1817</v>
      </c>
      <c r="F211" s="186" t="s">
        <v>1818</v>
      </c>
      <c r="G211" s="187" t="s">
        <v>337</v>
      </c>
      <c r="H211" s="188">
        <v>9</v>
      </c>
      <c r="I211" s="189"/>
      <c r="J211" s="188">
        <f t="shared" si="30"/>
        <v>0</v>
      </c>
      <c r="K211" s="190"/>
      <c r="L211" s="36"/>
      <c r="M211" s="191" t="s">
        <v>1</v>
      </c>
      <c r="N211" s="192" t="s">
        <v>38</v>
      </c>
      <c r="O211" s="68"/>
      <c r="P211" s="193">
        <f t="shared" si="31"/>
        <v>0</v>
      </c>
      <c r="Q211" s="193">
        <v>0</v>
      </c>
      <c r="R211" s="193">
        <f t="shared" si="32"/>
        <v>0</v>
      </c>
      <c r="S211" s="193">
        <v>0</v>
      </c>
      <c r="T211" s="194">
        <f t="shared" si="33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 t="shared" si="34"/>
        <v>0</v>
      </c>
      <c r="BF211" s="196">
        <f t="shared" si="35"/>
        <v>0</v>
      </c>
      <c r="BG211" s="196">
        <f t="shared" si="36"/>
        <v>0</v>
      </c>
      <c r="BH211" s="196">
        <f t="shared" si="37"/>
        <v>0</v>
      </c>
      <c r="BI211" s="196">
        <f t="shared" si="38"/>
        <v>0</v>
      </c>
      <c r="BJ211" s="14" t="s">
        <v>180</v>
      </c>
      <c r="BK211" s="196">
        <f t="shared" si="39"/>
        <v>0</v>
      </c>
      <c r="BL211" s="14" t="s">
        <v>179</v>
      </c>
      <c r="BM211" s="195" t="s">
        <v>1222</v>
      </c>
    </row>
    <row r="212" spans="1:65" s="2" customFormat="1" ht="24.2" customHeight="1">
      <c r="A212" s="31"/>
      <c r="B212" s="32"/>
      <c r="C212" s="184" t="s">
        <v>621</v>
      </c>
      <c r="D212" s="184" t="s">
        <v>175</v>
      </c>
      <c r="E212" s="185" t="s">
        <v>1821</v>
      </c>
      <c r="F212" s="186" t="s">
        <v>1822</v>
      </c>
      <c r="G212" s="187" t="s">
        <v>337</v>
      </c>
      <c r="H212" s="188">
        <v>213</v>
      </c>
      <c r="I212" s="189"/>
      <c r="J212" s="188">
        <f t="shared" si="30"/>
        <v>0</v>
      </c>
      <c r="K212" s="190"/>
      <c r="L212" s="36"/>
      <c r="M212" s="191" t="s">
        <v>1</v>
      </c>
      <c r="N212" s="192" t="s">
        <v>38</v>
      </c>
      <c r="O212" s="68"/>
      <c r="P212" s="193">
        <f t="shared" si="31"/>
        <v>0</v>
      </c>
      <c r="Q212" s="193">
        <v>0</v>
      </c>
      <c r="R212" s="193">
        <f t="shared" si="32"/>
        <v>0</v>
      </c>
      <c r="S212" s="193">
        <v>0</v>
      </c>
      <c r="T212" s="194">
        <f t="shared" si="33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179</v>
      </c>
      <c r="AT212" s="195" t="s">
        <v>175</v>
      </c>
      <c r="AU212" s="195" t="s">
        <v>180</v>
      </c>
      <c r="AY212" s="14" t="s">
        <v>172</v>
      </c>
      <c r="BE212" s="196">
        <f t="shared" si="34"/>
        <v>0</v>
      </c>
      <c r="BF212" s="196">
        <f t="shared" si="35"/>
        <v>0</v>
      </c>
      <c r="BG212" s="196">
        <f t="shared" si="36"/>
        <v>0</v>
      </c>
      <c r="BH212" s="196">
        <f t="shared" si="37"/>
        <v>0</v>
      </c>
      <c r="BI212" s="196">
        <f t="shared" si="38"/>
        <v>0</v>
      </c>
      <c r="BJ212" s="14" t="s">
        <v>180</v>
      </c>
      <c r="BK212" s="196">
        <f t="shared" si="39"/>
        <v>0</v>
      </c>
      <c r="BL212" s="14" t="s">
        <v>179</v>
      </c>
      <c r="BM212" s="195" t="s">
        <v>1225</v>
      </c>
    </row>
    <row r="213" spans="1:65" s="2" customFormat="1" ht="24.2" customHeight="1">
      <c r="A213" s="31"/>
      <c r="B213" s="32"/>
      <c r="C213" s="184" t="s">
        <v>627</v>
      </c>
      <c r="D213" s="184" t="s">
        <v>175</v>
      </c>
      <c r="E213" s="185" t="s">
        <v>1823</v>
      </c>
      <c r="F213" s="186" t="s">
        <v>1824</v>
      </c>
      <c r="G213" s="187" t="s">
        <v>337</v>
      </c>
      <c r="H213" s="188">
        <v>281</v>
      </c>
      <c r="I213" s="189"/>
      <c r="J213" s="188">
        <f t="shared" si="30"/>
        <v>0</v>
      </c>
      <c r="K213" s="190"/>
      <c r="L213" s="36"/>
      <c r="M213" s="191" t="s">
        <v>1</v>
      </c>
      <c r="N213" s="192" t="s">
        <v>38</v>
      </c>
      <c r="O213" s="68"/>
      <c r="P213" s="193">
        <f t="shared" si="31"/>
        <v>0</v>
      </c>
      <c r="Q213" s="193">
        <v>0</v>
      </c>
      <c r="R213" s="193">
        <f t="shared" si="32"/>
        <v>0</v>
      </c>
      <c r="S213" s="193">
        <v>0</v>
      </c>
      <c r="T213" s="194">
        <f t="shared" si="33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95" t="s">
        <v>179</v>
      </c>
      <c r="AT213" s="195" t="s">
        <v>175</v>
      </c>
      <c r="AU213" s="195" t="s">
        <v>180</v>
      </c>
      <c r="AY213" s="14" t="s">
        <v>172</v>
      </c>
      <c r="BE213" s="196">
        <f t="shared" si="34"/>
        <v>0</v>
      </c>
      <c r="BF213" s="196">
        <f t="shared" si="35"/>
        <v>0</v>
      </c>
      <c r="BG213" s="196">
        <f t="shared" si="36"/>
        <v>0</v>
      </c>
      <c r="BH213" s="196">
        <f t="shared" si="37"/>
        <v>0</v>
      </c>
      <c r="BI213" s="196">
        <f t="shared" si="38"/>
        <v>0</v>
      </c>
      <c r="BJ213" s="14" t="s">
        <v>180</v>
      </c>
      <c r="BK213" s="196">
        <f t="shared" si="39"/>
        <v>0</v>
      </c>
      <c r="BL213" s="14" t="s">
        <v>179</v>
      </c>
      <c r="BM213" s="195" t="s">
        <v>1228</v>
      </c>
    </row>
    <row r="214" spans="1:65" s="2" customFormat="1" ht="24.2" customHeight="1">
      <c r="A214" s="31"/>
      <c r="B214" s="32"/>
      <c r="C214" s="184" t="s">
        <v>631</v>
      </c>
      <c r="D214" s="184" t="s">
        <v>175</v>
      </c>
      <c r="E214" s="185" t="s">
        <v>1226</v>
      </c>
      <c r="F214" s="186" t="s">
        <v>1227</v>
      </c>
      <c r="G214" s="187" t="s">
        <v>337</v>
      </c>
      <c r="H214" s="188">
        <v>183</v>
      </c>
      <c r="I214" s="189"/>
      <c r="J214" s="188">
        <f t="shared" si="30"/>
        <v>0</v>
      </c>
      <c r="K214" s="190"/>
      <c r="L214" s="36"/>
      <c r="M214" s="191" t="s">
        <v>1</v>
      </c>
      <c r="N214" s="192" t="s">
        <v>38</v>
      </c>
      <c r="O214" s="68"/>
      <c r="P214" s="193">
        <f t="shared" si="31"/>
        <v>0</v>
      </c>
      <c r="Q214" s="193">
        <v>0</v>
      </c>
      <c r="R214" s="193">
        <f t="shared" si="32"/>
        <v>0</v>
      </c>
      <c r="S214" s="193">
        <v>0</v>
      </c>
      <c r="T214" s="194">
        <f t="shared" si="33"/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179</v>
      </c>
      <c r="AT214" s="195" t="s">
        <v>175</v>
      </c>
      <c r="AU214" s="195" t="s">
        <v>180</v>
      </c>
      <c r="AY214" s="14" t="s">
        <v>172</v>
      </c>
      <c r="BE214" s="196">
        <f t="shared" si="34"/>
        <v>0</v>
      </c>
      <c r="BF214" s="196">
        <f t="shared" si="35"/>
        <v>0</v>
      </c>
      <c r="BG214" s="196">
        <f t="shared" si="36"/>
        <v>0</v>
      </c>
      <c r="BH214" s="196">
        <f t="shared" si="37"/>
        <v>0</v>
      </c>
      <c r="BI214" s="196">
        <f t="shared" si="38"/>
        <v>0</v>
      </c>
      <c r="BJ214" s="14" t="s">
        <v>180</v>
      </c>
      <c r="BK214" s="196">
        <f t="shared" si="39"/>
        <v>0</v>
      </c>
      <c r="BL214" s="14" t="s">
        <v>179</v>
      </c>
      <c r="BM214" s="195" t="s">
        <v>1231</v>
      </c>
    </row>
    <row r="215" spans="1:65" s="2" customFormat="1" ht="24.2" customHeight="1">
      <c r="A215" s="31"/>
      <c r="B215" s="32"/>
      <c r="C215" s="184" t="s">
        <v>637</v>
      </c>
      <c r="D215" s="184" t="s">
        <v>175</v>
      </c>
      <c r="E215" s="185" t="s">
        <v>1229</v>
      </c>
      <c r="F215" s="186" t="s">
        <v>1230</v>
      </c>
      <c r="G215" s="187" t="s">
        <v>337</v>
      </c>
      <c r="H215" s="188">
        <v>62</v>
      </c>
      <c r="I215" s="189"/>
      <c r="J215" s="188">
        <f t="shared" si="30"/>
        <v>0</v>
      </c>
      <c r="K215" s="190"/>
      <c r="L215" s="36"/>
      <c r="M215" s="191" t="s">
        <v>1</v>
      </c>
      <c r="N215" s="192" t="s">
        <v>38</v>
      </c>
      <c r="O215" s="68"/>
      <c r="P215" s="193">
        <f t="shared" si="31"/>
        <v>0</v>
      </c>
      <c r="Q215" s="193">
        <v>0</v>
      </c>
      <c r="R215" s="193">
        <f t="shared" si="32"/>
        <v>0</v>
      </c>
      <c r="S215" s="193">
        <v>0</v>
      </c>
      <c r="T215" s="194">
        <f t="shared" si="33"/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179</v>
      </c>
      <c r="AT215" s="195" t="s">
        <v>175</v>
      </c>
      <c r="AU215" s="195" t="s">
        <v>180</v>
      </c>
      <c r="AY215" s="14" t="s">
        <v>172</v>
      </c>
      <c r="BE215" s="196">
        <f t="shared" si="34"/>
        <v>0</v>
      </c>
      <c r="BF215" s="196">
        <f t="shared" si="35"/>
        <v>0</v>
      </c>
      <c r="BG215" s="196">
        <f t="shared" si="36"/>
        <v>0</v>
      </c>
      <c r="BH215" s="196">
        <f t="shared" si="37"/>
        <v>0</v>
      </c>
      <c r="BI215" s="196">
        <f t="shared" si="38"/>
        <v>0</v>
      </c>
      <c r="BJ215" s="14" t="s">
        <v>180</v>
      </c>
      <c r="BK215" s="196">
        <f t="shared" si="39"/>
        <v>0</v>
      </c>
      <c r="BL215" s="14" t="s">
        <v>179</v>
      </c>
      <c r="BM215" s="195" t="s">
        <v>1234</v>
      </c>
    </row>
    <row r="216" spans="1:65" s="2" customFormat="1" ht="24.2" customHeight="1">
      <c r="A216" s="31"/>
      <c r="B216" s="32"/>
      <c r="C216" s="184" t="s">
        <v>641</v>
      </c>
      <c r="D216" s="184" t="s">
        <v>175</v>
      </c>
      <c r="E216" s="185" t="s">
        <v>1232</v>
      </c>
      <c r="F216" s="186" t="s">
        <v>1233</v>
      </c>
      <c r="G216" s="187" t="s">
        <v>1048</v>
      </c>
      <c r="H216" s="188">
        <v>11</v>
      </c>
      <c r="I216" s="189"/>
      <c r="J216" s="188">
        <f t="shared" si="30"/>
        <v>0</v>
      </c>
      <c r="K216" s="190"/>
      <c r="L216" s="36"/>
      <c r="M216" s="191" t="s">
        <v>1</v>
      </c>
      <c r="N216" s="192" t="s">
        <v>38</v>
      </c>
      <c r="O216" s="68"/>
      <c r="P216" s="193">
        <f t="shared" si="31"/>
        <v>0</v>
      </c>
      <c r="Q216" s="193">
        <v>0</v>
      </c>
      <c r="R216" s="193">
        <f t="shared" si="32"/>
        <v>0</v>
      </c>
      <c r="S216" s="193">
        <v>0</v>
      </c>
      <c r="T216" s="194">
        <f t="shared" si="33"/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95" t="s">
        <v>179</v>
      </c>
      <c r="AT216" s="195" t="s">
        <v>175</v>
      </c>
      <c r="AU216" s="195" t="s">
        <v>180</v>
      </c>
      <c r="AY216" s="14" t="s">
        <v>172</v>
      </c>
      <c r="BE216" s="196">
        <f t="shared" si="34"/>
        <v>0</v>
      </c>
      <c r="BF216" s="196">
        <f t="shared" si="35"/>
        <v>0</v>
      </c>
      <c r="BG216" s="196">
        <f t="shared" si="36"/>
        <v>0</v>
      </c>
      <c r="BH216" s="196">
        <f t="shared" si="37"/>
        <v>0</v>
      </c>
      <c r="BI216" s="196">
        <f t="shared" si="38"/>
        <v>0</v>
      </c>
      <c r="BJ216" s="14" t="s">
        <v>180</v>
      </c>
      <c r="BK216" s="196">
        <f t="shared" si="39"/>
        <v>0</v>
      </c>
      <c r="BL216" s="14" t="s">
        <v>179</v>
      </c>
      <c r="BM216" s="195" t="s">
        <v>1237</v>
      </c>
    </row>
    <row r="217" spans="1:65" s="2" customFormat="1" ht="24.2" customHeight="1">
      <c r="A217" s="31"/>
      <c r="B217" s="32"/>
      <c r="C217" s="184" t="s">
        <v>645</v>
      </c>
      <c r="D217" s="184" t="s">
        <v>175</v>
      </c>
      <c r="E217" s="185" t="s">
        <v>1235</v>
      </c>
      <c r="F217" s="186" t="s">
        <v>1236</v>
      </c>
      <c r="G217" s="187" t="s">
        <v>1048</v>
      </c>
      <c r="H217" s="188">
        <v>154</v>
      </c>
      <c r="I217" s="189"/>
      <c r="J217" s="188">
        <f t="shared" si="30"/>
        <v>0</v>
      </c>
      <c r="K217" s="190"/>
      <c r="L217" s="36"/>
      <c r="M217" s="191" t="s">
        <v>1</v>
      </c>
      <c r="N217" s="192" t="s">
        <v>38</v>
      </c>
      <c r="O217" s="68"/>
      <c r="P217" s="193">
        <f t="shared" si="31"/>
        <v>0</v>
      </c>
      <c r="Q217" s="193">
        <v>0</v>
      </c>
      <c r="R217" s="193">
        <f t="shared" si="32"/>
        <v>0</v>
      </c>
      <c r="S217" s="193">
        <v>0</v>
      </c>
      <c r="T217" s="194">
        <f t="shared" si="33"/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95" t="s">
        <v>179</v>
      </c>
      <c r="AT217" s="195" t="s">
        <v>175</v>
      </c>
      <c r="AU217" s="195" t="s">
        <v>180</v>
      </c>
      <c r="AY217" s="14" t="s">
        <v>172</v>
      </c>
      <c r="BE217" s="196">
        <f t="shared" si="34"/>
        <v>0</v>
      </c>
      <c r="BF217" s="196">
        <f t="shared" si="35"/>
        <v>0</v>
      </c>
      <c r="BG217" s="196">
        <f t="shared" si="36"/>
        <v>0</v>
      </c>
      <c r="BH217" s="196">
        <f t="shared" si="37"/>
        <v>0</v>
      </c>
      <c r="BI217" s="196">
        <f t="shared" si="38"/>
        <v>0</v>
      </c>
      <c r="BJ217" s="14" t="s">
        <v>180</v>
      </c>
      <c r="BK217" s="196">
        <f t="shared" si="39"/>
        <v>0</v>
      </c>
      <c r="BL217" s="14" t="s">
        <v>179</v>
      </c>
      <c r="BM217" s="195" t="s">
        <v>1240</v>
      </c>
    </row>
    <row r="218" spans="1:65" s="2" customFormat="1" ht="24.2" customHeight="1">
      <c r="A218" s="31"/>
      <c r="B218" s="32"/>
      <c r="C218" s="184" t="s">
        <v>866</v>
      </c>
      <c r="D218" s="184" t="s">
        <v>175</v>
      </c>
      <c r="E218" s="185" t="s">
        <v>1238</v>
      </c>
      <c r="F218" s="186" t="s">
        <v>1239</v>
      </c>
      <c r="G218" s="187" t="s">
        <v>1048</v>
      </c>
      <c r="H218" s="188">
        <v>68</v>
      </c>
      <c r="I218" s="189"/>
      <c r="J218" s="188">
        <f t="shared" si="30"/>
        <v>0</v>
      </c>
      <c r="K218" s="190"/>
      <c r="L218" s="36"/>
      <c r="M218" s="191" t="s">
        <v>1</v>
      </c>
      <c r="N218" s="192" t="s">
        <v>38</v>
      </c>
      <c r="O218" s="68"/>
      <c r="P218" s="193">
        <f t="shared" si="31"/>
        <v>0</v>
      </c>
      <c r="Q218" s="193">
        <v>0</v>
      </c>
      <c r="R218" s="193">
        <f t="shared" si="32"/>
        <v>0</v>
      </c>
      <c r="S218" s="193">
        <v>0</v>
      </c>
      <c r="T218" s="194">
        <f t="shared" si="33"/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179</v>
      </c>
      <c r="AT218" s="195" t="s">
        <v>175</v>
      </c>
      <c r="AU218" s="195" t="s">
        <v>180</v>
      </c>
      <c r="AY218" s="14" t="s">
        <v>172</v>
      </c>
      <c r="BE218" s="196">
        <f t="shared" si="34"/>
        <v>0</v>
      </c>
      <c r="BF218" s="196">
        <f t="shared" si="35"/>
        <v>0</v>
      </c>
      <c r="BG218" s="196">
        <f t="shared" si="36"/>
        <v>0</v>
      </c>
      <c r="BH218" s="196">
        <f t="shared" si="37"/>
        <v>0</v>
      </c>
      <c r="BI218" s="196">
        <f t="shared" si="38"/>
        <v>0</v>
      </c>
      <c r="BJ218" s="14" t="s">
        <v>180</v>
      </c>
      <c r="BK218" s="196">
        <f t="shared" si="39"/>
        <v>0</v>
      </c>
      <c r="BL218" s="14" t="s">
        <v>179</v>
      </c>
      <c r="BM218" s="195" t="s">
        <v>1243</v>
      </c>
    </row>
    <row r="219" spans="1:65" s="2" customFormat="1" ht="24.2" customHeight="1">
      <c r="A219" s="31"/>
      <c r="B219" s="32"/>
      <c r="C219" s="197" t="s">
        <v>867</v>
      </c>
      <c r="D219" s="197" t="s">
        <v>256</v>
      </c>
      <c r="E219" s="198" t="s">
        <v>1241</v>
      </c>
      <c r="F219" s="199" t="s">
        <v>1242</v>
      </c>
      <c r="G219" s="200" t="s">
        <v>1048</v>
      </c>
      <c r="H219" s="201">
        <v>68</v>
      </c>
      <c r="I219" s="202"/>
      <c r="J219" s="201">
        <f t="shared" si="30"/>
        <v>0</v>
      </c>
      <c r="K219" s="203"/>
      <c r="L219" s="204"/>
      <c r="M219" s="205" t="s">
        <v>1</v>
      </c>
      <c r="N219" s="206" t="s">
        <v>38</v>
      </c>
      <c r="O219" s="68"/>
      <c r="P219" s="193">
        <f t="shared" si="31"/>
        <v>0</v>
      </c>
      <c r="Q219" s="193">
        <v>0</v>
      </c>
      <c r="R219" s="193">
        <f t="shared" si="32"/>
        <v>0</v>
      </c>
      <c r="S219" s="193">
        <v>0</v>
      </c>
      <c r="T219" s="194">
        <f t="shared" si="33"/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95" t="s">
        <v>220</v>
      </c>
      <c r="AT219" s="195" t="s">
        <v>256</v>
      </c>
      <c r="AU219" s="195" t="s">
        <v>180</v>
      </c>
      <c r="AY219" s="14" t="s">
        <v>172</v>
      </c>
      <c r="BE219" s="196">
        <f t="shared" si="34"/>
        <v>0</v>
      </c>
      <c r="BF219" s="196">
        <f t="shared" si="35"/>
        <v>0</v>
      </c>
      <c r="BG219" s="196">
        <f t="shared" si="36"/>
        <v>0</v>
      </c>
      <c r="BH219" s="196">
        <f t="shared" si="37"/>
        <v>0</v>
      </c>
      <c r="BI219" s="196">
        <f t="shared" si="38"/>
        <v>0</v>
      </c>
      <c r="BJ219" s="14" t="s">
        <v>180</v>
      </c>
      <c r="BK219" s="196">
        <f t="shared" si="39"/>
        <v>0</v>
      </c>
      <c r="BL219" s="14" t="s">
        <v>179</v>
      </c>
      <c r="BM219" s="195" t="s">
        <v>1246</v>
      </c>
    </row>
    <row r="220" spans="1:65" s="2" customFormat="1" ht="14.45" customHeight="1">
      <c r="A220" s="31"/>
      <c r="B220" s="32"/>
      <c r="C220" s="197" t="s">
        <v>868</v>
      </c>
      <c r="D220" s="197" t="s">
        <v>256</v>
      </c>
      <c r="E220" s="198" t="s">
        <v>1244</v>
      </c>
      <c r="F220" s="199" t="s">
        <v>1245</v>
      </c>
      <c r="G220" s="200" t="s">
        <v>1048</v>
      </c>
      <c r="H220" s="201">
        <v>1</v>
      </c>
      <c r="I220" s="202"/>
      <c r="J220" s="201">
        <f t="shared" si="30"/>
        <v>0</v>
      </c>
      <c r="K220" s="203"/>
      <c r="L220" s="204"/>
      <c r="M220" s="205" t="s">
        <v>1</v>
      </c>
      <c r="N220" s="206" t="s">
        <v>38</v>
      </c>
      <c r="O220" s="68"/>
      <c r="P220" s="193">
        <f t="shared" si="31"/>
        <v>0</v>
      </c>
      <c r="Q220" s="193">
        <v>0</v>
      </c>
      <c r="R220" s="193">
        <f t="shared" si="32"/>
        <v>0</v>
      </c>
      <c r="S220" s="193">
        <v>0</v>
      </c>
      <c r="T220" s="194">
        <f t="shared" si="33"/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95" t="s">
        <v>220</v>
      </c>
      <c r="AT220" s="195" t="s">
        <v>256</v>
      </c>
      <c r="AU220" s="195" t="s">
        <v>180</v>
      </c>
      <c r="AY220" s="14" t="s">
        <v>172</v>
      </c>
      <c r="BE220" s="196">
        <f t="shared" si="34"/>
        <v>0</v>
      </c>
      <c r="BF220" s="196">
        <f t="shared" si="35"/>
        <v>0</v>
      </c>
      <c r="BG220" s="196">
        <f t="shared" si="36"/>
        <v>0</v>
      </c>
      <c r="BH220" s="196">
        <f t="shared" si="37"/>
        <v>0</v>
      </c>
      <c r="BI220" s="196">
        <f t="shared" si="38"/>
        <v>0</v>
      </c>
      <c r="BJ220" s="14" t="s">
        <v>180</v>
      </c>
      <c r="BK220" s="196">
        <f t="shared" si="39"/>
        <v>0</v>
      </c>
      <c r="BL220" s="14" t="s">
        <v>179</v>
      </c>
      <c r="BM220" s="195" t="s">
        <v>1249</v>
      </c>
    </row>
    <row r="221" spans="1:65" s="2" customFormat="1" ht="24.2" customHeight="1">
      <c r="A221" s="31"/>
      <c r="B221" s="32"/>
      <c r="C221" s="184" t="s">
        <v>869</v>
      </c>
      <c r="D221" s="184" t="s">
        <v>175</v>
      </c>
      <c r="E221" s="185" t="s">
        <v>1247</v>
      </c>
      <c r="F221" s="186" t="s">
        <v>1248</v>
      </c>
      <c r="G221" s="187" t="s">
        <v>1048</v>
      </c>
      <c r="H221" s="188">
        <v>56</v>
      </c>
      <c r="I221" s="189"/>
      <c r="J221" s="188">
        <f t="shared" si="30"/>
        <v>0</v>
      </c>
      <c r="K221" s="190"/>
      <c r="L221" s="36"/>
      <c r="M221" s="191" t="s">
        <v>1</v>
      </c>
      <c r="N221" s="192" t="s">
        <v>38</v>
      </c>
      <c r="O221" s="68"/>
      <c r="P221" s="193">
        <f t="shared" si="31"/>
        <v>0</v>
      </c>
      <c r="Q221" s="193">
        <v>0</v>
      </c>
      <c r="R221" s="193">
        <f t="shared" si="32"/>
        <v>0</v>
      </c>
      <c r="S221" s="193">
        <v>0</v>
      </c>
      <c r="T221" s="194">
        <f t="shared" si="33"/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179</v>
      </c>
      <c r="AT221" s="195" t="s">
        <v>175</v>
      </c>
      <c r="AU221" s="195" t="s">
        <v>180</v>
      </c>
      <c r="AY221" s="14" t="s">
        <v>172</v>
      </c>
      <c r="BE221" s="196">
        <f t="shared" si="34"/>
        <v>0</v>
      </c>
      <c r="BF221" s="196">
        <f t="shared" si="35"/>
        <v>0</v>
      </c>
      <c r="BG221" s="196">
        <f t="shared" si="36"/>
        <v>0</v>
      </c>
      <c r="BH221" s="196">
        <f t="shared" si="37"/>
        <v>0</v>
      </c>
      <c r="BI221" s="196">
        <f t="shared" si="38"/>
        <v>0</v>
      </c>
      <c r="BJ221" s="14" t="s">
        <v>180</v>
      </c>
      <c r="BK221" s="196">
        <f t="shared" si="39"/>
        <v>0</v>
      </c>
      <c r="BL221" s="14" t="s">
        <v>179</v>
      </c>
      <c r="BM221" s="195" t="s">
        <v>1253</v>
      </c>
    </row>
    <row r="222" spans="1:65" s="2" customFormat="1" ht="24.2" customHeight="1">
      <c r="A222" s="31"/>
      <c r="B222" s="32"/>
      <c r="C222" s="184" t="s">
        <v>870</v>
      </c>
      <c r="D222" s="184" t="s">
        <v>175</v>
      </c>
      <c r="E222" s="185" t="s">
        <v>1250</v>
      </c>
      <c r="F222" s="186" t="s">
        <v>1251</v>
      </c>
      <c r="G222" s="187" t="s">
        <v>1252</v>
      </c>
      <c r="H222" s="188">
        <v>48</v>
      </c>
      <c r="I222" s="189"/>
      <c r="J222" s="188">
        <f t="shared" si="30"/>
        <v>0</v>
      </c>
      <c r="K222" s="190"/>
      <c r="L222" s="36"/>
      <c r="M222" s="191" t="s">
        <v>1</v>
      </c>
      <c r="N222" s="192" t="s">
        <v>38</v>
      </c>
      <c r="O222" s="68"/>
      <c r="P222" s="193">
        <f t="shared" si="31"/>
        <v>0</v>
      </c>
      <c r="Q222" s="193">
        <v>0</v>
      </c>
      <c r="R222" s="193">
        <f t="shared" si="32"/>
        <v>0</v>
      </c>
      <c r="S222" s="193">
        <v>0</v>
      </c>
      <c r="T222" s="194">
        <f t="shared" si="33"/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95" t="s">
        <v>179</v>
      </c>
      <c r="AT222" s="195" t="s">
        <v>175</v>
      </c>
      <c r="AU222" s="195" t="s">
        <v>180</v>
      </c>
      <c r="AY222" s="14" t="s">
        <v>172</v>
      </c>
      <c r="BE222" s="196">
        <f t="shared" si="34"/>
        <v>0</v>
      </c>
      <c r="BF222" s="196">
        <f t="shared" si="35"/>
        <v>0</v>
      </c>
      <c r="BG222" s="196">
        <f t="shared" si="36"/>
        <v>0</v>
      </c>
      <c r="BH222" s="196">
        <f t="shared" si="37"/>
        <v>0</v>
      </c>
      <c r="BI222" s="196">
        <f t="shared" si="38"/>
        <v>0</v>
      </c>
      <c r="BJ222" s="14" t="s">
        <v>180</v>
      </c>
      <c r="BK222" s="196">
        <f t="shared" si="39"/>
        <v>0</v>
      </c>
      <c r="BL222" s="14" t="s">
        <v>179</v>
      </c>
      <c r="BM222" s="195" t="s">
        <v>1256</v>
      </c>
    </row>
    <row r="223" spans="1:65" s="2" customFormat="1" ht="24.2" customHeight="1">
      <c r="A223" s="31"/>
      <c r="B223" s="32"/>
      <c r="C223" s="184" t="s">
        <v>871</v>
      </c>
      <c r="D223" s="184" t="s">
        <v>175</v>
      </c>
      <c r="E223" s="185" t="s">
        <v>1254</v>
      </c>
      <c r="F223" s="186" t="s">
        <v>1255</v>
      </c>
      <c r="G223" s="187" t="s">
        <v>1048</v>
      </c>
      <c r="H223" s="188">
        <v>370</v>
      </c>
      <c r="I223" s="189"/>
      <c r="J223" s="188">
        <f t="shared" si="30"/>
        <v>0</v>
      </c>
      <c r="K223" s="190"/>
      <c r="L223" s="36"/>
      <c r="M223" s="191" t="s">
        <v>1</v>
      </c>
      <c r="N223" s="192" t="s">
        <v>38</v>
      </c>
      <c r="O223" s="68"/>
      <c r="P223" s="193">
        <f t="shared" si="31"/>
        <v>0</v>
      </c>
      <c r="Q223" s="193">
        <v>0</v>
      </c>
      <c r="R223" s="193">
        <f t="shared" si="32"/>
        <v>0</v>
      </c>
      <c r="S223" s="193">
        <v>0</v>
      </c>
      <c r="T223" s="194">
        <f t="shared" si="33"/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179</v>
      </c>
      <c r="AT223" s="195" t="s">
        <v>175</v>
      </c>
      <c r="AU223" s="195" t="s">
        <v>180</v>
      </c>
      <c r="AY223" s="14" t="s">
        <v>172</v>
      </c>
      <c r="BE223" s="196">
        <f t="shared" si="34"/>
        <v>0</v>
      </c>
      <c r="BF223" s="196">
        <f t="shared" si="35"/>
        <v>0</v>
      </c>
      <c r="BG223" s="196">
        <f t="shared" si="36"/>
        <v>0</v>
      </c>
      <c r="BH223" s="196">
        <f t="shared" si="37"/>
        <v>0</v>
      </c>
      <c r="BI223" s="196">
        <f t="shared" si="38"/>
        <v>0</v>
      </c>
      <c r="BJ223" s="14" t="s">
        <v>180</v>
      </c>
      <c r="BK223" s="196">
        <f t="shared" si="39"/>
        <v>0</v>
      </c>
      <c r="BL223" s="14" t="s">
        <v>179</v>
      </c>
      <c r="BM223" s="195" t="s">
        <v>1259</v>
      </c>
    </row>
    <row r="224" spans="1:65" s="2" customFormat="1" ht="24.2" customHeight="1">
      <c r="A224" s="31"/>
      <c r="B224" s="32"/>
      <c r="C224" s="184" t="s">
        <v>873</v>
      </c>
      <c r="D224" s="184" t="s">
        <v>175</v>
      </c>
      <c r="E224" s="185" t="s">
        <v>1257</v>
      </c>
      <c r="F224" s="186" t="s">
        <v>1258</v>
      </c>
      <c r="G224" s="187" t="s">
        <v>1048</v>
      </c>
      <c r="H224" s="188">
        <v>6</v>
      </c>
      <c r="I224" s="189"/>
      <c r="J224" s="188">
        <f t="shared" si="30"/>
        <v>0</v>
      </c>
      <c r="K224" s="190"/>
      <c r="L224" s="36"/>
      <c r="M224" s="191" t="s">
        <v>1</v>
      </c>
      <c r="N224" s="192" t="s">
        <v>38</v>
      </c>
      <c r="O224" s="68"/>
      <c r="P224" s="193">
        <f t="shared" si="31"/>
        <v>0</v>
      </c>
      <c r="Q224" s="193">
        <v>0</v>
      </c>
      <c r="R224" s="193">
        <f t="shared" si="32"/>
        <v>0</v>
      </c>
      <c r="S224" s="193">
        <v>0</v>
      </c>
      <c r="T224" s="194">
        <f t="shared" si="33"/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179</v>
      </c>
      <c r="AT224" s="195" t="s">
        <v>175</v>
      </c>
      <c r="AU224" s="195" t="s">
        <v>180</v>
      </c>
      <c r="AY224" s="14" t="s">
        <v>172</v>
      </c>
      <c r="BE224" s="196">
        <f t="shared" si="34"/>
        <v>0</v>
      </c>
      <c r="BF224" s="196">
        <f t="shared" si="35"/>
        <v>0</v>
      </c>
      <c r="BG224" s="196">
        <f t="shared" si="36"/>
        <v>0</v>
      </c>
      <c r="BH224" s="196">
        <f t="shared" si="37"/>
        <v>0</v>
      </c>
      <c r="BI224" s="196">
        <f t="shared" si="38"/>
        <v>0</v>
      </c>
      <c r="BJ224" s="14" t="s">
        <v>180</v>
      </c>
      <c r="BK224" s="196">
        <f t="shared" si="39"/>
        <v>0</v>
      </c>
      <c r="BL224" s="14" t="s">
        <v>179</v>
      </c>
      <c r="BM224" s="195" t="s">
        <v>1262</v>
      </c>
    </row>
    <row r="225" spans="1:65" s="2" customFormat="1" ht="24.2" customHeight="1">
      <c r="A225" s="31"/>
      <c r="B225" s="32"/>
      <c r="C225" s="184" t="s">
        <v>1134</v>
      </c>
      <c r="D225" s="184" t="s">
        <v>175</v>
      </c>
      <c r="E225" s="185" t="s">
        <v>1260</v>
      </c>
      <c r="F225" s="186" t="s">
        <v>1261</v>
      </c>
      <c r="G225" s="187" t="s">
        <v>337</v>
      </c>
      <c r="H225" s="188">
        <v>13.5</v>
      </c>
      <c r="I225" s="189"/>
      <c r="J225" s="188">
        <f t="shared" ref="J225:J256" si="40">ROUND(I225*H225,2)</f>
        <v>0</v>
      </c>
      <c r="K225" s="190"/>
      <c r="L225" s="36"/>
      <c r="M225" s="191" t="s">
        <v>1</v>
      </c>
      <c r="N225" s="192" t="s">
        <v>38</v>
      </c>
      <c r="O225" s="68"/>
      <c r="P225" s="193">
        <f t="shared" ref="P225:P256" si="41">O225*H225</f>
        <v>0</v>
      </c>
      <c r="Q225" s="193">
        <v>0</v>
      </c>
      <c r="R225" s="193">
        <f t="shared" ref="R225:R256" si="42">Q225*H225</f>
        <v>0</v>
      </c>
      <c r="S225" s="193">
        <v>0</v>
      </c>
      <c r="T225" s="194">
        <f t="shared" ref="T225:T256" si="43">S225*H225</f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95" t="s">
        <v>179</v>
      </c>
      <c r="AT225" s="195" t="s">
        <v>175</v>
      </c>
      <c r="AU225" s="195" t="s">
        <v>180</v>
      </c>
      <c r="AY225" s="14" t="s">
        <v>172</v>
      </c>
      <c r="BE225" s="196">
        <f t="shared" ref="BE225:BE256" si="44">IF(N225="základná",J225,0)</f>
        <v>0</v>
      </c>
      <c r="BF225" s="196">
        <f t="shared" ref="BF225:BF256" si="45">IF(N225="znížená",J225,0)</f>
        <v>0</v>
      </c>
      <c r="BG225" s="196">
        <f t="shared" ref="BG225:BG256" si="46">IF(N225="zákl. prenesená",J225,0)</f>
        <v>0</v>
      </c>
      <c r="BH225" s="196">
        <f t="shared" ref="BH225:BH256" si="47">IF(N225="zníž. prenesená",J225,0)</f>
        <v>0</v>
      </c>
      <c r="BI225" s="196">
        <f t="shared" ref="BI225:BI256" si="48">IF(N225="nulová",J225,0)</f>
        <v>0</v>
      </c>
      <c r="BJ225" s="14" t="s">
        <v>180</v>
      </c>
      <c r="BK225" s="196">
        <f t="shared" ref="BK225:BK256" si="49">ROUND(I225*H225,2)</f>
        <v>0</v>
      </c>
      <c r="BL225" s="14" t="s">
        <v>179</v>
      </c>
      <c r="BM225" s="195" t="s">
        <v>1265</v>
      </c>
    </row>
    <row r="226" spans="1:65" s="2" customFormat="1" ht="24.2" customHeight="1">
      <c r="A226" s="31"/>
      <c r="B226" s="32"/>
      <c r="C226" s="184" t="s">
        <v>1266</v>
      </c>
      <c r="D226" s="184" t="s">
        <v>175</v>
      </c>
      <c r="E226" s="185" t="s">
        <v>1825</v>
      </c>
      <c r="F226" s="186" t="s">
        <v>1826</v>
      </c>
      <c r="G226" s="187" t="s">
        <v>337</v>
      </c>
      <c r="H226" s="188">
        <v>350</v>
      </c>
      <c r="I226" s="189"/>
      <c r="J226" s="188">
        <f t="shared" si="40"/>
        <v>0</v>
      </c>
      <c r="K226" s="190"/>
      <c r="L226" s="36"/>
      <c r="M226" s="191" t="s">
        <v>1</v>
      </c>
      <c r="N226" s="192" t="s">
        <v>38</v>
      </c>
      <c r="O226" s="68"/>
      <c r="P226" s="193">
        <f t="shared" si="41"/>
        <v>0</v>
      </c>
      <c r="Q226" s="193">
        <v>0</v>
      </c>
      <c r="R226" s="193">
        <f t="shared" si="42"/>
        <v>0</v>
      </c>
      <c r="S226" s="193">
        <v>0</v>
      </c>
      <c r="T226" s="194">
        <f t="shared" si="43"/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179</v>
      </c>
      <c r="AT226" s="195" t="s">
        <v>175</v>
      </c>
      <c r="AU226" s="195" t="s">
        <v>180</v>
      </c>
      <c r="AY226" s="14" t="s">
        <v>172</v>
      </c>
      <c r="BE226" s="196">
        <f t="shared" si="44"/>
        <v>0</v>
      </c>
      <c r="BF226" s="196">
        <f t="shared" si="45"/>
        <v>0</v>
      </c>
      <c r="BG226" s="196">
        <f t="shared" si="46"/>
        <v>0</v>
      </c>
      <c r="BH226" s="196">
        <f t="shared" si="47"/>
        <v>0</v>
      </c>
      <c r="BI226" s="196">
        <f t="shared" si="48"/>
        <v>0</v>
      </c>
      <c r="BJ226" s="14" t="s">
        <v>180</v>
      </c>
      <c r="BK226" s="196">
        <f t="shared" si="49"/>
        <v>0</v>
      </c>
      <c r="BL226" s="14" t="s">
        <v>179</v>
      </c>
      <c r="BM226" s="195" t="s">
        <v>1269</v>
      </c>
    </row>
    <row r="227" spans="1:65" s="2" customFormat="1" ht="24.2" customHeight="1">
      <c r="A227" s="31"/>
      <c r="B227" s="32"/>
      <c r="C227" s="184" t="s">
        <v>1137</v>
      </c>
      <c r="D227" s="184" t="s">
        <v>175</v>
      </c>
      <c r="E227" s="185" t="s">
        <v>1263</v>
      </c>
      <c r="F227" s="186" t="s">
        <v>1264</v>
      </c>
      <c r="G227" s="187" t="s">
        <v>1048</v>
      </c>
      <c r="H227" s="188">
        <v>1</v>
      </c>
      <c r="I227" s="189"/>
      <c r="J227" s="188">
        <f t="shared" si="40"/>
        <v>0</v>
      </c>
      <c r="K227" s="190"/>
      <c r="L227" s="36"/>
      <c r="M227" s="191" t="s">
        <v>1</v>
      </c>
      <c r="N227" s="192" t="s">
        <v>38</v>
      </c>
      <c r="O227" s="68"/>
      <c r="P227" s="193">
        <f t="shared" si="41"/>
        <v>0</v>
      </c>
      <c r="Q227" s="193">
        <v>0</v>
      </c>
      <c r="R227" s="193">
        <f t="shared" si="42"/>
        <v>0</v>
      </c>
      <c r="S227" s="193">
        <v>0</v>
      </c>
      <c r="T227" s="194">
        <f t="shared" si="43"/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179</v>
      </c>
      <c r="AT227" s="195" t="s">
        <v>175</v>
      </c>
      <c r="AU227" s="195" t="s">
        <v>180</v>
      </c>
      <c r="AY227" s="14" t="s">
        <v>172</v>
      </c>
      <c r="BE227" s="196">
        <f t="shared" si="44"/>
        <v>0</v>
      </c>
      <c r="BF227" s="196">
        <f t="shared" si="45"/>
        <v>0</v>
      </c>
      <c r="BG227" s="196">
        <f t="shared" si="46"/>
        <v>0</v>
      </c>
      <c r="BH227" s="196">
        <f t="shared" si="47"/>
        <v>0</v>
      </c>
      <c r="BI227" s="196">
        <f t="shared" si="48"/>
        <v>0</v>
      </c>
      <c r="BJ227" s="14" t="s">
        <v>180</v>
      </c>
      <c r="BK227" s="196">
        <f t="shared" si="49"/>
        <v>0</v>
      </c>
      <c r="BL227" s="14" t="s">
        <v>179</v>
      </c>
      <c r="BM227" s="195" t="s">
        <v>1272</v>
      </c>
    </row>
    <row r="228" spans="1:65" s="2" customFormat="1" ht="24.2" customHeight="1">
      <c r="A228" s="31"/>
      <c r="B228" s="32"/>
      <c r="C228" s="184" t="s">
        <v>1273</v>
      </c>
      <c r="D228" s="184" t="s">
        <v>175</v>
      </c>
      <c r="E228" s="185" t="s">
        <v>1270</v>
      </c>
      <c r="F228" s="186" t="s">
        <v>1271</v>
      </c>
      <c r="G228" s="187" t="s">
        <v>1048</v>
      </c>
      <c r="H228" s="188">
        <v>1</v>
      </c>
      <c r="I228" s="189"/>
      <c r="J228" s="188">
        <f t="shared" si="40"/>
        <v>0</v>
      </c>
      <c r="K228" s="190"/>
      <c r="L228" s="36"/>
      <c r="M228" s="191" t="s">
        <v>1</v>
      </c>
      <c r="N228" s="192" t="s">
        <v>38</v>
      </c>
      <c r="O228" s="68"/>
      <c r="P228" s="193">
        <f t="shared" si="41"/>
        <v>0</v>
      </c>
      <c r="Q228" s="193">
        <v>0</v>
      </c>
      <c r="R228" s="193">
        <f t="shared" si="42"/>
        <v>0</v>
      </c>
      <c r="S228" s="193">
        <v>0</v>
      </c>
      <c r="T228" s="194">
        <f t="shared" si="43"/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95" t="s">
        <v>179</v>
      </c>
      <c r="AT228" s="195" t="s">
        <v>175</v>
      </c>
      <c r="AU228" s="195" t="s">
        <v>180</v>
      </c>
      <c r="AY228" s="14" t="s">
        <v>172</v>
      </c>
      <c r="BE228" s="196">
        <f t="shared" si="44"/>
        <v>0</v>
      </c>
      <c r="BF228" s="196">
        <f t="shared" si="45"/>
        <v>0</v>
      </c>
      <c r="BG228" s="196">
        <f t="shared" si="46"/>
        <v>0</v>
      </c>
      <c r="BH228" s="196">
        <f t="shared" si="47"/>
        <v>0</v>
      </c>
      <c r="BI228" s="196">
        <f t="shared" si="48"/>
        <v>0</v>
      </c>
      <c r="BJ228" s="14" t="s">
        <v>180</v>
      </c>
      <c r="BK228" s="196">
        <f t="shared" si="49"/>
        <v>0</v>
      </c>
      <c r="BL228" s="14" t="s">
        <v>179</v>
      </c>
      <c r="BM228" s="195" t="s">
        <v>1276</v>
      </c>
    </row>
    <row r="229" spans="1:65" s="2" customFormat="1" ht="24.2" customHeight="1">
      <c r="A229" s="31"/>
      <c r="B229" s="32"/>
      <c r="C229" s="197" t="s">
        <v>1140</v>
      </c>
      <c r="D229" s="197" t="s">
        <v>256</v>
      </c>
      <c r="E229" s="198" t="s">
        <v>1274</v>
      </c>
      <c r="F229" s="199" t="s">
        <v>1275</v>
      </c>
      <c r="G229" s="200" t="s">
        <v>1048</v>
      </c>
      <c r="H229" s="201">
        <v>1</v>
      </c>
      <c r="I229" s="202"/>
      <c r="J229" s="201">
        <f t="shared" si="40"/>
        <v>0</v>
      </c>
      <c r="K229" s="203"/>
      <c r="L229" s="204"/>
      <c r="M229" s="205" t="s">
        <v>1</v>
      </c>
      <c r="N229" s="206" t="s">
        <v>38</v>
      </c>
      <c r="O229" s="68"/>
      <c r="P229" s="193">
        <f t="shared" si="41"/>
        <v>0</v>
      </c>
      <c r="Q229" s="193">
        <v>0.05</v>
      </c>
      <c r="R229" s="193">
        <f t="shared" si="42"/>
        <v>0.05</v>
      </c>
      <c r="S229" s="193">
        <v>0</v>
      </c>
      <c r="T229" s="194">
        <f t="shared" si="43"/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220</v>
      </c>
      <c r="AT229" s="195" t="s">
        <v>256</v>
      </c>
      <c r="AU229" s="195" t="s">
        <v>180</v>
      </c>
      <c r="AY229" s="14" t="s">
        <v>172</v>
      </c>
      <c r="BE229" s="196">
        <f t="shared" si="44"/>
        <v>0</v>
      </c>
      <c r="BF229" s="196">
        <f t="shared" si="45"/>
        <v>0</v>
      </c>
      <c r="BG229" s="196">
        <f t="shared" si="46"/>
        <v>0</v>
      </c>
      <c r="BH229" s="196">
        <f t="shared" si="47"/>
        <v>0</v>
      </c>
      <c r="BI229" s="196">
        <f t="shared" si="48"/>
        <v>0</v>
      </c>
      <c r="BJ229" s="14" t="s">
        <v>180</v>
      </c>
      <c r="BK229" s="196">
        <f t="shared" si="49"/>
        <v>0</v>
      </c>
      <c r="BL229" s="14" t="s">
        <v>179</v>
      </c>
      <c r="BM229" s="195" t="s">
        <v>1279</v>
      </c>
    </row>
    <row r="230" spans="1:65" s="2" customFormat="1" ht="24.2" customHeight="1">
      <c r="A230" s="31"/>
      <c r="B230" s="32"/>
      <c r="C230" s="184" t="s">
        <v>1280</v>
      </c>
      <c r="D230" s="184" t="s">
        <v>175</v>
      </c>
      <c r="E230" s="185" t="s">
        <v>1277</v>
      </c>
      <c r="F230" s="186" t="s">
        <v>1278</v>
      </c>
      <c r="G230" s="187" t="s">
        <v>1048</v>
      </c>
      <c r="H230" s="188">
        <v>1</v>
      </c>
      <c r="I230" s="189"/>
      <c r="J230" s="188">
        <f t="shared" si="40"/>
        <v>0</v>
      </c>
      <c r="K230" s="190"/>
      <c r="L230" s="36"/>
      <c r="M230" s="191" t="s">
        <v>1</v>
      </c>
      <c r="N230" s="192" t="s">
        <v>38</v>
      </c>
      <c r="O230" s="68"/>
      <c r="P230" s="193">
        <f t="shared" si="41"/>
        <v>0</v>
      </c>
      <c r="Q230" s="193">
        <v>0</v>
      </c>
      <c r="R230" s="193">
        <f t="shared" si="42"/>
        <v>0</v>
      </c>
      <c r="S230" s="193">
        <v>0</v>
      </c>
      <c r="T230" s="194">
        <f t="shared" si="43"/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179</v>
      </c>
      <c r="AT230" s="195" t="s">
        <v>175</v>
      </c>
      <c r="AU230" s="195" t="s">
        <v>180</v>
      </c>
      <c r="AY230" s="14" t="s">
        <v>172</v>
      </c>
      <c r="BE230" s="196">
        <f t="shared" si="44"/>
        <v>0</v>
      </c>
      <c r="BF230" s="196">
        <f t="shared" si="45"/>
        <v>0</v>
      </c>
      <c r="BG230" s="196">
        <f t="shared" si="46"/>
        <v>0</v>
      </c>
      <c r="BH230" s="196">
        <f t="shared" si="47"/>
        <v>0</v>
      </c>
      <c r="BI230" s="196">
        <f t="shared" si="48"/>
        <v>0</v>
      </c>
      <c r="BJ230" s="14" t="s">
        <v>180</v>
      </c>
      <c r="BK230" s="196">
        <f t="shared" si="49"/>
        <v>0</v>
      </c>
      <c r="BL230" s="14" t="s">
        <v>179</v>
      </c>
      <c r="BM230" s="195" t="s">
        <v>1283</v>
      </c>
    </row>
    <row r="231" spans="1:65" s="2" customFormat="1" ht="24.2" customHeight="1">
      <c r="A231" s="31"/>
      <c r="B231" s="32"/>
      <c r="C231" s="184" t="s">
        <v>1143</v>
      </c>
      <c r="D231" s="184" t="s">
        <v>175</v>
      </c>
      <c r="E231" s="185" t="s">
        <v>1281</v>
      </c>
      <c r="F231" s="186" t="s">
        <v>1282</v>
      </c>
      <c r="G231" s="187" t="s">
        <v>1048</v>
      </c>
      <c r="H231" s="188">
        <v>1</v>
      </c>
      <c r="I231" s="189"/>
      <c r="J231" s="188">
        <f t="shared" si="40"/>
        <v>0</v>
      </c>
      <c r="K231" s="190"/>
      <c r="L231" s="36"/>
      <c r="M231" s="191" t="s">
        <v>1</v>
      </c>
      <c r="N231" s="192" t="s">
        <v>38</v>
      </c>
      <c r="O231" s="68"/>
      <c r="P231" s="193">
        <f t="shared" si="41"/>
        <v>0</v>
      </c>
      <c r="Q231" s="193">
        <v>0</v>
      </c>
      <c r="R231" s="193">
        <f t="shared" si="42"/>
        <v>0</v>
      </c>
      <c r="S231" s="193">
        <v>0</v>
      </c>
      <c r="T231" s="194">
        <f t="shared" si="43"/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95" t="s">
        <v>179</v>
      </c>
      <c r="AT231" s="195" t="s">
        <v>175</v>
      </c>
      <c r="AU231" s="195" t="s">
        <v>180</v>
      </c>
      <c r="AY231" s="14" t="s">
        <v>172</v>
      </c>
      <c r="BE231" s="196">
        <f t="shared" si="44"/>
        <v>0</v>
      </c>
      <c r="BF231" s="196">
        <f t="shared" si="45"/>
        <v>0</v>
      </c>
      <c r="BG231" s="196">
        <f t="shared" si="46"/>
        <v>0</v>
      </c>
      <c r="BH231" s="196">
        <f t="shared" si="47"/>
        <v>0</v>
      </c>
      <c r="BI231" s="196">
        <f t="shared" si="48"/>
        <v>0</v>
      </c>
      <c r="BJ231" s="14" t="s">
        <v>180</v>
      </c>
      <c r="BK231" s="196">
        <f t="shared" si="49"/>
        <v>0</v>
      </c>
      <c r="BL231" s="14" t="s">
        <v>179</v>
      </c>
      <c r="BM231" s="195" t="s">
        <v>1286</v>
      </c>
    </row>
    <row r="232" spans="1:65" s="2" customFormat="1" ht="24.2" customHeight="1">
      <c r="A232" s="31"/>
      <c r="B232" s="32"/>
      <c r="C232" s="197" t="s">
        <v>1287</v>
      </c>
      <c r="D232" s="197" t="s">
        <v>256</v>
      </c>
      <c r="E232" s="198" t="s">
        <v>1284</v>
      </c>
      <c r="F232" s="199" t="s">
        <v>1285</v>
      </c>
      <c r="G232" s="200" t="s">
        <v>1048</v>
      </c>
      <c r="H232" s="201">
        <v>1</v>
      </c>
      <c r="I232" s="202"/>
      <c r="J232" s="201">
        <f t="shared" si="40"/>
        <v>0</v>
      </c>
      <c r="K232" s="203"/>
      <c r="L232" s="204"/>
      <c r="M232" s="205" t="s">
        <v>1</v>
      </c>
      <c r="N232" s="206" t="s">
        <v>38</v>
      </c>
      <c r="O232" s="68"/>
      <c r="P232" s="193">
        <f t="shared" si="41"/>
        <v>0</v>
      </c>
      <c r="Q232" s="193">
        <v>0.05</v>
      </c>
      <c r="R232" s="193">
        <f t="shared" si="42"/>
        <v>0.05</v>
      </c>
      <c r="S232" s="193">
        <v>0</v>
      </c>
      <c r="T232" s="194">
        <f t="shared" si="43"/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220</v>
      </c>
      <c r="AT232" s="195" t="s">
        <v>256</v>
      </c>
      <c r="AU232" s="195" t="s">
        <v>180</v>
      </c>
      <c r="AY232" s="14" t="s">
        <v>172</v>
      </c>
      <c r="BE232" s="196">
        <f t="shared" si="44"/>
        <v>0</v>
      </c>
      <c r="BF232" s="196">
        <f t="shared" si="45"/>
        <v>0</v>
      </c>
      <c r="BG232" s="196">
        <f t="shared" si="46"/>
        <v>0</v>
      </c>
      <c r="BH232" s="196">
        <f t="shared" si="47"/>
        <v>0</v>
      </c>
      <c r="BI232" s="196">
        <f t="shared" si="48"/>
        <v>0</v>
      </c>
      <c r="BJ232" s="14" t="s">
        <v>180</v>
      </c>
      <c r="BK232" s="196">
        <f t="shared" si="49"/>
        <v>0</v>
      </c>
      <c r="BL232" s="14" t="s">
        <v>179</v>
      </c>
      <c r="BM232" s="195" t="s">
        <v>1290</v>
      </c>
    </row>
    <row r="233" spans="1:65" s="2" customFormat="1" ht="24.2" customHeight="1">
      <c r="A233" s="31"/>
      <c r="B233" s="32"/>
      <c r="C233" s="184" t="s">
        <v>1146</v>
      </c>
      <c r="D233" s="184" t="s">
        <v>175</v>
      </c>
      <c r="E233" s="185" t="s">
        <v>1288</v>
      </c>
      <c r="F233" s="186" t="s">
        <v>1289</v>
      </c>
      <c r="G233" s="187" t="s">
        <v>1048</v>
      </c>
      <c r="H233" s="188">
        <v>1</v>
      </c>
      <c r="I233" s="189"/>
      <c r="J233" s="188">
        <f t="shared" si="40"/>
        <v>0</v>
      </c>
      <c r="K233" s="190"/>
      <c r="L233" s="36"/>
      <c r="M233" s="191" t="s">
        <v>1</v>
      </c>
      <c r="N233" s="192" t="s">
        <v>38</v>
      </c>
      <c r="O233" s="68"/>
      <c r="P233" s="193">
        <f t="shared" si="41"/>
        <v>0</v>
      </c>
      <c r="Q233" s="193">
        <v>0</v>
      </c>
      <c r="R233" s="193">
        <f t="shared" si="42"/>
        <v>0</v>
      </c>
      <c r="S233" s="193">
        <v>0</v>
      </c>
      <c r="T233" s="194">
        <f t="shared" si="43"/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95" t="s">
        <v>179</v>
      </c>
      <c r="AT233" s="195" t="s">
        <v>175</v>
      </c>
      <c r="AU233" s="195" t="s">
        <v>180</v>
      </c>
      <c r="AY233" s="14" t="s">
        <v>172</v>
      </c>
      <c r="BE233" s="196">
        <f t="shared" si="44"/>
        <v>0</v>
      </c>
      <c r="BF233" s="196">
        <f t="shared" si="45"/>
        <v>0</v>
      </c>
      <c r="BG233" s="196">
        <f t="shared" si="46"/>
        <v>0</v>
      </c>
      <c r="BH233" s="196">
        <f t="shared" si="47"/>
        <v>0</v>
      </c>
      <c r="BI233" s="196">
        <f t="shared" si="48"/>
        <v>0</v>
      </c>
      <c r="BJ233" s="14" t="s">
        <v>180</v>
      </c>
      <c r="BK233" s="196">
        <f t="shared" si="49"/>
        <v>0</v>
      </c>
      <c r="BL233" s="14" t="s">
        <v>179</v>
      </c>
      <c r="BM233" s="195" t="s">
        <v>1293</v>
      </c>
    </row>
    <row r="234" spans="1:65" s="2" customFormat="1" ht="24.2" customHeight="1">
      <c r="A234" s="31"/>
      <c r="B234" s="32"/>
      <c r="C234" s="184" t="s">
        <v>1294</v>
      </c>
      <c r="D234" s="184" t="s">
        <v>175</v>
      </c>
      <c r="E234" s="185" t="s">
        <v>1291</v>
      </c>
      <c r="F234" s="186" t="s">
        <v>1292</v>
      </c>
      <c r="G234" s="187" t="s">
        <v>1048</v>
      </c>
      <c r="H234" s="188">
        <v>1</v>
      </c>
      <c r="I234" s="189"/>
      <c r="J234" s="188">
        <f t="shared" si="40"/>
        <v>0</v>
      </c>
      <c r="K234" s="190"/>
      <c r="L234" s="36"/>
      <c r="M234" s="191" t="s">
        <v>1</v>
      </c>
      <c r="N234" s="192" t="s">
        <v>38</v>
      </c>
      <c r="O234" s="68"/>
      <c r="P234" s="193">
        <f t="shared" si="41"/>
        <v>0</v>
      </c>
      <c r="Q234" s="193">
        <v>0</v>
      </c>
      <c r="R234" s="193">
        <f t="shared" si="42"/>
        <v>0</v>
      </c>
      <c r="S234" s="193">
        <v>0</v>
      </c>
      <c r="T234" s="194">
        <f t="shared" si="43"/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95" t="s">
        <v>179</v>
      </c>
      <c r="AT234" s="195" t="s">
        <v>175</v>
      </c>
      <c r="AU234" s="195" t="s">
        <v>180</v>
      </c>
      <c r="AY234" s="14" t="s">
        <v>172</v>
      </c>
      <c r="BE234" s="196">
        <f t="shared" si="44"/>
        <v>0</v>
      </c>
      <c r="BF234" s="196">
        <f t="shared" si="45"/>
        <v>0</v>
      </c>
      <c r="BG234" s="196">
        <f t="shared" si="46"/>
        <v>0</v>
      </c>
      <c r="BH234" s="196">
        <f t="shared" si="47"/>
        <v>0</v>
      </c>
      <c r="BI234" s="196">
        <f t="shared" si="48"/>
        <v>0</v>
      </c>
      <c r="BJ234" s="14" t="s">
        <v>180</v>
      </c>
      <c r="BK234" s="196">
        <f t="shared" si="49"/>
        <v>0</v>
      </c>
      <c r="BL234" s="14" t="s">
        <v>179</v>
      </c>
      <c r="BM234" s="195" t="s">
        <v>1297</v>
      </c>
    </row>
    <row r="235" spans="1:65" s="2" customFormat="1" ht="24.2" customHeight="1">
      <c r="A235" s="31"/>
      <c r="B235" s="32"/>
      <c r="C235" s="184" t="s">
        <v>1149</v>
      </c>
      <c r="D235" s="184" t="s">
        <v>175</v>
      </c>
      <c r="E235" s="185" t="s">
        <v>1295</v>
      </c>
      <c r="F235" s="186" t="s">
        <v>1296</v>
      </c>
      <c r="G235" s="187" t="s">
        <v>1048</v>
      </c>
      <c r="H235" s="188">
        <v>1</v>
      </c>
      <c r="I235" s="189"/>
      <c r="J235" s="188">
        <f t="shared" si="40"/>
        <v>0</v>
      </c>
      <c r="K235" s="190"/>
      <c r="L235" s="36"/>
      <c r="M235" s="191" t="s">
        <v>1</v>
      </c>
      <c r="N235" s="192" t="s">
        <v>38</v>
      </c>
      <c r="O235" s="68"/>
      <c r="P235" s="193">
        <f t="shared" si="41"/>
        <v>0</v>
      </c>
      <c r="Q235" s="193">
        <v>0</v>
      </c>
      <c r="R235" s="193">
        <f t="shared" si="42"/>
        <v>0</v>
      </c>
      <c r="S235" s="193">
        <v>0</v>
      </c>
      <c r="T235" s="194">
        <f t="shared" si="43"/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179</v>
      </c>
      <c r="AT235" s="195" t="s">
        <v>175</v>
      </c>
      <c r="AU235" s="195" t="s">
        <v>180</v>
      </c>
      <c r="AY235" s="14" t="s">
        <v>172</v>
      </c>
      <c r="BE235" s="196">
        <f t="shared" si="44"/>
        <v>0</v>
      </c>
      <c r="BF235" s="196">
        <f t="shared" si="45"/>
        <v>0</v>
      </c>
      <c r="BG235" s="196">
        <f t="shared" si="46"/>
        <v>0</v>
      </c>
      <c r="BH235" s="196">
        <f t="shared" si="47"/>
        <v>0</v>
      </c>
      <c r="BI235" s="196">
        <f t="shared" si="48"/>
        <v>0</v>
      </c>
      <c r="BJ235" s="14" t="s">
        <v>180</v>
      </c>
      <c r="BK235" s="196">
        <f t="shared" si="49"/>
        <v>0</v>
      </c>
      <c r="BL235" s="14" t="s">
        <v>179</v>
      </c>
      <c r="BM235" s="195" t="s">
        <v>1300</v>
      </c>
    </row>
    <row r="236" spans="1:65" s="2" customFormat="1" ht="24.2" customHeight="1">
      <c r="A236" s="31"/>
      <c r="B236" s="32"/>
      <c r="C236" s="184" t="s">
        <v>1301</v>
      </c>
      <c r="D236" s="184" t="s">
        <v>175</v>
      </c>
      <c r="E236" s="185" t="s">
        <v>1860</v>
      </c>
      <c r="F236" s="186" t="s">
        <v>1861</v>
      </c>
      <c r="G236" s="187" t="s">
        <v>337</v>
      </c>
      <c r="H236" s="188">
        <v>3</v>
      </c>
      <c r="I236" s="189"/>
      <c r="J236" s="188">
        <f t="shared" si="40"/>
        <v>0</v>
      </c>
      <c r="K236" s="190"/>
      <c r="L236" s="36"/>
      <c r="M236" s="191" t="s">
        <v>1</v>
      </c>
      <c r="N236" s="192" t="s">
        <v>38</v>
      </c>
      <c r="O236" s="68"/>
      <c r="P236" s="193">
        <f t="shared" si="41"/>
        <v>0</v>
      </c>
      <c r="Q236" s="193">
        <v>0</v>
      </c>
      <c r="R236" s="193">
        <f t="shared" si="42"/>
        <v>0</v>
      </c>
      <c r="S236" s="193">
        <v>0</v>
      </c>
      <c r="T236" s="194">
        <f t="shared" si="43"/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179</v>
      </c>
      <c r="AT236" s="195" t="s">
        <v>175</v>
      </c>
      <c r="AU236" s="195" t="s">
        <v>180</v>
      </c>
      <c r="AY236" s="14" t="s">
        <v>172</v>
      </c>
      <c r="BE236" s="196">
        <f t="shared" si="44"/>
        <v>0</v>
      </c>
      <c r="BF236" s="196">
        <f t="shared" si="45"/>
        <v>0</v>
      </c>
      <c r="BG236" s="196">
        <f t="shared" si="46"/>
        <v>0</v>
      </c>
      <c r="BH236" s="196">
        <f t="shared" si="47"/>
        <v>0</v>
      </c>
      <c r="BI236" s="196">
        <f t="shared" si="48"/>
        <v>0</v>
      </c>
      <c r="BJ236" s="14" t="s">
        <v>180</v>
      </c>
      <c r="BK236" s="196">
        <f t="shared" si="49"/>
        <v>0</v>
      </c>
      <c r="BL236" s="14" t="s">
        <v>179</v>
      </c>
      <c r="BM236" s="195" t="s">
        <v>1304</v>
      </c>
    </row>
    <row r="237" spans="1:65" s="2" customFormat="1" ht="24.2" customHeight="1">
      <c r="A237" s="31"/>
      <c r="B237" s="32"/>
      <c r="C237" s="197" t="s">
        <v>1152</v>
      </c>
      <c r="D237" s="197" t="s">
        <v>256</v>
      </c>
      <c r="E237" s="198" t="s">
        <v>1862</v>
      </c>
      <c r="F237" s="199" t="s">
        <v>1863</v>
      </c>
      <c r="G237" s="200" t="s">
        <v>337</v>
      </c>
      <c r="H237" s="201">
        <v>3</v>
      </c>
      <c r="I237" s="202"/>
      <c r="J237" s="201">
        <f t="shared" si="40"/>
        <v>0</v>
      </c>
      <c r="K237" s="203"/>
      <c r="L237" s="204"/>
      <c r="M237" s="205" t="s">
        <v>1</v>
      </c>
      <c r="N237" s="206" t="s">
        <v>38</v>
      </c>
      <c r="O237" s="68"/>
      <c r="P237" s="193">
        <f t="shared" si="41"/>
        <v>0</v>
      </c>
      <c r="Q237" s="193">
        <v>0</v>
      </c>
      <c r="R237" s="193">
        <f t="shared" si="42"/>
        <v>0</v>
      </c>
      <c r="S237" s="193">
        <v>0</v>
      </c>
      <c r="T237" s="194">
        <f t="shared" si="43"/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220</v>
      </c>
      <c r="AT237" s="195" t="s">
        <v>256</v>
      </c>
      <c r="AU237" s="195" t="s">
        <v>180</v>
      </c>
      <c r="AY237" s="14" t="s">
        <v>172</v>
      </c>
      <c r="BE237" s="196">
        <f t="shared" si="44"/>
        <v>0</v>
      </c>
      <c r="BF237" s="196">
        <f t="shared" si="45"/>
        <v>0</v>
      </c>
      <c r="BG237" s="196">
        <f t="shared" si="46"/>
        <v>0</v>
      </c>
      <c r="BH237" s="196">
        <f t="shared" si="47"/>
        <v>0</v>
      </c>
      <c r="BI237" s="196">
        <f t="shared" si="48"/>
        <v>0</v>
      </c>
      <c r="BJ237" s="14" t="s">
        <v>180</v>
      </c>
      <c r="BK237" s="196">
        <f t="shared" si="49"/>
        <v>0</v>
      </c>
      <c r="BL237" s="14" t="s">
        <v>179</v>
      </c>
      <c r="BM237" s="195" t="s">
        <v>1307</v>
      </c>
    </row>
    <row r="238" spans="1:65" s="2" customFormat="1" ht="24.2" customHeight="1">
      <c r="A238" s="31"/>
      <c r="B238" s="32"/>
      <c r="C238" s="184" t="s">
        <v>77</v>
      </c>
      <c r="D238" s="184" t="s">
        <v>175</v>
      </c>
      <c r="E238" s="185" t="s">
        <v>1298</v>
      </c>
      <c r="F238" s="186" t="s">
        <v>1299</v>
      </c>
      <c r="G238" s="187" t="s">
        <v>337</v>
      </c>
      <c r="H238" s="188">
        <v>837</v>
      </c>
      <c r="I238" s="189"/>
      <c r="J238" s="188">
        <f t="shared" si="40"/>
        <v>0</v>
      </c>
      <c r="K238" s="190"/>
      <c r="L238" s="36"/>
      <c r="M238" s="191" t="s">
        <v>1</v>
      </c>
      <c r="N238" s="192" t="s">
        <v>38</v>
      </c>
      <c r="O238" s="68"/>
      <c r="P238" s="193">
        <f t="shared" si="41"/>
        <v>0</v>
      </c>
      <c r="Q238" s="193">
        <v>0</v>
      </c>
      <c r="R238" s="193">
        <f t="shared" si="42"/>
        <v>0</v>
      </c>
      <c r="S238" s="193">
        <v>0</v>
      </c>
      <c r="T238" s="194">
        <f t="shared" si="43"/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179</v>
      </c>
      <c r="AT238" s="195" t="s">
        <v>175</v>
      </c>
      <c r="AU238" s="195" t="s">
        <v>180</v>
      </c>
      <c r="AY238" s="14" t="s">
        <v>172</v>
      </c>
      <c r="BE238" s="196">
        <f t="shared" si="44"/>
        <v>0</v>
      </c>
      <c r="BF238" s="196">
        <f t="shared" si="45"/>
        <v>0</v>
      </c>
      <c r="BG238" s="196">
        <f t="shared" si="46"/>
        <v>0</v>
      </c>
      <c r="BH238" s="196">
        <f t="shared" si="47"/>
        <v>0</v>
      </c>
      <c r="BI238" s="196">
        <f t="shared" si="48"/>
        <v>0</v>
      </c>
      <c r="BJ238" s="14" t="s">
        <v>180</v>
      </c>
      <c r="BK238" s="196">
        <f t="shared" si="49"/>
        <v>0</v>
      </c>
      <c r="BL238" s="14" t="s">
        <v>179</v>
      </c>
      <c r="BM238" s="195" t="s">
        <v>1310</v>
      </c>
    </row>
    <row r="239" spans="1:65" s="2" customFormat="1" ht="24.2" customHeight="1">
      <c r="A239" s="31"/>
      <c r="B239" s="32"/>
      <c r="C239" s="197" t="s">
        <v>82</v>
      </c>
      <c r="D239" s="197" t="s">
        <v>256</v>
      </c>
      <c r="E239" s="198" t="s">
        <v>1302</v>
      </c>
      <c r="F239" s="199" t="s">
        <v>1303</v>
      </c>
      <c r="G239" s="200" t="s">
        <v>337</v>
      </c>
      <c r="H239" s="201">
        <v>837</v>
      </c>
      <c r="I239" s="202"/>
      <c r="J239" s="201">
        <f t="shared" si="40"/>
        <v>0</v>
      </c>
      <c r="K239" s="203"/>
      <c r="L239" s="204"/>
      <c r="M239" s="205" t="s">
        <v>1</v>
      </c>
      <c r="N239" s="206" t="s">
        <v>38</v>
      </c>
      <c r="O239" s="68"/>
      <c r="P239" s="193">
        <f t="shared" si="41"/>
        <v>0</v>
      </c>
      <c r="Q239" s="193">
        <v>0</v>
      </c>
      <c r="R239" s="193">
        <f t="shared" si="42"/>
        <v>0</v>
      </c>
      <c r="S239" s="193">
        <v>0</v>
      </c>
      <c r="T239" s="194">
        <f t="shared" si="43"/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95" t="s">
        <v>220</v>
      </c>
      <c r="AT239" s="195" t="s">
        <v>256</v>
      </c>
      <c r="AU239" s="195" t="s">
        <v>180</v>
      </c>
      <c r="AY239" s="14" t="s">
        <v>172</v>
      </c>
      <c r="BE239" s="196">
        <f t="shared" si="44"/>
        <v>0</v>
      </c>
      <c r="BF239" s="196">
        <f t="shared" si="45"/>
        <v>0</v>
      </c>
      <c r="BG239" s="196">
        <f t="shared" si="46"/>
        <v>0</v>
      </c>
      <c r="BH239" s="196">
        <f t="shared" si="47"/>
        <v>0</v>
      </c>
      <c r="BI239" s="196">
        <f t="shared" si="48"/>
        <v>0</v>
      </c>
      <c r="BJ239" s="14" t="s">
        <v>180</v>
      </c>
      <c r="BK239" s="196">
        <f t="shared" si="49"/>
        <v>0</v>
      </c>
      <c r="BL239" s="14" t="s">
        <v>179</v>
      </c>
      <c r="BM239" s="195" t="s">
        <v>1313</v>
      </c>
    </row>
    <row r="240" spans="1:65" s="2" customFormat="1" ht="24.2" customHeight="1">
      <c r="A240" s="31"/>
      <c r="B240" s="32"/>
      <c r="C240" s="184" t="s">
        <v>85</v>
      </c>
      <c r="D240" s="184" t="s">
        <v>175</v>
      </c>
      <c r="E240" s="185" t="s">
        <v>1305</v>
      </c>
      <c r="F240" s="186" t="s">
        <v>1306</v>
      </c>
      <c r="G240" s="187" t="s">
        <v>337</v>
      </c>
      <c r="H240" s="188">
        <v>83</v>
      </c>
      <c r="I240" s="189"/>
      <c r="J240" s="188">
        <f t="shared" si="40"/>
        <v>0</v>
      </c>
      <c r="K240" s="190"/>
      <c r="L240" s="36"/>
      <c r="M240" s="191" t="s">
        <v>1</v>
      </c>
      <c r="N240" s="192" t="s">
        <v>38</v>
      </c>
      <c r="O240" s="68"/>
      <c r="P240" s="193">
        <f t="shared" si="41"/>
        <v>0</v>
      </c>
      <c r="Q240" s="193">
        <v>0</v>
      </c>
      <c r="R240" s="193">
        <f t="shared" si="42"/>
        <v>0</v>
      </c>
      <c r="S240" s="193">
        <v>0</v>
      </c>
      <c r="T240" s="194">
        <f t="shared" si="43"/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179</v>
      </c>
      <c r="AT240" s="195" t="s">
        <v>175</v>
      </c>
      <c r="AU240" s="195" t="s">
        <v>180</v>
      </c>
      <c r="AY240" s="14" t="s">
        <v>172</v>
      </c>
      <c r="BE240" s="196">
        <f t="shared" si="44"/>
        <v>0</v>
      </c>
      <c r="BF240" s="196">
        <f t="shared" si="45"/>
        <v>0</v>
      </c>
      <c r="BG240" s="196">
        <f t="shared" si="46"/>
        <v>0</v>
      </c>
      <c r="BH240" s="196">
        <f t="shared" si="47"/>
        <v>0</v>
      </c>
      <c r="BI240" s="196">
        <f t="shared" si="48"/>
        <v>0</v>
      </c>
      <c r="BJ240" s="14" t="s">
        <v>180</v>
      </c>
      <c r="BK240" s="196">
        <f t="shared" si="49"/>
        <v>0</v>
      </c>
      <c r="BL240" s="14" t="s">
        <v>179</v>
      </c>
      <c r="BM240" s="195" t="s">
        <v>1316</v>
      </c>
    </row>
    <row r="241" spans="1:65" s="2" customFormat="1" ht="24.2" customHeight="1">
      <c r="A241" s="31"/>
      <c r="B241" s="32"/>
      <c r="C241" s="197" t="s">
        <v>88</v>
      </c>
      <c r="D241" s="197" t="s">
        <v>256</v>
      </c>
      <c r="E241" s="198" t="s">
        <v>1332</v>
      </c>
      <c r="F241" s="199" t="s">
        <v>1333</v>
      </c>
      <c r="G241" s="200" t="s">
        <v>337</v>
      </c>
      <c r="H241" s="201">
        <v>83</v>
      </c>
      <c r="I241" s="202"/>
      <c r="J241" s="201">
        <f t="shared" si="40"/>
        <v>0</v>
      </c>
      <c r="K241" s="203"/>
      <c r="L241" s="204"/>
      <c r="M241" s="205" t="s">
        <v>1</v>
      </c>
      <c r="N241" s="206" t="s">
        <v>38</v>
      </c>
      <c r="O241" s="68"/>
      <c r="P241" s="193">
        <f t="shared" si="41"/>
        <v>0</v>
      </c>
      <c r="Q241" s="193">
        <v>0</v>
      </c>
      <c r="R241" s="193">
        <f t="shared" si="42"/>
        <v>0</v>
      </c>
      <c r="S241" s="193">
        <v>0</v>
      </c>
      <c r="T241" s="194">
        <f t="shared" si="43"/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95" t="s">
        <v>220</v>
      </c>
      <c r="AT241" s="195" t="s">
        <v>256</v>
      </c>
      <c r="AU241" s="195" t="s">
        <v>180</v>
      </c>
      <c r="AY241" s="14" t="s">
        <v>172</v>
      </c>
      <c r="BE241" s="196">
        <f t="shared" si="44"/>
        <v>0</v>
      </c>
      <c r="BF241" s="196">
        <f t="shared" si="45"/>
        <v>0</v>
      </c>
      <c r="BG241" s="196">
        <f t="shared" si="46"/>
        <v>0</v>
      </c>
      <c r="BH241" s="196">
        <f t="shared" si="47"/>
        <v>0</v>
      </c>
      <c r="BI241" s="196">
        <f t="shared" si="48"/>
        <v>0</v>
      </c>
      <c r="BJ241" s="14" t="s">
        <v>180</v>
      </c>
      <c r="BK241" s="196">
        <f t="shared" si="49"/>
        <v>0</v>
      </c>
      <c r="BL241" s="14" t="s">
        <v>179</v>
      </c>
      <c r="BM241" s="195" t="s">
        <v>1319</v>
      </c>
    </row>
    <row r="242" spans="1:65" s="2" customFormat="1" ht="24.2" customHeight="1">
      <c r="A242" s="31"/>
      <c r="B242" s="32"/>
      <c r="C242" s="184" t="s">
        <v>91</v>
      </c>
      <c r="D242" s="184" t="s">
        <v>175</v>
      </c>
      <c r="E242" s="185" t="s">
        <v>1311</v>
      </c>
      <c r="F242" s="186" t="s">
        <v>1312</v>
      </c>
      <c r="G242" s="187" t="s">
        <v>337</v>
      </c>
      <c r="H242" s="188">
        <v>15</v>
      </c>
      <c r="I242" s="189"/>
      <c r="J242" s="188">
        <f t="shared" si="40"/>
        <v>0</v>
      </c>
      <c r="K242" s="190"/>
      <c r="L242" s="36"/>
      <c r="M242" s="191" t="s">
        <v>1</v>
      </c>
      <c r="N242" s="192" t="s">
        <v>38</v>
      </c>
      <c r="O242" s="68"/>
      <c r="P242" s="193">
        <f t="shared" si="41"/>
        <v>0</v>
      </c>
      <c r="Q242" s="193">
        <v>0</v>
      </c>
      <c r="R242" s="193">
        <f t="shared" si="42"/>
        <v>0</v>
      </c>
      <c r="S242" s="193">
        <v>0</v>
      </c>
      <c r="T242" s="194">
        <f t="shared" si="43"/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179</v>
      </c>
      <c r="AT242" s="195" t="s">
        <v>175</v>
      </c>
      <c r="AU242" s="195" t="s">
        <v>180</v>
      </c>
      <c r="AY242" s="14" t="s">
        <v>172</v>
      </c>
      <c r="BE242" s="196">
        <f t="shared" si="44"/>
        <v>0</v>
      </c>
      <c r="BF242" s="196">
        <f t="shared" si="45"/>
        <v>0</v>
      </c>
      <c r="BG242" s="196">
        <f t="shared" si="46"/>
        <v>0</v>
      </c>
      <c r="BH242" s="196">
        <f t="shared" si="47"/>
        <v>0</v>
      </c>
      <c r="BI242" s="196">
        <f t="shared" si="48"/>
        <v>0</v>
      </c>
      <c r="BJ242" s="14" t="s">
        <v>180</v>
      </c>
      <c r="BK242" s="196">
        <f t="shared" si="49"/>
        <v>0</v>
      </c>
      <c r="BL242" s="14" t="s">
        <v>179</v>
      </c>
      <c r="BM242" s="195" t="s">
        <v>1322</v>
      </c>
    </row>
    <row r="243" spans="1:65" s="2" customFormat="1" ht="24.2" customHeight="1">
      <c r="A243" s="31"/>
      <c r="B243" s="32"/>
      <c r="C243" s="184" t="s">
        <v>94</v>
      </c>
      <c r="D243" s="184" t="s">
        <v>175</v>
      </c>
      <c r="E243" s="185" t="s">
        <v>1314</v>
      </c>
      <c r="F243" s="186" t="s">
        <v>1315</v>
      </c>
      <c r="G243" s="187" t="s">
        <v>337</v>
      </c>
      <c r="H243" s="188">
        <v>140.5</v>
      </c>
      <c r="I243" s="189"/>
      <c r="J243" s="188">
        <f t="shared" si="40"/>
        <v>0</v>
      </c>
      <c r="K243" s="190"/>
      <c r="L243" s="36"/>
      <c r="M243" s="191" t="s">
        <v>1</v>
      </c>
      <c r="N243" s="192" t="s">
        <v>38</v>
      </c>
      <c r="O243" s="68"/>
      <c r="P243" s="193">
        <f t="shared" si="41"/>
        <v>0</v>
      </c>
      <c r="Q243" s="193">
        <v>0</v>
      </c>
      <c r="R243" s="193">
        <f t="shared" si="42"/>
        <v>0</v>
      </c>
      <c r="S243" s="193">
        <v>0</v>
      </c>
      <c r="T243" s="194">
        <f t="shared" si="43"/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95" t="s">
        <v>179</v>
      </c>
      <c r="AT243" s="195" t="s">
        <v>175</v>
      </c>
      <c r="AU243" s="195" t="s">
        <v>180</v>
      </c>
      <c r="AY243" s="14" t="s">
        <v>172</v>
      </c>
      <c r="BE243" s="196">
        <f t="shared" si="44"/>
        <v>0</v>
      </c>
      <c r="BF243" s="196">
        <f t="shared" si="45"/>
        <v>0</v>
      </c>
      <c r="BG243" s="196">
        <f t="shared" si="46"/>
        <v>0</v>
      </c>
      <c r="BH243" s="196">
        <f t="shared" si="47"/>
        <v>0</v>
      </c>
      <c r="BI243" s="196">
        <f t="shared" si="48"/>
        <v>0</v>
      </c>
      <c r="BJ243" s="14" t="s">
        <v>180</v>
      </c>
      <c r="BK243" s="196">
        <f t="shared" si="49"/>
        <v>0</v>
      </c>
      <c r="BL243" s="14" t="s">
        <v>179</v>
      </c>
      <c r="BM243" s="195" t="s">
        <v>1325</v>
      </c>
    </row>
    <row r="244" spans="1:65" s="2" customFormat="1" ht="24.2" customHeight="1">
      <c r="A244" s="31"/>
      <c r="B244" s="32"/>
      <c r="C244" s="197" t="s">
        <v>97</v>
      </c>
      <c r="D244" s="197" t="s">
        <v>256</v>
      </c>
      <c r="E244" s="198" t="s">
        <v>1317</v>
      </c>
      <c r="F244" s="199" t="s">
        <v>1318</v>
      </c>
      <c r="G244" s="200" t="s">
        <v>337</v>
      </c>
      <c r="H244" s="201">
        <v>140.5</v>
      </c>
      <c r="I244" s="202"/>
      <c r="J244" s="201">
        <f t="shared" si="40"/>
        <v>0</v>
      </c>
      <c r="K244" s="203"/>
      <c r="L244" s="204"/>
      <c r="M244" s="205" t="s">
        <v>1</v>
      </c>
      <c r="N244" s="206" t="s">
        <v>38</v>
      </c>
      <c r="O244" s="68"/>
      <c r="P244" s="193">
        <f t="shared" si="41"/>
        <v>0</v>
      </c>
      <c r="Q244" s="193">
        <v>0</v>
      </c>
      <c r="R244" s="193">
        <f t="shared" si="42"/>
        <v>0</v>
      </c>
      <c r="S244" s="193">
        <v>0</v>
      </c>
      <c r="T244" s="194">
        <f t="shared" si="43"/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220</v>
      </c>
      <c r="AT244" s="195" t="s">
        <v>256</v>
      </c>
      <c r="AU244" s="195" t="s">
        <v>180</v>
      </c>
      <c r="AY244" s="14" t="s">
        <v>172</v>
      </c>
      <c r="BE244" s="196">
        <f t="shared" si="44"/>
        <v>0</v>
      </c>
      <c r="BF244" s="196">
        <f t="shared" si="45"/>
        <v>0</v>
      </c>
      <c r="BG244" s="196">
        <f t="shared" si="46"/>
        <v>0</v>
      </c>
      <c r="BH244" s="196">
        <f t="shared" si="47"/>
        <v>0</v>
      </c>
      <c r="BI244" s="196">
        <f t="shared" si="48"/>
        <v>0</v>
      </c>
      <c r="BJ244" s="14" t="s">
        <v>180</v>
      </c>
      <c r="BK244" s="196">
        <f t="shared" si="49"/>
        <v>0</v>
      </c>
      <c r="BL244" s="14" t="s">
        <v>179</v>
      </c>
      <c r="BM244" s="195" t="s">
        <v>1328</v>
      </c>
    </row>
    <row r="245" spans="1:65" s="2" customFormat="1" ht="24.2" customHeight="1">
      <c r="A245" s="31"/>
      <c r="B245" s="32"/>
      <c r="C245" s="184" t="s">
        <v>100</v>
      </c>
      <c r="D245" s="184" t="s">
        <v>175</v>
      </c>
      <c r="E245" s="185" t="s">
        <v>1320</v>
      </c>
      <c r="F245" s="186" t="s">
        <v>1321</v>
      </c>
      <c r="G245" s="187" t="s">
        <v>337</v>
      </c>
      <c r="H245" s="188">
        <v>138.5</v>
      </c>
      <c r="I245" s="189"/>
      <c r="J245" s="188">
        <f t="shared" si="40"/>
        <v>0</v>
      </c>
      <c r="K245" s="190"/>
      <c r="L245" s="36"/>
      <c r="M245" s="191" t="s">
        <v>1</v>
      </c>
      <c r="N245" s="192" t="s">
        <v>38</v>
      </c>
      <c r="O245" s="68"/>
      <c r="P245" s="193">
        <f t="shared" si="41"/>
        <v>0</v>
      </c>
      <c r="Q245" s="193">
        <v>0</v>
      </c>
      <c r="R245" s="193">
        <f t="shared" si="42"/>
        <v>0</v>
      </c>
      <c r="S245" s="193">
        <v>0</v>
      </c>
      <c r="T245" s="194">
        <f t="shared" si="43"/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179</v>
      </c>
      <c r="AT245" s="195" t="s">
        <v>175</v>
      </c>
      <c r="AU245" s="195" t="s">
        <v>180</v>
      </c>
      <c r="AY245" s="14" t="s">
        <v>172</v>
      </c>
      <c r="BE245" s="196">
        <f t="shared" si="44"/>
        <v>0</v>
      </c>
      <c r="BF245" s="196">
        <f t="shared" si="45"/>
        <v>0</v>
      </c>
      <c r="BG245" s="196">
        <f t="shared" si="46"/>
        <v>0</v>
      </c>
      <c r="BH245" s="196">
        <f t="shared" si="47"/>
        <v>0</v>
      </c>
      <c r="BI245" s="196">
        <f t="shared" si="48"/>
        <v>0</v>
      </c>
      <c r="BJ245" s="14" t="s">
        <v>180</v>
      </c>
      <c r="BK245" s="196">
        <f t="shared" si="49"/>
        <v>0</v>
      </c>
      <c r="BL245" s="14" t="s">
        <v>179</v>
      </c>
      <c r="BM245" s="195" t="s">
        <v>1331</v>
      </c>
    </row>
    <row r="246" spans="1:65" s="2" customFormat="1" ht="24.2" customHeight="1">
      <c r="A246" s="31"/>
      <c r="B246" s="32"/>
      <c r="C246" s="184" t="s">
        <v>103</v>
      </c>
      <c r="D246" s="184" t="s">
        <v>175</v>
      </c>
      <c r="E246" s="185" t="s">
        <v>1323</v>
      </c>
      <c r="F246" s="186" t="s">
        <v>1324</v>
      </c>
      <c r="G246" s="187" t="s">
        <v>337</v>
      </c>
      <c r="H246" s="188">
        <v>18</v>
      </c>
      <c r="I246" s="189"/>
      <c r="J246" s="188">
        <f t="shared" si="40"/>
        <v>0</v>
      </c>
      <c r="K246" s="190"/>
      <c r="L246" s="36"/>
      <c r="M246" s="191" t="s">
        <v>1</v>
      </c>
      <c r="N246" s="192" t="s">
        <v>38</v>
      </c>
      <c r="O246" s="68"/>
      <c r="P246" s="193">
        <f t="shared" si="41"/>
        <v>0</v>
      </c>
      <c r="Q246" s="193">
        <v>0</v>
      </c>
      <c r="R246" s="193">
        <f t="shared" si="42"/>
        <v>0</v>
      </c>
      <c r="S246" s="193">
        <v>0</v>
      </c>
      <c r="T246" s="194">
        <f t="shared" si="43"/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95" t="s">
        <v>179</v>
      </c>
      <c r="AT246" s="195" t="s">
        <v>175</v>
      </c>
      <c r="AU246" s="195" t="s">
        <v>180</v>
      </c>
      <c r="AY246" s="14" t="s">
        <v>172</v>
      </c>
      <c r="BE246" s="196">
        <f t="shared" si="44"/>
        <v>0</v>
      </c>
      <c r="BF246" s="196">
        <f t="shared" si="45"/>
        <v>0</v>
      </c>
      <c r="BG246" s="196">
        <f t="shared" si="46"/>
        <v>0</v>
      </c>
      <c r="BH246" s="196">
        <f t="shared" si="47"/>
        <v>0</v>
      </c>
      <c r="BI246" s="196">
        <f t="shared" si="48"/>
        <v>0</v>
      </c>
      <c r="BJ246" s="14" t="s">
        <v>180</v>
      </c>
      <c r="BK246" s="196">
        <f t="shared" si="49"/>
        <v>0</v>
      </c>
      <c r="BL246" s="14" t="s">
        <v>179</v>
      </c>
      <c r="BM246" s="195" t="s">
        <v>1334</v>
      </c>
    </row>
    <row r="247" spans="1:65" s="2" customFormat="1" ht="24.2" customHeight="1">
      <c r="A247" s="31"/>
      <c r="B247" s="32"/>
      <c r="C247" s="197" t="s">
        <v>106</v>
      </c>
      <c r="D247" s="197" t="s">
        <v>256</v>
      </c>
      <c r="E247" s="198" t="s">
        <v>1326</v>
      </c>
      <c r="F247" s="199" t="s">
        <v>1327</v>
      </c>
      <c r="G247" s="200" t="s">
        <v>337</v>
      </c>
      <c r="H247" s="201">
        <v>18</v>
      </c>
      <c r="I247" s="202"/>
      <c r="J247" s="201">
        <f t="shared" si="40"/>
        <v>0</v>
      </c>
      <c r="K247" s="203"/>
      <c r="L247" s="204"/>
      <c r="M247" s="205" t="s">
        <v>1</v>
      </c>
      <c r="N247" s="206" t="s">
        <v>38</v>
      </c>
      <c r="O247" s="68"/>
      <c r="P247" s="193">
        <f t="shared" si="41"/>
        <v>0</v>
      </c>
      <c r="Q247" s="193">
        <v>3.6000000000000002E-4</v>
      </c>
      <c r="R247" s="193">
        <f t="shared" si="42"/>
        <v>6.4800000000000005E-3</v>
      </c>
      <c r="S247" s="193">
        <v>0</v>
      </c>
      <c r="T247" s="194">
        <f t="shared" si="43"/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220</v>
      </c>
      <c r="AT247" s="195" t="s">
        <v>256</v>
      </c>
      <c r="AU247" s="195" t="s">
        <v>180</v>
      </c>
      <c r="AY247" s="14" t="s">
        <v>172</v>
      </c>
      <c r="BE247" s="196">
        <f t="shared" si="44"/>
        <v>0</v>
      </c>
      <c r="BF247" s="196">
        <f t="shared" si="45"/>
        <v>0</v>
      </c>
      <c r="BG247" s="196">
        <f t="shared" si="46"/>
        <v>0</v>
      </c>
      <c r="BH247" s="196">
        <f t="shared" si="47"/>
        <v>0</v>
      </c>
      <c r="BI247" s="196">
        <f t="shared" si="48"/>
        <v>0</v>
      </c>
      <c r="BJ247" s="14" t="s">
        <v>180</v>
      </c>
      <c r="BK247" s="196">
        <f t="shared" si="49"/>
        <v>0</v>
      </c>
      <c r="BL247" s="14" t="s">
        <v>179</v>
      </c>
      <c r="BM247" s="195" t="s">
        <v>1337</v>
      </c>
    </row>
    <row r="248" spans="1:65" s="2" customFormat="1" ht="24.2" customHeight="1">
      <c r="A248" s="31"/>
      <c r="B248" s="32"/>
      <c r="C248" s="184" t="s">
        <v>109</v>
      </c>
      <c r="D248" s="184" t="s">
        <v>175</v>
      </c>
      <c r="E248" s="185" t="s">
        <v>1355</v>
      </c>
      <c r="F248" s="186" t="s">
        <v>1356</v>
      </c>
      <c r="G248" s="187" t="s">
        <v>1048</v>
      </c>
      <c r="H248" s="188">
        <v>58</v>
      </c>
      <c r="I248" s="189"/>
      <c r="J248" s="188">
        <f t="shared" si="40"/>
        <v>0</v>
      </c>
      <c r="K248" s="190"/>
      <c r="L248" s="36"/>
      <c r="M248" s="191" t="s">
        <v>1</v>
      </c>
      <c r="N248" s="192" t="s">
        <v>38</v>
      </c>
      <c r="O248" s="68"/>
      <c r="P248" s="193">
        <f t="shared" si="41"/>
        <v>0</v>
      </c>
      <c r="Q248" s="193">
        <v>0</v>
      </c>
      <c r="R248" s="193">
        <f t="shared" si="42"/>
        <v>0</v>
      </c>
      <c r="S248" s="193">
        <v>0</v>
      </c>
      <c r="T248" s="194">
        <f t="shared" si="43"/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95" t="s">
        <v>179</v>
      </c>
      <c r="AT248" s="195" t="s">
        <v>175</v>
      </c>
      <c r="AU248" s="195" t="s">
        <v>180</v>
      </c>
      <c r="AY248" s="14" t="s">
        <v>172</v>
      </c>
      <c r="BE248" s="196">
        <f t="shared" si="44"/>
        <v>0</v>
      </c>
      <c r="BF248" s="196">
        <f t="shared" si="45"/>
        <v>0</v>
      </c>
      <c r="BG248" s="196">
        <f t="shared" si="46"/>
        <v>0</v>
      </c>
      <c r="BH248" s="196">
        <f t="shared" si="47"/>
        <v>0</v>
      </c>
      <c r="BI248" s="196">
        <f t="shared" si="48"/>
        <v>0</v>
      </c>
      <c r="BJ248" s="14" t="s">
        <v>180</v>
      </c>
      <c r="BK248" s="196">
        <f t="shared" si="49"/>
        <v>0</v>
      </c>
      <c r="BL248" s="14" t="s">
        <v>179</v>
      </c>
      <c r="BM248" s="195" t="s">
        <v>1340</v>
      </c>
    </row>
    <row r="249" spans="1:65" s="2" customFormat="1" ht="24.2" customHeight="1">
      <c r="A249" s="31"/>
      <c r="B249" s="32"/>
      <c r="C249" s="184" t="s">
        <v>1165</v>
      </c>
      <c r="D249" s="184" t="s">
        <v>175</v>
      </c>
      <c r="E249" s="185" t="s">
        <v>1359</v>
      </c>
      <c r="F249" s="186" t="s">
        <v>1360</v>
      </c>
      <c r="G249" s="187" t="s">
        <v>1048</v>
      </c>
      <c r="H249" s="188">
        <v>69</v>
      </c>
      <c r="I249" s="189"/>
      <c r="J249" s="188">
        <f t="shared" si="40"/>
        <v>0</v>
      </c>
      <c r="K249" s="190"/>
      <c r="L249" s="36"/>
      <c r="M249" s="191" t="s">
        <v>1</v>
      </c>
      <c r="N249" s="192" t="s">
        <v>38</v>
      </c>
      <c r="O249" s="68"/>
      <c r="P249" s="193">
        <f t="shared" si="41"/>
        <v>0</v>
      </c>
      <c r="Q249" s="193">
        <v>0</v>
      </c>
      <c r="R249" s="193">
        <f t="shared" si="42"/>
        <v>0</v>
      </c>
      <c r="S249" s="193">
        <v>0</v>
      </c>
      <c r="T249" s="194">
        <f t="shared" si="43"/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179</v>
      </c>
      <c r="AT249" s="195" t="s">
        <v>175</v>
      </c>
      <c r="AU249" s="195" t="s">
        <v>180</v>
      </c>
      <c r="AY249" s="14" t="s">
        <v>172</v>
      </c>
      <c r="BE249" s="196">
        <f t="shared" si="44"/>
        <v>0</v>
      </c>
      <c r="BF249" s="196">
        <f t="shared" si="45"/>
        <v>0</v>
      </c>
      <c r="BG249" s="196">
        <f t="shared" si="46"/>
        <v>0</v>
      </c>
      <c r="BH249" s="196">
        <f t="shared" si="47"/>
        <v>0</v>
      </c>
      <c r="BI249" s="196">
        <f t="shared" si="48"/>
        <v>0</v>
      </c>
      <c r="BJ249" s="14" t="s">
        <v>180</v>
      </c>
      <c r="BK249" s="196">
        <f t="shared" si="49"/>
        <v>0</v>
      </c>
      <c r="BL249" s="14" t="s">
        <v>179</v>
      </c>
      <c r="BM249" s="195" t="s">
        <v>1343</v>
      </c>
    </row>
    <row r="250" spans="1:65" s="2" customFormat="1" ht="24.2" customHeight="1">
      <c r="A250" s="31"/>
      <c r="B250" s="32"/>
      <c r="C250" s="184" t="s">
        <v>1344</v>
      </c>
      <c r="D250" s="184" t="s">
        <v>175</v>
      </c>
      <c r="E250" s="185" t="s">
        <v>1362</v>
      </c>
      <c r="F250" s="186" t="s">
        <v>1363</v>
      </c>
      <c r="G250" s="187" t="s">
        <v>1048</v>
      </c>
      <c r="H250" s="188">
        <v>2</v>
      </c>
      <c r="I250" s="189"/>
      <c r="J250" s="188">
        <f t="shared" si="40"/>
        <v>0</v>
      </c>
      <c r="K250" s="190"/>
      <c r="L250" s="36"/>
      <c r="M250" s="191" t="s">
        <v>1</v>
      </c>
      <c r="N250" s="192" t="s">
        <v>38</v>
      </c>
      <c r="O250" s="68"/>
      <c r="P250" s="193">
        <f t="shared" si="41"/>
        <v>0</v>
      </c>
      <c r="Q250" s="193">
        <v>0</v>
      </c>
      <c r="R250" s="193">
        <f t="shared" si="42"/>
        <v>0</v>
      </c>
      <c r="S250" s="193">
        <v>0</v>
      </c>
      <c r="T250" s="194">
        <f t="shared" si="43"/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95" t="s">
        <v>179</v>
      </c>
      <c r="AT250" s="195" t="s">
        <v>175</v>
      </c>
      <c r="AU250" s="195" t="s">
        <v>180</v>
      </c>
      <c r="AY250" s="14" t="s">
        <v>172</v>
      </c>
      <c r="BE250" s="196">
        <f t="shared" si="44"/>
        <v>0</v>
      </c>
      <c r="BF250" s="196">
        <f t="shared" si="45"/>
        <v>0</v>
      </c>
      <c r="BG250" s="196">
        <f t="shared" si="46"/>
        <v>0</v>
      </c>
      <c r="BH250" s="196">
        <f t="shared" si="47"/>
        <v>0</v>
      </c>
      <c r="BI250" s="196">
        <f t="shared" si="48"/>
        <v>0</v>
      </c>
      <c r="BJ250" s="14" t="s">
        <v>180</v>
      </c>
      <c r="BK250" s="196">
        <f t="shared" si="49"/>
        <v>0</v>
      </c>
      <c r="BL250" s="14" t="s">
        <v>179</v>
      </c>
      <c r="BM250" s="195" t="s">
        <v>1347</v>
      </c>
    </row>
    <row r="251" spans="1:65" s="2" customFormat="1" ht="24.2" customHeight="1">
      <c r="A251" s="31"/>
      <c r="B251" s="32"/>
      <c r="C251" s="184" t="s">
        <v>1168</v>
      </c>
      <c r="D251" s="184" t="s">
        <v>175</v>
      </c>
      <c r="E251" s="185" t="s">
        <v>1366</v>
      </c>
      <c r="F251" s="186" t="s">
        <v>1367</v>
      </c>
      <c r="G251" s="187" t="s">
        <v>1048</v>
      </c>
      <c r="H251" s="188">
        <v>50</v>
      </c>
      <c r="I251" s="189"/>
      <c r="J251" s="188">
        <f t="shared" si="40"/>
        <v>0</v>
      </c>
      <c r="K251" s="190"/>
      <c r="L251" s="36"/>
      <c r="M251" s="191" t="s">
        <v>1</v>
      </c>
      <c r="N251" s="192" t="s">
        <v>38</v>
      </c>
      <c r="O251" s="68"/>
      <c r="P251" s="193">
        <f t="shared" si="41"/>
        <v>0</v>
      </c>
      <c r="Q251" s="193">
        <v>0</v>
      </c>
      <c r="R251" s="193">
        <f t="shared" si="42"/>
        <v>0</v>
      </c>
      <c r="S251" s="193">
        <v>0</v>
      </c>
      <c r="T251" s="194">
        <f t="shared" si="43"/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179</v>
      </c>
      <c r="AT251" s="195" t="s">
        <v>175</v>
      </c>
      <c r="AU251" s="195" t="s">
        <v>180</v>
      </c>
      <c r="AY251" s="14" t="s">
        <v>172</v>
      </c>
      <c r="BE251" s="196">
        <f t="shared" si="44"/>
        <v>0</v>
      </c>
      <c r="BF251" s="196">
        <f t="shared" si="45"/>
        <v>0</v>
      </c>
      <c r="BG251" s="196">
        <f t="shared" si="46"/>
        <v>0</v>
      </c>
      <c r="BH251" s="196">
        <f t="shared" si="47"/>
        <v>0</v>
      </c>
      <c r="BI251" s="196">
        <f t="shared" si="48"/>
        <v>0</v>
      </c>
      <c r="BJ251" s="14" t="s">
        <v>180</v>
      </c>
      <c r="BK251" s="196">
        <f t="shared" si="49"/>
        <v>0</v>
      </c>
      <c r="BL251" s="14" t="s">
        <v>179</v>
      </c>
      <c r="BM251" s="195" t="s">
        <v>1350</v>
      </c>
    </row>
    <row r="252" spans="1:65" s="2" customFormat="1" ht="24.2" customHeight="1">
      <c r="A252" s="31"/>
      <c r="B252" s="32"/>
      <c r="C252" s="184" t="s">
        <v>1351</v>
      </c>
      <c r="D252" s="184" t="s">
        <v>175</v>
      </c>
      <c r="E252" s="185" t="s">
        <v>1373</v>
      </c>
      <c r="F252" s="186" t="s">
        <v>1374</v>
      </c>
      <c r="G252" s="187" t="s">
        <v>1048</v>
      </c>
      <c r="H252" s="188">
        <v>2</v>
      </c>
      <c r="I252" s="189"/>
      <c r="J252" s="188">
        <f t="shared" si="40"/>
        <v>0</v>
      </c>
      <c r="K252" s="190"/>
      <c r="L252" s="36"/>
      <c r="M252" s="191" t="s">
        <v>1</v>
      </c>
      <c r="N252" s="192" t="s">
        <v>38</v>
      </c>
      <c r="O252" s="68"/>
      <c r="P252" s="193">
        <f t="shared" si="41"/>
        <v>0</v>
      </c>
      <c r="Q252" s="193">
        <v>0</v>
      </c>
      <c r="R252" s="193">
        <f t="shared" si="42"/>
        <v>0</v>
      </c>
      <c r="S252" s="193">
        <v>0</v>
      </c>
      <c r="T252" s="194">
        <f t="shared" si="43"/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179</v>
      </c>
      <c r="AT252" s="195" t="s">
        <v>175</v>
      </c>
      <c r="AU252" s="195" t="s">
        <v>180</v>
      </c>
      <c r="AY252" s="14" t="s">
        <v>172</v>
      </c>
      <c r="BE252" s="196">
        <f t="shared" si="44"/>
        <v>0</v>
      </c>
      <c r="BF252" s="196">
        <f t="shared" si="45"/>
        <v>0</v>
      </c>
      <c r="BG252" s="196">
        <f t="shared" si="46"/>
        <v>0</v>
      </c>
      <c r="BH252" s="196">
        <f t="shared" si="47"/>
        <v>0</v>
      </c>
      <c r="BI252" s="196">
        <f t="shared" si="48"/>
        <v>0</v>
      </c>
      <c r="BJ252" s="14" t="s">
        <v>180</v>
      </c>
      <c r="BK252" s="196">
        <f t="shared" si="49"/>
        <v>0</v>
      </c>
      <c r="BL252" s="14" t="s">
        <v>179</v>
      </c>
      <c r="BM252" s="195" t="s">
        <v>1354</v>
      </c>
    </row>
    <row r="253" spans="1:65" s="2" customFormat="1" ht="24.2" customHeight="1">
      <c r="A253" s="31"/>
      <c r="B253" s="32"/>
      <c r="C253" s="184" t="s">
        <v>1171</v>
      </c>
      <c r="D253" s="184" t="s">
        <v>175</v>
      </c>
      <c r="E253" s="185" t="s">
        <v>1376</v>
      </c>
      <c r="F253" s="186" t="s">
        <v>1377</v>
      </c>
      <c r="G253" s="187" t="s">
        <v>1048</v>
      </c>
      <c r="H253" s="188">
        <v>12</v>
      </c>
      <c r="I253" s="189"/>
      <c r="J253" s="188">
        <f t="shared" si="40"/>
        <v>0</v>
      </c>
      <c r="K253" s="190"/>
      <c r="L253" s="36"/>
      <c r="M253" s="191" t="s">
        <v>1</v>
      </c>
      <c r="N253" s="192" t="s">
        <v>38</v>
      </c>
      <c r="O253" s="68"/>
      <c r="P253" s="193">
        <f t="shared" si="41"/>
        <v>0</v>
      </c>
      <c r="Q253" s="193">
        <v>0</v>
      </c>
      <c r="R253" s="193">
        <f t="shared" si="42"/>
        <v>0</v>
      </c>
      <c r="S253" s="193">
        <v>0</v>
      </c>
      <c r="T253" s="194">
        <f t="shared" si="43"/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95" t="s">
        <v>179</v>
      </c>
      <c r="AT253" s="195" t="s">
        <v>175</v>
      </c>
      <c r="AU253" s="195" t="s">
        <v>180</v>
      </c>
      <c r="AY253" s="14" t="s">
        <v>172</v>
      </c>
      <c r="BE253" s="196">
        <f t="shared" si="44"/>
        <v>0</v>
      </c>
      <c r="BF253" s="196">
        <f t="shared" si="45"/>
        <v>0</v>
      </c>
      <c r="BG253" s="196">
        <f t="shared" si="46"/>
        <v>0</v>
      </c>
      <c r="BH253" s="196">
        <f t="shared" si="47"/>
        <v>0</v>
      </c>
      <c r="BI253" s="196">
        <f t="shared" si="48"/>
        <v>0</v>
      </c>
      <c r="BJ253" s="14" t="s">
        <v>180</v>
      </c>
      <c r="BK253" s="196">
        <f t="shared" si="49"/>
        <v>0</v>
      </c>
      <c r="BL253" s="14" t="s">
        <v>179</v>
      </c>
      <c r="BM253" s="195" t="s">
        <v>1357</v>
      </c>
    </row>
    <row r="254" spans="1:65" s="2" customFormat="1" ht="24.2" customHeight="1">
      <c r="A254" s="31"/>
      <c r="B254" s="32"/>
      <c r="C254" s="184" t="s">
        <v>1358</v>
      </c>
      <c r="D254" s="184" t="s">
        <v>175</v>
      </c>
      <c r="E254" s="185" t="s">
        <v>1380</v>
      </c>
      <c r="F254" s="186" t="s">
        <v>1381</v>
      </c>
      <c r="G254" s="187" t="s">
        <v>1048</v>
      </c>
      <c r="H254" s="188">
        <v>16</v>
      </c>
      <c r="I254" s="189"/>
      <c r="J254" s="188">
        <f t="shared" si="40"/>
        <v>0</v>
      </c>
      <c r="K254" s="190"/>
      <c r="L254" s="36"/>
      <c r="M254" s="191" t="s">
        <v>1</v>
      </c>
      <c r="N254" s="192" t="s">
        <v>38</v>
      </c>
      <c r="O254" s="68"/>
      <c r="P254" s="193">
        <f t="shared" si="41"/>
        <v>0</v>
      </c>
      <c r="Q254" s="193">
        <v>0</v>
      </c>
      <c r="R254" s="193">
        <f t="shared" si="42"/>
        <v>0</v>
      </c>
      <c r="S254" s="193">
        <v>0</v>
      </c>
      <c r="T254" s="194">
        <f t="shared" si="43"/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179</v>
      </c>
      <c r="AT254" s="195" t="s">
        <v>175</v>
      </c>
      <c r="AU254" s="195" t="s">
        <v>180</v>
      </c>
      <c r="AY254" s="14" t="s">
        <v>172</v>
      </c>
      <c r="BE254" s="196">
        <f t="shared" si="44"/>
        <v>0</v>
      </c>
      <c r="BF254" s="196">
        <f t="shared" si="45"/>
        <v>0</v>
      </c>
      <c r="BG254" s="196">
        <f t="shared" si="46"/>
        <v>0</v>
      </c>
      <c r="BH254" s="196">
        <f t="shared" si="47"/>
        <v>0</v>
      </c>
      <c r="BI254" s="196">
        <f t="shared" si="48"/>
        <v>0</v>
      </c>
      <c r="BJ254" s="14" t="s">
        <v>180</v>
      </c>
      <c r="BK254" s="196">
        <f t="shared" si="49"/>
        <v>0</v>
      </c>
      <c r="BL254" s="14" t="s">
        <v>179</v>
      </c>
      <c r="BM254" s="195" t="s">
        <v>1361</v>
      </c>
    </row>
    <row r="255" spans="1:65" s="2" customFormat="1" ht="24.2" customHeight="1">
      <c r="A255" s="31"/>
      <c r="B255" s="32"/>
      <c r="C255" s="184" t="s">
        <v>1174</v>
      </c>
      <c r="D255" s="184" t="s">
        <v>175</v>
      </c>
      <c r="E255" s="185" t="s">
        <v>1383</v>
      </c>
      <c r="F255" s="186" t="s">
        <v>1384</v>
      </c>
      <c r="G255" s="187" t="s">
        <v>1048</v>
      </c>
      <c r="H255" s="188">
        <v>10</v>
      </c>
      <c r="I255" s="189"/>
      <c r="J255" s="188">
        <f t="shared" si="40"/>
        <v>0</v>
      </c>
      <c r="K255" s="190"/>
      <c r="L255" s="36"/>
      <c r="M255" s="191" t="s">
        <v>1</v>
      </c>
      <c r="N255" s="192" t="s">
        <v>38</v>
      </c>
      <c r="O255" s="68"/>
      <c r="P255" s="193">
        <f t="shared" si="41"/>
        <v>0</v>
      </c>
      <c r="Q255" s="193">
        <v>0</v>
      </c>
      <c r="R255" s="193">
        <f t="shared" si="42"/>
        <v>0</v>
      </c>
      <c r="S255" s="193">
        <v>0</v>
      </c>
      <c r="T255" s="194">
        <f t="shared" si="43"/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95" t="s">
        <v>179</v>
      </c>
      <c r="AT255" s="195" t="s">
        <v>175</v>
      </c>
      <c r="AU255" s="195" t="s">
        <v>180</v>
      </c>
      <c r="AY255" s="14" t="s">
        <v>172</v>
      </c>
      <c r="BE255" s="196">
        <f t="shared" si="44"/>
        <v>0</v>
      </c>
      <c r="BF255" s="196">
        <f t="shared" si="45"/>
        <v>0</v>
      </c>
      <c r="BG255" s="196">
        <f t="shared" si="46"/>
        <v>0</v>
      </c>
      <c r="BH255" s="196">
        <f t="shared" si="47"/>
        <v>0</v>
      </c>
      <c r="BI255" s="196">
        <f t="shared" si="48"/>
        <v>0</v>
      </c>
      <c r="BJ255" s="14" t="s">
        <v>180</v>
      </c>
      <c r="BK255" s="196">
        <f t="shared" si="49"/>
        <v>0</v>
      </c>
      <c r="BL255" s="14" t="s">
        <v>179</v>
      </c>
      <c r="BM255" s="195" t="s">
        <v>1364</v>
      </c>
    </row>
    <row r="256" spans="1:65" s="2" customFormat="1" ht="24.2" customHeight="1">
      <c r="A256" s="31"/>
      <c r="B256" s="32"/>
      <c r="C256" s="184" t="s">
        <v>1365</v>
      </c>
      <c r="D256" s="184" t="s">
        <v>175</v>
      </c>
      <c r="E256" s="185" t="s">
        <v>1387</v>
      </c>
      <c r="F256" s="186" t="s">
        <v>1388</v>
      </c>
      <c r="G256" s="187" t="s">
        <v>1048</v>
      </c>
      <c r="H256" s="188">
        <v>24</v>
      </c>
      <c r="I256" s="189"/>
      <c r="J256" s="188">
        <f t="shared" si="40"/>
        <v>0</v>
      </c>
      <c r="K256" s="190"/>
      <c r="L256" s="36"/>
      <c r="M256" s="191" t="s">
        <v>1</v>
      </c>
      <c r="N256" s="192" t="s">
        <v>38</v>
      </c>
      <c r="O256" s="68"/>
      <c r="P256" s="193">
        <f t="shared" si="41"/>
        <v>0</v>
      </c>
      <c r="Q256" s="193">
        <v>0</v>
      </c>
      <c r="R256" s="193">
        <f t="shared" si="42"/>
        <v>0</v>
      </c>
      <c r="S256" s="193">
        <v>0</v>
      </c>
      <c r="T256" s="194">
        <f t="shared" si="43"/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95" t="s">
        <v>179</v>
      </c>
      <c r="AT256" s="195" t="s">
        <v>175</v>
      </c>
      <c r="AU256" s="195" t="s">
        <v>180</v>
      </c>
      <c r="AY256" s="14" t="s">
        <v>172</v>
      </c>
      <c r="BE256" s="196">
        <f t="shared" si="44"/>
        <v>0</v>
      </c>
      <c r="BF256" s="196">
        <f t="shared" si="45"/>
        <v>0</v>
      </c>
      <c r="BG256" s="196">
        <f t="shared" si="46"/>
        <v>0</v>
      </c>
      <c r="BH256" s="196">
        <f t="shared" si="47"/>
        <v>0</v>
      </c>
      <c r="BI256" s="196">
        <f t="shared" si="48"/>
        <v>0</v>
      </c>
      <c r="BJ256" s="14" t="s">
        <v>180</v>
      </c>
      <c r="BK256" s="196">
        <f t="shared" si="49"/>
        <v>0</v>
      </c>
      <c r="BL256" s="14" t="s">
        <v>179</v>
      </c>
      <c r="BM256" s="195" t="s">
        <v>1368</v>
      </c>
    </row>
    <row r="257" spans="1:65" s="2" customFormat="1" ht="24.2" customHeight="1">
      <c r="A257" s="31"/>
      <c r="B257" s="32"/>
      <c r="C257" s="197" t="s">
        <v>1177</v>
      </c>
      <c r="D257" s="197" t="s">
        <v>256</v>
      </c>
      <c r="E257" s="198" t="s">
        <v>1390</v>
      </c>
      <c r="F257" s="199" t="s">
        <v>1391</v>
      </c>
      <c r="G257" s="200" t="s">
        <v>1048</v>
      </c>
      <c r="H257" s="201">
        <v>24</v>
      </c>
      <c r="I257" s="202"/>
      <c r="J257" s="201">
        <f t="shared" ref="J257:J288" si="50">ROUND(I257*H257,2)</f>
        <v>0</v>
      </c>
      <c r="K257" s="203"/>
      <c r="L257" s="204"/>
      <c r="M257" s="205" t="s">
        <v>1</v>
      </c>
      <c r="N257" s="206" t="s">
        <v>38</v>
      </c>
      <c r="O257" s="68"/>
      <c r="P257" s="193">
        <f t="shared" ref="P257:P288" si="51">O257*H257</f>
        <v>0</v>
      </c>
      <c r="Q257" s="193">
        <v>0</v>
      </c>
      <c r="R257" s="193">
        <f t="shared" ref="R257:R288" si="52">Q257*H257</f>
        <v>0</v>
      </c>
      <c r="S257" s="193">
        <v>0</v>
      </c>
      <c r="T257" s="194">
        <f t="shared" ref="T257:T288" si="53">S257*H257</f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95" t="s">
        <v>220</v>
      </c>
      <c r="AT257" s="195" t="s">
        <v>256</v>
      </c>
      <c r="AU257" s="195" t="s">
        <v>180</v>
      </c>
      <c r="AY257" s="14" t="s">
        <v>172</v>
      </c>
      <c r="BE257" s="196">
        <f t="shared" ref="BE257:BE288" si="54">IF(N257="základná",J257,0)</f>
        <v>0</v>
      </c>
      <c r="BF257" s="196">
        <f t="shared" ref="BF257:BF288" si="55">IF(N257="znížená",J257,0)</f>
        <v>0</v>
      </c>
      <c r="BG257" s="196">
        <f t="shared" ref="BG257:BG288" si="56">IF(N257="zákl. prenesená",J257,0)</f>
        <v>0</v>
      </c>
      <c r="BH257" s="196">
        <f t="shared" ref="BH257:BH288" si="57">IF(N257="zníž. prenesená",J257,0)</f>
        <v>0</v>
      </c>
      <c r="BI257" s="196">
        <f t="shared" ref="BI257:BI288" si="58">IF(N257="nulová",J257,0)</f>
        <v>0</v>
      </c>
      <c r="BJ257" s="14" t="s">
        <v>180</v>
      </c>
      <c r="BK257" s="196">
        <f t="shared" ref="BK257:BK288" si="59">ROUND(I257*H257,2)</f>
        <v>0</v>
      </c>
      <c r="BL257" s="14" t="s">
        <v>179</v>
      </c>
      <c r="BM257" s="195" t="s">
        <v>1371</v>
      </c>
    </row>
    <row r="258" spans="1:65" s="2" customFormat="1" ht="24.2" customHeight="1">
      <c r="A258" s="31"/>
      <c r="B258" s="32"/>
      <c r="C258" s="197" t="s">
        <v>1372</v>
      </c>
      <c r="D258" s="197" t="s">
        <v>256</v>
      </c>
      <c r="E258" s="198" t="s">
        <v>1394</v>
      </c>
      <c r="F258" s="199" t="s">
        <v>1395</v>
      </c>
      <c r="G258" s="200" t="s">
        <v>1048</v>
      </c>
      <c r="H258" s="201">
        <v>24</v>
      </c>
      <c r="I258" s="202"/>
      <c r="J258" s="201">
        <f t="shared" si="50"/>
        <v>0</v>
      </c>
      <c r="K258" s="203"/>
      <c r="L258" s="204"/>
      <c r="M258" s="205" t="s">
        <v>1</v>
      </c>
      <c r="N258" s="206" t="s">
        <v>38</v>
      </c>
      <c r="O258" s="68"/>
      <c r="P258" s="193">
        <f t="shared" si="51"/>
        <v>0</v>
      </c>
      <c r="Q258" s="193">
        <v>0</v>
      </c>
      <c r="R258" s="193">
        <f t="shared" si="52"/>
        <v>0</v>
      </c>
      <c r="S258" s="193">
        <v>0</v>
      </c>
      <c r="T258" s="194">
        <f t="shared" si="53"/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95" t="s">
        <v>220</v>
      </c>
      <c r="AT258" s="195" t="s">
        <v>256</v>
      </c>
      <c r="AU258" s="195" t="s">
        <v>180</v>
      </c>
      <c r="AY258" s="14" t="s">
        <v>172</v>
      </c>
      <c r="BE258" s="196">
        <f t="shared" si="54"/>
        <v>0</v>
      </c>
      <c r="BF258" s="196">
        <f t="shared" si="55"/>
        <v>0</v>
      </c>
      <c r="BG258" s="196">
        <f t="shared" si="56"/>
        <v>0</v>
      </c>
      <c r="BH258" s="196">
        <f t="shared" si="57"/>
        <v>0</v>
      </c>
      <c r="BI258" s="196">
        <f t="shared" si="58"/>
        <v>0</v>
      </c>
      <c r="BJ258" s="14" t="s">
        <v>180</v>
      </c>
      <c r="BK258" s="196">
        <f t="shared" si="59"/>
        <v>0</v>
      </c>
      <c r="BL258" s="14" t="s">
        <v>179</v>
      </c>
      <c r="BM258" s="195" t="s">
        <v>1375</v>
      </c>
    </row>
    <row r="259" spans="1:65" s="2" customFormat="1" ht="24.2" customHeight="1">
      <c r="A259" s="31"/>
      <c r="B259" s="32"/>
      <c r="C259" s="184" t="s">
        <v>1180</v>
      </c>
      <c r="D259" s="184" t="s">
        <v>175</v>
      </c>
      <c r="E259" s="185" t="s">
        <v>1397</v>
      </c>
      <c r="F259" s="186" t="s">
        <v>1398</v>
      </c>
      <c r="G259" s="187" t="s">
        <v>1048</v>
      </c>
      <c r="H259" s="188">
        <v>1</v>
      </c>
      <c r="I259" s="189"/>
      <c r="J259" s="188">
        <f t="shared" si="50"/>
        <v>0</v>
      </c>
      <c r="K259" s="190"/>
      <c r="L259" s="36"/>
      <c r="M259" s="191" t="s">
        <v>1</v>
      </c>
      <c r="N259" s="192" t="s">
        <v>38</v>
      </c>
      <c r="O259" s="68"/>
      <c r="P259" s="193">
        <f t="shared" si="51"/>
        <v>0</v>
      </c>
      <c r="Q259" s="193">
        <v>0</v>
      </c>
      <c r="R259" s="193">
        <f t="shared" si="52"/>
        <v>0</v>
      </c>
      <c r="S259" s="193">
        <v>0</v>
      </c>
      <c r="T259" s="194">
        <f t="shared" si="53"/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95" t="s">
        <v>179</v>
      </c>
      <c r="AT259" s="195" t="s">
        <v>175</v>
      </c>
      <c r="AU259" s="195" t="s">
        <v>180</v>
      </c>
      <c r="AY259" s="14" t="s">
        <v>172</v>
      </c>
      <c r="BE259" s="196">
        <f t="shared" si="54"/>
        <v>0</v>
      </c>
      <c r="BF259" s="196">
        <f t="shared" si="55"/>
        <v>0</v>
      </c>
      <c r="BG259" s="196">
        <f t="shared" si="56"/>
        <v>0</v>
      </c>
      <c r="BH259" s="196">
        <f t="shared" si="57"/>
        <v>0</v>
      </c>
      <c r="BI259" s="196">
        <f t="shared" si="58"/>
        <v>0</v>
      </c>
      <c r="BJ259" s="14" t="s">
        <v>180</v>
      </c>
      <c r="BK259" s="196">
        <f t="shared" si="59"/>
        <v>0</v>
      </c>
      <c r="BL259" s="14" t="s">
        <v>179</v>
      </c>
      <c r="BM259" s="195" t="s">
        <v>1378</v>
      </c>
    </row>
    <row r="260" spans="1:65" s="2" customFormat="1" ht="24.2" customHeight="1">
      <c r="A260" s="31"/>
      <c r="B260" s="32"/>
      <c r="C260" s="197" t="s">
        <v>1379</v>
      </c>
      <c r="D260" s="197" t="s">
        <v>256</v>
      </c>
      <c r="E260" s="198" t="s">
        <v>1401</v>
      </c>
      <c r="F260" s="199" t="s">
        <v>1402</v>
      </c>
      <c r="G260" s="200" t="s">
        <v>1048</v>
      </c>
      <c r="H260" s="201">
        <v>1</v>
      </c>
      <c r="I260" s="202"/>
      <c r="J260" s="201">
        <f t="shared" si="50"/>
        <v>0</v>
      </c>
      <c r="K260" s="203"/>
      <c r="L260" s="204"/>
      <c r="M260" s="205" t="s">
        <v>1</v>
      </c>
      <c r="N260" s="206" t="s">
        <v>38</v>
      </c>
      <c r="O260" s="68"/>
      <c r="P260" s="193">
        <f t="shared" si="51"/>
        <v>0</v>
      </c>
      <c r="Q260" s="193">
        <v>0.01</v>
      </c>
      <c r="R260" s="193">
        <f t="shared" si="52"/>
        <v>0.01</v>
      </c>
      <c r="S260" s="193">
        <v>0</v>
      </c>
      <c r="T260" s="194">
        <f t="shared" si="53"/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95" t="s">
        <v>220</v>
      </c>
      <c r="AT260" s="195" t="s">
        <v>256</v>
      </c>
      <c r="AU260" s="195" t="s">
        <v>180</v>
      </c>
      <c r="AY260" s="14" t="s">
        <v>172</v>
      </c>
      <c r="BE260" s="196">
        <f t="shared" si="54"/>
        <v>0</v>
      </c>
      <c r="BF260" s="196">
        <f t="shared" si="55"/>
        <v>0</v>
      </c>
      <c r="BG260" s="196">
        <f t="shared" si="56"/>
        <v>0</v>
      </c>
      <c r="BH260" s="196">
        <f t="shared" si="57"/>
        <v>0</v>
      </c>
      <c r="BI260" s="196">
        <f t="shared" si="58"/>
        <v>0</v>
      </c>
      <c r="BJ260" s="14" t="s">
        <v>180</v>
      </c>
      <c r="BK260" s="196">
        <f t="shared" si="59"/>
        <v>0</v>
      </c>
      <c r="BL260" s="14" t="s">
        <v>179</v>
      </c>
      <c r="BM260" s="195" t="s">
        <v>1382</v>
      </c>
    </row>
    <row r="261" spans="1:65" s="2" customFormat="1" ht="24.2" customHeight="1">
      <c r="A261" s="31"/>
      <c r="B261" s="32"/>
      <c r="C261" s="184" t="s">
        <v>1183</v>
      </c>
      <c r="D261" s="184" t="s">
        <v>175</v>
      </c>
      <c r="E261" s="185" t="s">
        <v>1404</v>
      </c>
      <c r="F261" s="186" t="s">
        <v>1405</v>
      </c>
      <c r="G261" s="187" t="s">
        <v>1048</v>
      </c>
      <c r="H261" s="188">
        <v>1</v>
      </c>
      <c r="I261" s="189"/>
      <c r="J261" s="188">
        <f t="shared" si="50"/>
        <v>0</v>
      </c>
      <c r="K261" s="190"/>
      <c r="L261" s="36"/>
      <c r="M261" s="191" t="s">
        <v>1</v>
      </c>
      <c r="N261" s="192" t="s">
        <v>38</v>
      </c>
      <c r="O261" s="68"/>
      <c r="P261" s="193">
        <f t="shared" si="51"/>
        <v>0</v>
      </c>
      <c r="Q261" s="193">
        <v>0</v>
      </c>
      <c r="R261" s="193">
        <f t="shared" si="52"/>
        <v>0</v>
      </c>
      <c r="S261" s="193">
        <v>0</v>
      </c>
      <c r="T261" s="194">
        <f t="shared" si="53"/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95" t="s">
        <v>179</v>
      </c>
      <c r="AT261" s="195" t="s">
        <v>175</v>
      </c>
      <c r="AU261" s="195" t="s">
        <v>180</v>
      </c>
      <c r="AY261" s="14" t="s">
        <v>172</v>
      </c>
      <c r="BE261" s="196">
        <f t="shared" si="54"/>
        <v>0</v>
      </c>
      <c r="BF261" s="196">
        <f t="shared" si="55"/>
        <v>0</v>
      </c>
      <c r="BG261" s="196">
        <f t="shared" si="56"/>
        <v>0</v>
      </c>
      <c r="BH261" s="196">
        <f t="shared" si="57"/>
        <v>0</v>
      </c>
      <c r="BI261" s="196">
        <f t="shared" si="58"/>
        <v>0</v>
      </c>
      <c r="BJ261" s="14" t="s">
        <v>180</v>
      </c>
      <c r="BK261" s="196">
        <f t="shared" si="59"/>
        <v>0</v>
      </c>
      <c r="BL261" s="14" t="s">
        <v>179</v>
      </c>
      <c r="BM261" s="195" t="s">
        <v>1385</v>
      </c>
    </row>
    <row r="262" spans="1:65" s="2" customFormat="1" ht="14.45" customHeight="1">
      <c r="A262" s="31"/>
      <c r="B262" s="32"/>
      <c r="C262" s="197" t="s">
        <v>1386</v>
      </c>
      <c r="D262" s="197" t="s">
        <v>256</v>
      </c>
      <c r="E262" s="198" t="s">
        <v>1408</v>
      </c>
      <c r="F262" s="199" t="s">
        <v>1409</v>
      </c>
      <c r="G262" s="200" t="s">
        <v>1048</v>
      </c>
      <c r="H262" s="201">
        <v>1</v>
      </c>
      <c r="I262" s="202"/>
      <c r="J262" s="201">
        <f t="shared" si="50"/>
        <v>0</v>
      </c>
      <c r="K262" s="203"/>
      <c r="L262" s="204"/>
      <c r="M262" s="205" t="s">
        <v>1</v>
      </c>
      <c r="N262" s="206" t="s">
        <v>38</v>
      </c>
      <c r="O262" s="68"/>
      <c r="P262" s="193">
        <f t="shared" si="51"/>
        <v>0</v>
      </c>
      <c r="Q262" s="193">
        <v>0</v>
      </c>
      <c r="R262" s="193">
        <f t="shared" si="52"/>
        <v>0</v>
      </c>
      <c r="S262" s="193">
        <v>0</v>
      </c>
      <c r="T262" s="194">
        <f t="shared" si="53"/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95" t="s">
        <v>220</v>
      </c>
      <c r="AT262" s="195" t="s">
        <v>256</v>
      </c>
      <c r="AU262" s="195" t="s">
        <v>180</v>
      </c>
      <c r="AY262" s="14" t="s">
        <v>172</v>
      </c>
      <c r="BE262" s="196">
        <f t="shared" si="54"/>
        <v>0</v>
      </c>
      <c r="BF262" s="196">
        <f t="shared" si="55"/>
        <v>0</v>
      </c>
      <c r="BG262" s="196">
        <f t="shared" si="56"/>
        <v>0</v>
      </c>
      <c r="BH262" s="196">
        <f t="shared" si="57"/>
        <v>0</v>
      </c>
      <c r="BI262" s="196">
        <f t="shared" si="58"/>
        <v>0</v>
      </c>
      <c r="BJ262" s="14" t="s">
        <v>180</v>
      </c>
      <c r="BK262" s="196">
        <f t="shared" si="59"/>
        <v>0</v>
      </c>
      <c r="BL262" s="14" t="s">
        <v>179</v>
      </c>
      <c r="BM262" s="195" t="s">
        <v>1389</v>
      </c>
    </row>
    <row r="263" spans="1:65" s="2" customFormat="1" ht="14.45" customHeight="1">
      <c r="A263" s="31"/>
      <c r="B263" s="32"/>
      <c r="C263" s="197" t="s">
        <v>1186</v>
      </c>
      <c r="D263" s="197" t="s">
        <v>256</v>
      </c>
      <c r="E263" s="198" t="s">
        <v>1411</v>
      </c>
      <c r="F263" s="199" t="s">
        <v>1412</v>
      </c>
      <c r="G263" s="200" t="s">
        <v>1048</v>
      </c>
      <c r="H263" s="201">
        <v>1</v>
      </c>
      <c r="I263" s="202"/>
      <c r="J263" s="201">
        <f t="shared" si="50"/>
        <v>0</v>
      </c>
      <c r="K263" s="203"/>
      <c r="L263" s="204"/>
      <c r="M263" s="205" t="s">
        <v>1</v>
      </c>
      <c r="N263" s="206" t="s">
        <v>38</v>
      </c>
      <c r="O263" s="68"/>
      <c r="P263" s="193">
        <f t="shared" si="51"/>
        <v>0</v>
      </c>
      <c r="Q263" s="193">
        <v>0</v>
      </c>
      <c r="R263" s="193">
        <f t="shared" si="52"/>
        <v>0</v>
      </c>
      <c r="S263" s="193">
        <v>0</v>
      </c>
      <c r="T263" s="194">
        <f t="shared" si="53"/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95" t="s">
        <v>220</v>
      </c>
      <c r="AT263" s="195" t="s">
        <v>256</v>
      </c>
      <c r="AU263" s="195" t="s">
        <v>180</v>
      </c>
      <c r="AY263" s="14" t="s">
        <v>172</v>
      </c>
      <c r="BE263" s="196">
        <f t="shared" si="54"/>
        <v>0</v>
      </c>
      <c r="BF263" s="196">
        <f t="shared" si="55"/>
        <v>0</v>
      </c>
      <c r="BG263" s="196">
        <f t="shared" si="56"/>
        <v>0</v>
      </c>
      <c r="BH263" s="196">
        <f t="shared" si="57"/>
        <v>0</v>
      </c>
      <c r="BI263" s="196">
        <f t="shared" si="58"/>
        <v>0</v>
      </c>
      <c r="BJ263" s="14" t="s">
        <v>180</v>
      </c>
      <c r="BK263" s="196">
        <f t="shared" si="59"/>
        <v>0</v>
      </c>
      <c r="BL263" s="14" t="s">
        <v>179</v>
      </c>
      <c r="BM263" s="195" t="s">
        <v>1392</v>
      </c>
    </row>
    <row r="264" spans="1:65" s="2" customFormat="1" ht="24.2" customHeight="1">
      <c r="A264" s="31"/>
      <c r="B264" s="32"/>
      <c r="C264" s="184" t="s">
        <v>1393</v>
      </c>
      <c r="D264" s="184" t="s">
        <v>175</v>
      </c>
      <c r="E264" s="185" t="s">
        <v>1415</v>
      </c>
      <c r="F264" s="186" t="s">
        <v>1416</v>
      </c>
      <c r="G264" s="187" t="s">
        <v>1048</v>
      </c>
      <c r="H264" s="188">
        <v>5</v>
      </c>
      <c r="I264" s="189"/>
      <c r="J264" s="188">
        <f t="shared" si="50"/>
        <v>0</v>
      </c>
      <c r="K264" s="190"/>
      <c r="L264" s="36"/>
      <c r="M264" s="191" t="s">
        <v>1</v>
      </c>
      <c r="N264" s="192" t="s">
        <v>38</v>
      </c>
      <c r="O264" s="68"/>
      <c r="P264" s="193">
        <f t="shared" si="51"/>
        <v>0</v>
      </c>
      <c r="Q264" s="193">
        <v>0</v>
      </c>
      <c r="R264" s="193">
        <f t="shared" si="52"/>
        <v>0</v>
      </c>
      <c r="S264" s="193">
        <v>0</v>
      </c>
      <c r="T264" s="194">
        <f t="shared" si="53"/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95" t="s">
        <v>179</v>
      </c>
      <c r="AT264" s="195" t="s">
        <v>175</v>
      </c>
      <c r="AU264" s="195" t="s">
        <v>180</v>
      </c>
      <c r="AY264" s="14" t="s">
        <v>172</v>
      </c>
      <c r="BE264" s="196">
        <f t="shared" si="54"/>
        <v>0</v>
      </c>
      <c r="BF264" s="196">
        <f t="shared" si="55"/>
        <v>0</v>
      </c>
      <c r="BG264" s="196">
        <f t="shared" si="56"/>
        <v>0</v>
      </c>
      <c r="BH264" s="196">
        <f t="shared" si="57"/>
        <v>0</v>
      </c>
      <c r="BI264" s="196">
        <f t="shared" si="58"/>
        <v>0</v>
      </c>
      <c r="BJ264" s="14" t="s">
        <v>180</v>
      </c>
      <c r="BK264" s="196">
        <f t="shared" si="59"/>
        <v>0</v>
      </c>
      <c r="BL264" s="14" t="s">
        <v>179</v>
      </c>
      <c r="BM264" s="195" t="s">
        <v>1396</v>
      </c>
    </row>
    <row r="265" spans="1:65" s="2" customFormat="1" ht="24.2" customHeight="1">
      <c r="A265" s="31"/>
      <c r="B265" s="32"/>
      <c r="C265" s="197" t="s">
        <v>1189</v>
      </c>
      <c r="D265" s="197" t="s">
        <v>256</v>
      </c>
      <c r="E265" s="198" t="s">
        <v>1418</v>
      </c>
      <c r="F265" s="199" t="s">
        <v>1419</v>
      </c>
      <c r="G265" s="200" t="s">
        <v>1420</v>
      </c>
      <c r="H265" s="201">
        <v>1</v>
      </c>
      <c r="I265" s="202"/>
      <c r="J265" s="201">
        <f t="shared" si="50"/>
        <v>0</v>
      </c>
      <c r="K265" s="203"/>
      <c r="L265" s="204"/>
      <c r="M265" s="205" t="s">
        <v>1</v>
      </c>
      <c r="N265" s="206" t="s">
        <v>38</v>
      </c>
      <c r="O265" s="68"/>
      <c r="P265" s="193">
        <f t="shared" si="51"/>
        <v>0</v>
      </c>
      <c r="Q265" s="193">
        <v>2.2499999999999999E-2</v>
      </c>
      <c r="R265" s="193">
        <f t="shared" si="52"/>
        <v>2.2499999999999999E-2</v>
      </c>
      <c r="S265" s="193">
        <v>0</v>
      </c>
      <c r="T265" s="194">
        <f t="shared" si="53"/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95" t="s">
        <v>220</v>
      </c>
      <c r="AT265" s="195" t="s">
        <v>256</v>
      </c>
      <c r="AU265" s="195" t="s">
        <v>180</v>
      </c>
      <c r="AY265" s="14" t="s">
        <v>172</v>
      </c>
      <c r="BE265" s="196">
        <f t="shared" si="54"/>
        <v>0</v>
      </c>
      <c r="BF265" s="196">
        <f t="shared" si="55"/>
        <v>0</v>
      </c>
      <c r="BG265" s="196">
        <f t="shared" si="56"/>
        <v>0</v>
      </c>
      <c r="BH265" s="196">
        <f t="shared" si="57"/>
        <v>0</v>
      </c>
      <c r="BI265" s="196">
        <f t="shared" si="58"/>
        <v>0</v>
      </c>
      <c r="BJ265" s="14" t="s">
        <v>180</v>
      </c>
      <c r="BK265" s="196">
        <f t="shared" si="59"/>
        <v>0</v>
      </c>
      <c r="BL265" s="14" t="s">
        <v>179</v>
      </c>
      <c r="BM265" s="195" t="s">
        <v>1399</v>
      </c>
    </row>
    <row r="266" spans="1:65" s="2" customFormat="1" ht="24.2" customHeight="1">
      <c r="A266" s="31"/>
      <c r="B266" s="32"/>
      <c r="C266" s="197" t="s">
        <v>1400</v>
      </c>
      <c r="D266" s="197" t="s">
        <v>256</v>
      </c>
      <c r="E266" s="198" t="s">
        <v>1423</v>
      </c>
      <c r="F266" s="199" t="s">
        <v>1424</v>
      </c>
      <c r="G266" s="200" t="s">
        <v>1048</v>
      </c>
      <c r="H266" s="201">
        <v>4</v>
      </c>
      <c r="I266" s="202"/>
      <c r="J266" s="201">
        <f t="shared" si="50"/>
        <v>0</v>
      </c>
      <c r="K266" s="203"/>
      <c r="L266" s="204"/>
      <c r="M266" s="205" t="s">
        <v>1</v>
      </c>
      <c r="N266" s="206" t="s">
        <v>38</v>
      </c>
      <c r="O266" s="68"/>
      <c r="P266" s="193">
        <f t="shared" si="51"/>
        <v>0</v>
      </c>
      <c r="Q266" s="193">
        <v>2.2499999999999999E-2</v>
      </c>
      <c r="R266" s="193">
        <f t="shared" si="52"/>
        <v>0.09</v>
      </c>
      <c r="S266" s="193">
        <v>0</v>
      </c>
      <c r="T266" s="194">
        <f t="shared" si="53"/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95" t="s">
        <v>220</v>
      </c>
      <c r="AT266" s="195" t="s">
        <v>256</v>
      </c>
      <c r="AU266" s="195" t="s">
        <v>180</v>
      </c>
      <c r="AY266" s="14" t="s">
        <v>172</v>
      </c>
      <c r="BE266" s="196">
        <f t="shared" si="54"/>
        <v>0</v>
      </c>
      <c r="BF266" s="196">
        <f t="shared" si="55"/>
        <v>0</v>
      </c>
      <c r="BG266" s="196">
        <f t="shared" si="56"/>
        <v>0</v>
      </c>
      <c r="BH266" s="196">
        <f t="shared" si="57"/>
        <v>0</v>
      </c>
      <c r="BI266" s="196">
        <f t="shared" si="58"/>
        <v>0</v>
      </c>
      <c r="BJ266" s="14" t="s">
        <v>180</v>
      </c>
      <c r="BK266" s="196">
        <f t="shared" si="59"/>
        <v>0</v>
      </c>
      <c r="BL266" s="14" t="s">
        <v>179</v>
      </c>
      <c r="BM266" s="195" t="s">
        <v>1403</v>
      </c>
    </row>
    <row r="267" spans="1:65" s="2" customFormat="1" ht="24.2" customHeight="1">
      <c r="A267" s="31"/>
      <c r="B267" s="32"/>
      <c r="C267" s="184" t="s">
        <v>1192</v>
      </c>
      <c r="D267" s="184" t="s">
        <v>175</v>
      </c>
      <c r="E267" s="185" t="s">
        <v>1426</v>
      </c>
      <c r="F267" s="186" t="s">
        <v>1427</v>
      </c>
      <c r="G267" s="187" t="s">
        <v>1048</v>
      </c>
      <c r="H267" s="188">
        <v>5</v>
      </c>
      <c r="I267" s="189"/>
      <c r="J267" s="188">
        <f t="shared" si="50"/>
        <v>0</v>
      </c>
      <c r="K267" s="190"/>
      <c r="L267" s="36"/>
      <c r="M267" s="191" t="s">
        <v>1</v>
      </c>
      <c r="N267" s="192" t="s">
        <v>38</v>
      </c>
      <c r="O267" s="68"/>
      <c r="P267" s="193">
        <f t="shared" si="51"/>
        <v>0</v>
      </c>
      <c r="Q267" s="193">
        <v>0</v>
      </c>
      <c r="R267" s="193">
        <f t="shared" si="52"/>
        <v>0</v>
      </c>
      <c r="S267" s="193">
        <v>0</v>
      </c>
      <c r="T267" s="194">
        <f t="shared" si="53"/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95" t="s">
        <v>179</v>
      </c>
      <c r="AT267" s="195" t="s">
        <v>175</v>
      </c>
      <c r="AU267" s="195" t="s">
        <v>180</v>
      </c>
      <c r="AY267" s="14" t="s">
        <v>172</v>
      </c>
      <c r="BE267" s="196">
        <f t="shared" si="54"/>
        <v>0</v>
      </c>
      <c r="BF267" s="196">
        <f t="shared" si="55"/>
        <v>0</v>
      </c>
      <c r="BG267" s="196">
        <f t="shared" si="56"/>
        <v>0</v>
      </c>
      <c r="BH267" s="196">
        <f t="shared" si="57"/>
        <v>0</v>
      </c>
      <c r="BI267" s="196">
        <f t="shared" si="58"/>
        <v>0</v>
      </c>
      <c r="BJ267" s="14" t="s">
        <v>180</v>
      </c>
      <c r="BK267" s="196">
        <f t="shared" si="59"/>
        <v>0</v>
      </c>
      <c r="BL267" s="14" t="s">
        <v>179</v>
      </c>
      <c r="BM267" s="195" t="s">
        <v>1406</v>
      </c>
    </row>
    <row r="268" spans="1:65" s="2" customFormat="1" ht="24.2" customHeight="1">
      <c r="A268" s="31"/>
      <c r="B268" s="32"/>
      <c r="C268" s="184" t="s">
        <v>1407</v>
      </c>
      <c r="D268" s="184" t="s">
        <v>175</v>
      </c>
      <c r="E268" s="185" t="s">
        <v>1430</v>
      </c>
      <c r="F268" s="186" t="s">
        <v>1431</v>
      </c>
      <c r="G268" s="187" t="s">
        <v>1048</v>
      </c>
      <c r="H268" s="188">
        <v>1</v>
      </c>
      <c r="I268" s="189"/>
      <c r="J268" s="188">
        <f t="shared" si="50"/>
        <v>0</v>
      </c>
      <c r="K268" s="190"/>
      <c r="L268" s="36"/>
      <c r="M268" s="191" t="s">
        <v>1</v>
      </c>
      <c r="N268" s="192" t="s">
        <v>38</v>
      </c>
      <c r="O268" s="68"/>
      <c r="P268" s="193">
        <f t="shared" si="51"/>
        <v>0</v>
      </c>
      <c r="Q268" s="193">
        <v>0</v>
      </c>
      <c r="R268" s="193">
        <f t="shared" si="52"/>
        <v>0</v>
      </c>
      <c r="S268" s="193">
        <v>0</v>
      </c>
      <c r="T268" s="194">
        <f t="shared" si="53"/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95" t="s">
        <v>179</v>
      </c>
      <c r="AT268" s="195" t="s">
        <v>175</v>
      </c>
      <c r="AU268" s="195" t="s">
        <v>180</v>
      </c>
      <c r="AY268" s="14" t="s">
        <v>172</v>
      </c>
      <c r="BE268" s="196">
        <f t="shared" si="54"/>
        <v>0</v>
      </c>
      <c r="BF268" s="196">
        <f t="shared" si="55"/>
        <v>0</v>
      </c>
      <c r="BG268" s="196">
        <f t="shared" si="56"/>
        <v>0</v>
      </c>
      <c r="BH268" s="196">
        <f t="shared" si="57"/>
        <v>0</v>
      </c>
      <c r="BI268" s="196">
        <f t="shared" si="58"/>
        <v>0</v>
      </c>
      <c r="BJ268" s="14" t="s">
        <v>180</v>
      </c>
      <c r="BK268" s="196">
        <f t="shared" si="59"/>
        <v>0</v>
      </c>
      <c r="BL268" s="14" t="s">
        <v>179</v>
      </c>
      <c r="BM268" s="195" t="s">
        <v>1410</v>
      </c>
    </row>
    <row r="269" spans="1:65" s="2" customFormat="1" ht="24.2" customHeight="1">
      <c r="A269" s="31"/>
      <c r="B269" s="32"/>
      <c r="C269" s="184" t="s">
        <v>1196</v>
      </c>
      <c r="D269" s="184" t="s">
        <v>175</v>
      </c>
      <c r="E269" s="185" t="s">
        <v>1433</v>
      </c>
      <c r="F269" s="186" t="s">
        <v>1434</v>
      </c>
      <c r="G269" s="187" t="s">
        <v>1048</v>
      </c>
      <c r="H269" s="188">
        <v>5</v>
      </c>
      <c r="I269" s="189"/>
      <c r="J269" s="188">
        <f t="shared" si="50"/>
        <v>0</v>
      </c>
      <c r="K269" s="190"/>
      <c r="L269" s="36"/>
      <c r="M269" s="191" t="s">
        <v>1</v>
      </c>
      <c r="N269" s="192" t="s">
        <v>38</v>
      </c>
      <c r="O269" s="68"/>
      <c r="P269" s="193">
        <f t="shared" si="51"/>
        <v>0</v>
      </c>
      <c r="Q269" s="193">
        <v>0</v>
      </c>
      <c r="R269" s="193">
        <f t="shared" si="52"/>
        <v>0</v>
      </c>
      <c r="S269" s="193">
        <v>0</v>
      </c>
      <c r="T269" s="194">
        <f t="shared" si="53"/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95" t="s">
        <v>179</v>
      </c>
      <c r="AT269" s="195" t="s">
        <v>175</v>
      </c>
      <c r="AU269" s="195" t="s">
        <v>180</v>
      </c>
      <c r="AY269" s="14" t="s">
        <v>172</v>
      </c>
      <c r="BE269" s="196">
        <f t="shared" si="54"/>
        <v>0</v>
      </c>
      <c r="BF269" s="196">
        <f t="shared" si="55"/>
        <v>0</v>
      </c>
      <c r="BG269" s="196">
        <f t="shared" si="56"/>
        <v>0</v>
      </c>
      <c r="BH269" s="196">
        <f t="shared" si="57"/>
        <v>0</v>
      </c>
      <c r="BI269" s="196">
        <f t="shared" si="58"/>
        <v>0</v>
      </c>
      <c r="BJ269" s="14" t="s">
        <v>180</v>
      </c>
      <c r="BK269" s="196">
        <f t="shared" si="59"/>
        <v>0</v>
      </c>
      <c r="BL269" s="14" t="s">
        <v>179</v>
      </c>
      <c r="BM269" s="195" t="s">
        <v>1413</v>
      </c>
    </row>
    <row r="270" spans="1:65" s="2" customFormat="1" ht="24.2" customHeight="1">
      <c r="A270" s="31"/>
      <c r="B270" s="32"/>
      <c r="C270" s="184" t="s">
        <v>1414</v>
      </c>
      <c r="D270" s="184" t="s">
        <v>175</v>
      </c>
      <c r="E270" s="185" t="s">
        <v>1437</v>
      </c>
      <c r="F270" s="186" t="s">
        <v>1438</v>
      </c>
      <c r="G270" s="187" t="s">
        <v>1048</v>
      </c>
      <c r="H270" s="188">
        <v>1</v>
      </c>
      <c r="I270" s="189"/>
      <c r="J270" s="188">
        <f t="shared" si="50"/>
        <v>0</v>
      </c>
      <c r="K270" s="190"/>
      <c r="L270" s="36"/>
      <c r="M270" s="191" t="s">
        <v>1</v>
      </c>
      <c r="N270" s="192" t="s">
        <v>38</v>
      </c>
      <c r="O270" s="68"/>
      <c r="P270" s="193">
        <f t="shared" si="51"/>
        <v>0</v>
      </c>
      <c r="Q270" s="193">
        <v>0</v>
      </c>
      <c r="R270" s="193">
        <f t="shared" si="52"/>
        <v>0</v>
      </c>
      <c r="S270" s="193">
        <v>0</v>
      </c>
      <c r="T270" s="194">
        <f t="shared" si="53"/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95" t="s">
        <v>179</v>
      </c>
      <c r="AT270" s="195" t="s">
        <v>175</v>
      </c>
      <c r="AU270" s="195" t="s">
        <v>180</v>
      </c>
      <c r="AY270" s="14" t="s">
        <v>172</v>
      </c>
      <c r="BE270" s="196">
        <f t="shared" si="54"/>
        <v>0</v>
      </c>
      <c r="BF270" s="196">
        <f t="shared" si="55"/>
        <v>0</v>
      </c>
      <c r="BG270" s="196">
        <f t="shared" si="56"/>
        <v>0</v>
      </c>
      <c r="BH270" s="196">
        <f t="shared" si="57"/>
        <v>0</v>
      </c>
      <c r="BI270" s="196">
        <f t="shared" si="58"/>
        <v>0</v>
      </c>
      <c r="BJ270" s="14" t="s">
        <v>180</v>
      </c>
      <c r="BK270" s="196">
        <f t="shared" si="59"/>
        <v>0</v>
      </c>
      <c r="BL270" s="14" t="s">
        <v>179</v>
      </c>
      <c r="BM270" s="195" t="s">
        <v>1417</v>
      </c>
    </row>
    <row r="271" spans="1:65" s="2" customFormat="1" ht="24.2" customHeight="1">
      <c r="A271" s="31"/>
      <c r="B271" s="32"/>
      <c r="C271" s="184" t="s">
        <v>1199</v>
      </c>
      <c r="D271" s="184" t="s">
        <v>175</v>
      </c>
      <c r="E271" s="185" t="s">
        <v>1440</v>
      </c>
      <c r="F271" s="186" t="s">
        <v>1441</v>
      </c>
      <c r="G271" s="187" t="s">
        <v>1048</v>
      </c>
      <c r="H271" s="188">
        <v>29</v>
      </c>
      <c r="I271" s="189"/>
      <c r="J271" s="188">
        <f t="shared" si="50"/>
        <v>0</v>
      </c>
      <c r="K271" s="190"/>
      <c r="L271" s="36"/>
      <c r="M271" s="191" t="s">
        <v>1</v>
      </c>
      <c r="N271" s="192" t="s">
        <v>38</v>
      </c>
      <c r="O271" s="68"/>
      <c r="P271" s="193">
        <f t="shared" si="51"/>
        <v>0</v>
      </c>
      <c r="Q271" s="193">
        <v>0</v>
      </c>
      <c r="R271" s="193">
        <f t="shared" si="52"/>
        <v>0</v>
      </c>
      <c r="S271" s="193">
        <v>0</v>
      </c>
      <c r="T271" s="194">
        <f t="shared" si="53"/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95" t="s">
        <v>179</v>
      </c>
      <c r="AT271" s="195" t="s">
        <v>175</v>
      </c>
      <c r="AU271" s="195" t="s">
        <v>180</v>
      </c>
      <c r="AY271" s="14" t="s">
        <v>172</v>
      </c>
      <c r="BE271" s="196">
        <f t="shared" si="54"/>
        <v>0</v>
      </c>
      <c r="BF271" s="196">
        <f t="shared" si="55"/>
        <v>0</v>
      </c>
      <c r="BG271" s="196">
        <f t="shared" si="56"/>
        <v>0</v>
      </c>
      <c r="BH271" s="196">
        <f t="shared" si="57"/>
        <v>0</v>
      </c>
      <c r="BI271" s="196">
        <f t="shared" si="58"/>
        <v>0</v>
      </c>
      <c r="BJ271" s="14" t="s">
        <v>180</v>
      </c>
      <c r="BK271" s="196">
        <f t="shared" si="59"/>
        <v>0</v>
      </c>
      <c r="BL271" s="14" t="s">
        <v>179</v>
      </c>
      <c r="BM271" s="195" t="s">
        <v>1421</v>
      </c>
    </row>
    <row r="272" spans="1:65" s="2" customFormat="1" ht="24.2" customHeight="1">
      <c r="A272" s="31"/>
      <c r="B272" s="32"/>
      <c r="C272" s="184" t="s">
        <v>1422</v>
      </c>
      <c r="D272" s="184" t="s">
        <v>175</v>
      </c>
      <c r="E272" s="185" t="s">
        <v>1872</v>
      </c>
      <c r="F272" s="186" t="s">
        <v>1873</v>
      </c>
      <c r="G272" s="187" t="s">
        <v>1048</v>
      </c>
      <c r="H272" s="188">
        <v>5</v>
      </c>
      <c r="I272" s="189"/>
      <c r="J272" s="188">
        <f t="shared" si="50"/>
        <v>0</v>
      </c>
      <c r="K272" s="190"/>
      <c r="L272" s="36"/>
      <c r="M272" s="191" t="s">
        <v>1</v>
      </c>
      <c r="N272" s="192" t="s">
        <v>38</v>
      </c>
      <c r="O272" s="68"/>
      <c r="P272" s="193">
        <f t="shared" si="51"/>
        <v>0</v>
      </c>
      <c r="Q272" s="193">
        <v>5.5E-2</v>
      </c>
      <c r="R272" s="193">
        <f t="shared" si="52"/>
        <v>0.27500000000000002</v>
      </c>
      <c r="S272" s="193">
        <v>0</v>
      </c>
      <c r="T272" s="194">
        <f t="shared" si="53"/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95" t="s">
        <v>179</v>
      </c>
      <c r="AT272" s="195" t="s">
        <v>175</v>
      </c>
      <c r="AU272" s="195" t="s">
        <v>180</v>
      </c>
      <c r="AY272" s="14" t="s">
        <v>172</v>
      </c>
      <c r="BE272" s="196">
        <f t="shared" si="54"/>
        <v>0</v>
      </c>
      <c r="BF272" s="196">
        <f t="shared" si="55"/>
        <v>0</v>
      </c>
      <c r="BG272" s="196">
        <f t="shared" si="56"/>
        <v>0</v>
      </c>
      <c r="BH272" s="196">
        <f t="shared" si="57"/>
        <v>0</v>
      </c>
      <c r="BI272" s="196">
        <f t="shared" si="58"/>
        <v>0</v>
      </c>
      <c r="BJ272" s="14" t="s">
        <v>180</v>
      </c>
      <c r="BK272" s="196">
        <f t="shared" si="59"/>
        <v>0</v>
      </c>
      <c r="BL272" s="14" t="s">
        <v>179</v>
      </c>
      <c r="BM272" s="195" t="s">
        <v>1425</v>
      </c>
    </row>
    <row r="273" spans="1:65" s="2" customFormat="1" ht="24.2" customHeight="1">
      <c r="A273" s="31"/>
      <c r="B273" s="32"/>
      <c r="C273" s="184" t="s">
        <v>1204</v>
      </c>
      <c r="D273" s="184" t="s">
        <v>175</v>
      </c>
      <c r="E273" s="185" t="s">
        <v>1444</v>
      </c>
      <c r="F273" s="186" t="s">
        <v>1445</v>
      </c>
      <c r="G273" s="187" t="s">
        <v>1048</v>
      </c>
      <c r="H273" s="188">
        <v>7</v>
      </c>
      <c r="I273" s="189"/>
      <c r="J273" s="188">
        <f t="shared" si="50"/>
        <v>0</v>
      </c>
      <c r="K273" s="190"/>
      <c r="L273" s="36"/>
      <c r="M273" s="191" t="s">
        <v>1</v>
      </c>
      <c r="N273" s="192" t="s">
        <v>38</v>
      </c>
      <c r="O273" s="68"/>
      <c r="P273" s="193">
        <f t="shared" si="51"/>
        <v>0</v>
      </c>
      <c r="Q273" s="193">
        <v>0</v>
      </c>
      <c r="R273" s="193">
        <f t="shared" si="52"/>
        <v>0</v>
      </c>
      <c r="S273" s="193">
        <v>0</v>
      </c>
      <c r="T273" s="194">
        <f t="shared" si="53"/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95" t="s">
        <v>179</v>
      </c>
      <c r="AT273" s="195" t="s">
        <v>175</v>
      </c>
      <c r="AU273" s="195" t="s">
        <v>180</v>
      </c>
      <c r="AY273" s="14" t="s">
        <v>172</v>
      </c>
      <c r="BE273" s="196">
        <f t="shared" si="54"/>
        <v>0</v>
      </c>
      <c r="BF273" s="196">
        <f t="shared" si="55"/>
        <v>0</v>
      </c>
      <c r="BG273" s="196">
        <f t="shared" si="56"/>
        <v>0</v>
      </c>
      <c r="BH273" s="196">
        <f t="shared" si="57"/>
        <v>0</v>
      </c>
      <c r="BI273" s="196">
        <f t="shared" si="58"/>
        <v>0</v>
      </c>
      <c r="BJ273" s="14" t="s">
        <v>180</v>
      </c>
      <c r="BK273" s="196">
        <f t="shared" si="59"/>
        <v>0</v>
      </c>
      <c r="BL273" s="14" t="s">
        <v>179</v>
      </c>
      <c r="BM273" s="195" t="s">
        <v>1428</v>
      </c>
    </row>
    <row r="274" spans="1:65" s="2" customFormat="1" ht="24.2" customHeight="1">
      <c r="A274" s="31"/>
      <c r="B274" s="32"/>
      <c r="C274" s="197" t="s">
        <v>1429</v>
      </c>
      <c r="D274" s="197" t="s">
        <v>256</v>
      </c>
      <c r="E274" s="198" t="s">
        <v>1447</v>
      </c>
      <c r="F274" s="199" t="s">
        <v>1448</v>
      </c>
      <c r="G274" s="200" t="s">
        <v>1048</v>
      </c>
      <c r="H274" s="201">
        <v>7</v>
      </c>
      <c r="I274" s="202"/>
      <c r="J274" s="201">
        <f t="shared" si="50"/>
        <v>0</v>
      </c>
      <c r="K274" s="203"/>
      <c r="L274" s="204"/>
      <c r="M274" s="205" t="s">
        <v>1</v>
      </c>
      <c r="N274" s="206" t="s">
        <v>38</v>
      </c>
      <c r="O274" s="68"/>
      <c r="P274" s="193">
        <f t="shared" si="51"/>
        <v>0</v>
      </c>
      <c r="Q274" s="193">
        <v>0.05</v>
      </c>
      <c r="R274" s="193">
        <f t="shared" si="52"/>
        <v>0.35000000000000003</v>
      </c>
      <c r="S274" s="193">
        <v>0</v>
      </c>
      <c r="T274" s="194">
        <f t="shared" si="53"/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95" t="s">
        <v>220</v>
      </c>
      <c r="AT274" s="195" t="s">
        <v>256</v>
      </c>
      <c r="AU274" s="195" t="s">
        <v>180</v>
      </c>
      <c r="AY274" s="14" t="s">
        <v>172</v>
      </c>
      <c r="BE274" s="196">
        <f t="shared" si="54"/>
        <v>0</v>
      </c>
      <c r="BF274" s="196">
        <f t="shared" si="55"/>
        <v>0</v>
      </c>
      <c r="BG274" s="196">
        <f t="shared" si="56"/>
        <v>0</v>
      </c>
      <c r="BH274" s="196">
        <f t="shared" si="57"/>
        <v>0</v>
      </c>
      <c r="BI274" s="196">
        <f t="shared" si="58"/>
        <v>0</v>
      </c>
      <c r="BJ274" s="14" t="s">
        <v>180</v>
      </c>
      <c r="BK274" s="196">
        <f t="shared" si="59"/>
        <v>0</v>
      </c>
      <c r="BL274" s="14" t="s">
        <v>179</v>
      </c>
      <c r="BM274" s="195" t="s">
        <v>1432</v>
      </c>
    </row>
    <row r="275" spans="1:65" s="2" customFormat="1" ht="24.2" customHeight="1">
      <c r="A275" s="31"/>
      <c r="B275" s="32"/>
      <c r="C275" s="184" t="s">
        <v>1207</v>
      </c>
      <c r="D275" s="184" t="s">
        <v>175</v>
      </c>
      <c r="E275" s="185" t="s">
        <v>1451</v>
      </c>
      <c r="F275" s="186" t="s">
        <v>1452</v>
      </c>
      <c r="G275" s="187" t="s">
        <v>1048</v>
      </c>
      <c r="H275" s="188">
        <v>2</v>
      </c>
      <c r="I275" s="189"/>
      <c r="J275" s="188">
        <f t="shared" si="50"/>
        <v>0</v>
      </c>
      <c r="K275" s="190"/>
      <c r="L275" s="36"/>
      <c r="M275" s="191" t="s">
        <v>1</v>
      </c>
      <c r="N275" s="192" t="s">
        <v>38</v>
      </c>
      <c r="O275" s="68"/>
      <c r="P275" s="193">
        <f t="shared" si="51"/>
        <v>0</v>
      </c>
      <c r="Q275" s="193">
        <v>0</v>
      </c>
      <c r="R275" s="193">
        <f t="shared" si="52"/>
        <v>0</v>
      </c>
      <c r="S275" s="193">
        <v>0</v>
      </c>
      <c r="T275" s="194">
        <f t="shared" si="53"/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95" t="s">
        <v>179</v>
      </c>
      <c r="AT275" s="195" t="s">
        <v>175</v>
      </c>
      <c r="AU275" s="195" t="s">
        <v>180</v>
      </c>
      <c r="AY275" s="14" t="s">
        <v>172</v>
      </c>
      <c r="BE275" s="196">
        <f t="shared" si="54"/>
        <v>0</v>
      </c>
      <c r="BF275" s="196">
        <f t="shared" si="55"/>
        <v>0</v>
      </c>
      <c r="BG275" s="196">
        <f t="shared" si="56"/>
        <v>0</v>
      </c>
      <c r="BH275" s="196">
        <f t="shared" si="57"/>
        <v>0</v>
      </c>
      <c r="BI275" s="196">
        <f t="shared" si="58"/>
        <v>0</v>
      </c>
      <c r="BJ275" s="14" t="s">
        <v>180</v>
      </c>
      <c r="BK275" s="196">
        <f t="shared" si="59"/>
        <v>0</v>
      </c>
      <c r="BL275" s="14" t="s">
        <v>179</v>
      </c>
      <c r="BM275" s="195" t="s">
        <v>1435</v>
      </c>
    </row>
    <row r="276" spans="1:65" s="2" customFormat="1" ht="24.2" customHeight="1">
      <c r="A276" s="31"/>
      <c r="B276" s="32"/>
      <c r="C276" s="184" t="s">
        <v>1436</v>
      </c>
      <c r="D276" s="184" t="s">
        <v>175</v>
      </c>
      <c r="E276" s="185" t="s">
        <v>1874</v>
      </c>
      <c r="F276" s="186" t="s">
        <v>1875</v>
      </c>
      <c r="G276" s="187" t="s">
        <v>1048</v>
      </c>
      <c r="H276" s="188">
        <v>5</v>
      </c>
      <c r="I276" s="189"/>
      <c r="J276" s="188">
        <f t="shared" si="50"/>
        <v>0</v>
      </c>
      <c r="K276" s="190"/>
      <c r="L276" s="36"/>
      <c r="M276" s="191" t="s">
        <v>1</v>
      </c>
      <c r="N276" s="192" t="s">
        <v>38</v>
      </c>
      <c r="O276" s="68"/>
      <c r="P276" s="193">
        <f t="shared" si="51"/>
        <v>0</v>
      </c>
      <c r="Q276" s="193">
        <v>0.17</v>
      </c>
      <c r="R276" s="193">
        <f t="shared" si="52"/>
        <v>0.85000000000000009</v>
      </c>
      <c r="S276" s="193">
        <v>0.17</v>
      </c>
      <c r="T276" s="194">
        <f t="shared" si="53"/>
        <v>0.85000000000000009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95" t="s">
        <v>179</v>
      </c>
      <c r="AT276" s="195" t="s">
        <v>175</v>
      </c>
      <c r="AU276" s="195" t="s">
        <v>180</v>
      </c>
      <c r="AY276" s="14" t="s">
        <v>172</v>
      </c>
      <c r="BE276" s="196">
        <f t="shared" si="54"/>
        <v>0</v>
      </c>
      <c r="BF276" s="196">
        <f t="shared" si="55"/>
        <v>0</v>
      </c>
      <c r="BG276" s="196">
        <f t="shared" si="56"/>
        <v>0</v>
      </c>
      <c r="BH276" s="196">
        <f t="shared" si="57"/>
        <v>0</v>
      </c>
      <c r="BI276" s="196">
        <f t="shared" si="58"/>
        <v>0</v>
      </c>
      <c r="BJ276" s="14" t="s">
        <v>180</v>
      </c>
      <c r="BK276" s="196">
        <f t="shared" si="59"/>
        <v>0</v>
      </c>
      <c r="BL276" s="14" t="s">
        <v>179</v>
      </c>
      <c r="BM276" s="195" t="s">
        <v>1439</v>
      </c>
    </row>
    <row r="277" spans="1:65" s="2" customFormat="1" ht="24.2" customHeight="1">
      <c r="A277" s="31"/>
      <c r="B277" s="32"/>
      <c r="C277" s="184" t="s">
        <v>1210</v>
      </c>
      <c r="D277" s="184" t="s">
        <v>175</v>
      </c>
      <c r="E277" s="185" t="s">
        <v>1454</v>
      </c>
      <c r="F277" s="186" t="s">
        <v>1455</v>
      </c>
      <c r="G277" s="187" t="s">
        <v>1048</v>
      </c>
      <c r="H277" s="188">
        <v>5</v>
      </c>
      <c r="I277" s="189"/>
      <c r="J277" s="188">
        <f t="shared" si="50"/>
        <v>0</v>
      </c>
      <c r="K277" s="190"/>
      <c r="L277" s="36"/>
      <c r="M277" s="191" t="s">
        <v>1</v>
      </c>
      <c r="N277" s="192" t="s">
        <v>38</v>
      </c>
      <c r="O277" s="68"/>
      <c r="P277" s="193">
        <f t="shared" si="51"/>
        <v>0</v>
      </c>
      <c r="Q277" s="193">
        <v>0</v>
      </c>
      <c r="R277" s="193">
        <f t="shared" si="52"/>
        <v>0</v>
      </c>
      <c r="S277" s="193">
        <v>0</v>
      </c>
      <c r="T277" s="194">
        <f t="shared" si="53"/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95" t="s">
        <v>179</v>
      </c>
      <c r="AT277" s="195" t="s">
        <v>175</v>
      </c>
      <c r="AU277" s="195" t="s">
        <v>180</v>
      </c>
      <c r="AY277" s="14" t="s">
        <v>172</v>
      </c>
      <c r="BE277" s="196">
        <f t="shared" si="54"/>
        <v>0</v>
      </c>
      <c r="BF277" s="196">
        <f t="shared" si="55"/>
        <v>0</v>
      </c>
      <c r="BG277" s="196">
        <f t="shared" si="56"/>
        <v>0</v>
      </c>
      <c r="BH277" s="196">
        <f t="shared" si="57"/>
        <v>0</v>
      </c>
      <c r="BI277" s="196">
        <f t="shared" si="58"/>
        <v>0</v>
      </c>
      <c r="BJ277" s="14" t="s">
        <v>180</v>
      </c>
      <c r="BK277" s="196">
        <f t="shared" si="59"/>
        <v>0</v>
      </c>
      <c r="BL277" s="14" t="s">
        <v>179</v>
      </c>
      <c r="BM277" s="195" t="s">
        <v>1442</v>
      </c>
    </row>
    <row r="278" spans="1:65" s="2" customFormat="1" ht="37.9" customHeight="1">
      <c r="A278" s="31"/>
      <c r="B278" s="32"/>
      <c r="C278" s="197" t="s">
        <v>1443</v>
      </c>
      <c r="D278" s="197" t="s">
        <v>256</v>
      </c>
      <c r="E278" s="198" t="s">
        <v>1458</v>
      </c>
      <c r="F278" s="199" t="s">
        <v>1459</v>
      </c>
      <c r="G278" s="200" t="s">
        <v>1048</v>
      </c>
      <c r="H278" s="201">
        <v>5</v>
      </c>
      <c r="I278" s="202"/>
      <c r="J278" s="201">
        <f t="shared" si="50"/>
        <v>0</v>
      </c>
      <c r="K278" s="203"/>
      <c r="L278" s="204"/>
      <c r="M278" s="205" t="s">
        <v>1</v>
      </c>
      <c r="N278" s="206" t="s">
        <v>38</v>
      </c>
      <c r="O278" s="68"/>
      <c r="P278" s="193">
        <f t="shared" si="51"/>
        <v>0</v>
      </c>
      <c r="Q278" s="193">
        <v>0.17499999999999999</v>
      </c>
      <c r="R278" s="193">
        <f t="shared" si="52"/>
        <v>0.875</v>
      </c>
      <c r="S278" s="193">
        <v>0</v>
      </c>
      <c r="T278" s="194">
        <f t="shared" si="53"/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95" t="s">
        <v>220</v>
      </c>
      <c r="AT278" s="195" t="s">
        <v>256</v>
      </c>
      <c r="AU278" s="195" t="s">
        <v>180</v>
      </c>
      <c r="AY278" s="14" t="s">
        <v>172</v>
      </c>
      <c r="BE278" s="196">
        <f t="shared" si="54"/>
        <v>0</v>
      </c>
      <c r="BF278" s="196">
        <f t="shared" si="55"/>
        <v>0</v>
      </c>
      <c r="BG278" s="196">
        <f t="shared" si="56"/>
        <v>0</v>
      </c>
      <c r="BH278" s="196">
        <f t="shared" si="57"/>
        <v>0</v>
      </c>
      <c r="BI278" s="196">
        <f t="shared" si="58"/>
        <v>0</v>
      </c>
      <c r="BJ278" s="14" t="s">
        <v>180</v>
      </c>
      <c r="BK278" s="196">
        <f t="shared" si="59"/>
        <v>0</v>
      </c>
      <c r="BL278" s="14" t="s">
        <v>179</v>
      </c>
      <c r="BM278" s="195" t="s">
        <v>1446</v>
      </c>
    </row>
    <row r="279" spans="1:65" s="2" customFormat="1" ht="24.2" customHeight="1">
      <c r="A279" s="31"/>
      <c r="B279" s="32"/>
      <c r="C279" s="184" t="s">
        <v>1213</v>
      </c>
      <c r="D279" s="184" t="s">
        <v>175</v>
      </c>
      <c r="E279" s="185" t="s">
        <v>1465</v>
      </c>
      <c r="F279" s="186" t="s">
        <v>1466</v>
      </c>
      <c r="G279" s="187" t="s">
        <v>1048</v>
      </c>
      <c r="H279" s="188">
        <v>1</v>
      </c>
      <c r="I279" s="189"/>
      <c r="J279" s="188">
        <f t="shared" si="50"/>
        <v>0</v>
      </c>
      <c r="K279" s="190"/>
      <c r="L279" s="36"/>
      <c r="M279" s="191" t="s">
        <v>1</v>
      </c>
      <c r="N279" s="192" t="s">
        <v>38</v>
      </c>
      <c r="O279" s="68"/>
      <c r="P279" s="193">
        <f t="shared" si="51"/>
        <v>0</v>
      </c>
      <c r="Q279" s="193">
        <v>0</v>
      </c>
      <c r="R279" s="193">
        <f t="shared" si="52"/>
        <v>0</v>
      </c>
      <c r="S279" s="193">
        <v>0</v>
      </c>
      <c r="T279" s="194">
        <f t="shared" si="53"/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95" t="s">
        <v>179</v>
      </c>
      <c r="AT279" s="195" t="s">
        <v>175</v>
      </c>
      <c r="AU279" s="195" t="s">
        <v>180</v>
      </c>
      <c r="AY279" s="14" t="s">
        <v>172</v>
      </c>
      <c r="BE279" s="196">
        <f t="shared" si="54"/>
        <v>0</v>
      </c>
      <c r="BF279" s="196">
        <f t="shared" si="55"/>
        <v>0</v>
      </c>
      <c r="BG279" s="196">
        <f t="shared" si="56"/>
        <v>0</v>
      </c>
      <c r="BH279" s="196">
        <f t="shared" si="57"/>
        <v>0</v>
      </c>
      <c r="BI279" s="196">
        <f t="shared" si="58"/>
        <v>0</v>
      </c>
      <c r="BJ279" s="14" t="s">
        <v>180</v>
      </c>
      <c r="BK279" s="196">
        <f t="shared" si="59"/>
        <v>0</v>
      </c>
      <c r="BL279" s="14" t="s">
        <v>179</v>
      </c>
      <c r="BM279" s="195" t="s">
        <v>1449</v>
      </c>
    </row>
    <row r="280" spans="1:65" s="2" customFormat="1" ht="24.2" customHeight="1">
      <c r="A280" s="31"/>
      <c r="B280" s="32"/>
      <c r="C280" s="197" t="s">
        <v>1450</v>
      </c>
      <c r="D280" s="197" t="s">
        <v>256</v>
      </c>
      <c r="E280" s="198" t="s">
        <v>1876</v>
      </c>
      <c r="F280" s="199" t="s">
        <v>1877</v>
      </c>
      <c r="G280" s="200" t="s">
        <v>1048</v>
      </c>
      <c r="H280" s="201">
        <v>1</v>
      </c>
      <c r="I280" s="202"/>
      <c r="J280" s="201">
        <f t="shared" si="50"/>
        <v>0</v>
      </c>
      <c r="K280" s="203"/>
      <c r="L280" s="204"/>
      <c r="M280" s="205" t="s">
        <v>1</v>
      </c>
      <c r="N280" s="206" t="s">
        <v>38</v>
      </c>
      <c r="O280" s="68"/>
      <c r="P280" s="193">
        <f t="shared" si="51"/>
        <v>0</v>
      </c>
      <c r="Q280" s="193">
        <v>2.15</v>
      </c>
      <c r="R280" s="193">
        <f t="shared" si="52"/>
        <v>2.15</v>
      </c>
      <c r="S280" s="193">
        <v>0</v>
      </c>
      <c r="T280" s="194">
        <f t="shared" si="53"/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95" t="s">
        <v>220</v>
      </c>
      <c r="AT280" s="195" t="s">
        <v>256</v>
      </c>
      <c r="AU280" s="195" t="s">
        <v>180</v>
      </c>
      <c r="AY280" s="14" t="s">
        <v>172</v>
      </c>
      <c r="BE280" s="196">
        <f t="shared" si="54"/>
        <v>0</v>
      </c>
      <c r="BF280" s="196">
        <f t="shared" si="55"/>
        <v>0</v>
      </c>
      <c r="BG280" s="196">
        <f t="shared" si="56"/>
        <v>0</v>
      </c>
      <c r="BH280" s="196">
        <f t="shared" si="57"/>
        <v>0</v>
      </c>
      <c r="BI280" s="196">
        <f t="shared" si="58"/>
        <v>0</v>
      </c>
      <c r="BJ280" s="14" t="s">
        <v>180</v>
      </c>
      <c r="BK280" s="196">
        <f t="shared" si="59"/>
        <v>0</v>
      </c>
      <c r="BL280" s="14" t="s">
        <v>179</v>
      </c>
      <c r="BM280" s="195" t="s">
        <v>1453</v>
      </c>
    </row>
    <row r="281" spans="1:65" s="2" customFormat="1" ht="24.2" customHeight="1">
      <c r="A281" s="31"/>
      <c r="B281" s="32"/>
      <c r="C281" s="184" t="s">
        <v>1216</v>
      </c>
      <c r="D281" s="184" t="s">
        <v>175</v>
      </c>
      <c r="E281" s="185" t="s">
        <v>1472</v>
      </c>
      <c r="F281" s="186" t="s">
        <v>1473</v>
      </c>
      <c r="G281" s="187" t="s">
        <v>1048</v>
      </c>
      <c r="H281" s="188">
        <v>5</v>
      </c>
      <c r="I281" s="189"/>
      <c r="J281" s="188">
        <f t="shared" si="50"/>
        <v>0</v>
      </c>
      <c r="K281" s="190"/>
      <c r="L281" s="36"/>
      <c r="M281" s="191" t="s">
        <v>1</v>
      </c>
      <c r="N281" s="192" t="s">
        <v>38</v>
      </c>
      <c r="O281" s="68"/>
      <c r="P281" s="193">
        <f t="shared" si="51"/>
        <v>0</v>
      </c>
      <c r="Q281" s="193">
        <v>0</v>
      </c>
      <c r="R281" s="193">
        <f t="shared" si="52"/>
        <v>0</v>
      </c>
      <c r="S281" s="193">
        <v>0</v>
      </c>
      <c r="T281" s="194">
        <f t="shared" si="53"/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95" t="s">
        <v>179</v>
      </c>
      <c r="AT281" s="195" t="s">
        <v>175</v>
      </c>
      <c r="AU281" s="195" t="s">
        <v>180</v>
      </c>
      <c r="AY281" s="14" t="s">
        <v>172</v>
      </c>
      <c r="BE281" s="196">
        <f t="shared" si="54"/>
        <v>0</v>
      </c>
      <c r="BF281" s="196">
        <f t="shared" si="55"/>
        <v>0</v>
      </c>
      <c r="BG281" s="196">
        <f t="shared" si="56"/>
        <v>0</v>
      </c>
      <c r="BH281" s="196">
        <f t="shared" si="57"/>
        <v>0</v>
      </c>
      <c r="BI281" s="196">
        <f t="shared" si="58"/>
        <v>0</v>
      </c>
      <c r="BJ281" s="14" t="s">
        <v>180</v>
      </c>
      <c r="BK281" s="196">
        <f t="shared" si="59"/>
        <v>0</v>
      </c>
      <c r="BL281" s="14" t="s">
        <v>179</v>
      </c>
      <c r="BM281" s="195" t="s">
        <v>1456</v>
      </c>
    </row>
    <row r="282" spans="1:65" s="2" customFormat="1" ht="24.2" customHeight="1">
      <c r="A282" s="31"/>
      <c r="B282" s="32"/>
      <c r="C282" s="197" t="s">
        <v>1457</v>
      </c>
      <c r="D282" s="197" t="s">
        <v>256</v>
      </c>
      <c r="E282" s="198" t="s">
        <v>1475</v>
      </c>
      <c r="F282" s="199" t="s">
        <v>1476</v>
      </c>
      <c r="G282" s="200" t="s">
        <v>1048</v>
      </c>
      <c r="H282" s="201">
        <v>4</v>
      </c>
      <c r="I282" s="202"/>
      <c r="J282" s="201">
        <f t="shared" si="50"/>
        <v>0</v>
      </c>
      <c r="K282" s="203"/>
      <c r="L282" s="204"/>
      <c r="M282" s="205" t="s">
        <v>1</v>
      </c>
      <c r="N282" s="206" t="s">
        <v>38</v>
      </c>
      <c r="O282" s="68"/>
      <c r="P282" s="193">
        <f t="shared" si="51"/>
        <v>0</v>
      </c>
      <c r="Q282" s="193">
        <v>0.06</v>
      </c>
      <c r="R282" s="193">
        <f t="shared" si="52"/>
        <v>0.24</v>
      </c>
      <c r="S282" s="193">
        <v>0</v>
      </c>
      <c r="T282" s="194">
        <f t="shared" si="53"/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95" t="s">
        <v>220</v>
      </c>
      <c r="AT282" s="195" t="s">
        <v>256</v>
      </c>
      <c r="AU282" s="195" t="s">
        <v>180</v>
      </c>
      <c r="AY282" s="14" t="s">
        <v>172</v>
      </c>
      <c r="BE282" s="196">
        <f t="shared" si="54"/>
        <v>0</v>
      </c>
      <c r="BF282" s="196">
        <f t="shared" si="55"/>
        <v>0</v>
      </c>
      <c r="BG282" s="196">
        <f t="shared" si="56"/>
        <v>0</v>
      </c>
      <c r="BH282" s="196">
        <f t="shared" si="57"/>
        <v>0</v>
      </c>
      <c r="BI282" s="196">
        <f t="shared" si="58"/>
        <v>0</v>
      </c>
      <c r="BJ282" s="14" t="s">
        <v>180</v>
      </c>
      <c r="BK282" s="196">
        <f t="shared" si="59"/>
        <v>0</v>
      </c>
      <c r="BL282" s="14" t="s">
        <v>179</v>
      </c>
      <c r="BM282" s="195" t="s">
        <v>1460</v>
      </c>
    </row>
    <row r="283" spans="1:65" s="2" customFormat="1" ht="24.2" customHeight="1">
      <c r="A283" s="31"/>
      <c r="B283" s="32"/>
      <c r="C283" s="197" t="s">
        <v>1219</v>
      </c>
      <c r="D283" s="197" t="s">
        <v>256</v>
      </c>
      <c r="E283" s="198" t="s">
        <v>2168</v>
      </c>
      <c r="F283" s="199" t="s">
        <v>2169</v>
      </c>
      <c r="G283" s="200" t="s">
        <v>1048</v>
      </c>
      <c r="H283" s="201">
        <v>1</v>
      </c>
      <c r="I283" s="202"/>
      <c r="J283" s="201">
        <f t="shared" si="50"/>
        <v>0</v>
      </c>
      <c r="K283" s="203"/>
      <c r="L283" s="204"/>
      <c r="M283" s="205" t="s">
        <v>1</v>
      </c>
      <c r="N283" s="206" t="s">
        <v>38</v>
      </c>
      <c r="O283" s="68"/>
      <c r="P283" s="193">
        <f t="shared" si="51"/>
        <v>0</v>
      </c>
      <c r="Q283" s="193">
        <v>9.5000000000000001E-2</v>
      </c>
      <c r="R283" s="193">
        <f t="shared" si="52"/>
        <v>9.5000000000000001E-2</v>
      </c>
      <c r="S283" s="193">
        <v>0</v>
      </c>
      <c r="T283" s="194">
        <f t="shared" si="53"/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95" t="s">
        <v>220</v>
      </c>
      <c r="AT283" s="195" t="s">
        <v>256</v>
      </c>
      <c r="AU283" s="195" t="s">
        <v>180</v>
      </c>
      <c r="AY283" s="14" t="s">
        <v>172</v>
      </c>
      <c r="BE283" s="196">
        <f t="shared" si="54"/>
        <v>0</v>
      </c>
      <c r="BF283" s="196">
        <f t="shared" si="55"/>
        <v>0</v>
      </c>
      <c r="BG283" s="196">
        <f t="shared" si="56"/>
        <v>0</v>
      </c>
      <c r="BH283" s="196">
        <f t="shared" si="57"/>
        <v>0</v>
      </c>
      <c r="BI283" s="196">
        <f t="shared" si="58"/>
        <v>0</v>
      </c>
      <c r="BJ283" s="14" t="s">
        <v>180</v>
      </c>
      <c r="BK283" s="196">
        <f t="shared" si="59"/>
        <v>0</v>
      </c>
      <c r="BL283" s="14" t="s">
        <v>179</v>
      </c>
      <c r="BM283" s="195" t="s">
        <v>1463</v>
      </c>
    </row>
    <row r="284" spans="1:65" s="2" customFormat="1" ht="24.2" customHeight="1">
      <c r="A284" s="31"/>
      <c r="B284" s="32"/>
      <c r="C284" s="184" t="s">
        <v>1464</v>
      </c>
      <c r="D284" s="184" t="s">
        <v>175</v>
      </c>
      <c r="E284" s="185" t="s">
        <v>1882</v>
      </c>
      <c r="F284" s="186" t="s">
        <v>1883</v>
      </c>
      <c r="G284" s="187" t="s">
        <v>1048</v>
      </c>
      <c r="H284" s="188">
        <v>5</v>
      </c>
      <c r="I284" s="189"/>
      <c r="J284" s="188">
        <f t="shared" si="50"/>
        <v>0</v>
      </c>
      <c r="K284" s="190"/>
      <c r="L284" s="36"/>
      <c r="M284" s="191" t="s">
        <v>1</v>
      </c>
      <c r="N284" s="192" t="s">
        <v>38</v>
      </c>
      <c r="O284" s="68"/>
      <c r="P284" s="193">
        <f t="shared" si="51"/>
        <v>0</v>
      </c>
      <c r="Q284" s="193">
        <v>0</v>
      </c>
      <c r="R284" s="193">
        <f t="shared" si="52"/>
        <v>0</v>
      </c>
      <c r="S284" s="193">
        <v>0</v>
      </c>
      <c r="T284" s="194">
        <f t="shared" si="53"/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95" t="s">
        <v>179</v>
      </c>
      <c r="AT284" s="195" t="s">
        <v>175</v>
      </c>
      <c r="AU284" s="195" t="s">
        <v>180</v>
      </c>
      <c r="AY284" s="14" t="s">
        <v>172</v>
      </c>
      <c r="BE284" s="196">
        <f t="shared" si="54"/>
        <v>0</v>
      </c>
      <c r="BF284" s="196">
        <f t="shared" si="55"/>
        <v>0</v>
      </c>
      <c r="BG284" s="196">
        <f t="shared" si="56"/>
        <v>0</v>
      </c>
      <c r="BH284" s="196">
        <f t="shared" si="57"/>
        <v>0</v>
      </c>
      <c r="BI284" s="196">
        <f t="shared" si="58"/>
        <v>0</v>
      </c>
      <c r="BJ284" s="14" t="s">
        <v>180</v>
      </c>
      <c r="BK284" s="196">
        <f t="shared" si="59"/>
        <v>0</v>
      </c>
      <c r="BL284" s="14" t="s">
        <v>179</v>
      </c>
      <c r="BM284" s="195" t="s">
        <v>1467</v>
      </c>
    </row>
    <row r="285" spans="1:65" s="2" customFormat="1" ht="24.2" customHeight="1">
      <c r="A285" s="31"/>
      <c r="B285" s="32"/>
      <c r="C285" s="184" t="s">
        <v>1222</v>
      </c>
      <c r="D285" s="184" t="s">
        <v>175</v>
      </c>
      <c r="E285" s="185" t="s">
        <v>1884</v>
      </c>
      <c r="F285" s="186" t="s">
        <v>1885</v>
      </c>
      <c r="G285" s="187" t="s">
        <v>1048</v>
      </c>
      <c r="H285" s="188">
        <v>12</v>
      </c>
      <c r="I285" s="189"/>
      <c r="J285" s="188">
        <f t="shared" si="50"/>
        <v>0</v>
      </c>
      <c r="K285" s="190"/>
      <c r="L285" s="36"/>
      <c r="M285" s="191" t="s">
        <v>1</v>
      </c>
      <c r="N285" s="192" t="s">
        <v>38</v>
      </c>
      <c r="O285" s="68"/>
      <c r="P285" s="193">
        <f t="shared" si="51"/>
        <v>0</v>
      </c>
      <c r="Q285" s="193">
        <v>0</v>
      </c>
      <c r="R285" s="193">
        <f t="shared" si="52"/>
        <v>0</v>
      </c>
      <c r="S285" s="193">
        <v>0</v>
      </c>
      <c r="T285" s="194">
        <f t="shared" si="53"/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95" t="s">
        <v>179</v>
      </c>
      <c r="AT285" s="195" t="s">
        <v>175</v>
      </c>
      <c r="AU285" s="195" t="s">
        <v>180</v>
      </c>
      <c r="AY285" s="14" t="s">
        <v>172</v>
      </c>
      <c r="BE285" s="196">
        <f t="shared" si="54"/>
        <v>0</v>
      </c>
      <c r="BF285" s="196">
        <f t="shared" si="55"/>
        <v>0</v>
      </c>
      <c r="BG285" s="196">
        <f t="shared" si="56"/>
        <v>0</v>
      </c>
      <c r="BH285" s="196">
        <f t="shared" si="57"/>
        <v>0</v>
      </c>
      <c r="BI285" s="196">
        <f t="shared" si="58"/>
        <v>0</v>
      </c>
      <c r="BJ285" s="14" t="s">
        <v>180</v>
      </c>
      <c r="BK285" s="196">
        <f t="shared" si="59"/>
        <v>0</v>
      </c>
      <c r="BL285" s="14" t="s">
        <v>179</v>
      </c>
      <c r="BM285" s="195" t="s">
        <v>1470</v>
      </c>
    </row>
    <row r="286" spans="1:65" s="2" customFormat="1" ht="24.2" customHeight="1">
      <c r="A286" s="31"/>
      <c r="B286" s="32"/>
      <c r="C286" s="197" t="s">
        <v>1471</v>
      </c>
      <c r="D286" s="197" t="s">
        <v>256</v>
      </c>
      <c r="E286" s="198" t="s">
        <v>1482</v>
      </c>
      <c r="F286" s="199" t="s">
        <v>1483</v>
      </c>
      <c r="G286" s="200" t="s">
        <v>1048</v>
      </c>
      <c r="H286" s="201">
        <v>7</v>
      </c>
      <c r="I286" s="202"/>
      <c r="J286" s="201">
        <f t="shared" si="50"/>
        <v>0</v>
      </c>
      <c r="K286" s="203"/>
      <c r="L286" s="204"/>
      <c r="M286" s="205" t="s">
        <v>1</v>
      </c>
      <c r="N286" s="206" t="s">
        <v>38</v>
      </c>
      <c r="O286" s="68"/>
      <c r="P286" s="193">
        <f t="shared" si="51"/>
        <v>0</v>
      </c>
      <c r="Q286" s="193">
        <v>1.0999999999999999E-2</v>
      </c>
      <c r="R286" s="193">
        <f t="shared" si="52"/>
        <v>7.6999999999999999E-2</v>
      </c>
      <c r="S286" s="193">
        <v>0</v>
      </c>
      <c r="T286" s="194">
        <f t="shared" si="53"/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95" t="s">
        <v>220</v>
      </c>
      <c r="AT286" s="195" t="s">
        <v>256</v>
      </c>
      <c r="AU286" s="195" t="s">
        <v>180</v>
      </c>
      <c r="AY286" s="14" t="s">
        <v>172</v>
      </c>
      <c r="BE286" s="196">
        <f t="shared" si="54"/>
        <v>0</v>
      </c>
      <c r="BF286" s="196">
        <f t="shared" si="55"/>
        <v>0</v>
      </c>
      <c r="BG286" s="196">
        <f t="shared" si="56"/>
        <v>0</v>
      </c>
      <c r="BH286" s="196">
        <f t="shared" si="57"/>
        <v>0</v>
      </c>
      <c r="BI286" s="196">
        <f t="shared" si="58"/>
        <v>0</v>
      </c>
      <c r="BJ286" s="14" t="s">
        <v>180</v>
      </c>
      <c r="BK286" s="196">
        <f t="shared" si="59"/>
        <v>0</v>
      </c>
      <c r="BL286" s="14" t="s">
        <v>179</v>
      </c>
      <c r="BM286" s="195" t="s">
        <v>1474</v>
      </c>
    </row>
    <row r="287" spans="1:65" s="2" customFormat="1" ht="24.2" customHeight="1">
      <c r="A287" s="31"/>
      <c r="B287" s="32"/>
      <c r="C287" s="197" t="s">
        <v>1225</v>
      </c>
      <c r="D287" s="197" t="s">
        <v>256</v>
      </c>
      <c r="E287" s="198" t="s">
        <v>1486</v>
      </c>
      <c r="F287" s="199" t="s">
        <v>1487</v>
      </c>
      <c r="G287" s="200" t="s">
        <v>1048</v>
      </c>
      <c r="H287" s="201">
        <v>5</v>
      </c>
      <c r="I287" s="202"/>
      <c r="J287" s="201">
        <f t="shared" si="50"/>
        <v>0</v>
      </c>
      <c r="K287" s="203"/>
      <c r="L287" s="204"/>
      <c r="M287" s="205" t="s">
        <v>1</v>
      </c>
      <c r="N287" s="206" t="s">
        <v>38</v>
      </c>
      <c r="O287" s="68"/>
      <c r="P287" s="193">
        <f t="shared" si="51"/>
        <v>0</v>
      </c>
      <c r="Q287" s="193">
        <v>1.6E-2</v>
      </c>
      <c r="R287" s="193">
        <f t="shared" si="52"/>
        <v>0.08</v>
      </c>
      <c r="S287" s="193">
        <v>0</v>
      </c>
      <c r="T287" s="194">
        <f t="shared" si="53"/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95" t="s">
        <v>220</v>
      </c>
      <c r="AT287" s="195" t="s">
        <v>256</v>
      </c>
      <c r="AU287" s="195" t="s">
        <v>180</v>
      </c>
      <c r="AY287" s="14" t="s">
        <v>172</v>
      </c>
      <c r="BE287" s="196">
        <f t="shared" si="54"/>
        <v>0</v>
      </c>
      <c r="BF287" s="196">
        <f t="shared" si="55"/>
        <v>0</v>
      </c>
      <c r="BG287" s="196">
        <f t="shared" si="56"/>
        <v>0</v>
      </c>
      <c r="BH287" s="196">
        <f t="shared" si="57"/>
        <v>0</v>
      </c>
      <c r="BI287" s="196">
        <f t="shared" si="58"/>
        <v>0</v>
      </c>
      <c r="BJ287" s="14" t="s">
        <v>180</v>
      </c>
      <c r="BK287" s="196">
        <f t="shared" si="59"/>
        <v>0</v>
      </c>
      <c r="BL287" s="14" t="s">
        <v>179</v>
      </c>
      <c r="BM287" s="195" t="s">
        <v>1477</v>
      </c>
    </row>
    <row r="288" spans="1:65" s="2" customFormat="1" ht="24.2" customHeight="1">
      <c r="A288" s="31"/>
      <c r="B288" s="32"/>
      <c r="C288" s="184" t="s">
        <v>1478</v>
      </c>
      <c r="D288" s="184" t="s">
        <v>175</v>
      </c>
      <c r="E288" s="185" t="s">
        <v>1886</v>
      </c>
      <c r="F288" s="186" t="s">
        <v>1887</v>
      </c>
      <c r="G288" s="187" t="s">
        <v>1048</v>
      </c>
      <c r="H288" s="188">
        <v>2</v>
      </c>
      <c r="I288" s="189"/>
      <c r="J288" s="188">
        <f t="shared" si="50"/>
        <v>0</v>
      </c>
      <c r="K288" s="190"/>
      <c r="L288" s="36"/>
      <c r="M288" s="191" t="s">
        <v>1</v>
      </c>
      <c r="N288" s="192" t="s">
        <v>38</v>
      </c>
      <c r="O288" s="68"/>
      <c r="P288" s="193">
        <f t="shared" si="51"/>
        <v>0</v>
      </c>
      <c r="Q288" s="193">
        <v>0</v>
      </c>
      <c r="R288" s="193">
        <f t="shared" si="52"/>
        <v>0</v>
      </c>
      <c r="S288" s="193">
        <v>0</v>
      </c>
      <c r="T288" s="194">
        <f t="shared" si="53"/>
        <v>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R288" s="195" t="s">
        <v>179</v>
      </c>
      <c r="AT288" s="195" t="s">
        <v>175</v>
      </c>
      <c r="AU288" s="195" t="s">
        <v>180</v>
      </c>
      <c r="AY288" s="14" t="s">
        <v>172</v>
      </c>
      <c r="BE288" s="196">
        <f t="shared" si="54"/>
        <v>0</v>
      </c>
      <c r="BF288" s="196">
        <f t="shared" si="55"/>
        <v>0</v>
      </c>
      <c r="BG288" s="196">
        <f t="shared" si="56"/>
        <v>0</v>
      </c>
      <c r="BH288" s="196">
        <f t="shared" si="57"/>
        <v>0</v>
      </c>
      <c r="BI288" s="196">
        <f t="shared" si="58"/>
        <v>0</v>
      </c>
      <c r="BJ288" s="14" t="s">
        <v>180</v>
      </c>
      <c r="BK288" s="196">
        <f t="shared" si="59"/>
        <v>0</v>
      </c>
      <c r="BL288" s="14" t="s">
        <v>179</v>
      </c>
      <c r="BM288" s="195" t="s">
        <v>1481</v>
      </c>
    </row>
    <row r="289" spans="1:65" s="2" customFormat="1" ht="37.9" customHeight="1">
      <c r="A289" s="31"/>
      <c r="B289" s="32"/>
      <c r="C289" s="184" t="s">
        <v>1228</v>
      </c>
      <c r="D289" s="184" t="s">
        <v>175</v>
      </c>
      <c r="E289" s="185" t="s">
        <v>1493</v>
      </c>
      <c r="F289" s="186" t="s">
        <v>2262</v>
      </c>
      <c r="G289" s="187" t="s">
        <v>1048</v>
      </c>
      <c r="H289" s="188">
        <v>37</v>
      </c>
      <c r="I289" s="189"/>
      <c r="J289" s="188">
        <f t="shared" ref="J289:J320" si="60">ROUND(I289*H289,2)</f>
        <v>0</v>
      </c>
      <c r="K289" s="190"/>
      <c r="L289" s="36"/>
      <c r="M289" s="191" t="s">
        <v>1</v>
      </c>
      <c r="N289" s="192" t="s">
        <v>38</v>
      </c>
      <c r="O289" s="68"/>
      <c r="P289" s="193">
        <f t="shared" ref="P289:P320" si="61">O289*H289</f>
        <v>0</v>
      </c>
      <c r="Q289" s="193">
        <v>0</v>
      </c>
      <c r="R289" s="193">
        <f t="shared" ref="R289:R320" si="62">Q289*H289</f>
        <v>0</v>
      </c>
      <c r="S289" s="193">
        <v>0</v>
      </c>
      <c r="T289" s="194">
        <f t="shared" ref="T289:T320" si="63">S289*H289</f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95" t="s">
        <v>179</v>
      </c>
      <c r="AT289" s="195" t="s">
        <v>175</v>
      </c>
      <c r="AU289" s="195" t="s">
        <v>180</v>
      </c>
      <c r="AY289" s="14" t="s">
        <v>172</v>
      </c>
      <c r="BE289" s="196">
        <f t="shared" ref="BE289:BE320" si="64">IF(N289="základná",J289,0)</f>
        <v>0</v>
      </c>
      <c r="BF289" s="196">
        <f t="shared" ref="BF289:BF320" si="65">IF(N289="znížená",J289,0)</f>
        <v>0</v>
      </c>
      <c r="BG289" s="196">
        <f t="shared" ref="BG289:BG320" si="66">IF(N289="zákl. prenesená",J289,0)</f>
        <v>0</v>
      </c>
      <c r="BH289" s="196">
        <f t="shared" ref="BH289:BH320" si="67">IF(N289="zníž. prenesená",J289,0)</f>
        <v>0</v>
      </c>
      <c r="BI289" s="196">
        <f t="shared" ref="BI289:BI320" si="68">IF(N289="nulová",J289,0)</f>
        <v>0</v>
      </c>
      <c r="BJ289" s="14" t="s">
        <v>180</v>
      </c>
      <c r="BK289" s="196">
        <f t="shared" ref="BK289:BK320" si="69">ROUND(I289*H289,2)</f>
        <v>0</v>
      </c>
      <c r="BL289" s="14" t="s">
        <v>179</v>
      </c>
      <c r="BM289" s="195" t="s">
        <v>1484</v>
      </c>
    </row>
    <row r="290" spans="1:65" s="2" customFormat="1" ht="24.2" customHeight="1">
      <c r="A290" s="31"/>
      <c r="B290" s="32"/>
      <c r="C290" s="184" t="s">
        <v>1485</v>
      </c>
      <c r="D290" s="184" t="s">
        <v>175</v>
      </c>
      <c r="E290" s="185" t="s">
        <v>1496</v>
      </c>
      <c r="F290" s="186" t="s">
        <v>1497</v>
      </c>
      <c r="G290" s="187" t="s">
        <v>1048</v>
      </c>
      <c r="H290" s="188">
        <v>1</v>
      </c>
      <c r="I290" s="189"/>
      <c r="J290" s="188">
        <f t="shared" si="60"/>
        <v>0</v>
      </c>
      <c r="K290" s="190"/>
      <c r="L290" s="36"/>
      <c r="M290" s="191" t="s">
        <v>1</v>
      </c>
      <c r="N290" s="192" t="s">
        <v>38</v>
      </c>
      <c r="O290" s="68"/>
      <c r="P290" s="193">
        <f t="shared" si="61"/>
        <v>0</v>
      </c>
      <c r="Q290" s="193">
        <v>0</v>
      </c>
      <c r="R290" s="193">
        <f t="shared" si="62"/>
        <v>0</v>
      </c>
      <c r="S290" s="193">
        <v>0</v>
      </c>
      <c r="T290" s="194">
        <f t="shared" si="63"/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95" t="s">
        <v>179</v>
      </c>
      <c r="AT290" s="195" t="s">
        <v>175</v>
      </c>
      <c r="AU290" s="195" t="s">
        <v>180</v>
      </c>
      <c r="AY290" s="14" t="s">
        <v>172</v>
      </c>
      <c r="BE290" s="196">
        <f t="shared" si="64"/>
        <v>0</v>
      </c>
      <c r="BF290" s="196">
        <f t="shared" si="65"/>
        <v>0</v>
      </c>
      <c r="BG290" s="196">
        <f t="shared" si="66"/>
        <v>0</v>
      </c>
      <c r="BH290" s="196">
        <f t="shared" si="67"/>
        <v>0</v>
      </c>
      <c r="BI290" s="196">
        <f t="shared" si="68"/>
        <v>0</v>
      </c>
      <c r="BJ290" s="14" t="s">
        <v>180</v>
      </c>
      <c r="BK290" s="196">
        <f t="shared" si="69"/>
        <v>0</v>
      </c>
      <c r="BL290" s="14" t="s">
        <v>179</v>
      </c>
      <c r="BM290" s="195" t="s">
        <v>1488</v>
      </c>
    </row>
    <row r="291" spans="1:65" s="2" customFormat="1" ht="24.2" customHeight="1">
      <c r="A291" s="31"/>
      <c r="B291" s="32"/>
      <c r="C291" s="184" t="s">
        <v>1231</v>
      </c>
      <c r="D291" s="184" t="s">
        <v>175</v>
      </c>
      <c r="E291" s="185" t="s">
        <v>1500</v>
      </c>
      <c r="F291" s="186" t="s">
        <v>1501</v>
      </c>
      <c r="G291" s="187" t="s">
        <v>1048</v>
      </c>
      <c r="H291" s="188">
        <v>12</v>
      </c>
      <c r="I291" s="189"/>
      <c r="J291" s="188">
        <f t="shared" si="60"/>
        <v>0</v>
      </c>
      <c r="K291" s="190"/>
      <c r="L291" s="36"/>
      <c r="M291" s="191" t="s">
        <v>1</v>
      </c>
      <c r="N291" s="192" t="s">
        <v>38</v>
      </c>
      <c r="O291" s="68"/>
      <c r="P291" s="193">
        <f t="shared" si="61"/>
        <v>0</v>
      </c>
      <c r="Q291" s="193">
        <v>0</v>
      </c>
      <c r="R291" s="193">
        <f t="shared" si="62"/>
        <v>0</v>
      </c>
      <c r="S291" s="193">
        <v>0</v>
      </c>
      <c r="T291" s="194">
        <f t="shared" si="63"/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95" t="s">
        <v>179</v>
      </c>
      <c r="AT291" s="195" t="s">
        <v>175</v>
      </c>
      <c r="AU291" s="195" t="s">
        <v>180</v>
      </c>
      <c r="AY291" s="14" t="s">
        <v>172</v>
      </c>
      <c r="BE291" s="196">
        <f t="shared" si="64"/>
        <v>0</v>
      </c>
      <c r="BF291" s="196">
        <f t="shared" si="65"/>
        <v>0</v>
      </c>
      <c r="BG291" s="196">
        <f t="shared" si="66"/>
        <v>0</v>
      </c>
      <c r="BH291" s="196">
        <f t="shared" si="67"/>
        <v>0</v>
      </c>
      <c r="BI291" s="196">
        <f t="shared" si="68"/>
        <v>0</v>
      </c>
      <c r="BJ291" s="14" t="s">
        <v>180</v>
      </c>
      <c r="BK291" s="196">
        <f t="shared" si="69"/>
        <v>0</v>
      </c>
      <c r="BL291" s="14" t="s">
        <v>179</v>
      </c>
      <c r="BM291" s="195" t="s">
        <v>1491</v>
      </c>
    </row>
    <row r="292" spans="1:65" s="2" customFormat="1" ht="24.2" customHeight="1">
      <c r="A292" s="31"/>
      <c r="B292" s="32"/>
      <c r="C292" s="197" t="s">
        <v>1492</v>
      </c>
      <c r="D292" s="197" t="s">
        <v>256</v>
      </c>
      <c r="E292" s="198" t="s">
        <v>1503</v>
      </c>
      <c r="F292" s="199" t="s">
        <v>1504</v>
      </c>
      <c r="G292" s="200" t="s">
        <v>1048</v>
      </c>
      <c r="H292" s="201">
        <v>2</v>
      </c>
      <c r="I292" s="202"/>
      <c r="J292" s="201">
        <f t="shared" si="60"/>
        <v>0</v>
      </c>
      <c r="K292" s="203"/>
      <c r="L292" s="204"/>
      <c r="M292" s="205" t="s">
        <v>1</v>
      </c>
      <c r="N292" s="206" t="s">
        <v>38</v>
      </c>
      <c r="O292" s="68"/>
      <c r="P292" s="193">
        <f t="shared" si="61"/>
        <v>0</v>
      </c>
      <c r="Q292" s="193">
        <v>0</v>
      </c>
      <c r="R292" s="193">
        <f t="shared" si="62"/>
        <v>0</v>
      </c>
      <c r="S292" s="193">
        <v>0</v>
      </c>
      <c r="T292" s="194">
        <f t="shared" si="63"/>
        <v>0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95" t="s">
        <v>220</v>
      </c>
      <c r="AT292" s="195" t="s">
        <v>256</v>
      </c>
      <c r="AU292" s="195" t="s">
        <v>180</v>
      </c>
      <c r="AY292" s="14" t="s">
        <v>172</v>
      </c>
      <c r="BE292" s="196">
        <f t="shared" si="64"/>
        <v>0</v>
      </c>
      <c r="BF292" s="196">
        <f t="shared" si="65"/>
        <v>0</v>
      </c>
      <c r="BG292" s="196">
        <f t="shared" si="66"/>
        <v>0</v>
      </c>
      <c r="BH292" s="196">
        <f t="shared" si="67"/>
        <v>0</v>
      </c>
      <c r="BI292" s="196">
        <f t="shared" si="68"/>
        <v>0</v>
      </c>
      <c r="BJ292" s="14" t="s">
        <v>180</v>
      </c>
      <c r="BK292" s="196">
        <f t="shared" si="69"/>
        <v>0</v>
      </c>
      <c r="BL292" s="14" t="s">
        <v>179</v>
      </c>
      <c r="BM292" s="195" t="s">
        <v>1495</v>
      </c>
    </row>
    <row r="293" spans="1:65" s="2" customFormat="1" ht="24.2" customHeight="1">
      <c r="A293" s="31"/>
      <c r="B293" s="32"/>
      <c r="C293" s="197" t="s">
        <v>1234</v>
      </c>
      <c r="D293" s="197" t="s">
        <v>256</v>
      </c>
      <c r="E293" s="198" t="s">
        <v>1507</v>
      </c>
      <c r="F293" s="199" t="s">
        <v>1508</v>
      </c>
      <c r="G293" s="200" t="s">
        <v>1048</v>
      </c>
      <c r="H293" s="201">
        <v>10</v>
      </c>
      <c r="I293" s="202"/>
      <c r="J293" s="201">
        <f t="shared" si="60"/>
        <v>0</v>
      </c>
      <c r="K293" s="203"/>
      <c r="L293" s="204"/>
      <c r="M293" s="205" t="s">
        <v>1</v>
      </c>
      <c r="N293" s="206" t="s">
        <v>38</v>
      </c>
      <c r="O293" s="68"/>
      <c r="P293" s="193">
        <f t="shared" si="61"/>
        <v>0</v>
      </c>
      <c r="Q293" s="193">
        <v>0</v>
      </c>
      <c r="R293" s="193">
        <f t="shared" si="62"/>
        <v>0</v>
      </c>
      <c r="S293" s="193">
        <v>0</v>
      </c>
      <c r="T293" s="194">
        <f t="shared" si="63"/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95" t="s">
        <v>220</v>
      </c>
      <c r="AT293" s="195" t="s">
        <v>256</v>
      </c>
      <c r="AU293" s="195" t="s">
        <v>180</v>
      </c>
      <c r="AY293" s="14" t="s">
        <v>172</v>
      </c>
      <c r="BE293" s="196">
        <f t="shared" si="64"/>
        <v>0</v>
      </c>
      <c r="BF293" s="196">
        <f t="shared" si="65"/>
        <v>0</v>
      </c>
      <c r="BG293" s="196">
        <f t="shared" si="66"/>
        <v>0</v>
      </c>
      <c r="BH293" s="196">
        <f t="shared" si="67"/>
        <v>0</v>
      </c>
      <c r="BI293" s="196">
        <f t="shared" si="68"/>
        <v>0</v>
      </c>
      <c r="BJ293" s="14" t="s">
        <v>180</v>
      </c>
      <c r="BK293" s="196">
        <f t="shared" si="69"/>
        <v>0</v>
      </c>
      <c r="BL293" s="14" t="s">
        <v>179</v>
      </c>
      <c r="BM293" s="195" t="s">
        <v>1498</v>
      </c>
    </row>
    <row r="294" spans="1:65" s="2" customFormat="1" ht="24.2" customHeight="1">
      <c r="A294" s="31"/>
      <c r="B294" s="32"/>
      <c r="C294" s="184" t="s">
        <v>1499</v>
      </c>
      <c r="D294" s="184" t="s">
        <v>175</v>
      </c>
      <c r="E294" s="185" t="s">
        <v>1510</v>
      </c>
      <c r="F294" s="186" t="s">
        <v>1511</v>
      </c>
      <c r="G294" s="187" t="s">
        <v>1048</v>
      </c>
      <c r="H294" s="188">
        <v>12</v>
      </c>
      <c r="I294" s="189"/>
      <c r="J294" s="188">
        <f t="shared" si="60"/>
        <v>0</v>
      </c>
      <c r="K294" s="190"/>
      <c r="L294" s="36"/>
      <c r="M294" s="191" t="s">
        <v>1</v>
      </c>
      <c r="N294" s="192" t="s">
        <v>38</v>
      </c>
      <c r="O294" s="68"/>
      <c r="P294" s="193">
        <f t="shared" si="61"/>
        <v>0</v>
      </c>
      <c r="Q294" s="193">
        <v>0</v>
      </c>
      <c r="R294" s="193">
        <f t="shared" si="62"/>
        <v>0</v>
      </c>
      <c r="S294" s="193">
        <v>0</v>
      </c>
      <c r="T294" s="194">
        <f t="shared" si="63"/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95" t="s">
        <v>179</v>
      </c>
      <c r="AT294" s="195" t="s">
        <v>175</v>
      </c>
      <c r="AU294" s="195" t="s">
        <v>180</v>
      </c>
      <c r="AY294" s="14" t="s">
        <v>172</v>
      </c>
      <c r="BE294" s="196">
        <f t="shared" si="64"/>
        <v>0</v>
      </c>
      <c r="BF294" s="196">
        <f t="shared" si="65"/>
        <v>0</v>
      </c>
      <c r="BG294" s="196">
        <f t="shared" si="66"/>
        <v>0</v>
      </c>
      <c r="BH294" s="196">
        <f t="shared" si="67"/>
        <v>0</v>
      </c>
      <c r="BI294" s="196">
        <f t="shared" si="68"/>
        <v>0</v>
      </c>
      <c r="BJ294" s="14" t="s">
        <v>180</v>
      </c>
      <c r="BK294" s="196">
        <f t="shared" si="69"/>
        <v>0</v>
      </c>
      <c r="BL294" s="14" t="s">
        <v>179</v>
      </c>
      <c r="BM294" s="195" t="s">
        <v>1502</v>
      </c>
    </row>
    <row r="295" spans="1:65" s="2" customFormat="1" ht="24.2" customHeight="1">
      <c r="A295" s="31"/>
      <c r="B295" s="32"/>
      <c r="C295" s="184" t="s">
        <v>1237</v>
      </c>
      <c r="D295" s="184" t="s">
        <v>175</v>
      </c>
      <c r="E295" s="185" t="s">
        <v>1514</v>
      </c>
      <c r="F295" s="186" t="s">
        <v>1515</v>
      </c>
      <c r="G295" s="187" t="s">
        <v>1048</v>
      </c>
      <c r="H295" s="188">
        <v>4</v>
      </c>
      <c r="I295" s="189"/>
      <c r="J295" s="188">
        <f t="shared" si="60"/>
        <v>0</v>
      </c>
      <c r="K295" s="190"/>
      <c r="L295" s="36"/>
      <c r="M295" s="191" t="s">
        <v>1</v>
      </c>
      <c r="N295" s="192" t="s">
        <v>38</v>
      </c>
      <c r="O295" s="68"/>
      <c r="P295" s="193">
        <f t="shared" si="61"/>
        <v>0</v>
      </c>
      <c r="Q295" s="193">
        <v>0</v>
      </c>
      <c r="R295" s="193">
        <f t="shared" si="62"/>
        <v>0</v>
      </c>
      <c r="S295" s="193">
        <v>0</v>
      </c>
      <c r="T295" s="194">
        <f t="shared" si="63"/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95" t="s">
        <v>179</v>
      </c>
      <c r="AT295" s="195" t="s">
        <v>175</v>
      </c>
      <c r="AU295" s="195" t="s">
        <v>180</v>
      </c>
      <c r="AY295" s="14" t="s">
        <v>172</v>
      </c>
      <c r="BE295" s="196">
        <f t="shared" si="64"/>
        <v>0</v>
      </c>
      <c r="BF295" s="196">
        <f t="shared" si="65"/>
        <v>0</v>
      </c>
      <c r="BG295" s="196">
        <f t="shared" si="66"/>
        <v>0</v>
      </c>
      <c r="BH295" s="196">
        <f t="shared" si="67"/>
        <v>0</v>
      </c>
      <c r="BI295" s="196">
        <f t="shared" si="68"/>
        <v>0</v>
      </c>
      <c r="BJ295" s="14" t="s">
        <v>180</v>
      </c>
      <c r="BK295" s="196">
        <f t="shared" si="69"/>
        <v>0</v>
      </c>
      <c r="BL295" s="14" t="s">
        <v>179</v>
      </c>
      <c r="BM295" s="195" t="s">
        <v>1505</v>
      </c>
    </row>
    <row r="296" spans="1:65" s="2" customFormat="1" ht="24.2" customHeight="1">
      <c r="A296" s="31"/>
      <c r="B296" s="32"/>
      <c r="C296" s="184" t="s">
        <v>1506</v>
      </c>
      <c r="D296" s="184" t="s">
        <v>175</v>
      </c>
      <c r="E296" s="185" t="s">
        <v>1517</v>
      </c>
      <c r="F296" s="186" t="s">
        <v>1518</v>
      </c>
      <c r="G296" s="187" t="s">
        <v>1048</v>
      </c>
      <c r="H296" s="188">
        <v>4</v>
      </c>
      <c r="I296" s="189"/>
      <c r="J296" s="188">
        <f t="shared" si="60"/>
        <v>0</v>
      </c>
      <c r="K296" s="190"/>
      <c r="L296" s="36"/>
      <c r="M296" s="191" t="s">
        <v>1</v>
      </c>
      <c r="N296" s="192" t="s">
        <v>38</v>
      </c>
      <c r="O296" s="68"/>
      <c r="P296" s="193">
        <f t="shared" si="61"/>
        <v>0</v>
      </c>
      <c r="Q296" s="193">
        <v>0</v>
      </c>
      <c r="R296" s="193">
        <f t="shared" si="62"/>
        <v>0</v>
      </c>
      <c r="S296" s="193">
        <v>0</v>
      </c>
      <c r="T296" s="194">
        <f t="shared" si="63"/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95" t="s">
        <v>179</v>
      </c>
      <c r="AT296" s="195" t="s">
        <v>175</v>
      </c>
      <c r="AU296" s="195" t="s">
        <v>180</v>
      </c>
      <c r="AY296" s="14" t="s">
        <v>172</v>
      </c>
      <c r="BE296" s="196">
        <f t="shared" si="64"/>
        <v>0</v>
      </c>
      <c r="BF296" s="196">
        <f t="shared" si="65"/>
        <v>0</v>
      </c>
      <c r="BG296" s="196">
        <f t="shared" si="66"/>
        <v>0</v>
      </c>
      <c r="BH296" s="196">
        <f t="shared" si="67"/>
        <v>0</v>
      </c>
      <c r="BI296" s="196">
        <f t="shared" si="68"/>
        <v>0</v>
      </c>
      <c r="BJ296" s="14" t="s">
        <v>180</v>
      </c>
      <c r="BK296" s="196">
        <f t="shared" si="69"/>
        <v>0</v>
      </c>
      <c r="BL296" s="14" t="s">
        <v>179</v>
      </c>
      <c r="BM296" s="195" t="s">
        <v>1509</v>
      </c>
    </row>
    <row r="297" spans="1:65" s="2" customFormat="1" ht="24.2" customHeight="1">
      <c r="A297" s="31"/>
      <c r="B297" s="32"/>
      <c r="C297" s="184" t="s">
        <v>1240</v>
      </c>
      <c r="D297" s="184" t="s">
        <v>175</v>
      </c>
      <c r="E297" s="185" t="s">
        <v>1521</v>
      </c>
      <c r="F297" s="186" t="s">
        <v>1522</v>
      </c>
      <c r="G297" s="187" t="s">
        <v>1048</v>
      </c>
      <c r="H297" s="188">
        <v>12</v>
      </c>
      <c r="I297" s="189"/>
      <c r="J297" s="188">
        <f t="shared" si="60"/>
        <v>0</v>
      </c>
      <c r="K297" s="190"/>
      <c r="L297" s="36"/>
      <c r="M297" s="191" t="s">
        <v>1</v>
      </c>
      <c r="N297" s="192" t="s">
        <v>38</v>
      </c>
      <c r="O297" s="68"/>
      <c r="P297" s="193">
        <f t="shared" si="61"/>
        <v>0</v>
      </c>
      <c r="Q297" s="193">
        <v>0</v>
      </c>
      <c r="R297" s="193">
        <f t="shared" si="62"/>
        <v>0</v>
      </c>
      <c r="S297" s="193">
        <v>0</v>
      </c>
      <c r="T297" s="194">
        <f t="shared" si="63"/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95" t="s">
        <v>179</v>
      </c>
      <c r="AT297" s="195" t="s">
        <v>175</v>
      </c>
      <c r="AU297" s="195" t="s">
        <v>180</v>
      </c>
      <c r="AY297" s="14" t="s">
        <v>172</v>
      </c>
      <c r="BE297" s="196">
        <f t="shared" si="64"/>
        <v>0</v>
      </c>
      <c r="BF297" s="196">
        <f t="shared" si="65"/>
        <v>0</v>
      </c>
      <c r="BG297" s="196">
        <f t="shared" si="66"/>
        <v>0</v>
      </c>
      <c r="BH297" s="196">
        <f t="shared" si="67"/>
        <v>0</v>
      </c>
      <c r="BI297" s="196">
        <f t="shared" si="68"/>
        <v>0</v>
      </c>
      <c r="BJ297" s="14" t="s">
        <v>180</v>
      </c>
      <c r="BK297" s="196">
        <f t="shared" si="69"/>
        <v>0</v>
      </c>
      <c r="BL297" s="14" t="s">
        <v>179</v>
      </c>
      <c r="BM297" s="195" t="s">
        <v>1512</v>
      </c>
    </row>
    <row r="298" spans="1:65" s="2" customFormat="1" ht="24.2" customHeight="1">
      <c r="A298" s="31"/>
      <c r="B298" s="32"/>
      <c r="C298" s="184" t="s">
        <v>1513</v>
      </c>
      <c r="D298" s="184" t="s">
        <v>175</v>
      </c>
      <c r="E298" s="185" t="s">
        <v>1524</v>
      </c>
      <c r="F298" s="186" t="s">
        <v>1525</v>
      </c>
      <c r="G298" s="187" t="s">
        <v>1048</v>
      </c>
      <c r="H298" s="188">
        <v>12</v>
      </c>
      <c r="I298" s="189"/>
      <c r="J298" s="188">
        <f t="shared" si="60"/>
        <v>0</v>
      </c>
      <c r="K298" s="190"/>
      <c r="L298" s="36"/>
      <c r="M298" s="191" t="s">
        <v>1</v>
      </c>
      <c r="N298" s="192" t="s">
        <v>38</v>
      </c>
      <c r="O298" s="68"/>
      <c r="P298" s="193">
        <f t="shared" si="61"/>
        <v>0</v>
      </c>
      <c r="Q298" s="193">
        <v>0</v>
      </c>
      <c r="R298" s="193">
        <f t="shared" si="62"/>
        <v>0</v>
      </c>
      <c r="S298" s="193">
        <v>0</v>
      </c>
      <c r="T298" s="194">
        <f t="shared" si="63"/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95" t="s">
        <v>179</v>
      </c>
      <c r="AT298" s="195" t="s">
        <v>175</v>
      </c>
      <c r="AU298" s="195" t="s">
        <v>180</v>
      </c>
      <c r="AY298" s="14" t="s">
        <v>172</v>
      </c>
      <c r="BE298" s="196">
        <f t="shared" si="64"/>
        <v>0</v>
      </c>
      <c r="BF298" s="196">
        <f t="shared" si="65"/>
        <v>0</v>
      </c>
      <c r="BG298" s="196">
        <f t="shared" si="66"/>
        <v>0</v>
      </c>
      <c r="BH298" s="196">
        <f t="shared" si="67"/>
        <v>0</v>
      </c>
      <c r="BI298" s="196">
        <f t="shared" si="68"/>
        <v>0</v>
      </c>
      <c r="BJ298" s="14" t="s">
        <v>180</v>
      </c>
      <c r="BK298" s="196">
        <f t="shared" si="69"/>
        <v>0</v>
      </c>
      <c r="BL298" s="14" t="s">
        <v>179</v>
      </c>
      <c r="BM298" s="195" t="s">
        <v>1516</v>
      </c>
    </row>
    <row r="299" spans="1:65" s="2" customFormat="1" ht="24.2" customHeight="1">
      <c r="A299" s="31"/>
      <c r="B299" s="32"/>
      <c r="C299" s="184" t="s">
        <v>1243</v>
      </c>
      <c r="D299" s="184" t="s">
        <v>175</v>
      </c>
      <c r="E299" s="185" t="s">
        <v>1528</v>
      </c>
      <c r="F299" s="186" t="s">
        <v>1529</v>
      </c>
      <c r="G299" s="187" t="s">
        <v>1048</v>
      </c>
      <c r="H299" s="188">
        <v>8</v>
      </c>
      <c r="I299" s="189"/>
      <c r="J299" s="188">
        <f t="shared" si="60"/>
        <v>0</v>
      </c>
      <c r="K299" s="190"/>
      <c r="L299" s="36"/>
      <c r="M299" s="191" t="s">
        <v>1</v>
      </c>
      <c r="N299" s="192" t="s">
        <v>38</v>
      </c>
      <c r="O299" s="68"/>
      <c r="P299" s="193">
        <f t="shared" si="61"/>
        <v>0</v>
      </c>
      <c r="Q299" s="193">
        <v>0</v>
      </c>
      <c r="R299" s="193">
        <f t="shared" si="62"/>
        <v>0</v>
      </c>
      <c r="S299" s="193">
        <v>0</v>
      </c>
      <c r="T299" s="194">
        <f t="shared" si="63"/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95" t="s">
        <v>179</v>
      </c>
      <c r="AT299" s="195" t="s">
        <v>175</v>
      </c>
      <c r="AU299" s="195" t="s">
        <v>180</v>
      </c>
      <c r="AY299" s="14" t="s">
        <v>172</v>
      </c>
      <c r="BE299" s="196">
        <f t="shared" si="64"/>
        <v>0</v>
      </c>
      <c r="BF299" s="196">
        <f t="shared" si="65"/>
        <v>0</v>
      </c>
      <c r="BG299" s="196">
        <f t="shared" si="66"/>
        <v>0</v>
      </c>
      <c r="BH299" s="196">
        <f t="shared" si="67"/>
        <v>0</v>
      </c>
      <c r="BI299" s="196">
        <f t="shared" si="68"/>
        <v>0</v>
      </c>
      <c r="BJ299" s="14" t="s">
        <v>180</v>
      </c>
      <c r="BK299" s="196">
        <f t="shared" si="69"/>
        <v>0</v>
      </c>
      <c r="BL299" s="14" t="s">
        <v>179</v>
      </c>
      <c r="BM299" s="195" t="s">
        <v>1519</v>
      </c>
    </row>
    <row r="300" spans="1:65" s="2" customFormat="1" ht="24.2" customHeight="1">
      <c r="A300" s="31"/>
      <c r="B300" s="32"/>
      <c r="C300" s="184" t="s">
        <v>1520</v>
      </c>
      <c r="D300" s="184" t="s">
        <v>175</v>
      </c>
      <c r="E300" s="185" t="s">
        <v>1531</v>
      </c>
      <c r="F300" s="186" t="s">
        <v>1532</v>
      </c>
      <c r="G300" s="187" t="s">
        <v>1048</v>
      </c>
      <c r="H300" s="188">
        <v>8</v>
      </c>
      <c r="I300" s="189"/>
      <c r="J300" s="188">
        <f t="shared" si="60"/>
        <v>0</v>
      </c>
      <c r="K300" s="190"/>
      <c r="L300" s="36"/>
      <c r="M300" s="191" t="s">
        <v>1</v>
      </c>
      <c r="N300" s="192" t="s">
        <v>38</v>
      </c>
      <c r="O300" s="68"/>
      <c r="P300" s="193">
        <f t="shared" si="61"/>
        <v>0</v>
      </c>
      <c r="Q300" s="193">
        <v>0</v>
      </c>
      <c r="R300" s="193">
        <f t="shared" si="62"/>
        <v>0</v>
      </c>
      <c r="S300" s="193">
        <v>0</v>
      </c>
      <c r="T300" s="194">
        <f t="shared" si="63"/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95" t="s">
        <v>179</v>
      </c>
      <c r="AT300" s="195" t="s">
        <v>175</v>
      </c>
      <c r="AU300" s="195" t="s">
        <v>180</v>
      </c>
      <c r="AY300" s="14" t="s">
        <v>172</v>
      </c>
      <c r="BE300" s="196">
        <f t="shared" si="64"/>
        <v>0</v>
      </c>
      <c r="BF300" s="196">
        <f t="shared" si="65"/>
        <v>0</v>
      </c>
      <c r="BG300" s="196">
        <f t="shared" si="66"/>
        <v>0</v>
      </c>
      <c r="BH300" s="196">
        <f t="shared" si="67"/>
        <v>0</v>
      </c>
      <c r="BI300" s="196">
        <f t="shared" si="68"/>
        <v>0</v>
      </c>
      <c r="BJ300" s="14" t="s">
        <v>180</v>
      </c>
      <c r="BK300" s="196">
        <f t="shared" si="69"/>
        <v>0</v>
      </c>
      <c r="BL300" s="14" t="s">
        <v>179</v>
      </c>
      <c r="BM300" s="195" t="s">
        <v>1523</v>
      </c>
    </row>
    <row r="301" spans="1:65" s="2" customFormat="1" ht="24.2" customHeight="1">
      <c r="A301" s="31"/>
      <c r="B301" s="32"/>
      <c r="C301" s="184" t="s">
        <v>1246</v>
      </c>
      <c r="D301" s="184" t="s">
        <v>175</v>
      </c>
      <c r="E301" s="185" t="s">
        <v>1535</v>
      </c>
      <c r="F301" s="186" t="s">
        <v>1536</v>
      </c>
      <c r="G301" s="187" t="s">
        <v>1048</v>
      </c>
      <c r="H301" s="188">
        <v>5</v>
      </c>
      <c r="I301" s="189"/>
      <c r="J301" s="188">
        <f t="shared" si="60"/>
        <v>0</v>
      </c>
      <c r="K301" s="190"/>
      <c r="L301" s="36"/>
      <c r="M301" s="191" t="s">
        <v>1</v>
      </c>
      <c r="N301" s="192" t="s">
        <v>38</v>
      </c>
      <c r="O301" s="68"/>
      <c r="P301" s="193">
        <f t="shared" si="61"/>
        <v>0</v>
      </c>
      <c r="Q301" s="193">
        <v>0</v>
      </c>
      <c r="R301" s="193">
        <f t="shared" si="62"/>
        <v>0</v>
      </c>
      <c r="S301" s="193">
        <v>0</v>
      </c>
      <c r="T301" s="194">
        <f t="shared" si="63"/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95" t="s">
        <v>179</v>
      </c>
      <c r="AT301" s="195" t="s">
        <v>175</v>
      </c>
      <c r="AU301" s="195" t="s">
        <v>180</v>
      </c>
      <c r="AY301" s="14" t="s">
        <v>172</v>
      </c>
      <c r="BE301" s="196">
        <f t="shared" si="64"/>
        <v>0</v>
      </c>
      <c r="BF301" s="196">
        <f t="shared" si="65"/>
        <v>0</v>
      </c>
      <c r="BG301" s="196">
        <f t="shared" si="66"/>
        <v>0</v>
      </c>
      <c r="BH301" s="196">
        <f t="shared" si="67"/>
        <v>0</v>
      </c>
      <c r="BI301" s="196">
        <f t="shared" si="68"/>
        <v>0</v>
      </c>
      <c r="BJ301" s="14" t="s">
        <v>180</v>
      </c>
      <c r="BK301" s="196">
        <f t="shared" si="69"/>
        <v>0</v>
      </c>
      <c r="BL301" s="14" t="s">
        <v>179</v>
      </c>
      <c r="BM301" s="195" t="s">
        <v>1526</v>
      </c>
    </row>
    <row r="302" spans="1:65" s="2" customFormat="1" ht="24.2" customHeight="1">
      <c r="A302" s="31"/>
      <c r="B302" s="32"/>
      <c r="C302" s="184" t="s">
        <v>1527</v>
      </c>
      <c r="D302" s="184" t="s">
        <v>175</v>
      </c>
      <c r="E302" s="185" t="s">
        <v>1538</v>
      </c>
      <c r="F302" s="186" t="s">
        <v>1539</v>
      </c>
      <c r="G302" s="187" t="s">
        <v>1048</v>
      </c>
      <c r="H302" s="188">
        <v>5</v>
      </c>
      <c r="I302" s="189"/>
      <c r="J302" s="188">
        <f t="shared" si="60"/>
        <v>0</v>
      </c>
      <c r="K302" s="190"/>
      <c r="L302" s="36"/>
      <c r="M302" s="191" t="s">
        <v>1</v>
      </c>
      <c r="N302" s="192" t="s">
        <v>38</v>
      </c>
      <c r="O302" s="68"/>
      <c r="P302" s="193">
        <f t="shared" si="61"/>
        <v>0</v>
      </c>
      <c r="Q302" s="193">
        <v>0</v>
      </c>
      <c r="R302" s="193">
        <f t="shared" si="62"/>
        <v>0</v>
      </c>
      <c r="S302" s="193">
        <v>0</v>
      </c>
      <c r="T302" s="194">
        <f t="shared" si="63"/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95" t="s">
        <v>179</v>
      </c>
      <c r="AT302" s="195" t="s">
        <v>175</v>
      </c>
      <c r="AU302" s="195" t="s">
        <v>180</v>
      </c>
      <c r="AY302" s="14" t="s">
        <v>172</v>
      </c>
      <c r="BE302" s="196">
        <f t="shared" si="64"/>
        <v>0</v>
      </c>
      <c r="BF302" s="196">
        <f t="shared" si="65"/>
        <v>0</v>
      </c>
      <c r="BG302" s="196">
        <f t="shared" si="66"/>
        <v>0</v>
      </c>
      <c r="BH302" s="196">
        <f t="shared" si="67"/>
        <v>0</v>
      </c>
      <c r="BI302" s="196">
        <f t="shared" si="68"/>
        <v>0</v>
      </c>
      <c r="BJ302" s="14" t="s">
        <v>180</v>
      </c>
      <c r="BK302" s="196">
        <f t="shared" si="69"/>
        <v>0</v>
      </c>
      <c r="BL302" s="14" t="s">
        <v>179</v>
      </c>
      <c r="BM302" s="195" t="s">
        <v>1530</v>
      </c>
    </row>
    <row r="303" spans="1:65" s="2" customFormat="1" ht="24.2" customHeight="1">
      <c r="A303" s="31"/>
      <c r="B303" s="32"/>
      <c r="C303" s="184" t="s">
        <v>1249</v>
      </c>
      <c r="D303" s="184" t="s">
        <v>175</v>
      </c>
      <c r="E303" s="185" t="s">
        <v>1542</v>
      </c>
      <c r="F303" s="186" t="s">
        <v>1543</v>
      </c>
      <c r="G303" s="187" t="s">
        <v>1048</v>
      </c>
      <c r="H303" s="188">
        <v>4</v>
      </c>
      <c r="I303" s="189"/>
      <c r="J303" s="188">
        <f t="shared" si="60"/>
        <v>0</v>
      </c>
      <c r="K303" s="190"/>
      <c r="L303" s="36"/>
      <c r="M303" s="191" t="s">
        <v>1</v>
      </c>
      <c r="N303" s="192" t="s">
        <v>38</v>
      </c>
      <c r="O303" s="68"/>
      <c r="P303" s="193">
        <f t="shared" si="61"/>
        <v>0</v>
      </c>
      <c r="Q303" s="193">
        <v>0</v>
      </c>
      <c r="R303" s="193">
        <f t="shared" si="62"/>
        <v>0</v>
      </c>
      <c r="S303" s="193">
        <v>0</v>
      </c>
      <c r="T303" s="194">
        <f t="shared" si="63"/>
        <v>0</v>
      </c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R303" s="195" t="s">
        <v>179</v>
      </c>
      <c r="AT303" s="195" t="s">
        <v>175</v>
      </c>
      <c r="AU303" s="195" t="s">
        <v>180</v>
      </c>
      <c r="AY303" s="14" t="s">
        <v>172</v>
      </c>
      <c r="BE303" s="196">
        <f t="shared" si="64"/>
        <v>0</v>
      </c>
      <c r="BF303" s="196">
        <f t="shared" si="65"/>
        <v>0</v>
      </c>
      <c r="BG303" s="196">
        <f t="shared" si="66"/>
        <v>0</v>
      </c>
      <c r="BH303" s="196">
        <f t="shared" si="67"/>
        <v>0</v>
      </c>
      <c r="BI303" s="196">
        <f t="shared" si="68"/>
        <v>0</v>
      </c>
      <c r="BJ303" s="14" t="s">
        <v>180</v>
      </c>
      <c r="BK303" s="196">
        <f t="shared" si="69"/>
        <v>0</v>
      </c>
      <c r="BL303" s="14" t="s">
        <v>179</v>
      </c>
      <c r="BM303" s="195" t="s">
        <v>1533</v>
      </c>
    </row>
    <row r="304" spans="1:65" s="2" customFormat="1" ht="24.2" customHeight="1">
      <c r="A304" s="31"/>
      <c r="B304" s="32"/>
      <c r="C304" s="197" t="s">
        <v>1534</v>
      </c>
      <c r="D304" s="197" t="s">
        <v>256</v>
      </c>
      <c r="E304" s="198" t="s">
        <v>1545</v>
      </c>
      <c r="F304" s="199" t="s">
        <v>1546</v>
      </c>
      <c r="G304" s="200" t="s">
        <v>1048</v>
      </c>
      <c r="H304" s="201">
        <v>2</v>
      </c>
      <c r="I304" s="202"/>
      <c r="J304" s="201">
        <f t="shared" si="60"/>
        <v>0</v>
      </c>
      <c r="K304" s="203"/>
      <c r="L304" s="204"/>
      <c r="M304" s="205" t="s">
        <v>1</v>
      </c>
      <c r="N304" s="206" t="s">
        <v>38</v>
      </c>
      <c r="O304" s="68"/>
      <c r="P304" s="193">
        <f t="shared" si="61"/>
        <v>0</v>
      </c>
      <c r="Q304" s="193">
        <v>2.5000000000000001E-3</v>
      </c>
      <c r="R304" s="193">
        <f t="shared" si="62"/>
        <v>5.0000000000000001E-3</v>
      </c>
      <c r="S304" s="193">
        <v>0</v>
      </c>
      <c r="T304" s="194">
        <f t="shared" si="63"/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95" t="s">
        <v>220</v>
      </c>
      <c r="AT304" s="195" t="s">
        <v>256</v>
      </c>
      <c r="AU304" s="195" t="s">
        <v>180</v>
      </c>
      <c r="AY304" s="14" t="s">
        <v>172</v>
      </c>
      <c r="BE304" s="196">
        <f t="shared" si="64"/>
        <v>0</v>
      </c>
      <c r="BF304" s="196">
        <f t="shared" si="65"/>
        <v>0</v>
      </c>
      <c r="BG304" s="196">
        <f t="shared" si="66"/>
        <v>0</v>
      </c>
      <c r="BH304" s="196">
        <f t="shared" si="67"/>
        <v>0</v>
      </c>
      <c r="BI304" s="196">
        <f t="shared" si="68"/>
        <v>0</v>
      </c>
      <c r="BJ304" s="14" t="s">
        <v>180</v>
      </c>
      <c r="BK304" s="196">
        <f t="shared" si="69"/>
        <v>0</v>
      </c>
      <c r="BL304" s="14" t="s">
        <v>179</v>
      </c>
      <c r="BM304" s="195" t="s">
        <v>1537</v>
      </c>
    </row>
    <row r="305" spans="1:65" s="2" customFormat="1" ht="24.2" customHeight="1">
      <c r="A305" s="31"/>
      <c r="B305" s="32"/>
      <c r="C305" s="197" t="s">
        <v>1253</v>
      </c>
      <c r="D305" s="197" t="s">
        <v>256</v>
      </c>
      <c r="E305" s="198" t="s">
        <v>1895</v>
      </c>
      <c r="F305" s="199" t="s">
        <v>1896</v>
      </c>
      <c r="G305" s="200" t="s">
        <v>1048</v>
      </c>
      <c r="H305" s="201">
        <v>2</v>
      </c>
      <c r="I305" s="202"/>
      <c r="J305" s="201">
        <f t="shared" si="60"/>
        <v>0</v>
      </c>
      <c r="K305" s="203"/>
      <c r="L305" s="204"/>
      <c r="M305" s="205" t="s">
        <v>1</v>
      </c>
      <c r="N305" s="206" t="s">
        <v>38</v>
      </c>
      <c r="O305" s="68"/>
      <c r="P305" s="193">
        <f t="shared" si="61"/>
        <v>0</v>
      </c>
      <c r="Q305" s="193">
        <v>2.5000000000000001E-3</v>
      </c>
      <c r="R305" s="193">
        <f t="shared" si="62"/>
        <v>5.0000000000000001E-3</v>
      </c>
      <c r="S305" s="193">
        <v>0</v>
      </c>
      <c r="T305" s="194">
        <f t="shared" si="63"/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95" t="s">
        <v>220</v>
      </c>
      <c r="AT305" s="195" t="s">
        <v>256</v>
      </c>
      <c r="AU305" s="195" t="s">
        <v>180</v>
      </c>
      <c r="AY305" s="14" t="s">
        <v>172</v>
      </c>
      <c r="BE305" s="196">
        <f t="shared" si="64"/>
        <v>0</v>
      </c>
      <c r="BF305" s="196">
        <f t="shared" si="65"/>
        <v>0</v>
      </c>
      <c r="BG305" s="196">
        <f t="shared" si="66"/>
        <v>0</v>
      </c>
      <c r="BH305" s="196">
        <f t="shared" si="67"/>
        <v>0</v>
      </c>
      <c r="BI305" s="196">
        <f t="shared" si="68"/>
        <v>0</v>
      </c>
      <c r="BJ305" s="14" t="s">
        <v>180</v>
      </c>
      <c r="BK305" s="196">
        <f t="shared" si="69"/>
        <v>0</v>
      </c>
      <c r="BL305" s="14" t="s">
        <v>179</v>
      </c>
      <c r="BM305" s="195" t="s">
        <v>1540</v>
      </c>
    </row>
    <row r="306" spans="1:65" s="2" customFormat="1" ht="24.2" customHeight="1">
      <c r="A306" s="31"/>
      <c r="B306" s="32"/>
      <c r="C306" s="184" t="s">
        <v>1541</v>
      </c>
      <c r="D306" s="184" t="s">
        <v>175</v>
      </c>
      <c r="E306" s="185" t="s">
        <v>1549</v>
      </c>
      <c r="F306" s="186" t="s">
        <v>1550</v>
      </c>
      <c r="G306" s="187" t="s">
        <v>1048</v>
      </c>
      <c r="H306" s="188">
        <v>12</v>
      </c>
      <c r="I306" s="189"/>
      <c r="J306" s="188">
        <f t="shared" si="60"/>
        <v>0</v>
      </c>
      <c r="K306" s="190"/>
      <c r="L306" s="36"/>
      <c r="M306" s="191" t="s">
        <v>1</v>
      </c>
      <c r="N306" s="192" t="s">
        <v>38</v>
      </c>
      <c r="O306" s="68"/>
      <c r="P306" s="193">
        <f t="shared" si="61"/>
        <v>0</v>
      </c>
      <c r="Q306" s="193">
        <v>0</v>
      </c>
      <c r="R306" s="193">
        <f t="shared" si="62"/>
        <v>0</v>
      </c>
      <c r="S306" s="193">
        <v>0</v>
      </c>
      <c r="T306" s="194">
        <f t="shared" si="63"/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95" t="s">
        <v>179</v>
      </c>
      <c r="AT306" s="195" t="s">
        <v>175</v>
      </c>
      <c r="AU306" s="195" t="s">
        <v>180</v>
      </c>
      <c r="AY306" s="14" t="s">
        <v>172</v>
      </c>
      <c r="BE306" s="196">
        <f t="shared" si="64"/>
        <v>0</v>
      </c>
      <c r="BF306" s="196">
        <f t="shared" si="65"/>
        <v>0</v>
      </c>
      <c r="BG306" s="196">
        <f t="shared" si="66"/>
        <v>0</v>
      </c>
      <c r="BH306" s="196">
        <f t="shared" si="67"/>
        <v>0</v>
      </c>
      <c r="BI306" s="196">
        <f t="shared" si="68"/>
        <v>0</v>
      </c>
      <c r="BJ306" s="14" t="s">
        <v>180</v>
      </c>
      <c r="BK306" s="196">
        <f t="shared" si="69"/>
        <v>0</v>
      </c>
      <c r="BL306" s="14" t="s">
        <v>179</v>
      </c>
      <c r="BM306" s="195" t="s">
        <v>1544</v>
      </c>
    </row>
    <row r="307" spans="1:65" s="2" customFormat="1" ht="24.2" customHeight="1">
      <c r="A307" s="31"/>
      <c r="B307" s="32"/>
      <c r="C307" s="197" t="s">
        <v>1256</v>
      </c>
      <c r="D307" s="197" t="s">
        <v>256</v>
      </c>
      <c r="E307" s="198" t="s">
        <v>1552</v>
      </c>
      <c r="F307" s="199" t="s">
        <v>1553</v>
      </c>
      <c r="G307" s="200" t="s">
        <v>1048</v>
      </c>
      <c r="H307" s="201">
        <v>12</v>
      </c>
      <c r="I307" s="202"/>
      <c r="J307" s="201">
        <f t="shared" si="60"/>
        <v>0</v>
      </c>
      <c r="K307" s="203"/>
      <c r="L307" s="204"/>
      <c r="M307" s="205" t="s">
        <v>1</v>
      </c>
      <c r="N307" s="206" t="s">
        <v>38</v>
      </c>
      <c r="O307" s="68"/>
      <c r="P307" s="193">
        <f t="shared" si="61"/>
        <v>0</v>
      </c>
      <c r="Q307" s="193">
        <v>2.5000000000000001E-3</v>
      </c>
      <c r="R307" s="193">
        <f t="shared" si="62"/>
        <v>0.03</v>
      </c>
      <c r="S307" s="193">
        <v>0</v>
      </c>
      <c r="T307" s="194">
        <f t="shared" si="63"/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95" t="s">
        <v>220</v>
      </c>
      <c r="AT307" s="195" t="s">
        <v>256</v>
      </c>
      <c r="AU307" s="195" t="s">
        <v>180</v>
      </c>
      <c r="AY307" s="14" t="s">
        <v>172</v>
      </c>
      <c r="BE307" s="196">
        <f t="shared" si="64"/>
        <v>0</v>
      </c>
      <c r="BF307" s="196">
        <f t="shared" si="65"/>
        <v>0</v>
      </c>
      <c r="BG307" s="196">
        <f t="shared" si="66"/>
        <v>0</v>
      </c>
      <c r="BH307" s="196">
        <f t="shared" si="67"/>
        <v>0</v>
      </c>
      <c r="BI307" s="196">
        <f t="shared" si="68"/>
        <v>0</v>
      </c>
      <c r="BJ307" s="14" t="s">
        <v>180</v>
      </c>
      <c r="BK307" s="196">
        <f t="shared" si="69"/>
        <v>0</v>
      </c>
      <c r="BL307" s="14" t="s">
        <v>179</v>
      </c>
      <c r="BM307" s="195" t="s">
        <v>1547</v>
      </c>
    </row>
    <row r="308" spans="1:65" s="2" customFormat="1" ht="24.2" customHeight="1">
      <c r="A308" s="31"/>
      <c r="B308" s="32"/>
      <c r="C308" s="184" t="s">
        <v>1548</v>
      </c>
      <c r="D308" s="184" t="s">
        <v>175</v>
      </c>
      <c r="E308" s="185" t="s">
        <v>1556</v>
      </c>
      <c r="F308" s="186" t="s">
        <v>1557</v>
      </c>
      <c r="G308" s="187" t="s">
        <v>1048</v>
      </c>
      <c r="H308" s="188">
        <v>8</v>
      </c>
      <c r="I308" s="189"/>
      <c r="J308" s="188">
        <f t="shared" si="60"/>
        <v>0</v>
      </c>
      <c r="K308" s="190"/>
      <c r="L308" s="36"/>
      <c r="M308" s="191" t="s">
        <v>1</v>
      </c>
      <c r="N308" s="192" t="s">
        <v>38</v>
      </c>
      <c r="O308" s="68"/>
      <c r="P308" s="193">
        <f t="shared" si="61"/>
        <v>0</v>
      </c>
      <c r="Q308" s="193">
        <v>0</v>
      </c>
      <c r="R308" s="193">
        <f t="shared" si="62"/>
        <v>0</v>
      </c>
      <c r="S308" s="193">
        <v>0</v>
      </c>
      <c r="T308" s="194">
        <f t="shared" si="63"/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95" t="s">
        <v>179</v>
      </c>
      <c r="AT308" s="195" t="s">
        <v>175</v>
      </c>
      <c r="AU308" s="195" t="s">
        <v>180</v>
      </c>
      <c r="AY308" s="14" t="s">
        <v>172</v>
      </c>
      <c r="BE308" s="196">
        <f t="shared" si="64"/>
        <v>0</v>
      </c>
      <c r="BF308" s="196">
        <f t="shared" si="65"/>
        <v>0</v>
      </c>
      <c r="BG308" s="196">
        <f t="shared" si="66"/>
        <v>0</v>
      </c>
      <c r="BH308" s="196">
        <f t="shared" si="67"/>
        <v>0</v>
      </c>
      <c r="BI308" s="196">
        <f t="shared" si="68"/>
        <v>0</v>
      </c>
      <c r="BJ308" s="14" t="s">
        <v>180</v>
      </c>
      <c r="BK308" s="196">
        <f t="shared" si="69"/>
        <v>0</v>
      </c>
      <c r="BL308" s="14" t="s">
        <v>179</v>
      </c>
      <c r="BM308" s="195" t="s">
        <v>1551</v>
      </c>
    </row>
    <row r="309" spans="1:65" s="2" customFormat="1" ht="24.2" customHeight="1">
      <c r="A309" s="31"/>
      <c r="B309" s="32"/>
      <c r="C309" s="197" t="s">
        <v>1259</v>
      </c>
      <c r="D309" s="197" t="s">
        <v>256</v>
      </c>
      <c r="E309" s="198" t="s">
        <v>1559</v>
      </c>
      <c r="F309" s="199" t="s">
        <v>1560</v>
      </c>
      <c r="G309" s="200" t="s">
        <v>1048</v>
      </c>
      <c r="H309" s="201">
        <v>8</v>
      </c>
      <c r="I309" s="202"/>
      <c r="J309" s="201">
        <f t="shared" si="60"/>
        <v>0</v>
      </c>
      <c r="K309" s="203"/>
      <c r="L309" s="204"/>
      <c r="M309" s="205" t="s">
        <v>1</v>
      </c>
      <c r="N309" s="206" t="s">
        <v>38</v>
      </c>
      <c r="O309" s="68"/>
      <c r="P309" s="193">
        <f t="shared" si="61"/>
        <v>0</v>
      </c>
      <c r="Q309" s="193">
        <v>2.5000000000000001E-3</v>
      </c>
      <c r="R309" s="193">
        <f t="shared" si="62"/>
        <v>0.02</v>
      </c>
      <c r="S309" s="193">
        <v>0</v>
      </c>
      <c r="T309" s="194">
        <f t="shared" si="63"/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95" t="s">
        <v>220</v>
      </c>
      <c r="AT309" s="195" t="s">
        <v>256</v>
      </c>
      <c r="AU309" s="195" t="s">
        <v>180</v>
      </c>
      <c r="AY309" s="14" t="s">
        <v>172</v>
      </c>
      <c r="BE309" s="196">
        <f t="shared" si="64"/>
        <v>0</v>
      </c>
      <c r="BF309" s="196">
        <f t="shared" si="65"/>
        <v>0</v>
      </c>
      <c r="BG309" s="196">
        <f t="shared" si="66"/>
        <v>0</v>
      </c>
      <c r="BH309" s="196">
        <f t="shared" si="67"/>
        <v>0</v>
      </c>
      <c r="BI309" s="196">
        <f t="shared" si="68"/>
        <v>0</v>
      </c>
      <c r="BJ309" s="14" t="s">
        <v>180</v>
      </c>
      <c r="BK309" s="196">
        <f t="shared" si="69"/>
        <v>0</v>
      </c>
      <c r="BL309" s="14" t="s">
        <v>179</v>
      </c>
      <c r="BM309" s="195" t="s">
        <v>1554</v>
      </c>
    </row>
    <row r="310" spans="1:65" s="2" customFormat="1" ht="24.2" customHeight="1">
      <c r="A310" s="31"/>
      <c r="B310" s="32"/>
      <c r="C310" s="184" t="s">
        <v>1555</v>
      </c>
      <c r="D310" s="184" t="s">
        <v>175</v>
      </c>
      <c r="E310" s="185" t="s">
        <v>1563</v>
      </c>
      <c r="F310" s="186" t="s">
        <v>1564</v>
      </c>
      <c r="G310" s="187" t="s">
        <v>1048</v>
      </c>
      <c r="H310" s="188">
        <v>5</v>
      </c>
      <c r="I310" s="189"/>
      <c r="J310" s="188">
        <f t="shared" si="60"/>
        <v>0</v>
      </c>
      <c r="K310" s="190"/>
      <c r="L310" s="36"/>
      <c r="M310" s="191" t="s">
        <v>1</v>
      </c>
      <c r="N310" s="192" t="s">
        <v>38</v>
      </c>
      <c r="O310" s="68"/>
      <c r="P310" s="193">
        <f t="shared" si="61"/>
        <v>0</v>
      </c>
      <c r="Q310" s="193">
        <v>0</v>
      </c>
      <c r="R310" s="193">
        <f t="shared" si="62"/>
        <v>0</v>
      </c>
      <c r="S310" s="193">
        <v>0</v>
      </c>
      <c r="T310" s="194">
        <f t="shared" si="63"/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95" t="s">
        <v>179</v>
      </c>
      <c r="AT310" s="195" t="s">
        <v>175</v>
      </c>
      <c r="AU310" s="195" t="s">
        <v>180</v>
      </c>
      <c r="AY310" s="14" t="s">
        <v>172</v>
      </c>
      <c r="BE310" s="196">
        <f t="shared" si="64"/>
        <v>0</v>
      </c>
      <c r="BF310" s="196">
        <f t="shared" si="65"/>
        <v>0</v>
      </c>
      <c r="BG310" s="196">
        <f t="shared" si="66"/>
        <v>0</v>
      </c>
      <c r="BH310" s="196">
        <f t="shared" si="67"/>
        <v>0</v>
      </c>
      <c r="BI310" s="196">
        <f t="shared" si="68"/>
        <v>0</v>
      </c>
      <c r="BJ310" s="14" t="s">
        <v>180</v>
      </c>
      <c r="BK310" s="196">
        <f t="shared" si="69"/>
        <v>0</v>
      </c>
      <c r="BL310" s="14" t="s">
        <v>179</v>
      </c>
      <c r="BM310" s="195" t="s">
        <v>1558</v>
      </c>
    </row>
    <row r="311" spans="1:65" s="2" customFormat="1" ht="24.2" customHeight="1">
      <c r="A311" s="31"/>
      <c r="B311" s="32"/>
      <c r="C311" s="197" t="s">
        <v>1262</v>
      </c>
      <c r="D311" s="197" t="s">
        <v>256</v>
      </c>
      <c r="E311" s="198" t="s">
        <v>1566</v>
      </c>
      <c r="F311" s="199" t="s">
        <v>1567</v>
      </c>
      <c r="G311" s="200" t="s">
        <v>1048</v>
      </c>
      <c r="H311" s="201">
        <v>5</v>
      </c>
      <c r="I311" s="202"/>
      <c r="J311" s="201">
        <f t="shared" si="60"/>
        <v>0</v>
      </c>
      <c r="K311" s="203"/>
      <c r="L311" s="204"/>
      <c r="M311" s="205" t="s">
        <v>1</v>
      </c>
      <c r="N311" s="206" t="s">
        <v>38</v>
      </c>
      <c r="O311" s="68"/>
      <c r="P311" s="193">
        <f t="shared" si="61"/>
        <v>0</v>
      </c>
      <c r="Q311" s="193">
        <v>2.5000000000000001E-3</v>
      </c>
      <c r="R311" s="193">
        <f t="shared" si="62"/>
        <v>1.2500000000000001E-2</v>
      </c>
      <c r="S311" s="193">
        <v>0</v>
      </c>
      <c r="T311" s="194">
        <f t="shared" si="63"/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95" t="s">
        <v>220</v>
      </c>
      <c r="AT311" s="195" t="s">
        <v>256</v>
      </c>
      <c r="AU311" s="195" t="s">
        <v>180</v>
      </c>
      <c r="AY311" s="14" t="s">
        <v>172</v>
      </c>
      <c r="BE311" s="196">
        <f t="shared" si="64"/>
        <v>0</v>
      </c>
      <c r="BF311" s="196">
        <f t="shared" si="65"/>
        <v>0</v>
      </c>
      <c r="BG311" s="196">
        <f t="shared" si="66"/>
        <v>0</v>
      </c>
      <c r="BH311" s="196">
        <f t="shared" si="67"/>
        <v>0</v>
      </c>
      <c r="BI311" s="196">
        <f t="shared" si="68"/>
        <v>0</v>
      </c>
      <c r="BJ311" s="14" t="s">
        <v>180</v>
      </c>
      <c r="BK311" s="196">
        <f t="shared" si="69"/>
        <v>0</v>
      </c>
      <c r="BL311" s="14" t="s">
        <v>179</v>
      </c>
      <c r="BM311" s="195" t="s">
        <v>1561</v>
      </c>
    </row>
    <row r="312" spans="1:65" s="2" customFormat="1" ht="24.2" customHeight="1">
      <c r="A312" s="31"/>
      <c r="B312" s="32"/>
      <c r="C312" s="197" t="s">
        <v>1562</v>
      </c>
      <c r="D312" s="197" t="s">
        <v>256</v>
      </c>
      <c r="E312" s="198" t="s">
        <v>1570</v>
      </c>
      <c r="F312" s="199" t="s">
        <v>1571</v>
      </c>
      <c r="G312" s="200" t="s">
        <v>1048</v>
      </c>
      <c r="H312" s="201">
        <v>5</v>
      </c>
      <c r="I312" s="202"/>
      <c r="J312" s="201">
        <f t="shared" si="60"/>
        <v>0</v>
      </c>
      <c r="K312" s="203"/>
      <c r="L312" s="204"/>
      <c r="M312" s="205" t="s">
        <v>1</v>
      </c>
      <c r="N312" s="206" t="s">
        <v>38</v>
      </c>
      <c r="O312" s="68"/>
      <c r="P312" s="193">
        <f t="shared" si="61"/>
        <v>0</v>
      </c>
      <c r="Q312" s="193">
        <v>2.5000000000000001E-3</v>
      </c>
      <c r="R312" s="193">
        <f t="shared" si="62"/>
        <v>1.2500000000000001E-2</v>
      </c>
      <c r="S312" s="193">
        <v>0</v>
      </c>
      <c r="T312" s="194">
        <f t="shared" si="63"/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95" t="s">
        <v>220</v>
      </c>
      <c r="AT312" s="195" t="s">
        <v>256</v>
      </c>
      <c r="AU312" s="195" t="s">
        <v>180</v>
      </c>
      <c r="AY312" s="14" t="s">
        <v>172</v>
      </c>
      <c r="BE312" s="196">
        <f t="shared" si="64"/>
        <v>0</v>
      </c>
      <c r="BF312" s="196">
        <f t="shared" si="65"/>
        <v>0</v>
      </c>
      <c r="BG312" s="196">
        <f t="shared" si="66"/>
        <v>0</v>
      </c>
      <c r="BH312" s="196">
        <f t="shared" si="67"/>
        <v>0</v>
      </c>
      <c r="BI312" s="196">
        <f t="shared" si="68"/>
        <v>0</v>
      </c>
      <c r="BJ312" s="14" t="s">
        <v>180</v>
      </c>
      <c r="BK312" s="196">
        <f t="shared" si="69"/>
        <v>0</v>
      </c>
      <c r="BL312" s="14" t="s">
        <v>179</v>
      </c>
      <c r="BM312" s="195" t="s">
        <v>1565</v>
      </c>
    </row>
    <row r="313" spans="1:65" s="2" customFormat="1" ht="24.2" customHeight="1">
      <c r="A313" s="31"/>
      <c r="B313" s="32"/>
      <c r="C313" s="184" t="s">
        <v>1265</v>
      </c>
      <c r="D313" s="184" t="s">
        <v>175</v>
      </c>
      <c r="E313" s="185" t="s">
        <v>1573</v>
      </c>
      <c r="F313" s="186" t="s">
        <v>1574</v>
      </c>
      <c r="G313" s="187" t="s">
        <v>1048</v>
      </c>
      <c r="H313" s="188">
        <v>12</v>
      </c>
      <c r="I313" s="189"/>
      <c r="J313" s="188">
        <f t="shared" si="60"/>
        <v>0</v>
      </c>
      <c r="K313" s="190"/>
      <c r="L313" s="36"/>
      <c r="M313" s="191" t="s">
        <v>1</v>
      </c>
      <c r="N313" s="192" t="s">
        <v>38</v>
      </c>
      <c r="O313" s="68"/>
      <c r="P313" s="193">
        <f t="shared" si="61"/>
        <v>0</v>
      </c>
      <c r="Q313" s="193">
        <v>0</v>
      </c>
      <c r="R313" s="193">
        <f t="shared" si="62"/>
        <v>0</v>
      </c>
      <c r="S313" s="193">
        <v>0</v>
      </c>
      <c r="T313" s="194">
        <f t="shared" si="63"/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95" t="s">
        <v>179</v>
      </c>
      <c r="AT313" s="195" t="s">
        <v>175</v>
      </c>
      <c r="AU313" s="195" t="s">
        <v>180</v>
      </c>
      <c r="AY313" s="14" t="s">
        <v>172</v>
      </c>
      <c r="BE313" s="196">
        <f t="shared" si="64"/>
        <v>0</v>
      </c>
      <c r="BF313" s="196">
        <f t="shared" si="65"/>
        <v>0</v>
      </c>
      <c r="BG313" s="196">
        <f t="shared" si="66"/>
        <v>0</v>
      </c>
      <c r="BH313" s="196">
        <f t="shared" si="67"/>
        <v>0</v>
      </c>
      <c r="BI313" s="196">
        <f t="shared" si="68"/>
        <v>0</v>
      </c>
      <c r="BJ313" s="14" t="s">
        <v>180</v>
      </c>
      <c r="BK313" s="196">
        <f t="shared" si="69"/>
        <v>0</v>
      </c>
      <c r="BL313" s="14" t="s">
        <v>179</v>
      </c>
      <c r="BM313" s="195" t="s">
        <v>1568</v>
      </c>
    </row>
    <row r="314" spans="1:65" s="2" customFormat="1" ht="24.2" customHeight="1">
      <c r="A314" s="31"/>
      <c r="B314" s="32"/>
      <c r="C314" s="197" t="s">
        <v>1569</v>
      </c>
      <c r="D314" s="197" t="s">
        <v>256</v>
      </c>
      <c r="E314" s="198" t="s">
        <v>1577</v>
      </c>
      <c r="F314" s="199" t="s">
        <v>1578</v>
      </c>
      <c r="G314" s="200" t="s">
        <v>1048</v>
      </c>
      <c r="H314" s="201">
        <v>12</v>
      </c>
      <c r="I314" s="202"/>
      <c r="J314" s="201">
        <f t="shared" si="60"/>
        <v>0</v>
      </c>
      <c r="K314" s="203"/>
      <c r="L314" s="204"/>
      <c r="M314" s="205" t="s">
        <v>1</v>
      </c>
      <c r="N314" s="206" t="s">
        <v>38</v>
      </c>
      <c r="O314" s="68"/>
      <c r="P314" s="193">
        <f t="shared" si="61"/>
        <v>0</v>
      </c>
      <c r="Q314" s="193">
        <v>0</v>
      </c>
      <c r="R314" s="193">
        <f t="shared" si="62"/>
        <v>0</v>
      </c>
      <c r="S314" s="193">
        <v>0</v>
      </c>
      <c r="T314" s="194">
        <f t="shared" si="63"/>
        <v>0</v>
      </c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R314" s="195" t="s">
        <v>220</v>
      </c>
      <c r="AT314" s="195" t="s">
        <v>256</v>
      </c>
      <c r="AU314" s="195" t="s">
        <v>180</v>
      </c>
      <c r="AY314" s="14" t="s">
        <v>172</v>
      </c>
      <c r="BE314" s="196">
        <f t="shared" si="64"/>
        <v>0</v>
      </c>
      <c r="BF314" s="196">
        <f t="shared" si="65"/>
        <v>0</v>
      </c>
      <c r="BG314" s="196">
        <f t="shared" si="66"/>
        <v>0</v>
      </c>
      <c r="BH314" s="196">
        <f t="shared" si="67"/>
        <v>0</v>
      </c>
      <c r="BI314" s="196">
        <f t="shared" si="68"/>
        <v>0</v>
      </c>
      <c r="BJ314" s="14" t="s">
        <v>180</v>
      </c>
      <c r="BK314" s="196">
        <f t="shared" si="69"/>
        <v>0</v>
      </c>
      <c r="BL314" s="14" t="s">
        <v>179</v>
      </c>
      <c r="BM314" s="195" t="s">
        <v>1572</v>
      </c>
    </row>
    <row r="315" spans="1:65" s="2" customFormat="1" ht="24.2" customHeight="1">
      <c r="A315" s="31"/>
      <c r="B315" s="32"/>
      <c r="C315" s="184" t="s">
        <v>1269</v>
      </c>
      <c r="D315" s="184" t="s">
        <v>175</v>
      </c>
      <c r="E315" s="185" t="s">
        <v>1580</v>
      </c>
      <c r="F315" s="186" t="s">
        <v>1581</v>
      </c>
      <c r="G315" s="187" t="s">
        <v>1048</v>
      </c>
      <c r="H315" s="188">
        <v>20</v>
      </c>
      <c r="I315" s="189"/>
      <c r="J315" s="188">
        <f t="shared" si="60"/>
        <v>0</v>
      </c>
      <c r="K315" s="190"/>
      <c r="L315" s="36"/>
      <c r="M315" s="191" t="s">
        <v>1</v>
      </c>
      <c r="N315" s="192" t="s">
        <v>38</v>
      </c>
      <c r="O315" s="68"/>
      <c r="P315" s="193">
        <f t="shared" si="61"/>
        <v>0</v>
      </c>
      <c r="Q315" s="193">
        <v>0</v>
      </c>
      <c r="R315" s="193">
        <f t="shared" si="62"/>
        <v>0</v>
      </c>
      <c r="S315" s="193">
        <v>0</v>
      </c>
      <c r="T315" s="194">
        <f t="shared" si="63"/>
        <v>0</v>
      </c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R315" s="195" t="s">
        <v>179</v>
      </c>
      <c r="AT315" s="195" t="s">
        <v>175</v>
      </c>
      <c r="AU315" s="195" t="s">
        <v>180</v>
      </c>
      <c r="AY315" s="14" t="s">
        <v>172</v>
      </c>
      <c r="BE315" s="196">
        <f t="shared" si="64"/>
        <v>0</v>
      </c>
      <c r="BF315" s="196">
        <f t="shared" si="65"/>
        <v>0</v>
      </c>
      <c r="BG315" s="196">
        <f t="shared" si="66"/>
        <v>0</v>
      </c>
      <c r="BH315" s="196">
        <f t="shared" si="67"/>
        <v>0</v>
      </c>
      <c r="BI315" s="196">
        <f t="shared" si="68"/>
        <v>0</v>
      </c>
      <c r="BJ315" s="14" t="s">
        <v>180</v>
      </c>
      <c r="BK315" s="196">
        <f t="shared" si="69"/>
        <v>0</v>
      </c>
      <c r="BL315" s="14" t="s">
        <v>179</v>
      </c>
      <c r="BM315" s="195" t="s">
        <v>1575</v>
      </c>
    </row>
    <row r="316" spans="1:65" s="2" customFormat="1" ht="34.15" customHeight="1">
      <c r="A316" s="31"/>
      <c r="B316" s="32"/>
      <c r="C316" s="197" t="s">
        <v>1576</v>
      </c>
      <c r="D316" s="197" t="s">
        <v>256</v>
      </c>
      <c r="E316" s="198" t="s">
        <v>1584</v>
      </c>
      <c r="F316" s="199" t="s">
        <v>1585</v>
      </c>
      <c r="G316" s="200" t="s">
        <v>1048</v>
      </c>
      <c r="H316" s="201">
        <v>20</v>
      </c>
      <c r="I316" s="202"/>
      <c r="J316" s="201">
        <f t="shared" si="60"/>
        <v>0</v>
      </c>
      <c r="K316" s="203"/>
      <c r="L316" s="204"/>
      <c r="M316" s="205" t="s">
        <v>1</v>
      </c>
      <c r="N316" s="206" t="s">
        <v>38</v>
      </c>
      <c r="O316" s="68"/>
      <c r="P316" s="193">
        <f t="shared" si="61"/>
        <v>0</v>
      </c>
      <c r="Q316" s="193">
        <v>2.2499999999999999E-2</v>
      </c>
      <c r="R316" s="193">
        <f t="shared" si="62"/>
        <v>0.44999999999999996</v>
      </c>
      <c r="S316" s="193">
        <v>0</v>
      </c>
      <c r="T316" s="194">
        <f t="shared" si="63"/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95" t="s">
        <v>220</v>
      </c>
      <c r="AT316" s="195" t="s">
        <v>256</v>
      </c>
      <c r="AU316" s="195" t="s">
        <v>180</v>
      </c>
      <c r="AY316" s="14" t="s">
        <v>172</v>
      </c>
      <c r="BE316" s="196">
        <f t="shared" si="64"/>
        <v>0</v>
      </c>
      <c r="BF316" s="196">
        <f t="shared" si="65"/>
        <v>0</v>
      </c>
      <c r="BG316" s="196">
        <f t="shared" si="66"/>
        <v>0</v>
      </c>
      <c r="BH316" s="196">
        <f t="shared" si="67"/>
        <v>0</v>
      </c>
      <c r="BI316" s="196">
        <f t="shared" si="68"/>
        <v>0</v>
      </c>
      <c r="BJ316" s="14" t="s">
        <v>180</v>
      </c>
      <c r="BK316" s="196">
        <f t="shared" si="69"/>
        <v>0</v>
      </c>
      <c r="BL316" s="14" t="s">
        <v>179</v>
      </c>
      <c r="BM316" s="195" t="s">
        <v>1579</v>
      </c>
    </row>
    <row r="317" spans="1:65" s="2" customFormat="1" ht="24.2" customHeight="1">
      <c r="A317" s="31"/>
      <c r="B317" s="32"/>
      <c r="C317" s="184" t="s">
        <v>1272</v>
      </c>
      <c r="D317" s="184" t="s">
        <v>175</v>
      </c>
      <c r="E317" s="185" t="s">
        <v>1587</v>
      </c>
      <c r="F317" s="186" t="s">
        <v>1588</v>
      </c>
      <c r="G317" s="187" t="s">
        <v>1048</v>
      </c>
      <c r="H317" s="188">
        <v>1</v>
      </c>
      <c r="I317" s="189"/>
      <c r="J317" s="188">
        <f t="shared" si="60"/>
        <v>0</v>
      </c>
      <c r="K317" s="190"/>
      <c r="L317" s="36"/>
      <c r="M317" s="191" t="s">
        <v>1</v>
      </c>
      <c r="N317" s="192" t="s">
        <v>38</v>
      </c>
      <c r="O317" s="68"/>
      <c r="P317" s="193">
        <f t="shared" si="61"/>
        <v>0</v>
      </c>
      <c r="Q317" s="193">
        <v>0</v>
      </c>
      <c r="R317" s="193">
        <f t="shared" si="62"/>
        <v>0</v>
      </c>
      <c r="S317" s="193">
        <v>0</v>
      </c>
      <c r="T317" s="194">
        <f t="shared" si="63"/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95" t="s">
        <v>179</v>
      </c>
      <c r="AT317" s="195" t="s">
        <v>175</v>
      </c>
      <c r="AU317" s="195" t="s">
        <v>180</v>
      </c>
      <c r="AY317" s="14" t="s">
        <v>172</v>
      </c>
      <c r="BE317" s="196">
        <f t="shared" si="64"/>
        <v>0</v>
      </c>
      <c r="BF317" s="196">
        <f t="shared" si="65"/>
        <v>0</v>
      </c>
      <c r="BG317" s="196">
        <f t="shared" si="66"/>
        <v>0</v>
      </c>
      <c r="BH317" s="196">
        <f t="shared" si="67"/>
        <v>0</v>
      </c>
      <c r="BI317" s="196">
        <f t="shared" si="68"/>
        <v>0</v>
      </c>
      <c r="BJ317" s="14" t="s">
        <v>180</v>
      </c>
      <c r="BK317" s="196">
        <f t="shared" si="69"/>
        <v>0</v>
      </c>
      <c r="BL317" s="14" t="s">
        <v>179</v>
      </c>
      <c r="BM317" s="195" t="s">
        <v>1582</v>
      </c>
    </row>
    <row r="318" spans="1:65" s="2" customFormat="1" ht="24.2" customHeight="1">
      <c r="A318" s="31"/>
      <c r="B318" s="32"/>
      <c r="C318" s="197" t="s">
        <v>1583</v>
      </c>
      <c r="D318" s="197" t="s">
        <v>256</v>
      </c>
      <c r="E318" s="198" t="s">
        <v>1911</v>
      </c>
      <c r="F318" s="199" t="s">
        <v>2263</v>
      </c>
      <c r="G318" s="200" t="s">
        <v>1048</v>
      </c>
      <c r="H318" s="201">
        <v>1</v>
      </c>
      <c r="I318" s="202"/>
      <c r="J318" s="201">
        <f t="shared" si="60"/>
        <v>0</v>
      </c>
      <c r="K318" s="203"/>
      <c r="L318" s="204"/>
      <c r="M318" s="205" t="s">
        <v>1</v>
      </c>
      <c r="N318" s="206" t="s">
        <v>38</v>
      </c>
      <c r="O318" s="68"/>
      <c r="P318" s="193">
        <f t="shared" si="61"/>
        <v>0</v>
      </c>
      <c r="Q318" s="193">
        <v>0</v>
      </c>
      <c r="R318" s="193">
        <f t="shared" si="62"/>
        <v>0</v>
      </c>
      <c r="S318" s="193">
        <v>0</v>
      </c>
      <c r="T318" s="194">
        <f t="shared" si="63"/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95" t="s">
        <v>220</v>
      </c>
      <c r="AT318" s="195" t="s">
        <v>256</v>
      </c>
      <c r="AU318" s="195" t="s">
        <v>180</v>
      </c>
      <c r="AY318" s="14" t="s">
        <v>172</v>
      </c>
      <c r="BE318" s="196">
        <f t="shared" si="64"/>
        <v>0</v>
      </c>
      <c r="BF318" s="196">
        <f t="shared" si="65"/>
        <v>0</v>
      </c>
      <c r="BG318" s="196">
        <f t="shared" si="66"/>
        <v>0</v>
      </c>
      <c r="BH318" s="196">
        <f t="shared" si="67"/>
        <v>0</v>
      </c>
      <c r="BI318" s="196">
        <f t="shared" si="68"/>
        <v>0</v>
      </c>
      <c r="BJ318" s="14" t="s">
        <v>180</v>
      </c>
      <c r="BK318" s="196">
        <f t="shared" si="69"/>
        <v>0</v>
      </c>
      <c r="BL318" s="14" t="s">
        <v>179</v>
      </c>
      <c r="BM318" s="195" t="s">
        <v>1586</v>
      </c>
    </row>
    <row r="319" spans="1:65" s="2" customFormat="1" ht="24.2" customHeight="1">
      <c r="A319" s="31"/>
      <c r="B319" s="32"/>
      <c r="C319" s="184" t="s">
        <v>1276</v>
      </c>
      <c r="D319" s="184" t="s">
        <v>175</v>
      </c>
      <c r="E319" s="185" t="s">
        <v>1594</v>
      </c>
      <c r="F319" s="186" t="s">
        <v>1595</v>
      </c>
      <c r="G319" s="187" t="s">
        <v>1048</v>
      </c>
      <c r="H319" s="188">
        <v>1</v>
      </c>
      <c r="I319" s="189"/>
      <c r="J319" s="188">
        <f t="shared" si="60"/>
        <v>0</v>
      </c>
      <c r="K319" s="190"/>
      <c r="L319" s="36"/>
      <c r="M319" s="191" t="s">
        <v>1</v>
      </c>
      <c r="N319" s="192" t="s">
        <v>38</v>
      </c>
      <c r="O319" s="68"/>
      <c r="P319" s="193">
        <f t="shared" si="61"/>
        <v>0</v>
      </c>
      <c r="Q319" s="193">
        <v>0</v>
      </c>
      <c r="R319" s="193">
        <f t="shared" si="62"/>
        <v>0</v>
      </c>
      <c r="S319" s="193">
        <v>0</v>
      </c>
      <c r="T319" s="194">
        <f t="shared" si="63"/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95" t="s">
        <v>179</v>
      </c>
      <c r="AT319" s="195" t="s">
        <v>175</v>
      </c>
      <c r="AU319" s="195" t="s">
        <v>180</v>
      </c>
      <c r="AY319" s="14" t="s">
        <v>172</v>
      </c>
      <c r="BE319" s="196">
        <f t="shared" si="64"/>
        <v>0</v>
      </c>
      <c r="BF319" s="196">
        <f t="shared" si="65"/>
        <v>0</v>
      </c>
      <c r="BG319" s="196">
        <f t="shared" si="66"/>
        <v>0</v>
      </c>
      <c r="BH319" s="196">
        <f t="shared" si="67"/>
        <v>0</v>
      </c>
      <c r="BI319" s="196">
        <f t="shared" si="68"/>
        <v>0</v>
      </c>
      <c r="BJ319" s="14" t="s">
        <v>180</v>
      </c>
      <c r="BK319" s="196">
        <f t="shared" si="69"/>
        <v>0</v>
      </c>
      <c r="BL319" s="14" t="s">
        <v>179</v>
      </c>
      <c r="BM319" s="195" t="s">
        <v>1589</v>
      </c>
    </row>
    <row r="320" spans="1:65" s="2" customFormat="1" ht="24.2" customHeight="1">
      <c r="A320" s="31"/>
      <c r="B320" s="32"/>
      <c r="C320" s="197" t="s">
        <v>1590</v>
      </c>
      <c r="D320" s="197" t="s">
        <v>256</v>
      </c>
      <c r="E320" s="198" t="s">
        <v>1598</v>
      </c>
      <c r="F320" s="199" t="s">
        <v>1599</v>
      </c>
      <c r="G320" s="200" t="s">
        <v>1048</v>
      </c>
      <c r="H320" s="201">
        <v>1</v>
      </c>
      <c r="I320" s="202"/>
      <c r="J320" s="201">
        <f t="shared" si="60"/>
        <v>0</v>
      </c>
      <c r="K320" s="203"/>
      <c r="L320" s="204"/>
      <c r="M320" s="205" t="s">
        <v>1</v>
      </c>
      <c r="N320" s="206" t="s">
        <v>38</v>
      </c>
      <c r="O320" s="68"/>
      <c r="P320" s="193">
        <f t="shared" si="61"/>
        <v>0</v>
      </c>
      <c r="Q320" s="193">
        <v>2.5999999999999999E-2</v>
      </c>
      <c r="R320" s="193">
        <f t="shared" si="62"/>
        <v>2.5999999999999999E-2</v>
      </c>
      <c r="S320" s="193">
        <v>0</v>
      </c>
      <c r="T320" s="194">
        <f t="shared" si="63"/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95" t="s">
        <v>220</v>
      </c>
      <c r="AT320" s="195" t="s">
        <v>256</v>
      </c>
      <c r="AU320" s="195" t="s">
        <v>180</v>
      </c>
      <c r="AY320" s="14" t="s">
        <v>172</v>
      </c>
      <c r="BE320" s="196">
        <f t="shared" si="64"/>
        <v>0</v>
      </c>
      <c r="BF320" s="196">
        <f t="shared" si="65"/>
        <v>0</v>
      </c>
      <c r="BG320" s="196">
        <f t="shared" si="66"/>
        <v>0</v>
      </c>
      <c r="BH320" s="196">
        <f t="shared" si="67"/>
        <v>0</v>
      </c>
      <c r="BI320" s="196">
        <f t="shared" si="68"/>
        <v>0</v>
      </c>
      <c r="BJ320" s="14" t="s">
        <v>180</v>
      </c>
      <c r="BK320" s="196">
        <f t="shared" si="69"/>
        <v>0</v>
      </c>
      <c r="BL320" s="14" t="s">
        <v>179</v>
      </c>
      <c r="BM320" s="195" t="s">
        <v>1593</v>
      </c>
    </row>
    <row r="321" spans="1:65" s="2" customFormat="1" ht="24.2" customHeight="1">
      <c r="A321" s="31"/>
      <c r="B321" s="32"/>
      <c r="C321" s="184" t="s">
        <v>1279</v>
      </c>
      <c r="D321" s="184" t="s">
        <v>175</v>
      </c>
      <c r="E321" s="185" t="s">
        <v>1601</v>
      </c>
      <c r="F321" s="186" t="s">
        <v>1602</v>
      </c>
      <c r="G321" s="187" t="s">
        <v>1048</v>
      </c>
      <c r="H321" s="188">
        <v>1</v>
      </c>
      <c r="I321" s="189"/>
      <c r="J321" s="188">
        <f t="shared" ref="J321:J338" si="70">ROUND(I321*H321,2)</f>
        <v>0</v>
      </c>
      <c r="K321" s="190"/>
      <c r="L321" s="36"/>
      <c r="M321" s="191" t="s">
        <v>1</v>
      </c>
      <c r="N321" s="192" t="s">
        <v>38</v>
      </c>
      <c r="O321" s="68"/>
      <c r="P321" s="193">
        <f t="shared" ref="P321:P338" si="71">O321*H321</f>
        <v>0</v>
      </c>
      <c r="Q321" s="193">
        <v>0</v>
      </c>
      <c r="R321" s="193">
        <f t="shared" ref="R321:R338" si="72">Q321*H321</f>
        <v>0</v>
      </c>
      <c r="S321" s="193">
        <v>0</v>
      </c>
      <c r="T321" s="194">
        <f t="shared" ref="T321:T338" si="73">S321*H321</f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95" t="s">
        <v>179</v>
      </c>
      <c r="AT321" s="195" t="s">
        <v>175</v>
      </c>
      <c r="AU321" s="195" t="s">
        <v>180</v>
      </c>
      <c r="AY321" s="14" t="s">
        <v>172</v>
      </c>
      <c r="BE321" s="196">
        <f t="shared" ref="BE321:BE338" si="74">IF(N321="základná",J321,0)</f>
        <v>0</v>
      </c>
      <c r="BF321" s="196">
        <f t="shared" ref="BF321:BF338" si="75">IF(N321="znížená",J321,0)</f>
        <v>0</v>
      </c>
      <c r="BG321" s="196">
        <f t="shared" ref="BG321:BG338" si="76">IF(N321="zákl. prenesená",J321,0)</f>
        <v>0</v>
      </c>
      <c r="BH321" s="196">
        <f t="shared" ref="BH321:BH338" si="77">IF(N321="zníž. prenesená",J321,0)</f>
        <v>0</v>
      </c>
      <c r="BI321" s="196">
        <f t="shared" ref="BI321:BI338" si="78">IF(N321="nulová",J321,0)</f>
        <v>0</v>
      </c>
      <c r="BJ321" s="14" t="s">
        <v>180</v>
      </c>
      <c r="BK321" s="196">
        <f t="shared" ref="BK321:BK338" si="79">ROUND(I321*H321,2)</f>
        <v>0</v>
      </c>
      <c r="BL321" s="14" t="s">
        <v>179</v>
      </c>
      <c r="BM321" s="195" t="s">
        <v>1596</v>
      </c>
    </row>
    <row r="322" spans="1:65" s="2" customFormat="1" ht="24.2" customHeight="1">
      <c r="A322" s="31"/>
      <c r="B322" s="32"/>
      <c r="C322" s="184" t="s">
        <v>1597</v>
      </c>
      <c r="D322" s="184" t="s">
        <v>175</v>
      </c>
      <c r="E322" s="185" t="s">
        <v>2209</v>
      </c>
      <c r="F322" s="186" t="s">
        <v>2210</v>
      </c>
      <c r="G322" s="187" t="s">
        <v>1048</v>
      </c>
      <c r="H322" s="188">
        <v>5</v>
      </c>
      <c r="I322" s="189"/>
      <c r="J322" s="188">
        <f t="shared" si="70"/>
        <v>0</v>
      </c>
      <c r="K322" s="190"/>
      <c r="L322" s="36"/>
      <c r="M322" s="191" t="s">
        <v>1</v>
      </c>
      <c r="N322" s="192" t="s">
        <v>38</v>
      </c>
      <c r="O322" s="68"/>
      <c r="P322" s="193">
        <f t="shared" si="71"/>
        <v>0</v>
      </c>
      <c r="Q322" s="193">
        <v>0</v>
      </c>
      <c r="R322" s="193">
        <f t="shared" si="72"/>
        <v>0</v>
      </c>
      <c r="S322" s="193">
        <v>0</v>
      </c>
      <c r="T322" s="194">
        <f t="shared" si="73"/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95" t="s">
        <v>179</v>
      </c>
      <c r="AT322" s="195" t="s">
        <v>175</v>
      </c>
      <c r="AU322" s="195" t="s">
        <v>180</v>
      </c>
      <c r="AY322" s="14" t="s">
        <v>172</v>
      </c>
      <c r="BE322" s="196">
        <f t="shared" si="74"/>
        <v>0</v>
      </c>
      <c r="BF322" s="196">
        <f t="shared" si="75"/>
        <v>0</v>
      </c>
      <c r="BG322" s="196">
        <f t="shared" si="76"/>
        <v>0</v>
      </c>
      <c r="BH322" s="196">
        <f t="shared" si="77"/>
        <v>0</v>
      </c>
      <c r="BI322" s="196">
        <f t="shared" si="78"/>
        <v>0</v>
      </c>
      <c r="BJ322" s="14" t="s">
        <v>180</v>
      </c>
      <c r="BK322" s="196">
        <f t="shared" si="79"/>
        <v>0</v>
      </c>
      <c r="BL322" s="14" t="s">
        <v>179</v>
      </c>
      <c r="BM322" s="195" t="s">
        <v>1600</v>
      </c>
    </row>
    <row r="323" spans="1:65" s="2" customFormat="1" ht="24.2" customHeight="1">
      <c r="A323" s="31"/>
      <c r="B323" s="32"/>
      <c r="C323" s="184" t="s">
        <v>1283</v>
      </c>
      <c r="D323" s="184" t="s">
        <v>175</v>
      </c>
      <c r="E323" s="185" t="s">
        <v>1605</v>
      </c>
      <c r="F323" s="186" t="s">
        <v>1606</v>
      </c>
      <c r="G323" s="187" t="s">
        <v>1048</v>
      </c>
      <c r="H323" s="188">
        <v>1</v>
      </c>
      <c r="I323" s="189"/>
      <c r="J323" s="188">
        <f t="shared" si="70"/>
        <v>0</v>
      </c>
      <c r="K323" s="190"/>
      <c r="L323" s="36"/>
      <c r="M323" s="191" t="s">
        <v>1</v>
      </c>
      <c r="N323" s="192" t="s">
        <v>38</v>
      </c>
      <c r="O323" s="68"/>
      <c r="P323" s="193">
        <f t="shared" si="71"/>
        <v>0</v>
      </c>
      <c r="Q323" s="193">
        <v>0</v>
      </c>
      <c r="R323" s="193">
        <f t="shared" si="72"/>
        <v>0</v>
      </c>
      <c r="S323" s="193">
        <v>0</v>
      </c>
      <c r="T323" s="194">
        <f t="shared" si="73"/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95" t="s">
        <v>179</v>
      </c>
      <c r="AT323" s="195" t="s">
        <v>175</v>
      </c>
      <c r="AU323" s="195" t="s">
        <v>180</v>
      </c>
      <c r="AY323" s="14" t="s">
        <v>172</v>
      </c>
      <c r="BE323" s="196">
        <f t="shared" si="74"/>
        <v>0</v>
      </c>
      <c r="BF323" s="196">
        <f t="shared" si="75"/>
        <v>0</v>
      </c>
      <c r="BG323" s="196">
        <f t="shared" si="76"/>
        <v>0</v>
      </c>
      <c r="BH323" s="196">
        <f t="shared" si="77"/>
        <v>0</v>
      </c>
      <c r="BI323" s="196">
        <f t="shared" si="78"/>
        <v>0</v>
      </c>
      <c r="BJ323" s="14" t="s">
        <v>180</v>
      </c>
      <c r="BK323" s="196">
        <f t="shared" si="79"/>
        <v>0</v>
      </c>
      <c r="BL323" s="14" t="s">
        <v>179</v>
      </c>
      <c r="BM323" s="195" t="s">
        <v>1603</v>
      </c>
    </row>
    <row r="324" spans="1:65" s="2" customFormat="1" ht="24.2" customHeight="1">
      <c r="A324" s="31"/>
      <c r="B324" s="32"/>
      <c r="C324" s="184" t="s">
        <v>1604</v>
      </c>
      <c r="D324" s="184" t="s">
        <v>175</v>
      </c>
      <c r="E324" s="185" t="s">
        <v>1608</v>
      </c>
      <c r="F324" s="186" t="s">
        <v>1609</v>
      </c>
      <c r="G324" s="187" t="s">
        <v>1048</v>
      </c>
      <c r="H324" s="188">
        <v>1</v>
      </c>
      <c r="I324" s="189"/>
      <c r="J324" s="188">
        <f t="shared" si="70"/>
        <v>0</v>
      </c>
      <c r="K324" s="190"/>
      <c r="L324" s="36"/>
      <c r="M324" s="191" t="s">
        <v>1</v>
      </c>
      <c r="N324" s="192" t="s">
        <v>38</v>
      </c>
      <c r="O324" s="68"/>
      <c r="P324" s="193">
        <f t="shared" si="71"/>
        <v>0</v>
      </c>
      <c r="Q324" s="193">
        <v>0</v>
      </c>
      <c r="R324" s="193">
        <f t="shared" si="72"/>
        <v>0</v>
      </c>
      <c r="S324" s="193">
        <v>0</v>
      </c>
      <c r="T324" s="194">
        <f t="shared" si="73"/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95" t="s">
        <v>179</v>
      </c>
      <c r="AT324" s="195" t="s">
        <v>175</v>
      </c>
      <c r="AU324" s="195" t="s">
        <v>180</v>
      </c>
      <c r="AY324" s="14" t="s">
        <v>172</v>
      </c>
      <c r="BE324" s="196">
        <f t="shared" si="74"/>
        <v>0</v>
      </c>
      <c r="BF324" s="196">
        <f t="shared" si="75"/>
        <v>0</v>
      </c>
      <c r="BG324" s="196">
        <f t="shared" si="76"/>
        <v>0</v>
      </c>
      <c r="BH324" s="196">
        <f t="shared" si="77"/>
        <v>0</v>
      </c>
      <c r="BI324" s="196">
        <f t="shared" si="78"/>
        <v>0</v>
      </c>
      <c r="BJ324" s="14" t="s">
        <v>180</v>
      </c>
      <c r="BK324" s="196">
        <f t="shared" si="79"/>
        <v>0</v>
      </c>
      <c r="BL324" s="14" t="s">
        <v>179</v>
      </c>
      <c r="BM324" s="195" t="s">
        <v>1607</v>
      </c>
    </row>
    <row r="325" spans="1:65" s="2" customFormat="1" ht="24.2" customHeight="1">
      <c r="A325" s="31"/>
      <c r="B325" s="32"/>
      <c r="C325" s="184" t="s">
        <v>1286</v>
      </c>
      <c r="D325" s="184" t="s">
        <v>175</v>
      </c>
      <c r="E325" s="185" t="s">
        <v>1612</v>
      </c>
      <c r="F325" s="186" t="s">
        <v>1613</v>
      </c>
      <c r="G325" s="187" t="s">
        <v>1048</v>
      </c>
      <c r="H325" s="188">
        <v>4</v>
      </c>
      <c r="I325" s="189"/>
      <c r="J325" s="188">
        <f t="shared" si="70"/>
        <v>0</v>
      </c>
      <c r="K325" s="190"/>
      <c r="L325" s="36"/>
      <c r="M325" s="191" t="s">
        <v>1</v>
      </c>
      <c r="N325" s="192" t="s">
        <v>38</v>
      </c>
      <c r="O325" s="68"/>
      <c r="P325" s="193">
        <f t="shared" si="71"/>
        <v>0</v>
      </c>
      <c r="Q325" s="193">
        <v>0</v>
      </c>
      <c r="R325" s="193">
        <f t="shared" si="72"/>
        <v>0</v>
      </c>
      <c r="S325" s="193">
        <v>0</v>
      </c>
      <c r="T325" s="194">
        <f t="shared" si="73"/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95" t="s">
        <v>179</v>
      </c>
      <c r="AT325" s="195" t="s">
        <v>175</v>
      </c>
      <c r="AU325" s="195" t="s">
        <v>180</v>
      </c>
      <c r="AY325" s="14" t="s">
        <v>172</v>
      </c>
      <c r="BE325" s="196">
        <f t="shared" si="74"/>
        <v>0</v>
      </c>
      <c r="BF325" s="196">
        <f t="shared" si="75"/>
        <v>0</v>
      </c>
      <c r="BG325" s="196">
        <f t="shared" si="76"/>
        <v>0</v>
      </c>
      <c r="BH325" s="196">
        <f t="shared" si="77"/>
        <v>0</v>
      </c>
      <c r="BI325" s="196">
        <f t="shared" si="78"/>
        <v>0</v>
      </c>
      <c r="BJ325" s="14" t="s">
        <v>180</v>
      </c>
      <c r="BK325" s="196">
        <f t="shared" si="79"/>
        <v>0</v>
      </c>
      <c r="BL325" s="14" t="s">
        <v>179</v>
      </c>
      <c r="BM325" s="195" t="s">
        <v>1610</v>
      </c>
    </row>
    <row r="326" spans="1:65" s="2" customFormat="1" ht="24.2" customHeight="1">
      <c r="A326" s="31"/>
      <c r="B326" s="32"/>
      <c r="C326" s="184" t="s">
        <v>1611</v>
      </c>
      <c r="D326" s="184" t="s">
        <v>175</v>
      </c>
      <c r="E326" s="185" t="s">
        <v>1615</v>
      </c>
      <c r="F326" s="186" t="s">
        <v>1616</v>
      </c>
      <c r="G326" s="187" t="s">
        <v>1048</v>
      </c>
      <c r="H326" s="188">
        <v>8</v>
      </c>
      <c r="I326" s="189"/>
      <c r="J326" s="188">
        <f t="shared" si="70"/>
        <v>0</v>
      </c>
      <c r="K326" s="190"/>
      <c r="L326" s="36"/>
      <c r="M326" s="191" t="s">
        <v>1</v>
      </c>
      <c r="N326" s="192" t="s">
        <v>38</v>
      </c>
      <c r="O326" s="68"/>
      <c r="P326" s="193">
        <f t="shared" si="71"/>
        <v>0</v>
      </c>
      <c r="Q326" s="193">
        <v>0</v>
      </c>
      <c r="R326" s="193">
        <f t="shared" si="72"/>
        <v>0</v>
      </c>
      <c r="S326" s="193">
        <v>0</v>
      </c>
      <c r="T326" s="194">
        <f t="shared" si="73"/>
        <v>0</v>
      </c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R326" s="195" t="s">
        <v>179</v>
      </c>
      <c r="AT326" s="195" t="s">
        <v>175</v>
      </c>
      <c r="AU326" s="195" t="s">
        <v>180</v>
      </c>
      <c r="AY326" s="14" t="s">
        <v>172</v>
      </c>
      <c r="BE326" s="196">
        <f t="shared" si="74"/>
        <v>0</v>
      </c>
      <c r="BF326" s="196">
        <f t="shared" si="75"/>
        <v>0</v>
      </c>
      <c r="BG326" s="196">
        <f t="shared" si="76"/>
        <v>0</v>
      </c>
      <c r="BH326" s="196">
        <f t="shared" si="77"/>
        <v>0</v>
      </c>
      <c r="BI326" s="196">
        <f t="shared" si="78"/>
        <v>0</v>
      </c>
      <c r="BJ326" s="14" t="s">
        <v>180</v>
      </c>
      <c r="BK326" s="196">
        <f t="shared" si="79"/>
        <v>0</v>
      </c>
      <c r="BL326" s="14" t="s">
        <v>179</v>
      </c>
      <c r="BM326" s="195" t="s">
        <v>1614</v>
      </c>
    </row>
    <row r="327" spans="1:65" s="2" customFormat="1" ht="24.2" customHeight="1">
      <c r="A327" s="31"/>
      <c r="B327" s="32"/>
      <c r="C327" s="184" t="s">
        <v>1290</v>
      </c>
      <c r="D327" s="184" t="s">
        <v>175</v>
      </c>
      <c r="E327" s="185" t="s">
        <v>1619</v>
      </c>
      <c r="F327" s="186" t="s">
        <v>1620</v>
      </c>
      <c r="G327" s="187" t="s">
        <v>1048</v>
      </c>
      <c r="H327" s="188">
        <v>1</v>
      </c>
      <c r="I327" s="189"/>
      <c r="J327" s="188">
        <f t="shared" si="70"/>
        <v>0</v>
      </c>
      <c r="K327" s="190"/>
      <c r="L327" s="36"/>
      <c r="M327" s="191" t="s">
        <v>1</v>
      </c>
      <c r="N327" s="192" t="s">
        <v>38</v>
      </c>
      <c r="O327" s="68"/>
      <c r="P327" s="193">
        <f t="shared" si="71"/>
        <v>0</v>
      </c>
      <c r="Q327" s="193">
        <v>0</v>
      </c>
      <c r="R327" s="193">
        <f t="shared" si="72"/>
        <v>0</v>
      </c>
      <c r="S327" s="193">
        <v>0</v>
      </c>
      <c r="T327" s="194">
        <f t="shared" si="73"/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95" t="s">
        <v>179</v>
      </c>
      <c r="AT327" s="195" t="s">
        <v>175</v>
      </c>
      <c r="AU327" s="195" t="s">
        <v>180</v>
      </c>
      <c r="AY327" s="14" t="s">
        <v>172</v>
      </c>
      <c r="BE327" s="196">
        <f t="shared" si="74"/>
        <v>0</v>
      </c>
      <c r="BF327" s="196">
        <f t="shared" si="75"/>
        <v>0</v>
      </c>
      <c r="BG327" s="196">
        <f t="shared" si="76"/>
        <v>0</v>
      </c>
      <c r="BH327" s="196">
        <f t="shared" si="77"/>
        <v>0</v>
      </c>
      <c r="BI327" s="196">
        <f t="shared" si="78"/>
        <v>0</v>
      </c>
      <c r="BJ327" s="14" t="s">
        <v>180</v>
      </c>
      <c r="BK327" s="196">
        <f t="shared" si="79"/>
        <v>0</v>
      </c>
      <c r="BL327" s="14" t="s">
        <v>179</v>
      </c>
      <c r="BM327" s="195" t="s">
        <v>1617</v>
      </c>
    </row>
    <row r="328" spans="1:65" s="2" customFormat="1" ht="24.2" customHeight="1">
      <c r="A328" s="31"/>
      <c r="B328" s="32"/>
      <c r="C328" s="184" t="s">
        <v>1618</v>
      </c>
      <c r="D328" s="184" t="s">
        <v>175</v>
      </c>
      <c r="E328" s="185" t="s">
        <v>1915</v>
      </c>
      <c r="F328" s="186" t="s">
        <v>1916</v>
      </c>
      <c r="G328" s="187" t="s">
        <v>1048</v>
      </c>
      <c r="H328" s="188">
        <v>2</v>
      </c>
      <c r="I328" s="189"/>
      <c r="J328" s="188">
        <f t="shared" si="70"/>
        <v>0</v>
      </c>
      <c r="K328" s="190"/>
      <c r="L328" s="36"/>
      <c r="M328" s="191" t="s">
        <v>1</v>
      </c>
      <c r="N328" s="192" t="s">
        <v>38</v>
      </c>
      <c r="O328" s="68"/>
      <c r="P328" s="193">
        <f t="shared" si="71"/>
        <v>0</v>
      </c>
      <c r="Q328" s="193">
        <v>0</v>
      </c>
      <c r="R328" s="193">
        <f t="shared" si="72"/>
        <v>0</v>
      </c>
      <c r="S328" s="193">
        <v>0</v>
      </c>
      <c r="T328" s="194">
        <f t="shared" si="73"/>
        <v>0</v>
      </c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R328" s="195" t="s">
        <v>179</v>
      </c>
      <c r="AT328" s="195" t="s">
        <v>175</v>
      </c>
      <c r="AU328" s="195" t="s">
        <v>180</v>
      </c>
      <c r="AY328" s="14" t="s">
        <v>172</v>
      </c>
      <c r="BE328" s="196">
        <f t="shared" si="74"/>
        <v>0</v>
      </c>
      <c r="BF328" s="196">
        <f t="shared" si="75"/>
        <v>0</v>
      </c>
      <c r="BG328" s="196">
        <f t="shared" si="76"/>
        <v>0</v>
      </c>
      <c r="BH328" s="196">
        <f t="shared" si="77"/>
        <v>0</v>
      </c>
      <c r="BI328" s="196">
        <f t="shared" si="78"/>
        <v>0</v>
      </c>
      <c r="BJ328" s="14" t="s">
        <v>180</v>
      </c>
      <c r="BK328" s="196">
        <f t="shared" si="79"/>
        <v>0</v>
      </c>
      <c r="BL328" s="14" t="s">
        <v>179</v>
      </c>
      <c r="BM328" s="195" t="s">
        <v>1621</v>
      </c>
    </row>
    <row r="329" spans="1:65" s="2" customFormat="1" ht="24.2" customHeight="1">
      <c r="A329" s="31"/>
      <c r="B329" s="32"/>
      <c r="C329" s="184" t="s">
        <v>1293</v>
      </c>
      <c r="D329" s="184" t="s">
        <v>175</v>
      </c>
      <c r="E329" s="185" t="s">
        <v>1622</v>
      </c>
      <c r="F329" s="186" t="s">
        <v>1623</v>
      </c>
      <c r="G329" s="187" t="s">
        <v>1048</v>
      </c>
      <c r="H329" s="188">
        <v>1</v>
      </c>
      <c r="I329" s="189"/>
      <c r="J329" s="188">
        <f t="shared" si="70"/>
        <v>0</v>
      </c>
      <c r="K329" s="190"/>
      <c r="L329" s="36"/>
      <c r="M329" s="191" t="s">
        <v>1</v>
      </c>
      <c r="N329" s="192" t="s">
        <v>38</v>
      </c>
      <c r="O329" s="68"/>
      <c r="P329" s="193">
        <f t="shared" si="71"/>
        <v>0</v>
      </c>
      <c r="Q329" s="193">
        <v>0</v>
      </c>
      <c r="R329" s="193">
        <f t="shared" si="72"/>
        <v>0</v>
      </c>
      <c r="S329" s="193">
        <v>0</v>
      </c>
      <c r="T329" s="194">
        <f t="shared" si="73"/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95" t="s">
        <v>179</v>
      </c>
      <c r="AT329" s="195" t="s">
        <v>175</v>
      </c>
      <c r="AU329" s="195" t="s">
        <v>180</v>
      </c>
      <c r="AY329" s="14" t="s">
        <v>172</v>
      </c>
      <c r="BE329" s="196">
        <f t="shared" si="74"/>
        <v>0</v>
      </c>
      <c r="BF329" s="196">
        <f t="shared" si="75"/>
        <v>0</v>
      </c>
      <c r="BG329" s="196">
        <f t="shared" si="76"/>
        <v>0</v>
      </c>
      <c r="BH329" s="196">
        <f t="shared" si="77"/>
        <v>0</v>
      </c>
      <c r="BI329" s="196">
        <f t="shared" si="78"/>
        <v>0</v>
      </c>
      <c r="BJ329" s="14" t="s">
        <v>180</v>
      </c>
      <c r="BK329" s="196">
        <f t="shared" si="79"/>
        <v>0</v>
      </c>
      <c r="BL329" s="14" t="s">
        <v>179</v>
      </c>
      <c r="BM329" s="195" t="s">
        <v>1624</v>
      </c>
    </row>
    <row r="330" spans="1:65" s="2" customFormat="1" ht="24.2" customHeight="1">
      <c r="A330" s="31"/>
      <c r="B330" s="32"/>
      <c r="C330" s="184" t="s">
        <v>1625</v>
      </c>
      <c r="D330" s="184" t="s">
        <v>175</v>
      </c>
      <c r="E330" s="185" t="s">
        <v>1917</v>
      </c>
      <c r="F330" s="186" t="s">
        <v>1918</v>
      </c>
      <c r="G330" s="187" t="s">
        <v>1048</v>
      </c>
      <c r="H330" s="188">
        <v>2</v>
      </c>
      <c r="I330" s="189"/>
      <c r="J330" s="188">
        <f t="shared" si="70"/>
        <v>0</v>
      </c>
      <c r="K330" s="190"/>
      <c r="L330" s="36"/>
      <c r="M330" s="191" t="s">
        <v>1</v>
      </c>
      <c r="N330" s="192" t="s">
        <v>38</v>
      </c>
      <c r="O330" s="68"/>
      <c r="P330" s="193">
        <f t="shared" si="71"/>
        <v>0</v>
      </c>
      <c r="Q330" s="193">
        <v>0</v>
      </c>
      <c r="R330" s="193">
        <f t="shared" si="72"/>
        <v>0</v>
      </c>
      <c r="S330" s="193">
        <v>0</v>
      </c>
      <c r="T330" s="194">
        <f t="shared" si="73"/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95" t="s">
        <v>179</v>
      </c>
      <c r="AT330" s="195" t="s">
        <v>175</v>
      </c>
      <c r="AU330" s="195" t="s">
        <v>180</v>
      </c>
      <c r="AY330" s="14" t="s">
        <v>172</v>
      </c>
      <c r="BE330" s="196">
        <f t="shared" si="74"/>
        <v>0</v>
      </c>
      <c r="BF330" s="196">
        <f t="shared" si="75"/>
        <v>0</v>
      </c>
      <c r="BG330" s="196">
        <f t="shared" si="76"/>
        <v>0</v>
      </c>
      <c r="BH330" s="196">
        <f t="shared" si="77"/>
        <v>0</v>
      </c>
      <c r="BI330" s="196">
        <f t="shared" si="78"/>
        <v>0</v>
      </c>
      <c r="BJ330" s="14" t="s">
        <v>180</v>
      </c>
      <c r="BK330" s="196">
        <f t="shared" si="79"/>
        <v>0</v>
      </c>
      <c r="BL330" s="14" t="s">
        <v>179</v>
      </c>
      <c r="BM330" s="195" t="s">
        <v>1628</v>
      </c>
    </row>
    <row r="331" spans="1:65" s="2" customFormat="1" ht="24.2" customHeight="1">
      <c r="A331" s="31"/>
      <c r="B331" s="32"/>
      <c r="C331" s="184" t="s">
        <v>1297</v>
      </c>
      <c r="D331" s="184" t="s">
        <v>175</v>
      </c>
      <c r="E331" s="185" t="s">
        <v>1626</v>
      </c>
      <c r="F331" s="186" t="s">
        <v>1627</v>
      </c>
      <c r="G331" s="187" t="s">
        <v>1048</v>
      </c>
      <c r="H331" s="188">
        <v>13</v>
      </c>
      <c r="I331" s="189"/>
      <c r="J331" s="188">
        <f t="shared" si="70"/>
        <v>0</v>
      </c>
      <c r="K331" s="190"/>
      <c r="L331" s="36"/>
      <c r="M331" s="191" t="s">
        <v>1</v>
      </c>
      <c r="N331" s="192" t="s">
        <v>38</v>
      </c>
      <c r="O331" s="68"/>
      <c r="P331" s="193">
        <f t="shared" si="71"/>
        <v>0</v>
      </c>
      <c r="Q331" s="193">
        <v>0</v>
      </c>
      <c r="R331" s="193">
        <f t="shared" si="72"/>
        <v>0</v>
      </c>
      <c r="S331" s="193">
        <v>0</v>
      </c>
      <c r="T331" s="194">
        <f t="shared" si="73"/>
        <v>0</v>
      </c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R331" s="195" t="s">
        <v>179</v>
      </c>
      <c r="AT331" s="195" t="s">
        <v>175</v>
      </c>
      <c r="AU331" s="195" t="s">
        <v>180</v>
      </c>
      <c r="AY331" s="14" t="s">
        <v>172</v>
      </c>
      <c r="BE331" s="196">
        <f t="shared" si="74"/>
        <v>0</v>
      </c>
      <c r="BF331" s="196">
        <f t="shared" si="75"/>
        <v>0</v>
      </c>
      <c r="BG331" s="196">
        <f t="shared" si="76"/>
        <v>0</v>
      </c>
      <c r="BH331" s="196">
        <f t="shared" si="77"/>
        <v>0</v>
      </c>
      <c r="BI331" s="196">
        <f t="shared" si="78"/>
        <v>0</v>
      </c>
      <c r="BJ331" s="14" t="s">
        <v>180</v>
      </c>
      <c r="BK331" s="196">
        <f t="shared" si="79"/>
        <v>0</v>
      </c>
      <c r="BL331" s="14" t="s">
        <v>179</v>
      </c>
      <c r="BM331" s="195" t="s">
        <v>1631</v>
      </c>
    </row>
    <row r="332" spans="1:65" s="2" customFormat="1" ht="24.2" customHeight="1">
      <c r="A332" s="31"/>
      <c r="B332" s="32"/>
      <c r="C332" s="184" t="s">
        <v>1632</v>
      </c>
      <c r="D332" s="184" t="s">
        <v>175</v>
      </c>
      <c r="E332" s="185" t="s">
        <v>1629</v>
      </c>
      <c r="F332" s="186" t="s">
        <v>1630</v>
      </c>
      <c r="G332" s="187" t="s">
        <v>1048</v>
      </c>
      <c r="H332" s="188">
        <v>1</v>
      </c>
      <c r="I332" s="189"/>
      <c r="J332" s="188">
        <f t="shared" si="70"/>
        <v>0</v>
      </c>
      <c r="K332" s="190"/>
      <c r="L332" s="36"/>
      <c r="M332" s="191" t="s">
        <v>1</v>
      </c>
      <c r="N332" s="192" t="s">
        <v>38</v>
      </c>
      <c r="O332" s="68"/>
      <c r="P332" s="193">
        <f t="shared" si="71"/>
        <v>0</v>
      </c>
      <c r="Q332" s="193">
        <v>0</v>
      </c>
      <c r="R332" s="193">
        <f t="shared" si="72"/>
        <v>0</v>
      </c>
      <c r="S332" s="193">
        <v>0</v>
      </c>
      <c r="T332" s="194">
        <f t="shared" si="73"/>
        <v>0</v>
      </c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R332" s="195" t="s">
        <v>179</v>
      </c>
      <c r="AT332" s="195" t="s">
        <v>175</v>
      </c>
      <c r="AU332" s="195" t="s">
        <v>180</v>
      </c>
      <c r="AY332" s="14" t="s">
        <v>172</v>
      </c>
      <c r="BE332" s="196">
        <f t="shared" si="74"/>
        <v>0</v>
      </c>
      <c r="BF332" s="196">
        <f t="shared" si="75"/>
        <v>0</v>
      </c>
      <c r="BG332" s="196">
        <f t="shared" si="76"/>
        <v>0</v>
      </c>
      <c r="BH332" s="196">
        <f t="shared" si="77"/>
        <v>0</v>
      </c>
      <c r="BI332" s="196">
        <f t="shared" si="78"/>
        <v>0</v>
      </c>
      <c r="BJ332" s="14" t="s">
        <v>180</v>
      </c>
      <c r="BK332" s="196">
        <f t="shared" si="79"/>
        <v>0</v>
      </c>
      <c r="BL332" s="14" t="s">
        <v>179</v>
      </c>
      <c r="BM332" s="195" t="s">
        <v>1635</v>
      </c>
    </row>
    <row r="333" spans="1:65" s="2" customFormat="1" ht="24.2" customHeight="1">
      <c r="A333" s="31"/>
      <c r="B333" s="32"/>
      <c r="C333" s="184" t="s">
        <v>1300</v>
      </c>
      <c r="D333" s="184" t="s">
        <v>175</v>
      </c>
      <c r="E333" s="185" t="s">
        <v>1633</v>
      </c>
      <c r="F333" s="186" t="s">
        <v>1634</v>
      </c>
      <c r="G333" s="187" t="s">
        <v>1048</v>
      </c>
      <c r="H333" s="188">
        <v>8</v>
      </c>
      <c r="I333" s="189"/>
      <c r="J333" s="188">
        <f t="shared" si="70"/>
        <v>0</v>
      </c>
      <c r="K333" s="190"/>
      <c r="L333" s="36"/>
      <c r="M333" s="191" t="s">
        <v>1</v>
      </c>
      <c r="N333" s="192" t="s">
        <v>38</v>
      </c>
      <c r="O333" s="68"/>
      <c r="P333" s="193">
        <f t="shared" si="71"/>
        <v>0</v>
      </c>
      <c r="Q333" s="193">
        <v>0</v>
      </c>
      <c r="R333" s="193">
        <f t="shared" si="72"/>
        <v>0</v>
      </c>
      <c r="S333" s="193">
        <v>0</v>
      </c>
      <c r="T333" s="194">
        <f t="shared" si="73"/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95" t="s">
        <v>179</v>
      </c>
      <c r="AT333" s="195" t="s">
        <v>175</v>
      </c>
      <c r="AU333" s="195" t="s">
        <v>180</v>
      </c>
      <c r="AY333" s="14" t="s">
        <v>172</v>
      </c>
      <c r="BE333" s="196">
        <f t="shared" si="74"/>
        <v>0</v>
      </c>
      <c r="BF333" s="196">
        <f t="shared" si="75"/>
        <v>0</v>
      </c>
      <c r="BG333" s="196">
        <f t="shared" si="76"/>
        <v>0</v>
      </c>
      <c r="BH333" s="196">
        <f t="shared" si="77"/>
        <v>0</v>
      </c>
      <c r="BI333" s="196">
        <f t="shared" si="78"/>
        <v>0</v>
      </c>
      <c r="BJ333" s="14" t="s">
        <v>180</v>
      </c>
      <c r="BK333" s="196">
        <f t="shared" si="79"/>
        <v>0</v>
      </c>
      <c r="BL333" s="14" t="s">
        <v>179</v>
      </c>
      <c r="BM333" s="195" t="s">
        <v>1638</v>
      </c>
    </row>
    <row r="334" spans="1:65" s="2" customFormat="1" ht="24.2" customHeight="1">
      <c r="A334" s="31"/>
      <c r="B334" s="32"/>
      <c r="C334" s="184" t="s">
        <v>1639</v>
      </c>
      <c r="D334" s="184" t="s">
        <v>175</v>
      </c>
      <c r="E334" s="185" t="s">
        <v>1636</v>
      </c>
      <c r="F334" s="186" t="s">
        <v>1637</v>
      </c>
      <c r="G334" s="187" t="s">
        <v>1048</v>
      </c>
      <c r="H334" s="188">
        <v>1</v>
      </c>
      <c r="I334" s="189"/>
      <c r="J334" s="188">
        <f t="shared" si="70"/>
        <v>0</v>
      </c>
      <c r="K334" s="190"/>
      <c r="L334" s="36"/>
      <c r="M334" s="191" t="s">
        <v>1</v>
      </c>
      <c r="N334" s="192" t="s">
        <v>38</v>
      </c>
      <c r="O334" s="68"/>
      <c r="P334" s="193">
        <f t="shared" si="71"/>
        <v>0</v>
      </c>
      <c r="Q334" s="193">
        <v>0</v>
      </c>
      <c r="R334" s="193">
        <f t="shared" si="72"/>
        <v>0</v>
      </c>
      <c r="S334" s="193">
        <v>0</v>
      </c>
      <c r="T334" s="194">
        <f t="shared" si="73"/>
        <v>0</v>
      </c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R334" s="195" t="s">
        <v>179</v>
      </c>
      <c r="AT334" s="195" t="s">
        <v>175</v>
      </c>
      <c r="AU334" s="195" t="s">
        <v>180</v>
      </c>
      <c r="AY334" s="14" t="s">
        <v>172</v>
      </c>
      <c r="BE334" s="196">
        <f t="shared" si="74"/>
        <v>0</v>
      </c>
      <c r="BF334" s="196">
        <f t="shared" si="75"/>
        <v>0</v>
      </c>
      <c r="BG334" s="196">
        <f t="shared" si="76"/>
        <v>0</v>
      </c>
      <c r="BH334" s="196">
        <f t="shared" si="77"/>
        <v>0</v>
      </c>
      <c r="BI334" s="196">
        <f t="shared" si="78"/>
        <v>0</v>
      </c>
      <c r="BJ334" s="14" t="s">
        <v>180</v>
      </c>
      <c r="BK334" s="196">
        <f t="shared" si="79"/>
        <v>0</v>
      </c>
      <c r="BL334" s="14" t="s">
        <v>179</v>
      </c>
      <c r="BM334" s="195" t="s">
        <v>1642</v>
      </c>
    </row>
    <row r="335" spans="1:65" s="2" customFormat="1" ht="24.2" customHeight="1">
      <c r="A335" s="31"/>
      <c r="B335" s="32"/>
      <c r="C335" s="184" t="s">
        <v>1304</v>
      </c>
      <c r="D335" s="184" t="s">
        <v>175</v>
      </c>
      <c r="E335" s="185" t="s">
        <v>1647</v>
      </c>
      <c r="F335" s="186" t="s">
        <v>1648</v>
      </c>
      <c r="G335" s="187" t="s">
        <v>1048</v>
      </c>
      <c r="H335" s="188">
        <v>1</v>
      </c>
      <c r="I335" s="189"/>
      <c r="J335" s="188">
        <f t="shared" si="70"/>
        <v>0</v>
      </c>
      <c r="K335" s="190"/>
      <c r="L335" s="36"/>
      <c r="M335" s="191" t="s">
        <v>1</v>
      </c>
      <c r="N335" s="192" t="s">
        <v>38</v>
      </c>
      <c r="O335" s="68"/>
      <c r="P335" s="193">
        <f t="shared" si="71"/>
        <v>0</v>
      </c>
      <c r="Q335" s="193">
        <v>0</v>
      </c>
      <c r="R335" s="193">
        <f t="shared" si="72"/>
        <v>0</v>
      </c>
      <c r="S335" s="193">
        <v>0</v>
      </c>
      <c r="T335" s="194">
        <f t="shared" si="73"/>
        <v>0</v>
      </c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R335" s="195" t="s">
        <v>179</v>
      </c>
      <c r="AT335" s="195" t="s">
        <v>175</v>
      </c>
      <c r="AU335" s="195" t="s">
        <v>180</v>
      </c>
      <c r="AY335" s="14" t="s">
        <v>172</v>
      </c>
      <c r="BE335" s="196">
        <f t="shared" si="74"/>
        <v>0</v>
      </c>
      <c r="BF335" s="196">
        <f t="shared" si="75"/>
        <v>0</v>
      </c>
      <c r="BG335" s="196">
        <f t="shared" si="76"/>
        <v>0</v>
      </c>
      <c r="BH335" s="196">
        <f t="shared" si="77"/>
        <v>0</v>
      </c>
      <c r="BI335" s="196">
        <f t="shared" si="78"/>
        <v>0</v>
      </c>
      <c r="BJ335" s="14" t="s">
        <v>180</v>
      </c>
      <c r="BK335" s="196">
        <f t="shared" si="79"/>
        <v>0</v>
      </c>
      <c r="BL335" s="14" t="s">
        <v>179</v>
      </c>
      <c r="BM335" s="195" t="s">
        <v>1645</v>
      </c>
    </row>
    <row r="336" spans="1:65" s="2" customFormat="1" ht="24.2" customHeight="1">
      <c r="A336" s="31"/>
      <c r="B336" s="32"/>
      <c r="C336" s="184" t="s">
        <v>1646</v>
      </c>
      <c r="D336" s="184" t="s">
        <v>175</v>
      </c>
      <c r="E336" s="185" t="s">
        <v>1650</v>
      </c>
      <c r="F336" s="186" t="s">
        <v>1651</v>
      </c>
      <c r="G336" s="187" t="s">
        <v>1048</v>
      </c>
      <c r="H336" s="188">
        <v>44</v>
      </c>
      <c r="I336" s="189"/>
      <c r="J336" s="188">
        <f t="shared" si="70"/>
        <v>0</v>
      </c>
      <c r="K336" s="190"/>
      <c r="L336" s="36"/>
      <c r="M336" s="191" t="s">
        <v>1</v>
      </c>
      <c r="N336" s="192" t="s">
        <v>38</v>
      </c>
      <c r="O336" s="68"/>
      <c r="P336" s="193">
        <f t="shared" si="71"/>
        <v>0</v>
      </c>
      <c r="Q336" s="193">
        <v>0</v>
      </c>
      <c r="R336" s="193">
        <f t="shared" si="72"/>
        <v>0</v>
      </c>
      <c r="S336" s="193">
        <v>0</v>
      </c>
      <c r="T336" s="194">
        <f t="shared" si="73"/>
        <v>0</v>
      </c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R336" s="195" t="s">
        <v>179</v>
      </c>
      <c r="AT336" s="195" t="s">
        <v>175</v>
      </c>
      <c r="AU336" s="195" t="s">
        <v>180</v>
      </c>
      <c r="AY336" s="14" t="s">
        <v>172</v>
      </c>
      <c r="BE336" s="196">
        <f t="shared" si="74"/>
        <v>0</v>
      </c>
      <c r="BF336" s="196">
        <f t="shared" si="75"/>
        <v>0</v>
      </c>
      <c r="BG336" s="196">
        <f t="shared" si="76"/>
        <v>0</v>
      </c>
      <c r="BH336" s="196">
        <f t="shared" si="77"/>
        <v>0</v>
      </c>
      <c r="BI336" s="196">
        <f t="shared" si="78"/>
        <v>0</v>
      </c>
      <c r="BJ336" s="14" t="s">
        <v>180</v>
      </c>
      <c r="BK336" s="196">
        <f t="shared" si="79"/>
        <v>0</v>
      </c>
      <c r="BL336" s="14" t="s">
        <v>179</v>
      </c>
      <c r="BM336" s="195" t="s">
        <v>1649</v>
      </c>
    </row>
    <row r="337" spans="1:65" s="2" customFormat="1" ht="24.2" customHeight="1">
      <c r="A337" s="31"/>
      <c r="B337" s="32"/>
      <c r="C337" s="184" t="s">
        <v>1307</v>
      </c>
      <c r="D337" s="184" t="s">
        <v>175</v>
      </c>
      <c r="E337" s="185" t="s">
        <v>1654</v>
      </c>
      <c r="F337" s="186" t="s">
        <v>1655</v>
      </c>
      <c r="G337" s="187" t="s">
        <v>218</v>
      </c>
      <c r="H337" s="188">
        <v>1.8</v>
      </c>
      <c r="I337" s="189"/>
      <c r="J337" s="188">
        <f t="shared" si="70"/>
        <v>0</v>
      </c>
      <c r="K337" s="190"/>
      <c r="L337" s="36"/>
      <c r="M337" s="191" t="s">
        <v>1</v>
      </c>
      <c r="N337" s="192" t="s">
        <v>38</v>
      </c>
      <c r="O337" s="68"/>
      <c r="P337" s="193">
        <f t="shared" si="71"/>
        <v>0</v>
      </c>
      <c r="Q337" s="193">
        <v>0</v>
      </c>
      <c r="R337" s="193">
        <f t="shared" si="72"/>
        <v>0</v>
      </c>
      <c r="S337" s="193">
        <v>0</v>
      </c>
      <c r="T337" s="194">
        <f t="shared" si="73"/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95" t="s">
        <v>179</v>
      </c>
      <c r="AT337" s="195" t="s">
        <v>175</v>
      </c>
      <c r="AU337" s="195" t="s">
        <v>180</v>
      </c>
      <c r="AY337" s="14" t="s">
        <v>172</v>
      </c>
      <c r="BE337" s="196">
        <f t="shared" si="74"/>
        <v>0</v>
      </c>
      <c r="BF337" s="196">
        <f t="shared" si="75"/>
        <v>0</v>
      </c>
      <c r="BG337" s="196">
        <f t="shared" si="76"/>
        <v>0</v>
      </c>
      <c r="BH337" s="196">
        <f t="shared" si="77"/>
        <v>0</v>
      </c>
      <c r="BI337" s="196">
        <f t="shared" si="78"/>
        <v>0</v>
      </c>
      <c r="BJ337" s="14" t="s">
        <v>180</v>
      </c>
      <c r="BK337" s="196">
        <f t="shared" si="79"/>
        <v>0</v>
      </c>
      <c r="BL337" s="14" t="s">
        <v>179</v>
      </c>
      <c r="BM337" s="195" t="s">
        <v>1652</v>
      </c>
    </row>
    <row r="338" spans="1:65" s="2" customFormat="1" ht="24.2" customHeight="1">
      <c r="A338" s="31"/>
      <c r="B338" s="32"/>
      <c r="C338" s="184" t="s">
        <v>1653</v>
      </c>
      <c r="D338" s="184" t="s">
        <v>175</v>
      </c>
      <c r="E338" s="185" t="s">
        <v>1657</v>
      </c>
      <c r="F338" s="186" t="s">
        <v>1658</v>
      </c>
      <c r="G338" s="187" t="s">
        <v>218</v>
      </c>
      <c r="H338" s="188">
        <v>18</v>
      </c>
      <c r="I338" s="189"/>
      <c r="J338" s="188">
        <f t="shared" si="70"/>
        <v>0</v>
      </c>
      <c r="K338" s="190"/>
      <c r="L338" s="36"/>
      <c r="M338" s="191" t="s">
        <v>1</v>
      </c>
      <c r="N338" s="192" t="s">
        <v>38</v>
      </c>
      <c r="O338" s="68"/>
      <c r="P338" s="193">
        <f t="shared" si="71"/>
        <v>0</v>
      </c>
      <c r="Q338" s="193">
        <v>0</v>
      </c>
      <c r="R338" s="193">
        <f t="shared" si="72"/>
        <v>0</v>
      </c>
      <c r="S338" s="193">
        <v>0</v>
      </c>
      <c r="T338" s="194">
        <f t="shared" si="73"/>
        <v>0</v>
      </c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R338" s="195" t="s">
        <v>179</v>
      </c>
      <c r="AT338" s="195" t="s">
        <v>175</v>
      </c>
      <c r="AU338" s="195" t="s">
        <v>180</v>
      </c>
      <c r="AY338" s="14" t="s">
        <v>172</v>
      </c>
      <c r="BE338" s="196">
        <f t="shared" si="74"/>
        <v>0</v>
      </c>
      <c r="BF338" s="196">
        <f t="shared" si="75"/>
        <v>0</v>
      </c>
      <c r="BG338" s="196">
        <f t="shared" si="76"/>
        <v>0</v>
      </c>
      <c r="BH338" s="196">
        <f t="shared" si="77"/>
        <v>0</v>
      </c>
      <c r="BI338" s="196">
        <f t="shared" si="78"/>
        <v>0</v>
      </c>
      <c r="BJ338" s="14" t="s">
        <v>180</v>
      </c>
      <c r="BK338" s="196">
        <f t="shared" si="79"/>
        <v>0</v>
      </c>
      <c r="BL338" s="14" t="s">
        <v>179</v>
      </c>
      <c r="BM338" s="195" t="s">
        <v>1656</v>
      </c>
    </row>
    <row r="339" spans="1:65" s="12" customFormat="1" ht="22.9" customHeight="1">
      <c r="B339" s="168"/>
      <c r="C339" s="169"/>
      <c r="D339" s="170" t="s">
        <v>71</v>
      </c>
      <c r="E339" s="182" t="s">
        <v>1660</v>
      </c>
      <c r="F339" s="182" t="s">
        <v>1661</v>
      </c>
      <c r="G339" s="169"/>
      <c r="H339" s="169"/>
      <c r="I339" s="172"/>
      <c r="J339" s="183">
        <f>BK339</f>
        <v>0</v>
      </c>
      <c r="K339" s="169"/>
      <c r="L339" s="174"/>
      <c r="M339" s="175"/>
      <c r="N339" s="176"/>
      <c r="O339" s="176"/>
      <c r="P339" s="177">
        <f>SUM(P340:P396)</f>
        <v>0</v>
      </c>
      <c r="Q339" s="176"/>
      <c r="R339" s="177">
        <f>SUM(R340:R396)</f>
        <v>25.732239999999997</v>
      </c>
      <c r="S339" s="176"/>
      <c r="T339" s="178">
        <f>SUM(T340:T396)</f>
        <v>1.8</v>
      </c>
      <c r="AR339" s="179" t="s">
        <v>80</v>
      </c>
      <c r="AT339" s="180" t="s">
        <v>71</v>
      </c>
      <c r="AU339" s="180" t="s">
        <v>80</v>
      </c>
      <c r="AY339" s="179" t="s">
        <v>172</v>
      </c>
      <c r="BK339" s="181">
        <f>SUM(BK340:BK396)</f>
        <v>0</v>
      </c>
    </row>
    <row r="340" spans="1:65" s="2" customFormat="1" ht="24.2" customHeight="1">
      <c r="A340" s="31"/>
      <c r="B340" s="32"/>
      <c r="C340" s="184" t="s">
        <v>1310</v>
      </c>
      <c r="D340" s="184" t="s">
        <v>175</v>
      </c>
      <c r="E340" s="185" t="s">
        <v>1663</v>
      </c>
      <c r="F340" s="186" t="s">
        <v>1664</v>
      </c>
      <c r="G340" s="187" t="s">
        <v>1665</v>
      </c>
      <c r="H340" s="188">
        <v>0.32</v>
      </c>
      <c r="I340" s="189"/>
      <c r="J340" s="188">
        <f t="shared" ref="J340:J371" si="80">ROUND(I340*H340,2)</f>
        <v>0</v>
      </c>
      <c r="K340" s="190"/>
      <c r="L340" s="36"/>
      <c r="M340" s="191" t="s">
        <v>1</v>
      </c>
      <c r="N340" s="192" t="s">
        <v>38</v>
      </c>
      <c r="O340" s="68"/>
      <c r="P340" s="193">
        <f t="shared" ref="P340:P371" si="81">O340*H340</f>
        <v>0</v>
      </c>
      <c r="Q340" s="193">
        <v>0</v>
      </c>
      <c r="R340" s="193">
        <f t="shared" ref="R340:R371" si="82">Q340*H340</f>
        <v>0</v>
      </c>
      <c r="S340" s="193">
        <v>0</v>
      </c>
      <c r="T340" s="194">
        <f t="shared" ref="T340:T371" si="83">S340*H340</f>
        <v>0</v>
      </c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R340" s="195" t="s">
        <v>179</v>
      </c>
      <c r="AT340" s="195" t="s">
        <v>175</v>
      </c>
      <c r="AU340" s="195" t="s">
        <v>180</v>
      </c>
      <c r="AY340" s="14" t="s">
        <v>172</v>
      </c>
      <c r="BE340" s="196">
        <f t="shared" ref="BE340:BE371" si="84">IF(N340="základná",J340,0)</f>
        <v>0</v>
      </c>
      <c r="BF340" s="196">
        <f t="shared" ref="BF340:BF371" si="85">IF(N340="znížená",J340,0)</f>
        <v>0</v>
      </c>
      <c r="BG340" s="196">
        <f t="shared" ref="BG340:BG371" si="86">IF(N340="zákl. prenesená",J340,0)</f>
        <v>0</v>
      </c>
      <c r="BH340" s="196">
        <f t="shared" ref="BH340:BH371" si="87">IF(N340="zníž. prenesená",J340,0)</f>
        <v>0</v>
      </c>
      <c r="BI340" s="196">
        <f t="shared" ref="BI340:BI371" si="88">IF(N340="nulová",J340,0)</f>
        <v>0</v>
      </c>
      <c r="BJ340" s="14" t="s">
        <v>180</v>
      </c>
      <c r="BK340" s="196">
        <f t="shared" ref="BK340:BK371" si="89">ROUND(I340*H340,2)</f>
        <v>0</v>
      </c>
      <c r="BL340" s="14" t="s">
        <v>179</v>
      </c>
      <c r="BM340" s="195" t="s">
        <v>1659</v>
      </c>
    </row>
    <row r="341" spans="1:65" s="2" customFormat="1" ht="24.2" customHeight="1">
      <c r="A341" s="31"/>
      <c r="B341" s="32"/>
      <c r="C341" s="184" t="s">
        <v>1662</v>
      </c>
      <c r="D341" s="184" t="s">
        <v>175</v>
      </c>
      <c r="E341" s="185" t="s">
        <v>1932</v>
      </c>
      <c r="F341" s="186" t="s">
        <v>1933</v>
      </c>
      <c r="G341" s="187" t="s">
        <v>235</v>
      </c>
      <c r="H341" s="188">
        <v>120</v>
      </c>
      <c r="I341" s="189"/>
      <c r="J341" s="188">
        <f t="shared" si="80"/>
        <v>0</v>
      </c>
      <c r="K341" s="190"/>
      <c r="L341" s="36"/>
      <c r="M341" s="191" t="s">
        <v>1</v>
      </c>
      <c r="N341" s="192" t="s">
        <v>38</v>
      </c>
      <c r="O341" s="68"/>
      <c r="P341" s="193">
        <f t="shared" si="81"/>
        <v>0</v>
      </c>
      <c r="Q341" s="193">
        <v>0</v>
      </c>
      <c r="R341" s="193">
        <f t="shared" si="82"/>
        <v>0</v>
      </c>
      <c r="S341" s="193">
        <v>0</v>
      </c>
      <c r="T341" s="194">
        <f t="shared" si="83"/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95" t="s">
        <v>179</v>
      </c>
      <c r="AT341" s="195" t="s">
        <v>175</v>
      </c>
      <c r="AU341" s="195" t="s">
        <v>180</v>
      </c>
      <c r="AY341" s="14" t="s">
        <v>172</v>
      </c>
      <c r="BE341" s="196">
        <f t="shared" si="84"/>
        <v>0</v>
      </c>
      <c r="BF341" s="196">
        <f t="shared" si="85"/>
        <v>0</v>
      </c>
      <c r="BG341" s="196">
        <f t="shared" si="86"/>
        <v>0</v>
      </c>
      <c r="BH341" s="196">
        <f t="shared" si="87"/>
        <v>0</v>
      </c>
      <c r="BI341" s="196">
        <f t="shared" si="88"/>
        <v>0</v>
      </c>
      <c r="BJ341" s="14" t="s">
        <v>180</v>
      </c>
      <c r="BK341" s="196">
        <f t="shared" si="89"/>
        <v>0</v>
      </c>
      <c r="BL341" s="14" t="s">
        <v>179</v>
      </c>
      <c r="BM341" s="195" t="s">
        <v>1666</v>
      </c>
    </row>
    <row r="342" spans="1:65" s="2" customFormat="1" ht="24.2" customHeight="1">
      <c r="A342" s="31"/>
      <c r="B342" s="32"/>
      <c r="C342" s="184" t="s">
        <v>1313</v>
      </c>
      <c r="D342" s="184" t="s">
        <v>175</v>
      </c>
      <c r="E342" s="185" t="s">
        <v>1667</v>
      </c>
      <c r="F342" s="186" t="s">
        <v>1668</v>
      </c>
      <c r="G342" s="187" t="s">
        <v>235</v>
      </c>
      <c r="H342" s="188">
        <v>8</v>
      </c>
      <c r="I342" s="189"/>
      <c r="J342" s="188">
        <f t="shared" si="80"/>
        <v>0</v>
      </c>
      <c r="K342" s="190"/>
      <c r="L342" s="36"/>
      <c r="M342" s="191" t="s">
        <v>1</v>
      </c>
      <c r="N342" s="192" t="s">
        <v>38</v>
      </c>
      <c r="O342" s="68"/>
      <c r="P342" s="193">
        <f t="shared" si="81"/>
        <v>0</v>
      </c>
      <c r="Q342" s="193">
        <v>0</v>
      </c>
      <c r="R342" s="193">
        <f t="shared" si="82"/>
        <v>0</v>
      </c>
      <c r="S342" s="193">
        <v>0.22500000000000001</v>
      </c>
      <c r="T342" s="194">
        <f t="shared" si="83"/>
        <v>1.8</v>
      </c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R342" s="195" t="s">
        <v>179</v>
      </c>
      <c r="AT342" s="195" t="s">
        <v>175</v>
      </c>
      <c r="AU342" s="195" t="s">
        <v>180</v>
      </c>
      <c r="AY342" s="14" t="s">
        <v>172</v>
      </c>
      <c r="BE342" s="196">
        <f t="shared" si="84"/>
        <v>0</v>
      </c>
      <c r="BF342" s="196">
        <f t="shared" si="85"/>
        <v>0</v>
      </c>
      <c r="BG342" s="196">
        <f t="shared" si="86"/>
        <v>0</v>
      </c>
      <c r="BH342" s="196">
        <f t="shared" si="87"/>
        <v>0</v>
      </c>
      <c r="BI342" s="196">
        <f t="shared" si="88"/>
        <v>0</v>
      </c>
      <c r="BJ342" s="14" t="s">
        <v>180</v>
      </c>
      <c r="BK342" s="196">
        <f t="shared" si="89"/>
        <v>0</v>
      </c>
      <c r="BL342" s="14" t="s">
        <v>179</v>
      </c>
      <c r="BM342" s="195" t="s">
        <v>1669</v>
      </c>
    </row>
    <row r="343" spans="1:65" s="2" customFormat="1" ht="24.2" customHeight="1">
      <c r="A343" s="31"/>
      <c r="B343" s="32"/>
      <c r="C343" s="184" t="s">
        <v>1670</v>
      </c>
      <c r="D343" s="184" t="s">
        <v>175</v>
      </c>
      <c r="E343" s="185" t="s">
        <v>1937</v>
      </c>
      <c r="F343" s="186" t="s">
        <v>1938</v>
      </c>
      <c r="G343" s="187" t="s">
        <v>235</v>
      </c>
      <c r="H343" s="188">
        <v>12</v>
      </c>
      <c r="I343" s="189"/>
      <c r="J343" s="188">
        <f t="shared" si="80"/>
        <v>0</v>
      </c>
      <c r="K343" s="190"/>
      <c r="L343" s="36"/>
      <c r="M343" s="191" t="s">
        <v>1</v>
      </c>
      <c r="N343" s="192" t="s">
        <v>38</v>
      </c>
      <c r="O343" s="68"/>
      <c r="P343" s="193">
        <f t="shared" si="81"/>
        <v>0</v>
      </c>
      <c r="Q343" s="193">
        <v>0</v>
      </c>
      <c r="R343" s="193">
        <f t="shared" si="82"/>
        <v>0</v>
      </c>
      <c r="S343" s="193">
        <v>0</v>
      </c>
      <c r="T343" s="194">
        <f t="shared" si="83"/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95" t="s">
        <v>179</v>
      </c>
      <c r="AT343" s="195" t="s">
        <v>175</v>
      </c>
      <c r="AU343" s="195" t="s">
        <v>180</v>
      </c>
      <c r="AY343" s="14" t="s">
        <v>172</v>
      </c>
      <c r="BE343" s="196">
        <f t="shared" si="84"/>
        <v>0</v>
      </c>
      <c r="BF343" s="196">
        <f t="shared" si="85"/>
        <v>0</v>
      </c>
      <c r="BG343" s="196">
        <f t="shared" si="86"/>
        <v>0</v>
      </c>
      <c r="BH343" s="196">
        <f t="shared" si="87"/>
        <v>0</v>
      </c>
      <c r="BI343" s="196">
        <f t="shared" si="88"/>
        <v>0</v>
      </c>
      <c r="BJ343" s="14" t="s">
        <v>180</v>
      </c>
      <c r="BK343" s="196">
        <f t="shared" si="89"/>
        <v>0</v>
      </c>
      <c r="BL343" s="14" t="s">
        <v>179</v>
      </c>
      <c r="BM343" s="195" t="s">
        <v>1673</v>
      </c>
    </row>
    <row r="344" spans="1:65" s="2" customFormat="1" ht="24.2" customHeight="1">
      <c r="A344" s="31"/>
      <c r="B344" s="32"/>
      <c r="C344" s="184" t="s">
        <v>1316</v>
      </c>
      <c r="D344" s="184" t="s">
        <v>175</v>
      </c>
      <c r="E344" s="185" t="s">
        <v>2264</v>
      </c>
      <c r="F344" s="186" t="s">
        <v>2265</v>
      </c>
      <c r="G344" s="187" t="s">
        <v>337</v>
      </c>
      <c r="H344" s="188">
        <v>20</v>
      </c>
      <c r="I344" s="189"/>
      <c r="J344" s="188">
        <f t="shared" si="80"/>
        <v>0</v>
      </c>
      <c r="K344" s="190"/>
      <c r="L344" s="36"/>
      <c r="M344" s="191" t="s">
        <v>1</v>
      </c>
      <c r="N344" s="192" t="s">
        <v>38</v>
      </c>
      <c r="O344" s="68"/>
      <c r="P344" s="193">
        <f t="shared" si="81"/>
        <v>0</v>
      </c>
      <c r="Q344" s="193">
        <v>0</v>
      </c>
      <c r="R344" s="193">
        <f t="shared" si="82"/>
        <v>0</v>
      </c>
      <c r="S344" s="193">
        <v>0</v>
      </c>
      <c r="T344" s="194">
        <f t="shared" si="83"/>
        <v>0</v>
      </c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R344" s="195" t="s">
        <v>179</v>
      </c>
      <c r="AT344" s="195" t="s">
        <v>175</v>
      </c>
      <c r="AU344" s="195" t="s">
        <v>180</v>
      </c>
      <c r="AY344" s="14" t="s">
        <v>172</v>
      </c>
      <c r="BE344" s="196">
        <f t="shared" si="84"/>
        <v>0</v>
      </c>
      <c r="BF344" s="196">
        <f t="shared" si="85"/>
        <v>0</v>
      </c>
      <c r="BG344" s="196">
        <f t="shared" si="86"/>
        <v>0</v>
      </c>
      <c r="BH344" s="196">
        <f t="shared" si="87"/>
        <v>0</v>
      </c>
      <c r="BI344" s="196">
        <f t="shared" si="88"/>
        <v>0</v>
      </c>
      <c r="BJ344" s="14" t="s">
        <v>180</v>
      </c>
      <c r="BK344" s="196">
        <f t="shared" si="89"/>
        <v>0</v>
      </c>
      <c r="BL344" s="14" t="s">
        <v>179</v>
      </c>
      <c r="BM344" s="195" t="s">
        <v>1676</v>
      </c>
    </row>
    <row r="345" spans="1:65" s="2" customFormat="1" ht="24.2" customHeight="1">
      <c r="A345" s="31"/>
      <c r="B345" s="32"/>
      <c r="C345" s="184" t="s">
        <v>1677</v>
      </c>
      <c r="D345" s="184" t="s">
        <v>175</v>
      </c>
      <c r="E345" s="185" t="s">
        <v>1940</v>
      </c>
      <c r="F345" s="186" t="s">
        <v>1941</v>
      </c>
      <c r="G345" s="187" t="s">
        <v>394</v>
      </c>
      <c r="H345" s="188">
        <v>6.65</v>
      </c>
      <c r="I345" s="189"/>
      <c r="J345" s="188">
        <f t="shared" si="80"/>
        <v>0</v>
      </c>
      <c r="K345" s="190"/>
      <c r="L345" s="36"/>
      <c r="M345" s="191" t="s">
        <v>1</v>
      </c>
      <c r="N345" s="192" t="s">
        <v>38</v>
      </c>
      <c r="O345" s="68"/>
      <c r="P345" s="193">
        <f t="shared" si="81"/>
        <v>0</v>
      </c>
      <c r="Q345" s="193">
        <v>0</v>
      </c>
      <c r="R345" s="193">
        <f t="shared" si="82"/>
        <v>0</v>
      </c>
      <c r="S345" s="193">
        <v>0</v>
      </c>
      <c r="T345" s="194">
        <f t="shared" si="83"/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95" t="s">
        <v>179</v>
      </c>
      <c r="AT345" s="195" t="s">
        <v>175</v>
      </c>
      <c r="AU345" s="195" t="s">
        <v>180</v>
      </c>
      <c r="AY345" s="14" t="s">
        <v>172</v>
      </c>
      <c r="BE345" s="196">
        <f t="shared" si="84"/>
        <v>0</v>
      </c>
      <c r="BF345" s="196">
        <f t="shared" si="85"/>
        <v>0</v>
      </c>
      <c r="BG345" s="196">
        <f t="shared" si="86"/>
        <v>0</v>
      </c>
      <c r="BH345" s="196">
        <f t="shared" si="87"/>
        <v>0</v>
      </c>
      <c r="BI345" s="196">
        <f t="shared" si="88"/>
        <v>0</v>
      </c>
      <c r="BJ345" s="14" t="s">
        <v>180</v>
      </c>
      <c r="BK345" s="196">
        <f t="shared" si="89"/>
        <v>0</v>
      </c>
      <c r="BL345" s="14" t="s">
        <v>179</v>
      </c>
      <c r="BM345" s="195" t="s">
        <v>1680</v>
      </c>
    </row>
    <row r="346" spans="1:65" s="2" customFormat="1" ht="24.2" customHeight="1">
      <c r="A346" s="31"/>
      <c r="B346" s="32"/>
      <c r="C346" s="184" t="s">
        <v>1319</v>
      </c>
      <c r="D346" s="184" t="s">
        <v>175</v>
      </c>
      <c r="E346" s="185" t="s">
        <v>1944</v>
      </c>
      <c r="F346" s="186" t="s">
        <v>1945</v>
      </c>
      <c r="G346" s="187" t="s">
        <v>394</v>
      </c>
      <c r="H346" s="188">
        <v>4</v>
      </c>
      <c r="I346" s="189"/>
      <c r="J346" s="188">
        <f t="shared" si="80"/>
        <v>0</v>
      </c>
      <c r="K346" s="190"/>
      <c r="L346" s="36"/>
      <c r="M346" s="191" t="s">
        <v>1</v>
      </c>
      <c r="N346" s="192" t="s">
        <v>38</v>
      </c>
      <c r="O346" s="68"/>
      <c r="P346" s="193">
        <f t="shared" si="81"/>
        <v>0</v>
      </c>
      <c r="Q346" s="193">
        <v>0</v>
      </c>
      <c r="R346" s="193">
        <f t="shared" si="82"/>
        <v>0</v>
      </c>
      <c r="S346" s="193">
        <v>0</v>
      </c>
      <c r="T346" s="194">
        <f t="shared" si="83"/>
        <v>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95" t="s">
        <v>179</v>
      </c>
      <c r="AT346" s="195" t="s">
        <v>175</v>
      </c>
      <c r="AU346" s="195" t="s">
        <v>180</v>
      </c>
      <c r="AY346" s="14" t="s">
        <v>172</v>
      </c>
      <c r="BE346" s="196">
        <f t="shared" si="84"/>
        <v>0</v>
      </c>
      <c r="BF346" s="196">
        <f t="shared" si="85"/>
        <v>0</v>
      </c>
      <c r="BG346" s="196">
        <f t="shared" si="86"/>
        <v>0</v>
      </c>
      <c r="BH346" s="196">
        <f t="shared" si="87"/>
        <v>0</v>
      </c>
      <c r="BI346" s="196">
        <f t="shared" si="88"/>
        <v>0</v>
      </c>
      <c r="BJ346" s="14" t="s">
        <v>180</v>
      </c>
      <c r="BK346" s="196">
        <f t="shared" si="89"/>
        <v>0</v>
      </c>
      <c r="BL346" s="14" t="s">
        <v>179</v>
      </c>
      <c r="BM346" s="195" t="s">
        <v>1683</v>
      </c>
    </row>
    <row r="347" spans="1:65" s="2" customFormat="1" ht="24.2" customHeight="1">
      <c r="A347" s="31"/>
      <c r="B347" s="32"/>
      <c r="C347" s="184" t="s">
        <v>1684</v>
      </c>
      <c r="D347" s="184" t="s">
        <v>175</v>
      </c>
      <c r="E347" s="185" t="s">
        <v>1947</v>
      </c>
      <c r="F347" s="186" t="s">
        <v>1948</v>
      </c>
      <c r="G347" s="187" t="s">
        <v>394</v>
      </c>
      <c r="H347" s="188">
        <v>16.8</v>
      </c>
      <c r="I347" s="189"/>
      <c r="J347" s="188">
        <f t="shared" si="80"/>
        <v>0</v>
      </c>
      <c r="K347" s="190"/>
      <c r="L347" s="36"/>
      <c r="M347" s="191" t="s">
        <v>1</v>
      </c>
      <c r="N347" s="192" t="s">
        <v>38</v>
      </c>
      <c r="O347" s="68"/>
      <c r="P347" s="193">
        <f t="shared" si="81"/>
        <v>0</v>
      </c>
      <c r="Q347" s="193">
        <v>0</v>
      </c>
      <c r="R347" s="193">
        <f t="shared" si="82"/>
        <v>0</v>
      </c>
      <c r="S347" s="193">
        <v>0</v>
      </c>
      <c r="T347" s="194">
        <f t="shared" si="83"/>
        <v>0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95" t="s">
        <v>179</v>
      </c>
      <c r="AT347" s="195" t="s">
        <v>175</v>
      </c>
      <c r="AU347" s="195" t="s">
        <v>180</v>
      </c>
      <c r="AY347" s="14" t="s">
        <v>172</v>
      </c>
      <c r="BE347" s="196">
        <f t="shared" si="84"/>
        <v>0</v>
      </c>
      <c r="BF347" s="196">
        <f t="shared" si="85"/>
        <v>0</v>
      </c>
      <c r="BG347" s="196">
        <f t="shared" si="86"/>
        <v>0</v>
      </c>
      <c r="BH347" s="196">
        <f t="shared" si="87"/>
        <v>0</v>
      </c>
      <c r="BI347" s="196">
        <f t="shared" si="88"/>
        <v>0</v>
      </c>
      <c r="BJ347" s="14" t="s">
        <v>180</v>
      </c>
      <c r="BK347" s="196">
        <f t="shared" si="89"/>
        <v>0</v>
      </c>
      <c r="BL347" s="14" t="s">
        <v>179</v>
      </c>
      <c r="BM347" s="195" t="s">
        <v>1687</v>
      </c>
    </row>
    <row r="348" spans="1:65" s="2" customFormat="1" ht="24.2" customHeight="1">
      <c r="A348" s="31"/>
      <c r="B348" s="32"/>
      <c r="C348" s="184" t="s">
        <v>1322</v>
      </c>
      <c r="D348" s="184" t="s">
        <v>175</v>
      </c>
      <c r="E348" s="185" t="s">
        <v>1951</v>
      </c>
      <c r="F348" s="186" t="s">
        <v>1952</v>
      </c>
      <c r="G348" s="187" t="s">
        <v>394</v>
      </c>
      <c r="H348" s="188">
        <v>16.8</v>
      </c>
      <c r="I348" s="189"/>
      <c r="J348" s="188">
        <f t="shared" si="80"/>
        <v>0</v>
      </c>
      <c r="K348" s="190"/>
      <c r="L348" s="36"/>
      <c r="M348" s="191" t="s">
        <v>1</v>
      </c>
      <c r="N348" s="192" t="s">
        <v>38</v>
      </c>
      <c r="O348" s="68"/>
      <c r="P348" s="193">
        <f t="shared" si="81"/>
        <v>0</v>
      </c>
      <c r="Q348" s="193">
        <v>0</v>
      </c>
      <c r="R348" s="193">
        <f t="shared" si="82"/>
        <v>0</v>
      </c>
      <c r="S348" s="193">
        <v>0</v>
      </c>
      <c r="T348" s="194">
        <f t="shared" si="83"/>
        <v>0</v>
      </c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R348" s="195" t="s">
        <v>179</v>
      </c>
      <c r="AT348" s="195" t="s">
        <v>175</v>
      </c>
      <c r="AU348" s="195" t="s">
        <v>180</v>
      </c>
      <c r="AY348" s="14" t="s">
        <v>172</v>
      </c>
      <c r="BE348" s="196">
        <f t="shared" si="84"/>
        <v>0</v>
      </c>
      <c r="BF348" s="196">
        <f t="shared" si="85"/>
        <v>0</v>
      </c>
      <c r="BG348" s="196">
        <f t="shared" si="86"/>
        <v>0</v>
      </c>
      <c r="BH348" s="196">
        <f t="shared" si="87"/>
        <v>0</v>
      </c>
      <c r="BI348" s="196">
        <f t="shared" si="88"/>
        <v>0</v>
      </c>
      <c r="BJ348" s="14" t="s">
        <v>180</v>
      </c>
      <c r="BK348" s="196">
        <f t="shared" si="89"/>
        <v>0</v>
      </c>
      <c r="BL348" s="14" t="s">
        <v>179</v>
      </c>
      <c r="BM348" s="195" t="s">
        <v>1692</v>
      </c>
    </row>
    <row r="349" spans="1:65" s="2" customFormat="1" ht="24.2" customHeight="1">
      <c r="A349" s="31"/>
      <c r="B349" s="32"/>
      <c r="C349" s="184" t="s">
        <v>1693</v>
      </c>
      <c r="D349" s="184" t="s">
        <v>175</v>
      </c>
      <c r="E349" s="185" t="s">
        <v>1954</v>
      </c>
      <c r="F349" s="186" t="s">
        <v>1955</v>
      </c>
      <c r="G349" s="187" t="s">
        <v>1048</v>
      </c>
      <c r="H349" s="188">
        <v>5</v>
      </c>
      <c r="I349" s="189"/>
      <c r="J349" s="188">
        <f t="shared" si="80"/>
        <v>0</v>
      </c>
      <c r="K349" s="190"/>
      <c r="L349" s="36"/>
      <c r="M349" s="191" t="s">
        <v>1</v>
      </c>
      <c r="N349" s="192" t="s">
        <v>38</v>
      </c>
      <c r="O349" s="68"/>
      <c r="P349" s="193">
        <f t="shared" si="81"/>
        <v>0</v>
      </c>
      <c r="Q349" s="193">
        <v>0</v>
      </c>
      <c r="R349" s="193">
        <f t="shared" si="82"/>
        <v>0</v>
      </c>
      <c r="S349" s="193">
        <v>0</v>
      </c>
      <c r="T349" s="194">
        <f t="shared" si="83"/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95" t="s">
        <v>179</v>
      </c>
      <c r="AT349" s="195" t="s">
        <v>175</v>
      </c>
      <c r="AU349" s="195" t="s">
        <v>180</v>
      </c>
      <c r="AY349" s="14" t="s">
        <v>172</v>
      </c>
      <c r="BE349" s="196">
        <f t="shared" si="84"/>
        <v>0</v>
      </c>
      <c r="BF349" s="196">
        <f t="shared" si="85"/>
        <v>0</v>
      </c>
      <c r="BG349" s="196">
        <f t="shared" si="86"/>
        <v>0</v>
      </c>
      <c r="BH349" s="196">
        <f t="shared" si="87"/>
        <v>0</v>
      </c>
      <c r="BI349" s="196">
        <f t="shared" si="88"/>
        <v>0</v>
      </c>
      <c r="BJ349" s="14" t="s">
        <v>180</v>
      </c>
      <c r="BK349" s="196">
        <f t="shared" si="89"/>
        <v>0</v>
      </c>
      <c r="BL349" s="14" t="s">
        <v>179</v>
      </c>
      <c r="BM349" s="195" t="s">
        <v>1696</v>
      </c>
    </row>
    <row r="350" spans="1:65" s="2" customFormat="1" ht="24.2" customHeight="1">
      <c r="A350" s="31"/>
      <c r="B350" s="32"/>
      <c r="C350" s="184" t="s">
        <v>1325</v>
      </c>
      <c r="D350" s="184" t="s">
        <v>175</v>
      </c>
      <c r="E350" s="185" t="s">
        <v>1958</v>
      </c>
      <c r="F350" s="186" t="s">
        <v>1959</v>
      </c>
      <c r="G350" s="187" t="s">
        <v>1048</v>
      </c>
      <c r="H350" s="188">
        <v>1</v>
      </c>
      <c r="I350" s="189"/>
      <c r="J350" s="188">
        <f t="shared" si="80"/>
        <v>0</v>
      </c>
      <c r="K350" s="190"/>
      <c r="L350" s="36"/>
      <c r="M350" s="191" t="s">
        <v>1</v>
      </c>
      <c r="N350" s="192" t="s">
        <v>38</v>
      </c>
      <c r="O350" s="68"/>
      <c r="P350" s="193">
        <f t="shared" si="81"/>
        <v>0</v>
      </c>
      <c r="Q350" s="193">
        <v>0</v>
      </c>
      <c r="R350" s="193">
        <f t="shared" si="82"/>
        <v>0</v>
      </c>
      <c r="S350" s="193">
        <v>0</v>
      </c>
      <c r="T350" s="194">
        <f t="shared" si="83"/>
        <v>0</v>
      </c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R350" s="195" t="s">
        <v>179</v>
      </c>
      <c r="AT350" s="195" t="s">
        <v>175</v>
      </c>
      <c r="AU350" s="195" t="s">
        <v>180</v>
      </c>
      <c r="AY350" s="14" t="s">
        <v>172</v>
      </c>
      <c r="BE350" s="196">
        <f t="shared" si="84"/>
        <v>0</v>
      </c>
      <c r="BF350" s="196">
        <f t="shared" si="85"/>
        <v>0</v>
      </c>
      <c r="BG350" s="196">
        <f t="shared" si="86"/>
        <v>0</v>
      </c>
      <c r="BH350" s="196">
        <f t="shared" si="87"/>
        <v>0</v>
      </c>
      <c r="BI350" s="196">
        <f t="shared" si="88"/>
        <v>0</v>
      </c>
      <c r="BJ350" s="14" t="s">
        <v>180</v>
      </c>
      <c r="BK350" s="196">
        <f t="shared" si="89"/>
        <v>0</v>
      </c>
      <c r="BL350" s="14" t="s">
        <v>179</v>
      </c>
      <c r="BM350" s="195" t="s">
        <v>1699</v>
      </c>
    </row>
    <row r="351" spans="1:65" s="2" customFormat="1" ht="24.2" customHeight="1">
      <c r="A351" s="31"/>
      <c r="B351" s="32"/>
      <c r="C351" s="184" t="s">
        <v>1700</v>
      </c>
      <c r="D351" s="184" t="s">
        <v>175</v>
      </c>
      <c r="E351" s="185" t="s">
        <v>1961</v>
      </c>
      <c r="F351" s="186" t="s">
        <v>1962</v>
      </c>
      <c r="G351" s="187" t="s">
        <v>1048</v>
      </c>
      <c r="H351" s="188">
        <v>7</v>
      </c>
      <c r="I351" s="189"/>
      <c r="J351" s="188">
        <f t="shared" si="80"/>
        <v>0</v>
      </c>
      <c r="K351" s="190"/>
      <c r="L351" s="36"/>
      <c r="M351" s="191" t="s">
        <v>1</v>
      </c>
      <c r="N351" s="192" t="s">
        <v>38</v>
      </c>
      <c r="O351" s="68"/>
      <c r="P351" s="193">
        <f t="shared" si="81"/>
        <v>0</v>
      </c>
      <c r="Q351" s="193">
        <v>0</v>
      </c>
      <c r="R351" s="193">
        <f t="shared" si="82"/>
        <v>0</v>
      </c>
      <c r="S351" s="193">
        <v>0</v>
      </c>
      <c r="T351" s="194">
        <f t="shared" si="83"/>
        <v>0</v>
      </c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R351" s="195" t="s">
        <v>179</v>
      </c>
      <c r="AT351" s="195" t="s">
        <v>175</v>
      </c>
      <c r="AU351" s="195" t="s">
        <v>180</v>
      </c>
      <c r="AY351" s="14" t="s">
        <v>172</v>
      </c>
      <c r="BE351" s="196">
        <f t="shared" si="84"/>
        <v>0</v>
      </c>
      <c r="BF351" s="196">
        <f t="shared" si="85"/>
        <v>0</v>
      </c>
      <c r="BG351" s="196">
        <f t="shared" si="86"/>
        <v>0</v>
      </c>
      <c r="BH351" s="196">
        <f t="shared" si="87"/>
        <v>0</v>
      </c>
      <c r="BI351" s="196">
        <f t="shared" si="88"/>
        <v>0</v>
      </c>
      <c r="BJ351" s="14" t="s">
        <v>180</v>
      </c>
      <c r="BK351" s="196">
        <f t="shared" si="89"/>
        <v>0</v>
      </c>
      <c r="BL351" s="14" t="s">
        <v>179</v>
      </c>
      <c r="BM351" s="195" t="s">
        <v>1703</v>
      </c>
    </row>
    <row r="352" spans="1:65" s="2" customFormat="1" ht="24.2" customHeight="1">
      <c r="A352" s="31"/>
      <c r="B352" s="32"/>
      <c r="C352" s="184" t="s">
        <v>1328</v>
      </c>
      <c r="D352" s="184" t="s">
        <v>175</v>
      </c>
      <c r="E352" s="185" t="s">
        <v>1965</v>
      </c>
      <c r="F352" s="186" t="s">
        <v>1966</v>
      </c>
      <c r="G352" s="187" t="s">
        <v>1048</v>
      </c>
      <c r="H352" s="188">
        <v>1</v>
      </c>
      <c r="I352" s="189"/>
      <c r="J352" s="188">
        <f t="shared" si="80"/>
        <v>0</v>
      </c>
      <c r="K352" s="190"/>
      <c r="L352" s="36"/>
      <c r="M352" s="191" t="s">
        <v>1</v>
      </c>
      <c r="N352" s="192" t="s">
        <v>38</v>
      </c>
      <c r="O352" s="68"/>
      <c r="P352" s="193">
        <f t="shared" si="81"/>
        <v>0</v>
      </c>
      <c r="Q352" s="193">
        <v>0</v>
      </c>
      <c r="R352" s="193">
        <f t="shared" si="82"/>
        <v>0</v>
      </c>
      <c r="S352" s="193">
        <v>0</v>
      </c>
      <c r="T352" s="194">
        <f t="shared" si="83"/>
        <v>0</v>
      </c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R352" s="195" t="s">
        <v>179</v>
      </c>
      <c r="AT352" s="195" t="s">
        <v>175</v>
      </c>
      <c r="AU352" s="195" t="s">
        <v>180</v>
      </c>
      <c r="AY352" s="14" t="s">
        <v>172</v>
      </c>
      <c r="BE352" s="196">
        <f t="shared" si="84"/>
        <v>0</v>
      </c>
      <c r="BF352" s="196">
        <f t="shared" si="85"/>
        <v>0</v>
      </c>
      <c r="BG352" s="196">
        <f t="shared" si="86"/>
        <v>0</v>
      </c>
      <c r="BH352" s="196">
        <f t="shared" si="87"/>
        <v>0</v>
      </c>
      <c r="BI352" s="196">
        <f t="shared" si="88"/>
        <v>0</v>
      </c>
      <c r="BJ352" s="14" t="s">
        <v>180</v>
      </c>
      <c r="BK352" s="196">
        <f t="shared" si="89"/>
        <v>0</v>
      </c>
      <c r="BL352" s="14" t="s">
        <v>179</v>
      </c>
      <c r="BM352" s="195" t="s">
        <v>1706</v>
      </c>
    </row>
    <row r="353" spans="1:65" s="2" customFormat="1" ht="24.2" customHeight="1">
      <c r="A353" s="31"/>
      <c r="B353" s="32"/>
      <c r="C353" s="184" t="s">
        <v>1707</v>
      </c>
      <c r="D353" s="184" t="s">
        <v>175</v>
      </c>
      <c r="E353" s="185" t="s">
        <v>1968</v>
      </c>
      <c r="F353" s="186" t="s">
        <v>1969</v>
      </c>
      <c r="G353" s="187" t="s">
        <v>394</v>
      </c>
      <c r="H353" s="188">
        <v>6</v>
      </c>
      <c r="I353" s="189"/>
      <c r="J353" s="188">
        <f t="shared" si="80"/>
        <v>0</v>
      </c>
      <c r="K353" s="190"/>
      <c r="L353" s="36"/>
      <c r="M353" s="191" t="s">
        <v>1</v>
      </c>
      <c r="N353" s="192" t="s">
        <v>38</v>
      </c>
      <c r="O353" s="68"/>
      <c r="P353" s="193">
        <f t="shared" si="81"/>
        <v>0</v>
      </c>
      <c r="Q353" s="193">
        <v>2.5428199999999999</v>
      </c>
      <c r="R353" s="193">
        <f t="shared" si="82"/>
        <v>15.256919999999999</v>
      </c>
      <c r="S353" s="193">
        <v>0</v>
      </c>
      <c r="T353" s="194">
        <f t="shared" si="83"/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95" t="s">
        <v>179</v>
      </c>
      <c r="AT353" s="195" t="s">
        <v>175</v>
      </c>
      <c r="AU353" s="195" t="s">
        <v>180</v>
      </c>
      <c r="AY353" s="14" t="s">
        <v>172</v>
      </c>
      <c r="BE353" s="196">
        <f t="shared" si="84"/>
        <v>0</v>
      </c>
      <c r="BF353" s="196">
        <f t="shared" si="85"/>
        <v>0</v>
      </c>
      <c r="BG353" s="196">
        <f t="shared" si="86"/>
        <v>0</v>
      </c>
      <c r="BH353" s="196">
        <f t="shared" si="87"/>
        <v>0</v>
      </c>
      <c r="BI353" s="196">
        <f t="shared" si="88"/>
        <v>0</v>
      </c>
      <c r="BJ353" s="14" t="s">
        <v>180</v>
      </c>
      <c r="BK353" s="196">
        <f t="shared" si="89"/>
        <v>0</v>
      </c>
      <c r="BL353" s="14" t="s">
        <v>179</v>
      </c>
      <c r="BM353" s="195" t="s">
        <v>1710</v>
      </c>
    </row>
    <row r="354" spans="1:65" s="2" customFormat="1" ht="24.2" customHeight="1">
      <c r="A354" s="31"/>
      <c r="B354" s="32"/>
      <c r="C354" s="184" t="s">
        <v>1331</v>
      </c>
      <c r="D354" s="184" t="s">
        <v>175</v>
      </c>
      <c r="E354" s="185" t="s">
        <v>1972</v>
      </c>
      <c r="F354" s="186" t="s">
        <v>1973</v>
      </c>
      <c r="G354" s="187" t="s">
        <v>394</v>
      </c>
      <c r="H354" s="188">
        <v>1</v>
      </c>
      <c r="I354" s="189"/>
      <c r="J354" s="188">
        <f t="shared" si="80"/>
        <v>0</v>
      </c>
      <c r="K354" s="190"/>
      <c r="L354" s="36"/>
      <c r="M354" s="191" t="s">
        <v>1</v>
      </c>
      <c r="N354" s="192" t="s">
        <v>38</v>
      </c>
      <c r="O354" s="68"/>
      <c r="P354" s="193">
        <f t="shared" si="81"/>
        <v>0</v>
      </c>
      <c r="Q354" s="193">
        <v>2.5428199999999999</v>
      </c>
      <c r="R354" s="193">
        <f t="shared" si="82"/>
        <v>2.5428199999999999</v>
      </c>
      <c r="S354" s="193">
        <v>0</v>
      </c>
      <c r="T354" s="194">
        <f t="shared" si="83"/>
        <v>0</v>
      </c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R354" s="195" t="s">
        <v>179</v>
      </c>
      <c r="AT354" s="195" t="s">
        <v>175</v>
      </c>
      <c r="AU354" s="195" t="s">
        <v>180</v>
      </c>
      <c r="AY354" s="14" t="s">
        <v>172</v>
      </c>
      <c r="BE354" s="196">
        <f t="shared" si="84"/>
        <v>0</v>
      </c>
      <c r="BF354" s="196">
        <f t="shared" si="85"/>
        <v>0</v>
      </c>
      <c r="BG354" s="196">
        <f t="shared" si="86"/>
        <v>0</v>
      </c>
      <c r="BH354" s="196">
        <f t="shared" si="87"/>
        <v>0</v>
      </c>
      <c r="BI354" s="196">
        <f t="shared" si="88"/>
        <v>0</v>
      </c>
      <c r="BJ354" s="14" t="s">
        <v>180</v>
      </c>
      <c r="BK354" s="196">
        <f t="shared" si="89"/>
        <v>0</v>
      </c>
      <c r="BL354" s="14" t="s">
        <v>179</v>
      </c>
      <c r="BM354" s="195" t="s">
        <v>1713</v>
      </c>
    </row>
    <row r="355" spans="1:65" s="2" customFormat="1" ht="24.2" customHeight="1">
      <c r="A355" s="31"/>
      <c r="B355" s="32"/>
      <c r="C355" s="184" t="s">
        <v>1714</v>
      </c>
      <c r="D355" s="184" t="s">
        <v>175</v>
      </c>
      <c r="E355" s="185" t="s">
        <v>1975</v>
      </c>
      <c r="F355" s="186" t="s">
        <v>1976</v>
      </c>
      <c r="G355" s="187" t="s">
        <v>394</v>
      </c>
      <c r="H355" s="188">
        <v>6.5</v>
      </c>
      <c r="I355" s="189"/>
      <c r="J355" s="188">
        <f t="shared" si="80"/>
        <v>0</v>
      </c>
      <c r="K355" s="190"/>
      <c r="L355" s="36"/>
      <c r="M355" s="191" t="s">
        <v>1</v>
      </c>
      <c r="N355" s="192" t="s">
        <v>38</v>
      </c>
      <c r="O355" s="68"/>
      <c r="P355" s="193">
        <f t="shared" si="81"/>
        <v>0</v>
      </c>
      <c r="Q355" s="193">
        <v>0</v>
      </c>
      <c r="R355" s="193">
        <f t="shared" si="82"/>
        <v>0</v>
      </c>
      <c r="S355" s="193">
        <v>0</v>
      </c>
      <c r="T355" s="194">
        <f t="shared" si="83"/>
        <v>0</v>
      </c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R355" s="195" t="s">
        <v>179</v>
      </c>
      <c r="AT355" s="195" t="s">
        <v>175</v>
      </c>
      <c r="AU355" s="195" t="s">
        <v>180</v>
      </c>
      <c r="AY355" s="14" t="s">
        <v>172</v>
      </c>
      <c r="BE355" s="196">
        <f t="shared" si="84"/>
        <v>0</v>
      </c>
      <c r="BF355" s="196">
        <f t="shared" si="85"/>
        <v>0</v>
      </c>
      <c r="BG355" s="196">
        <f t="shared" si="86"/>
        <v>0</v>
      </c>
      <c r="BH355" s="196">
        <f t="shared" si="87"/>
        <v>0</v>
      </c>
      <c r="BI355" s="196">
        <f t="shared" si="88"/>
        <v>0</v>
      </c>
      <c r="BJ355" s="14" t="s">
        <v>180</v>
      </c>
      <c r="BK355" s="196">
        <f t="shared" si="89"/>
        <v>0</v>
      </c>
      <c r="BL355" s="14" t="s">
        <v>179</v>
      </c>
      <c r="BM355" s="195" t="s">
        <v>1717</v>
      </c>
    </row>
    <row r="356" spans="1:65" s="2" customFormat="1" ht="24.2" customHeight="1">
      <c r="A356" s="31"/>
      <c r="B356" s="32"/>
      <c r="C356" s="184" t="s">
        <v>1334</v>
      </c>
      <c r="D356" s="184" t="s">
        <v>175</v>
      </c>
      <c r="E356" s="185" t="s">
        <v>1979</v>
      </c>
      <c r="F356" s="186" t="s">
        <v>1980</v>
      </c>
      <c r="G356" s="187" t="s">
        <v>1048</v>
      </c>
      <c r="H356" s="188">
        <v>1</v>
      </c>
      <c r="I356" s="189"/>
      <c r="J356" s="188">
        <f t="shared" si="80"/>
        <v>0</v>
      </c>
      <c r="K356" s="190"/>
      <c r="L356" s="36"/>
      <c r="M356" s="191" t="s">
        <v>1</v>
      </c>
      <c r="N356" s="192" t="s">
        <v>38</v>
      </c>
      <c r="O356" s="68"/>
      <c r="P356" s="193">
        <f t="shared" si="81"/>
        <v>0</v>
      </c>
      <c r="Q356" s="193">
        <v>0</v>
      </c>
      <c r="R356" s="193">
        <f t="shared" si="82"/>
        <v>0</v>
      </c>
      <c r="S356" s="193">
        <v>0</v>
      </c>
      <c r="T356" s="194">
        <f t="shared" si="83"/>
        <v>0</v>
      </c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R356" s="195" t="s">
        <v>179</v>
      </c>
      <c r="AT356" s="195" t="s">
        <v>175</v>
      </c>
      <c r="AU356" s="195" t="s">
        <v>180</v>
      </c>
      <c r="AY356" s="14" t="s">
        <v>172</v>
      </c>
      <c r="BE356" s="196">
        <f t="shared" si="84"/>
        <v>0</v>
      </c>
      <c r="BF356" s="196">
        <f t="shared" si="85"/>
        <v>0</v>
      </c>
      <c r="BG356" s="196">
        <f t="shared" si="86"/>
        <v>0</v>
      </c>
      <c r="BH356" s="196">
        <f t="shared" si="87"/>
        <v>0</v>
      </c>
      <c r="BI356" s="196">
        <f t="shared" si="88"/>
        <v>0</v>
      </c>
      <c r="BJ356" s="14" t="s">
        <v>180</v>
      </c>
      <c r="BK356" s="196">
        <f t="shared" si="89"/>
        <v>0</v>
      </c>
      <c r="BL356" s="14" t="s">
        <v>179</v>
      </c>
      <c r="BM356" s="195" t="s">
        <v>1720</v>
      </c>
    </row>
    <row r="357" spans="1:65" s="2" customFormat="1" ht="24.2" customHeight="1">
      <c r="A357" s="31"/>
      <c r="B357" s="32"/>
      <c r="C357" s="184" t="s">
        <v>1721</v>
      </c>
      <c r="D357" s="184" t="s">
        <v>175</v>
      </c>
      <c r="E357" s="185" t="s">
        <v>1982</v>
      </c>
      <c r="F357" s="186" t="s">
        <v>1983</v>
      </c>
      <c r="G357" s="187" t="s">
        <v>1048</v>
      </c>
      <c r="H357" s="188">
        <v>13</v>
      </c>
      <c r="I357" s="189"/>
      <c r="J357" s="188">
        <f t="shared" si="80"/>
        <v>0</v>
      </c>
      <c r="K357" s="190"/>
      <c r="L357" s="36"/>
      <c r="M357" s="191" t="s">
        <v>1</v>
      </c>
      <c r="N357" s="192" t="s">
        <v>38</v>
      </c>
      <c r="O357" s="68"/>
      <c r="P357" s="193">
        <f t="shared" si="81"/>
        <v>0</v>
      </c>
      <c r="Q357" s="193">
        <v>0</v>
      </c>
      <c r="R357" s="193">
        <f t="shared" si="82"/>
        <v>0</v>
      </c>
      <c r="S357" s="193">
        <v>0</v>
      </c>
      <c r="T357" s="194">
        <f t="shared" si="83"/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95" t="s">
        <v>179</v>
      </c>
      <c r="AT357" s="195" t="s">
        <v>175</v>
      </c>
      <c r="AU357" s="195" t="s">
        <v>180</v>
      </c>
      <c r="AY357" s="14" t="s">
        <v>172</v>
      </c>
      <c r="BE357" s="196">
        <f t="shared" si="84"/>
        <v>0</v>
      </c>
      <c r="BF357" s="196">
        <f t="shared" si="85"/>
        <v>0</v>
      </c>
      <c r="BG357" s="196">
        <f t="shared" si="86"/>
        <v>0</v>
      </c>
      <c r="BH357" s="196">
        <f t="shared" si="87"/>
        <v>0</v>
      </c>
      <c r="BI357" s="196">
        <f t="shared" si="88"/>
        <v>0</v>
      </c>
      <c r="BJ357" s="14" t="s">
        <v>180</v>
      </c>
      <c r="BK357" s="196">
        <f t="shared" si="89"/>
        <v>0</v>
      </c>
      <c r="BL357" s="14" t="s">
        <v>179</v>
      </c>
      <c r="BM357" s="195" t="s">
        <v>1724</v>
      </c>
    </row>
    <row r="358" spans="1:65" s="2" customFormat="1" ht="24.2" customHeight="1">
      <c r="A358" s="31"/>
      <c r="B358" s="32"/>
      <c r="C358" s="184" t="s">
        <v>1337</v>
      </c>
      <c r="D358" s="184" t="s">
        <v>175</v>
      </c>
      <c r="E358" s="185" t="s">
        <v>1986</v>
      </c>
      <c r="F358" s="186" t="s">
        <v>1987</v>
      </c>
      <c r="G358" s="187" t="s">
        <v>1048</v>
      </c>
      <c r="H358" s="188">
        <v>5</v>
      </c>
      <c r="I358" s="189"/>
      <c r="J358" s="188">
        <f t="shared" si="80"/>
        <v>0</v>
      </c>
      <c r="K358" s="190"/>
      <c r="L358" s="36"/>
      <c r="M358" s="191" t="s">
        <v>1</v>
      </c>
      <c r="N358" s="192" t="s">
        <v>38</v>
      </c>
      <c r="O358" s="68"/>
      <c r="P358" s="193">
        <f t="shared" si="81"/>
        <v>0</v>
      </c>
      <c r="Q358" s="193">
        <v>0</v>
      </c>
      <c r="R358" s="193">
        <f t="shared" si="82"/>
        <v>0</v>
      </c>
      <c r="S358" s="193">
        <v>0</v>
      </c>
      <c r="T358" s="194">
        <f t="shared" si="83"/>
        <v>0</v>
      </c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R358" s="195" t="s">
        <v>179</v>
      </c>
      <c r="AT358" s="195" t="s">
        <v>175</v>
      </c>
      <c r="AU358" s="195" t="s">
        <v>180</v>
      </c>
      <c r="AY358" s="14" t="s">
        <v>172</v>
      </c>
      <c r="BE358" s="196">
        <f t="shared" si="84"/>
        <v>0</v>
      </c>
      <c r="BF358" s="196">
        <f t="shared" si="85"/>
        <v>0</v>
      </c>
      <c r="BG358" s="196">
        <f t="shared" si="86"/>
        <v>0</v>
      </c>
      <c r="BH358" s="196">
        <f t="shared" si="87"/>
        <v>0</v>
      </c>
      <c r="BI358" s="196">
        <f t="shared" si="88"/>
        <v>0</v>
      </c>
      <c r="BJ358" s="14" t="s">
        <v>180</v>
      </c>
      <c r="BK358" s="196">
        <f t="shared" si="89"/>
        <v>0</v>
      </c>
      <c r="BL358" s="14" t="s">
        <v>179</v>
      </c>
      <c r="BM358" s="195" t="s">
        <v>1727</v>
      </c>
    </row>
    <row r="359" spans="1:65" s="2" customFormat="1" ht="24.2" customHeight="1">
      <c r="A359" s="31"/>
      <c r="B359" s="32"/>
      <c r="C359" s="184" t="s">
        <v>1728</v>
      </c>
      <c r="D359" s="184" t="s">
        <v>175</v>
      </c>
      <c r="E359" s="185" t="s">
        <v>1989</v>
      </c>
      <c r="F359" s="186" t="s">
        <v>1990</v>
      </c>
      <c r="G359" s="187" t="s">
        <v>1048</v>
      </c>
      <c r="H359" s="188">
        <v>14</v>
      </c>
      <c r="I359" s="189"/>
      <c r="J359" s="188">
        <f t="shared" si="80"/>
        <v>0</v>
      </c>
      <c r="K359" s="190"/>
      <c r="L359" s="36"/>
      <c r="M359" s="191" t="s">
        <v>1</v>
      </c>
      <c r="N359" s="192" t="s">
        <v>38</v>
      </c>
      <c r="O359" s="68"/>
      <c r="P359" s="193">
        <f t="shared" si="81"/>
        <v>0</v>
      </c>
      <c r="Q359" s="193">
        <v>0</v>
      </c>
      <c r="R359" s="193">
        <f t="shared" si="82"/>
        <v>0</v>
      </c>
      <c r="S359" s="193">
        <v>0</v>
      </c>
      <c r="T359" s="194">
        <f t="shared" si="83"/>
        <v>0</v>
      </c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R359" s="195" t="s">
        <v>179</v>
      </c>
      <c r="AT359" s="195" t="s">
        <v>175</v>
      </c>
      <c r="AU359" s="195" t="s">
        <v>180</v>
      </c>
      <c r="AY359" s="14" t="s">
        <v>172</v>
      </c>
      <c r="BE359" s="196">
        <f t="shared" si="84"/>
        <v>0</v>
      </c>
      <c r="BF359" s="196">
        <f t="shared" si="85"/>
        <v>0</v>
      </c>
      <c r="BG359" s="196">
        <f t="shared" si="86"/>
        <v>0</v>
      </c>
      <c r="BH359" s="196">
        <f t="shared" si="87"/>
        <v>0</v>
      </c>
      <c r="BI359" s="196">
        <f t="shared" si="88"/>
        <v>0</v>
      </c>
      <c r="BJ359" s="14" t="s">
        <v>180</v>
      </c>
      <c r="BK359" s="196">
        <f t="shared" si="89"/>
        <v>0</v>
      </c>
      <c r="BL359" s="14" t="s">
        <v>179</v>
      </c>
      <c r="BM359" s="195" t="s">
        <v>1731</v>
      </c>
    </row>
    <row r="360" spans="1:65" s="2" customFormat="1" ht="24.2" customHeight="1">
      <c r="A360" s="31"/>
      <c r="B360" s="32"/>
      <c r="C360" s="184" t="s">
        <v>1340</v>
      </c>
      <c r="D360" s="184" t="s">
        <v>175</v>
      </c>
      <c r="E360" s="185" t="s">
        <v>1993</v>
      </c>
      <c r="F360" s="186" t="s">
        <v>1994</v>
      </c>
      <c r="G360" s="187" t="s">
        <v>1048</v>
      </c>
      <c r="H360" s="188">
        <v>14</v>
      </c>
      <c r="I360" s="189"/>
      <c r="J360" s="188">
        <f t="shared" si="80"/>
        <v>0</v>
      </c>
      <c r="K360" s="190"/>
      <c r="L360" s="36"/>
      <c r="M360" s="191" t="s">
        <v>1</v>
      </c>
      <c r="N360" s="192" t="s">
        <v>38</v>
      </c>
      <c r="O360" s="68"/>
      <c r="P360" s="193">
        <f t="shared" si="81"/>
        <v>0</v>
      </c>
      <c r="Q360" s="193">
        <v>0</v>
      </c>
      <c r="R360" s="193">
        <f t="shared" si="82"/>
        <v>0</v>
      </c>
      <c r="S360" s="193">
        <v>0</v>
      </c>
      <c r="T360" s="194">
        <f t="shared" si="83"/>
        <v>0</v>
      </c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R360" s="195" t="s">
        <v>179</v>
      </c>
      <c r="AT360" s="195" t="s">
        <v>175</v>
      </c>
      <c r="AU360" s="195" t="s">
        <v>180</v>
      </c>
      <c r="AY360" s="14" t="s">
        <v>172</v>
      </c>
      <c r="BE360" s="196">
        <f t="shared" si="84"/>
        <v>0</v>
      </c>
      <c r="BF360" s="196">
        <f t="shared" si="85"/>
        <v>0</v>
      </c>
      <c r="BG360" s="196">
        <f t="shared" si="86"/>
        <v>0</v>
      </c>
      <c r="BH360" s="196">
        <f t="shared" si="87"/>
        <v>0</v>
      </c>
      <c r="BI360" s="196">
        <f t="shared" si="88"/>
        <v>0</v>
      </c>
      <c r="BJ360" s="14" t="s">
        <v>180</v>
      </c>
      <c r="BK360" s="196">
        <f t="shared" si="89"/>
        <v>0</v>
      </c>
      <c r="BL360" s="14" t="s">
        <v>179</v>
      </c>
      <c r="BM360" s="195" t="s">
        <v>1734</v>
      </c>
    </row>
    <row r="361" spans="1:65" s="2" customFormat="1" ht="24.2" customHeight="1">
      <c r="A361" s="31"/>
      <c r="B361" s="32"/>
      <c r="C361" s="184" t="s">
        <v>1735</v>
      </c>
      <c r="D361" s="184" t="s">
        <v>175</v>
      </c>
      <c r="E361" s="185" t="s">
        <v>1996</v>
      </c>
      <c r="F361" s="186" t="s">
        <v>1997</v>
      </c>
      <c r="G361" s="187" t="s">
        <v>337</v>
      </c>
      <c r="H361" s="188">
        <v>81</v>
      </c>
      <c r="I361" s="189"/>
      <c r="J361" s="188">
        <f t="shared" si="80"/>
        <v>0</v>
      </c>
      <c r="K361" s="190"/>
      <c r="L361" s="36"/>
      <c r="M361" s="191" t="s">
        <v>1</v>
      </c>
      <c r="N361" s="192" t="s">
        <v>38</v>
      </c>
      <c r="O361" s="68"/>
      <c r="P361" s="193">
        <f t="shared" si="81"/>
        <v>0</v>
      </c>
      <c r="Q361" s="193">
        <v>0</v>
      </c>
      <c r="R361" s="193">
        <f t="shared" si="82"/>
        <v>0</v>
      </c>
      <c r="S361" s="193">
        <v>0</v>
      </c>
      <c r="T361" s="194">
        <f t="shared" si="83"/>
        <v>0</v>
      </c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R361" s="195" t="s">
        <v>179</v>
      </c>
      <c r="AT361" s="195" t="s">
        <v>175</v>
      </c>
      <c r="AU361" s="195" t="s">
        <v>180</v>
      </c>
      <c r="AY361" s="14" t="s">
        <v>172</v>
      </c>
      <c r="BE361" s="196">
        <f t="shared" si="84"/>
        <v>0</v>
      </c>
      <c r="BF361" s="196">
        <f t="shared" si="85"/>
        <v>0</v>
      </c>
      <c r="BG361" s="196">
        <f t="shared" si="86"/>
        <v>0</v>
      </c>
      <c r="BH361" s="196">
        <f t="shared" si="87"/>
        <v>0</v>
      </c>
      <c r="BI361" s="196">
        <f t="shared" si="88"/>
        <v>0</v>
      </c>
      <c r="BJ361" s="14" t="s">
        <v>180</v>
      </c>
      <c r="BK361" s="196">
        <f t="shared" si="89"/>
        <v>0</v>
      </c>
      <c r="BL361" s="14" t="s">
        <v>179</v>
      </c>
      <c r="BM361" s="195" t="s">
        <v>1738</v>
      </c>
    </row>
    <row r="362" spans="1:65" s="2" customFormat="1" ht="24.2" customHeight="1">
      <c r="A362" s="31"/>
      <c r="B362" s="32"/>
      <c r="C362" s="184" t="s">
        <v>1343</v>
      </c>
      <c r="D362" s="184" t="s">
        <v>175</v>
      </c>
      <c r="E362" s="185" t="s">
        <v>2240</v>
      </c>
      <c r="F362" s="186" t="s">
        <v>2241</v>
      </c>
      <c r="G362" s="187" t="s">
        <v>337</v>
      </c>
      <c r="H362" s="188">
        <v>9</v>
      </c>
      <c r="I362" s="189"/>
      <c r="J362" s="188">
        <f t="shared" si="80"/>
        <v>0</v>
      </c>
      <c r="K362" s="190"/>
      <c r="L362" s="36"/>
      <c r="M362" s="191" t="s">
        <v>1</v>
      </c>
      <c r="N362" s="192" t="s">
        <v>38</v>
      </c>
      <c r="O362" s="68"/>
      <c r="P362" s="193">
        <f t="shared" si="81"/>
        <v>0</v>
      </c>
      <c r="Q362" s="193">
        <v>0</v>
      </c>
      <c r="R362" s="193">
        <f t="shared" si="82"/>
        <v>0</v>
      </c>
      <c r="S362" s="193">
        <v>0</v>
      </c>
      <c r="T362" s="194">
        <f t="shared" si="83"/>
        <v>0</v>
      </c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R362" s="195" t="s">
        <v>179</v>
      </c>
      <c r="AT362" s="195" t="s">
        <v>175</v>
      </c>
      <c r="AU362" s="195" t="s">
        <v>180</v>
      </c>
      <c r="AY362" s="14" t="s">
        <v>172</v>
      </c>
      <c r="BE362" s="196">
        <f t="shared" si="84"/>
        <v>0</v>
      </c>
      <c r="BF362" s="196">
        <f t="shared" si="85"/>
        <v>0</v>
      </c>
      <c r="BG362" s="196">
        <f t="shared" si="86"/>
        <v>0</v>
      </c>
      <c r="BH362" s="196">
        <f t="shared" si="87"/>
        <v>0</v>
      </c>
      <c r="BI362" s="196">
        <f t="shared" si="88"/>
        <v>0</v>
      </c>
      <c r="BJ362" s="14" t="s">
        <v>180</v>
      </c>
      <c r="BK362" s="196">
        <f t="shared" si="89"/>
        <v>0</v>
      </c>
      <c r="BL362" s="14" t="s">
        <v>179</v>
      </c>
      <c r="BM362" s="195" t="s">
        <v>1741</v>
      </c>
    </row>
    <row r="363" spans="1:65" s="2" customFormat="1" ht="24.2" customHeight="1">
      <c r="A363" s="31"/>
      <c r="B363" s="32"/>
      <c r="C363" s="184" t="s">
        <v>1742</v>
      </c>
      <c r="D363" s="184" t="s">
        <v>175</v>
      </c>
      <c r="E363" s="185" t="s">
        <v>2000</v>
      </c>
      <c r="F363" s="186" t="s">
        <v>2001</v>
      </c>
      <c r="G363" s="187" t="s">
        <v>337</v>
      </c>
      <c r="H363" s="188">
        <v>118</v>
      </c>
      <c r="I363" s="189"/>
      <c r="J363" s="188">
        <f t="shared" si="80"/>
        <v>0</v>
      </c>
      <c r="K363" s="190"/>
      <c r="L363" s="36"/>
      <c r="M363" s="191" t="s">
        <v>1</v>
      </c>
      <c r="N363" s="192" t="s">
        <v>38</v>
      </c>
      <c r="O363" s="68"/>
      <c r="P363" s="193">
        <f t="shared" si="81"/>
        <v>0</v>
      </c>
      <c r="Q363" s="193">
        <v>0</v>
      </c>
      <c r="R363" s="193">
        <f t="shared" si="82"/>
        <v>0</v>
      </c>
      <c r="S363" s="193">
        <v>0</v>
      </c>
      <c r="T363" s="194">
        <f t="shared" si="83"/>
        <v>0</v>
      </c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R363" s="195" t="s">
        <v>179</v>
      </c>
      <c r="AT363" s="195" t="s">
        <v>175</v>
      </c>
      <c r="AU363" s="195" t="s">
        <v>180</v>
      </c>
      <c r="AY363" s="14" t="s">
        <v>172</v>
      </c>
      <c r="BE363" s="196">
        <f t="shared" si="84"/>
        <v>0</v>
      </c>
      <c r="BF363" s="196">
        <f t="shared" si="85"/>
        <v>0</v>
      </c>
      <c r="BG363" s="196">
        <f t="shared" si="86"/>
        <v>0</v>
      </c>
      <c r="BH363" s="196">
        <f t="shared" si="87"/>
        <v>0</v>
      </c>
      <c r="BI363" s="196">
        <f t="shared" si="88"/>
        <v>0</v>
      </c>
      <c r="BJ363" s="14" t="s">
        <v>180</v>
      </c>
      <c r="BK363" s="196">
        <f t="shared" si="89"/>
        <v>0</v>
      </c>
      <c r="BL363" s="14" t="s">
        <v>179</v>
      </c>
      <c r="BM363" s="195" t="s">
        <v>1745</v>
      </c>
    </row>
    <row r="364" spans="1:65" s="2" customFormat="1" ht="24.2" customHeight="1">
      <c r="A364" s="31"/>
      <c r="B364" s="32"/>
      <c r="C364" s="184" t="s">
        <v>1347</v>
      </c>
      <c r="D364" s="184" t="s">
        <v>175</v>
      </c>
      <c r="E364" s="185" t="s">
        <v>2266</v>
      </c>
      <c r="F364" s="186" t="s">
        <v>2267</v>
      </c>
      <c r="G364" s="187" t="s">
        <v>337</v>
      </c>
      <c r="H364" s="188">
        <v>3</v>
      </c>
      <c r="I364" s="189"/>
      <c r="J364" s="188">
        <f t="shared" si="80"/>
        <v>0</v>
      </c>
      <c r="K364" s="190"/>
      <c r="L364" s="36"/>
      <c r="M364" s="191" t="s">
        <v>1</v>
      </c>
      <c r="N364" s="192" t="s">
        <v>38</v>
      </c>
      <c r="O364" s="68"/>
      <c r="P364" s="193">
        <f t="shared" si="81"/>
        <v>0</v>
      </c>
      <c r="Q364" s="193">
        <v>0</v>
      </c>
      <c r="R364" s="193">
        <f t="shared" si="82"/>
        <v>0</v>
      </c>
      <c r="S364" s="193">
        <v>0</v>
      </c>
      <c r="T364" s="194">
        <f t="shared" si="83"/>
        <v>0</v>
      </c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R364" s="195" t="s">
        <v>179</v>
      </c>
      <c r="AT364" s="195" t="s">
        <v>175</v>
      </c>
      <c r="AU364" s="195" t="s">
        <v>180</v>
      </c>
      <c r="AY364" s="14" t="s">
        <v>172</v>
      </c>
      <c r="BE364" s="196">
        <f t="shared" si="84"/>
        <v>0</v>
      </c>
      <c r="BF364" s="196">
        <f t="shared" si="85"/>
        <v>0</v>
      </c>
      <c r="BG364" s="196">
        <f t="shared" si="86"/>
        <v>0</v>
      </c>
      <c r="BH364" s="196">
        <f t="shared" si="87"/>
        <v>0</v>
      </c>
      <c r="BI364" s="196">
        <f t="shared" si="88"/>
        <v>0</v>
      </c>
      <c r="BJ364" s="14" t="s">
        <v>180</v>
      </c>
      <c r="BK364" s="196">
        <f t="shared" si="89"/>
        <v>0</v>
      </c>
      <c r="BL364" s="14" t="s">
        <v>179</v>
      </c>
      <c r="BM364" s="195" t="s">
        <v>1748</v>
      </c>
    </row>
    <row r="365" spans="1:65" s="2" customFormat="1" ht="24.2" customHeight="1">
      <c r="A365" s="31"/>
      <c r="B365" s="32"/>
      <c r="C365" s="184" t="s">
        <v>1749</v>
      </c>
      <c r="D365" s="184" t="s">
        <v>175</v>
      </c>
      <c r="E365" s="185" t="s">
        <v>2003</v>
      </c>
      <c r="F365" s="186" t="s">
        <v>2004</v>
      </c>
      <c r="G365" s="187" t="s">
        <v>337</v>
      </c>
      <c r="H365" s="188">
        <v>19</v>
      </c>
      <c r="I365" s="189"/>
      <c r="J365" s="188">
        <f t="shared" si="80"/>
        <v>0</v>
      </c>
      <c r="K365" s="190"/>
      <c r="L365" s="36"/>
      <c r="M365" s="191" t="s">
        <v>1</v>
      </c>
      <c r="N365" s="192" t="s">
        <v>38</v>
      </c>
      <c r="O365" s="68"/>
      <c r="P365" s="193">
        <f t="shared" si="81"/>
        <v>0</v>
      </c>
      <c r="Q365" s="193">
        <v>0</v>
      </c>
      <c r="R365" s="193">
        <f t="shared" si="82"/>
        <v>0</v>
      </c>
      <c r="S365" s="193">
        <v>0</v>
      </c>
      <c r="T365" s="194">
        <f t="shared" si="83"/>
        <v>0</v>
      </c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R365" s="195" t="s">
        <v>179</v>
      </c>
      <c r="AT365" s="195" t="s">
        <v>175</v>
      </c>
      <c r="AU365" s="195" t="s">
        <v>180</v>
      </c>
      <c r="AY365" s="14" t="s">
        <v>172</v>
      </c>
      <c r="BE365" s="196">
        <f t="shared" si="84"/>
        <v>0</v>
      </c>
      <c r="BF365" s="196">
        <f t="shared" si="85"/>
        <v>0</v>
      </c>
      <c r="BG365" s="196">
        <f t="shared" si="86"/>
        <v>0</v>
      </c>
      <c r="BH365" s="196">
        <f t="shared" si="87"/>
        <v>0</v>
      </c>
      <c r="BI365" s="196">
        <f t="shared" si="88"/>
        <v>0</v>
      </c>
      <c r="BJ365" s="14" t="s">
        <v>180</v>
      </c>
      <c r="BK365" s="196">
        <f t="shared" si="89"/>
        <v>0</v>
      </c>
      <c r="BL365" s="14" t="s">
        <v>179</v>
      </c>
      <c r="BM365" s="195" t="s">
        <v>1752</v>
      </c>
    </row>
    <row r="366" spans="1:65" s="2" customFormat="1" ht="24.2" customHeight="1">
      <c r="A366" s="31"/>
      <c r="B366" s="32"/>
      <c r="C366" s="184" t="s">
        <v>1350</v>
      </c>
      <c r="D366" s="184" t="s">
        <v>175</v>
      </c>
      <c r="E366" s="185" t="s">
        <v>2007</v>
      </c>
      <c r="F366" s="186" t="s">
        <v>2008</v>
      </c>
      <c r="G366" s="187" t="s">
        <v>394</v>
      </c>
      <c r="H366" s="188">
        <v>27.5</v>
      </c>
      <c r="I366" s="189"/>
      <c r="J366" s="188">
        <f t="shared" si="80"/>
        <v>0</v>
      </c>
      <c r="K366" s="190"/>
      <c r="L366" s="36"/>
      <c r="M366" s="191" t="s">
        <v>1</v>
      </c>
      <c r="N366" s="192" t="s">
        <v>38</v>
      </c>
      <c r="O366" s="68"/>
      <c r="P366" s="193">
        <f t="shared" si="81"/>
        <v>0</v>
      </c>
      <c r="Q366" s="193">
        <v>0</v>
      </c>
      <c r="R366" s="193">
        <f t="shared" si="82"/>
        <v>0</v>
      </c>
      <c r="S366" s="193">
        <v>0</v>
      </c>
      <c r="T366" s="194">
        <f t="shared" si="83"/>
        <v>0</v>
      </c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R366" s="195" t="s">
        <v>179</v>
      </c>
      <c r="AT366" s="195" t="s">
        <v>175</v>
      </c>
      <c r="AU366" s="195" t="s">
        <v>180</v>
      </c>
      <c r="AY366" s="14" t="s">
        <v>172</v>
      </c>
      <c r="BE366" s="196">
        <f t="shared" si="84"/>
        <v>0</v>
      </c>
      <c r="BF366" s="196">
        <f t="shared" si="85"/>
        <v>0</v>
      </c>
      <c r="BG366" s="196">
        <f t="shared" si="86"/>
        <v>0</v>
      </c>
      <c r="BH366" s="196">
        <f t="shared" si="87"/>
        <v>0</v>
      </c>
      <c r="BI366" s="196">
        <f t="shared" si="88"/>
        <v>0</v>
      </c>
      <c r="BJ366" s="14" t="s">
        <v>180</v>
      </c>
      <c r="BK366" s="196">
        <f t="shared" si="89"/>
        <v>0</v>
      </c>
      <c r="BL366" s="14" t="s">
        <v>179</v>
      </c>
      <c r="BM366" s="195" t="s">
        <v>1919</v>
      </c>
    </row>
    <row r="367" spans="1:65" s="2" customFormat="1" ht="24.2" customHeight="1">
      <c r="A367" s="31"/>
      <c r="B367" s="32"/>
      <c r="C367" s="184" t="s">
        <v>1920</v>
      </c>
      <c r="D367" s="184" t="s">
        <v>175</v>
      </c>
      <c r="E367" s="185" t="s">
        <v>2010</v>
      </c>
      <c r="F367" s="186" t="s">
        <v>2011</v>
      </c>
      <c r="G367" s="187" t="s">
        <v>394</v>
      </c>
      <c r="H367" s="188">
        <v>4.75</v>
      </c>
      <c r="I367" s="189"/>
      <c r="J367" s="188">
        <f t="shared" si="80"/>
        <v>0</v>
      </c>
      <c r="K367" s="190"/>
      <c r="L367" s="36"/>
      <c r="M367" s="191" t="s">
        <v>1</v>
      </c>
      <c r="N367" s="192" t="s">
        <v>38</v>
      </c>
      <c r="O367" s="68"/>
      <c r="P367" s="193">
        <f t="shared" si="81"/>
        <v>0</v>
      </c>
      <c r="Q367" s="193">
        <v>0</v>
      </c>
      <c r="R367" s="193">
        <f t="shared" si="82"/>
        <v>0</v>
      </c>
      <c r="S367" s="193">
        <v>0</v>
      </c>
      <c r="T367" s="194">
        <f t="shared" si="83"/>
        <v>0</v>
      </c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R367" s="195" t="s">
        <v>179</v>
      </c>
      <c r="AT367" s="195" t="s">
        <v>175</v>
      </c>
      <c r="AU367" s="195" t="s">
        <v>180</v>
      </c>
      <c r="AY367" s="14" t="s">
        <v>172</v>
      </c>
      <c r="BE367" s="196">
        <f t="shared" si="84"/>
        <v>0</v>
      </c>
      <c r="BF367" s="196">
        <f t="shared" si="85"/>
        <v>0</v>
      </c>
      <c r="BG367" s="196">
        <f t="shared" si="86"/>
        <v>0</v>
      </c>
      <c r="BH367" s="196">
        <f t="shared" si="87"/>
        <v>0</v>
      </c>
      <c r="BI367" s="196">
        <f t="shared" si="88"/>
        <v>0</v>
      </c>
      <c r="BJ367" s="14" t="s">
        <v>180</v>
      </c>
      <c r="BK367" s="196">
        <f t="shared" si="89"/>
        <v>0</v>
      </c>
      <c r="BL367" s="14" t="s">
        <v>179</v>
      </c>
      <c r="BM367" s="195" t="s">
        <v>1921</v>
      </c>
    </row>
    <row r="368" spans="1:65" s="2" customFormat="1" ht="24.2" customHeight="1">
      <c r="A368" s="31"/>
      <c r="B368" s="32"/>
      <c r="C368" s="184" t="s">
        <v>1354</v>
      </c>
      <c r="D368" s="184" t="s">
        <v>175</v>
      </c>
      <c r="E368" s="185" t="s">
        <v>2014</v>
      </c>
      <c r="F368" s="186" t="s">
        <v>2015</v>
      </c>
      <c r="G368" s="187" t="s">
        <v>337</v>
      </c>
      <c r="H368" s="188">
        <v>208</v>
      </c>
      <c r="I368" s="189"/>
      <c r="J368" s="188">
        <f t="shared" si="80"/>
        <v>0</v>
      </c>
      <c r="K368" s="190"/>
      <c r="L368" s="36"/>
      <c r="M368" s="191" t="s">
        <v>1</v>
      </c>
      <c r="N368" s="192" t="s">
        <v>38</v>
      </c>
      <c r="O368" s="68"/>
      <c r="P368" s="193">
        <f t="shared" si="81"/>
        <v>0</v>
      </c>
      <c r="Q368" s="193">
        <v>0</v>
      </c>
      <c r="R368" s="193">
        <f t="shared" si="82"/>
        <v>0</v>
      </c>
      <c r="S368" s="193">
        <v>0</v>
      </c>
      <c r="T368" s="194">
        <f t="shared" si="83"/>
        <v>0</v>
      </c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R368" s="195" t="s">
        <v>179</v>
      </c>
      <c r="AT368" s="195" t="s">
        <v>175</v>
      </c>
      <c r="AU368" s="195" t="s">
        <v>180</v>
      </c>
      <c r="AY368" s="14" t="s">
        <v>172</v>
      </c>
      <c r="BE368" s="196">
        <f t="shared" si="84"/>
        <v>0</v>
      </c>
      <c r="BF368" s="196">
        <f t="shared" si="85"/>
        <v>0</v>
      </c>
      <c r="BG368" s="196">
        <f t="shared" si="86"/>
        <v>0</v>
      </c>
      <c r="BH368" s="196">
        <f t="shared" si="87"/>
        <v>0</v>
      </c>
      <c r="BI368" s="196">
        <f t="shared" si="88"/>
        <v>0</v>
      </c>
      <c r="BJ368" s="14" t="s">
        <v>180</v>
      </c>
      <c r="BK368" s="196">
        <f t="shared" si="89"/>
        <v>0</v>
      </c>
      <c r="BL368" s="14" t="s">
        <v>179</v>
      </c>
      <c r="BM368" s="195" t="s">
        <v>1924</v>
      </c>
    </row>
    <row r="369" spans="1:65" s="2" customFormat="1" ht="24.2" customHeight="1">
      <c r="A369" s="31"/>
      <c r="B369" s="32"/>
      <c r="C369" s="184" t="s">
        <v>1925</v>
      </c>
      <c r="D369" s="184" t="s">
        <v>175</v>
      </c>
      <c r="E369" s="185" t="s">
        <v>2017</v>
      </c>
      <c r="F369" s="186" t="s">
        <v>2018</v>
      </c>
      <c r="G369" s="187" t="s">
        <v>337</v>
      </c>
      <c r="H369" s="188">
        <v>22</v>
      </c>
      <c r="I369" s="189"/>
      <c r="J369" s="188">
        <f t="shared" si="80"/>
        <v>0</v>
      </c>
      <c r="K369" s="190"/>
      <c r="L369" s="36"/>
      <c r="M369" s="191" t="s">
        <v>1</v>
      </c>
      <c r="N369" s="192" t="s">
        <v>38</v>
      </c>
      <c r="O369" s="68"/>
      <c r="P369" s="193">
        <f t="shared" si="81"/>
        <v>0</v>
      </c>
      <c r="Q369" s="193">
        <v>0</v>
      </c>
      <c r="R369" s="193">
        <f t="shared" si="82"/>
        <v>0</v>
      </c>
      <c r="S369" s="193">
        <v>0</v>
      </c>
      <c r="T369" s="194">
        <f t="shared" si="83"/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95" t="s">
        <v>179</v>
      </c>
      <c r="AT369" s="195" t="s">
        <v>175</v>
      </c>
      <c r="AU369" s="195" t="s">
        <v>180</v>
      </c>
      <c r="AY369" s="14" t="s">
        <v>172</v>
      </c>
      <c r="BE369" s="196">
        <f t="shared" si="84"/>
        <v>0</v>
      </c>
      <c r="BF369" s="196">
        <f t="shared" si="85"/>
        <v>0</v>
      </c>
      <c r="BG369" s="196">
        <f t="shared" si="86"/>
        <v>0</v>
      </c>
      <c r="BH369" s="196">
        <f t="shared" si="87"/>
        <v>0</v>
      </c>
      <c r="BI369" s="196">
        <f t="shared" si="88"/>
        <v>0</v>
      </c>
      <c r="BJ369" s="14" t="s">
        <v>180</v>
      </c>
      <c r="BK369" s="196">
        <f t="shared" si="89"/>
        <v>0</v>
      </c>
      <c r="BL369" s="14" t="s">
        <v>179</v>
      </c>
      <c r="BM369" s="195" t="s">
        <v>1926</v>
      </c>
    </row>
    <row r="370" spans="1:65" s="2" customFormat="1" ht="24.2" customHeight="1">
      <c r="A370" s="31"/>
      <c r="B370" s="32"/>
      <c r="C370" s="184" t="s">
        <v>1357</v>
      </c>
      <c r="D370" s="184" t="s">
        <v>175</v>
      </c>
      <c r="E370" s="185" t="s">
        <v>2021</v>
      </c>
      <c r="F370" s="186" t="s">
        <v>2022</v>
      </c>
      <c r="G370" s="187" t="s">
        <v>1048</v>
      </c>
      <c r="H370" s="188">
        <v>3</v>
      </c>
      <c r="I370" s="189"/>
      <c r="J370" s="188">
        <f t="shared" si="80"/>
        <v>0</v>
      </c>
      <c r="K370" s="190"/>
      <c r="L370" s="36"/>
      <c r="M370" s="191" t="s">
        <v>1</v>
      </c>
      <c r="N370" s="192" t="s">
        <v>38</v>
      </c>
      <c r="O370" s="68"/>
      <c r="P370" s="193">
        <f t="shared" si="81"/>
        <v>0</v>
      </c>
      <c r="Q370" s="193">
        <v>0</v>
      </c>
      <c r="R370" s="193">
        <f t="shared" si="82"/>
        <v>0</v>
      </c>
      <c r="S370" s="193">
        <v>0</v>
      </c>
      <c r="T370" s="194">
        <f t="shared" si="83"/>
        <v>0</v>
      </c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R370" s="195" t="s">
        <v>179</v>
      </c>
      <c r="AT370" s="195" t="s">
        <v>175</v>
      </c>
      <c r="AU370" s="195" t="s">
        <v>180</v>
      </c>
      <c r="AY370" s="14" t="s">
        <v>172</v>
      </c>
      <c r="BE370" s="196">
        <f t="shared" si="84"/>
        <v>0</v>
      </c>
      <c r="BF370" s="196">
        <f t="shared" si="85"/>
        <v>0</v>
      </c>
      <c r="BG370" s="196">
        <f t="shared" si="86"/>
        <v>0</v>
      </c>
      <c r="BH370" s="196">
        <f t="shared" si="87"/>
        <v>0</v>
      </c>
      <c r="BI370" s="196">
        <f t="shared" si="88"/>
        <v>0</v>
      </c>
      <c r="BJ370" s="14" t="s">
        <v>180</v>
      </c>
      <c r="BK370" s="196">
        <f t="shared" si="89"/>
        <v>0</v>
      </c>
      <c r="BL370" s="14" t="s">
        <v>179</v>
      </c>
      <c r="BM370" s="195" t="s">
        <v>1927</v>
      </c>
    </row>
    <row r="371" spans="1:65" s="2" customFormat="1" ht="24.2" customHeight="1">
      <c r="A371" s="31"/>
      <c r="B371" s="32"/>
      <c r="C371" s="184" t="s">
        <v>1928</v>
      </c>
      <c r="D371" s="184" t="s">
        <v>175</v>
      </c>
      <c r="E371" s="185" t="s">
        <v>2024</v>
      </c>
      <c r="F371" s="186" t="s">
        <v>2025</v>
      </c>
      <c r="G371" s="187" t="s">
        <v>1048</v>
      </c>
      <c r="H371" s="188">
        <v>3</v>
      </c>
      <c r="I371" s="189"/>
      <c r="J371" s="188">
        <f t="shared" si="80"/>
        <v>0</v>
      </c>
      <c r="K371" s="190"/>
      <c r="L371" s="36"/>
      <c r="M371" s="191" t="s">
        <v>1</v>
      </c>
      <c r="N371" s="192" t="s">
        <v>38</v>
      </c>
      <c r="O371" s="68"/>
      <c r="P371" s="193">
        <f t="shared" si="81"/>
        <v>0</v>
      </c>
      <c r="Q371" s="193">
        <v>0</v>
      </c>
      <c r="R371" s="193">
        <f t="shared" si="82"/>
        <v>0</v>
      </c>
      <c r="S371" s="193">
        <v>0</v>
      </c>
      <c r="T371" s="194">
        <f t="shared" si="83"/>
        <v>0</v>
      </c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R371" s="195" t="s">
        <v>179</v>
      </c>
      <c r="AT371" s="195" t="s">
        <v>175</v>
      </c>
      <c r="AU371" s="195" t="s">
        <v>180</v>
      </c>
      <c r="AY371" s="14" t="s">
        <v>172</v>
      </c>
      <c r="BE371" s="196">
        <f t="shared" si="84"/>
        <v>0</v>
      </c>
      <c r="BF371" s="196">
        <f t="shared" si="85"/>
        <v>0</v>
      </c>
      <c r="BG371" s="196">
        <f t="shared" si="86"/>
        <v>0</v>
      </c>
      <c r="BH371" s="196">
        <f t="shared" si="87"/>
        <v>0</v>
      </c>
      <c r="BI371" s="196">
        <f t="shared" si="88"/>
        <v>0</v>
      </c>
      <c r="BJ371" s="14" t="s">
        <v>180</v>
      </c>
      <c r="BK371" s="196">
        <f t="shared" si="89"/>
        <v>0</v>
      </c>
      <c r="BL371" s="14" t="s">
        <v>179</v>
      </c>
      <c r="BM371" s="195" t="s">
        <v>1929</v>
      </c>
    </row>
    <row r="372" spans="1:65" s="2" customFormat="1" ht="24.2" customHeight="1">
      <c r="A372" s="31"/>
      <c r="B372" s="32"/>
      <c r="C372" s="184" t="s">
        <v>1361</v>
      </c>
      <c r="D372" s="184" t="s">
        <v>175</v>
      </c>
      <c r="E372" s="185" t="s">
        <v>2028</v>
      </c>
      <c r="F372" s="186" t="s">
        <v>2029</v>
      </c>
      <c r="G372" s="187" t="s">
        <v>337</v>
      </c>
      <c r="H372" s="188">
        <v>93</v>
      </c>
      <c r="I372" s="189"/>
      <c r="J372" s="188">
        <f t="shared" ref="J372:J396" si="90">ROUND(I372*H372,2)</f>
        <v>0</v>
      </c>
      <c r="K372" s="190"/>
      <c r="L372" s="36"/>
      <c r="M372" s="191" t="s">
        <v>1</v>
      </c>
      <c r="N372" s="192" t="s">
        <v>38</v>
      </c>
      <c r="O372" s="68"/>
      <c r="P372" s="193">
        <f t="shared" ref="P372:P396" si="91">O372*H372</f>
        <v>0</v>
      </c>
      <c r="Q372" s="193">
        <v>0</v>
      </c>
      <c r="R372" s="193">
        <f t="shared" ref="R372:R396" si="92">Q372*H372</f>
        <v>0</v>
      </c>
      <c r="S372" s="193">
        <v>0</v>
      </c>
      <c r="T372" s="194">
        <f t="shared" ref="T372:T396" si="93">S372*H372</f>
        <v>0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95" t="s">
        <v>179</v>
      </c>
      <c r="AT372" s="195" t="s">
        <v>175</v>
      </c>
      <c r="AU372" s="195" t="s">
        <v>180</v>
      </c>
      <c r="AY372" s="14" t="s">
        <v>172</v>
      </c>
      <c r="BE372" s="196">
        <f t="shared" ref="BE372:BE396" si="94">IF(N372="základná",J372,0)</f>
        <v>0</v>
      </c>
      <c r="BF372" s="196">
        <f t="shared" ref="BF372:BF396" si="95">IF(N372="znížená",J372,0)</f>
        <v>0</v>
      </c>
      <c r="BG372" s="196">
        <f t="shared" ref="BG372:BG396" si="96">IF(N372="zákl. prenesená",J372,0)</f>
        <v>0</v>
      </c>
      <c r="BH372" s="196">
        <f t="shared" ref="BH372:BH396" si="97">IF(N372="zníž. prenesená",J372,0)</f>
        <v>0</v>
      </c>
      <c r="BI372" s="196">
        <f t="shared" ref="BI372:BI396" si="98">IF(N372="nulová",J372,0)</f>
        <v>0</v>
      </c>
      <c r="BJ372" s="14" t="s">
        <v>180</v>
      </c>
      <c r="BK372" s="196">
        <f t="shared" ref="BK372:BK396" si="99">ROUND(I372*H372,2)</f>
        <v>0</v>
      </c>
      <c r="BL372" s="14" t="s">
        <v>179</v>
      </c>
      <c r="BM372" s="195" t="s">
        <v>1930</v>
      </c>
    </row>
    <row r="373" spans="1:65" s="2" customFormat="1" ht="24.2" customHeight="1">
      <c r="A373" s="31"/>
      <c r="B373" s="32"/>
      <c r="C373" s="184" t="s">
        <v>1931</v>
      </c>
      <c r="D373" s="184" t="s">
        <v>175</v>
      </c>
      <c r="E373" s="185" t="s">
        <v>2031</v>
      </c>
      <c r="F373" s="186" t="s">
        <v>2032</v>
      </c>
      <c r="G373" s="187" t="s">
        <v>337</v>
      </c>
      <c r="H373" s="188">
        <v>460</v>
      </c>
      <c r="I373" s="189"/>
      <c r="J373" s="188">
        <f t="shared" si="90"/>
        <v>0</v>
      </c>
      <c r="K373" s="190"/>
      <c r="L373" s="36"/>
      <c r="M373" s="191" t="s">
        <v>1</v>
      </c>
      <c r="N373" s="192" t="s">
        <v>38</v>
      </c>
      <c r="O373" s="68"/>
      <c r="P373" s="193">
        <f t="shared" si="91"/>
        <v>0</v>
      </c>
      <c r="Q373" s="193">
        <v>0</v>
      </c>
      <c r="R373" s="193">
        <f t="shared" si="92"/>
        <v>0</v>
      </c>
      <c r="S373" s="193">
        <v>0</v>
      </c>
      <c r="T373" s="194">
        <f t="shared" si="93"/>
        <v>0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95" t="s">
        <v>179</v>
      </c>
      <c r="AT373" s="195" t="s">
        <v>175</v>
      </c>
      <c r="AU373" s="195" t="s">
        <v>180</v>
      </c>
      <c r="AY373" s="14" t="s">
        <v>172</v>
      </c>
      <c r="BE373" s="196">
        <f t="shared" si="94"/>
        <v>0</v>
      </c>
      <c r="BF373" s="196">
        <f t="shared" si="95"/>
        <v>0</v>
      </c>
      <c r="BG373" s="196">
        <f t="shared" si="96"/>
        <v>0</v>
      </c>
      <c r="BH373" s="196">
        <f t="shared" si="97"/>
        <v>0</v>
      </c>
      <c r="BI373" s="196">
        <f t="shared" si="98"/>
        <v>0</v>
      </c>
      <c r="BJ373" s="14" t="s">
        <v>180</v>
      </c>
      <c r="BK373" s="196">
        <f t="shared" si="99"/>
        <v>0</v>
      </c>
      <c r="BL373" s="14" t="s">
        <v>179</v>
      </c>
      <c r="BM373" s="195" t="s">
        <v>1934</v>
      </c>
    </row>
    <row r="374" spans="1:65" s="2" customFormat="1" ht="24.2" customHeight="1">
      <c r="A374" s="31"/>
      <c r="B374" s="32"/>
      <c r="C374" s="184" t="s">
        <v>1364</v>
      </c>
      <c r="D374" s="184" t="s">
        <v>175</v>
      </c>
      <c r="E374" s="185" t="s">
        <v>2035</v>
      </c>
      <c r="F374" s="186" t="s">
        <v>2036</v>
      </c>
      <c r="G374" s="187" t="s">
        <v>337</v>
      </c>
      <c r="H374" s="188">
        <v>22</v>
      </c>
      <c r="I374" s="189"/>
      <c r="J374" s="188">
        <f t="shared" si="90"/>
        <v>0</v>
      </c>
      <c r="K374" s="190"/>
      <c r="L374" s="36"/>
      <c r="M374" s="191" t="s">
        <v>1</v>
      </c>
      <c r="N374" s="192" t="s">
        <v>38</v>
      </c>
      <c r="O374" s="68"/>
      <c r="P374" s="193">
        <f t="shared" si="91"/>
        <v>0</v>
      </c>
      <c r="Q374" s="193">
        <v>0</v>
      </c>
      <c r="R374" s="193">
        <f t="shared" si="92"/>
        <v>0</v>
      </c>
      <c r="S374" s="193">
        <v>0</v>
      </c>
      <c r="T374" s="194">
        <f t="shared" si="93"/>
        <v>0</v>
      </c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R374" s="195" t="s">
        <v>179</v>
      </c>
      <c r="AT374" s="195" t="s">
        <v>175</v>
      </c>
      <c r="AU374" s="195" t="s">
        <v>180</v>
      </c>
      <c r="AY374" s="14" t="s">
        <v>172</v>
      </c>
      <c r="BE374" s="196">
        <f t="shared" si="94"/>
        <v>0</v>
      </c>
      <c r="BF374" s="196">
        <f t="shared" si="95"/>
        <v>0</v>
      </c>
      <c r="BG374" s="196">
        <f t="shared" si="96"/>
        <v>0</v>
      </c>
      <c r="BH374" s="196">
        <f t="shared" si="97"/>
        <v>0</v>
      </c>
      <c r="BI374" s="196">
        <f t="shared" si="98"/>
        <v>0</v>
      </c>
      <c r="BJ374" s="14" t="s">
        <v>180</v>
      </c>
      <c r="BK374" s="196">
        <f t="shared" si="99"/>
        <v>0</v>
      </c>
      <c r="BL374" s="14" t="s">
        <v>179</v>
      </c>
      <c r="BM374" s="195" t="s">
        <v>1935</v>
      </c>
    </row>
    <row r="375" spans="1:65" s="2" customFormat="1" ht="24.2" customHeight="1">
      <c r="A375" s="31"/>
      <c r="B375" s="32"/>
      <c r="C375" s="184" t="s">
        <v>1936</v>
      </c>
      <c r="D375" s="184" t="s">
        <v>175</v>
      </c>
      <c r="E375" s="185" t="s">
        <v>2038</v>
      </c>
      <c r="F375" s="186" t="s">
        <v>2039</v>
      </c>
      <c r="G375" s="187" t="s">
        <v>337</v>
      </c>
      <c r="H375" s="188">
        <v>230</v>
      </c>
      <c r="I375" s="189"/>
      <c r="J375" s="188">
        <f t="shared" si="90"/>
        <v>0</v>
      </c>
      <c r="K375" s="190"/>
      <c r="L375" s="36"/>
      <c r="M375" s="191" t="s">
        <v>1</v>
      </c>
      <c r="N375" s="192" t="s">
        <v>38</v>
      </c>
      <c r="O375" s="68"/>
      <c r="P375" s="193">
        <f t="shared" si="91"/>
        <v>0</v>
      </c>
      <c r="Q375" s="193">
        <v>0</v>
      </c>
      <c r="R375" s="193">
        <f t="shared" si="92"/>
        <v>0</v>
      </c>
      <c r="S375" s="193">
        <v>0</v>
      </c>
      <c r="T375" s="194">
        <f t="shared" si="93"/>
        <v>0</v>
      </c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R375" s="195" t="s">
        <v>179</v>
      </c>
      <c r="AT375" s="195" t="s">
        <v>175</v>
      </c>
      <c r="AU375" s="195" t="s">
        <v>180</v>
      </c>
      <c r="AY375" s="14" t="s">
        <v>172</v>
      </c>
      <c r="BE375" s="196">
        <f t="shared" si="94"/>
        <v>0</v>
      </c>
      <c r="BF375" s="196">
        <f t="shared" si="95"/>
        <v>0</v>
      </c>
      <c r="BG375" s="196">
        <f t="shared" si="96"/>
        <v>0</v>
      </c>
      <c r="BH375" s="196">
        <f t="shared" si="97"/>
        <v>0</v>
      </c>
      <c r="BI375" s="196">
        <f t="shared" si="98"/>
        <v>0</v>
      </c>
      <c r="BJ375" s="14" t="s">
        <v>180</v>
      </c>
      <c r="BK375" s="196">
        <f t="shared" si="99"/>
        <v>0</v>
      </c>
      <c r="BL375" s="14" t="s">
        <v>179</v>
      </c>
      <c r="BM375" s="195" t="s">
        <v>1939</v>
      </c>
    </row>
    <row r="376" spans="1:65" s="2" customFormat="1" ht="24.2" customHeight="1">
      <c r="A376" s="31"/>
      <c r="B376" s="32"/>
      <c r="C376" s="184" t="s">
        <v>1368</v>
      </c>
      <c r="D376" s="184" t="s">
        <v>175</v>
      </c>
      <c r="E376" s="185" t="s">
        <v>2042</v>
      </c>
      <c r="F376" s="186" t="s">
        <v>2043</v>
      </c>
      <c r="G376" s="187" t="s">
        <v>337</v>
      </c>
      <c r="H376" s="188">
        <v>230</v>
      </c>
      <c r="I376" s="189"/>
      <c r="J376" s="188">
        <f t="shared" si="90"/>
        <v>0</v>
      </c>
      <c r="K376" s="190"/>
      <c r="L376" s="36"/>
      <c r="M376" s="191" t="s">
        <v>1</v>
      </c>
      <c r="N376" s="192" t="s">
        <v>38</v>
      </c>
      <c r="O376" s="68"/>
      <c r="P376" s="193">
        <f t="shared" si="91"/>
        <v>0</v>
      </c>
      <c r="Q376" s="193">
        <v>0</v>
      </c>
      <c r="R376" s="193">
        <f t="shared" si="92"/>
        <v>0</v>
      </c>
      <c r="S376" s="193">
        <v>0</v>
      </c>
      <c r="T376" s="194">
        <f t="shared" si="93"/>
        <v>0</v>
      </c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R376" s="195" t="s">
        <v>179</v>
      </c>
      <c r="AT376" s="195" t="s">
        <v>175</v>
      </c>
      <c r="AU376" s="195" t="s">
        <v>180</v>
      </c>
      <c r="AY376" s="14" t="s">
        <v>172</v>
      </c>
      <c r="BE376" s="196">
        <f t="shared" si="94"/>
        <v>0</v>
      </c>
      <c r="BF376" s="196">
        <f t="shared" si="95"/>
        <v>0</v>
      </c>
      <c r="BG376" s="196">
        <f t="shared" si="96"/>
        <v>0</v>
      </c>
      <c r="BH376" s="196">
        <f t="shared" si="97"/>
        <v>0</v>
      </c>
      <c r="BI376" s="196">
        <f t="shared" si="98"/>
        <v>0</v>
      </c>
      <c r="BJ376" s="14" t="s">
        <v>180</v>
      </c>
      <c r="BK376" s="196">
        <f t="shared" si="99"/>
        <v>0</v>
      </c>
      <c r="BL376" s="14" t="s">
        <v>179</v>
      </c>
      <c r="BM376" s="195" t="s">
        <v>1942</v>
      </c>
    </row>
    <row r="377" spans="1:65" s="2" customFormat="1" ht="24.2" customHeight="1">
      <c r="A377" s="31"/>
      <c r="B377" s="32"/>
      <c r="C377" s="184" t="s">
        <v>1943</v>
      </c>
      <c r="D377" s="184" t="s">
        <v>175</v>
      </c>
      <c r="E377" s="185" t="s">
        <v>2045</v>
      </c>
      <c r="F377" s="186" t="s">
        <v>2046</v>
      </c>
      <c r="G377" s="187" t="s">
        <v>337</v>
      </c>
      <c r="H377" s="188">
        <v>460</v>
      </c>
      <c r="I377" s="189"/>
      <c r="J377" s="188">
        <f t="shared" si="90"/>
        <v>0</v>
      </c>
      <c r="K377" s="190"/>
      <c r="L377" s="36"/>
      <c r="M377" s="191" t="s">
        <v>1</v>
      </c>
      <c r="N377" s="192" t="s">
        <v>38</v>
      </c>
      <c r="O377" s="68"/>
      <c r="P377" s="193">
        <f t="shared" si="91"/>
        <v>0</v>
      </c>
      <c r="Q377" s="193">
        <v>0</v>
      </c>
      <c r="R377" s="193">
        <f t="shared" si="92"/>
        <v>0</v>
      </c>
      <c r="S377" s="193">
        <v>0</v>
      </c>
      <c r="T377" s="194">
        <f t="shared" si="93"/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95" t="s">
        <v>179</v>
      </c>
      <c r="AT377" s="195" t="s">
        <v>175</v>
      </c>
      <c r="AU377" s="195" t="s">
        <v>180</v>
      </c>
      <c r="AY377" s="14" t="s">
        <v>172</v>
      </c>
      <c r="BE377" s="196">
        <f t="shared" si="94"/>
        <v>0</v>
      </c>
      <c r="BF377" s="196">
        <f t="shared" si="95"/>
        <v>0</v>
      </c>
      <c r="BG377" s="196">
        <f t="shared" si="96"/>
        <v>0</v>
      </c>
      <c r="BH377" s="196">
        <f t="shared" si="97"/>
        <v>0</v>
      </c>
      <c r="BI377" s="196">
        <f t="shared" si="98"/>
        <v>0</v>
      </c>
      <c r="BJ377" s="14" t="s">
        <v>180</v>
      </c>
      <c r="BK377" s="196">
        <f t="shared" si="99"/>
        <v>0</v>
      </c>
      <c r="BL377" s="14" t="s">
        <v>179</v>
      </c>
      <c r="BM377" s="195" t="s">
        <v>1946</v>
      </c>
    </row>
    <row r="378" spans="1:65" s="2" customFormat="1" ht="24.2" customHeight="1">
      <c r="A378" s="31"/>
      <c r="B378" s="32"/>
      <c r="C378" s="197" t="s">
        <v>1371</v>
      </c>
      <c r="D378" s="197" t="s">
        <v>256</v>
      </c>
      <c r="E378" s="198" t="s">
        <v>1785</v>
      </c>
      <c r="F378" s="199" t="s">
        <v>1786</v>
      </c>
      <c r="G378" s="200" t="s">
        <v>337</v>
      </c>
      <c r="H378" s="201">
        <v>420</v>
      </c>
      <c r="I378" s="202"/>
      <c r="J378" s="201">
        <f t="shared" si="90"/>
        <v>0</v>
      </c>
      <c r="K378" s="203"/>
      <c r="L378" s="204"/>
      <c r="M378" s="205" t="s">
        <v>1</v>
      </c>
      <c r="N378" s="206" t="s">
        <v>38</v>
      </c>
      <c r="O378" s="68"/>
      <c r="P378" s="193">
        <f t="shared" si="91"/>
        <v>0</v>
      </c>
      <c r="Q378" s="193">
        <v>0</v>
      </c>
      <c r="R378" s="193">
        <f t="shared" si="92"/>
        <v>0</v>
      </c>
      <c r="S378" s="193">
        <v>0</v>
      </c>
      <c r="T378" s="194">
        <f t="shared" si="93"/>
        <v>0</v>
      </c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R378" s="195" t="s">
        <v>220</v>
      </c>
      <c r="AT378" s="195" t="s">
        <v>256</v>
      </c>
      <c r="AU378" s="195" t="s">
        <v>180</v>
      </c>
      <c r="AY378" s="14" t="s">
        <v>172</v>
      </c>
      <c r="BE378" s="196">
        <f t="shared" si="94"/>
        <v>0</v>
      </c>
      <c r="BF378" s="196">
        <f t="shared" si="95"/>
        <v>0</v>
      </c>
      <c r="BG378" s="196">
        <f t="shared" si="96"/>
        <v>0</v>
      </c>
      <c r="BH378" s="196">
        <f t="shared" si="97"/>
        <v>0</v>
      </c>
      <c r="BI378" s="196">
        <f t="shared" si="98"/>
        <v>0</v>
      </c>
      <c r="BJ378" s="14" t="s">
        <v>180</v>
      </c>
      <c r="BK378" s="196">
        <f t="shared" si="99"/>
        <v>0</v>
      </c>
      <c r="BL378" s="14" t="s">
        <v>179</v>
      </c>
      <c r="BM378" s="195" t="s">
        <v>1949</v>
      </c>
    </row>
    <row r="379" spans="1:65" s="2" customFormat="1" ht="24.2" customHeight="1">
      <c r="A379" s="31"/>
      <c r="B379" s="32"/>
      <c r="C379" s="197" t="s">
        <v>1950</v>
      </c>
      <c r="D379" s="197" t="s">
        <v>256</v>
      </c>
      <c r="E379" s="198" t="s">
        <v>2050</v>
      </c>
      <c r="F379" s="199" t="s">
        <v>2051</v>
      </c>
      <c r="G379" s="200" t="s">
        <v>337</v>
      </c>
      <c r="H379" s="201">
        <v>40</v>
      </c>
      <c r="I379" s="202"/>
      <c r="J379" s="201">
        <f t="shared" si="90"/>
        <v>0</v>
      </c>
      <c r="K379" s="203"/>
      <c r="L379" s="204"/>
      <c r="M379" s="205" t="s">
        <v>1</v>
      </c>
      <c r="N379" s="206" t="s">
        <v>38</v>
      </c>
      <c r="O379" s="68"/>
      <c r="P379" s="193">
        <f t="shared" si="91"/>
        <v>0</v>
      </c>
      <c r="Q379" s="193">
        <v>0</v>
      </c>
      <c r="R379" s="193">
        <f t="shared" si="92"/>
        <v>0</v>
      </c>
      <c r="S379" s="193">
        <v>0</v>
      </c>
      <c r="T379" s="194">
        <f t="shared" si="93"/>
        <v>0</v>
      </c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R379" s="195" t="s">
        <v>220</v>
      </c>
      <c r="AT379" s="195" t="s">
        <v>256</v>
      </c>
      <c r="AU379" s="195" t="s">
        <v>180</v>
      </c>
      <c r="AY379" s="14" t="s">
        <v>172</v>
      </c>
      <c r="BE379" s="196">
        <f t="shared" si="94"/>
        <v>0</v>
      </c>
      <c r="BF379" s="196">
        <f t="shared" si="95"/>
        <v>0</v>
      </c>
      <c r="BG379" s="196">
        <f t="shared" si="96"/>
        <v>0</v>
      </c>
      <c r="BH379" s="196">
        <f t="shared" si="97"/>
        <v>0</v>
      </c>
      <c r="BI379" s="196">
        <f t="shared" si="98"/>
        <v>0</v>
      </c>
      <c r="BJ379" s="14" t="s">
        <v>180</v>
      </c>
      <c r="BK379" s="196">
        <f t="shared" si="99"/>
        <v>0</v>
      </c>
      <c r="BL379" s="14" t="s">
        <v>179</v>
      </c>
      <c r="BM379" s="195" t="s">
        <v>1953</v>
      </c>
    </row>
    <row r="380" spans="1:65" s="2" customFormat="1" ht="24.2" customHeight="1">
      <c r="A380" s="31"/>
      <c r="B380" s="32"/>
      <c r="C380" s="184" t="s">
        <v>1375</v>
      </c>
      <c r="D380" s="184" t="s">
        <v>175</v>
      </c>
      <c r="E380" s="185" t="s">
        <v>2054</v>
      </c>
      <c r="F380" s="186" t="s">
        <v>2055</v>
      </c>
      <c r="G380" s="187" t="s">
        <v>337</v>
      </c>
      <c r="H380" s="188">
        <v>81</v>
      </c>
      <c r="I380" s="189"/>
      <c r="J380" s="188">
        <f t="shared" si="90"/>
        <v>0</v>
      </c>
      <c r="K380" s="190"/>
      <c r="L380" s="36"/>
      <c r="M380" s="191" t="s">
        <v>1</v>
      </c>
      <c r="N380" s="192" t="s">
        <v>38</v>
      </c>
      <c r="O380" s="68"/>
      <c r="P380" s="193">
        <f t="shared" si="91"/>
        <v>0</v>
      </c>
      <c r="Q380" s="193">
        <v>0</v>
      </c>
      <c r="R380" s="193">
        <f t="shared" si="92"/>
        <v>0</v>
      </c>
      <c r="S380" s="193">
        <v>0</v>
      </c>
      <c r="T380" s="194">
        <f t="shared" si="93"/>
        <v>0</v>
      </c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R380" s="195" t="s">
        <v>179</v>
      </c>
      <c r="AT380" s="195" t="s">
        <v>175</v>
      </c>
      <c r="AU380" s="195" t="s">
        <v>180</v>
      </c>
      <c r="AY380" s="14" t="s">
        <v>172</v>
      </c>
      <c r="BE380" s="196">
        <f t="shared" si="94"/>
        <v>0</v>
      </c>
      <c r="BF380" s="196">
        <f t="shared" si="95"/>
        <v>0</v>
      </c>
      <c r="BG380" s="196">
        <f t="shared" si="96"/>
        <v>0</v>
      </c>
      <c r="BH380" s="196">
        <f t="shared" si="97"/>
        <v>0</v>
      </c>
      <c r="BI380" s="196">
        <f t="shared" si="98"/>
        <v>0</v>
      </c>
      <c r="BJ380" s="14" t="s">
        <v>180</v>
      </c>
      <c r="BK380" s="196">
        <f t="shared" si="99"/>
        <v>0</v>
      </c>
      <c r="BL380" s="14" t="s">
        <v>179</v>
      </c>
      <c r="BM380" s="195" t="s">
        <v>1956</v>
      </c>
    </row>
    <row r="381" spans="1:65" s="2" customFormat="1" ht="24.2" customHeight="1">
      <c r="A381" s="31"/>
      <c r="B381" s="32"/>
      <c r="C381" s="184" t="s">
        <v>1957</v>
      </c>
      <c r="D381" s="184" t="s">
        <v>175</v>
      </c>
      <c r="E381" s="185" t="s">
        <v>2268</v>
      </c>
      <c r="F381" s="186" t="s">
        <v>2269</v>
      </c>
      <c r="G381" s="187" t="s">
        <v>337</v>
      </c>
      <c r="H381" s="188">
        <v>9</v>
      </c>
      <c r="I381" s="189"/>
      <c r="J381" s="188">
        <f t="shared" si="90"/>
        <v>0</v>
      </c>
      <c r="K381" s="190"/>
      <c r="L381" s="36"/>
      <c r="M381" s="191" t="s">
        <v>1</v>
      </c>
      <c r="N381" s="192" t="s">
        <v>38</v>
      </c>
      <c r="O381" s="68"/>
      <c r="P381" s="193">
        <f t="shared" si="91"/>
        <v>0</v>
      </c>
      <c r="Q381" s="193">
        <v>0</v>
      </c>
      <c r="R381" s="193">
        <f t="shared" si="92"/>
        <v>0</v>
      </c>
      <c r="S381" s="193">
        <v>0</v>
      </c>
      <c r="T381" s="194">
        <f t="shared" si="93"/>
        <v>0</v>
      </c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R381" s="195" t="s">
        <v>179</v>
      </c>
      <c r="AT381" s="195" t="s">
        <v>175</v>
      </c>
      <c r="AU381" s="195" t="s">
        <v>180</v>
      </c>
      <c r="AY381" s="14" t="s">
        <v>172</v>
      </c>
      <c r="BE381" s="196">
        <f t="shared" si="94"/>
        <v>0</v>
      </c>
      <c r="BF381" s="196">
        <f t="shared" si="95"/>
        <v>0</v>
      </c>
      <c r="BG381" s="196">
        <f t="shared" si="96"/>
        <v>0</v>
      </c>
      <c r="BH381" s="196">
        <f t="shared" si="97"/>
        <v>0</v>
      </c>
      <c r="BI381" s="196">
        <f t="shared" si="98"/>
        <v>0</v>
      </c>
      <c r="BJ381" s="14" t="s">
        <v>180</v>
      </c>
      <c r="BK381" s="196">
        <f t="shared" si="99"/>
        <v>0</v>
      </c>
      <c r="BL381" s="14" t="s">
        <v>179</v>
      </c>
      <c r="BM381" s="195" t="s">
        <v>1960</v>
      </c>
    </row>
    <row r="382" spans="1:65" s="2" customFormat="1" ht="24.2" customHeight="1">
      <c r="A382" s="31"/>
      <c r="B382" s="32"/>
      <c r="C382" s="184" t="s">
        <v>1378</v>
      </c>
      <c r="D382" s="184" t="s">
        <v>175</v>
      </c>
      <c r="E382" s="185" t="s">
        <v>2057</v>
      </c>
      <c r="F382" s="186" t="s">
        <v>2058</v>
      </c>
      <c r="G382" s="187" t="s">
        <v>337</v>
      </c>
      <c r="H382" s="188">
        <v>118</v>
      </c>
      <c r="I382" s="189"/>
      <c r="J382" s="188">
        <f t="shared" si="90"/>
        <v>0</v>
      </c>
      <c r="K382" s="190"/>
      <c r="L382" s="36"/>
      <c r="M382" s="191" t="s">
        <v>1</v>
      </c>
      <c r="N382" s="192" t="s">
        <v>38</v>
      </c>
      <c r="O382" s="68"/>
      <c r="P382" s="193">
        <f t="shared" si="91"/>
        <v>0</v>
      </c>
      <c r="Q382" s="193">
        <v>0</v>
      </c>
      <c r="R382" s="193">
        <f t="shared" si="92"/>
        <v>0</v>
      </c>
      <c r="S382" s="193">
        <v>0</v>
      </c>
      <c r="T382" s="194">
        <f t="shared" si="93"/>
        <v>0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R382" s="195" t="s">
        <v>179</v>
      </c>
      <c r="AT382" s="195" t="s">
        <v>175</v>
      </c>
      <c r="AU382" s="195" t="s">
        <v>180</v>
      </c>
      <c r="AY382" s="14" t="s">
        <v>172</v>
      </c>
      <c r="BE382" s="196">
        <f t="shared" si="94"/>
        <v>0</v>
      </c>
      <c r="BF382" s="196">
        <f t="shared" si="95"/>
        <v>0</v>
      </c>
      <c r="BG382" s="196">
        <f t="shared" si="96"/>
        <v>0</v>
      </c>
      <c r="BH382" s="196">
        <f t="shared" si="97"/>
        <v>0</v>
      </c>
      <c r="BI382" s="196">
        <f t="shared" si="98"/>
        <v>0</v>
      </c>
      <c r="BJ382" s="14" t="s">
        <v>180</v>
      </c>
      <c r="BK382" s="196">
        <f t="shared" si="99"/>
        <v>0</v>
      </c>
      <c r="BL382" s="14" t="s">
        <v>179</v>
      </c>
      <c r="BM382" s="195" t="s">
        <v>1963</v>
      </c>
    </row>
    <row r="383" spans="1:65" s="2" customFormat="1" ht="24.2" customHeight="1">
      <c r="A383" s="31"/>
      <c r="B383" s="32"/>
      <c r="C383" s="184" t="s">
        <v>1964</v>
      </c>
      <c r="D383" s="184" t="s">
        <v>175</v>
      </c>
      <c r="E383" s="185" t="s">
        <v>2270</v>
      </c>
      <c r="F383" s="186" t="s">
        <v>2271</v>
      </c>
      <c r="G383" s="187" t="s">
        <v>337</v>
      </c>
      <c r="H383" s="188">
        <v>3</v>
      </c>
      <c r="I383" s="189"/>
      <c r="J383" s="188">
        <f t="shared" si="90"/>
        <v>0</v>
      </c>
      <c r="K383" s="190"/>
      <c r="L383" s="36"/>
      <c r="M383" s="191" t="s">
        <v>1</v>
      </c>
      <c r="N383" s="192" t="s">
        <v>38</v>
      </c>
      <c r="O383" s="68"/>
      <c r="P383" s="193">
        <f t="shared" si="91"/>
        <v>0</v>
      </c>
      <c r="Q383" s="193">
        <v>0</v>
      </c>
      <c r="R383" s="193">
        <f t="shared" si="92"/>
        <v>0</v>
      </c>
      <c r="S383" s="193">
        <v>0</v>
      </c>
      <c r="T383" s="194">
        <f t="shared" si="93"/>
        <v>0</v>
      </c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R383" s="195" t="s">
        <v>179</v>
      </c>
      <c r="AT383" s="195" t="s">
        <v>175</v>
      </c>
      <c r="AU383" s="195" t="s">
        <v>180</v>
      </c>
      <c r="AY383" s="14" t="s">
        <v>172</v>
      </c>
      <c r="BE383" s="196">
        <f t="shared" si="94"/>
        <v>0</v>
      </c>
      <c r="BF383" s="196">
        <f t="shared" si="95"/>
        <v>0</v>
      </c>
      <c r="BG383" s="196">
        <f t="shared" si="96"/>
        <v>0</v>
      </c>
      <c r="BH383" s="196">
        <f t="shared" si="97"/>
        <v>0</v>
      </c>
      <c r="BI383" s="196">
        <f t="shared" si="98"/>
        <v>0</v>
      </c>
      <c r="BJ383" s="14" t="s">
        <v>180</v>
      </c>
      <c r="BK383" s="196">
        <f t="shared" si="99"/>
        <v>0</v>
      </c>
      <c r="BL383" s="14" t="s">
        <v>179</v>
      </c>
      <c r="BM383" s="195" t="s">
        <v>1967</v>
      </c>
    </row>
    <row r="384" spans="1:65" s="2" customFormat="1" ht="24.2" customHeight="1">
      <c r="A384" s="31"/>
      <c r="B384" s="32"/>
      <c r="C384" s="184" t="s">
        <v>1382</v>
      </c>
      <c r="D384" s="184" t="s">
        <v>175</v>
      </c>
      <c r="E384" s="185" t="s">
        <v>2061</v>
      </c>
      <c r="F384" s="186" t="s">
        <v>2062</v>
      </c>
      <c r="G384" s="187" t="s">
        <v>337</v>
      </c>
      <c r="H384" s="188">
        <v>19</v>
      </c>
      <c r="I384" s="189"/>
      <c r="J384" s="188">
        <f t="shared" si="90"/>
        <v>0</v>
      </c>
      <c r="K384" s="190"/>
      <c r="L384" s="36"/>
      <c r="M384" s="191" t="s">
        <v>1</v>
      </c>
      <c r="N384" s="192" t="s">
        <v>38</v>
      </c>
      <c r="O384" s="68"/>
      <c r="P384" s="193">
        <f t="shared" si="91"/>
        <v>0</v>
      </c>
      <c r="Q384" s="193">
        <v>0</v>
      </c>
      <c r="R384" s="193">
        <f t="shared" si="92"/>
        <v>0</v>
      </c>
      <c r="S384" s="193">
        <v>0</v>
      </c>
      <c r="T384" s="194">
        <f t="shared" si="93"/>
        <v>0</v>
      </c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R384" s="195" t="s">
        <v>179</v>
      </c>
      <c r="AT384" s="195" t="s">
        <v>175</v>
      </c>
      <c r="AU384" s="195" t="s">
        <v>180</v>
      </c>
      <c r="AY384" s="14" t="s">
        <v>172</v>
      </c>
      <c r="BE384" s="196">
        <f t="shared" si="94"/>
        <v>0</v>
      </c>
      <c r="BF384" s="196">
        <f t="shared" si="95"/>
        <v>0</v>
      </c>
      <c r="BG384" s="196">
        <f t="shared" si="96"/>
        <v>0</v>
      </c>
      <c r="BH384" s="196">
        <f t="shared" si="97"/>
        <v>0</v>
      </c>
      <c r="BI384" s="196">
        <f t="shared" si="98"/>
        <v>0</v>
      </c>
      <c r="BJ384" s="14" t="s">
        <v>180</v>
      </c>
      <c r="BK384" s="196">
        <f t="shared" si="99"/>
        <v>0</v>
      </c>
      <c r="BL384" s="14" t="s">
        <v>179</v>
      </c>
      <c r="BM384" s="195" t="s">
        <v>1970</v>
      </c>
    </row>
    <row r="385" spans="1:65" s="2" customFormat="1" ht="24.2" customHeight="1">
      <c r="A385" s="31"/>
      <c r="B385" s="32"/>
      <c r="C385" s="184" t="s">
        <v>1971</v>
      </c>
      <c r="D385" s="184" t="s">
        <v>175</v>
      </c>
      <c r="E385" s="185" t="s">
        <v>1674</v>
      </c>
      <c r="F385" s="186" t="s">
        <v>1675</v>
      </c>
      <c r="G385" s="187" t="s">
        <v>394</v>
      </c>
      <c r="H385" s="188">
        <v>21.2</v>
      </c>
      <c r="I385" s="189"/>
      <c r="J385" s="188">
        <f t="shared" si="90"/>
        <v>0</v>
      </c>
      <c r="K385" s="190"/>
      <c r="L385" s="36"/>
      <c r="M385" s="191" t="s">
        <v>1</v>
      </c>
      <c r="N385" s="192" t="s">
        <v>38</v>
      </c>
      <c r="O385" s="68"/>
      <c r="P385" s="193">
        <f t="shared" si="91"/>
        <v>0</v>
      </c>
      <c r="Q385" s="193">
        <v>0</v>
      </c>
      <c r="R385" s="193">
        <f t="shared" si="92"/>
        <v>0</v>
      </c>
      <c r="S385" s="193">
        <v>0</v>
      </c>
      <c r="T385" s="194">
        <f t="shared" si="93"/>
        <v>0</v>
      </c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R385" s="195" t="s">
        <v>179</v>
      </c>
      <c r="AT385" s="195" t="s">
        <v>175</v>
      </c>
      <c r="AU385" s="195" t="s">
        <v>180</v>
      </c>
      <c r="AY385" s="14" t="s">
        <v>172</v>
      </c>
      <c r="BE385" s="196">
        <f t="shared" si="94"/>
        <v>0</v>
      </c>
      <c r="BF385" s="196">
        <f t="shared" si="95"/>
        <v>0</v>
      </c>
      <c r="BG385" s="196">
        <f t="shared" si="96"/>
        <v>0</v>
      </c>
      <c r="BH385" s="196">
        <f t="shared" si="97"/>
        <v>0</v>
      </c>
      <c r="BI385" s="196">
        <f t="shared" si="98"/>
        <v>0</v>
      </c>
      <c r="BJ385" s="14" t="s">
        <v>180</v>
      </c>
      <c r="BK385" s="196">
        <f t="shared" si="99"/>
        <v>0</v>
      </c>
      <c r="BL385" s="14" t="s">
        <v>179</v>
      </c>
      <c r="BM385" s="195" t="s">
        <v>1974</v>
      </c>
    </row>
    <row r="386" spans="1:65" s="2" customFormat="1" ht="24.2" customHeight="1">
      <c r="A386" s="31"/>
      <c r="B386" s="32"/>
      <c r="C386" s="184" t="s">
        <v>1385</v>
      </c>
      <c r="D386" s="184" t="s">
        <v>175</v>
      </c>
      <c r="E386" s="185" t="s">
        <v>1678</v>
      </c>
      <c r="F386" s="186" t="s">
        <v>1679</v>
      </c>
      <c r="G386" s="187" t="s">
        <v>394</v>
      </c>
      <c r="H386" s="188">
        <v>742</v>
      </c>
      <c r="I386" s="189"/>
      <c r="J386" s="188">
        <f t="shared" si="90"/>
        <v>0</v>
      </c>
      <c r="K386" s="190"/>
      <c r="L386" s="36"/>
      <c r="M386" s="191" t="s">
        <v>1</v>
      </c>
      <c r="N386" s="192" t="s">
        <v>38</v>
      </c>
      <c r="O386" s="68"/>
      <c r="P386" s="193">
        <f t="shared" si="91"/>
        <v>0</v>
      </c>
      <c r="Q386" s="193">
        <v>0</v>
      </c>
      <c r="R386" s="193">
        <f t="shared" si="92"/>
        <v>0</v>
      </c>
      <c r="S386" s="193">
        <v>0</v>
      </c>
      <c r="T386" s="194">
        <f t="shared" si="93"/>
        <v>0</v>
      </c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R386" s="195" t="s">
        <v>179</v>
      </c>
      <c r="AT386" s="195" t="s">
        <v>175</v>
      </c>
      <c r="AU386" s="195" t="s">
        <v>180</v>
      </c>
      <c r="AY386" s="14" t="s">
        <v>172</v>
      </c>
      <c r="BE386" s="196">
        <f t="shared" si="94"/>
        <v>0</v>
      </c>
      <c r="BF386" s="196">
        <f t="shared" si="95"/>
        <v>0</v>
      </c>
      <c r="BG386" s="196">
        <f t="shared" si="96"/>
        <v>0</v>
      </c>
      <c r="BH386" s="196">
        <f t="shared" si="97"/>
        <v>0</v>
      </c>
      <c r="BI386" s="196">
        <f t="shared" si="98"/>
        <v>0</v>
      </c>
      <c r="BJ386" s="14" t="s">
        <v>180</v>
      </c>
      <c r="BK386" s="196">
        <f t="shared" si="99"/>
        <v>0</v>
      </c>
      <c r="BL386" s="14" t="s">
        <v>179</v>
      </c>
      <c r="BM386" s="195" t="s">
        <v>1977</v>
      </c>
    </row>
    <row r="387" spans="1:65" s="2" customFormat="1" ht="24.2" customHeight="1">
      <c r="A387" s="31"/>
      <c r="B387" s="32"/>
      <c r="C387" s="184" t="s">
        <v>1978</v>
      </c>
      <c r="D387" s="184" t="s">
        <v>175</v>
      </c>
      <c r="E387" s="185" t="s">
        <v>2067</v>
      </c>
      <c r="F387" s="186" t="s">
        <v>2068</v>
      </c>
      <c r="G387" s="187" t="s">
        <v>394</v>
      </c>
      <c r="H387" s="188">
        <v>4.75</v>
      </c>
      <c r="I387" s="189"/>
      <c r="J387" s="188">
        <f t="shared" si="90"/>
        <v>0</v>
      </c>
      <c r="K387" s="190"/>
      <c r="L387" s="36"/>
      <c r="M387" s="191" t="s">
        <v>1</v>
      </c>
      <c r="N387" s="192" t="s">
        <v>38</v>
      </c>
      <c r="O387" s="68"/>
      <c r="P387" s="193">
        <f t="shared" si="91"/>
        <v>0</v>
      </c>
      <c r="Q387" s="193">
        <v>0</v>
      </c>
      <c r="R387" s="193">
        <f t="shared" si="92"/>
        <v>0</v>
      </c>
      <c r="S387" s="193">
        <v>0</v>
      </c>
      <c r="T387" s="194">
        <f t="shared" si="93"/>
        <v>0</v>
      </c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R387" s="195" t="s">
        <v>179</v>
      </c>
      <c r="AT387" s="195" t="s">
        <v>175</v>
      </c>
      <c r="AU387" s="195" t="s">
        <v>180</v>
      </c>
      <c r="AY387" s="14" t="s">
        <v>172</v>
      </c>
      <c r="BE387" s="196">
        <f t="shared" si="94"/>
        <v>0</v>
      </c>
      <c r="BF387" s="196">
        <f t="shared" si="95"/>
        <v>0</v>
      </c>
      <c r="BG387" s="196">
        <f t="shared" si="96"/>
        <v>0</v>
      </c>
      <c r="BH387" s="196">
        <f t="shared" si="97"/>
        <v>0</v>
      </c>
      <c r="BI387" s="196">
        <f t="shared" si="98"/>
        <v>0</v>
      </c>
      <c r="BJ387" s="14" t="s">
        <v>180</v>
      </c>
      <c r="BK387" s="196">
        <f t="shared" si="99"/>
        <v>0</v>
      </c>
      <c r="BL387" s="14" t="s">
        <v>179</v>
      </c>
      <c r="BM387" s="195" t="s">
        <v>1981</v>
      </c>
    </row>
    <row r="388" spans="1:65" s="2" customFormat="1" ht="24.2" customHeight="1">
      <c r="A388" s="31"/>
      <c r="B388" s="32"/>
      <c r="C388" s="197" t="s">
        <v>1389</v>
      </c>
      <c r="D388" s="197" t="s">
        <v>256</v>
      </c>
      <c r="E388" s="198" t="s">
        <v>2071</v>
      </c>
      <c r="F388" s="199" t="s">
        <v>2072</v>
      </c>
      <c r="G388" s="200" t="s">
        <v>394</v>
      </c>
      <c r="H388" s="201">
        <v>4.75</v>
      </c>
      <c r="I388" s="202"/>
      <c r="J388" s="201">
        <f t="shared" si="90"/>
        <v>0</v>
      </c>
      <c r="K388" s="203"/>
      <c r="L388" s="204"/>
      <c r="M388" s="205" t="s">
        <v>1</v>
      </c>
      <c r="N388" s="206" t="s">
        <v>38</v>
      </c>
      <c r="O388" s="68"/>
      <c r="P388" s="193">
        <f t="shared" si="91"/>
        <v>0</v>
      </c>
      <c r="Q388" s="193">
        <v>1.67</v>
      </c>
      <c r="R388" s="193">
        <f t="shared" si="92"/>
        <v>7.9324999999999992</v>
      </c>
      <c r="S388" s="193">
        <v>0</v>
      </c>
      <c r="T388" s="194">
        <f t="shared" si="93"/>
        <v>0</v>
      </c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R388" s="195" t="s">
        <v>220</v>
      </c>
      <c r="AT388" s="195" t="s">
        <v>256</v>
      </c>
      <c r="AU388" s="195" t="s">
        <v>180</v>
      </c>
      <c r="AY388" s="14" t="s">
        <v>172</v>
      </c>
      <c r="BE388" s="196">
        <f t="shared" si="94"/>
        <v>0</v>
      </c>
      <c r="BF388" s="196">
        <f t="shared" si="95"/>
        <v>0</v>
      </c>
      <c r="BG388" s="196">
        <f t="shared" si="96"/>
        <v>0</v>
      </c>
      <c r="BH388" s="196">
        <f t="shared" si="97"/>
        <v>0</v>
      </c>
      <c r="BI388" s="196">
        <f t="shared" si="98"/>
        <v>0</v>
      </c>
      <c r="BJ388" s="14" t="s">
        <v>180</v>
      </c>
      <c r="BK388" s="196">
        <f t="shared" si="99"/>
        <v>0</v>
      </c>
      <c r="BL388" s="14" t="s">
        <v>179</v>
      </c>
      <c r="BM388" s="195" t="s">
        <v>1984</v>
      </c>
    </row>
    <row r="389" spans="1:65" s="2" customFormat="1" ht="24.2" customHeight="1">
      <c r="A389" s="31"/>
      <c r="B389" s="32"/>
      <c r="C389" s="184" t="s">
        <v>1985</v>
      </c>
      <c r="D389" s="184" t="s">
        <v>175</v>
      </c>
      <c r="E389" s="185" t="s">
        <v>2074</v>
      </c>
      <c r="F389" s="186" t="s">
        <v>2075</v>
      </c>
      <c r="G389" s="187" t="s">
        <v>394</v>
      </c>
      <c r="H389" s="188">
        <v>47.5</v>
      </c>
      <c r="I389" s="189"/>
      <c r="J389" s="188">
        <f t="shared" si="90"/>
        <v>0</v>
      </c>
      <c r="K389" s="190"/>
      <c r="L389" s="36"/>
      <c r="M389" s="191" t="s">
        <v>1</v>
      </c>
      <c r="N389" s="192" t="s">
        <v>38</v>
      </c>
      <c r="O389" s="68"/>
      <c r="P389" s="193">
        <f t="shared" si="91"/>
        <v>0</v>
      </c>
      <c r="Q389" s="193">
        <v>0</v>
      </c>
      <c r="R389" s="193">
        <f t="shared" si="92"/>
        <v>0</v>
      </c>
      <c r="S389" s="193">
        <v>0</v>
      </c>
      <c r="T389" s="194">
        <f t="shared" si="93"/>
        <v>0</v>
      </c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R389" s="195" t="s">
        <v>179</v>
      </c>
      <c r="AT389" s="195" t="s">
        <v>175</v>
      </c>
      <c r="AU389" s="195" t="s">
        <v>180</v>
      </c>
      <c r="AY389" s="14" t="s">
        <v>172</v>
      </c>
      <c r="BE389" s="196">
        <f t="shared" si="94"/>
        <v>0</v>
      </c>
      <c r="BF389" s="196">
        <f t="shared" si="95"/>
        <v>0</v>
      </c>
      <c r="BG389" s="196">
        <f t="shared" si="96"/>
        <v>0</v>
      </c>
      <c r="BH389" s="196">
        <f t="shared" si="97"/>
        <v>0</v>
      </c>
      <c r="BI389" s="196">
        <f t="shared" si="98"/>
        <v>0</v>
      </c>
      <c r="BJ389" s="14" t="s">
        <v>180</v>
      </c>
      <c r="BK389" s="196">
        <f t="shared" si="99"/>
        <v>0</v>
      </c>
      <c r="BL389" s="14" t="s">
        <v>179</v>
      </c>
      <c r="BM389" s="195" t="s">
        <v>1988</v>
      </c>
    </row>
    <row r="390" spans="1:65" s="2" customFormat="1" ht="24.2" customHeight="1">
      <c r="A390" s="31"/>
      <c r="B390" s="32"/>
      <c r="C390" s="184" t="s">
        <v>1392</v>
      </c>
      <c r="D390" s="184" t="s">
        <v>175</v>
      </c>
      <c r="E390" s="185" t="s">
        <v>2078</v>
      </c>
      <c r="F390" s="186" t="s">
        <v>2079</v>
      </c>
      <c r="G390" s="187" t="s">
        <v>218</v>
      </c>
      <c r="H390" s="188">
        <v>11.3</v>
      </c>
      <c r="I390" s="189"/>
      <c r="J390" s="188">
        <f t="shared" si="90"/>
        <v>0</v>
      </c>
      <c r="K390" s="190"/>
      <c r="L390" s="36"/>
      <c r="M390" s="191" t="s">
        <v>1</v>
      </c>
      <c r="N390" s="192" t="s">
        <v>38</v>
      </c>
      <c r="O390" s="68"/>
      <c r="P390" s="193">
        <f t="shared" si="91"/>
        <v>0</v>
      </c>
      <c r="Q390" s="193">
        <v>0</v>
      </c>
      <c r="R390" s="193">
        <f t="shared" si="92"/>
        <v>0</v>
      </c>
      <c r="S390" s="193">
        <v>0</v>
      </c>
      <c r="T390" s="194">
        <f t="shared" si="93"/>
        <v>0</v>
      </c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R390" s="195" t="s">
        <v>179</v>
      </c>
      <c r="AT390" s="195" t="s">
        <v>175</v>
      </c>
      <c r="AU390" s="195" t="s">
        <v>180</v>
      </c>
      <c r="AY390" s="14" t="s">
        <v>172</v>
      </c>
      <c r="BE390" s="196">
        <f t="shared" si="94"/>
        <v>0</v>
      </c>
      <c r="BF390" s="196">
        <f t="shared" si="95"/>
        <v>0</v>
      </c>
      <c r="BG390" s="196">
        <f t="shared" si="96"/>
        <v>0</v>
      </c>
      <c r="BH390" s="196">
        <f t="shared" si="97"/>
        <v>0</v>
      </c>
      <c r="BI390" s="196">
        <f t="shared" si="98"/>
        <v>0</v>
      </c>
      <c r="BJ390" s="14" t="s">
        <v>180</v>
      </c>
      <c r="BK390" s="196">
        <f t="shared" si="99"/>
        <v>0</v>
      </c>
      <c r="BL390" s="14" t="s">
        <v>179</v>
      </c>
      <c r="BM390" s="195" t="s">
        <v>1991</v>
      </c>
    </row>
    <row r="391" spans="1:65" s="2" customFormat="1" ht="24.2" customHeight="1">
      <c r="A391" s="31"/>
      <c r="B391" s="32"/>
      <c r="C391" s="184" t="s">
        <v>1992</v>
      </c>
      <c r="D391" s="184" t="s">
        <v>175</v>
      </c>
      <c r="E391" s="185" t="s">
        <v>2081</v>
      </c>
      <c r="F391" s="186" t="s">
        <v>2082</v>
      </c>
      <c r="G391" s="187" t="s">
        <v>218</v>
      </c>
      <c r="H391" s="188">
        <v>0.7</v>
      </c>
      <c r="I391" s="189"/>
      <c r="J391" s="188">
        <f t="shared" si="90"/>
        <v>0</v>
      </c>
      <c r="K391" s="190"/>
      <c r="L391" s="36"/>
      <c r="M391" s="191" t="s">
        <v>1</v>
      </c>
      <c r="N391" s="192" t="s">
        <v>38</v>
      </c>
      <c r="O391" s="68"/>
      <c r="P391" s="193">
        <f t="shared" si="91"/>
        <v>0</v>
      </c>
      <c r="Q391" s="193">
        <v>0</v>
      </c>
      <c r="R391" s="193">
        <f t="shared" si="92"/>
        <v>0</v>
      </c>
      <c r="S391" s="193">
        <v>0</v>
      </c>
      <c r="T391" s="194">
        <f t="shared" si="93"/>
        <v>0</v>
      </c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R391" s="195" t="s">
        <v>179</v>
      </c>
      <c r="AT391" s="195" t="s">
        <v>175</v>
      </c>
      <c r="AU391" s="195" t="s">
        <v>180</v>
      </c>
      <c r="AY391" s="14" t="s">
        <v>172</v>
      </c>
      <c r="BE391" s="196">
        <f t="shared" si="94"/>
        <v>0</v>
      </c>
      <c r="BF391" s="196">
        <f t="shared" si="95"/>
        <v>0</v>
      </c>
      <c r="BG391" s="196">
        <f t="shared" si="96"/>
        <v>0</v>
      </c>
      <c r="BH391" s="196">
        <f t="shared" si="97"/>
        <v>0</v>
      </c>
      <c r="BI391" s="196">
        <f t="shared" si="98"/>
        <v>0</v>
      </c>
      <c r="BJ391" s="14" t="s">
        <v>180</v>
      </c>
      <c r="BK391" s="196">
        <f t="shared" si="99"/>
        <v>0</v>
      </c>
      <c r="BL391" s="14" t="s">
        <v>179</v>
      </c>
      <c r="BM391" s="195" t="s">
        <v>1995</v>
      </c>
    </row>
    <row r="392" spans="1:65" s="2" customFormat="1" ht="24.2" customHeight="1">
      <c r="A392" s="31"/>
      <c r="B392" s="32"/>
      <c r="C392" s="184" t="s">
        <v>1396</v>
      </c>
      <c r="D392" s="184" t="s">
        <v>175</v>
      </c>
      <c r="E392" s="185" t="s">
        <v>1681</v>
      </c>
      <c r="F392" s="186" t="s">
        <v>1682</v>
      </c>
      <c r="G392" s="187" t="s">
        <v>218</v>
      </c>
      <c r="H392" s="188">
        <v>17.649999999999999</v>
      </c>
      <c r="I392" s="189"/>
      <c r="J392" s="188">
        <f t="shared" si="90"/>
        <v>0</v>
      </c>
      <c r="K392" s="190"/>
      <c r="L392" s="36"/>
      <c r="M392" s="191" t="s">
        <v>1</v>
      </c>
      <c r="N392" s="192" t="s">
        <v>38</v>
      </c>
      <c r="O392" s="68"/>
      <c r="P392" s="193">
        <f t="shared" si="91"/>
        <v>0</v>
      </c>
      <c r="Q392" s="193">
        <v>0</v>
      </c>
      <c r="R392" s="193">
        <f t="shared" si="92"/>
        <v>0</v>
      </c>
      <c r="S392" s="193">
        <v>0</v>
      </c>
      <c r="T392" s="194">
        <f t="shared" si="93"/>
        <v>0</v>
      </c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R392" s="195" t="s">
        <v>179</v>
      </c>
      <c r="AT392" s="195" t="s">
        <v>175</v>
      </c>
      <c r="AU392" s="195" t="s">
        <v>180</v>
      </c>
      <c r="AY392" s="14" t="s">
        <v>172</v>
      </c>
      <c r="BE392" s="196">
        <f t="shared" si="94"/>
        <v>0</v>
      </c>
      <c r="BF392" s="196">
        <f t="shared" si="95"/>
        <v>0</v>
      </c>
      <c r="BG392" s="196">
        <f t="shared" si="96"/>
        <v>0</v>
      </c>
      <c r="BH392" s="196">
        <f t="shared" si="97"/>
        <v>0</v>
      </c>
      <c r="BI392" s="196">
        <f t="shared" si="98"/>
        <v>0</v>
      </c>
      <c r="BJ392" s="14" t="s">
        <v>180</v>
      </c>
      <c r="BK392" s="196">
        <f t="shared" si="99"/>
        <v>0</v>
      </c>
      <c r="BL392" s="14" t="s">
        <v>179</v>
      </c>
      <c r="BM392" s="195" t="s">
        <v>1998</v>
      </c>
    </row>
    <row r="393" spans="1:65" s="2" customFormat="1" ht="24.2" customHeight="1">
      <c r="A393" s="31"/>
      <c r="B393" s="32"/>
      <c r="C393" s="184" t="s">
        <v>1999</v>
      </c>
      <c r="D393" s="184" t="s">
        <v>175</v>
      </c>
      <c r="E393" s="185" t="s">
        <v>2086</v>
      </c>
      <c r="F393" s="186" t="s">
        <v>2087</v>
      </c>
      <c r="G393" s="187" t="s">
        <v>235</v>
      </c>
      <c r="H393" s="188">
        <v>120</v>
      </c>
      <c r="I393" s="189"/>
      <c r="J393" s="188">
        <f t="shared" si="90"/>
        <v>0</v>
      </c>
      <c r="K393" s="190"/>
      <c r="L393" s="36"/>
      <c r="M393" s="191" t="s">
        <v>1</v>
      </c>
      <c r="N393" s="192" t="s">
        <v>38</v>
      </c>
      <c r="O393" s="68"/>
      <c r="P393" s="193">
        <f t="shared" si="91"/>
        <v>0</v>
      </c>
      <c r="Q393" s="193">
        <v>0</v>
      </c>
      <c r="R393" s="193">
        <f t="shared" si="92"/>
        <v>0</v>
      </c>
      <c r="S393" s="193">
        <v>0</v>
      </c>
      <c r="T393" s="194">
        <f t="shared" si="93"/>
        <v>0</v>
      </c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R393" s="195" t="s">
        <v>179</v>
      </c>
      <c r="AT393" s="195" t="s">
        <v>175</v>
      </c>
      <c r="AU393" s="195" t="s">
        <v>180</v>
      </c>
      <c r="AY393" s="14" t="s">
        <v>172</v>
      </c>
      <c r="BE393" s="196">
        <f t="shared" si="94"/>
        <v>0</v>
      </c>
      <c r="BF393" s="196">
        <f t="shared" si="95"/>
        <v>0</v>
      </c>
      <c r="BG393" s="196">
        <f t="shared" si="96"/>
        <v>0</v>
      </c>
      <c r="BH393" s="196">
        <f t="shared" si="97"/>
        <v>0</v>
      </c>
      <c r="BI393" s="196">
        <f t="shared" si="98"/>
        <v>0</v>
      </c>
      <c r="BJ393" s="14" t="s">
        <v>180</v>
      </c>
      <c r="BK393" s="196">
        <f t="shared" si="99"/>
        <v>0</v>
      </c>
      <c r="BL393" s="14" t="s">
        <v>179</v>
      </c>
      <c r="BM393" s="195" t="s">
        <v>2002</v>
      </c>
    </row>
    <row r="394" spans="1:65" s="2" customFormat="1" ht="24.2" customHeight="1">
      <c r="A394" s="31"/>
      <c r="B394" s="32"/>
      <c r="C394" s="184" t="s">
        <v>1399</v>
      </c>
      <c r="D394" s="184" t="s">
        <v>175</v>
      </c>
      <c r="E394" s="185" t="s">
        <v>2090</v>
      </c>
      <c r="F394" s="186" t="s">
        <v>2091</v>
      </c>
      <c r="G394" s="187" t="s">
        <v>235</v>
      </c>
      <c r="H394" s="188">
        <v>120</v>
      </c>
      <c r="I394" s="189"/>
      <c r="J394" s="188">
        <f t="shared" si="90"/>
        <v>0</v>
      </c>
      <c r="K394" s="190"/>
      <c r="L394" s="36"/>
      <c r="M394" s="191" t="s">
        <v>1</v>
      </c>
      <c r="N394" s="192" t="s">
        <v>38</v>
      </c>
      <c r="O394" s="68"/>
      <c r="P394" s="193">
        <f t="shared" si="91"/>
        <v>0</v>
      </c>
      <c r="Q394" s="193">
        <v>0</v>
      </c>
      <c r="R394" s="193">
        <f t="shared" si="92"/>
        <v>0</v>
      </c>
      <c r="S394" s="193">
        <v>0</v>
      </c>
      <c r="T394" s="194">
        <f t="shared" si="93"/>
        <v>0</v>
      </c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R394" s="195" t="s">
        <v>179</v>
      </c>
      <c r="AT394" s="195" t="s">
        <v>175</v>
      </c>
      <c r="AU394" s="195" t="s">
        <v>180</v>
      </c>
      <c r="AY394" s="14" t="s">
        <v>172</v>
      </c>
      <c r="BE394" s="196">
        <f t="shared" si="94"/>
        <v>0</v>
      </c>
      <c r="BF394" s="196">
        <f t="shared" si="95"/>
        <v>0</v>
      </c>
      <c r="BG394" s="196">
        <f t="shared" si="96"/>
        <v>0</v>
      </c>
      <c r="BH394" s="196">
        <f t="shared" si="97"/>
        <v>0</v>
      </c>
      <c r="BI394" s="196">
        <f t="shared" si="98"/>
        <v>0</v>
      </c>
      <c r="BJ394" s="14" t="s">
        <v>180</v>
      </c>
      <c r="BK394" s="196">
        <f t="shared" si="99"/>
        <v>0</v>
      </c>
      <c r="BL394" s="14" t="s">
        <v>179</v>
      </c>
      <c r="BM394" s="195" t="s">
        <v>2005</v>
      </c>
    </row>
    <row r="395" spans="1:65" s="2" customFormat="1" ht="24.2" customHeight="1">
      <c r="A395" s="31"/>
      <c r="B395" s="32"/>
      <c r="C395" s="184" t="s">
        <v>2006</v>
      </c>
      <c r="D395" s="184" t="s">
        <v>175</v>
      </c>
      <c r="E395" s="185" t="s">
        <v>2093</v>
      </c>
      <c r="F395" s="186" t="s">
        <v>2094</v>
      </c>
      <c r="G395" s="187" t="s">
        <v>235</v>
      </c>
      <c r="H395" s="188">
        <v>8</v>
      </c>
      <c r="I395" s="189"/>
      <c r="J395" s="188">
        <f t="shared" si="90"/>
        <v>0</v>
      </c>
      <c r="K395" s="190"/>
      <c r="L395" s="36"/>
      <c r="M395" s="191" t="s">
        <v>1</v>
      </c>
      <c r="N395" s="192" t="s">
        <v>38</v>
      </c>
      <c r="O395" s="68"/>
      <c r="P395" s="193">
        <f t="shared" si="91"/>
        <v>0</v>
      </c>
      <c r="Q395" s="193">
        <v>0</v>
      </c>
      <c r="R395" s="193">
        <f t="shared" si="92"/>
        <v>0</v>
      </c>
      <c r="S395" s="193">
        <v>0</v>
      </c>
      <c r="T395" s="194">
        <f t="shared" si="93"/>
        <v>0</v>
      </c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R395" s="195" t="s">
        <v>179</v>
      </c>
      <c r="AT395" s="195" t="s">
        <v>175</v>
      </c>
      <c r="AU395" s="195" t="s">
        <v>180</v>
      </c>
      <c r="AY395" s="14" t="s">
        <v>172</v>
      </c>
      <c r="BE395" s="196">
        <f t="shared" si="94"/>
        <v>0</v>
      </c>
      <c r="BF395" s="196">
        <f t="shared" si="95"/>
        <v>0</v>
      </c>
      <c r="BG395" s="196">
        <f t="shared" si="96"/>
        <v>0</v>
      </c>
      <c r="BH395" s="196">
        <f t="shared" si="97"/>
        <v>0</v>
      </c>
      <c r="BI395" s="196">
        <f t="shared" si="98"/>
        <v>0</v>
      </c>
      <c r="BJ395" s="14" t="s">
        <v>180</v>
      </c>
      <c r="BK395" s="196">
        <f t="shared" si="99"/>
        <v>0</v>
      </c>
      <c r="BL395" s="14" t="s">
        <v>179</v>
      </c>
      <c r="BM395" s="195" t="s">
        <v>2009</v>
      </c>
    </row>
    <row r="396" spans="1:65" s="2" customFormat="1" ht="24.2" customHeight="1">
      <c r="A396" s="31"/>
      <c r="B396" s="32"/>
      <c r="C396" s="184" t="s">
        <v>1403</v>
      </c>
      <c r="D396" s="184" t="s">
        <v>175</v>
      </c>
      <c r="E396" s="185" t="s">
        <v>1685</v>
      </c>
      <c r="F396" s="186" t="s">
        <v>1686</v>
      </c>
      <c r="G396" s="187" t="s">
        <v>235</v>
      </c>
      <c r="H396" s="188">
        <v>8</v>
      </c>
      <c r="I396" s="189"/>
      <c r="J396" s="188">
        <f t="shared" si="90"/>
        <v>0</v>
      </c>
      <c r="K396" s="190"/>
      <c r="L396" s="36"/>
      <c r="M396" s="191" t="s">
        <v>1</v>
      </c>
      <c r="N396" s="192" t="s">
        <v>38</v>
      </c>
      <c r="O396" s="68"/>
      <c r="P396" s="193">
        <f t="shared" si="91"/>
        <v>0</v>
      </c>
      <c r="Q396" s="193">
        <v>0</v>
      </c>
      <c r="R396" s="193">
        <f t="shared" si="92"/>
        <v>0</v>
      </c>
      <c r="S396" s="193">
        <v>0</v>
      </c>
      <c r="T396" s="194">
        <f t="shared" si="93"/>
        <v>0</v>
      </c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R396" s="195" t="s">
        <v>179</v>
      </c>
      <c r="AT396" s="195" t="s">
        <v>175</v>
      </c>
      <c r="AU396" s="195" t="s">
        <v>180</v>
      </c>
      <c r="AY396" s="14" t="s">
        <v>172</v>
      </c>
      <c r="BE396" s="196">
        <f t="shared" si="94"/>
        <v>0</v>
      </c>
      <c r="BF396" s="196">
        <f t="shared" si="95"/>
        <v>0</v>
      </c>
      <c r="BG396" s="196">
        <f t="shared" si="96"/>
        <v>0</v>
      </c>
      <c r="BH396" s="196">
        <f t="shared" si="97"/>
        <v>0</v>
      </c>
      <c r="BI396" s="196">
        <f t="shared" si="98"/>
        <v>0</v>
      </c>
      <c r="BJ396" s="14" t="s">
        <v>180</v>
      </c>
      <c r="BK396" s="196">
        <f t="shared" si="99"/>
        <v>0</v>
      </c>
      <c r="BL396" s="14" t="s">
        <v>179</v>
      </c>
      <c r="BM396" s="195" t="s">
        <v>2012</v>
      </c>
    </row>
    <row r="397" spans="1:65" s="12" customFormat="1" ht="25.9" customHeight="1">
      <c r="B397" s="168"/>
      <c r="C397" s="169"/>
      <c r="D397" s="170" t="s">
        <v>71</v>
      </c>
      <c r="E397" s="171" t="s">
        <v>1688</v>
      </c>
      <c r="F397" s="171" t="s">
        <v>1689</v>
      </c>
      <c r="G397" s="169"/>
      <c r="H397" s="169"/>
      <c r="I397" s="172"/>
      <c r="J397" s="173">
        <f>BK397</f>
        <v>0</v>
      </c>
      <c r="K397" s="169"/>
      <c r="L397" s="174"/>
      <c r="M397" s="175"/>
      <c r="N397" s="176"/>
      <c r="O397" s="176"/>
      <c r="P397" s="177">
        <v>0</v>
      </c>
      <c r="Q397" s="176"/>
      <c r="R397" s="177">
        <v>0</v>
      </c>
      <c r="S397" s="176"/>
      <c r="T397" s="178">
        <v>0</v>
      </c>
      <c r="AR397" s="179" t="s">
        <v>80</v>
      </c>
      <c r="AT397" s="180" t="s">
        <v>71</v>
      </c>
      <c r="AU397" s="180" t="s">
        <v>72</v>
      </c>
      <c r="AY397" s="179" t="s">
        <v>172</v>
      </c>
      <c r="BK397" s="181">
        <v>0</v>
      </c>
    </row>
    <row r="398" spans="1:65" s="12" customFormat="1" ht="25.9" customHeight="1">
      <c r="B398" s="168"/>
      <c r="C398" s="169"/>
      <c r="D398" s="170" t="s">
        <v>71</v>
      </c>
      <c r="E398" s="171" t="s">
        <v>1688</v>
      </c>
      <c r="F398" s="171" t="s">
        <v>1689</v>
      </c>
      <c r="G398" s="169"/>
      <c r="H398" s="169"/>
      <c r="I398" s="172"/>
      <c r="J398" s="173">
        <f>BK398</f>
        <v>0</v>
      </c>
      <c r="K398" s="169"/>
      <c r="L398" s="174"/>
      <c r="M398" s="175"/>
      <c r="N398" s="176"/>
      <c r="O398" s="176"/>
      <c r="P398" s="177">
        <f>SUM(P399:P415)</f>
        <v>0</v>
      </c>
      <c r="Q398" s="176"/>
      <c r="R398" s="177">
        <f>SUM(R399:R415)</f>
        <v>0</v>
      </c>
      <c r="S398" s="176"/>
      <c r="T398" s="178">
        <f>SUM(T399:T415)</f>
        <v>0</v>
      </c>
      <c r="AR398" s="179" t="s">
        <v>80</v>
      </c>
      <c r="AT398" s="180" t="s">
        <v>71</v>
      </c>
      <c r="AU398" s="180" t="s">
        <v>72</v>
      </c>
      <c r="AY398" s="179" t="s">
        <v>172</v>
      </c>
      <c r="BK398" s="181">
        <f>SUM(BK399:BK415)</f>
        <v>0</v>
      </c>
    </row>
    <row r="399" spans="1:65" s="2" customFormat="1" ht="24.2" customHeight="1">
      <c r="A399" s="31"/>
      <c r="B399" s="32"/>
      <c r="C399" s="184" t="s">
        <v>2013</v>
      </c>
      <c r="D399" s="184" t="s">
        <v>175</v>
      </c>
      <c r="E399" s="185" t="s">
        <v>1690</v>
      </c>
      <c r="F399" s="186" t="s">
        <v>1691</v>
      </c>
      <c r="G399" s="187" t="s">
        <v>1195</v>
      </c>
      <c r="H399" s="188">
        <v>16</v>
      </c>
      <c r="I399" s="189"/>
      <c r="J399" s="188">
        <f t="shared" ref="J399:J415" si="100">ROUND(I399*H399,2)</f>
        <v>0</v>
      </c>
      <c r="K399" s="190"/>
      <c r="L399" s="36"/>
      <c r="M399" s="191" t="s">
        <v>1</v>
      </c>
      <c r="N399" s="192" t="s">
        <v>38</v>
      </c>
      <c r="O399" s="68"/>
      <c r="P399" s="193">
        <f t="shared" ref="P399:P415" si="101">O399*H399</f>
        <v>0</v>
      </c>
      <c r="Q399" s="193">
        <v>0</v>
      </c>
      <c r="R399" s="193">
        <f t="shared" ref="R399:R415" si="102">Q399*H399</f>
        <v>0</v>
      </c>
      <c r="S399" s="193">
        <v>0</v>
      </c>
      <c r="T399" s="194">
        <f t="shared" ref="T399:T415" si="103">S399*H399</f>
        <v>0</v>
      </c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R399" s="195" t="s">
        <v>179</v>
      </c>
      <c r="AT399" s="195" t="s">
        <v>175</v>
      </c>
      <c r="AU399" s="195" t="s">
        <v>80</v>
      </c>
      <c r="AY399" s="14" t="s">
        <v>172</v>
      </c>
      <c r="BE399" s="196">
        <f t="shared" ref="BE399:BE415" si="104">IF(N399="základná",J399,0)</f>
        <v>0</v>
      </c>
      <c r="BF399" s="196">
        <f t="shared" ref="BF399:BF415" si="105">IF(N399="znížená",J399,0)</f>
        <v>0</v>
      </c>
      <c r="BG399" s="196">
        <f t="shared" ref="BG399:BG415" si="106">IF(N399="zákl. prenesená",J399,0)</f>
        <v>0</v>
      </c>
      <c r="BH399" s="196">
        <f t="shared" ref="BH399:BH415" si="107">IF(N399="zníž. prenesená",J399,0)</f>
        <v>0</v>
      </c>
      <c r="BI399" s="196">
        <f t="shared" ref="BI399:BI415" si="108">IF(N399="nulová",J399,0)</f>
        <v>0</v>
      </c>
      <c r="BJ399" s="14" t="s">
        <v>180</v>
      </c>
      <c r="BK399" s="196">
        <f t="shared" ref="BK399:BK415" si="109">ROUND(I399*H399,2)</f>
        <v>0</v>
      </c>
      <c r="BL399" s="14" t="s">
        <v>179</v>
      </c>
      <c r="BM399" s="195" t="s">
        <v>2016</v>
      </c>
    </row>
    <row r="400" spans="1:65" s="2" customFormat="1" ht="24.2" customHeight="1">
      <c r="A400" s="31"/>
      <c r="B400" s="32"/>
      <c r="C400" s="184" t="s">
        <v>1406</v>
      </c>
      <c r="D400" s="184" t="s">
        <v>175</v>
      </c>
      <c r="E400" s="185" t="s">
        <v>1694</v>
      </c>
      <c r="F400" s="186" t="s">
        <v>1695</v>
      </c>
      <c r="G400" s="187" t="s">
        <v>1195</v>
      </c>
      <c r="H400" s="188">
        <v>8</v>
      </c>
      <c r="I400" s="189"/>
      <c r="J400" s="188">
        <f t="shared" si="100"/>
        <v>0</v>
      </c>
      <c r="K400" s="190"/>
      <c r="L400" s="36"/>
      <c r="M400" s="191" t="s">
        <v>1</v>
      </c>
      <c r="N400" s="192" t="s">
        <v>38</v>
      </c>
      <c r="O400" s="68"/>
      <c r="P400" s="193">
        <f t="shared" si="101"/>
        <v>0</v>
      </c>
      <c r="Q400" s="193">
        <v>0</v>
      </c>
      <c r="R400" s="193">
        <f t="shared" si="102"/>
        <v>0</v>
      </c>
      <c r="S400" s="193">
        <v>0</v>
      </c>
      <c r="T400" s="194">
        <f t="shared" si="103"/>
        <v>0</v>
      </c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R400" s="195" t="s">
        <v>179</v>
      </c>
      <c r="AT400" s="195" t="s">
        <v>175</v>
      </c>
      <c r="AU400" s="195" t="s">
        <v>80</v>
      </c>
      <c r="AY400" s="14" t="s">
        <v>172</v>
      </c>
      <c r="BE400" s="196">
        <f t="shared" si="104"/>
        <v>0</v>
      </c>
      <c r="BF400" s="196">
        <f t="shared" si="105"/>
        <v>0</v>
      </c>
      <c r="BG400" s="196">
        <f t="shared" si="106"/>
        <v>0</v>
      </c>
      <c r="BH400" s="196">
        <f t="shared" si="107"/>
        <v>0</v>
      </c>
      <c r="BI400" s="196">
        <f t="shared" si="108"/>
        <v>0</v>
      </c>
      <c r="BJ400" s="14" t="s">
        <v>180</v>
      </c>
      <c r="BK400" s="196">
        <f t="shared" si="109"/>
        <v>0</v>
      </c>
      <c r="BL400" s="14" t="s">
        <v>179</v>
      </c>
      <c r="BM400" s="195" t="s">
        <v>2019</v>
      </c>
    </row>
    <row r="401" spans="1:65" s="2" customFormat="1" ht="24.2" customHeight="1">
      <c r="A401" s="31"/>
      <c r="B401" s="32"/>
      <c r="C401" s="184" t="s">
        <v>2020</v>
      </c>
      <c r="D401" s="184" t="s">
        <v>175</v>
      </c>
      <c r="E401" s="185" t="s">
        <v>1697</v>
      </c>
      <c r="F401" s="186" t="s">
        <v>1698</v>
      </c>
      <c r="G401" s="187" t="s">
        <v>1195</v>
      </c>
      <c r="H401" s="188">
        <v>56</v>
      </c>
      <c r="I401" s="189"/>
      <c r="J401" s="188">
        <f t="shared" si="100"/>
        <v>0</v>
      </c>
      <c r="K401" s="190"/>
      <c r="L401" s="36"/>
      <c r="M401" s="191" t="s">
        <v>1</v>
      </c>
      <c r="N401" s="192" t="s">
        <v>38</v>
      </c>
      <c r="O401" s="68"/>
      <c r="P401" s="193">
        <f t="shared" si="101"/>
        <v>0</v>
      </c>
      <c r="Q401" s="193">
        <v>0</v>
      </c>
      <c r="R401" s="193">
        <f t="shared" si="102"/>
        <v>0</v>
      </c>
      <c r="S401" s="193">
        <v>0</v>
      </c>
      <c r="T401" s="194">
        <f t="shared" si="103"/>
        <v>0</v>
      </c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R401" s="195" t="s">
        <v>179</v>
      </c>
      <c r="AT401" s="195" t="s">
        <v>175</v>
      </c>
      <c r="AU401" s="195" t="s">
        <v>80</v>
      </c>
      <c r="AY401" s="14" t="s">
        <v>172</v>
      </c>
      <c r="BE401" s="196">
        <f t="shared" si="104"/>
        <v>0</v>
      </c>
      <c r="BF401" s="196">
        <f t="shared" si="105"/>
        <v>0</v>
      </c>
      <c r="BG401" s="196">
        <f t="shared" si="106"/>
        <v>0</v>
      </c>
      <c r="BH401" s="196">
        <f t="shared" si="107"/>
        <v>0</v>
      </c>
      <c r="BI401" s="196">
        <f t="shared" si="108"/>
        <v>0</v>
      </c>
      <c r="BJ401" s="14" t="s">
        <v>180</v>
      </c>
      <c r="BK401" s="196">
        <f t="shared" si="109"/>
        <v>0</v>
      </c>
      <c r="BL401" s="14" t="s">
        <v>179</v>
      </c>
      <c r="BM401" s="195" t="s">
        <v>2023</v>
      </c>
    </row>
    <row r="402" spans="1:65" s="2" customFormat="1" ht="24.2" customHeight="1">
      <c r="A402" s="31"/>
      <c r="B402" s="32"/>
      <c r="C402" s="184" t="s">
        <v>1410</v>
      </c>
      <c r="D402" s="184" t="s">
        <v>175</v>
      </c>
      <c r="E402" s="185" t="s">
        <v>1701</v>
      </c>
      <c r="F402" s="186" t="s">
        <v>1702</v>
      </c>
      <c r="G402" s="187" t="s">
        <v>1195</v>
      </c>
      <c r="H402" s="188">
        <v>40</v>
      </c>
      <c r="I402" s="189"/>
      <c r="J402" s="188">
        <f t="shared" si="100"/>
        <v>0</v>
      </c>
      <c r="K402" s="190"/>
      <c r="L402" s="36"/>
      <c r="M402" s="191" t="s">
        <v>1</v>
      </c>
      <c r="N402" s="192" t="s">
        <v>38</v>
      </c>
      <c r="O402" s="68"/>
      <c r="P402" s="193">
        <f t="shared" si="101"/>
        <v>0</v>
      </c>
      <c r="Q402" s="193">
        <v>0</v>
      </c>
      <c r="R402" s="193">
        <f t="shared" si="102"/>
        <v>0</v>
      </c>
      <c r="S402" s="193">
        <v>0</v>
      </c>
      <c r="T402" s="194">
        <f t="shared" si="103"/>
        <v>0</v>
      </c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R402" s="195" t="s">
        <v>179</v>
      </c>
      <c r="AT402" s="195" t="s">
        <v>175</v>
      </c>
      <c r="AU402" s="195" t="s">
        <v>80</v>
      </c>
      <c r="AY402" s="14" t="s">
        <v>172</v>
      </c>
      <c r="BE402" s="196">
        <f t="shared" si="104"/>
        <v>0</v>
      </c>
      <c r="BF402" s="196">
        <f t="shared" si="105"/>
        <v>0</v>
      </c>
      <c r="BG402" s="196">
        <f t="shared" si="106"/>
        <v>0</v>
      </c>
      <c r="BH402" s="196">
        <f t="shared" si="107"/>
        <v>0</v>
      </c>
      <c r="BI402" s="196">
        <f t="shared" si="108"/>
        <v>0</v>
      </c>
      <c r="BJ402" s="14" t="s">
        <v>180</v>
      </c>
      <c r="BK402" s="196">
        <f t="shared" si="109"/>
        <v>0</v>
      </c>
      <c r="BL402" s="14" t="s">
        <v>179</v>
      </c>
      <c r="BM402" s="195" t="s">
        <v>2026</v>
      </c>
    </row>
    <row r="403" spans="1:65" s="2" customFormat="1" ht="24.2" customHeight="1">
      <c r="A403" s="31"/>
      <c r="B403" s="32"/>
      <c r="C403" s="184" t="s">
        <v>2027</v>
      </c>
      <c r="D403" s="184" t="s">
        <v>175</v>
      </c>
      <c r="E403" s="185" t="s">
        <v>1704</v>
      </c>
      <c r="F403" s="186" t="s">
        <v>1705</v>
      </c>
      <c r="G403" s="187" t="s">
        <v>1195</v>
      </c>
      <c r="H403" s="188">
        <v>24</v>
      </c>
      <c r="I403" s="189"/>
      <c r="J403" s="188">
        <f t="shared" si="100"/>
        <v>0</v>
      </c>
      <c r="K403" s="190"/>
      <c r="L403" s="36"/>
      <c r="M403" s="191" t="s">
        <v>1</v>
      </c>
      <c r="N403" s="192" t="s">
        <v>38</v>
      </c>
      <c r="O403" s="68"/>
      <c r="P403" s="193">
        <f t="shared" si="101"/>
        <v>0</v>
      </c>
      <c r="Q403" s="193">
        <v>0</v>
      </c>
      <c r="R403" s="193">
        <f t="shared" si="102"/>
        <v>0</v>
      </c>
      <c r="S403" s="193">
        <v>0</v>
      </c>
      <c r="T403" s="194">
        <f t="shared" si="103"/>
        <v>0</v>
      </c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R403" s="195" t="s">
        <v>179</v>
      </c>
      <c r="AT403" s="195" t="s">
        <v>175</v>
      </c>
      <c r="AU403" s="195" t="s">
        <v>80</v>
      </c>
      <c r="AY403" s="14" t="s">
        <v>172</v>
      </c>
      <c r="BE403" s="196">
        <f t="shared" si="104"/>
        <v>0</v>
      </c>
      <c r="BF403" s="196">
        <f t="shared" si="105"/>
        <v>0</v>
      </c>
      <c r="BG403" s="196">
        <f t="shared" si="106"/>
        <v>0</v>
      </c>
      <c r="BH403" s="196">
        <f t="shared" si="107"/>
        <v>0</v>
      </c>
      <c r="BI403" s="196">
        <f t="shared" si="108"/>
        <v>0</v>
      </c>
      <c r="BJ403" s="14" t="s">
        <v>180</v>
      </c>
      <c r="BK403" s="196">
        <f t="shared" si="109"/>
        <v>0</v>
      </c>
      <c r="BL403" s="14" t="s">
        <v>179</v>
      </c>
      <c r="BM403" s="195" t="s">
        <v>2030</v>
      </c>
    </row>
    <row r="404" spans="1:65" s="2" customFormat="1" ht="24.2" customHeight="1">
      <c r="A404" s="31"/>
      <c r="B404" s="32"/>
      <c r="C404" s="184" t="s">
        <v>1413</v>
      </c>
      <c r="D404" s="184" t="s">
        <v>175</v>
      </c>
      <c r="E404" s="185" t="s">
        <v>1708</v>
      </c>
      <c r="F404" s="186" t="s">
        <v>1709</v>
      </c>
      <c r="G404" s="187" t="s">
        <v>1195</v>
      </c>
      <c r="H404" s="188">
        <v>24</v>
      </c>
      <c r="I404" s="189"/>
      <c r="J404" s="188">
        <f t="shared" si="100"/>
        <v>0</v>
      </c>
      <c r="K404" s="190"/>
      <c r="L404" s="36"/>
      <c r="M404" s="191" t="s">
        <v>1</v>
      </c>
      <c r="N404" s="192" t="s">
        <v>38</v>
      </c>
      <c r="O404" s="68"/>
      <c r="P404" s="193">
        <f t="shared" si="101"/>
        <v>0</v>
      </c>
      <c r="Q404" s="193">
        <v>0</v>
      </c>
      <c r="R404" s="193">
        <f t="shared" si="102"/>
        <v>0</v>
      </c>
      <c r="S404" s="193">
        <v>0</v>
      </c>
      <c r="T404" s="194">
        <f t="shared" si="103"/>
        <v>0</v>
      </c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R404" s="195" t="s">
        <v>179</v>
      </c>
      <c r="AT404" s="195" t="s">
        <v>175</v>
      </c>
      <c r="AU404" s="195" t="s">
        <v>80</v>
      </c>
      <c r="AY404" s="14" t="s">
        <v>172</v>
      </c>
      <c r="BE404" s="196">
        <f t="shared" si="104"/>
        <v>0</v>
      </c>
      <c r="BF404" s="196">
        <f t="shared" si="105"/>
        <v>0</v>
      </c>
      <c r="BG404" s="196">
        <f t="shared" si="106"/>
        <v>0</v>
      </c>
      <c r="BH404" s="196">
        <f t="shared" si="107"/>
        <v>0</v>
      </c>
      <c r="BI404" s="196">
        <f t="shared" si="108"/>
        <v>0</v>
      </c>
      <c r="BJ404" s="14" t="s">
        <v>180</v>
      </c>
      <c r="BK404" s="196">
        <f t="shared" si="109"/>
        <v>0</v>
      </c>
      <c r="BL404" s="14" t="s">
        <v>179</v>
      </c>
      <c r="BM404" s="195" t="s">
        <v>2033</v>
      </c>
    </row>
    <row r="405" spans="1:65" s="2" customFormat="1" ht="24.2" customHeight="1">
      <c r="A405" s="31"/>
      <c r="B405" s="32"/>
      <c r="C405" s="184" t="s">
        <v>2034</v>
      </c>
      <c r="D405" s="184" t="s">
        <v>175</v>
      </c>
      <c r="E405" s="185" t="s">
        <v>1711</v>
      </c>
      <c r="F405" s="186" t="s">
        <v>1712</v>
      </c>
      <c r="G405" s="187" t="s">
        <v>1195</v>
      </c>
      <c r="H405" s="188">
        <v>8</v>
      </c>
      <c r="I405" s="189"/>
      <c r="J405" s="188">
        <f t="shared" si="100"/>
        <v>0</v>
      </c>
      <c r="K405" s="190"/>
      <c r="L405" s="36"/>
      <c r="M405" s="191" t="s">
        <v>1</v>
      </c>
      <c r="N405" s="192" t="s">
        <v>38</v>
      </c>
      <c r="O405" s="68"/>
      <c r="P405" s="193">
        <f t="shared" si="101"/>
        <v>0</v>
      </c>
      <c r="Q405" s="193">
        <v>0</v>
      </c>
      <c r="R405" s="193">
        <f t="shared" si="102"/>
        <v>0</v>
      </c>
      <c r="S405" s="193">
        <v>0</v>
      </c>
      <c r="T405" s="194">
        <f t="shared" si="103"/>
        <v>0</v>
      </c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R405" s="195" t="s">
        <v>179</v>
      </c>
      <c r="AT405" s="195" t="s">
        <v>175</v>
      </c>
      <c r="AU405" s="195" t="s">
        <v>80</v>
      </c>
      <c r="AY405" s="14" t="s">
        <v>172</v>
      </c>
      <c r="BE405" s="196">
        <f t="shared" si="104"/>
        <v>0</v>
      </c>
      <c r="BF405" s="196">
        <f t="shared" si="105"/>
        <v>0</v>
      </c>
      <c r="BG405" s="196">
        <f t="shared" si="106"/>
        <v>0</v>
      </c>
      <c r="BH405" s="196">
        <f t="shared" si="107"/>
        <v>0</v>
      </c>
      <c r="BI405" s="196">
        <f t="shared" si="108"/>
        <v>0</v>
      </c>
      <c r="BJ405" s="14" t="s">
        <v>180</v>
      </c>
      <c r="BK405" s="196">
        <f t="shared" si="109"/>
        <v>0</v>
      </c>
      <c r="BL405" s="14" t="s">
        <v>179</v>
      </c>
      <c r="BM405" s="195" t="s">
        <v>2037</v>
      </c>
    </row>
    <row r="406" spans="1:65" s="2" customFormat="1" ht="24.2" customHeight="1">
      <c r="A406" s="31"/>
      <c r="B406" s="32"/>
      <c r="C406" s="184" t="s">
        <v>1417</v>
      </c>
      <c r="D406" s="184" t="s">
        <v>175</v>
      </c>
      <c r="E406" s="185" t="s">
        <v>1715</v>
      </c>
      <c r="F406" s="186" t="s">
        <v>1716</v>
      </c>
      <c r="G406" s="187" t="s">
        <v>1195</v>
      </c>
      <c r="H406" s="188">
        <v>8</v>
      </c>
      <c r="I406" s="189"/>
      <c r="J406" s="188">
        <f t="shared" si="100"/>
        <v>0</v>
      </c>
      <c r="K406" s="190"/>
      <c r="L406" s="36"/>
      <c r="M406" s="191" t="s">
        <v>1</v>
      </c>
      <c r="N406" s="192" t="s">
        <v>38</v>
      </c>
      <c r="O406" s="68"/>
      <c r="P406" s="193">
        <f t="shared" si="101"/>
        <v>0</v>
      </c>
      <c r="Q406" s="193">
        <v>0</v>
      </c>
      <c r="R406" s="193">
        <f t="shared" si="102"/>
        <v>0</v>
      </c>
      <c r="S406" s="193">
        <v>0</v>
      </c>
      <c r="T406" s="194">
        <f t="shared" si="103"/>
        <v>0</v>
      </c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R406" s="195" t="s">
        <v>179</v>
      </c>
      <c r="AT406" s="195" t="s">
        <v>175</v>
      </c>
      <c r="AU406" s="195" t="s">
        <v>80</v>
      </c>
      <c r="AY406" s="14" t="s">
        <v>172</v>
      </c>
      <c r="BE406" s="196">
        <f t="shared" si="104"/>
        <v>0</v>
      </c>
      <c r="BF406" s="196">
        <f t="shared" si="105"/>
        <v>0</v>
      </c>
      <c r="BG406" s="196">
        <f t="shared" si="106"/>
        <v>0</v>
      </c>
      <c r="BH406" s="196">
        <f t="shared" si="107"/>
        <v>0</v>
      </c>
      <c r="BI406" s="196">
        <f t="shared" si="108"/>
        <v>0</v>
      </c>
      <c r="BJ406" s="14" t="s">
        <v>180</v>
      </c>
      <c r="BK406" s="196">
        <f t="shared" si="109"/>
        <v>0</v>
      </c>
      <c r="BL406" s="14" t="s">
        <v>179</v>
      </c>
      <c r="BM406" s="195" t="s">
        <v>2040</v>
      </c>
    </row>
    <row r="407" spans="1:65" s="2" customFormat="1" ht="24.2" customHeight="1">
      <c r="A407" s="31"/>
      <c r="B407" s="32"/>
      <c r="C407" s="184" t="s">
        <v>2041</v>
      </c>
      <c r="D407" s="184" t="s">
        <v>175</v>
      </c>
      <c r="E407" s="185" t="s">
        <v>1718</v>
      </c>
      <c r="F407" s="186" t="s">
        <v>1719</v>
      </c>
      <c r="G407" s="187" t="s">
        <v>1195</v>
      </c>
      <c r="H407" s="188">
        <v>48</v>
      </c>
      <c r="I407" s="189"/>
      <c r="J407" s="188">
        <f t="shared" si="100"/>
        <v>0</v>
      </c>
      <c r="K407" s="190"/>
      <c r="L407" s="36"/>
      <c r="M407" s="191" t="s">
        <v>1</v>
      </c>
      <c r="N407" s="192" t="s">
        <v>38</v>
      </c>
      <c r="O407" s="68"/>
      <c r="P407" s="193">
        <f t="shared" si="101"/>
        <v>0</v>
      </c>
      <c r="Q407" s="193">
        <v>0</v>
      </c>
      <c r="R407" s="193">
        <f t="shared" si="102"/>
        <v>0</v>
      </c>
      <c r="S407" s="193">
        <v>0</v>
      </c>
      <c r="T407" s="194">
        <f t="shared" si="103"/>
        <v>0</v>
      </c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R407" s="195" t="s">
        <v>179</v>
      </c>
      <c r="AT407" s="195" t="s">
        <v>175</v>
      </c>
      <c r="AU407" s="195" t="s">
        <v>80</v>
      </c>
      <c r="AY407" s="14" t="s">
        <v>172</v>
      </c>
      <c r="BE407" s="196">
        <f t="shared" si="104"/>
        <v>0</v>
      </c>
      <c r="BF407" s="196">
        <f t="shared" si="105"/>
        <v>0</v>
      </c>
      <c r="BG407" s="196">
        <f t="shared" si="106"/>
        <v>0</v>
      </c>
      <c r="BH407" s="196">
        <f t="shared" si="107"/>
        <v>0</v>
      </c>
      <c r="BI407" s="196">
        <f t="shared" si="108"/>
        <v>0</v>
      </c>
      <c r="BJ407" s="14" t="s">
        <v>180</v>
      </c>
      <c r="BK407" s="196">
        <f t="shared" si="109"/>
        <v>0</v>
      </c>
      <c r="BL407" s="14" t="s">
        <v>179</v>
      </c>
      <c r="BM407" s="195" t="s">
        <v>2044</v>
      </c>
    </row>
    <row r="408" spans="1:65" s="2" customFormat="1" ht="24.2" customHeight="1">
      <c r="A408" s="31"/>
      <c r="B408" s="32"/>
      <c r="C408" s="184" t="s">
        <v>1421</v>
      </c>
      <c r="D408" s="184" t="s">
        <v>175</v>
      </c>
      <c r="E408" s="185" t="s">
        <v>1722</v>
      </c>
      <c r="F408" s="186" t="s">
        <v>1723</v>
      </c>
      <c r="G408" s="187" t="s">
        <v>1195</v>
      </c>
      <c r="H408" s="188">
        <v>16</v>
      </c>
      <c r="I408" s="189"/>
      <c r="J408" s="188">
        <f t="shared" si="100"/>
        <v>0</v>
      </c>
      <c r="K408" s="190"/>
      <c r="L408" s="36"/>
      <c r="M408" s="191" t="s">
        <v>1</v>
      </c>
      <c r="N408" s="192" t="s">
        <v>38</v>
      </c>
      <c r="O408" s="68"/>
      <c r="P408" s="193">
        <f t="shared" si="101"/>
        <v>0</v>
      </c>
      <c r="Q408" s="193">
        <v>0</v>
      </c>
      <c r="R408" s="193">
        <f t="shared" si="102"/>
        <v>0</v>
      </c>
      <c r="S408" s="193">
        <v>0</v>
      </c>
      <c r="T408" s="194">
        <f t="shared" si="103"/>
        <v>0</v>
      </c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R408" s="195" t="s">
        <v>179</v>
      </c>
      <c r="AT408" s="195" t="s">
        <v>175</v>
      </c>
      <c r="AU408" s="195" t="s">
        <v>80</v>
      </c>
      <c r="AY408" s="14" t="s">
        <v>172</v>
      </c>
      <c r="BE408" s="196">
        <f t="shared" si="104"/>
        <v>0</v>
      </c>
      <c r="BF408" s="196">
        <f t="shared" si="105"/>
        <v>0</v>
      </c>
      <c r="BG408" s="196">
        <f t="shared" si="106"/>
        <v>0</v>
      </c>
      <c r="BH408" s="196">
        <f t="shared" si="107"/>
        <v>0</v>
      </c>
      <c r="BI408" s="196">
        <f t="shared" si="108"/>
        <v>0</v>
      </c>
      <c r="BJ408" s="14" t="s">
        <v>180</v>
      </c>
      <c r="BK408" s="196">
        <f t="shared" si="109"/>
        <v>0</v>
      </c>
      <c r="BL408" s="14" t="s">
        <v>179</v>
      </c>
      <c r="BM408" s="195" t="s">
        <v>2047</v>
      </c>
    </row>
    <row r="409" spans="1:65" s="2" customFormat="1" ht="24.2" customHeight="1">
      <c r="A409" s="31"/>
      <c r="B409" s="32"/>
      <c r="C409" s="184" t="s">
        <v>2048</v>
      </c>
      <c r="D409" s="184" t="s">
        <v>175</v>
      </c>
      <c r="E409" s="185" t="s">
        <v>1729</v>
      </c>
      <c r="F409" s="186" t="s">
        <v>1730</v>
      </c>
      <c r="G409" s="187" t="s">
        <v>1195</v>
      </c>
      <c r="H409" s="188">
        <v>48</v>
      </c>
      <c r="I409" s="189"/>
      <c r="J409" s="188">
        <f t="shared" si="100"/>
        <v>0</v>
      </c>
      <c r="K409" s="190"/>
      <c r="L409" s="36"/>
      <c r="M409" s="191" t="s">
        <v>1</v>
      </c>
      <c r="N409" s="192" t="s">
        <v>38</v>
      </c>
      <c r="O409" s="68"/>
      <c r="P409" s="193">
        <f t="shared" si="101"/>
        <v>0</v>
      </c>
      <c r="Q409" s="193">
        <v>0</v>
      </c>
      <c r="R409" s="193">
        <f t="shared" si="102"/>
        <v>0</v>
      </c>
      <c r="S409" s="193">
        <v>0</v>
      </c>
      <c r="T409" s="194">
        <f t="shared" si="103"/>
        <v>0</v>
      </c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R409" s="195" t="s">
        <v>179</v>
      </c>
      <c r="AT409" s="195" t="s">
        <v>175</v>
      </c>
      <c r="AU409" s="195" t="s">
        <v>80</v>
      </c>
      <c r="AY409" s="14" t="s">
        <v>172</v>
      </c>
      <c r="BE409" s="196">
        <f t="shared" si="104"/>
        <v>0</v>
      </c>
      <c r="BF409" s="196">
        <f t="shared" si="105"/>
        <v>0</v>
      </c>
      <c r="BG409" s="196">
        <f t="shared" si="106"/>
        <v>0</v>
      </c>
      <c r="BH409" s="196">
        <f t="shared" si="107"/>
        <v>0</v>
      </c>
      <c r="BI409" s="196">
        <f t="shared" si="108"/>
        <v>0</v>
      </c>
      <c r="BJ409" s="14" t="s">
        <v>180</v>
      </c>
      <c r="BK409" s="196">
        <f t="shared" si="109"/>
        <v>0</v>
      </c>
      <c r="BL409" s="14" t="s">
        <v>179</v>
      </c>
      <c r="BM409" s="195" t="s">
        <v>2049</v>
      </c>
    </row>
    <row r="410" spans="1:65" s="2" customFormat="1" ht="24.2" customHeight="1">
      <c r="A410" s="31"/>
      <c r="B410" s="32"/>
      <c r="C410" s="184" t="s">
        <v>1425</v>
      </c>
      <c r="D410" s="184" t="s">
        <v>175</v>
      </c>
      <c r="E410" s="185" t="s">
        <v>1732</v>
      </c>
      <c r="F410" s="186" t="s">
        <v>1733</v>
      </c>
      <c r="G410" s="187" t="s">
        <v>1195</v>
      </c>
      <c r="H410" s="188">
        <v>12</v>
      </c>
      <c r="I410" s="189"/>
      <c r="J410" s="188">
        <f t="shared" si="100"/>
        <v>0</v>
      </c>
      <c r="K410" s="190"/>
      <c r="L410" s="36"/>
      <c r="M410" s="191" t="s">
        <v>1</v>
      </c>
      <c r="N410" s="192" t="s">
        <v>38</v>
      </c>
      <c r="O410" s="68"/>
      <c r="P410" s="193">
        <f t="shared" si="101"/>
        <v>0</v>
      </c>
      <c r="Q410" s="193">
        <v>0</v>
      </c>
      <c r="R410" s="193">
        <f t="shared" si="102"/>
        <v>0</v>
      </c>
      <c r="S410" s="193">
        <v>0</v>
      </c>
      <c r="T410" s="194">
        <f t="shared" si="103"/>
        <v>0</v>
      </c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R410" s="195" t="s">
        <v>179</v>
      </c>
      <c r="AT410" s="195" t="s">
        <v>175</v>
      </c>
      <c r="AU410" s="195" t="s">
        <v>80</v>
      </c>
      <c r="AY410" s="14" t="s">
        <v>172</v>
      </c>
      <c r="BE410" s="196">
        <f t="shared" si="104"/>
        <v>0</v>
      </c>
      <c r="BF410" s="196">
        <f t="shared" si="105"/>
        <v>0</v>
      </c>
      <c r="BG410" s="196">
        <f t="shared" si="106"/>
        <v>0</v>
      </c>
      <c r="BH410" s="196">
        <f t="shared" si="107"/>
        <v>0</v>
      </c>
      <c r="BI410" s="196">
        <f t="shared" si="108"/>
        <v>0</v>
      </c>
      <c r="BJ410" s="14" t="s">
        <v>180</v>
      </c>
      <c r="BK410" s="196">
        <f t="shared" si="109"/>
        <v>0</v>
      </c>
      <c r="BL410" s="14" t="s">
        <v>179</v>
      </c>
      <c r="BM410" s="195" t="s">
        <v>2052</v>
      </c>
    </row>
    <row r="411" spans="1:65" s="2" customFormat="1" ht="24.2" customHeight="1">
      <c r="A411" s="31"/>
      <c r="B411" s="32"/>
      <c r="C411" s="184" t="s">
        <v>2053</v>
      </c>
      <c r="D411" s="184" t="s">
        <v>175</v>
      </c>
      <c r="E411" s="185" t="s">
        <v>1736</v>
      </c>
      <c r="F411" s="186" t="s">
        <v>1737</v>
      </c>
      <c r="G411" s="187" t="s">
        <v>1195</v>
      </c>
      <c r="H411" s="188">
        <v>12</v>
      </c>
      <c r="I411" s="189"/>
      <c r="J411" s="188">
        <f t="shared" si="100"/>
        <v>0</v>
      </c>
      <c r="K411" s="190"/>
      <c r="L411" s="36"/>
      <c r="M411" s="191" t="s">
        <v>1</v>
      </c>
      <c r="N411" s="192" t="s">
        <v>38</v>
      </c>
      <c r="O411" s="68"/>
      <c r="P411" s="193">
        <f t="shared" si="101"/>
        <v>0</v>
      </c>
      <c r="Q411" s="193">
        <v>0</v>
      </c>
      <c r="R411" s="193">
        <f t="shared" si="102"/>
        <v>0</v>
      </c>
      <c r="S411" s="193">
        <v>0</v>
      </c>
      <c r="T411" s="194">
        <f t="shared" si="103"/>
        <v>0</v>
      </c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R411" s="195" t="s">
        <v>179</v>
      </c>
      <c r="AT411" s="195" t="s">
        <v>175</v>
      </c>
      <c r="AU411" s="195" t="s">
        <v>80</v>
      </c>
      <c r="AY411" s="14" t="s">
        <v>172</v>
      </c>
      <c r="BE411" s="196">
        <f t="shared" si="104"/>
        <v>0</v>
      </c>
      <c r="BF411" s="196">
        <f t="shared" si="105"/>
        <v>0</v>
      </c>
      <c r="BG411" s="196">
        <f t="shared" si="106"/>
        <v>0</v>
      </c>
      <c r="BH411" s="196">
        <f t="shared" si="107"/>
        <v>0</v>
      </c>
      <c r="BI411" s="196">
        <f t="shared" si="108"/>
        <v>0</v>
      </c>
      <c r="BJ411" s="14" t="s">
        <v>180</v>
      </c>
      <c r="BK411" s="196">
        <f t="shared" si="109"/>
        <v>0</v>
      </c>
      <c r="BL411" s="14" t="s">
        <v>179</v>
      </c>
      <c r="BM411" s="195" t="s">
        <v>2056</v>
      </c>
    </row>
    <row r="412" spans="1:65" s="2" customFormat="1" ht="24.2" customHeight="1">
      <c r="A412" s="31"/>
      <c r="B412" s="32"/>
      <c r="C412" s="184" t="s">
        <v>1428</v>
      </c>
      <c r="D412" s="184" t="s">
        <v>175</v>
      </c>
      <c r="E412" s="185" t="s">
        <v>1739</v>
      </c>
      <c r="F412" s="186" t="s">
        <v>2118</v>
      </c>
      <c r="G412" s="187" t="s">
        <v>1665</v>
      </c>
      <c r="H412" s="188">
        <v>30</v>
      </c>
      <c r="I412" s="189"/>
      <c r="J412" s="188">
        <f t="shared" si="100"/>
        <v>0</v>
      </c>
      <c r="K412" s="190"/>
      <c r="L412" s="36"/>
      <c r="M412" s="191" t="s">
        <v>1</v>
      </c>
      <c r="N412" s="192" t="s">
        <v>38</v>
      </c>
      <c r="O412" s="68"/>
      <c r="P412" s="193">
        <f t="shared" si="101"/>
        <v>0</v>
      </c>
      <c r="Q412" s="193">
        <v>0</v>
      </c>
      <c r="R412" s="193">
        <f t="shared" si="102"/>
        <v>0</v>
      </c>
      <c r="S412" s="193">
        <v>0</v>
      </c>
      <c r="T412" s="194">
        <f t="shared" si="103"/>
        <v>0</v>
      </c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R412" s="195" t="s">
        <v>179</v>
      </c>
      <c r="AT412" s="195" t="s">
        <v>175</v>
      </c>
      <c r="AU412" s="195" t="s">
        <v>80</v>
      </c>
      <c r="AY412" s="14" t="s">
        <v>172</v>
      </c>
      <c r="BE412" s="196">
        <f t="shared" si="104"/>
        <v>0</v>
      </c>
      <c r="BF412" s="196">
        <f t="shared" si="105"/>
        <v>0</v>
      </c>
      <c r="BG412" s="196">
        <f t="shared" si="106"/>
        <v>0</v>
      </c>
      <c r="BH412" s="196">
        <f t="shared" si="107"/>
        <v>0</v>
      </c>
      <c r="BI412" s="196">
        <f t="shared" si="108"/>
        <v>0</v>
      </c>
      <c r="BJ412" s="14" t="s">
        <v>180</v>
      </c>
      <c r="BK412" s="196">
        <f t="shared" si="109"/>
        <v>0</v>
      </c>
      <c r="BL412" s="14" t="s">
        <v>179</v>
      </c>
      <c r="BM412" s="195" t="s">
        <v>2059</v>
      </c>
    </row>
    <row r="413" spans="1:65" s="2" customFormat="1" ht="24.2" customHeight="1">
      <c r="A413" s="31"/>
      <c r="B413" s="32"/>
      <c r="C413" s="184" t="s">
        <v>2060</v>
      </c>
      <c r="D413" s="184" t="s">
        <v>175</v>
      </c>
      <c r="E413" s="185" t="s">
        <v>1743</v>
      </c>
      <c r="F413" s="186" t="s">
        <v>1744</v>
      </c>
      <c r="G413" s="187" t="s">
        <v>1195</v>
      </c>
      <c r="H413" s="188">
        <v>4</v>
      </c>
      <c r="I413" s="189"/>
      <c r="J413" s="188">
        <f t="shared" si="100"/>
        <v>0</v>
      </c>
      <c r="K413" s="190"/>
      <c r="L413" s="36"/>
      <c r="M413" s="191" t="s">
        <v>1</v>
      </c>
      <c r="N413" s="192" t="s">
        <v>38</v>
      </c>
      <c r="O413" s="68"/>
      <c r="P413" s="193">
        <f t="shared" si="101"/>
        <v>0</v>
      </c>
      <c r="Q413" s="193">
        <v>0</v>
      </c>
      <c r="R413" s="193">
        <f t="shared" si="102"/>
        <v>0</v>
      </c>
      <c r="S413" s="193">
        <v>0</v>
      </c>
      <c r="T413" s="194">
        <f t="shared" si="103"/>
        <v>0</v>
      </c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R413" s="195" t="s">
        <v>179</v>
      </c>
      <c r="AT413" s="195" t="s">
        <v>175</v>
      </c>
      <c r="AU413" s="195" t="s">
        <v>80</v>
      </c>
      <c r="AY413" s="14" t="s">
        <v>172</v>
      </c>
      <c r="BE413" s="196">
        <f t="shared" si="104"/>
        <v>0</v>
      </c>
      <c r="BF413" s="196">
        <f t="shared" si="105"/>
        <v>0</v>
      </c>
      <c r="BG413" s="196">
        <f t="shared" si="106"/>
        <v>0</v>
      </c>
      <c r="BH413" s="196">
        <f t="shared" si="107"/>
        <v>0</v>
      </c>
      <c r="BI413" s="196">
        <f t="shared" si="108"/>
        <v>0</v>
      </c>
      <c r="BJ413" s="14" t="s">
        <v>180</v>
      </c>
      <c r="BK413" s="196">
        <f t="shared" si="109"/>
        <v>0</v>
      </c>
      <c r="BL413" s="14" t="s">
        <v>179</v>
      </c>
      <c r="BM413" s="195" t="s">
        <v>2063</v>
      </c>
    </row>
    <row r="414" spans="1:65" s="2" customFormat="1" ht="24.2" customHeight="1">
      <c r="A414" s="31"/>
      <c r="B414" s="32"/>
      <c r="C414" s="184" t="s">
        <v>1432</v>
      </c>
      <c r="D414" s="184" t="s">
        <v>175</v>
      </c>
      <c r="E414" s="185" t="s">
        <v>1746</v>
      </c>
      <c r="F414" s="186" t="s">
        <v>1747</v>
      </c>
      <c r="G414" s="187" t="s">
        <v>1195</v>
      </c>
      <c r="H414" s="188">
        <v>4</v>
      </c>
      <c r="I414" s="189"/>
      <c r="J414" s="188">
        <f t="shared" si="100"/>
        <v>0</v>
      </c>
      <c r="K414" s="190"/>
      <c r="L414" s="36"/>
      <c r="M414" s="191" t="s">
        <v>1</v>
      </c>
      <c r="N414" s="192" t="s">
        <v>38</v>
      </c>
      <c r="O414" s="68"/>
      <c r="P414" s="193">
        <f t="shared" si="101"/>
        <v>0</v>
      </c>
      <c r="Q414" s="193">
        <v>0</v>
      </c>
      <c r="R414" s="193">
        <f t="shared" si="102"/>
        <v>0</v>
      </c>
      <c r="S414" s="193">
        <v>0</v>
      </c>
      <c r="T414" s="194">
        <f t="shared" si="103"/>
        <v>0</v>
      </c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R414" s="195" t="s">
        <v>179</v>
      </c>
      <c r="AT414" s="195" t="s">
        <v>175</v>
      </c>
      <c r="AU414" s="195" t="s">
        <v>80</v>
      </c>
      <c r="AY414" s="14" t="s">
        <v>172</v>
      </c>
      <c r="BE414" s="196">
        <f t="shared" si="104"/>
        <v>0</v>
      </c>
      <c r="BF414" s="196">
        <f t="shared" si="105"/>
        <v>0</v>
      </c>
      <c r="BG414" s="196">
        <f t="shared" si="106"/>
        <v>0</v>
      </c>
      <c r="BH414" s="196">
        <f t="shared" si="107"/>
        <v>0</v>
      </c>
      <c r="BI414" s="196">
        <f t="shared" si="108"/>
        <v>0</v>
      </c>
      <c r="BJ414" s="14" t="s">
        <v>180</v>
      </c>
      <c r="BK414" s="196">
        <f t="shared" si="109"/>
        <v>0</v>
      </c>
      <c r="BL414" s="14" t="s">
        <v>179</v>
      </c>
      <c r="BM414" s="195" t="s">
        <v>2064</v>
      </c>
    </row>
    <row r="415" spans="1:65" s="2" customFormat="1" ht="24.2" customHeight="1">
      <c r="A415" s="31"/>
      <c r="B415" s="32"/>
      <c r="C415" s="184" t="s">
        <v>2065</v>
      </c>
      <c r="D415" s="184" t="s">
        <v>175</v>
      </c>
      <c r="E415" s="185" t="s">
        <v>1750</v>
      </c>
      <c r="F415" s="186" t="s">
        <v>1751</v>
      </c>
      <c r="G415" s="187" t="s">
        <v>1665</v>
      </c>
      <c r="H415" s="188">
        <v>30</v>
      </c>
      <c r="I415" s="189"/>
      <c r="J415" s="188">
        <f t="shared" si="100"/>
        <v>0</v>
      </c>
      <c r="K415" s="190"/>
      <c r="L415" s="36"/>
      <c r="M415" s="207" t="s">
        <v>1</v>
      </c>
      <c r="N415" s="208" t="s">
        <v>38</v>
      </c>
      <c r="O415" s="209"/>
      <c r="P415" s="210">
        <f t="shared" si="101"/>
        <v>0</v>
      </c>
      <c r="Q415" s="210">
        <v>0</v>
      </c>
      <c r="R415" s="210">
        <f t="shared" si="102"/>
        <v>0</v>
      </c>
      <c r="S415" s="210">
        <v>0</v>
      </c>
      <c r="T415" s="211">
        <f t="shared" si="103"/>
        <v>0</v>
      </c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R415" s="195" t="s">
        <v>179</v>
      </c>
      <c r="AT415" s="195" t="s">
        <v>175</v>
      </c>
      <c r="AU415" s="195" t="s">
        <v>80</v>
      </c>
      <c r="AY415" s="14" t="s">
        <v>172</v>
      </c>
      <c r="BE415" s="196">
        <f t="shared" si="104"/>
        <v>0</v>
      </c>
      <c r="BF415" s="196">
        <f t="shared" si="105"/>
        <v>0</v>
      </c>
      <c r="BG415" s="196">
        <f t="shared" si="106"/>
        <v>0</v>
      </c>
      <c r="BH415" s="196">
        <f t="shared" si="107"/>
        <v>0</v>
      </c>
      <c r="BI415" s="196">
        <f t="shared" si="108"/>
        <v>0</v>
      </c>
      <c r="BJ415" s="14" t="s">
        <v>180</v>
      </c>
      <c r="BK415" s="196">
        <f t="shared" si="109"/>
        <v>0</v>
      </c>
      <c r="BL415" s="14" t="s">
        <v>179</v>
      </c>
      <c r="BM415" s="195" t="s">
        <v>2066</v>
      </c>
    </row>
    <row r="416" spans="1:65" s="2" customFormat="1" ht="6.95" customHeight="1">
      <c r="A416" s="31"/>
      <c r="B416" s="51"/>
      <c r="C416" s="52"/>
      <c r="D416" s="52"/>
      <c r="E416" s="52"/>
      <c r="F416" s="52"/>
      <c r="G416" s="52"/>
      <c r="H416" s="52"/>
      <c r="I416" s="52"/>
      <c r="J416" s="52"/>
      <c r="K416" s="52"/>
      <c r="L416" s="36"/>
      <c r="M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</row>
  </sheetData>
  <sheetProtection algorithmName="SHA-512" hashValue="45SMl8tJ1o2gCgOpAPNiRsR2RHpzysvHCvANGJprbSiAMGvO9Kyq0OQqlfqshiz89Smht+Sq5Txl7iCKYRVCPw==" saltValue="nvuYFQhksmsWfDn8EcP40g==" spinCount="100000" sheet="1" objects="1" scenarios="1" formatColumns="0" formatRows="0" autoFilter="0"/>
  <autoFilter ref="C127:K415" xr:uid="{00000000-0009-0000-0000-000013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383"/>
  <sheetViews>
    <sheetView showGridLines="0" topLeftCell="A375" workbookViewId="0">
      <selection activeCell="H2" sqref="H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125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24.75" customHeight="1">
      <c r="A9" s="31"/>
      <c r="B9" s="36"/>
      <c r="C9" s="31"/>
      <c r="D9" s="31"/>
      <c r="E9" s="341" t="s">
        <v>2432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29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29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">
        <v>1</v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">
        <v>1025</v>
      </c>
      <c r="F21" s="31"/>
      <c r="G21" s="31"/>
      <c r="H21" s="31"/>
      <c r="I21" s="109" t="s">
        <v>25</v>
      </c>
      <c r="J21" s="110" t="s">
        <v>1</v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ROUND(J126,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ROUND((SUM(BE126:BE382)),  2)</f>
        <v>0</v>
      </c>
      <c r="G33" s="31"/>
      <c r="H33" s="31"/>
      <c r="I33" s="121">
        <v>0.2</v>
      </c>
      <c r="J33" s="120">
        <f>ROUND(((SUM(BE126:BE382))*I33),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ROUND((SUM(BF126:BF382)),  2)</f>
        <v>0</v>
      </c>
      <c r="G34" s="31"/>
      <c r="H34" s="31"/>
      <c r="I34" s="121">
        <v>0.2</v>
      </c>
      <c r="J34" s="120">
        <f>ROUND(((SUM(BF126:BF382))*I34),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ROUND((SUM(BG126:BG382)),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ROUND((SUM(BH126:BH382)),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ROUND((SUM(BI126:BI382)),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24.75" customHeight="1">
      <c r="A87" s="31"/>
      <c r="B87" s="32"/>
      <c r="C87" s="33"/>
      <c r="D87" s="33"/>
      <c r="E87" s="307" t="str">
        <f>E9</f>
        <v>787 - 787-00 Modernizácia CSD križovatky 552.1 (552b)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 xml:space="preserve"> 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 xml:space="preserve"> </v>
      </c>
      <c r="G91" s="33"/>
      <c r="H91" s="33"/>
      <c r="I91" s="26" t="s">
        <v>28</v>
      </c>
      <c r="J91" s="29" t="str">
        <f>E21</f>
        <v xml:space="preserve"> PROJ-SIG, s.r.o.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J126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1:31" s="9" customFormat="1" ht="24.95" customHeight="1">
      <c r="B97" s="144"/>
      <c r="C97" s="145"/>
      <c r="D97" s="146" t="s">
        <v>1026</v>
      </c>
      <c r="E97" s="147"/>
      <c r="F97" s="147"/>
      <c r="G97" s="147"/>
      <c r="H97" s="147"/>
      <c r="I97" s="147"/>
      <c r="J97" s="148">
        <f>J127</f>
        <v>0</v>
      </c>
      <c r="K97" s="145"/>
      <c r="L97" s="149"/>
    </row>
    <row r="98" spans="1:31" s="10" customFormat="1" ht="19.899999999999999" customHeight="1">
      <c r="B98" s="150"/>
      <c r="C98" s="151"/>
      <c r="D98" s="152" t="s">
        <v>1753</v>
      </c>
      <c r="E98" s="153"/>
      <c r="F98" s="153"/>
      <c r="G98" s="153"/>
      <c r="H98" s="153"/>
      <c r="I98" s="153"/>
      <c r="J98" s="154">
        <f>J128</f>
        <v>0</v>
      </c>
      <c r="K98" s="151"/>
      <c r="L98" s="155"/>
    </row>
    <row r="99" spans="1:31" s="10" customFormat="1" ht="19.899999999999999" customHeight="1">
      <c r="B99" s="150"/>
      <c r="C99" s="151"/>
      <c r="D99" s="152" t="s">
        <v>1027</v>
      </c>
      <c r="E99" s="153"/>
      <c r="F99" s="153"/>
      <c r="G99" s="153"/>
      <c r="H99" s="153"/>
      <c r="I99" s="153"/>
      <c r="J99" s="154">
        <f>J133</f>
        <v>0</v>
      </c>
      <c r="K99" s="151"/>
      <c r="L99" s="155"/>
    </row>
    <row r="100" spans="1:31" s="10" customFormat="1" ht="19.899999999999999" customHeight="1">
      <c r="B100" s="150"/>
      <c r="C100" s="151"/>
      <c r="D100" s="152" t="s">
        <v>1029</v>
      </c>
      <c r="E100" s="153"/>
      <c r="F100" s="153"/>
      <c r="G100" s="153"/>
      <c r="H100" s="153"/>
      <c r="I100" s="153"/>
      <c r="J100" s="154">
        <f>J142</f>
        <v>0</v>
      </c>
      <c r="K100" s="151"/>
      <c r="L100" s="155"/>
    </row>
    <row r="101" spans="1:31" s="9" customFormat="1" ht="24.95" customHeight="1">
      <c r="B101" s="144"/>
      <c r="C101" s="145"/>
      <c r="D101" s="146" t="s">
        <v>1030</v>
      </c>
      <c r="E101" s="147"/>
      <c r="F101" s="147"/>
      <c r="G101" s="147"/>
      <c r="H101" s="147"/>
      <c r="I101" s="147"/>
      <c r="J101" s="148">
        <f>J144</f>
        <v>0</v>
      </c>
      <c r="K101" s="145"/>
      <c r="L101" s="149"/>
    </row>
    <row r="102" spans="1:31" s="10" customFormat="1" ht="19.899999999999999" customHeight="1">
      <c r="B102" s="150"/>
      <c r="C102" s="151"/>
      <c r="D102" s="152" t="s">
        <v>1031</v>
      </c>
      <c r="E102" s="153"/>
      <c r="F102" s="153"/>
      <c r="G102" s="153"/>
      <c r="H102" s="153"/>
      <c r="I102" s="153"/>
      <c r="J102" s="154">
        <f>J145</f>
        <v>0</v>
      </c>
      <c r="K102" s="151"/>
      <c r="L102" s="155"/>
    </row>
    <row r="103" spans="1:31" s="10" customFormat="1" ht="19.899999999999999" customHeight="1">
      <c r="B103" s="150"/>
      <c r="C103" s="151"/>
      <c r="D103" s="152" t="s">
        <v>1032</v>
      </c>
      <c r="E103" s="153"/>
      <c r="F103" s="153"/>
      <c r="G103" s="153"/>
      <c r="H103" s="153"/>
      <c r="I103" s="153"/>
      <c r="J103" s="154">
        <f>J183</f>
        <v>0</v>
      </c>
      <c r="K103" s="151"/>
      <c r="L103" s="155"/>
    </row>
    <row r="104" spans="1:31" s="10" customFormat="1" ht="19.899999999999999" customHeight="1">
      <c r="B104" s="150"/>
      <c r="C104" s="151"/>
      <c r="D104" s="152" t="s">
        <v>1033</v>
      </c>
      <c r="E104" s="153"/>
      <c r="F104" s="153"/>
      <c r="G104" s="153"/>
      <c r="H104" s="153"/>
      <c r="I104" s="153"/>
      <c r="J104" s="154">
        <f>J317</f>
        <v>0</v>
      </c>
      <c r="K104" s="151"/>
      <c r="L104" s="155"/>
    </row>
    <row r="105" spans="1:31" s="9" customFormat="1" ht="24.95" customHeight="1">
      <c r="B105" s="144"/>
      <c r="C105" s="145"/>
      <c r="D105" s="146" t="s">
        <v>1034</v>
      </c>
      <c r="E105" s="147"/>
      <c r="F105" s="147"/>
      <c r="G105" s="147"/>
      <c r="H105" s="147"/>
      <c r="I105" s="147"/>
      <c r="J105" s="148">
        <f>J365</f>
        <v>0</v>
      </c>
      <c r="K105" s="145"/>
      <c r="L105" s="149"/>
    </row>
    <row r="106" spans="1:31" s="9" customFormat="1" ht="24.95" customHeight="1">
      <c r="B106" s="144"/>
      <c r="C106" s="145"/>
      <c r="D106" s="146" t="s">
        <v>1034</v>
      </c>
      <c r="E106" s="147"/>
      <c r="F106" s="147"/>
      <c r="G106" s="147"/>
      <c r="H106" s="147"/>
      <c r="I106" s="147"/>
      <c r="J106" s="148">
        <f>J366</f>
        <v>0</v>
      </c>
      <c r="K106" s="145"/>
      <c r="L106" s="149"/>
    </row>
    <row r="107" spans="1:31" s="2" customFormat="1" ht="21.75" customHeight="1">
      <c r="A107" s="31"/>
      <c r="B107" s="32"/>
      <c r="C107" s="33"/>
      <c r="D107" s="33"/>
      <c r="E107" s="33"/>
      <c r="F107" s="33"/>
      <c r="G107" s="33"/>
      <c r="H107" s="33"/>
      <c r="I107" s="33"/>
      <c r="J107" s="33"/>
      <c r="K107" s="33"/>
      <c r="L107" s="48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31" s="2" customFormat="1" ht="6.95" customHeight="1">
      <c r="A108" s="31"/>
      <c r="B108" s="51"/>
      <c r="C108" s="52"/>
      <c r="D108" s="52"/>
      <c r="E108" s="52"/>
      <c r="F108" s="52"/>
      <c r="G108" s="52"/>
      <c r="H108" s="52"/>
      <c r="I108" s="52"/>
      <c r="J108" s="52"/>
      <c r="K108" s="52"/>
      <c r="L108" s="48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12" spans="1:31" s="2" customFormat="1" ht="6.95" customHeight="1">
      <c r="A112" s="31"/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48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3" s="2" customFormat="1" ht="24.95" customHeight="1">
      <c r="A113" s="31"/>
      <c r="B113" s="32"/>
      <c r="C113" s="20" t="s">
        <v>158</v>
      </c>
      <c r="D113" s="33"/>
      <c r="E113" s="33"/>
      <c r="F113" s="33"/>
      <c r="G113" s="33"/>
      <c r="H113" s="33"/>
      <c r="I113" s="33"/>
      <c r="J113" s="33"/>
      <c r="K113" s="33"/>
      <c r="L113" s="48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3" s="2" customFormat="1" ht="6.95" customHeight="1">
      <c r="A114" s="31"/>
      <c r="B114" s="32"/>
      <c r="C114" s="33"/>
      <c r="D114" s="33"/>
      <c r="E114" s="33"/>
      <c r="F114" s="33"/>
      <c r="G114" s="33"/>
      <c r="H114" s="33"/>
      <c r="I114" s="33"/>
      <c r="J114" s="33"/>
      <c r="K114" s="33"/>
      <c r="L114" s="48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3" s="2" customFormat="1" ht="12" customHeight="1">
      <c r="A115" s="31"/>
      <c r="B115" s="32"/>
      <c r="C115" s="26" t="s">
        <v>14</v>
      </c>
      <c r="D115" s="33"/>
      <c r="E115" s="33"/>
      <c r="F115" s="33"/>
      <c r="G115" s="33"/>
      <c r="H115" s="33"/>
      <c r="I115" s="33"/>
      <c r="J115" s="33"/>
      <c r="K115" s="33"/>
      <c r="L115" s="48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3" s="2" customFormat="1" ht="23.25" customHeight="1">
      <c r="A116" s="31"/>
      <c r="B116" s="32"/>
      <c r="C116" s="33"/>
      <c r="D116" s="33"/>
      <c r="E116" s="337" t="str">
        <f>E7</f>
        <v>Vypracovanie proj.dokum.modernizácie riadenia križovatiek cestnou dopravnou signalizáciou s preferenciou MHD-Petržalka</v>
      </c>
      <c r="F116" s="338"/>
      <c r="G116" s="338"/>
      <c r="H116" s="338"/>
      <c r="I116" s="33"/>
      <c r="J116" s="33"/>
      <c r="K116" s="33"/>
      <c r="L116" s="48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3" s="2" customFormat="1" ht="12" customHeight="1">
      <c r="A117" s="31"/>
      <c r="B117" s="32"/>
      <c r="C117" s="26" t="s">
        <v>135</v>
      </c>
      <c r="D117" s="33"/>
      <c r="E117" s="33"/>
      <c r="F117" s="33"/>
      <c r="G117" s="33"/>
      <c r="H117" s="33"/>
      <c r="I117" s="33"/>
      <c r="J117" s="33"/>
      <c r="K117" s="33"/>
      <c r="L117" s="48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3" s="2" customFormat="1" ht="24.75" customHeight="1">
      <c r="A118" s="31"/>
      <c r="B118" s="32"/>
      <c r="C118" s="33"/>
      <c r="D118" s="33"/>
      <c r="E118" s="307" t="str">
        <f>E9</f>
        <v>787 - 787-00 Modernizácia CSD križovatky 552.1 (552b)</v>
      </c>
      <c r="F118" s="336"/>
      <c r="G118" s="336"/>
      <c r="H118" s="336"/>
      <c r="I118" s="33"/>
      <c r="J118" s="33"/>
      <c r="K118" s="33"/>
      <c r="L118" s="48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3" s="2" customFormat="1" ht="6.95" customHeight="1">
      <c r="A119" s="31"/>
      <c r="B119" s="32"/>
      <c r="C119" s="33"/>
      <c r="D119" s="33"/>
      <c r="E119" s="33"/>
      <c r="F119" s="33"/>
      <c r="G119" s="33"/>
      <c r="H119" s="33"/>
      <c r="I119" s="33"/>
      <c r="J119" s="33"/>
      <c r="K119" s="33"/>
      <c r="L119" s="48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3" s="2" customFormat="1" ht="12" customHeight="1">
      <c r="A120" s="31"/>
      <c r="B120" s="32"/>
      <c r="C120" s="26" t="s">
        <v>18</v>
      </c>
      <c r="D120" s="33"/>
      <c r="E120" s="33"/>
      <c r="F120" s="24" t="str">
        <f>F12</f>
        <v xml:space="preserve"> </v>
      </c>
      <c r="G120" s="33"/>
      <c r="H120" s="33"/>
      <c r="I120" s="26" t="s">
        <v>20</v>
      </c>
      <c r="J120" s="63" t="str">
        <f>IF(J12="","",J12)</f>
        <v>19. 11. 2020</v>
      </c>
      <c r="K120" s="33"/>
      <c r="L120" s="48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3" s="2" customFormat="1" ht="6.95" customHeight="1">
      <c r="A121" s="31"/>
      <c r="B121" s="32"/>
      <c r="C121" s="33"/>
      <c r="D121" s="33"/>
      <c r="E121" s="33"/>
      <c r="F121" s="33"/>
      <c r="G121" s="33"/>
      <c r="H121" s="33"/>
      <c r="I121" s="33"/>
      <c r="J121" s="33"/>
      <c r="K121" s="33"/>
      <c r="L121" s="48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3" s="2" customFormat="1" ht="15.2" customHeight="1">
      <c r="A122" s="31"/>
      <c r="B122" s="32"/>
      <c r="C122" s="26" t="s">
        <v>22</v>
      </c>
      <c r="D122" s="33"/>
      <c r="E122" s="33"/>
      <c r="F122" s="24" t="str">
        <f>E15</f>
        <v xml:space="preserve"> </v>
      </c>
      <c r="G122" s="33"/>
      <c r="H122" s="33"/>
      <c r="I122" s="26" t="s">
        <v>28</v>
      </c>
      <c r="J122" s="29" t="str">
        <f>E21</f>
        <v xml:space="preserve"> PROJ-SIG, s.r.o. </v>
      </c>
      <c r="K122" s="33"/>
      <c r="L122" s="48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3" s="2" customFormat="1" ht="15.2" customHeight="1">
      <c r="A123" s="31"/>
      <c r="B123" s="32"/>
      <c r="C123" s="26" t="s">
        <v>26</v>
      </c>
      <c r="D123" s="33"/>
      <c r="E123" s="33"/>
      <c r="F123" s="24" t="str">
        <f>IF(E18="","",E18)</f>
        <v>Vyplň údaj</v>
      </c>
      <c r="G123" s="33"/>
      <c r="H123" s="33"/>
      <c r="I123" s="26" t="s">
        <v>30</v>
      </c>
      <c r="J123" s="29" t="str">
        <f>E24</f>
        <v xml:space="preserve"> </v>
      </c>
      <c r="K123" s="33"/>
      <c r="L123" s="48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3" s="2" customFormat="1" ht="10.35" customHeight="1">
      <c r="A124" s="31"/>
      <c r="B124" s="32"/>
      <c r="C124" s="33"/>
      <c r="D124" s="33"/>
      <c r="E124" s="33"/>
      <c r="F124" s="33"/>
      <c r="G124" s="33"/>
      <c r="H124" s="33"/>
      <c r="I124" s="33"/>
      <c r="J124" s="33"/>
      <c r="K124" s="33"/>
      <c r="L124" s="48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3" s="11" customFormat="1" ht="29.25" customHeight="1">
      <c r="A125" s="156"/>
      <c r="B125" s="157"/>
      <c r="C125" s="158" t="s">
        <v>159</v>
      </c>
      <c r="D125" s="159" t="s">
        <v>57</v>
      </c>
      <c r="E125" s="159" t="s">
        <v>53</v>
      </c>
      <c r="F125" s="159" t="s">
        <v>54</v>
      </c>
      <c r="G125" s="159" t="s">
        <v>160</v>
      </c>
      <c r="H125" s="159" t="s">
        <v>161</v>
      </c>
      <c r="I125" s="159" t="s">
        <v>162</v>
      </c>
      <c r="J125" s="160" t="s">
        <v>139</v>
      </c>
      <c r="K125" s="161" t="s">
        <v>163</v>
      </c>
      <c r="L125" s="162"/>
      <c r="M125" s="72" t="s">
        <v>1</v>
      </c>
      <c r="N125" s="73" t="s">
        <v>36</v>
      </c>
      <c r="O125" s="73" t="s">
        <v>164</v>
      </c>
      <c r="P125" s="73" t="s">
        <v>165</v>
      </c>
      <c r="Q125" s="73" t="s">
        <v>166</v>
      </c>
      <c r="R125" s="73" t="s">
        <v>167</v>
      </c>
      <c r="S125" s="73" t="s">
        <v>168</v>
      </c>
      <c r="T125" s="74" t="s">
        <v>169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pans="1:63" s="2" customFormat="1" ht="22.9" customHeight="1">
      <c r="A126" s="31"/>
      <c r="B126" s="32"/>
      <c r="C126" s="79" t="s">
        <v>140</v>
      </c>
      <c r="D126" s="33"/>
      <c r="E126" s="33"/>
      <c r="F126" s="33"/>
      <c r="G126" s="33"/>
      <c r="H126" s="33"/>
      <c r="I126" s="33"/>
      <c r="J126" s="163">
        <f>BK126</f>
        <v>0</v>
      </c>
      <c r="K126" s="33"/>
      <c r="L126" s="36"/>
      <c r="M126" s="75"/>
      <c r="N126" s="164"/>
      <c r="O126" s="76"/>
      <c r="P126" s="165">
        <f>P127+P144+P365+P366</f>
        <v>0</v>
      </c>
      <c r="Q126" s="76"/>
      <c r="R126" s="165">
        <f>R127+R144+R365+R366</f>
        <v>13.605264999999997</v>
      </c>
      <c r="S126" s="76"/>
      <c r="T126" s="166">
        <f>T127+T144+T365+T366</f>
        <v>0.35200000000000004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T126" s="14" t="s">
        <v>71</v>
      </c>
      <c r="AU126" s="14" t="s">
        <v>141</v>
      </c>
      <c r="BK126" s="167">
        <f>BK127+BK144+BK365+BK366</f>
        <v>0</v>
      </c>
    </row>
    <row r="127" spans="1:63" s="12" customFormat="1" ht="25.9" customHeight="1">
      <c r="B127" s="168"/>
      <c r="C127" s="169"/>
      <c r="D127" s="170" t="s">
        <v>71</v>
      </c>
      <c r="E127" s="171" t="s">
        <v>1035</v>
      </c>
      <c r="F127" s="171" t="s">
        <v>1036</v>
      </c>
      <c r="G127" s="169"/>
      <c r="H127" s="169"/>
      <c r="I127" s="172"/>
      <c r="J127" s="173">
        <f>BK127</f>
        <v>0</v>
      </c>
      <c r="K127" s="169"/>
      <c r="L127" s="174"/>
      <c r="M127" s="175"/>
      <c r="N127" s="176"/>
      <c r="O127" s="176"/>
      <c r="P127" s="177">
        <f>P128+P133+P142</f>
        <v>0</v>
      </c>
      <c r="Q127" s="176"/>
      <c r="R127" s="177">
        <f>R128+R133+R142</f>
        <v>0.75229000000000001</v>
      </c>
      <c r="S127" s="176"/>
      <c r="T127" s="178">
        <f>T128+T133+T142</f>
        <v>1.2E-2</v>
      </c>
      <c r="AR127" s="179" t="s">
        <v>80</v>
      </c>
      <c r="AT127" s="180" t="s">
        <v>71</v>
      </c>
      <c r="AU127" s="180" t="s">
        <v>72</v>
      </c>
      <c r="AY127" s="179" t="s">
        <v>172</v>
      </c>
      <c r="BK127" s="181">
        <f>BK128+BK133+BK142</f>
        <v>0</v>
      </c>
    </row>
    <row r="128" spans="1:63" s="12" customFormat="1" ht="22.9" customHeight="1">
      <c r="B128" s="168"/>
      <c r="C128" s="169"/>
      <c r="D128" s="170" t="s">
        <v>71</v>
      </c>
      <c r="E128" s="182" t="s">
        <v>80</v>
      </c>
      <c r="F128" s="182" t="s">
        <v>1755</v>
      </c>
      <c r="G128" s="169"/>
      <c r="H128" s="169"/>
      <c r="I128" s="172"/>
      <c r="J128" s="183">
        <f>BK128</f>
        <v>0</v>
      </c>
      <c r="K128" s="169"/>
      <c r="L128" s="174"/>
      <c r="M128" s="175"/>
      <c r="N128" s="176"/>
      <c r="O128" s="176"/>
      <c r="P128" s="177">
        <f>SUM(P129:P132)</f>
        <v>0</v>
      </c>
      <c r="Q128" s="176"/>
      <c r="R128" s="177">
        <f>SUM(R129:R132)</f>
        <v>0.61419999999999997</v>
      </c>
      <c r="S128" s="176"/>
      <c r="T128" s="178">
        <f>SUM(T129:T132)</f>
        <v>0</v>
      </c>
      <c r="AR128" s="179" t="s">
        <v>80</v>
      </c>
      <c r="AT128" s="180" t="s">
        <v>71</v>
      </c>
      <c r="AU128" s="180" t="s">
        <v>80</v>
      </c>
      <c r="AY128" s="179" t="s">
        <v>172</v>
      </c>
      <c r="BK128" s="181">
        <f>SUM(BK129:BK132)</f>
        <v>0</v>
      </c>
    </row>
    <row r="129" spans="1:65" s="2" customFormat="1" ht="24.2" customHeight="1">
      <c r="A129" s="31"/>
      <c r="B129" s="32"/>
      <c r="C129" s="184" t="s">
        <v>80</v>
      </c>
      <c r="D129" s="184" t="s">
        <v>175</v>
      </c>
      <c r="E129" s="185" t="s">
        <v>1756</v>
      </c>
      <c r="F129" s="186" t="s">
        <v>1757</v>
      </c>
      <c r="G129" s="187" t="s">
        <v>337</v>
      </c>
      <c r="H129" s="188">
        <v>25</v>
      </c>
      <c r="I129" s="189"/>
      <c r="J129" s="188">
        <f>ROUND(I129*H129,2)</f>
        <v>0</v>
      </c>
      <c r="K129" s="190"/>
      <c r="L129" s="36"/>
      <c r="M129" s="191" t="s">
        <v>1</v>
      </c>
      <c r="N129" s="192" t="s">
        <v>38</v>
      </c>
      <c r="O129" s="68"/>
      <c r="P129" s="193">
        <f>O129*H129</f>
        <v>0</v>
      </c>
      <c r="Q129" s="193">
        <v>1.66E-2</v>
      </c>
      <c r="R129" s="193">
        <f>Q129*H129</f>
        <v>0.41499999999999998</v>
      </c>
      <c r="S129" s="193">
        <v>0</v>
      </c>
      <c r="T129" s="194">
        <f>S129*H129</f>
        <v>0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R129" s="195" t="s">
        <v>179</v>
      </c>
      <c r="AT129" s="195" t="s">
        <v>175</v>
      </c>
      <c r="AU129" s="195" t="s">
        <v>180</v>
      </c>
      <c r="AY129" s="14" t="s">
        <v>172</v>
      </c>
      <c r="BE129" s="196">
        <f>IF(N129="základná",J129,0)</f>
        <v>0</v>
      </c>
      <c r="BF129" s="196">
        <f>IF(N129="znížená",J129,0)</f>
        <v>0</v>
      </c>
      <c r="BG129" s="196">
        <f>IF(N129="zákl. prenesená",J129,0)</f>
        <v>0</v>
      </c>
      <c r="BH129" s="196">
        <f>IF(N129="zníž. prenesená",J129,0)</f>
        <v>0</v>
      </c>
      <c r="BI129" s="196">
        <f>IF(N129="nulová",J129,0)</f>
        <v>0</v>
      </c>
      <c r="BJ129" s="14" t="s">
        <v>180</v>
      </c>
      <c r="BK129" s="196">
        <f>ROUND(I129*H129,2)</f>
        <v>0</v>
      </c>
      <c r="BL129" s="14" t="s">
        <v>179</v>
      </c>
      <c r="BM129" s="195" t="s">
        <v>180</v>
      </c>
    </row>
    <row r="130" spans="1:65" s="2" customFormat="1" ht="24.2" customHeight="1">
      <c r="A130" s="31"/>
      <c r="B130" s="32"/>
      <c r="C130" s="197" t="s">
        <v>180</v>
      </c>
      <c r="D130" s="197" t="s">
        <v>256</v>
      </c>
      <c r="E130" s="198" t="s">
        <v>1758</v>
      </c>
      <c r="F130" s="199" t="s">
        <v>1759</v>
      </c>
      <c r="G130" s="200" t="s">
        <v>337</v>
      </c>
      <c r="H130" s="201">
        <v>25</v>
      </c>
      <c r="I130" s="202"/>
      <c r="J130" s="201">
        <f>ROUND(I130*H130,2)</f>
        <v>0</v>
      </c>
      <c r="K130" s="203"/>
      <c r="L130" s="204"/>
      <c r="M130" s="205" t="s">
        <v>1</v>
      </c>
      <c r="N130" s="206" t="s">
        <v>38</v>
      </c>
      <c r="O130" s="68"/>
      <c r="P130" s="193">
        <f>O130*H130</f>
        <v>0</v>
      </c>
      <c r="Q130" s="193">
        <v>0</v>
      </c>
      <c r="R130" s="193">
        <f>Q130*H130</f>
        <v>0</v>
      </c>
      <c r="S130" s="193">
        <v>0</v>
      </c>
      <c r="T130" s="194">
        <f>S130*H130</f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R130" s="195" t="s">
        <v>220</v>
      </c>
      <c r="AT130" s="195" t="s">
        <v>256</v>
      </c>
      <c r="AU130" s="195" t="s">
        <v>180</v>
      </c>
      <c r="AY130" s="14" t="s">
        <v>172</v>
      </c>
      <c r="BE130" s="196">
        <f>IF(N130="základná",J130,0)</f>
        <v>0</v>
      </c>
      <c r="BF130" s="196">
        <f>IF(N130="znížená",J130,0)</f>
        <v>0</v>
      </c>
      <c r="BG130" s="196">
        <f>IF(N130="zákl. prenesená",J130,0)</f>
        <v>0</v>
      </c>
      <c r="BH130" s="196">
        <f>IF(N130="zníž. prenesená",J130,0)</f>
        <v>0</v>
      </c>
      <c r="BI130" s="196">
        <f>IF(N130="nulová",J130,0)</f>
        <v>0</v>
      </c>
      <c r="BJ130" s="14" t="s">
        <v>180</v>
      </c>
      <c r="BK130" s="196">
        <f>ROUND(I130*H130,2)</f>
        <v>0</v>
      </c>
      <c r="BL130" s="14" t="s">
        <v>179</v>
      </c>
      <c r="BM130" s="195" t="s">
        <v>179</v>
      </c>
    </row>
    <row r="131" spans="1:65" s="2" customFormat="1" ht="24.2" customHeight="1">
      <c r="A131" s="31"/>
      <c r="B131" s="32"/>
      <c r="C131" s="184" t="s">
        <v>189</v>
      </c>
      <c r="D131" s="184" t="s">
        <v>175</v>
      </c>
      <c r="E131" s="185" t="s">
        <v>1760</v>
      </c>
      <c r="F131" s="186" t="s">
        <v>1761</v>
      </c>
      <c r="G131" s="187" t="s">
        <v>337</v>
      </c>
      <c r="H131" s="188">
        <v>12</v>
      </c>
      <c r="I131" s="189"/>
      <c r="J131" s="188">
        <f>ROUND(I131*H131,2)</f>
        <v>0</v>
      </c>
      <c r="K131" s="190"/>
      <c r="L131" s="36"/>
      <c r="M131" s="191" t="s">
        <v>1</v>
      </c>
      <c r="N131" s="192" t="s">
        <v>38</v>
      </c>
      <c r="O131" s="68"/>
      <c r="P131" s="193">
        <f>O131*H131</f>
        <v>0</v>
      </c>
      <c r="Q131" s="193">
        <v>1.66E-2</v>
      </c>
      <c r="R131" s="193">
        <f>Q131*H131</f>
        <v>0.19919999999999999</v>
      </c>
      <c r="S131" s="193">
        <v>0</v>
      </c>
      <c r="T131" s="194">
        <f>S131*H131</f>
        <v>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95" t="s">
        <v>179</v>
      </c>
      <c r="AT131" s="195" t="s">
        <v>175</v>
      </c>
      <c r="AU131" s="195" t="s">
        <v>180</v>
      </c>
      <c r="AY131" s="14" t="s">
        <v>172</v>
      </c>
      <c r="BE131" s="196">
        <f>IF(N131="základná",J131,0)</f>
        <v>0</v>
      </c>
      <c r="BF131" s="196">
        <f>IF(N131="znížená",J131,0)</f>
        <v>0</v>
      </c>
      <c r="BG131" s="196">
        <f>IF(N131="zákl. prenesená",J131,0)</f>
        <v>0</v>
      </c>
      <c r="BH131" s="196">
        <f>IF(N131="zníž. prenesená",J131,0)</f>
        <v>0</v>
      </c>
      <c r="BI131" s="196">
        <f>IF(N131="nulová",J131,0)</f>
        <v>0</v>
      </c>
      <c r="BJ131" s="14" t="s">
        <v>180</v>
      </c>
      <c r="BK131" s="196">
        <f>ROUND(I131*H131,2)</f>
        <v>0</v>
      </c>
      <c r="BL131" s="14" t="s">
        <v>179</v>
      </c>
      <c r="BM131" s="195" t="s">
        <v>208</v>
      </c>
    </row>
    <row r="132" spans="1:65" s="2" customFormat="1" ht="24.2" customHeight="1">
      <c r="A132" s="31"/>
      <c r="B132" s="32"/>
      <c r="C132" s="197" t="s">
        <v>179</v>
      </c>
      <c r="D132" s="197" t="s">
        <v>256</v>
      </c>
      <c r="E132" s="198" t="s">
        <v>1762</v>
      </c>
      <c r="F132" s="199" t="s">
        <v>1763</v>
      </c>
      <c r="G132" s="200" t="s">
        <v>337</v>
      </c>
      <c r="H132" s="201">
        <v>12</v>
      </c>
      <c r="I132" s="202"/>
      <c r="J132" s="201">
        <f>ROUND(I132*H132,2)</f>
        <v>0</v>
      </c>
      <c r="K132" s="203"/>
      <c r="L132" s="204"/>
      <c r="M132" s="205" t="s">
        <v>1</v>
      </c>
      <c r="N132" s="206" t="s">
        <v>38</v>
      </c>
      <c r="O132" s="68"/>
      <c r="P132" s="193">
        <f>O132*H132</f>
        <v>0</v>
      </c>
      <c r="Q132" s="193">
        <v>0</v>
      </c>
      <c r="R132" s="193">
        <f>Q132*H132</f>
        <v>0</v>
      </c>
      <c r="S132" s="193">
        <v>0</v>
      </c>
      <c r="T132" s="194">
        <f>S132*H132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95" t="s">
        <v>220</v>
      </c>
      <c r="AT132" s="195" t="s">
        <v>256</v>
      </c>
      <c r="AU132" s="195" t="s">
        <v>180</v>
      </c>
      <c r="AY132" s="14" t="s">
        <v>172</v>
      </c>
      <c r="BE132" s="196">
        <f>IF(N132="základná",J132,0)</f>
        <v>0</v>
      </c>
      <c r="BF132" s="196">
        <f>IF(N132="znížená",J132,0)</f>
        <v>0</v>
      </c>
      <c r="BG132" s="196">
        <f>IF(N132="zákl. prenesená",J132,0)</f>
        <v>0</v>
      </c>
      <c r="BH132" s="196">
        <f>IF(N132="zníž. prenesená",J132,0)</f>
        <v>0</v>
      </c>
      <c r="BI132" s="196">
        <f>IF(N132="nulová",J132,0)</f>
        <v>0</v>
      </c>
      <c r="BJ132" s="14" t="s">
        <v>180</v>
      </c>
      <c r="BK132" s="196">
        <f>ROUND(I132*H132,2)</f>
        <v>0</v>
      </c>
      <c r="BL132" s="14" t="s">
        <v>179</v>
      </c>
      <c r="BM132" s="195" t="s">
        <v>220</v>
      </c>
    </row>
    <row r="133" spans="1:65" s="12" customFormat="1" ht="22.9" customHeight="1">
      <c r="B133" s="168"/>
      <c r="C133" s="169"/>
      <c r="D133" s="170" t="s">
        <v>71</v>
      </c>
      <c r="E133" s="182" t="s">
        <v>189</v>
      </c>
      <c r="F133" s="182" t="s">
        <v>1037</v>
      </c>
      <c r="G133" s="169"/>
      <c r="H133" s="169"/>
      <c r="I133" s="172"/>
      <c r="J133" s="183">
        <f>BK133</f>
        <v>0</v>
      </c>
      <c r="K133" s="169"/>
      <c r="L133" s="174"/>
      <c r="M133" s="175"/>
      <c r="N133" s="176"/>
      <c r="O133" s="176"/>
      <c r="P133" s="177">
        <f>SUM(P134:P141)</f>
        <v>0</v>
      </c>
      <c r="Q133" s="176"/>
      <c r="R133" s="177">
        <f>SUM(R134:R141)</f>
        <v>0.13628999999999999</v>
      </c>
      <c r="S133" s="176"/>
      <c r="T133" s="178">
        <f>SUM(T134:T141)</f>
        <v>0</v>
      </c>
      <c r="AR133" s="179" t="s">
        <v>80</v>
      </c>
      <c r="AT133" s="180" t="s">
        <v>71</v>
      </c>
      <c r="AU133" s="180" t="s">
        <v>80</v>
      </c>
      <c r="AY133" s="179" t="s">
        <v>172</v>
      </c>
      <c r="BK133" s="181">
        <f>SUM(BK134:BK141)</f>
        <v>0</v>
      </c>
    </row>
    <row r="134" spans="1:65" s="2" customFormat="1" ht="24.2" customHeight="1">
      <c r="A134" s="31"/>
      <c r="B134" s="32"/>
      <c r="C134" s="184" t="s">
        <v>200</v>
      </c>
      <c r="D134" s="184" t="s">
        <v>175</v>
      </c>
      <c r="E134" s="185" t="s">
        <v>1764</v>
      </c>
      <c r="F134" s="186" t="s">
        <v>1765</v>
      </c>
      <c r="G134" s="187" t="s">
        <v>337</v>
      </c>
      <c r="H134" s="188">
        <v>75</v>
      </c>
      <c r="I134" s="189"/>
      <c r="J134" s="188">
        <f t="shared" ref="J134:J141" si="0">ROUND(I134*H134,2)</f>
        <v>0</v>
      </c>
      <c r="K134" s="190"/>
      <c r="L134" s="36"/>
      <c r="M134" s="191" t="s">
        <v>1</v>
      </c>
      <c r="N134" s="192" t="s">
        <v>38</v>
      </c>
      <c r="O134" s="68"/>
      <c r="P134" s="193">
        <f t="shared" ref="P134:P141" si="1">O134*H134</f>
        <v>0</v>
      </c>
      <c r="Q134" s="193">
        <v>0</v>
      </c>
      <c r="R134" s="193">
        <f t="shared" ref="R134:R141" si="2">Q134*H134</f>
        <v>0</v>
      </c>
      <c r="S134" s="193">
        <v>0</v>
      </c>
      <c r="T134" s="194">
        <f t="shared" ref="T134:T141" si="3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95" t="s">
        <v>179</v>
      </c>
      <c r="AT134" s="195" t="s">
        <v>175</v>
      </c>
      <c r="AU134" s="195" t="s">
        <v>180</v>
      </c>
      <c r="AY134" s="14" t="s">
        <v>172</v>
      </c>
      <c r="BE134" s="196">
        <f t="shared" ref="BE134:BE141" si="4">IF(N134="základná",J134,0)</f>
        <v>0</v>
      </c>
      <c r="BF134" s="196">
        <f t="shared" ref="BF134:BF141" si="5">IF(N134="znížená",J134,0)</f>
        <v>0</v>
      </c>
      <c r="BG134" s="196">
        <f t="shared" ref="BG134:BG141" si="6">IF(N134="zákl. prenesená",J134,0)</f>
        <v>0</v>
      </c>
      <c r="BH134" s="196">
        <f t="shared" ref="BH134:BH141" si="7">IF(N134="zníž. prenesená",J134,0)</f>
        <v>0</v>
      </c>
      <c r="BI134" s="196">
        <f t="shared" ref="BI134:BI141" si="8">IF(N134="nulová",J134,0)</f>
        <v>0</v>
      </c>
      <c r="BJ134" s="14" t="s">
        <v>180</v>
      </c>
      <c r="BK134" s="196">
        <f t="shared" ref="BK134:BK141" si="9">ROUND(I134*H134,2)</f>
        <v>0</v>
      </c>
      <c r="BL134" s="14" t="s">
        <v>179</v>
      </c>
      <c r="BM134" s="195" t="s">
        <v>232</v>
      </c>
    </row>
    <row r="135" spans="1:65" s="2" customFormat="1" ht="34.15" customHeight="1">
      <c r="A135" s="31"/>
      <c r="B135" s="32"/>
      <c r="C135" s="197" t="s">
        <v>208</v>
      </c>
      <c r="D135" s="197" t="s">
        <v>256</v>
      </c>
      <c r="E135" s="198" t="s">
        <v>1766</v>
      </c>
      <c r="F135" s="199" t="s">
        <v>1767</v>
      </c>
      <c r="G135" s="200" t="s">
        <v>337</v>
      </c>
      <c r="H135" s="201">
        <v>75</v>
      </c>
      <c r="I135" s="202"/>
      <c r="J135" s="201">
        <f t="shared" si="0"/>
        <v>0</v>
      </c>
      <c r="K135" s="203"/>
      <c r="L135" s="204"/>
      <c r="M135" s="205" t="s">
        <v>1</v>
      </c>
      <c r="N135" s="206" t="s">
        <v>38</v>
      </c>
      <c r="O135" s="68"/>
      <c r="P135" s="193">
        <f t="shared" si="1"/>
        <v>0</v>
      </c>
      <c r="Q135" s="193">
        <v>3.3E-4</v>
      </c>
      <c r="R135" s="193">
        <f t="shared" si="2"/>
        <v>2.4750000000000001E-2</v>
      </c>
      <c r="S135" s="193">
        <v>0</v>
      </c>
      <c r="T135" s="194">
        <f t="shared" si="3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95" t="s">
        <v>220</v>
      </c>
      <c r="AT135" s="195" t="s">
        <v>256</v>
      </c>
      <c r="AU135" s="195" t="s">
        <v>180</v>
      </c>
      <c r="AY135" s="14" t="s">
        <v>172</v>
      </c>
      <c r="BE135" s="196">
        <f t="shared" si="4"/>
        <v>0</v>
      </c>
      <c r="BF135" s="196">
        <f t="shared" si="5"/>
        <v>0</v>
      </c>
      <c r="BG135" s="196">
        <f t="shared" si="6"/>
        <v>0</v>
      </c>
      <c r="BH135" s="196">
        <f t="shared" si="7"/>
        <v>0</v>
      </c>
      <c r="BI135" s="196">
        <f t="shared" si="8"/>
        <v>0</v>
      </c>
      <c r="BJ135" s="14" t="s">
        <v>180</v>
      </c>
      <c r="BK135" s="196">
        <f t="shared" si="9"/>
        <v>0</v>
      </c>
      <c r="BL135" s="14" t="s">
        <v>179</v>
      </c>
      <c r="BM135" s="195" t="s">
        <v>245</v>
      </c>
    </row>
    <row r="136" spans="1:65" s="2" customFormat="1" ht="24.2" customHeight="1">
      <c r="A136" s="31"/>
      <c r="B136" s="32"/>
      <c r="C136" s="184" t="s">
        <v>215</v>
      </c>
      <c r="D136" s="184" t="s">
        <v>175</v>
      </c>
      <c r="E136" s="185" t="s">
        <v>1768</v>
      </c>
      <c r="F136" s="186" t="s">
        <v>1769</v>
      </c>
      <c r="G136" s="187" t="s">
        <v>337</v>
      </c>
      <c r="H136" s="188">
        <v>332</v>
      </c>
      <c r="I136" s="189"/>
      <c r="J136" s="188">
        <f t="shared" si="0"/>
        <v>0</v>
      </c>
      <c r="K136" s="190"/>
      <c r="L136" s="36"/>
      <c r="M136" s="191" t="s">
        <v>1</v>
      </c>
      <c r="N136" s="192" t="s">
        <v>38</v>
      </c>
      <c r="O136" s="68"/>
      <c r="P136" s="193">
        <f t="shared" si="1"/>
        <v>0</v>
      </c>
      <c r="Q136" s="193">
        <v>0</v>
      </c>
      <c r="R136" s="193">
        <f t="shared" si="2"/>
        <v>0</v>
      </c>
      <c r="S136" s="193">
        <v>0</v>
      </c>
      <c r="T136" s="194">
        <f t="shared" si="3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95" t="s">
        <v>179</v>
      </c>
      <c r="AT136" s="195" t="s">
        <v>175</v>
      </c>
      <c r="AU136" s="195" t="s">
        <v>180</v>
      </c>
      <c r="AY136" s="14" t="s">
        <v>172</v>
      </c>
      <c r="BE136" s="196">
        <f t="shared" si="4"/>
        <v>0</v>
      </c>
      <c r="BF136" s="196">
        <f t="shared" si="5"/>
        <v>0</v>
      </c>
      <c r="BG136" s="196">
        <f t="shared" si="6"/>
        <v>0</v>
      </c>
      <c r="BH136" s="196">
        <f t="shared" si="7"/>
        <v>0</v>
      </c>
      <c r="BI136" s="196">
        <f t="shared" si="8"/>
        <v>0</v>
      </c>
      <c r="BJ136" s="14" t="s">
        <v>180</v>
      </c>
      <c r="BK136" s="196">
        <f t="shared" si="9"/>
        <v>0</v>
      </c>
      <c r="BL136" s="14" t="s">
        <v>179</v>
      </c>
      <c r="BM136" s="195" t="s">
        <v>255</v>
      </c>
    </row>
    <row r="137" spans="1:65" s="2" customFormat="1" ht="35.450000000000003" customHeight="1">
      <c r="A137" s="31"/>
      <c r="B137" s="32"/>
      <c r="C137" s="197" t="s">
        <v>220</v>
      </c>
      <c r="D137" s="197" t="s">
        <v>256</v>
      </c>
      <c r="E137" s="198" t="s">
        <v>1766</v>
      </c>
      <c r="F137" s="199" t="s">
        <v>1767</v>
      </c>
      <c r="G137" s="200" t="s">
        <v>337</v>
      </c>
      <c r="H137" s="201">
        <v>332</v>
      </c>
      <c r="I137" s="202"/>
      <c r="J137" s="201">
        <f t="shared" si="0"/>
        <v>0</v>
      </c>
      <c r="K137" s="203"/>
      <c r="L137" s="204"/>
      <c r="M137" s="205" t="s">
        <v>1</v>
      </c>
      <c r="N137" s="206" t="s">
        <v>38</v>
      </c>
      <c r="O137" s="68"/>
      <c r="P137" s="193">
        <f t="shared" si="1"/>
        <v>0</v>
      </c>
      <c r="Q137" s="193">
        <v>3.3E-4</v>
      </c>
      <c r="R137" s="193">
        <f t="shared" si="2"/>
        <v>0.10956</v>
      </c>
      <c r="S137" s="193">
        <v>0</v>
      </c>
      <c r="T137" s="194">
        <f t="shared" si="3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95" t="s">
        <v>220</v>
      </c>
      <c r="AT137" s="195" t="s">
        <v>256</v>
      </c>
      <c r="AU137" s="195" t="s">
        <v>180</v>
      </c>
      <c r="AY137" s="14" t="s">
        <v>172</v>
      </c>
      <c r="BE137" s="196">
        <f t="shared" si="4"/>
        <v>0</v>
      </c>
      <c r="BF137" s="196">
        <f t="shared" si="5"/>
        <v>0</v>
      </c>
      <c r="BG137" s="196">
        <f t="shared" si="6"/>
        <v>0</v>
      </c>
      <c r="BH137" s="196">
        <f t="shared" si="7"/>
        <v>0</v>
      </c>
      <c r="BI137" s="196">
        <f t="shared" si="8"/>
        <v>0</v>
      </c>
      <c r="BJ137" s="14" t="s">
        <v>180</v>
      </c>
      <c r="BK137" s="196">
        <f t="shared" si="9"/>
        <v>0</v>
      </c>
      <c r="BL137" s="14" t="s">
        <v>179</v>
      </c>
      <c r="BM137" s="195" t="s">
        <v>266</v>
      </c>
    </row>
    <row r="138" spans="1:65" s="2" customFormat="1" ht="14.45" customHeight="1">
      <c r="A138" s="31"/>
      <c r="B138" s="32"/>
      <c r="C138" s="184" t="s">
        <v>226</v>
      </c>
      <c r="D138" s="184" t="s">
        <v>175</v>
      </c>
      <c r="E138" s="185" t="s">
        <v>1770</v>
      </c>
      <c r="F138" s="186" t="s">
        <v>1771</v>
      </c>
      <c r="G138" s="187" t="s">
        <v>1048</v>
      </c>
      <c r="H138" s="188">
        <v>2</v>
      </c>
      <c r="I138" s="189"/>
      <c r="J138" s="188">
        <f t="shared" si="0"/>
        <v>0</v>
      </c>
      <c r="K138" s="190"/>
      <c r="L138" s="36"/>
      <c r="M138" s="191" t="s">
        <v>1</v>
      </c>
      <c r="N138" s="192" t="s">
        <v>38</v>
      </c>
      <c r="O138" s="68"/>
      <c r="P138" s="193">
        <f t="shared" si="1"/>
        <v>0</v>
      </c>
      <c r="Q138" s="193">
        <v>0</v>
      </c>
      <c r="R138" s="193">
        <f t="shared" si="2"/>
        <v>0</v>
      </c>
      <c r="S138" s="193">
        <v>0</v>
      </c>
      <c r="T138" s="194">
        <f t="shared" si="3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95" t="s">
        <v>179</v>
      </c>
      <c r="AT138" s="195" t="s">
        <v>175</v>
      </c>
      <c r="AU138" s="195" t="s">
        <v>180</v>
      </c>
      <c r="AY138" s="14" t="s">
        <v>172</v>
      </c>
      <c r="BE138" s="196">
        <f t="shared" si="4"/>
        <v>0</v>
      </c>
      <c r="BF138" s="196">
        <f t="shared" si="5"/>
        <v>0</v>
      </c>
      <c r="BG138" s="196">
        <f t="shared" si="6"/>
        <v>0</v>
      </c>
      <c r="BH138" s="196">
        <f t="shared" si="7"/>
        <v>0</v>
      </c>
      <c r="BI138" s="196">
        <f t="shared" si="8"/>
        <v>0</v>
      </c>
      <c r="BJ138" s="14" t="s">
        <v>180</v>
      </c>
      <c r="BK138" s="196">
        <f t="shared" si="9"/>
        <v>0</v>
      </c>
      <c r="BL138" s="14" t="s">
        <v>179</v>
      </c>
      <c r="BM138" s="195" t="s">
        <v>376</v>
      </c>
    </row>
    <row r="139" spans="1:65" s="2" customFormat="1" ht="24.2" customHeight="1">
      <c r="A139" s="31"/>
      <c r="B139" s="32"/>
      <c r="C139" s="197" t="s">
        <v>232</v>
      </c>
      <c r="D139" s="197" t="s">
        <v>256</v>
      </c>
      <c r="E139" s="198" t="s">
        <v>1772</v>
      </c>
      <c r="F139" s="199" t="s">
        <v>1773</v>
      </c>
      <c r="G139" s="200" t="s">
        <v>1048</v>
      </c>
      <c r="H139" s="201">
        <v>2</v>
      </c>
      <c r="I139" s="202"/>
      <c r="J139" s="201">
        <f t="shared" si="0"/>
        <v>0</v>
      </c>
      <c r="K139" s="203"/>
      <c r="L139" s="204"/>
      <c r="M139" s="205" t="s">
        <v>1</v>
      </c>
      <c r="N139" s="206" t="s">
        <v>38</v>
      </c>
      <c r="O139" s="68"/>
      <c r="P139" s="193">
        <f t="shared" si="1"/>
        <v>0</v>
      </c>
      <c r="Q139" s="193">
        <v>3.3E-4</v>
      </c>
      <c r="R139" s="193">
        <f t="shared" si="2"/>
        <v>6.6E-4</v>
      </c>
      <c r="S139" s="193">
        <v>0</v>
      </c>
      <c r="T139" s="194">
        <f t="shared" si="3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95" t="s">
        <v>220</v>
      </c>
      <c r="AT139" s="195" t="s">
        <v>256</v>
      </c>
      <c r="AU139" s="195" t="s">
        <v>180</v>
      </c>
      <c r="AY139" s="14" t="s">
        <v>172</v>
      </c>
      <c r="BE139" s="196">
        <f t="shared" si="4"/>
        <v>0</v>
      </c>
      <c r="BF139" s="196">
        <f t="shared" si="5"/>
        <v>0</v>
      </c>
      <c r="BG139" s="196">
        <f t="shared" si="6"/>
        <v>0</v>
      </c>
      <c r="BH139" s="196">
        <f t="shared" si="7"/>
        <v>0</v>
      </c>
      <c r="BI139" s="196">
        <f t="shared" si="8"/>
        <v>0</v>
      </c>
      <c r="BJ139" s="14" t="s">
        <v>180</v>
      </c>
      <c r="BK139" s="196">
        <f t="shared" si="9"/>
        <v>0</v>
      </c>
      <c r="BL139" s="14" t="s">
        <v>179</v>
      </c>
      <c r="BM139" s="195" t="s">
        <v>8</v>
      </c>
    </row>
    <row r="140" spans="1:65" s="2" customFormat="1" ht="14.45" customHeight="1">
      <c r="A140" s="31"/>
      <c r="B140" s="32"/>
      <c r="C140" s="184" t="s">
        <v>237</v>
      </c>
      <c r="D140" s="184" t="s">
        <v>175</v>
      </c>
      <c r="E140" s="185" t="s">
        <v>2132</v>
      </c>
      <c r="F140" s="186" t="s">
        <v>2133</v>
      </c>
      <c r="G140" s="187" t="s">
        <v>1048</v>
      </c>
      <c r="H140" s="188">
        <v>4</v>
      </c>
      <c r="I140" s="189"/>
      <c r="J140" s="188">
        <f t="shared" si="0"/>
        <v>0</v>
      </c>
      <c r="K140" s="190"/>
      <c r="L140" s="36"/>
      <c r="M140" s="191" t="s">
        <v>1</v>
      </c>
      <c r="N140" s="192" t="s">
        <v>38</v>
      </c>
      <c r="O140" s="68"/>
      <c r="P140" s="193">
        <f t="shared" si="1"/>
        <v>0</v>
      </c>
      <c r="Q140" s="193">
        <v>0</v>
      </c>
      <c r="R140" s="193">
        <f t="shared" si="2"/>
        <v>0</v>
      </c>
      <c r="S140" s="193">
        <v>0</v>
      </c>
      <c r="T140" s="194">
        <f t="shared" si="3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95" t="s">
        <v>179</v>
      </c>
      <c r="AT140" s="195" t="s">
        <v>175</v>
      </c>
      <c r="AU140" s="195" t="s">
        <v>180</v>
      </c>
      <c r="AY140" s="14" t="s">
        <v>172</v>
      </c>
      <c r="BE140" s="196">
        <f t="shared" si="4"/>
        <v>0</v>
      </c>
      <c r="BF140" s="196">
        <f t="shared" si="5"/>
        <v>0</v>
      </c>
      <c r="BG140" s="196">
        <f t="shared" si="6"/>
        <v>0</v>
      </c>
      <c r="BH140" s="196">
        <f t="shared" si="7"/>
        <v>0</v>
      </c>
      <c r="BI140" s="196">
        <f t="shared" si="8"/>
        <v>0</v>
      </c>
      <c r="BJ140" s="14" t="s">
        <v>180</v>
      </c>
      <c r="BK140" s="196">
        <f t="shared" si="9"/>
        <v>0</v>
      </c>
      <c r="BL140" s="14" t="s">
        <v>179</v>
      </c>
      <c r="BM140" s="195" t="s">
        <v>241</v>
      </c>
    </row>
    <row r="141" spans="1:65" s="2" customFormat="1" ht="24.2" customHeight="1">
      <c r="A141" s="31"/>
      <c r="B141" s="32"/>
      <c r="C141" s="197" t="s">
        <v>245</v>
      </c>
      <c r="D141" s="197" t="s">
        <v>256</v>
      </c>
      <c r="E141" s="198" t="s">
        <v>2134</v>
      </c>
      <c r="F141" s="199" t="s">
        <v>2135</v>
      </c>
      <c r="G141" s="200" t="s">
        <v>1048</v>
      </c>
      <c r="H141" s="201">
        <v>4</v>
      </c>
      <c r="I141" s="202"/>
      <c r="J141" s="201">
        <f t="shared" si="0"/>
        <v>0</v>
      </c>
      <c r="K141" s="203"/>
      <c r="L141" s="204"/>
      <c r="M141" s="205" t="s">
        <v>1</v>
      </c>
      <c r="N141" s="206" t="s">
        <v>38</v>
      </c>
      <c r="O141" s="68"/>
      <c r="P141" s="193">
        <f t="shared" si="1"/>
        <v>0</v>
      </c>
      <c r="Q141" s="193">
        <v>3.3E-4</v>
      </c>
      <c r="R141" s="193">
        <f t="shared" si="2"/>
        <v>1.32E-3</v>
      </c>
      <c r="S141" s="193">
        <v>0</v>
      </c>
      <c r="T141" s="194">
        <f t="shared" si="3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95" t="s">
        <v>220</v>
      </c>
      <c r="AT141" s="195" t="s">
        <v>256</v>
      </c>
      <c r="AU141" s="195" t="s">
        <v>180</v>
      </c>
      <c r="AY141" s="14" t="s">
        <v>172</v>
      </c>
      <c r="BE141" s="196">
        <f t="shared" si="4"/>
        <v>0</v>
      </c>
      <c r="BF141" s="196">
        <f t="shared" si="5"/>
        <v>0</v>
      </c>
      <c r="BG141" s="196">
        <f t="shared" si="6"/>
        <v>0</v>
      </c>
      <c r="BH141" s="196">
        <f t="shared" si="7"/>
        <v>0</v>
      </c>
      <c r="BI141" s="196">
        <f t="shared" si="8"/>
        <v>0</v>
      </c>
      <c r="BJ141" s="14" t="s">
        <v>180</v>
      </c>
      <c r="BK141" s="196">
        <f t="shared" si="9"/>
        <v>0</v>
      </c>
      <c r="BL141" s="14" t="s">
        <v>179</v>
      </c>
      <c r="BM141" s="195" t="s">
        <v>386</v>
      </c>
    </row>
    <row r="142" spans="1:65" s="12" customFormat="1" ht="22.9" customHeight="1">
      <c r="B142" s="168"/>
      <c r="C142" s="169"/>
      <c r="D142" s="170" t="s">
        <v>71</v>
      </c>
      <c r="E142" s="182" t="s">
        <v>226</v>
      </c>
      <c r="F142" s="182" t="s">
        <v>1045</v>
      </c>
      <c r="G142" s="169"/>
      <c r="H142" s="169"/>
      <c r="I142" s="172"/>
      <c r="J142" s="183">
        <f>BK142</f>
        <v>0</v>
      </c>
      <c r="K142" s="169"/>
      <c r="L142" s="174"/>
      <c r="M142" s="175"/>
      <c r="N142" s="176"/>
      <c r="O142" s="176"/>
      <c r="P142" s="177">
        <f>P143</f>
        <v>0</v>
      </c>
      <c r="Q142" s="176"/>
      <c r="R142" s="177">
        <f>R143</f>
        <v>1.8E-3</v>
      </c>
      <c r="S142" s="176"/>
      <c r="T142" s="178">
        <f>T143</f>
        <v>1.2E-2</v>
      </c>
      <c r="AR142" s="179" t="s">
        <v>80</v>
      </c>
      <c r="AT142" s="180" t="s">
        <v>71</v>
      </c>
      <c r="AU142" s="180" t="s">
        <v>80</v>
      </c>
      <c r="AY142" s="179" t="s">
        <v>172</v>
      </c>
      <c r="BK142" s="181">
        <f>BK143</f>
        <v>0</v>
      </c>
    </row>
    <row r="143" spans="1:65" s="2" customFormat="1" ht="24.2" customHeight="1">
      <c r="A143" s="31"/>
      <c r="B143" s="32"/>
      <c r="C143" s="184" t="s">
        <v>251</v>
      </c>
      <c r="D143" s="184" t="s">
        <v>175</v>
      </c>
      <c r="E143" s="185" t="s">
        <v>1046</v>
      </c>
      <c r="F143" s="186" t="s">
        <v>1047</v>
      </c>
      <c r="G143" s="187" t="s">
        <v>1048</v>
      </c>
      <c r="H143" s="188">
        <v>4</v>
      </c>
      <c r="I143" s="189"/>
      <c r="J143" s="188">
        <f>ROUND(I143*H143,2)</f>
        <v>0</v>
      </c>
      <c r="K143" s="190"/>
      <c r="L143" s="36"/>
      <c r="M143" s="191" t="s">
        <v>1</v>
      </c>
      <c r="N143" s="192" t="s">
        <v>38</v>
      </c>
      <c r="O143" s="68"/>
      <c r="P143" s="193">
        <f>O143*H143</f>
        <v>0</v>
      </c>
      <c r="Q143" s="193">
        <v>4.4999999999999999E-4</v>
      </c>
      <c r="R143" s="193">
        <f>Q143*H143</f>
        <v>1.8E-3</v>
      </c>
      <c r="S143" s="193">
        <v>3.0000000000000001E-3</v>
      </c>
      <c r="T143" s="194">
        <f>S143*H143</f>
        <v>1.2E-2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95" t="s">
        <v>179</v>
      </c>
      <c r="AT143" s="195" t="s">
        <v>175</v>
      </c>
      <c r="AU143" s="195" t="s">
        <v>180</v>
      </c>
      <c r="AY143" s="14" t="s">
        <v>172</v>
      </c>
      <c r="BE143" s="196">
        <f>IF(N143="základná",J143,0)</f>
        <v>0</v>
      </c>
      <c r="BF143" s="196">
        <f>IF(N143="znížená",J143,0)</f>
        <v>0</v>
      </c>
      <c r="BG143" s="196">
        <f>IF(N143="zákl. prenesená",J143,0)</f>
        <v>0</v>
      </c>
      <c r="BH143" s="196">
        <f>IF(N143="zníž. prenesená",J143,0)</f>
        <v>0</v>
      </c>
      <c r="BI143" s="196">
        <f>IF(N143="nulová",J143,0)</f>
        <v>0</v>
      </c>
      <c r="BJ143" s="14" t="s">
        <v>180</v>
      </c>
      <c r="BK143" s="196">
        <f>ROUND(I143*H143,2)</f>
        <v>0</v>
      </c>
      <c r="BL143" s="14" t="s">
        <v>179</v>
      </c>
      <c r="BM143" s="195" t="s">
        <v>398</v>
      </c>
    </row>
    <row r="144" spans="1:65" s="12" customFormat="1" ht="25.9" customHeight="1">
      <c r="B144" s="168"/>
      <c r="C144" s="169"/>
      <c r="D144" s="170" t="s">
        <v>71</v>
      </c>
      <c r="E144" s="171" t="s">
        <v>1049</v>
      </c>
      <c r="F144" s="171" t="s">
        <v>1050</v>
      </c>
      <c r="G144" s="169"/>
      <c r="H144" s="169"/>
      <c r="I144" s="172"/>
      <c r="J144" s="173">
        <f>BK144</f>
        <v>0</v>
      </c>
      <c r="K144" s="169"/>
      <c r="L144" s="174"/>
      <c r="M144" s="175"/>
      <c r="N144" s="176"/>
      <c r="O144" s="176"/>
      <c r="P144" s="177">
        <f>P145+P183+P317</f>
        <v>0</v>
      </c>
      <c r="Q144" s="176"/>
      <c r="R144" s="177">
        <f>R145+R183+R317</f>
        <v>12.852974999999997</v>
      </c>
      <c r="S144" s="176"/>
      <c r="T144" s="178">
        <f>T145+T183+T317</f>
        <v>0.34</v>
      </c>
      <c r="AR144" s="179" t="s">
        <v>80</v>
      </c>
      <c r="AT144" s="180" t="s">
        <v>71</v>
      </c>
      <c r="AU144" s="180" t="s">
        <v>72</v>
      </c>
      <c r="AY144" s="179" t="s">
        <v>172</v>
      </c>
      <c r="BK144" s="181">
        <f>BK145+BK183+BK317</f>
        <v>0</v>
      </c>
    </row>
    <row r="145" spans="1:65" s="12" customFormat="1" ht="22.9" customHeight="1">
      <c r="B145" s="168"/>
      <c r="C145" s="169"/>
      <c r="D145" s="170" t="s">
        <v>71</v>
      </c>
      <c r="E145" s="182" t="s">
        <v>1051</v>
      </c>
      <c r="F145" s="182" t="s">
        <v>1052</v>
      </c>
      <c r="G145" s="169"/>
      <c r="H145" s="169"/>
      <c r="I145" s="172"/>
      <c r="J145" s="183">
        <f>BK145</f>
        <v>0</v>
      </c>
      <c r="K145" s="169"/>
      <c r="L145" s="174"/>
      <c r="M145" s="175"/>
      <c r="N145" s="176"/>
      <c r="O145" s="176"/>
      <c r="P145" s="177">
        <f>SUM(P146:P182)</f>
        <v>0</v>
      </c>
      <c r="Q145" s="176"/>
      <c r="R145" s="177">
        <f>SUM(R146:R182)</f>
        <v>3.4855000000000004E-2</v>
      </c>
      <c r="S145" s="176"/>
      <c r="T145" s="178">
        <f>SUM(T146:T182)</f>
        <v>0</v>
      </c>
      <c r="AR145" s="179" t="s">
        <v>80</v>
      </c>
      <c r="AT145" s="180" t="s">
        <v>71</v>
      </c>
      <c r="AU145" s="180" t="s">
        <v>80</v>
      </c>
      <c r="AY145" s="179" t="s">
        <v>172</v>
      </c>
      <c r="BK145" s="181">
        <f>SUM(BK146:BK182)</f>
        <v>0</v>
      </c>
    </row>
    <row r="146" spans="1:65" s="2" customFormat="1" ht="24.2" customHeight="1">
      <c r="A146" s="31"/>
      <c r="B146" s="32"/>
      <c r="C146" s="184" t="s">
        <v>255</v>
      </c>
      <c r="D146" s="184" t="s">
        <v>175</v>
      </c>
      <c r="E146" s="185" t="s">
        <v>1053</v>
      </c>
      <c r="F146" s="186" t="s">
        <v>1054</v>
      </c>
      <c r="G146" s="187" t="s">
        <v>337</v>
      </c>
      <c r="H146" s="188">
        <v>1.5</v>
      </c>
      <c r="I146" s="189"/>
      <c r="J146" s="188">
        <f t="shared" ref="J146:J182" si="10">ROUND(I146*H146,2)</f>
        <v>0</v>
      </c>
      <c r="K146" s="190"/>
      <c r="L146" s="36"/>
      <c r="M146" s="191" t="s">
        <v>1</v>
      </c>
      <c r="N146" s="192" t="s">
        <v>38</v>
      </c>
      <c r="O146" s="68"/>
      <c r="P146" s="193">
        <f t="shared" ref="P146:P182" si="11">O146*H146</f>
        <v>0</v>
      </c>
      <c r="Q146" s="193">
        <v>0</v>
      </c>
      <c r="R146" s="193">
        <f t="shared" ref="R146:R182" si="12">Q146*H146</f>
        <v>0</v>
      </c>
      <c r="S146" s="193">
        <v>0</v>
      </c>
      <c r="T146" s="194">
        <f t="shared" ref="T146:T182" si="13">S146*H146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95" t="s">
        <v>179</v>
      </c>
      <c r="AT146" s="195" t="s">
        <v>175</v>
      </c>
      <c r="AU146" s="195" t="s">
        <v>180</v>
      </c>
      <c r="AY146" s="14" t="s">
        <v>172</v>
      </c>
      <c r="BE146" s="196">
        <f t="shared" ref="BE146:BE182" si="14">IF(N146="základná",J146,0)</f>
        <v>0</v>
      </c>
      <c r="BF146" s="196">
        <f t="shared" ref="BF146:BF182" si="15">IF(N146="znížená",J146,0)</f>
        <v>0</v>
      </c>
      <c r="BG146" s="196">
        <f t="shared" ref="BG146:BG182" si="16">IF(N146="zákl. prenesená",J146,0)</f>
        <v>0</v>
      </c>
      <c r="BH146" s="196">
        <f t="shared" ref="BH146:BH182" si="17">IF(N146="zníž. prenesená",J146,0)</f>
        <v>0</v>
      </c>
      <c r="BI146" s="196">
        <f t="shared" ref="BI146:BI182" si="18">IF(N146="nulová",J146,0)</f>
        <v>0</v>
      </c>
      <c r="BJ146" s="14" t="s">
        <v>180</v>
      </c>
      <c r="BK146" s="196">
        <f t="shared" ref="BK146:BK182" si="19">ROUND(I146*H146,2)</f>
        <v>0</v>
      </c>
      <c r="BL146" s="14" t="s">
        <v>179</v>
      </c>
      <c r="BM146" s="195" t="s">
        <v>406</v>
      </c>
    </row>
    <row r="147" spans="1:65" s="2" customFormat="1" ht="24.2" customHeight="1">
      <c r="A147" s="31"/>
      <c r="B147" s="32"/>
      <c r="C147" s="197" t="s">
        <v>260</v>
      </c>
      <c r="D147" s="197" t="s">
        <v>256</v>
      </c>
      <c r="E147" s="198" t="s">
        <v>1055</v>
      </c>
      <c r="F147" s="199" t="s">
        <v>1056</v>
      </c>
      <c r="G147" s="200" t="s">
        <v>337</v>
      </c>
      <c r="H147" s="201">
        <v>1.5</v>
      </c>
      <c r="I147" s="202"/>
      <c r="J147" s="201">
        <f t="shared" si="10"/>
        <v>0</v>
      </c>
      <c r="K147" s="203"/>
      <c r="L147" s="204"/>
      <c r="M147" s="205" t="s">
        <v>1</v>
      </c>
      <c r="N147" s="206" t="s">
        <v>38</v>
      </c>
      <c r="O147" s="68"/>
      <c r="P147" s="193">
        <f t="shared" si="11"/>
        <v>0</v>
      </c>
      <c r="Q147" s="193">
        <v>2.5000000000000001E-4</v>
      </c>
      <c r="R147" s="193">
        <f t="shared" si="12"/>
        <v>3.7500000000000001E-4</v>
      </c>
      <c r="S147" s="193">
        <v>0</v>
      </c>
      <c r="T147" s="194">
        <f t="shared" si="13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95" t="s">
        <v>220</v>
      </c>
      <c r="AT147" s="195" t="s">
        <v>256</v>
      </c>
      <c r="AU147" s="195" t="s">
        <v>180</v>
      </c>
      <c r="AY147" s="14" t="s">
        <v>172</v>
      </c>
      <c r="BE147" s="196">
        <f t="shared" si="14"/>
        <v>0</v>
      </c>
      <c r="BF147" s="196">
        <f t="shared" si="15"/>
        <v>0</v>
      </c>
      <c r="BG147" s="196">
        <f t="shared" si="16"/>
        <v>0</v>
      </c>
      <c r="BH147" s="196">
        <f t="shared" si="17"/>
        <v>0</v>
      </c>
      <c r="BI147" s="196">
        <f t="shared" si="18"/>
        <v>0</v>
      </c>
      <c r="BJ147" s="14" t="s">
        <v>180</v>
      </c>
      <c r="BK147" s="196">
        <f t="shared" si="19"/>
        <v>0</v>
      </c>
      <c r="BL147" s="14" t="s">
        <v>179</v>
      </c>
      <c r="BM147" s="195" t="s">
        <v>416</v>
      </c>
    </row>
    <row r="148" spans="1:65" s="2" customFormat="1" ht="24.2" customHeight="1">
      <c r="A148" s="31"/>
      <c r="B148" s="32"/>
      <c r="C148" s="184" t="s">
        <v>266</v>
      </c>
      <c r="D148" s="184" t="s">
        <v>175</v>
      </c>
      <c r="E148" s="185" t="s">
        <v>1783</v>
      </c>
      <c r="F148" s="186" t="s">
        <v>1784</v>
      </c>
      <c r="G148" s="187" t="s">
        <v>337</v>
      </c>
      <c r="H148" s="188">
        <v>4</v>
      </c>
      <c r="I148" s="189"/>
      <c r="J148" s="188">
        <f t="shared" si="10"/>
        <v>0</v>
      </c>
      <c r="K148" s="190"/>
      <c r="L148" s="36"/>
      <c r="M148" s="191" t="s">
        <v>1</v>
      </c>
      <c r="N148" s="192" t="s">
        <v>38</v>
      </c>
      <c r="O148" s="68"/>
      <c r="P148" s="193">
        <f t="shared" si="11"/>
        <v>0</v>
      </c>
      <c r="Q148" s="193">
        <v>0</v>
      </c>
      <c r="R148" s="193">
        <f t="shared" si="12"/>
        <v>0</v>
      </c>
      <c r="S148" s="193">
        <v>0</v>
      </c>
      <c r="T148" s="194">
        <f t="shared" si="13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95" t="s">
        <v>179</v>
      </c>
      <c r="AT148" s="195" t="s">
        <v>175</v>
      </c>
      <c r="AU148" s="195" t="s">
        <v>180</v>
      </c>
      <c r="AY148" s="14" t="s">
        <v>172</v>
      </c>
      <c r="BE148" s="196">
        <f t="shared" si="14"/>
        <v>0</v>
      </c>
      <c r="BF148" s="196">
        <f t="shared" si="15"/>
        <v>0</v>
      </c>
      <c r="BG148" s="196">
        <f t="shared" si="16"/>
        <v>0</v>
      </c>
      <c r="BH148" s="196">
        <f t="shared" si="17"/>
        <v>0</v>
      </c>
      <c r="BI148" s="196">
        <f t="shared" si="18"/>
        <v>0</v>
      </c>
      <c r="BJ148" s="14" t="s">
        <v>180</v>
      </c>
      <c r="BK148" s="196">
        <f t="shared" si="19"/>
        <v>0</v>
      </c>
      <c r="BL148" s="14" t="s">
        <v>179</v>
      </c>
      <c r="BM148" s="195" t="s">
        <v>426</v>
      </c>
    </row>
    <row r="149" spans="1:65" s="2" customFormat="1" ht="24.2" customHeight="1">
      <c r="A149" s="31"/>
      <c r="B149" s="32"/>
      <c r="C149" s="197" t="s">
        <v>272</v>
      </c>
      <c r="D149" s="197" t="s">
        <v>256</v>
      </c>
      <c r="E149" s="198" t="s">
        <v>1785</v>
      </c>
      <c r="F149" s="199" t="s">
        <v>1786</v>
      </c>
      <c r="G149" s="200" t="s">
        <v>337</v>
      </c>
      <c r="H149" s="201">
        <v>4</v>
      </c>
      <c r="I149" s="202"/>
      <c r="J149" s="201">
        <f t="shared" si="10"/>
        <v>0</v>
      </c>
      <c r="K149" s="203"/>
      <c r="L149" s="204"/>
      <c r="M149" s="205" t="s">
        <v>1</v>
      </c>
      <c r="N149" s="206" t="s">
        <v>38</v>
      </c>
      <c r="O149" s="68"/>
      <c r="P149" s="193">
        <f t="shared" si="11"/>
        <v>0</v>
      </c>
      <c r="Q149" s="193">
        <v>0</v>
      </c>
      <c r="R149" s="193">
        <f t="shared" si="12"/>
        <v>0</v>
      </c>
      <c r="S149" s="193">
        <v>0</v>
      </c>
      <c r="T149" s="194">
        <f t="shared" si="13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95" t="s">
        <v>220</v>
      </c>
      <c r="AT149" s="195" t="s">
        <v>256</v>
      </c>
      <c r="AU149" s="195" t="s">
        <v>180</v>
      </c>
      <c r="AY149" s="14" t="s">
        <v>172</v>
      </c>
      <c r="BE149" s="196">
        <f t="shared" si="14"/>
        <v>0</v>
      </c>
      <c r="BF149" s="196">
        <f t="shared" si="15"/>
        <v>0</v>
      </c>
      <c r="BG149" s="196">
        <f t="shared" si="16"/>
        <v>0</v>
      </c>
      <c r="BH149" s="196">
        <f t="shared" si="17"/>
        <v>0</v>
      </c>
      <c r="BI149" s="196">
        <f t="shared" si="18"/>
        <v>0</v>
      </c>
      <c r="BJ149" s="14" t="s">
        <v>180</v>
      </c>
      <c r="BK149" s="196">
        <f t="shared" si="19"/>
        <v>0</v>
      </c>
      <c r="BL149" s="14" t="s">
        <v>179</v>
      </c>
      <c r="BM149" s="195" t="s">
        <v>438</v>
      </c>
    </row>
    <row r="150" spans="1:65" s="2" customFormat="1" ht="24.2" customHeight="1">
      <c r="A150" s="31"/>
      <c r="B150" s="32"/>
      <c r="C150" s="184" t="s">
        <v>376</v>
      </c>
      <c r="D150" s="184" t="s">
        <v>175</v>
      </c>
      <c r="E150" s="185" t="s">
        <v>1112</v>
      </c>
      <c r="F150" s="186" t="s">
        <v>1113</v>
      </c>
      <c r="G150" s="187" t="s">
        <v>1048</v>
      </c>
      <c r="H150" s="188">
        <v>5</v>
      </c>
      <c r="I150" s="189"/>
      <c r="J150" s="188">
        <f t="shared" si="10"/>
        <v>0</v>
      </c>
      <c r="K150" s="190"/>
      <c r="L150" s="36"/>
      <c r="M150" s="191" t="s">
        <v>1</v>
      </c>
      <c r="N150" s="192" t="s">
        <v>38</v>
      </c>
      <c r="O150" s="68"/>
      <c r="P150" s="193">
        <f t="shared" si="11"/>
        <v>0</v>
      </c>
      <c r="Q150" s="193">
        <v>0</v>
      </c>
      <c r="R150" s="193">
        <f t="shared" si="12"/>
        <v>0</v>
      </c>
      <c r="S150" s="193">
        <v>0</v>
      </c>
      <c r="T150" s="194">
        <f t="shared" si="13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95" t="s">
        <v>179</v>
      </c>
      <c r="AT150" s="195" t="s">
        <v>175</v>
      </c>
      <c r="AU150" s="195" t="s">
        <v>180</v>
      </c>
      <c r="AY150" s="14" t="s">
        <v>172</v>
      </c>
      <c r="BE150" s="196">
        <f t="shared" si="14"/>
        <v>0</v>
      </c>
      <c r="BF150" s="196">
        <f t="shared" si="15"/>
        <v>0</v>
      </c>
      <c r="BG150" s="196">
        <f t="shared" si="16"/>
        <v>0</v>
      </c>
      <c r="BH150" s="196">
        <f t="shared" si="17"/>
        <v>0</v>
      </c>
      <c r="BI150" s="196">
        <f t="shared" si="18"/>
        <v>0</v>
      </c>
      <c r="BJ150" s="14" t="s">
        <v>180</v>
      </c>
      <c r="BK150" s="196">
        <f t="shared" si="19"/>
        <v>0</v>
      </c>
      <c r="BL150" s="14" t="s">
        <v>179</v>
      </c>
      <c r="BM150" s="195" t="s">
        <v>450</v>
      </c>
    </row>
    <row r="151" spans="1:65" s="2" customFormat="1" ht="24.2" customHeight="1">
      <c r="A151" s="31"/>
      <c r="B151" s="32"/>
      <c r="C151" s="197" t="s">
        <v>380</v>
      </c>
      <c r="D151" s="197" t="s">
        <v>256</v>
      </c>
      <c r="E151" s="198" t="s">
        <v>1787</v>
      </c>
      <c r="F151" s="199" t="s">
        <v>1788</v>
      </c>
      <c r="G151" s="200" t="s">
        <v>1048</v>
      </c>
      <c r="H151" s="201">
        <v>2</v>
      </c>
      <c r="I151" s="202"/>
      <c r="J151" s="201">
        <f t="shared" si="10"/>
        <v>0</v>
      </c>
      <c r="K151" s="203"/>
      <c r="L151" s="204"/>
      <c r="M151" s="205" t="s">
        <v>1</v>
      </c>
      <c r="N151" s="206" t="s">
        <v>38</v>
      </c>
      <c r="O151" s="68"/>
      <c r="P151" s="193">
        <f t="shared" si="11"/>
        <v>0</v>
      </c>
      <c r="Q151" s="193">
        <v>0</v>
      </c>
      <c r="R151" s="193">
        <f t="shared" si="12"/>
        <v>0</v>
      </c>
      <c r="S151" s="193">
        <v>0</v>
      </c>
      <c r="T151" s="194">
        <f t="shared" si="13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95" t="s">
        <v>220</v>
      </c>
      <c r="AT151" s="195" t="s">
        <v>256</v>
      </c>
      <c r="AU151" s="195" t="s">
        <v>180</v>
      </c>
      <c r="AY151" s="14" t="s">
        <v>172</v>
      </c>
      <c r="BE151" s="196">
        <f t="shared" si="14"/>
        <v>0</v>
      </c>
      <c r="BF151" s="196">
        <f t="shared" si="15"/>
        <v>0</v>
      </c>
      <c r="BG151" s="196">
        <f t="shared" si="16"/>
        <v>0</v>
      </c>
      <c r="BH151" s="196">
        <f t="shared" si="17"/>
        <v>0</v>
      </c>
      <c r="BI151" s="196">
        <f t="shared" si="18"/>
        <v>0</v>
      </c>
      <c r="BJ151" s="14" t="s">
        <v>180</v>
      </c>
      <c r="BK151" s="196">
        <f t="shared" si="19"/>
        <v>0</v>
      </c>
      <c r="BL151" s="14" t="s">
        <v>179</v>
      </c>
      <c r="BM151" s="195" t="s">
        <v>462</v>
      </c>
    </row>
    <row r="152" spans="1:65" s="2" customFormat="1" ht="24.2" customHeight="1">
      <c r="A152" s="31"/>
      <c r="B152" s="32"/>
      <c r="C152" s="197" t="s">
        <v>8</v>
      </c>
      <c r="D152" s="197" t="s">
        <v>256</v>
      </c>
      <c r="E152" s="198" t="s">
        <v>1789</v>
      </c>
      <c r="F152" s="199" t="s">
        <v>1790</v>
      </c>
      <c r="G152" s="200" t="s">
        <v>1048</v>
      </c>
      <c r="H152" s="201">
        <v>2</v>
      </c>
      <c r="I152" s="202"/>
      <c r="J152" s="201">
        <f t="shared" si="10"/>
        <v>0</v>
      </c>
      <c r="K152" s="203"/>
      <c r="L152" s="204"/>
      <c r="M152" s="205" t="s">
        <v>1</v>
      </c>
      <c r="N152" s="206" t="s">
        <v>38</v>
      </c>
      <c r="O152" s="68"/>
      <c r="P152" s="193">
        <f t="shared" si="11"/>
        <v>0</v>
      </c>
      <c r="Q152" s="193">
        <v>8.2000000000000007E-3</v>
      </c>
      <c r="R152" s="193">
        <f t="shared" si="12"/>
        <v>1.6400000000000001E-2</v>
      </c>
      <c r="S152" s="193">
        <v>0</v>
      </c>
      <c r="T152" s="194">
        <f t="shared" si="13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95" t="s">
        <v>220</v>
      </c>
      <c r="AT152" s="195" t="s">
        <v>256</v>
      </c>
      <c r="AU152" s="195" t="s">
        <v>180</v>
      </c>
      <c r="AY152" s="14" t="s">
        <v>172</v>
      </c>
      <c r="BE152" s="196">
        <f t="shared" si="14"/>
        <v>0</v>
      </c>
      <c r="BF152" s="196">
        <f t="shared" si="15"/>
        <v>0</v>
      </c>
      <c r="BG152" s="196">
        <f t="shared" si="16"/>
        <v>0</v>
      </c>
      <c r="BH152" s="196">
        <f t="shared" si="17"/>
        <v>0</v>
      </c>
      <c r="BI152" s="196">
        <f t="shared" si="18"/>
        <v>0</v>
      </c>
      <c r="BJ152" s="14" t="s">
        <v>180</v>
      </c>
      <c r="BK152" s="196">
        <f t="shared" si="19"/>
        <v>0</v>
      </c>
      <c r="BL152" s="14" t="s">
        <v>179</v>
      </c>
      <c r="BM152" s="195" t="s">
        <v>472</v>
      </c>
    </row>
    <row r="153" spans="1:65" s="2" customFormat="1" ht="24.2" customHeight="1">
      <c r="A153" s="31"/>
      <c r="B153" s="32"/>
      <c r="C153" s="184" t="s">
        <v>384</v>
      </c>
      <c r="D153" s="184" t="s">
        <v>175</v>
      </c>
      <c r="E153" s="185" t="s">
        <v>1116</v>
      </c>
      <c r="F153" s="186" t="s">
        <v>1117</v>
      </c>
      <c r="G153" s="187" t="s">
        <v>1048</v>
      </c>
      <c r="H153" s="188">
        <v>4</v>
      </c>
      <c r="I153" s="189"/>
      <c r="J153" s="188">
        <f t="shared" si="10"/>
        <v>0</v>
      </c>
      <c r="K153" s="190"/>
      <c r="L153" s="36"/>
      <c r="M153" s="191" t="s">
        <v>1</v>
      </c>
      <c r="N153" s="192" t="s">
        <v>38</v>
      </c>
      <c r="O153" s="68"/>
      <c r="P153" s="193">
        <f t="shared" si="11"/>
        <v>0</v>
      </c>
      <c r="Q153" s="193">
        <v>0</v>
      </c>
      <c r="R153" s="193">
        <f t="shared" si="12"/>
        <v>0</v>
      </c>
      <c r="S153" s="193">
        <v>0</v>
      </c>
      <c r="T153" s="194">
        <f t="shared" si="13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95" t="s">
        <v>179</v>
      </c>
      <c r="AT153" s="195" t="s">
        <v>175</v>
      </c>
      <c r="AU153" s="195" t="s">
        <v>180</v>
      </c>
      <c r="AY153" s="14" t="s">
        <v>172</v>
      </c>
      <c r="BE153" s="196">
        <f t="shared" si="14"/>
        <v>0</v>
      </c>
      <c r="BF153" s="196">
        <f t="shared" si="15"/>
        <v>0</v>
      </c>
      <c r="BG153" s="196">
        <f t="shared" si="16"/>
        <v>0</v>
      </c>
      <c r="BH153" s="196">
        <f t="shared" si="17"/>
        <v>0</v>
      </c>
      <c r="BI153" s="196">
        <f t="shared" si="18"/>
        <v>0</v>
      </c>
      <c r="BJ153" s="14" t="s">
        <v>180</v>
      </c>
      <c r="BK153" s="196">
        <f t="shared" si="19"/>
        <v>0</v>
      </c>
      <c r="BL153" s="14" t="s">
        <v>179</v>
      </c>
      <c r="BM153" s="195" t="s">
        <v>482</v>
      </c>
    </row>
    <row r="154" spans="1:65" s="2" customFormat="1" ht="24.2" customHeight="1">
      <c r="A154" s="31"/>
      <c r="B154" s="32"/>
      <c r="C154" s="184" t="s">
        <v>241</v>
      </c>
      <c r="D154" s="184" t="s">
        <v>175</v>
      </c>
      <c r="E154" s="185" t="s">
        <v>1118</v>
      </c>
      <c r="F154" s="186" t="s">
        <v>2272</v>
      </c>
      <c r="G154" s="187" t="s">
        <v>1048</v>
      </c>
      <c r="H154" s="188">
        <v>11</v>
      </c>
      <c r="I154" s="189"/>
      <c r="J154" s="188">
        <f t="shared" si="10"/>
        <v>0</v>
      </c>
      <c r="K154" s="190"/>
      <c r="L154" s="36"/>
      <c r="M154" s="191" t="s">
        <v>1</v>
      </c>
      <c r="N154" s="192" t="s">
        <v>38</v>
      </c>
      <c r="O154" s="68"/>
      <c r="P154" s="193">
        <f t="shared" si="11"/>
        <v>0</v>
      </c>
      <c r="Q154" s="193">
        <v>0</v>
      </c>
      <c r="R154" s="193">
        <f t="shared" si="12"/>
        <v>0</v>
      </c>
      <c r="S154" s="193">
        <v>0</v>
      </c>
      <c r="T154" s="194">
        <f t="shared" si="13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95" t="s">
        <v>179</v>
      </c>
      <c r="AT154" s="195" t="s">
        <v>175</v>
      </c>
      <c r="AU154" s="195" t="s">
        <v>180</v>
      </c>
      <c r="AY154" s="14" t="s">
        <v>172</v>
      </c>
      <c r="BE154" s="196">
        <f t="shared" si="14"/>
        <v>0</v>
      </c>
      <c r="BF154" s="196">
        <f t="shared" si="15"/>
        <v>0</v>
      </c>
      <c r="BG154" s="196">
        <f t="shared" si="16"/>
        <v>0</v>
      </c>
      <c r="BH154" s="196">
        <f t="shared" si="17"/>
        <v>0</v>
      </c>
      <c r="BI154" s="196">
        <f t="shared" si="18"/>
        <v>0</v>
      </c>
      <c r="BJ154" s="14" t="s">
        <v>180</v>
      </c>
      <c r="BK154" s="196">
        <f t="shared" si="19"/>
        <v>0</v>
      </c>
      <c r="BL154" s="14" t="s">
        <v>179</v>
      </c>
      <c r="BM154" s="195" t="s">
        <v>490</v>
      </c>
    </row>
    <row r="155" spans="1:65" s="2" customFormat="1" ht="24.2" customHeight="1">
      <c r="A155" s="31"/>
      <c r="B155" s="32"/>
      <c r="C155" s="184" t="s">
        <v>385</v>
      </c>
      <c r="D155" s="184" t="s">
        <v>175</v>
      </c>
      <c r="E155" s="185" t="s">
        <v>1120</v>
      </c>
      <c r="F155" s="186" t="s">
        <v>2273</v>
      </c>
      <c r="G155" s="187" t="s">
        <v>1048</v>
      </c>
      <c r="H155" s="188">
        <v>14</v>
      </c>
      <c r="I155" s="189"/>
      <c r="J155" s="188">
        <f t="shared" si="10"/>
        <v>0</v>
      </c>
      <c r="K155" s="190"/>
      <c r="L155" s="36"/>
      <c r="M155" s="191" t="s">
        <v>1</v>
      </c>
      <c r="N155" s="192" t="s">
        <v>38</v>
      </c>
      <c r="O155" s="68"/>
      <c r="P155" s="193">
        <f t="shared" si="11"/>
        <v>0</v>
      </c>
      <c r="Q155" s="193">
        <v>0</v>
      </c>
      <c r="R155" s="193">
        <f t="shared" si="12"/>
        <v>0</v>
      </c>
      <c r="S155" s="193">
        <v>0</v>
      </c>
      <c r="T155" s="194">
        <f t="shared" si="13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95" t="s">
        <v>179</v>
      </c>
      <c r="AT155" s="195" t="s">
        <v>175</v>
      </c>
      <c r="AU155" s="195" t="s">
        <v>180</v>
      </c>
      <c r="AY155" s="14" t="s">
        <v>172</v>
      </c>
      <c r="BE155" s="196">
        <f t="shared" si="14"/>
        <v>0</v>
      </c>
      <c r="BF155" s="196">
        <f t="shared" si="15"/>
        <v>0</v>
      </c>
      <c r="BG155" s="196">
        <f t="shared" si="16"/>
        <v>0</v>
      </c>
      <c r="BH155" s="196">
        <f t="shared" si="17"/>
        <v>0</v>
      </c>
      <c r="BI155" s="196">
        <f t="shared" si="18"/>
        <v>0</v>
      </c>
      <c r="BJ155" s="14" t="s">
        <v>180</v>
      </c>
      <c r="BK155" s="196">
        <f t="shared" si="19"/>
        <v>0</v>
      </c>
      <c r="BL155" s="14" t="s">
        <v>179</v>
      </c>
      <c r="BM155" s="195" t="s">
        <v>498</v>
      </c>
    </row>
    <row r="156" spans="1:65" s="2" customFormat="1" ht="24.2" customHeight="1">
      <c r="A156" s="31"/>
      <c r="B156" s="32"/>
      <c r="C156" s="184" t="s">
        <v>386</v>
      </c>
      <c r="D156" s="184" t="s">
        <v>175</v>
      </c>
      <c r="E156" s="185" t="s">
        <v>1122</v>
      </c>
      <c r="F156" s="186" t="s">
        <v>1123</v>
      </c>
      <c r="G156" s="187" t="s">
        <v>1048</v>
      </c>
      <c r="H156" s="188">
        <v>1</v>
      </c>
      <c r="I156" s="189"/>
      <c r="J156" s="188">
        <f t="shared" si="10"/>
        <v>0</v>
      </c>
      <c r="K156" s="190"/>
      <c r="L156" s="36"/>
      <c r="M156" s="191" t="s">
        <v>1</v>
      </c>
      <c r="N156" s="192" t="s">
        <v>38</v>
      </c>
      <c r="O156" s="68"/>
      <c r="P156" s="193">
        <f t="shared" si="11"/>
        <v>0</v>
      </c>
      <c r="Q156" s="193">
        <v>0</v>
      </c>
      <c r="R156" s="193">
        <f t="shared" si="12"/>
        <v>0</v>
      </c>
      <c r="S156" s="193">
        <v>0</v>
      </c>
      <c r="T156" s="194">
        <f t="shared" si="13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95" t="s">
        <v>179</v>
      </c>
      <c r="AT156" s="195" t="s">
        <v>175</v>
      </c>
      <c r="AU156" s="195" t="s">
        <v>180</v>
      </c>
      <c r="AY156" s="14" t="s">
        <v>172</v>
      </c>
      <c r="BE156" s="196">
        <f t="shared" si="14"/>
        <v>0</v>
      </c>
      <c r="BF156" s="196">
        <f t="shared" si="15"/>
        <v>0</v>
      </c>
      <c r="BG156" s="196">
        <f t="shared" si="16"/>
        <v>0</v>
      </c>
      <c r="BH156" s="196">
        <f t="shared" si="17"/>
        <v>0</v>
      </c>
      <c r="BI156" s="196">
        <f t="shared" si="18"/>
        <v>0</v>
      </c>
      <c r="BJ156" s="14" t="s">
        <v>180</v>
      </c>
      <c r="BK156" s="196">
        <f t="shared" si="19"/>
        <v>0</v>
      </c>
      <c r="BL156" s="14" t="s">
        <v>179</v>
      </c>
      <c r="BM156" s="195" t="s">
        <v>508</v>
      </c>
    </row>
    <row r="157" spans="1:65" s="2" customFormat="1" ht="24.2" customHeight="1">
      <c r="A157" s="31"/>
      <c r="B157" s="32"/>
      <c r="C157" s="184" t="s">
        <v>391</v>
      </c>
      <c r="D157" s="184" t="s">
        <v>175</v>
      </c>
      <c r="E157" s="185" t="s">
        <v>1124</v>
      </c>
      <c r="F157" s="186" t="s">
        <v>1125</v>
      </c>
      <c r="G157" s="187" t="s">
        <v>1048</v>
      </c>
      <c r="H157" s="188">
        <v>2</v>
      </c>
      <c r="I157" s="189"/>
      <c r="J157" s="188">
        <f t="shared" si="10"/>
        <v>0</v>
      </c>
      <c r="K157" s="190"/>
      <c r="L157" s="36"/>
      <c r="M157" s="191" t="s">
        <v>1</v>
      </c>
      <c r="N157" s="192" t="s">
        <v>38</v>
      </c>
      <c r="O157" s="68"/>
      <c r="P157" s="193">
        <f t="shared" si="11"/>
        <v>0</v>
      </c>
      <c r="Q157" s="193">
        <v>0</v>
      </c>
      <c r="R157" s="193">
        <f t="shared" si="12"/>
        <v>0</v>
      </c>
      <c r="S157" s="193">
        <v>0</v>
      </c>
      <c r="T157" s="194">
        <f t="shared" si="13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95" t="s">
        <v>179</v>
      </c>
      <c r="AT157" s="195" t="s">
        <v>175</v>
      </c>
      <c r="AU157" s="195" t="s">
        <v>180</v>
      </c>
      <c r="AY157" s="14" t="s">
        <v>172</v>
      </c>
      <c r="BE157" s="196">
        <f t="shared" si="14"/>
        <v>0</v>
      </c>
      <c r="BF157" s="196">
        <f t="shared" si="15"/>
        <v>0</v>
      </c>
      <c r="BG157" s="196">
        <f t="shared" si="16"/>
        <v>0</v>
      </c>
      <c r="BH157" s="196">
        <f t="shared" si="17"/>
        <v>0</v>
      </c>
      <c r="BI157" s="196">
        <f t="shared" si="18"/>
        <v>0</v>
      </c>
      <c r="BJ157" s="14" t="s">
        <v>180</v>
      </c>
      <c r="BK157" s="196">
        <f t="shared" si="19"/>
        <v>0</v>
      </c>
      <c r="BL157" s="14" t="s">
        <v>179</v>
      </c>
      <c r="BM157" s="195" t="s">
        <v>520</v>
      </c>
    </row>
    <row r="158" spans="1:65" s="2" customFormat="1" ht="24.2" customHeight="1">
      <c r="A158" s="31"/>
      <c r="B158" s="32"/>
      <c r="C158" s="184" t="s">
        <v>398</v>
      </c>
      <c r="D158" s="184" t="s">
        <v>175</v>
      </c>
      <c r="E158" s="185" t="s">
        <v>1128</v>
      </c>
      <c r="F158" s="186" t="s">
        <v>1129</v>
      </c>
      <c r="G158" s="187" t="s">
        <v>1048</v>
      </c>
      <c r="H158" s="188">
        <v>2</v>
      </c>
      <c r="I158" s="189"/>
      <c r="J158" s="188">
        <f t="shared" si="10"/>
        <v>0</v>
      </c>
      <c r="K158" s="190"/>
      <c r="L158" s="36"/>
      <c r="M158" s="191" t="s">
        <v>1</v>
      </c>
      <c r="N158" s="192" t="s">
        <v>38</v>
      </c>
      <c r="O158" s="68"/>
      <c r="P158" s="193">
        <f t="shared" si="11"/>
        <v>0</v>
      </c>
      <c r="Q158" s="193">
        <v>0</v>
      </c>
      <c r="R158" s="193">
        <f t="shared" si="12"/>
        <v>0</v>
      </c>
      <c r="S158" s="193">
        <v>0</v>
      </c>
      <c r="T158" s="194">
        <f t="shared" si="13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95" t="s">
        <v>179</v>
      </c>
      <c r="AT158" s="195" t="s">
        <v>175</v>
      </c>
      <c r="AU158" s="195" t="s">
        <v>180</v>
      </c>
      <c r="AY158" s="14" t="s">
        <v>172</v>
      </c>
      <c r="BE158" s="196">
        <f t="shared" si="14"/>
        <v>0</v>
      </c>
      <c r="BF158" s="196">
        <f t="shared" si="15"/>
        <v>0</v>
      </c>
      <c r="BG158" s="196">
        <f t="shared" si="16"/>
        <v>0</v>
      </c>
      <c r="BH158" s="196">
        <f t="shared" si="17"/>
        <v>0</v>
      </c>
      <c r="BI158" s="196">
        <f t="shared" si="18"/>
        <v>0</v>
      </c>
      <c r="BJ158" s="14" t="s">
        <v>180</v>
      </c>
      <c r="BK158" s="196">
        <f t="shared" si="19"/>
        <v>0</v>
      </c>
      <c r="BL158" s="14" t="s">
        <v>179</v>
      </c>
      <c r="BM158" s="195" t="s">
        <v>532</v>
      </c>
    </row>
    <row r="159" spans="1:65" s="2" customFormat="1" ht="14.45" customHeight="1">
      <c r="A159" s="31"/>
      <c r="B159" s="32"/>
      <c r="C159" s="197" t="s">
        <v>402</v>
      </c>
      <c r="D159" s="197" t="s">
        <v>256</v>
      </c>
      <c r="E159" s="198" t="s">
        <v>1130</v>
      </c>
      <c r="F159" s="199" t="s">
        <v>1131</v>
      </c>
      <c r="G159" s="200" t="s">
        <v>1048</v>
      </c>
      <c r="H159" s="201">
        <v>2</v>
      </c>
      <c r="I159" s="202"/>
      <c r="J159" s="201">
        <f t="shared" si="10"/>
        <v>0</v>
      </c>
      <c r="K159" s="203"/>
      <c r="L159" s="204"/>
      <c r="M159" s="205" t="s">
        <v>1</v>
      </c>
      <c r="N159" s="206" t="s">
        <v>38</v>
      </c>
      <c r="O159" s="68"/>
      <c r="P159" s="193">
        <f t="shared" si="11"/>
        <v>0</v>
      </c>
      <c r="Q159" s="193">
        <v>0</v>
      </c>
      <c r="R159" s="193">
        <f t="shared" si="12"/>
        <v>0</v>
      </c>
      <c r="S159" s="193">
        <v>0</v>
      </c>
      <c r="T159" s="194">
        <f t="shared" si="13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95" t="s">
        <v>220</v>
      </c>
      <c r="AT159" s="195" t="s">
        <v>256</v>
      </c>
      <c r="AU159" s="195" t="s">
        <v>180</v>
      </c>
      <c r="AY159" s="14" t="s">
        <v>172</v>
      </c>
      <c r="BE159" s="196">
        <f t="shared" si="14"/>
        <v>0</v>
      </c>
      <c r="BF159" s="196">
        <f t="shared" si="15"/>
        <v>0</v>
      </c>
      <c r="BG159" s="196">
        <f t="shared" si="16"/>
        <v>0</v>
      </c>
      <c r="BH159" s="196">
        <f t="shared" si="17"/>
        <v>0</v>
      </c>
      <c r="BI159" s="196">
        <f t="shared" si="18"/>
        <v>0</v>
      </c>
      <c r="BJ159" s="14" t="s">
        <v>180</v>
      </c>
      <c r="BK159" s="196">
        <f t="shared" si="19"/>
        <v>0</v>
      </c>
      <c r="BL159" s="14" t="s">
        <v>179</v>
      </c>
      <c r="BM159" s="195" t="s">
        <v>544</v>
      </c>
    </row>
    <row r="160" spans="1:65" s="2" customFormat="1" ht="24.2" customHeight="1">
      <c r="A160" s="31"/>
      <c r="B160" s="32"/>
      <c r="C160" s="184" t="s">
        <v>406</v>
      </c>
      <c r="D160" s="184" t="s">
        <v>175</v>
      </c>
      <c r="E160" s="185" t="s">
        <v>1135</v>
      </c>
      <c r="F160" s="186" t="s">
        <v>2274</v>
      </c>
      <c r="G160" s="187" t="s">
        <v>1048</v>
      </c>
      <c r="H160" s="188">
        <v>1</v>
      </c>
      <c r="I160" s="189"/>
      <c r="J160" s="188">
        <f t="shared" si="10"/>
        <v>0</v>
      </c>
      <c r="K160" s="190"/>
      <c r="L160" s="36"/>
      <c r="M160" s="191" t="s">
        <v>1</v>
      </c>
      <c r="N160" s="192" t="s">
        <v>38</v>
      </c>
      <c r="O160" s="68"/>
      <c r="P160" s="193">
        <f t="shared" si="11"/>
        <v>0</v>
      </c>
      <c r="Q160" s="193">
        <v>0</v>
      </c>
      <c r="R160" s="193">
        <f t="shared" si="12"/>
        <v>0</v>
      </c>
      <c r="S160" s="193">
        <v>0</v>
      </c>
      <c r="T160" s="194">
        <f t="shared" si="13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95" t="s">
        <v>179</v>
      </c>
      <c r="AT160" s="195" t="s">
        <v>175</v>
      </c>
      <c r="AU160" s="195" t="s">
        <v>180</v>
      </c>
      <c r="AY160" s="14" t="s">
        <v>172</v>
      </c>
      <c r="BE160" s="196">
        <f t="shared" si="14"/>
        <v>0</v>
      </c>
      <c r="BF160" s="196">
        <f t="shared" si="15"/>
        <v>0</v>
      </c>
      <c r="BG160" s="196">
        <f t="shared" si="16"/>
        <v>0</v>
      </c>
      <c r="BH160" s="196">
        <f t="shared" si="17"/>
        <v>0</v>
      </c>
      <c r="BI160" s="196">
        <f t="shared" si="18"/>
        <v>0</v>
      </c>
      <c r="BJ160" s="14" t="s">
        <v>180</v>
      </c>
      <c r="BK160" s="196">
        <f t="shared" si="19"/>
        <v>0</v>
      </c>
      <c r="BL160" s="14" t="s">
        <v>179</v>
      </c>
      <c r="BM160" s="195" t="s">
        <v>552</v>
      </c>
    </row>
    <row r="161" spans="1:65" s="2" customFormat="1" ht="24.2" customHeight="1">
      <c r="A161" s="31"/>
      <c r="B161" s="32"/>
      <c r="C161" s="197" t="s">
        <v>412</v>
      </c>
      <c r="D161" s="197" t="s">
        <v>256</v>
      </c>
      <c r="E161" s="198" t="s">
        <v>1138</v>
      </c>
      <c r="F161" s="199" t="s">
        <v>2275</v>
      </c>
      <c r="G161" s="200" t="s">
        <v>1048</v>
      </c>
      <c r="H161" s="201">
        <v>1</v>
      </c>
      <c r="I161" s="202"/>
      <c r="J161" s="201">
        <f t="shared" si="10"/>
        <v>0</v>
      </c>
      <c r="K161" s="203"/>
      <c r="L161" s="204"/>
      <c r="M161" s="205" t="s">
        <v>1</v>
      </c>
      <c r="N161" s="206" t="s">
        <v>38</v>
      </c>
      <c r="O161" s="68"/>
      <c r="P161" s="193">
        <f t="shared" si="11"/>
        <v>0</v>
      </c>
      <c r="Q161" s="193">
        <v>0</v>
      </c>
      <c r="R161" s="193">
        <f t="shared" si="12"/>
        <v>0</v>
      </c>
      <c r="S161" s="193">
        <v>0</v>
      </c>
      <c r="T161" s="194">
        <f t="shared" si="13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95" t="s">
        <v>220</v>
      </c>
      <c r="AT161" s="195" t="s">
        <v>256</v>
      </c>
      <c r="AU161" s="195" t="s">
        <v>180</v>
      </c>
      <c r="AY161" s="14" t="s">
        <v>172</v>
      </c>
      <c r="BE161" s="196">
        <f t="shared" si="14"/>
        <v>0</v>
      </c>
      <c r="BF161" s="196">
        <f t="shared" si="15"/>
        <v>0</v>
      </c>
      <c r="BG161" s="196">
        <f t="shared" si="16"/>
        <v>0</v>
      </c>
      <c r="BH161" s="196">
        <f t="shared" si="17"/>
        <v>0</v>
      </c>
      <c r="BI161" s="196">
        <f t="shared" si="18"/>
        <v>0</v>
      </c>
      <c r="BJ161" s="14" t="s">
        <v>180</v>
      </c>
      <c r="BK161" s="196">
        <f t="shared" si="19"/>
        <v>0</v>
      </c>
      <c r="BL161" s="14" t="s">
        <v>179</v>
      </c>
      <c r="BM161" s="195" t="s">
        <v>560</v>
      </c>
    </row>
    <row r="162" spans="1:65" s="2" customFormat="1" ht="24.2" customHeight="1">
      <c r="A162" s="31"/>
      <c r="B162" s="32"/>
      <c r="C162" s="184" t="s">
        <v>416</v>
      </c>
      <c r="D162" s="184" t="s">
        <v>175</v>
      </c>
      <c r="E162" s="185" t="s">
        <v>1141</v>
      </c>
      <c r="F162" s="186" t="s">
        <v>1142</v>
      </c>
      <c r="G162" s="187" t="s">
        <v>337</v>
      </c>
      <c r="H162" s="188">
        <v>1.8</v>
      </c>
      <c r="I162" s="189"/>
      <c r="J162" s="188">
        <f t="shared" si="10"/>
        <v>0</v>
      </c>
      <c r="K162" s="190"/>
      <c r="L162" s="36"/>
      <c r="M162" s="191" t="s">
        <v>1</v>
      </c>
      <c r="N162" s="192" t="s">
        <v>38</v>
      </c>
      <c r="O162" s="68"/>
      <c r="P162" s="193">
        <f t="shared" si="11"/>
        <v>0</v>
      </c>
      <c r="Q162" s="193">
        <v>0</v>
      </c>
      <c r="R162" s="193">
        <f t="shared" si="12"/>
        <v>0</v>
      </c>
      <c r="S162" s="193">
        <v>0</v>
      </c>
      <c r="T162" s="194">
        <f t="shared" si="13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95" t="s">
        <v>179</v>
      </c>
      <c r="AT162" s="195" t="s">
        <v>175</v>
      </c>
      <c r="AU162" s="195" t="s">
        <v>180</v>
      </c>
      <c r="AY162" s="14" t="s">
        <v>172</v>
      </c>
      <c r="BE162" s="196">
        <f t="shared" si="14"/>
        <v>0</v>
      </c>
      <c r="BF162" s="196">
        <f t="shared" si="15"/>
        <v>0</v>
      </c>
      <c r="BG162" s="196">
        <f t="shared" si="16"/>
        <v>0</v>
      </c>
      <c r="BH162" s="196">
        <f t="shared" si="17"/>
        <v>0</v>
      </c>
      <c r="BI162" s="196">
        <f t="shared" si="18"/>
        <v>0</v>
      </c>
      <c r="BJ162" s="14" t="s">
        <v>180</v>
      </c>
      <c r="BK162" s="196">
        <f t="shared" si="19"/>
        <v>0</v>
      </c>
      <c r="BL162" s="14" t="s">
        <v>179</v>
      </c>
      <c r="BM162" s="195" t="s">
        <v>567</v>
      </c>
    </row>
    <row r="163" spans="1:65" s="2" customFormat="1" ht="24.2" customHeight="1">
      <c r="A163" s="31"/>
      <c r="B163" s="32"/>
      <c r="C163" s="197" t="s">
        <v>422</v>
      </c>
      <c r="D163" s="197" t="s">
        <v>256</v>
      </c>
      <c r="E163" s="198" t="s">
        <v>1144</v>
      </c>
      <c r="F163" s="199" t="s">
        <v>1145</v>
      </c>
      <c r="G163" s="200" t="s">
        <v>457</v>
      </c>
      <c r="H163" s="201">
        <v>0.5</v>
      </c>
      <c r="I163" s="202"/>
      <c r="J163" s="201">
        <f t="shared" si="10"/>
        <v>0</v>
      </c>
      <c r="K163" s="203"/>
      <c r="L163" s="204"/>
      <c r="M163" s="205" t="s">
        <v>1</v>
      </c>
      <c r="N163" s="206" t="s">
        <v>38</v>
      </c>
      <c r="O163" s="68"/>
      <c r="P163" s="193">
        <f t="shared" si="11"/>
        <v>0</v>
      </c>
      <c r="Q163" s="193">
        <v>1E-3</v>
      </c>
      <c r="R163" s="193">
        <f t="shared" si="12"/>
        <v>5.0000000000000001E-4</v>
      </c>
      <c r="S163" s="193">
        <v>0</v>
      </c>
      <c r="T163" s="194">
        <f t="shared" si="13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95" t="s">
        <v>220</v>
      </c>
      <c r="AT163" s="195" t="s">
        <v>256</v>
      </c>
      <c r="AU163" s="195" t="s">
        <v>180</v>
      </c>
      <c r="AY163" s="14" t="s">
        <v>172</v>
      </c>
      <c r="BE163" s="196">
        <f t="shared" si="14"/>
        <v>0</v>
      </c>
      <c r="BF163" s="196">
        <f t="shared" si="15"/>
        <v>0</v>
      </c>
      <c r="BG163" s="196">
        <f t="shared" si="16"/>
        <v>0</v>
      </c>
      <c r="BH163" s="196">
        <f t="shared" si="17"/>
        <v>0</v>
      </c>
      <c r="BI163" s="196">
        <f t="shared" si="18"/>
        <v>0</v>
      </c>
      <c r="BJ163" s="14" t="s">
        <v>180</v>
      </c>
      <c r="BK163" s="196">
        <f t="shared" si="19"/>
        <v>0</v>
      </c>
      <c r="BL163" s="14" t="s">
        <v>179</v>
      </c>
      <c r="BM163" s="195" t="s">
        <v>577</v>
      </c>
    </row>
    <row r="164" spans="1:65" s="2" customFormat="1" ht="24.2" customHeight="1">
      <c r="A164" s="31"/>
      <c r="B164" s="32"/>
      <c r="C164" s="197" t="s">
        <v>426</v>
      </c>
      <c r="D164" s="197" t="s">
        <v>256</v>
      </c>
      <c r="E164" s="198" t="s">
        <v>1147</v>
      </c>
      <c r="F164" s="199" t="s">
        <v>1148</v>
      </c>
      <c r="G164" s="200" t="s">
        <v>457</v>
      </c>
      <c r="H164" s="201">
        <v>0.5</v>
      </c>
      <c r="I164" s="202"/>
      <c r="J164" s="201">
        <f t="shared" si="10"/>
        <v>0</v>
      </c>
      <c r="K164" s="203"/>
      <c r="L164" s="204"/>
      <c r="M164" s="205" t="s">
        <v>1</v>
      </c>
      <c r="N164" s="206" t="s">
        <v>38</v>
      </c>
      <c r="O164" s="68"/>
      <c r="P164" s="193">
        <f t="shared" si="11"/>
        <v>0</v>
      </c>
      <c r="Q164" s="193">
        <v>1E-3</v>
      </c>
      <c r="R164" s="193">
        <f t="shared" si="12"/>
        <v>5.0000000000000001E-4</v>
      </c>
      <c r="S164" s="193">
        <v>0</v>
      </c>
      <c r="T164" s="194">
        <f t="shared" si="13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95" t="s">
        <v>220</v>
      </c>
      <c r="AT164" s="195" t="s">
        <v>256</v>
      </c>
      <c r="AU164" s="195" t="s">
        <v>180</v>
      </c>
      <c r="AY164" s="14" t="s">
        <v>172</v>
      </c>
      <c r="BE164" s="196">
        <f t="shared" si="14"/>
        <v>0</v>
      </c>
      <c r="BF164" s="196">
        <f t="shared" si="15"/>
        <v>0</v>
      </c>
      <c r="BG164" s="196">
        <f t="shared" si="16"/>
        <v>0</v>
      </c>
      <c r="BH164" s="196">
        <f t="shared" si="17"/>
        <v>0</v>
      </c>
      <c r="BI164" s="196">
        <f t="shared" si="18"/>
        <v>0</v>
      </c>
      <c r="BJ164" s="14" t="s">
        <v>180</v>
      </c>
      <c r="BK164" s="196">
        <f t="shared" si="19"/>
        <v>0</v>
      </c>
      <c r="BL164" s="14" t="s">
        <v>179</v>
      </c>
      <c r="BM164" s="195" t="s">
        <v>585</v>
      </c>
    </row>
    <row r="165" spans="1:65" s="2" customFormat="1" ht="24.2" customHeight="1">
      <c r="A165" s="31"/>
      <c r="B165" s="32"/>
      <c r="C165" s="197" t="s">
        <v>432</v>
      </c>
      <c r="D165" s="197" t="s">
        <v>256</v>
      </c>
      <c r="E165" s="198" t="s">
        <v>1150</v>
      </c>
      <c r="F165" s="199" t="s">
        <v>1151</v>
      </c>
      <c r="G165" s="200" t="s">
        <v>457</v>
      </c>
      <c r="H165" s="201">
        <v>0.5</v>
      </c>
      <c r="I165" s="202"/>
      <c r="J165" s="201">
        <f t="shared" si="10"/>
        <v>0</v>
      </c>
      <c r="K165" s="203"/>
      <c r="L165" s="204"/>
      <c r="M165" s="205" t="s">
        <v>1</v>
      </c>
      <c r="N165" s="206" t="s">
        <v>38</v>
      </c>
      <c r="O165" s="68"/>
      <c r="P165" s="193">
        <f t="shared" si="11"/>
        <v>0</v>
      </c>
      <c r="Q165" s="193">
        <v>1E-3</v>
      </c>
      <c r="R165" s="193">
        <f t="shared" si="12"/>
        <v>5.0000000000000001E-4</v>
      </c>
      <c r="S165" s="193">
        <v>0</v>
      </c>
      <c r="T165" s="194">
        <f t="shared" si="13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95" t="s">
        <v>220</v>
      </c>
      <c r="AT165" s="195" t="s">
        <v>256</v>
      </c>
      <c r="AU165" s="195" t="s">
        <v>180</v>
      </c>
      <c r="AY165" s="14" t="s">
        <v>172</v>
      </c>
      <c r="BE165" s="196">
        <f t="shared" si="14"/>
        <v>0</v>
      </c>
      <c r="BF165" s="196">
        <f t="shared" si="15"/>
        <v>0</v>
      </c>
      <c r="BG165" s="196">
        <f t="shared" si="16"/>
        <v>0</v>
      </c>
      <c r="BH165" s="196">
        <f t="shared" si="17"/>
        <v>0</v>
      </c>
      <c r="BI165" s="196">
        <f t="shared" si="18"/>
        <v>0</v>
      </c>
      <c r="BJ165" s="14" t="s">
        <v>180</v>
      </c>
      <c r="BK165" s="196">
        <f t="shared" si="19"/>
        <v>0</v>
      </c>
      <c r="BL165" s="14" t="s">
        <v>179</v>
      </c>
      <c r="BM165" s="195" t="s">
        <v>590</v>
      </c>
    </row>
    <row r="166" spans="1:65" s="2" customFormat="1" ht="24.2" customHeight="1">
      <c r="A166" s="31"/>
      <c r="B166" s="32"/>
      <c r="C166" s="184" t="s">
        <v>438</v>
      </c>
      <c r="D166" s="184" t="s">
        <v>175</v>
      </c>
      <c r="E166" s="185" t="s">
        <v>1153</v>
      </c>
      <c r="F166" s="186" t="s">
        <v>1154</v>
      </c>
      <c r="G166" s="187" t="s">
        <v>337</v>
      </c>
      <c r="H166" s="188">
        <v>12</v>
      </c>
      <c r="I166" s="189"/>
      <c r="J166" s="188">
        <f t="shared" si="10"/>
        <v>0</v>
      </c>
      <c r="K166" s="190"/>
      <c r="L166" s="36"/>
      <c r="M166" s="191" t="s">
        <v>1</v>
      </c>
      <c r="N166" s="192" t="s">
        <v>38</v>
      </c>
      <c r="O166" s="68"/>
      <c r="P166" s="193">
        <f t="shared" si="11"/>
        <v>0</v>
      </c>
      <c r="Q166" s="193">
        <v>0</v>
      </c>
      <c r="R166" s="193">
        <f t="shared" si="12"/>
        <v>0</v>
      </c>
      <c r="S166" s="193">
        <v>0</v>
      </c>
      <c r="T166" s="194">
        <f t="shared" si="13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95" t="s">
        <v>179</v>
      </c>
      <c r="AT166" s="195" t="s">
        <v>175</v>
      </c>
      <c r="AU166" s="195" t="s">
        <v>180</v>
      </c>
      <c r="AY166" s="14" t="s">
        <v>172</v>
      </c>
      <c r="BE166" s="196">
        <f t="shared" si="14"/>
        <v>0</v>
      </c>
      <c r="BF166" s="196">
        <f t="shared" si="15"/>
        <v>0</v>
      </c>
      <c r="BG166" s="196">
        <f t="shared" si="16"/>
        <v>0</v>
      </c>
      <c r="BH166" s="196">
        <f t="shared" si="17"/>
        <v>0</v>
      </c>
      <c r="BI166" s="196">
        <f t="shared" si="18"/>
        <v>0</v>
      </c>
      <c r="BJ166" s="14" t="s">
        <v>180</v>
      </c>
      <c r="BK166" s="196">
        <f t="shared" si="19"/>
        <v>0</v>
      </c>
      <c r="BL166" s="14" t="s">
        <v>179</v>
      </c>
      <c r="BM166" s="195" t="s">
        <v>592</v>
      </c>
    </row>
    <row r="167" spans="1:65" s="2" customFormat="1" ht="24.2" customHeight="1">
      <c r="A167" s="31"/>
      <c r="B167" s="32"/>
      <c r="C167" s="197" t="s">
        <v>444</v>
      </c>
      <c r="D167" s="197" t="s">
        <v>256</v>
      </c>
      <c r="E167" s="198" t="s">
        <v>1799</v>
      </c>
      <c r="F167" s="199" t="s">
        <v>1800</v>
      </c>
      <c r="G167" s="200" t="s">
        <v>1048</v>
      </c>
      <c r="H167" s="201">
        <v>1</v>
      </c>
      <c r="I167" s="202"/>
      <c r="J167" s="201">
        <f t="shared" si="10"/>
        <v>0</v>
      </c>
      <c r="K167" s="203"/>
      <c r="L167" s="204"/>
      <c r="M167" s="205" t="s">
        <v>1</v>
      </c>
      <c r="N167" s="206" t="s">
        <v>38</v>
      </c>
      <c r="O167" s="68"/>
      <c r="P167" s="193">
        <f t="shared" si="11"/>
        <v>0</v>
      </c>
      <c r="Q167" s="193">
        <v>0</v>
      </c>
      <c r="R167" s="193">
        <f t="shared" si="12"/>
        <v>0</v>
      </c>
      <c r="S167" s="193">
        <v>0</v>
      </c>
      <c r="T167" s="194">
        <f t="shared" si="13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95" t="s">
        <v>220</v>
      </c>
      <c r="AT167" s="195" t="s">
        <v>256</v>
      </c>
      <c r="AU167" s="195" t="s">
        <v>180</v>
      </c>
      <c r="AY167" s="14" t="s">
        <v>172</v>
      </c>
      <c r="BE167" s="196">
        <f t="shared" si="14"/>
        <v>0</v>
      </c>
      <c r="BF167" s="196">
        <f t="shared" si="15"/>
        <v>0</v>
      </c>
      <c r="BG167" s="196">
        <f t="shared" si="16"/>
        <v>0</v>
      </c>
      <c r="BH167" s="196">
        <f t="shared" si="17"/>
        <v>0</v>
      </c>
      <c r="BI167" s="196">
        <f t="shared" si="18"/>
        <v>0</v>
      </c>
      <c r="BJ167" s="14" t="s">
        <v>180</v>
      </c>
      <c r="BK167" s="196">
        <f t="shared" si="19"/>
        <v>0</v>
      </c>
      <c r="BL167" s="14" t="s">
        <v>179</v>
      </c>
      <c r="BM167" s="195" t="s">
        <v>601</v>
      </c>
    </row>
    <row r="168" spans="1:65" s="2" customFormat="1" ht="24.2" customHeight="1">
      <c r="A168" s="31"/>
      <c r="B168" s="32"/>
      <c r="C168" s="197" t="s">
        <v>450</v>
      </c>
      <c r="D168" s="197" t="s">
        <v>256</v>
      </c>
      <c r="E168" s="198" t="s">
        <v>1155</v>
      </c>
      <c r="F168" s="199" t="s">
        <v>1156</v>
      </c>
      <c r="G168" s="200" t="s">
        <v>1048</v>
      </c>
      <c r="H168" s="201">
        <v>1</v>
      </c>
      <c r="I168" s="202"/>
      <c r="J168" s="201">
        <f t="shared" si="10"/>
        <v>0</v>
      </c>
      <c r="K168" s="203"/>
      <c r="L168" s="204"/>
      <c r="M168" s="205" t="s">
        <v>1</v>
      </c>
      <c r="N168" s="206" t="s">
        <v>38</v>
      </c>
      <c r="O168" s="68"/>
      <c r="P168" s="193">
        <f t="shared" si="11"/>
        <v>0</v>
      </c>
      <c r="Q168" s="193">
        <v>0</v>
      </c>
      <c r="R168" s="193">
        <f t="shared" si="12"/>
        <v>0</v>
      </c>
      <c r="S168" s="193">
        <v>0</v>
      </c>
      <c r="T168" s="194">
        <f t="shared" si="13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95" t="s">
        <v>220</v>
      </c>
      <c r="AT168" s="195" t="s">
        <v>256</v>
      </c>
      <c r="AU168" s="195" t="s">
        <v>180</v>
      </c>
      <c r="AY168" s="14" t="s">
        <v>172</v>
      </c>
      <c r="BE168" s="196">
        <f t="shared" si="14"/>
        <v>0</v>
      </c>
      <c r="BF168" s="196">
        <f t="shared" si="15"/>
        <v>0</v>
      </c>
      <c r="BG168" s="196">
        <f t="shared" si="16"/>
        <v>0</v>
      </c>
      <c r="BH168" s="196">
        <f t="shared" si="17"/>
        <v>0</v>
      </c>
      <c r="BI168" s="196">
        <f t="shared" si="18"/>
        <v>0</v>
      </c>
      <c r="BJ168" s="14" t="s">
        <v>180</v>
      </c>
      <c r="BK168" s="196">
        <f t="shared" si="19"/>
        <v>0</v>
      </c>
      <c r="BL168" s="14" t="s">
        <v>179</v>
      </c>
      <c r="BM168" s="195" t="s">
        <v>609</v>
      </c>
    </row>
    <row r="169" spans="1:65" s="2" customFormat="1" ht="24.2" customHeight="1">
      <c r="A169" s="31"/>
      <c r="B169" s="32"/>
      <c r="C169" s="184" t="s">
        <v>454</v>
      </c>
      <c r="D169" s="184" t="s">
        <v>175</v>
      </c>
      <c r="E169" s="185" t="s">
        <v>1157</v>
      </c>
      <c r="F169" s="186" t="s">
        <v>1158</v>
      </c>
      <c r="G169" s="187" t="s">
        <v>1048</v>
      </c>
      <c r="H169" s="188">
        <v>1</v>
      </c>
      <c r="I169" s="189"/>
      <c r="J169" s="188">
        <f t="shared" si="10"/>
        <v>0</v>
      </c>
      <c r="K169" s="190"/>
      <c r="L169" s="36"/>
      <c r="M169" s="191" t="s">
        <v>1</v>
      </c>
      <c r="N169" s="192" t="s">
        <v>38</v>
      </c>
      <c r="O169" s="68"/>
      <c r="P169" s="193">
        <f t="shared" si="11"/>
        <v>0</v>
      </c>
      <c r="Q169" s="193">
        <v>0</v>
      </c>
      <c r="R169" s="193">
        <f t="shared" si="12"/>
        <v>0</v>
      </c>
      <c r="S169" s="193">
        <v>0</v>
      </c>
      <c r="T169" s="194">
        <f t="shared" si="13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95" t="s">
        <v>179</v>
      </c>
      <c r="AT169" s="195" t="s">
        <v>175</v>
      </c>
      <c r="AU169" s="195" t="s">
        <v>180</v>
      </c>
      <c r="AY169" s="14" t="s">
        <v>172</v>
      </c>
      <c r="BE169" s="196">
        <f t="shared" si="14"/>
        <v>0</v>
      </c>
      <c r="BF169" s="196">
        <f t="shared" si="15"/>
        <v>0</v>
      </c>
      <c r="BG169" s="196">
        <f t="shared" si="16"/>
        <v>0</v>
      </c>
      <c r="BH169" s="196">
        <f t="shared" si="17"/>
        <v>0</v>
      </c>
      <c r="BI169" s="196">
        <f t="shared" si="18"/>
        <v>0</v>
      </c>
      <c r="BJ169" s="14" t="s">
        <v>180</v>
      </c>
      <c r="BK169" s="196">
        <f t="shared" si="19"/>
        <v>0</v>
      </c>
      <c r="BL169" s="14" t="s">
        <v>179</v>
      </c>
      <c r="BM169" s="195" t="s">
        <v>617</v>
      </c>
    </row>
    <row r="170" spans="1:65" s="2" customFormat="1" ht="24.2" customHeight="1">
      <c r="A170" s="31"/>
      <c r="B170" s="32"/>
      <c r="C170" s="197" t="s">
        <v>462</v>
      </c>
      <c r="D170" s="197" t="s">
        <v>256</v>
      </c>
      <c r="E170" s="198" t="s">
        <v>1159</v>
      </c>
      <c r="F170" s="199" t="s">
        <v>1160</v>
      </c>
      <c r="G170" s="200" t="s">
        <v>1048</v>
      </c>
      <c r="H170" s="201">
        <v>1</v>
      </c>
      <c r="I170" s="202"/>
      <c r="J170" s="201">
        <f t="shared" si="10"/>
        <v>0</v>
      </c>
      <c r="K170" s="203"/>
      <c r="L170" s="204"/>
      <c r="M170" s="205" t="s">
        <v>1</v>
      </c>
      <c r="N170" s="206" t="s">
        <v>38</v>
      </c>
      <c r="O170" s="68"/>
      <c r="P170" s="193">
        <f t="shared" si="11"/>
        <v>0</v>
      </c>
      <c r="Q170" s="193">
        <v>0</v>
      </c>
      <c r="R170" s="193">
        <f t="shared" si="12"/>
        <v>0</v>
      </c>
      <c r="S170" s="193">
        <v>0</v>
      </c>
      <c r="T170" s="194">
        <f t="shared" si="13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95" t="s">
        <v>220</v>
      </c>
      <c r="AT170" s="195" t="s">
        <v>256</v>
      </c>
      <c r="AU170" s="195" t="s">
        <v>180</v>
      </c>
      <c r="AY170" s="14" t="s">
        <v>172</v>
      </c>
      <c r="BE170" s="196">
        <f t="shared" si="14"/>
        <v>0</v>
      </c>
      <c r="BF170" s="196">
        <f t="shared" si="15"/>
        <v>0</v>
      </c>
      <c r="BG170" s="196">
        <f t="shared" si="16"/>
        <v>0</v>
      </c>
      <c r="BH170" s="196">
        <f t="shared" si="17"/>
        <v>0</v>
      </c>
      <c r="BI170" s="196">
        <f t="shared" si="18"/>
        <v>0</v>
      </c>
      <c r="BJ170" s="14" t="s">
        <v>180</v>
      </c>
      <c r="BK170" s="196">
        <f t="shared" si="19"/>
        <v>0</v>
      </c>
      <c r="BL170" s="14" t="s">
        <v>179</v>
      </c>
      <c r="BM170" s="195" t="s">
        <v>627</v>
      </c>
    </row>
    <row r="171" spans="1:65" s="2" customFormat="1" ht="24.2" customHeight="1">
      <c r="A171" s="31"/>
      <c r="B171" s="32"/>
      <c r="C171" s="197" t="s">
        <v>466</v>
      </c>
      <c r="D171" s="197" t="s">
        <v>256</v>
      </c>
      <c r="E171" s="198" t="s">
        <v>1161</v>
      </c>
      <c r="F171" s="199" t="s">
        <v>1162</v>
      </c>
      <c r="G171" s="200" t="s">
        <v>1048</v>
      </c>
      <c r="H171" s="201">
        <v>1</v>
      </c>
      <c r="I171" s="202"/>
      <c r="J171" s="201">
        <f t="shared" si="10"/>
        <v>0</v>
      </c>
      <c r="K171" s="203"/>
      <c r="L171" s="204"/>
      <c r="M171" s="205" t="s">
        <v>1</v>
      </c>
      <c r="N171" s="206" t="s">
        <v>38</v>
      </c>
      <c r="O171" s="68"/>
      <c r="P171" s="193">
        <f t="shared" si="11"/>
        <v>0</v>
      </c>
      <c r="Q171" s="193">
        <v>1.8000000000000001E-4</v>
      </c>
      <c r="R171" s="193">
        <f t="shared" si="12"/>
        <v>1.8000000000000001E-4</v>
      </c>
      <c r="S171" s="193">
        <v>0</v>
      </c>
      <c r="T171" s="194">
        <f t="shared" si="13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95" t="s">
        <v>220</v>
      </c>
      <c r="AT171" s="195" t="s">
        <v>256</v>
      </c>
      <c r="AU171" s="195" t="s">
        <v>180</v>
      </c>
      <c r="AY171" s="14" t="s">
        <v>172</v>
      </c>
      <c r="BE171" s="196">
        <f t="shared" si="14"/>
        <v>0</v>
      </c>
      <c r="BF171" s="196">
        <f t="shared" si="15"/>
        <v>0</v>
      </c>
      <c r="BG171" s="196">
        <f t="shared" si="16"/>
        <v>0</v>
      </c>
      <c r="BH171" s="196">
        <f t="shared" si="17"/>
        <v>0</v>
      </c>
      <c r="BI171" s="196">
        <f t="shared" si="18"/>
        <v>0</v>
      </c>
      <c r="BJ171" s="14" t="s">
        <v>180</v>
      </c>
      <c r="BK171" s="196">
        <f t="shared" si="19"/>
        <v>0</v>
      </c>
      <c r="BL171" s="14" t="s">
        <v>179</v>
      </c>
      <c r="BM171" s="195" t="s">
        <v>637</v>
      </c>
    </row>
    <row r="172" spans="1:65" s="2" customFormat="1" ht="24.2" customHeight="1">
      <c r="A172" s="31"/>
      <c r="B172" s="32"/>
      <c r="C172" s="184" t="s">
        <v>472</v>
      </c>
      <c r="D172" s="184" t="s">
        <v>175</v>
      </c>
      <c r="E172" s="185" t="s">
        <v>1801</v>
      </c>
      <c r="F172" s="186" t="s">
        <v>1802</v>
      </c>
      <c r="G172" s="187" t="s">
        <v>1048</v>
      </c>
      <c r="H172" s="188">
        <v>2</v>
      </c>
      <c r="I172" s="189"/>
      <c r="J172" s="188">
        <f t="shared" si="10"/>
        <v>0</v>
      </c>
      <c r="K172" s="190"/>
      <c r="L172" s="36"/>
      <c r="M172" s="191" t="s">
        <v>1</v>
      </c>
      <c r="N172" s="192" t="s">
        <v>38</v>
      </c>
      <c r="O172" s="68"/>
      <c r="P172" s="193">
        <f t="shared" si="11"/>
        <v>0</v>
      </c>
      <c r="Q172" s="193">
        <v>0</v>
      </c>
      <c r="R172" s="193">
        <f t="shared" si="12"/>
        <v>0</v>
      </c>
      <c r="S172" s="193">
        <v>0</v>
      </c>
      <c r="T172" s="194">
        <f t="shared" si="13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95" t="s">
        <v>179</v>
      </c>
      <c r="AT172" s="195" t="s">
        <v>175</v>
      </c>
      <c r="AU172" s="195" t="s">
        <v>180</v>
      </c>
      <c r="AY172" s="14" t="s">
        <v>172</v>
      </c>
      <c r="BE172" s="196">
        <f t="shared" si="14"/>
        <v>0</v>
      </c>
      <c r="BF172" s="196">
        <f t="shared" si="15"/>
        <v>0</v>
      </c>
      <c r="BG172" s="196">
        <f t="shared" si="16"/>
        <v>0</v>
      </c>
      <c r="BH172" s="196">
        <f t="shared" si="17"/>
        <v>0</v>
      </c>
      <c r="BI172" s="196">
        <f t="shared" si="18"/>
        <v>0</v>
      </c>
      <c r="BJ172" s="14" t="s">
        <v>180</v>
      </c>
      <c r="BK172" s="196">
        <f t="shared" si="19"/>
        <v>0</v>
      </c>
      <c r="BL172" s="14" t="s">
        <v>179</v>
      </c>
      <c r="BM172" s="195" t="s">
        <v>645</v>
      </c>
    </row>
    <row r="173" spans="1:65" s="2" customFormat="1" ht="24.2" customHeight="1">
      <c r="A173" s="31"/>
      <c r="B173" s="32"/>
      <c r="C173" s="197" t="s">
        <v>476</v>
      </c>
      <c r="D173" s="197" t="s">
        <v>256</v>
      </c>
      <c r="E173" s="198" t="s">
        <v>1787</v>
      </c>
      <c r="F173" s="199" t="s">
        <v>1788</v>
      </c>
      <c r="G173" s="200" t="s">
        <v>1048</v>
      </c>
      <c r="H173" s="201">
        <v>2</v>
      </c>
      <c r="I173" s="202"/>
      <c r="J173" s="201">
        <f t="shared" si="10"/>
        <v>0</v>
      </c>
      <c r="K173" s="203"/>
      <c r="L173" s="204"/>
      <c r="M173" s="205" t="s">
        <v>1</v>
      </c>
      <c r="N173" s="206" t="s">
        <v>38</v>
      </c>
      <c r="O173" s="68"/>
      <c r="P173" s="193">
        <f t="shared" si="11"/>
        <v>0</v>
      </c>
      <c r="Q173" s="193">
        <v>0</v>
      </c>
      <c r="R173" s="193">
        <f t="shared" si="12"/>
        <v>0</v>
      </c>
      <c r="S173" s="193">
        <v>0</v>
      </c>
      <c r="T173" s="194">
        <f t="shared" si="13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220</v>
      </c>
      <c r="AT173" s="195" t="s">
        <v>256</v>
      </c>
      <c r="AU173" s="195" t="s">
        <v>180</v>
      </c>
      <c r="AY173" s="14" t="s">
        <v>172</v>
      </c>
      <c r="BE173" s="196">
        <f t="shared" si="14"/>
        <v>0</v>
      </c>
      <c r="BF173" s="196">
        <f t="shared" si="15"/>
        <v>0</v>
      </c>
      <c r="BG173" s="196">
        <f t="shared" si="16"/>
        <v>0</v>
      </c>
      <c r="BH173" s="196">
        <f t="shared" si="17"/>
        <v>0</v>
      </c>
      <c r="BI173" s="196">
        <f t="shared" si="18"/>
        <v>0</v>
      </c>
      <c r="BJ173" s="14" t="s">
        <v>180</v>
      </c>
      <c r="BK173" s="196">
        <f t="shared" si="19"/>
        <v>0</v>
      </c>
      <c r="BL173" s="14" t="s">
        <v>179</v>
      </c>
      <c r="BM173" s="195" t="s">
        <v>867</v>
      </c>
    </row>
    <row r="174" spans="1:65" s="2" customFormat="1" ht="24.2" customHeight="1">
      <c r="A174" s="31"/>
      <c r="B174" s="32"/>
      <c r="C174" s="197" t="s">
        <v>482</v>
      </c>
      <c r="D174" s="197" t="s">
        <v>256</v>
      </c>
      <c r="E174" s="198" t="s">
        <v>1789</v>
      </c>
      <c r="F174" s="199" t="s">
        <v>1790</v>
      </c>
      <c r="G174" s="200" t="s">
        <v>1048</v>
      </c>
      <c r="H174" s="201">
        <v>2</v>
      </c>
      <c r="I174" s="202"/>
      <c r="J174" s="201">
        <f t="shared" si="10"/>
        <v>0</v>
      </c>
      <c r="K174" s="203"/>
      <c r="L174" s="204"/>
      <c r="M174" s="205" t="s">
        <v>1</v>
      </c>
      <c r="N174" s="206" t="s">
        <v>38</v>
      </c>
      <c r="O174" s="68"/>
      <c r="P174" s="193">
        <f t="shared" si="11"/>
        <v>0</v>
      </c>
      <c r="Q174" s="193">
        <v>8.2000000000000007E-3</v>
      </c>
      <c r="R174" s="193">
        <f t="shared" si="12"/>
        <v>1.6400000000000001E-2</v>
      </c>
      <c r="S174" s="193">
        <v>0</v>
      </c>
      <c r="T174" s="194">
        <f t="shared" si="13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95" t="s">
        <v>220</v>
      </c>
      <c r="AT174" s="195" t="s">
        <v>256</v>
      </c>
      <c r="AU174" s="195" t="s">
        <v>180</v>
      </c>
      <c r="AY174" s="14" t="s">
        <v>172</v>
      </c>
      <c r="BE174" s="196">
        <f t="shared" si="14"/>
        <v>0</v>
      </c>
      <c r="BF174" s="196">
        <f t="shared" si="15"/>
        <v>0</v>
      </c>
      <c r="BG174" s="196">
        <f t="shared" si="16"/>
        <v>0</v>
      </c>
      <c r="BH174" s="196">
        <f t="shared" si="17"/>
        <v>0</v>
      </c>
      <c r="BI174" s="196">
        <f t="shared" si="18"/>
        <v>0</v>
      </c>
      <c r="BJ174" s="14" t="s">
        <v>180</v>
      </c>
      <c r="BK174" s="196">
        <f t="shared" si="19"/>
        <v>0</v>
      </c>
      <c r="BL174" s="14" t="s">
        <v>179</v>
      </c>
      <c r="BM174" s="195" t="s">
        <v>869</v>
      </c>
    </row>
    <row r="175" spans="1:65" s="2" customFormat="1" ht="24.2" customHeight="1">
      <c r="A175" s="31"/>
      <c r="B175" s="32"/>
      <c r="C175" s="184" t="s">
        <v>486</v>
      </c>
      <c r="D175" s="184" t="s">
        <v>175</v>
      </c>
      <c r="E175" s="185" t="s">
        <v>2276</v>
      </c>
      <c r="F175" s="186" t="s">
        <v>2277</v>
      </c>
      <c r="G175" s="187" t="s">
        <v>337</v>
      </c>
      <c r="H175" s="188">
        <v>191</v>
      </c>
      <c r="I175" s="189"/>
      <c r="J175" s="188">
        <f t="shared" si="10"/>
        <v>0</v>
      </c>
      <c r="K175" s="190"/>
      <c r="L175" s="36"/>
      <c r="M175" s="191" t="s">
        <v>1</v>
      </c>
      <c r="N175" s="192" t="s">
        <v>38</v>
      </c>
      <c r="O175" s="68"/>
      <c r="P175" s="193">
        <f t="shared" si="11"/>
        <v>0</v>
      </c>
      <c r="Q175" s="193">
        <v>0</v>
      </c>
      <c r="R175" s="193">
        <f t="shared" si="12"/>
        <v>0</v>
      </c>
      <c r="S175" s="193">
        <v>0</v>
      </c>
      <c r="T175" s="194">
        <f t="shared" si="13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179</v>
      </c>
      <c r="AT175" s="195" t="s">
        <v>175</v>
      </c>
      <c r="AU175" s="195" t="s">
        <v>180</v>
      </c>
      <c r="AY175" s="14" t="s">
        <v>172</v>
      </c>
      <c r="BE175" s="196">
        <f t="shared" si="14"/>
        <v>0</v>
      </c>
      <c r="BF175" s="196">
        <f t="shared" si="15"/>
        <v>0</v>
      </c>
      <c r="BG175" s="196">
        <f t="shared" si="16"/>
        <v>0</v>
      </c>
      <c r="BH175" s="196">
        <f t="shared" si="17"/>
        <v>0</v>
      </c>
      <c r="BI175" s="196">
        <f t="shared" si="18"/>
        <v>0</v>
      </c>
      <c r="BJ175" s="14" t="s">
        <v>180</v>
      </c>
      <c r="BK175" s="196">
        <f t="shared" si="19"/>
        <v>0</v>
      </c>
      <c r="BL175" s="14" t="s">
        <v>179</v>
      </c>
      <c r="BM175" s="195" t="s">
        <v>871</v>
      </c>
    </row>
    <row r="176" spans="1:65" s="2" customFormat="1" ht="24.2" customHeight="1">
      <c r="A176" s="31"/>
      <c r="B176" s="32"/>
      <c r="C176" s="197" t="s">
        <v>490</v>
      </c>
      <c r="D176" s="197" t="s">
        <v>256</v>
      </c>
      <c r="E176" s="198" t="s">
        <v>2278</v>
      </c>
      <c r="F176" s="199" t="s">
        <v>2279</v>
      </c>
      <c r="G176" s="200" t="s">
        <v>337</v>
      </c>
      <c r="H176" s="201">
        <v>193</v>
      </c>
      <c r="I176" s="202"/>
      <c r="J176" s="201">
        <f t="shared" si="10"/>
        <v>0</v>
      </c>
      <c r="K176" s="203"/>
      <c r="L176" s="204"/>
      <c r="M176" s="205" t="s">
        <v>1</v>
      </c>
      <c r="N176" s="206" t="s">
        <v>38</v>
      </c>
      <c r="O176" s="68"/>
      <c r="P176" s="193">
        <f t="shared" si="11"/>
        <v>0</v>
      </c>
      <c r="Q176" s="193">
        <v>0</v>
      </c>
      <c r="R176" s="193">
        <f t="shared" si="12"/>
        <v>0</v>
      </c>
      <c r="S176" s="193">
        <v>0</v>
      </c>
      <c r="T176" s="194">
        <f t="shared" si="13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95" t="s">
        <v>220</v>
      </c>
      <c r="AT176" s="195" t="s">
        <v>256</v>
      </c>
      <c r="AU176" s="195" t="s">
        <v>180</v>
      </c>
      <c r="AY176" s="14" t="s">
        <v>172</v>
      </c>
      <c r="BE176" s="196">
        <f t="shared" si="14"/>
        <v>0</v>
      </c>
      <c r="BF176" s="196">
        <f t="shared" si="15"/>
        <v>0</v>
      </c>
      <c r="BG176" s="196">
        <f t="shared" si="16"/>
        <v>0</v>
      </c>
      <c r="BH176" s="196">
        <f t="shared" si="17"/>
        <v>0</v>
      </c>
      <c r="BI176" s="196">
        <f t="shared" si="18"/>
        <v>0</v>
      </c>
      <c r="BJ176" s="14" t="s">
        <v>180</v>
      </c>
      <c r="BK176" s="196">
        <f t="shared" si="19"/>
        <v>0</v>
      </c>
      <c r="BL176" s="14" t="s">
        <v>179</v>
      </c>
      <c r="BM176" s="195" t="s">
        <v>1134</v>
      </c>
    </row>
    <row r="177" spans="1:65" s="2" customFormat="1" ht="24.2" customHeight="1">
      <c r="A177" s="31"/>
      <c r="B177" s="32"/>
      <c r="C177" s="184" t="s">
        <v>494</v>
      </c>
      <c r="D177" s="184" t="s">
        <v>175</v>
      </c>
      <c r="E177" s="185" t="s">
        <v>2280</v>
      </c>
      <c r="F177" s="186" t="s">
        <v>2281</v>
      </c>
      <c r="G177" s="187" t="s">
        <v>337</v>
      </c>
      <c r="H177" s="188">
        <v>191</v>
      </c>
      <c r="I177" s="189"/>
      <c r="J177" s="188">
        <f t="shared" si="10"/>
        <v>0</v>
      </c>
      <c r="K177" s="190"/>
      <c r="L177" s="36"/>
      <c r="M177" s="191" t="s">
        <v>1</v>
      </c>
      <c r="N177" s="192" t="s">
        <v>38</v>
      </c>
      <c r="O177" s="68"/>
      <c r="P177" s="193">
        <f t="shared" si="11"/>
        <v>0</v>
      </c>
      <c r="Q177" s="193">
        <v>0</v>
      </c>
      <c r="R177" s="193">
        <f t="shared" si="12"/>
        <v>0</v>
      </c>
      <c r="S177" s="193">
        <v>0</v>
      </c>
      <c r="T177" s="194">
        <f t="shared" si="13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95" t="s">
        <v>179</v>
      </c>
      <c r="AT177" s="195" t="s">
        <v>175</v>
      </c>
      <c r="AU177" s="195" t="s">
        <v>180</v>
      </c>
      <c r="AY177" s="14" t="s">
        <v>172</v>
      </c>
      <c r="BE177" s="196">
        <f t="shared" si="14"/>
        <v>0</v>
      </c>
      <c r="BF177" s="196">
        <f t="shared" si="15"/>
        <v>0</v>
      </c>
      <c r="BG177" s="196">
        <f t="shared" si="16"/>
        <v>0</v>
      </c>
      <c r="BH177" s="196">
        <f t="shared" si="17"/>
        <v>0</v>
      </c>
      <c r="BI177" s="196">
        <f t="shared" si="18"/>
        <v>0</v>
      </c>
      <c r="BJ177" s="14" t="s">
        <v>180</v>
      </c>
      <c r="BK177" s="196">
        <f t="shared" si="19"/>
        <v>0</v>
      </c>
      <c r="BL177" s="14" t="s">
        <v>179</v>
      </c>
      <c r="BM177" s="195" t="s">
        <v>1137</v>
      </c>
    </row>
    <row r="178" spans="1:65" s="2" customFormat="1" ht="24.2" customHeight="1">
      <c r="A178" s="31"/>
      <c r="B178" s="32"/>
      <c r="C178" s="184" t="s">
        <v>498</v>
      </c>
      <c r="D178" s="184" t="s">
        <v>175</v>
      </c>
      <c r="E178" s="185" t="s">
        <v>1184</v>
      </c>
      <c r="F178" s="186" t="s">
        <v>1185</v>
      </c>
      <c r="G178" s="187" t="s">
        <v>218</v>
      </c>
      <c r="H178" s="188">
        <v>2.7</v>
      </c>
      <c r="I178" s="189"/>
      <c r="J178" s="188">
        <f t="shared" si="10"/>
        <v>0</v>
      </c>
      <c r="K178" s="190"/>
      <c r="L178" s="36"/>
      <c r="M178" s="191" t="s">
        <v>1</v>
      </c>
      <c r="N178" s="192" t="s">
        <v>38</v>
      </c>
      <c r="O178" s="68"/>
      <c r="P178" s="193">
        <f t="shared" si="11"/>
        <v>0</v>
      </c>
      <c r="Q178" s="193">
        <v>0</v>
      </c>
      <c r="R178" s="193">
        <f t="shared" si="12"/>
        <v>0</v>
      </c>
      <c r="S178" s="193">
        <v>0</v>
      </c>
      <c r="T178" s="194">
        <f t="shared" si="13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95" t="s">
        <v>179</v>
      </c>
      <c r="AT178" s="195" t="s">
        <v>175</v>
      </c>
      <c r="AU178" s="195" t="s">
        <v>180</v>
      </c>
      <c r="AY178" s="14" t="s">
        <v>172</v>
      </c>
      <c r="BE178" s="196">
        <f t="shared" si="14"/>
        <v>0</v>
      </c>
      <c r="BF178" s="196">
        <f t="shared" si="15"/>
        <v>0</v>
      </c>
      <c r="BG178" s="196">
        <f t="shared" si="16"/>
        <v>0</v>
      </c>
      <c r="BH178" s="196">
        <f t="shared" si="17"/>
        <v>0</v>
      </c>
      <c r="BI178" s="196">
        <f t="shared" si="18"/>
        <v>0</v>
      </c>
      <c r="BJ178" s="14" t="s">
        <v>180</v>
      </c>
      <c r="BK178" s="196">
        <f t="shared" si="19"/>
        <v>0</v>
      </c>
      <c r="BL178" s="14" t="s">
        <v>179</v>
      </c>
      <c r="BM178" s="195" t="s">
        <v>1140</v>
      </c>
    </row>
    <row r="179" spans="1:65" s="2" customFormat="1" ht="24.2" customHeight="1">
      <c r="A179" s="31"/>
      <c r="B179" s="32"/>
      <c r="C179" s="184" t="s">
        <v>504</v>
      </c>
      <c r="D179" s="184" t="s">
        <v>175</v>
      </c>
      <c r="E179" s="185" t="s">
        <v>1187</v>
      </c>
      <c r="F179" s="186" t="s">
        <v>1188</v>
      </c>
      <c r="G179" s="187" t="s">
        <v>218</v>
      </c>
      <c r="H179" s="188">
        <v>81</v>
      </c>
      <c r="I179" s="189"/>
      <c r="J179" s="188">
        <f t="shared" si="10"/>
        <v>0</v>
      </c>
      <c r="K179" s="190"/>
      <c r="L179" s="36"/>
      <c r="M179" s="191" t="s">
        <v>1</v>
      </c>
      <c r="N179" s="192" t="s">
        <v>38</v>
      </c>
      <c r="O179" s="68"/>
      <c r="P179" s="193">
        <f t="shared" si="11"/>
        <v>0</v>
      </c>
      <c r="Q179" s="193">
        <v>0</v>
      </c>
      <c r="R179" s="193">
        <f t="shared" si="12"/>
        <v>0</v>
      </c>
      <c r="S179" s="193">
        <v>0</v>
      </c>
      <c r="T179" s="194">
        <f t="shared" si="13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95" t="s">
        <v>179</v>
      </c>
      <c r="AT179" s="195" t="s">
        <v>175</v>
      </c>
      <c r="AU179" s="195" t="s">
        <v>180</v>
      </c>
      <c r="AY179" s="14" t="s">
        <v>172</v>
      </c>
      <c r="BE179" s="196">
        <f t="shared" si="14"/>
        <v>0</v>
      </c>
      <c r="BF179" s="196">
        <f t="shared" si="15"/>
        <v>0</v>
      </c>
      <c r="BG179" s="196">
        <f t="shared" si="16"/>
        <v>0</v>
      </c>
      <c r="BH179" s="196">
        <f t="shared" si="17"/>
        <v>0</v>
      </c>
      <c r="BI179" s="196">
        <f t="shared" si="18"/>
        <v>0</v>
      </c>
      <c r="BJ179" s="14" t="s">
        <v>180</v>
      </c>
      <c r="BK179" s="196">
        <f t="shared" si="19"/>
        <v>0</v>
      </c>
      <c r="BL179" s="14" t="s">
        <v>179</v>
      </c>
      <c r="BM179" s="195" t="s">
        <v>1143</v>
      </c>
    </row>
    <row r="180" spans="1:65" s="2" customFormat="1" ht="24.2" customHeight="1">
      <c r="A180" s="31"/>
      <c r="B180" s="32"/>
      <c r="C180" s="184" t="s">
        <v>508</v>
      </c>
      <c r="D180" s="184" t="s">
        <v>175</v>
      </c>
      <c r="E180" s="185" t="s">
        <v>1190</v>
      </c>
      <c r="F180" s="186" t="s">
        <v>1191</v>
      </c>
      <c r="G180" s="187" t="s">
        <v>1048</v>
      </c>
      <c r="H180" s="188">
        <v>4</v>
      </c>
      <c r="I180" s="189"/>
      <c r="J180" s="188">
        <f t="shared" si="10"/>
        <v>0</v>
      </c>
      <c r="K180" s="190"/>
      <c r="L180" s="36"/>
      <c r="M180" s="191" t="s">
        <v>1</v>
      </c>
      <c r="N180" s="192" t="s">
        <v>38</v>
      </c>
      <c r="O180" s="68"/>
      <c r="P180" s="193">
        <f t="shared" si="11"/>
        <v>0</v>
      </c>
      <c r="Q180" s="193">
        <v>0</v>
      </c>
      <c r="R180" s="193">
        <f t="shared" si="12"/>
        <v>0</v>
      </c>
      <c r="S180" s="193">
        <v>0</v>
      </c>
      <c r="T180" s="194">
        <f t="shared" si="13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95" t="s">
        <v>179</v>
      </c>
      <c r="AT180" s="195" t="s">
        <v>175</v>
      </c>
      <c r="AU180" s="195" t="s">
        <v>180</v>
      </c>
      <c r="AY180" s="14" t="s">
        <v>172</v>
      </c>
      <c r="BE180" s="196">
        <f t="shared" si="14"/>
        <v>0</v>
      </c>
      <c r="BF180" s="196">
        <f t="shared" si="15"/>
        <v>0</v>
      </c>
      <c r="BG180" s="196">
        <f t="shared" si="16"/>
        <v>0</v>
      </c>
      <c r="BH180" s="196">
        <f t="shared" si="17"/>
        <v>0</v>
      </c>
      <c r="BI180" s="196">
        <f t="shared" si="18"/>
        <v>0</v>
      </c>
      <c r="BJ180" s="14" t="s">
        <v>180</v>
      </c>
      <c r="BK180" s="196">
        <f t="shared" si="19"/>
        <v>0</v>
      </c>
      <c r="BL180" s="14" t="s">
        <v>179</v>
      </c>
      <c r="BM180" s="195" t="s">
        <v>1146</v>
      </c>
    </row>
    <row r="181" spans="1:65" s="2" customFormat="1" ht="24.2" customHeight="1">
      <c r="A181" s="31"/>
      <c r="B181" s="32"/>
      <c r="C181" s="184" t="s">
        <v>514</v>
      </c>
      <c r="D181" s="184" t="s">
        <v>175</v>
      </c>
      <c r="E181" s="185" t="s">
        <v>1197</v>
      </c>
      <c r="F181" s="186" t="s">
        <v>1198</v>
      </c>
      <c r="G181" s="187" t="s">
        <v>1195</v>
      </c>
      <c r="H181" s="188">
        <v>4</v>
      </c>
      <c r="I181" s="189"/>
      <c r="J181" s="188">
        <f t="shared" si="10"/>
        <v>0</v>
      </c>
      <c r="K181" s="190"/>
      <c r="L181" s="36"/>
      <c r="M181" s="191" t="s">
        <v>1</v>
      </c>
      <c r="N181" s="192" t="s">
        <v>38</v>
      </c>
      <c r="O181" s="68"/>
      <c r="P181" s="193">
        <f t="shared" si="11"/>
        <v>0</v>
      </c>
      <c r="Q181" s="193">
        <v>0</v>
      </c>
      <c r="R181" s="193">
        <f t="shared" si="12"/>
        <v>0</v>
      </c>
      <c r="S181" s="193">
        <v>0</v>
      </c>
      <c r="T181" s="194">
        <f t="shared" si="13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 t="shared" si="14"/>
        <v>0</v>
      </c>
      <c r="BF181" s="196">
        <f t="shared" si="15"/>
        <v>0</v>
      </c>
      <c r="BG181" s="196">
        <f t="shared" si="16"/>
        <v>0</v>
      </c>
      <c r="BH181" s="196">
        <f t="shared" si="17"/>
        <v>0</v>
      </c>
      <c r="BI181" s="196">
        <f t="shared" si="18"/>
        <v>0</v>
      </c>
      <c r="BJ181" s="14" t="s">
        <v>180</v>
      </c>
      <c r="BK181" s="196">
        <f t="shared" si="19"/>
        <v>0</v>
      </c>
      <c r="BL181" s="14" t="s">
        <v>179</v>
      </c>
      <c r="BM181" s="195" t="s">
        <v>1149</v>
      </c>
    </row>
    <row r="182" spans="1:65" s="2" customFormat="1" ht="24.2" customHeight="1">
      <c r="A182" s="31"/>
      <c r="B182" s="32"/>
      <c r="C182" s="184" t="s">
        <v>520</v>
      </c>
      <c r="D182" s="184" t="s">
        <v>175</v>
      </c>
      <c r="E182" s="185" t="s">
        <v>2184</v>
      </c>
      <c r="F182" s="186" t="s">
        <v>2185</v>
      </c>
      <c r="G182" s="187" t="s">
        <v>1195</v>
      </c>
      <c r="H182" s="188">
        <v>4</v>
      </c>
      <c r="I182" s="189"/>
      <c r="J182" s="188">
        <f t="shared" si="10"/>
        <v>0</v>
      </c>
      <c r="K182" s="190"/>
      <c r="L182" s="36"/>
      <c r="M182" s="191" t="s">
        <v>1</v>
      </c>
      <c r="N182" s="192" t="s">
        <v>38</v>
      </c>
      <c r="O182" s="68"/>
      <c r="P182" s="193">
        <f t="shared" si="11"/>
        <v>0</v>
      </c>
      <c r="Q182" s="193">
        <v>0</v>
      </c>
      <c r="R182" s="193">
        <f t="shared" si="12"/>
        <v>0</v>
      </c>
      <c r="S182" s="193">
        <v>0</v>
      </c>
      <c r="T182" s="194">
        <f t="shared" si="13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95" t="s">
        <v>179</v>
      </c>
      <c r="AT182" s="195" t="s">
        <v>175</v>
      </c>
      <c r="AU182" s="195" t="s">
        <v>180</v>
      </c>
      <c r="AY182" s="14" t="s">
        <v>172</v>
      </c>
      <c r="BE182" s="196">
        <f t="shared" si="14"/>
        <v>0</v>
      </c>
      <c r="BF182" s="196">
        <f t="shared" si="15"/>
        <v>0</v>
      </c>
      <c r="BG182" s="196">
        <f t="shared" si="16"/>
        <v>0</v>
      </c>
      <c r="BH182" s="196">
        <f t="shared" si="17"/>
        <v>0</v>
      </c>
      <c r="BI182" s="196">
        <f t="shared" si="18"/>
        <v>0</v>
      </c>
      <c r="BJ182" s="14" t="s">
        <v>180</v>
      </c>
      <c r="BK182" s="196">
        <f t="shared" si="19"/>
        <v>0</v>
      </c>
      <c r="BL182" s="14" t="s">
        <v>179</v>
      </c>
      <c r="BM182" s="195" t="s">
        <v>1152</v>
      </c>
    </row>
    <row r="183" spans="1:65" s="12" customFormat="1" ht="22.9" customHeight="1">
      <c r="B183" s="168"/>
      <c r="C183" s="169"/>
      <c r="D183" s="170" t="s">
        <v>71</v>
      </c>
      <c r="E183" s="182" t="s">
        <v>1200</v>
      </c>
      <c r="F183" s="182" t="s">
        <v>1201</v>
      </c>
      <c r="G183" s="169"/>
      <c r="H183" s="169"/>
      <c r="I183" s="172"/>
      <c r="J183" s="183">
        <f>BK183</f>
        <v>0</v>
      </c>
      <c r="K183" s="169"/>
      <c r="L183" s="174"/>
      <c r="M183" s="175"/>
      <c r="N183" s="176"/>
      <c r="O183" s="176"/>
      <c r="P183" s="177">
        <f>SUM(P184:P316)</f>
        <v>0</v>
      </c>
      <c r="Q183" s="176"/>
      <c r="R183" s="177">
        <f>SUM(R184:R316)</f>
        <v>3.5196599999999982</v>
      </c>
      <c r="S183" s="176"/>
      <c r="T183" s="178">
        <f>SUM(T184:T316)</f>
        <v>0.34</v>
      </c>
      <c r="AR183" s="179" t="s">
        <v>80</v>
      </c>
      <c r="AT183" s="180" t="s">
        <v>71</v>
      </c>
      <c r="AU183" s="180" t="s">
        <v>80</v>
      </c>
      <c r="AY183" s="179" t="s">
        <v>172</v>
      </c>
      <c r="BK183" s="181">
        <f>SUM(BK184:BK316)</f>
        <v>0</v>
      </c>
    </row>
    <row r="184" spans="1:65" s="2" customFormat="1" ht="24.2" customHeight="1">
      <c r="A184" s="31"/>
      <c r="B184" s="32"/>
      <c r="C184" s="184" t="s">
        <v>526</v>
      </c>
      <c r="D184" s="184" t="s">
        <v>175</v>
      </c>
      <c r="E184" s="185" t="s">
        <v>1803</v>
      </c>
      <c r="F184" s="186" t="s">
        <v>1804</v>
      </c>
      <c r="G184" s="187" t="s">
        <v>1048</v>
      </c>
      <c r="H184" s="188">
        <v>7</v>
      </c>
      <c r="I184" s="189"/>
      <c r="J184" s="188">
        <f t="shared" ref="J184:J215" si="20">ROUND(I184*H184,2)</f>
        <v>0</v>
      </c>
      <c r="K184" s="190"/>
      <c r="L184" s="36"/>
      <c r="M184" s="191" t="s">
        <v>1</v>
      </c>
      <c r="N184" s="192" t="s">
        <v>38</v>
      </c>
      <c r="O184" s="68"/>
      <c r="P184" s="193">
        <f t="shared" ref="P184:P215" si="21">O184*H184</f>
        <v>0</v>
      </c>
      <c r="Q184" s="193">
        <v>0</v>
      </c>
      <c r="R184" s="193">
        <f t="shared" ref="R184:R215" si="22">Q184*H184</f>
        <v>0</v>
      </c>
      <c r="S184" s="193">
        <v>0</v>
      </c>
      <c r="T184" s="194">
        <f t="shared" ref="T184:T215" si="23">S184*H184</f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 t="shared" ref="BE184:BE215" si="24">IF(N184="základná",J184,0)</f>
        <v>0</v>
      </c>
      <c r="BF184" s="196">
        <f t="shared" ref="BF184:BF215" si="25">IF(N184="znížená",J184,0)</f>
        <v>0</v>
      </c>
      <c r="BG184" s="196">
        <f t="shared" ref="BG184:BG215" si="26">IF(N184="zákl. prenesená",J184,0)</f>
        <v>0</v>
      </c>
      <c r="BH184" s="196">
        <f t="shared" ref="BH184:BH215" si="27">IF(N184="zníž. prenesená",J184,0)</f>
        <v>0</v>
      </c>
      <c r="BI184" s="196">
        <f t="shared" ref="BI184:BI215" si="28">IF(N184="nulová",J184,0)</f>
        <v>0</v>
      </c>
      <c r="BJ184" s="14" t="s">
        <v>180</v>
      </c>
      <c r="BK184" s="196">
        <f t="shared" ref="BK184:BK215" si="29">ROUND(I184*H184,2)</f>
        <v>0</v>
      </c>
      <c r="BL184" s="14" t="s">
        <v>179</v>
      </c>
      <c r="BM184" s="195" t="s">
        <v>82</v>
      </c>
    </row>
    <row r="185" spans="1:65" s="2" customFormat="1" ht="24.2" customHeight="1">
      <c r="A185" s="31"/>
      <c r="B185" s="32"/>
      <c r="C185" s="184" t="s">
        <v>532</v>
      </c>
      <c r="D185" s="184" t="s">
        <v>175</v>
      </c>
      <c r="E185" s="185" t="s">
        <v>1805</v>
      </c>
      <c r="F185" s="186" t="s">
        <v>1806</v>
      </c>
      <c r="G185" s="187" t="s">
        <v>1048</v>
      </c>
      <c r="H185" s="188">
        <v>8</v>
      </c>
      <c r="I185" s="189"/>
      <c r="J185" s="188">
        <f t="shared" si="20"/>
        <v>0</v>
      </c>
      <c r="K185" s="190"/>
      <c r="L185" s="36"/>
      <c r="M185" s="191" t="s">
        <v>1</v>
      </c>
      <c r="N185" s="192" t="s">
        <v>38</v>
      </c>
      <c r="O185" s="68"/>
      <c r="P185" s="193">
        <f t="shared" si="21"/>
        <v>0</v>
      </c>
      <c r="Q185" s="193">
        <v>0</v>
      </c>
      <c r="R185" s="193">
        <f t="shared" si="22"/>
        <v>0</v>
      </c>
      <c r="S185" s="193">
        <v>0</v>
      </c>
      <c r="T185" s="194">
        <f t="shared" si="23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95" t="s">
        <v>179</v>
      </c>
      <c r="AT185" s="195" t="s">
        <v>175</v>
      </c>
      <c r="AU185" s="195" t="s">
        <v>180</v>
      </c>
      <c r="AY185" s="14" t="s">
        <v>172</v>
      </c>
      <c r="BE185" s="196">
        <f t="shared" si="24"/>
        <v>0</v>
      </c>
      <c r="BF185" s="196">
        <f t="shared" si="25"/>
        <v>0</v>
      </c>
      <c r="BG185" s="196">
        <f t="shared" si="26"/>
        <v>0</v>
      </c>
      <c r="BH185" s="196">
        <f t="shared" si="27"/>
        <v>0</v>
      </c>
      <c r="BI185" s="196">
        <f t="shared" si="28"/>
        <v>0</v>
      </c>
      <c r="BJ185" s="14" t="s">
        <v>180</v>
      </c>
      <c r="BK185" s="196">
        <f t="shared" si="29"/>
        <v>0</v>
      </c>
      <c r="BL185" s="14" t="s">
        <v>179</v>
      </c>
      <c r="BM185" s="195" t="s">
        <v>88</v>
      </c>
    </row>
    <row r="186" spans="1:65" s="2" customFormat="1" ht="24.2" customHeight="1">
      <c r="A186" s="31"/>
      <c r="B186" s="32"/>
      <c r="C186" s="184" t="s">
        <v>538</v>
      </c>
      <c r="D186" s="184" t="s">
        <v>175</v>
      </c>
      <c r="E186" s="185" t="s">
        <v>1807</v>
      </c>
      <c r="F186" s="186" t="s">
        <v>1808</v>
      </c>
      <c r="G186" s="187" t="s">
        <v>1048</v>
      </c>
      <c r="H186" s="188">
        <v>4</v>
      </c>
      <c r="I186" s="189"/>
      <c r="J186" s="188">
        <f t="shared" si="20"/>
        <v>0</v>
      </c>
      <c r="K186" s="190"/>
      <c r="L186" s="36"/>
      <c r="M186" s="191" t="s">
        <v>1</v>
      </c>
      <c r="N186" s="192" t="s">
        <v>38</v>
      </c>
      <c r="O186" s="68"/>
      <c r="P186" s="193">
        <f t="shared" si="21"/>
        <v>0</v>
      </c>
      <c r="Q186" s="193">
        <v>0</v>
      </c>
      <c r="R186" s="193">
        <f t="shared" si="22"/>
        <v>0</v>
      </c>
      <c r="S186" s="193">
        <v>0</v>
      </c>
      <c r="T186" s="194">
        <f t="shared" si="23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179</v>
      </c>
      <c r="AT186" s="195" t="s">
        <v>175</v>
      </c>
      <c r="AU186" s="195" t="s">
        <v>180</v>
      </c>
      <c r="AY186" s="14" t="s">
        <v>172</v>
      </c>
      <c r="BE186" s="196">
        <f t="shared" si="24"/>
        <v>0</v>
      </c>
      <c r="BF186" s="196">
        <f t="shared" si="25"/>
        <v>0</v>
      </c>
      <c r="BG186" s="196">
        <f t="shared" si="26"/>
        <v>0</v>
      </c>
      <c r="BH186" s="196">
        <f t="shared" si="27"/>
        <v>0</v>
      </c>
      <c r="BI186" s="196">
        <f t="shared" si="28"/>
        <v>0</v>
      </c>
      <c r="BJ186" s="14" t="s">
        <v>180</v>
      </c>
      <c r="BK186" s="196">
        <f t="shared" si="29"/>
        <v>0</v>
      </c>
      <c r="BL186" s="14" t="s">
        <v>179</v>
      </c>
      <c r="BM186" s="195" t="s">
        <v>94</v>
      </c>
    </row>
    <row r="187" spans="1:65" s="2" customFormat="1" ht="24.2" customHeight="1">
      <c r="A187" s="31"/>
      <c r="B187" s="32"/>
      <c r="C187" s="184" t="s">
        <v>544</v>
      </c>
      <c r="D187" s="184" t="s">
        <v>175</v>
      </c>
      <c r="E187" s="185" t="s">
        <v>1809</v>
      </c>
      <c r="F187" s="186" t="s">
        <v>1810</v>
      </c>
      <c r="G187" s="187" t="s">
        <v>337</v>
      </c>
      <c r="H187" s="188">
        <v>32</v>
      </c>
      <c r="I187" s="189"/>
      <c r="J187" s="188">
        <f t="shared" si="20"/>
        <v>0</v>
      </c>
      <c r="K187" s="190"/>
      <c r="L187" s="36"/>
      <c r="M187" s="191" t="s">
        <v>1</v>
      </c>
      <c r="N187" s="192" t="s">
        <v>38</v>
      </c>
      <c r="O187" s="68"/>
      <c r="P187" s="193">
        <f t="shared" si="21"/>
        <v>0</v>
      </c>
      <c r="Q187" s="193">
        <v>0</v>
      </c>
      <c r="R187" s="193">
        <f t="shared" si="22"/>
        <v>0</v>
      </c>
      <c r="S187" s="193">
        <v>0</v>
      </c>
      <c r="T187" s="194">
        <f t="shared" si="23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95" t="s">
        <v>179</v>
      </c>
      <c r="AT187" s="195" t="s">
        <v>175</v>
      </c>
      <c r="AU187" s="195" t="s">
        <v>180</v>
      </c>
      <c r="AY187" s="14" t="s">
        <v>172</v>
      </c>
      <c r="BE187" s="196">
        <f t="shared" si="24"/>
        <v>0</v>
      </c>
      <c r="BF187" s="196">
        <f t="shared" si="25"/>
        <v>0</v>
      </c>
      <c r="BG187" s="196">
        <f t="shared" si="26"/>
        <v>0</v>
      </c>
      <c r="BH187" s="196">
        <f t="shared" si="27"/>
        <v>0</v>
      </c>
      <c r="BI187" s="196">
        <f t="shared" si="28"/>
        <v>0</v>
      </c>
      <c r="BJ187" s="14" t="s">
        <v>180</v>
      </c>
      <c r="BK187" s="196">
        <f t="shared" si="29"/>
        <v>0</v>
      </c>
      <c r="BL187" s="14" t="s">
        <v>179</v>
      </c>
      <c r="BM187" s="195" t="s">
        <v>100</v>
      </c>
    </row>
    <row r="188" spans="1:65" s="2" customFormat="1" ht="24.2" customHeight="1">
      <c r="A188" s="31"/>
      <c r="B188" s="32"/>
      <c r="C188" s="197" t="s">
        <v>548</v>
      </c>
      <c r="D188" s="197" t="s">
        <v>256</v>
      </c>
      <c r="E188" s="198" t="s">
        <v>1332</v>
      </c>
      <c r="F188" s="199" t="s">
        <v>1333</v>
      </c>
      <c r="G188" s="200" t="s">
        <v>337</v>
      </c>
      <c r="H188" s="201">
        <v>34</v>
      </c>
      <c r="I188" s="202"/>
      <c r="J188" s="201">
        <f t="shared" si="20"/>
        <v>0</v>
      </c>
      <c r="K188" s="203"/>
      <c r="L188" s="204"/>
      <c r="M188" s="205" t="s">
        <v>1</v>
      </c>
      <c r="N188" s="206" t="s">
        <v>38</v>
      </c>
      <c r="O188" s="68"/>
      <c r="P188" s="193">
        <f t="shared" si="21"/>
        <v>0</v>
      </c>
      <c r="Q188" s="193">
        <v>0</v>
      </c>
      <c r="R188" s="193">
        <f t="shared" si="22"/>
        <v>0</v>
      </c>
      <c r="S188" s="193">
        <v>0</v>
      </c>
      <c r="T188" s="194">
        <f t="shared" si="23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95" t="s">
        <v>220</v>
      </c>
      <c r="AT188" s="195" t="s">
        <v>256</v>
      </c>
      <c r="AU188" s="195" t="s">
        <v>180</v>
      </c>
      <c r="AY188" s="14" t="s">
        <v>172</v>
      </c>
      <c r="BE188" s="196">
        <f t="shared" si="24"/>
        <v>0</v>
      </c>
      <c r="BF188" s="196">
        <f t="shared" si="25"/>
        <v>0</v>
      </c>
      <c r="BG188" s="196">
        <f t="shared" si="26"/>
        <v>0</v>
      </c>
      <c r="BH188" s="196">
        <f t="shared" si="27"/>
        <v>0</v>
      </c>
      <c r="BI188" s="196">
        <f t="shared" si="28"/>
        <v>0</v>
      </c>
      <c r="BJ188" s="14" t="s">
        <v>180</v>
      </c>
      <c r="BK188" s="196">
        <f t="shared" si="29"/>
        <v>0</v>
      </c>
      <c r="BL188" s="14" t="s">
        <v>179</v>
      </c>
      <c r="BM188" s="195" t="s">
        <v>106</v>
      </c>
    </row>
    <row r="189" spans="1:65" s="2" customFormat="1" ht="24.2" customHeight="1">
      <c r="A189" s="31"/>
      <c r="B189" s="32"/>
      <c r="C189" s="184" t="s">
        <v>552</v>
      </c>
      <c r="D189" s="184" t="s">
        <v>175</v>
      </c>
      <c r="E189" s="185" t="s">
        <v>1811</v>
      </c>
      <c r="F189" s="186" t="s">
        <v>1812</v>
      </c>
      <c r="G189" s="187" t="s">
        <v>337</v>
      </c>
      <c r="H189" s="188">
        <v>104</v>
      </c>
      <c r="I189" s="189"/>
      <c r="J189" s="188">
        <f t="shared" si="20"/>
        <v>0</v>
      </c>
      <c r="K189" s="190"/>
      <c r="L189" s="36"/>
      <c r="M189" s="191" t="s">
        <v>1</v>
      </c>
      <c r="N189" s="192" t="s">
        <v>38</v>
      </c>
      <c r="O189" s="68"/>
      <c r="P189" s="193">
        <f t="shared" si="21"/>
        <v>0</v>
      </c>
      <c r="Q189" s="193">
        <v>0</v>
      </c>
      <c r="R189" s="193">
        <f t="shared" si="22"/>
        <v>0</v>
      </c>
      <c r="S189" s="193">
        <v>0</v>
      </c>
      <c r="T189" s="194">
        <f t="shared" si="23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95" t="s">
        <v>179</v>
      </c>
      <c r="AT189" s="195" t="s">
        <v>175</v>
      </c>
      <c r="AU189" s="195" t="s">
        <v>180</v>
      </c>
      <c r="AY189" s="14" t="s">
        <v>172</v>
      </c>
      <c r="BE189" s="196">
        <f t="shared" si="24"/>
        <v>0</v>
      </c>
      <c r="BF189" s="196">
        <f t="shared" si="25"/>
        <v>0</v>
      </c>
      <c r="BG189" s="196">
        <f t="shared" si="26"/>
        <v>0</v>
      </c>
      <c r="BH189" s="196">
        <f t="shared" si="27"/>
        <v>0</v>
      </c>
      <c r="BI189" s="196">
        <f t="shared" si="28"/>
        <v>0</v>
      </c>
      <c r="BJ189" s="14" t="s">
        <v>180</v>
      </c>
      <c r="BK189" s="196">
        <f t="shared" si="29"/>
        <v>0</v>
      </c>
      <c r="BL189" s="14" t="s">
        <v>179</v>
      </c>
      <c r="BM189" s="195" t="s">
        <v>1165</v>
      </c>
    </row>
    <row r="190" spans="1:65" s="2" customFormat="1" ht="24.2" customHeight="1">
      <c r="A190" s="31"/>
      <c r="B190" s="32"/>
      <c r="C190" s="197" t="s">
        <v>556</v>
      </c>
      <c r="D190" s="197" t="s">
        <v>256</v>
      </c>
      <c r="E190" s="198" t="s">
        <v>1338</v>
      </c>
      <c r="F190" s="199" t="s">
        <v>1339</v>
      </c>
      <c r="G190" s="200" t="s">
        <v>337</v>
      </c>
      <c r="H190" s="201">
        <v>112</v>
      </c>
      <c r="I190" s="202"/>
      <c r="J190" s="201">
        <f t="shared" si="20"/>
        <v>0</v>
      </c>
      <c r="K190" s="203"/>
      <c r="L190" s="204"/>
      <c r="M190" s="205" t="s">
        <v>1</v>
      </c>
      <c r="N190" s="206" t="s">
        <v>38</v>
      </c>
      <c r="O190" s="68"/>
      <c r="P190" s="193">
        <f t="shared" si="21"/>
        <v>0</v>
      </c>
      <c r="Q190" s="193">
        <v>0</v>
      </c>
      <c r="R190" s="193">
        <f t="shared" si="22"/>
        <v>0</v>
      </c>
      <c r="S190" s="193">
        <v>0</v>
      </c>
      <c r="T190" s="194">
        <f t="shared" si="23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220</v>
      </c>
      <c r="AT190" s="195" t="s">
        <v>256</v>
      </c>
      <c r="AU190" s="195" t="s">
        <v>180</v>
      </c>
      <c r="AY190" s="14" t="s">
        <v>172</v>
      </c>
      <c r="BE190" s="196">
        <f t="shared" si="24"/>
        <v>0</v>
      </c>
      <c r="BF190" s="196">
        <f t="shared" si="25"/>
        <v>0</v>
      </c>
      <c r="BG190" s="196">
        <f t="shared" si="26"/>
        <v>0</v>
      </c>
      <c r="BH190" s="196">
        <f t="shared" si="27"/>
        <v>0</v>
      </c>
      <c r="BI190" s="196">
        <f t="shared" si="28"/>
        <v>0</v>
      </c>
      <c r="BJ190" s="14" t="s">
        <v>180</v>
      </c>
      <c r="BK190" s="196">
        <f t="shared" si="29"/>
        <v>0</v>
      </c>
      <c r="BL190" s="14" t="s">
        <v>179</v>
      </c>
      <c r="BM190" s="195" t="s">
        <v>1168</v>
      </c>
    </row>
    <row r="191" spans="1:65" s="2" customFormat="1" ht="24.2" customHeight="1">
      <c r="A191" s="31"/>
      <c r="B191" s="32"/>
      <c r="C191" s="184" t="s">
        <v>560</v>
      </c>
      <c r="D191" s="184" t="s">
        <v>175</v>
      </c>
      <c r="E191" s="185" t="s">
        <v>1217</v>
      </c>
      <c r="F191" s="186" t="s">
        <v>1218</v>
      </c>
      <c r="G191" s="187" t="s">
        <v>337</v>
      </c>
      <c r="H191" s="188">
        <v>40</v>
      </c>
      <c r="I191" s="189"/>
      <c r="J191" s="188">
        <f t="shared" si="20"/>
        <v>0</v>
      </c>
      <c r="K191" s="190"/>
      <c r="L191" s="36"/>
      <c r="M191" s="191" t="s">
        <v>1</v>
      </c>
      <c r="N191" s="192" t="s">
        <v>38</v>
      </c>
      <c r="O191" s="68"/>
      <c r="P191" s="193">
        <f t="shared" si="21"/>
        <v>0</v>
      </c>
      <c r="Q191" s="193">
        <v>0</v>
      </c>
      <c r="R191" s="193">
        <f t="shared" si="22"/>
        <v>0</v>
      </c>
      <c r="S191" s="193">
        <v>0</v>
      </c>
      <c r="T191" s="194">
        <f t="shared" si="23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95" t="s">
        <v>179</v>
      </c>
      <c r="AT191" s="195" t="s">
        <v>175</v>
      </c>
      <c r="AU191" s="195" t="s">
        <v>180</v>
      </c>
      <c r="AY191" s="14" t="s">
        <v>172</v>
      </c>
      <c r="BE191" s="196">
        <f t="shared" si="24"/>
        <v>0</v>
      </c>
      <c r="BF191" s="196">
        <f t="shared" si="25"/>
        <v>0</v>
      </c>
      <c r="BG191" s="196">
        <f t="shared" si="26"/>
        <v>0</v>
      </c>
      <c r="BH191" s="196">
        <f t="shared" si="27"/>
        <v>0</v>
      </c>
      <c r="BI191" s="196">
        <f t="shared" si="28"/>
        <v>0</v>
      </c>
      <c r="BJ191" s="14" t="s">
        <v>180</v>
      </c>
      <c r="BK191" s="196">
        <f t="shared" si="29"/>
        <v>0</v>
      </c>
      <c r="BL191" s="14" t="s">
        <v>179</v>
      </c>
      <c r="BM191" s="195" t="s">
        <v>1171</v>
      </c>
    </row>
    <row r="192" spans="1:65" s="2" customFormat="1" ht="24.2" customHeight="1">
      <c r="A192" s="31"/>
      <c r="B192" s="32"/>
      <c r="C192" s="184" t="s">
        <v>563</v>
      </c>
      <c r="D192" s="184" t="s">
        <v>175</v>
      </c>
      <c r="E192" s="185" t="s">
        <v>1813</v>
      </c>
      <c r="F192" s="186" t="s">
        <v>1814</v>
      </c>
      <c r="G192" s="187" t="s">
        <v>337</v>
      </c>
      <c r="H192" s="188">
        <v>46</v>
      </c>
      <c r="I192" s="189"/>
      <c r="J192" s="188">
        <f t="shared" si="20"/>
        <v>0</v>
      </c>
      <c r="K192" s="190"/>
      <c r="L192" s="36"/>
      <c r="M192" s="191" t="s">
        <v>1</v>
      </c>
      <c r="N192" s="192" t="s">
        <v>38</v>
      </c>
      <c r="O192" s="68"/>
      <c r="P192" s="193">
        <f t="shared" si="21"/>
        <v>0</v>
      </c>
      <c r="Q192" s="193">
        <v>0</v>
      </c>
      <c r="R192" s="193">
        <f t="shared" si="22"/>
        <v>0</v>
      </c>
      <c r="S192" s="193">
        <v>0</v>
      </c>
      <c r="T192" s="194">
        <f t="shared" si="23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95" t="s">
        <v>179</v>
      </c>
      <c r="AT192" s="195" t="s">
        <v>175</v>
      </c>
      <c r="AU192" s="195" t="s">
        <v>180</v>
      </c>
      <c r="AY192" s="14" t="s">
        <v>172</v>
      </c>
      <c r="BE192" s="196">
        <f t="shared" si="24"/>
        <v>0</v>
      </c>
      <c r="BF192" s="196">
        <f t="shared" si="25"/>
        <v>0</v>
      </c>
      <c r="BG192" s="196">
        <f t="shared" si="26"/>
        <v>0</v>
      </c>
      <c r="BH192" s="196">
        <f t="shared" si="27"/>
        <v>0</v>
      </c>
      <c r="BI192" s="196">
        <f t="shared" si="28"/>
        <v>0</v>
      </c>
      <c r="BJ192" s="14" t="s">
        <v>180</v>
      </c>
      <c r="BK192" s="196">
        <f t="shared" si="29"/>
        <v>0</v>
      </c>
      <c r="BL192" s="14" t="s">
        <v>179</v>
      </c>
      <c r="BM192" s="195" t="s">
        <v>1174</v>
      </c>
    </row>
    <row r="193" spans="1:65" s="2" customFormat="1" ht="24.2" customHeight="1">
      <c r="A193" s="31"/>
      <c r="B193" s="32"/>
      <c r="C193" s="197" t="s">
        <v>567</v>
      </c>
      <c r="D193" s="197" t="s">
        <v>256</v>
      </c>
      <c r="E193" s="198" t="s">
        <v>1345</v>
      </c>
      <c r="F193" s="199" t="s">
        <v>1346</v>
      </c>
      <c r="G193" s="200" t="s">
        <v>337</v>
      </c>
      <c r="H193" s="201">
        <v>50</v>
      </c>
      <c r="I193" s="202"/>
      <c r="J193" s="201">
        <f t="shared" si="20"/>
        <v>0</v>
      </c>
      <c r="K193" s="203"/>
      <c r="L193" s="204"/>
      <c r="M193" s="205" t="s">
        <v>1</v>
      </c>
      <c r="N193" s="206" t="s">
        <v>38</v>
      </c>
      <c r="O193" s="68"/>
      <c r="P193" s="193">
        <f t="shared" si="21"/>
        <v>0</v>
      </c>
      <c r="Q193" s="193">
        <v>0</v>
      </c>
      <c r="R193" s="193">
        <f t="shared" si="22"/>
        <v>0</v>
      </c>
      <c r="S193" s="193">
        <v>0</v>
      </c>
      <c r="T193" s="194">
        <f t="shared" si="23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95" t="s">
        <v>220</v>
      </c>
      <c r="AT193" s="195" t="s">
        <v>256</v>
      </c>
      <c r="AU193" s="195" t="s">
        <v>180</v>
      </c>
      <c r="AY193" s="14" t="s">
        <v>172</v>
      </c>
      <c r="BE193" s="196">
        <f t="shared" si="24"/>
        <v>0</v>
      </c>
      <c r="BF193" s="196">
        <f t="shared" si="25"/>
        <v>0</v>
      </c>
      <c r="BG193" s="196">
        <f t="shared" si="26"/>
        <v>0</v>
      </c>
      <c r="BH193" s="196">
        <f t="shared" si="27"/>
        <v>0</v>
      </c>
      <c r="BI193" s="196">
        <f t="shared" si="28"/>
        <v>0</v>
      </c>
      <c r="BJ193" s="14" t="s">
        <v>180</v>
      </c>
      <c r="BK193" s="196">
        <f t="shared" si="29"/>
        <v>0</v>
      </c>
      <c r="BL193" s="14" t="s">
        <v>179</v>
      </c>
      <c r="BM193" s="195" t="s">
        <v>1177</v>
      </c>
    </row>
    <row r="194" spans="1:65" s="2" customFormat="1" ht="24.2" customHeight="1">
      <c r="A194" s="31"/>
      <c r="B194" s="32"/>
      <c r="C194" s="184" t="s">
        <v>573</v>
      </c>
      <c r="D194" s="184" t="s">
        <v>175</v>
      </c>
      <c r="E194" s="185" t="s">
        <v>1815</v>
      </c>
      <c r="F194" s="186" t="s">
        <v>1816</v>
      </c>
      <c r="G194" s="187" t="s">
        <v>337</v>
      </c>
      <c r="H194" s="188">
        <v>58</v>
      </c>
      <c r="I194" s="189"/>
      <c r="J194" s="188">
        <f t="shared" si="20"/>
        <v>0</v>
      </c>
      <c r="K194" s="190"/>
      <c r="L194" s="36"/>
      <c r="M194" s="191" t="s">
        <v>1</v>
      </c>
      <c r="N194" s="192" t="s">
        <v>38</v>
      </c>
      <c r="O194" s="68"/>
      <c r="P194" s="193">
        <f t="shared" si="21"/>
        <v>0</v>
      </c>
      <c r="Q194" s="193">
        <v>0</v>
      </c>
      <c r="R194" s="193">
        <f t="shared" si="22"/>
        <v>0</v>
      </c>
      <c r="S194" s="193">
        <v>0</v>
      </c>
      <c r="T194" s="194">
        <f t="shared" si="23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95" t="s">
        <v>179</v>
      </c>
      <c r="AT194" s="195" t="s">
        <v>175</v>
      </c>
      <c r="AU194" s="195" t="s">
        <v>180</v>
      </c>
      <c r="AY194" s="14" t="s">
        <v>172</v>
      </c>
      <c r="BE194" s="196">
        <f t="shared" si="24"/>
        <v>0</v>
      </c>
      <c r="BF194" s="196">
        <f t="shared" si="25"/>
        <v>0</v>
      </c>
      <c r="BG194" s="196">
        <f t="shared" si="26"/>
        <v>0</v>
      </c>
      <c r="BH194" s="196">
        <f t="shared" si="27"/>
        <v>0</v>
      </c>
      <c r="BI194" s="196">
        <f t="shared" si="28"/>
        <v>0</v>
      </c>
      <c r="BJ194" s="14" t="s">
        <v>180</v>
      </c>
      <c r="BK194" s="196">
        <f t="shared" si="29"/>
        <v>0</v>
      </c>
      <c r="BL194" s="14" t="s">
        <v>179</v>
      </c>
      <c r="BM194" s="195" t="s">
        <v>1180</v>
      </c>
    </row>
    <row r="195" spans="1:65" s="2" customFormat="1" ht="24.2" customHeight="1">
      <c r="A195" s="31"/>
      <c r="B195" s="32"/>
      <c r="C195" s="197" t="s">
        <v>577</v>
      </c>
      <c r="D195" s="197" t="s">
        <v>256</v>
      </c>
      <c r="E195" s="198" t="s">
        <v>1352</v>
      </c>
      <c r="F195" s="199" t="s">
        <v>1353</v>
      </c>
      <c r="G195" s="200" t="s">
        <v>337</v>
      </c>
      <c r="H195" s="201">
        <v>62</v>
      </c>
      <c r="I195" s="202"/>
      <c r="J195" s="201">
        <f t="shared" si="20"/>
        <v>0</v>
      </c>
      <c r="K195" s="203"/>
      <c r="L195" s="204"/>
      <c r="M195" s="205" t="s">
        <v>1</v>
      </c>
      <c r="N195" s="206" t="s">
        <v>38</v>
      </c>
      <c r="O195" s="68"/>
      <c r="P195" s="193">
        <f t="shared" si="21"/>
        <v>0</v>
      </c>
      <c r="Q195" s="193">
        <v>0</v>
      </c>
      <c r="R195" s="193">
        <f t="shared" si="22"/>
        <v>0</v>
      </c>
      <c r="S195" s="193">
        <v>0</v>
      </c>
      <c r="T195" s="194">
        <f t="shared" si="23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220</v>
      </c>
      <c r="AT195" s="195" t="s">
        <v>256</v>
      </c>
      <c r="AU195" s="195" t="s">
        <v>180</v>
      </c>
      <c r="AY195" s="14" t="s">
        <v>172</v>
      </c>
      <c r="BE195" s="196">
        <f t="shared" si="24"/>
        <v>0</v>
      </c>
      <c r="BF195" s="196">
        <f t="shared" si="25"/>
        <v>0</v>
      </c>
      <c r="BG195" s="196">
        <f t="shared" si="26"/>
        <v>0</v>
      </c>
      <c r="BH195" s="196">
        <f t="shared" si="27"/>
        <v>0</v>
      </c>
      <c r="BI195" s="196">
        <f t="shared" si="28"/>
        <v>0</v>
      </c>
      <c r="BJ195" s="14" t="s">
        <v>180</v>
      </c>
      <c r="BK195" s="196">
        <f t="shared" si="29"/>
        <v>0</v>
      </c>
      <c r="BL195" s="14" t="s">
        <v>179</v>
      </c>
      <c r="BM195" s="195" t="s">
        <v>1183</v>
      </c>
    </row>
    <row r="196" spans="1:65" s="2" customFormat="1" ht="24.2" customHeight="1">
      <c r="A196" s="31"/>
      <c r="B196" s="32"/>
      <c r="C196" s="184" t="s">
        <v>581</v>
      </c>
      <c r="D196" s="184" t="s">
        <v>175</v>
      </c>
      <c r="E196" s="185" t="s">
        <v>1223</v>
      </c>
      <c r="F196" s="186" t="s">
        <v>1224</v>
      </c>
      <c r="G196" s="187" t="s">
        <v>337</v>
      </c>
      <c r="H196" s="188">
        <v>25</v>
      </c>
      <c r="I196" s="189"/>
      <c r="J196" s="188">
        <f t="shared" si="20"/>
        <v>0</v>
      </c>
      <c r="K196" s="190"/>
      <c r="L196" s="36"/>
      <c r="M196" s="191" t="s">
        <v>1</v>
      </c>
      <c r="N196" s="192" t="s">
        <v>38</v>
      </c>
      <c r="O196" s="68"/>
      <c r="P196" s="193">
        <f t="shared" si="21"/>
        <v>0</v>
      </c>
      <c r="Q196" s="193">
        <v>0</v>
      </c>
      <c r="R196" s="193">
        <f t="shared" si="22"/>
        <v>0</v>
      </c>
      <c r="S196" s="193">
        <v>0</v>
      </c>
      <c r="T196" s="194">
        <f t="shared" si="23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95" t="s">
        <v>179</v>
      </c>
      <c r="AT196" s="195" t="s">
        <v>175</v>
      </c>
      <c r="AU196" s="195" t="s">
        <v>180</v>
      </c>
      <c r="AY196" s="14" t="s">
        <v>172</v>
      </c>
      <c r="BE196" s="196">
        <f t="shared" si="24"/>
        <v>0</v>
      </c>
      <c r="BF196" s="196">
        <f t="shared" si="25"/>
        <v>0</v>
      </c>
      <c r="BG196" s="196">
        <f t="shared" si="26"/>
        <v>0</v>
      </c>
      <c r="BH196" s="196">
        <f t="shared" si="27"/>
        <v>0</v>
      </c>
      <c r="BI196" s="196">
        <f t="shared" si="28"/>
        <v>0</v>
      </c>
      <c r="BJ196" s="14" t="s">
        <v>180</v>
      </c>
      <c r="BK196" s="196">
        <f t="shared" si="29"/>
        <v>0</v>
      </c>
      <c r="BL196" s="14" t="s">
        <v>179</v>
      </c>
      <c r="BM196" s="195" t="s">
        <v>1186</v>
      </c>
    </row>
    <row r="197" spans="1:65" s="2" customFormat="1" ht="24.2" customHeight="1">
      <c r="A197" s="31"/>
      <c r="B197" s="32"/>
      <c r="C197" s="184" t="s">
        <v>585</v>
      </c>
      <c r="D197" s="184" t="s">
        <v>175</v>
      </c>
      <c r="E197" s="185" t="s">
        <v>1823</v>
      </c>
      <c r="F197" s="186" t="s">
        <v>1824</v>
      </c>
      <c r="G197" s="187" t="s">
        <v>337</v>
      </c>
      <c r="H197" s="188">
        <v>175</v>
      </c>
      <c r="I197" s="189"/>
      <c r="J197" s="188">
        <f t="shared" si="20"/>
        <v>0</v>
      </c>
      <c r="K197" s="190"/>
      <c r="L197" s="36"/>
      <c r="M197" s="191" t="s">
        <v>1</v>
      </c>
      <c r="N197" s="192" t="s">
        <v>38</v>
      </c>
      <c r="O197" s="68"/>
      <c r="P197" s="193">
        <f t="shared" si="21"/>
        <v>0</v>
      </c>
      <c r="Q197" s="193">
        <v>0</v>
      </c>
      <c r="R197" s="193">
        <f t="shared" si="22"/>
        <v>0</v>
      </c>
      <c r="S197" s="193">
        <v>0</v>
      </c>
      <c r="T197" s="194">
        <f t="shared" si="23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179</v>
      </c>
      <c r="AT197" s="195" t="s">
        <v>175</v>
      </c>
      <c r="AU197" s="195" t="s">
        <v>180</v>
      </c>
      <c r="AY197" s="14" t="s">
        <v>172</v>
      </c>
      <c r="BE197" s="196">
        <f t="shared" si="24"/>
        <v>0</v>
      </c>
      <c r="BF197" s="196">
        <f t="shared" si="25"/>
        <v>0</v>
      </c>
      <c r="BG197" s="196">
        <f t="shared" si="26"/>
        <v>0</v>
      </c>
      <c r="BH197" s="196">
        <f t="shared" si="27"/>
        <v>0</v>
      </c>
      <c r="BI197" s="196">
        <f t="shared" si="28"/>
        <v>0</v>
      </c>
      <c r="BJ197" s="14" t="s">
        <v>180</v>
      </c>
      <c r="BK197" s="196">
        <f t="shared" si="29"/>
        <v>0</v>
      </c>
      <c r="BL197" s="14" t="s">
        <v>179</v>
      </c>
      <c r="BM197" s="195" t="s">
        <v>1189</v>
      </c>
    </row>
    <row r="198" spans="1:65" s="2" customFormat="1" ht="24.2" customHeight="1">
      <c r="A198" s="31"/>
      <c r="B198" s="32"/>
      <c r="C198" s="184" t="s">
        <v>589</v>
      </c>
      <c r="D198" s="184" t="s">
        <v>175</v>
      </c>
      <c r="E198" s="185" t="s">
        <v>1226</v>
      </c>
      <c r="F198" s="186" t="s">
        <v>1227</v>
      </c>
      <c r="G198" s="187" t="s">
        <v>337</v>
      </c>
      <c r="H198" s="188">
        <v>97.5</v>
      </c>
      <c r="I198" s="189"/>
      <c r="J198" s="188">
        <f t="shared" si="20"/>
        <v>0</v>
      </c>
      <c r="K198" s="190"/>
      <c r="L198" s="36"/>
      <c r="M198" s="191" t="s">
        <v>1</v>
      </c>
      <c r="N198" s="192" t="s">
        <v>38</v>
      </c>
      <c r="O198" s="68"/>
      <c r="P198" s="193">
        <f t="shared" si="21"/>
        <v>0</v>
      </c>
      <c r="Q198" s="193">
        <v>0</v>
      </c>
      <c r="R198" s="193">
        <f t="shared" si="22"/>
        <v>0</v>
      </c>
      <c r="S198" s="193">
        <v>0</v>
      </c>
      <c r="T198" s="194">
        <f t="shared" si="23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95" t="s">
        <v>179</v>
      </c>
      <c r="AT198" s="195" t="s">
        <v>175</v>
      </c>
      <c r="AU198" s="195" t="s">
        <v>180</v>
      </c>
      <c r="AY198" s="14" t="s">
        <v>172</v>
      </c>
      <c r="BE198" s="196">
        <f t="shared" si="24"/>
        <v>0</v>
      </c>
      <c r="BF198" s="196">
        <f t="shared" si="25"/>
        <v>0</v>
      </c>
      <c r="BG198" s="196">
        <f t="shared" si="26"/>
        <v>0</v>
      </c>
      <c r="BH198" s="196">
        <f t="shared" si="27"/>
        <v>0</v>
      </c>
      <c r="BI198" s="196">
        <f t="shared" si="28"/>
        <v>0</v>
      </c>
      <c r="BJ198" s="14" t="s">
        <v>180</v>
      </c>
      <c r="BK198" s="196">
        <f t="shared" si="29"/>
        <v>0</v>
      </c>
      <c r="BL198" s="14" t="s">
        <v>179</v>
      </c>
      <c r="BM198" s="195" t="s">
        <v>1192</v>
      </c>
    </row>
    <row r="199" spans="1:65" s="2" customFormat="1" ht="24.2" customHeight="1">
      <c r="A199" s="31"/>
      <c r="B199" s="32"/>
      <c r="C199" s="184" t="s">
        <v>590</v>
      </c>
      <c r="D199" s="184" t="s">
        <v>175</v>
      </c>
      <c r="E199" s="185" t="s">
        <v>1229</v>
      </c>
      <c r="F199" s="186" t="s">
        <v>1230</v>
      </c>
      <c r="G199" s="187" t="s">
        <v>337</v>
      </c>
      <c r="H199" s="188">
        <v>20.5</v>
      </c>
      <c r="I199" s="189"/>
      <c r="J199" s="188">
        <f t="shared" si="20"/>
        <v>0</v>
      </c>
      <c r="K199" s="190"/>
      <c r="L199" s="36"/>
      <c r="M199" s="191" t="s">
        <v>1</v>
      </c>
      <c r="N199" s="192" t="s">
        <v>38</v>
      </c>
      <c r="O199" s="68"/>
      <c r="P199" s="193">
        <f t="shared" si="21"/>
        <v>0</v>
      </c>
      <c r="Q199" s="193">
        <v>0</v>
      </c>
      <c r="R199" s="193">
        <f t="shared" si="22"/>
        <v>0</v>
      </c>
      <c r="S199" s="193">
        <v>0</v>
      </c>
      <c r="T199" s="194">
        <f t="shared" si="23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179</v>
      </c>
      <c r="AT199" s="195" t="s">
        <v>175</v>
      </c>
      <c r="AU199" s="195" t="s">
        <v>180</v>
      </c>
      <c r="AY199" s="14" t="s">
        <v>172</v>
      </c>
      <c r="BE199" s="196">
        <f t="shared" si="24"/>
        <v>0</v>
      </c>
      <c r="BF199" s="196">
        <f t="shared" si="25"/>
        <v>0</v>
      </c>
      <c r="BG199" s="196">
        <f t="shared" si="26"/>
        <v>0</v>
      </c>
      <c r="BH199" s="196">
        <f t="shared" si="27"/>
        <v>0</v>
      </c>
      <c r="BI199" s="196">
        <f t="shared" si="28"/>
        <v>0</v>
      </c>
      <c r="BJ199" s="14" t="s">
        <v>180</v>
      </c>
      <c r="BK199" s="196">
        <f t="shared" si="29"/>
        <v>0</v>
      </c>
      <c r="BL199" s="14" t="s">
        <v>179</v>
      </c>
      <c r="BM199" s="195" t="s">
        <v>1196</v>
      </c>
    </row>
    <row r="200" spans="1:65" s="2" customFormat="1" ht="24.2" customHeight="1">
      <c r="A200" s="31"/>
      <c r="B200" s="32"/>
      <c r="C200" s="184" t="s">
        <v>591</v>
      </c>
      <c r="D200" s="184" t="s">
        <v>175</v>
      </c>
      <c r="E200" s="185" t="s">
        <v>1235</v>
      </c>
      <c r="F200" s="186" t="s">
        <v>1236</v>
      </c>
      <c r="G200" s="187" t="s">
        <v>1048</v>
      </c>
      <c r="H200" s="188">
        <v>68</v>
      </c>
      <c r="I200" s="189"/>
      <c r="J200" s="188">
        <f t="shared" si="20"/>
        <v>0</v>
      </c>
      <c r="K200" s="190"/>
      <c r="L200" s="36"/>
      <c r="M200" s="191" t="s">
        <v>1</v>
      </c>
      <c r="N200" s="192" t="s">
        <v>38</v>
      </c>
      <c r="O200" s="68"/>
      <c r="P200" s="193">
        <f t="shared" si="21"/>
        <v>0</v>
      </c>
      <c r="Q200" s="193">
        <v>0</v>
      </c>
      <c r="R200" s="193">
        <f t="shared" si="22"/>
        <v>0</v>
      </c>
      <c r="S200" s="193">
        <v>0</v>
      </c>
      <c r="T200" s="194">
        <f t="shared" si="23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95" t="s">
        <v>179</v>
      </c>
      <c r="AT200" s="195" t="s">
        <v>175</v>
      </c>
      <c r="AU200" s="195" t="s">
        <v>180</v>
      </c>
      <c r="AY200" s="14" t="s">
        <v>172</v>
      </c>
      <c r="BE200" s="196">
        <f t="shared" si="24"/>
        <v>0</v>
      </c>
      <c r="BF200" s="196">
        <f t="shared" si="25"/>
        <v>0</v>
      </c>
      <c r="BG200" s="196">
        <f t="shared" si="26"/>
        <v>0</v>
      </c>
      <c r="BH200" s="196">
        <f t="shared" si="27"/>
        <v>0</v>
      </c>
      <c r="BI200" s="196">
        <f t="shared" si="28"/>
        <v>0</v>
      </c>
      <c r="BJ200" s="14" t="s">
        <v>180</v>
      </c>
      <c r="BK200" s="196">
        <f t="shared" si="29"/>
        <v>0</v>
      </c>
      <c r="BL200" s="14" t="s">
        <v>179</v>
      </c>
      <c r="BM200" s="195" t="s">
        <v>1199</v>
      </c>
    </row>
    <row r="201" spans="1:65" s="2" customFormat="1" ht="24.2" customHeight="1">
      <c r="A201" s="31"/>
      <c r="B201" s="32"/>
      <c r="C201" s="184" t="s">
        <v>592</v>
      </c>
      <c r="D201" s="184" t="s">
        <v>175</v>
      </c>
      <c r="E201" s="185" t="s">
        <v>1238</v>
      </c>
      <c r="F201" s="186" t="s">
        <v>1239</v>
      </c>
      <c r="G201" s="187" t="s">
        <v>1048</v>
      </c>
      <c r="H201" s="188">
        <v>30</v>
      </c>
      <c r="I201" s="189"/>
      <c r="J201" s="188">
        <f t="shared" si="20"/>
        <v>0</v>
      </c>
      <c r="K201" s="190"/>
      <c r="L201" s="36"/>
      <c r="M201" s="191" t="s">
        <v>1</v>
      </c>
      <c r="N201" s="192" t="s">
        <v>38</v>
      </c>
      <c r="O201" s="68"/>
      <c r="P201" s="193">
        <f t="shared" si="21"/>
        <v>0</v>
      </c>
      <c r="Q201" s="193">
        <v>0</v>
      </c>
      <c r="R201" s="193">
        <f t="shared" si="22"/>
        <v>0</v>
      </c>
      <c r="S201" s="193">
        <v>0</v>
      </c>
      <c r="T201" s="194">
        <f t="shared" si="23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179</v>
      </c>
      <c r="AT201" s="195" t="s">
        <v>175</v>
      </c>
      <c r="AU201" s="195" t="s">
        <v>180</v>
      </c>
      <c r="AY201" s="14" t="s">
        <v>172</v>
      </c>
      <c r="BE201" s="196">
        <f t="shared" si="24"/>
        <v>0</v>
      </c>
      <c r="BF201" s="196">
        <f t="shared" si="25"/>
        <v>0</v>
      </c>
      <c r="BG201" s="196">
        <f t="shared" si="26"/>
        <v>0</v>
      </c>
      <c r="BH201" s="196">
        <f t="shared" si="27"/>
        <v>0</v>
      </c>
      <c r="BI201" s="196">
        <f t="shared" si="28"/>
        <v>0</v>
      </c>
      <c r="BJ201" s="14" t="s">
        <v>180</v>
      </c>
      <c r="BK201" s="196">
        <f t="shared" si="29"/>
        <v>0</v>
      </c>
      <c r="BL201" s="14" t="s">
        <v>179</v>
      </c>
      <c r="BM201" s="195" t="s">
        <v>1204</v>
      </c>
    </row>
    <row r="202" spans="1:65" s="2" customFormat="1" ht="24.2" customHeight="1">
      <c r="A202" s="31"/>
      <c r="B202" s="32"/>
      <c r="C202" s="197" t="s">
        <v>595</v>
      </c>
      <c r="D202" s="197" t="s">
        <v>256</v>
      </c>
      <c r="E202" s="198" t="s">
        <v>1241</v>
      </c>
      <c r="F202" s="199" t="s">
        <v>1242</v>
      </c>
      <c r="G202" s="200" t="s">
        <v>1048</v>
      </c>
      <c r="H202" s="201">
        <v>30</v>
      </c>
      <c r="I202" s="202"/>
      <c r="J202" s="201">
        <f t="shared" si="20"/>
        <v>0</v>
      </c>
      <c r="K202" s="203"/>
      <c r="L202" s="204"/>
      <c r="M202" s="205" t="s">
        <v>1</v>
      </c>
      <c r="N202" s="206" t="s">
        <v>38</v>
      </c>
      <c r="O202" s="68"/>
      <c r="P202" s="193">
        <f t="shared" si="21"/>
        <v>0</v>
      </c>
      <c r="Q202" s="193">
        <v>0</v>
      </c>
      <c r="R202" s="193">
        <f t="shared" si="22"/>
        <v>0</v>
      </c>
      <c r="S202" s="193">
        <v>0</v>
      </c>
      <c r="T202" s="194">
        <f t="shared" si="23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220</v>
      </c>
      <c r="AT202" s="195" t="s">
        <v>256</v>
      </c>
      <c r="AU202" s="195" t="s">
        <v>180</v>
      </c>
      <c r="AY202" s="14" t="s">
        <v>172</v>
      </c>
      <c r="BE202" s="196">
        <f t="shared" si="24"/>
        <v>0</v>
      </c>
      <c r="BF202" s="196">
        <f t="shared" si="25"/>
        <v>0</v>
      </c>
      <c r="BG202" s="196">
        <f t="shared" si="26"/>
        <v>0</v>
      </c>
      <c r="BH202" s="196">
        <f t="shared" si="27"/>
        <v>0</v>
      </c>
      <c r="BI202" s="196">
        <f t="shared" si="28"/>
        <v>0</v>
      </c>
      <c r="BJ202" s="14" t="s">
        <v>180</v>
      </c>
      <c r="BK202" s="196">
        <f t="shared" si="29"/>
        <v>0</v>
      </c>
      <c r="BL202" s="14" t="s">
        <v>179</v>
      </c>
      <c r="BM202" s="195" t="s">
        <v>1207</v>
      </c>
    </row>
    <row r="203" spans="1:65" s="2" customFormat="1" ht="14.45" customHeight="1">
      <c r="A203" s="31"/>
      <c r="B203" s="32"/>
      <c r="C203" s="197" t="s">
        <v>601</v>
      </c>
      <c r="D203" s="197" t="s">
        <v>256</v>
      </c>
      <c r="E203" s="198" t="s">
        <v>1244</v>
      </c>
      <c r="F203" s="199" t="s">
        <v>1245</v>
      </c>
      <c r="G203" s="200" t="s">
        <v>1048</v>
      </c>
      <c r="H203" s="201">
        <v>1</v>
      </c>
      <c r="I203" s="202"/>
      <c r="J203" s="201">
        <f t="shared" si="20"/>
        <v>0</v>
      </c>
      <c r="K203" s="203"/>
      <c r="L203" s="204"/>
      <c r="M203" s="205" t="s">
        <v>1</v>
      </c>
      <c r="N203" s="206" t="s">
        <v>38</v>
      </c>
      <c r="O203" s="68"/>
      <c r="P203" s="193">
        <f t="shared" si="21"/>
        <v>0</v>
      </c>
      <c r="Q203" s="193">
        <v>0</v>
      </c>
      <c r="R203" s="193">
        <f t="shared" si="22"/>
        <v>0</v>
      </c>
      <c r="S203" s="193">
        <v>0</v>
      </c>
      <c r="T203" s="194">
        <f t="shared" si="23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95" t="s">
        <v>220</v>
      </c>
      <c r="AT203" s="195" t="s">
        <v>256</v>
      </c>
      <c r="AU203" s="195" t="s">
        <v>180</v>
      </c>
      <c r="AY203" s="14" t="s">
        <v>172</v>
      </c>
      <c r="BE203" s="196">
        <f t="shared" si="24"/>
        <v>0</v>
      </c>
      <c r="BF203" s="196">
        <f t="shared" si="25"/>
        <v>0</v>
      </c>
      <c r="BG203" s="196">
        <f t="shared" si="26"/>
        <v>0</v>
      </c>
      <c r="BH203" s="196">
        <f t="shared" si="27"/>
        <v>0</v>
      </c>
      <c r="BI203" s="196">
        <f t="shared" si="28"/>
        <v>0</v>
      </c>
      <c r="BJ203" s="14" t="s">
        <v>180</v>
      </c>
      <c r="BK203" s="196">
        <f t="shared" si="29"/>
        <v>0</v>
      </c>
      <c r="BL203" s="14" t="s">
        <v>179</v>
      </c>
      <c r="BM203" s="195" t="s">
        <v>1210</v>
      </c>
    </row>
    <row r="204" spans="1:65" s="2" customFormat="1" ht="24.2" customHeight="1">
      <c r="A204" s="31"/>
      <c r="B204" s="32"/>
      <c r="C204" s="184" t="s">
        <v>605</v>
      </c>
      <c r="D204" s="184" t="s">
        <v>175</v>
      </c>
      <c r="E204" s="185" t="s">
        <v>1247</v>
      </c>
      <c r="F204" s="186" t="s">
        <v>1248</v>
      </c>
      <c r="G204" s="187" t="s">
        <v>1048</v>
      </c>
      <c r="H204" s="188">
        <v>8</v>
      </c>
      <c r="I204" s="189"/>
      <c r="J204" s="188">
        <f t="shared" si="20"/>
        <v>0</v>
      </c>
      <c r="K204" s="190"/>
      <c r="L204" s="36"/>
      <c r="M204" s="191" t="s">
        <v>1</v>
      </c>
      <c r="N204" s="192" t="s">
        <v>38</v>
      </c>
      <c r="O204" s="68"/>
      <c r="P204" s="193">
        <f t="shared" si="21"/>
        <v>0</v>
      </c>
      <c r="Q204" s="193">
        <v>0</v>
      </c>
      <c r="R204" s="193">
        <f t="shared" si="22"/>
        <v>0</v>
      </c>
      <c r="S204" s="193">
        <v>0</v>
      </c>
      <c r="T204" s="194">
        <f t="shared" si="23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 t="shared" si="24"/>
        <v>0</v>
      </c>
      <c r="BF204" s="196">
        <f t="shared" si="25"/>
        <v>0</v>
      </c>
      <c r="BG204" s="196">
        <f t="shared" si="26"/>
        <v>0</v>
      </c>
      <c r="BH204" s="196">
        <f t="shared" si="27"/>
        <v>0</v>
      </c>
      <c r="BI204" s="196">
        <f t="shared" si="28"/>
        <v>0</v>
      </c>
      <c r="BJ204" s="14" t="s">
        <v>180</v>
      </c>
      <c r="BK204" s="196">
        <f t="shared" si="29"/>
        <v>0</v>
      </c>
      <c r="BL204" s="14" t="s">
        <v>179</v>
      </c>
      <c r="BM204" s="195" t="s">
        <v>1213</v>
      </c>
    </row>
    <row r="205" spans="1:65" s="2" customFormat="1" ht="24.2" customHeight="1">
      <c r="A205" s="31"/>
      <c r="B205" s="32"/>
      <c r="C205" s="184" t="s">
        <v>609</v>
      </c>
      <c r="D205" s="184" t="s">
        <v>175</v>
      </c>
      <c r="E205" s="185" t="s">
        <v>1250</v>
      </c>
      <c r="F205" s="186" t="s">
        <v>1251</v>
      </c>
      <c r="G205" s="187" t="s">
        <v>1252</v>
      </c>
      <c r="H205" s="188">
        <v>24</v>
      </c>
      <c r="I205" s="189"/>
      <c r="J205" s="188">
        <f t="shared" si="20"/>
        <v>0</v>
      </c>
      <c r="K205" s="190"/>
      <c r="L205" s="36"/>
      <c r="M205" s="191" t="s">
        <v>1</v>
      </c>
      <c r="N205" s="192" t="s">
        <v>38</v>
      </c>
      <c r="O205" s="68"/>
      <c r="P205" s="193">
        <f t="shared" si="21"/>
        <v>0</v>
      </c>
      <c r="Q205" s="193">
        <v>0</v>
      </c>
      <c r="R205" s="193">
        <f t="shared" si="22"/>
        <v>0</v>
      </c>
      <c r="S205" s="193">
        <v>0</v>
      </c>
      <c r="T205" s="194">
        <f t="shared" si="23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95" t="s">
        <v>179</v>
      </c>
      <c r="AT205" s="195" t="s">
        <v>175</v>
      </c>
      <c r="AU205" s="195" t="s">
        <v>180</v>
      </c>
      <c r="AY205" s="14" t="s">
        <v>172</v>
      </c>
      <c r="BE205" s="196">
        <f t="shared" si="24"/>
        <v>0</v>
      </c>
      <c r="BF205" s="196">
        <f t="shared" si="25"/>
        <v>0</v>
      </c>
      <c r="BG205" s="196">
        <f t="shared" si="26"/>
        <v>0</v>
      </c>
      <c r="BH205" s="196">
        <f t="shared" si="27"/>
        <v>0</v>
      </c>
      <c r="BI205" s="196">
        <f t="shared" si="28"/>
        <v>0</v>
      </c>
      <c r="BJ205" s="14" t="s">
        <v>180</v>
      </c>
      <c r="BK205" s="196">
        <f t="shared" si="29"/>
        <v>0</v>
      </c>
      <c r="BL205" s="14" t="s">
        <v>179</v>
      </c>
      <c r="BM205" s="195" t="s">
        <v>1216</v>
      </c>
    </row>
    <row r="206" spans="1:65" s="2" customFormat="1" ht="24.2" customHeight="1">
      <c r="A206" s="31"/>
      <c r="B206" s="32"/>
      <c r="C206" s="184" t="s">
        <v>613</v>
      </c>
      <c r="D206" s="184" t="s">
        <v>175</v>
      </c>
      <c r="E206" s="185" t="s">
        <v>1254</v>
      </c>
      <c r="F206" s="186" t="s">
        <v>1255</v>
      </c>
      <c r="G206" s="187" t="s">
        <v>1048</v>
      </c>
      <c r="H206" s="188">
        <v>137</v>
      </c>
      <c r="I206" s="189"/>
      <c r="J206" s="188">
        <f t="shared" si="20"/>
        <v>0</v>
      </c>
      <c r="K206" s="190"/>
      <c r="L206" s="36"/>
      <c r="M206" s="191" t="s">
        <v>1</v>
      </c>
      <c r="N206" s="192" t="s">
        <v>38</v>
      </c>
      <c r="O206" s="68"/>
      <c r="P206" s="193">
        <f t="shared" si="21"/>
        <v>0</v>
      </c>
      <c r="Q206" s="193">
        <v>0</v>
      </c>
      <c r="R206" s="193">
        <f t="shared" si="22"/>
        <v>0</v>
      </c>
      <c r="S206" s="193">
        <v>0</v>
      </c>
      <c r="T206" s="194">
        <f t="shared" si="23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179</v>
      </c>
      <c r="AT206" s="195" t="s">
        <v>175</v>
      </c>
      <c r="AU206" s="195" t="s">
        <v>180</v>
      </c>
      <c r="AY206" s="14" t="s">
        <v>172</v>
      </c>
      <c r="BE206" s="196">
        <f t="shared" si="24"/>
        <v>0</v>
      </c>
      <c r="BF206" s="196">
        <f t="shared" si="25"/>
        <v>0</v>
      </c>
      <c r="BG206" s="196">
        <f t="shared" si="26"/>
        <v>0</v>
      </c>
      <c r="BH206" s="196">
        <f t="shared" si="27"/>
        <v>0</v>
      </c>
      <c r="BI206" s="196">
        <f t="shared" si="28"/>
        <v>0</v>
      </c>
      <c r="BJ206" s="14" t="s">
        <v>180</v>
      </c>
      <c r="BK206" s="196">
        <f t="shared" si="29"/>
        <v>0</v>
      </c>
      <c r="BL206" s="14" t="s">
        <v>179</v>
      </c>
      <c r="BM206" s="195" t="s">
        <v>1219</v>
      </c>
    </row>
    <row r="207" spans="1:65" s="2" customFormat="1" ht="24.2" customHeight="1">
      <c r="A207" s="31"/>
      <c r="B207" s="32"/>
      <c r="C207" s="184" t="s">
        <v>617</v>
      </c>
      <c r="D207" s="184" t="s">
        <v>175</v>
      </c>
      <c r="E207" s="185" t="s">
        <v>1257</v>
      </c>
      <c r="F207" s="186" t="s">
        <v>1258</v>
      </c>
      <c r="G207" s="187" t="s">
        <v>1048</v>
      </c>
      <c r="H207" s="188">
        <v>3</v>
      </c>
      <c r="I207" s="189"/>
      <c r="J207" s="188">
        <f t="shared" si="20"/>
        <v>0</v>
      </c>
      <c r="K207" s="190"/>
      <c r="L207" s="36"/>
      <c r="M207" s="191" t="s">
        <v>1</v>
      </c>
      <c r="N207" s="192" t="s">
        <v>38</v>
      </c>
      <c r="O207" s="68"/>
      <c r="P207" s="193">
        <f t="shared" si="21"/>
        <v>0</v>
      </c>
      <c r="Q207" s="193">
        <v>0</v>
      </c>
      <c r="R207" s="193">
        <f t="shared" si="22"/>
        <v>0</v>
      </c>
      <c r="S207" s="193">
        <v>0</v>
      </c>
      <c r="T207" s="194">
        <f t="shared" si="23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95" t="s">
        <v>179</v>
      </c>
      <c r="AT207" s="195" t="s">
        <v>175</v>
      </c>
      <c r="AU207" s="195" t="s">
        <v>180</v>
      </c>
      <c r="AY207" s="14" t="s">
        <v>172</v>
      </c>
      <c r="BE207" s="196">
        <f t="shared" si="24"/>
        <v>0</v>
      </c>
      <c r="BF207" s="196">
        <f t="shared" si="25"/>
        <v>0</v>
      </c>
      <c r="BG207" s="196">
        <f t="shared" si="26"/>
        <v>0</v>
      </c>
      <c r="BH207" s="196">
        <f t="shared" si="27"/>
        <v>0</v>
      </c>
      <c r="BI207" s="196">
        <f t="shared" si="28"/>
        <v>0</v>
      </c>
      <c r="BJ207" s="14" t="s">
        <v>180</v>
      </c>
      <c r="BK207" s="196">
        <f t="shared" si="29"/>
        <v>0</v>
      </c>
      <c r="BL207" s="14" t="s">
        <v>179</v>
      </c>
      <c r="BM207" s="195" t="s">
        <v>1222</v>
      </c>
    </row>
    <row r="208" spans="1:65" s="2" customFormat="1" ht="24.2" customHeight="1">
      <c r="A208" s="31"/>
      <c r="B208" s="32"/>
      <c r="C208" s="184" t="s">
        <v>621</v>
      </c>
      <c r="D208" s="184" t="s">
        <v>175</v>
      </c>
      <c r="E208" s="185" t="s">
        <v>1260</v>
      </c>
      <c r="F208" s="186" t="s">
        <v>1261</v>
      </c>
      <c r="G208" s="187" t="s">
        <v>337</v>
      </c>
      <c r="H208" s="188">
        <v>13.5</v>
      </c>
      <c r="I208" s="189"/>
      <c r="J208" s="188">
        <f t="shared" si="20"/>
        <v>0</v>
      </c>
      <c r="K208" s="190"/>
      <c r="L208" s="36"/>
      <c r="M208" s="191" t="s">
        <v>1</v>
      </c>
      <c r="N208" s="192" t="s">
        <v>38</v>
      </c>
      <c r="O208" s="68"/>
      <c r="P208" s="193">
        <f t="shared" si="21"/>
        <v>0</v>
      </c>
      <c r="Q208" s="193">
        <v>0</v>
      </c>
      <c r="R208" s="193">
        <f t="shared" si="22"/>
        <v>0</v>
      </c>
      <c r="S208" s="193">
        <v>0</v>
      </c>
      <c r="T208" s="194">
        <f t="shared" si="23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95" t="s">
        <v>179</v>
      </c>
      <c r="AT208" s="195" t="s">
        <v>175</v>
      </c>
      <c r="AU208" s="195" t="s">
        <v>180</v>
      </c>
      <c r="AY208" s="14" t="s">
        <v>172</v>
      </c>
      <c r="BE208" s="196">
        <f t="shared" si="24"/>
        <v>0</v>
      </c>
      <c r="BF208" s="196">
        <f t="shared" si="25"/>
        <v>0</v>
      </c>
      <c r="BG208" s="196">
        <f t="shared" si="26"/>
        <v>0</v>
      </c>
      <c r="BH208" s="196">
        <f t="shared" si="27"/>
        <v>0</v>
      </c>
      <c r="BI208" s="196">
        <f t="shared" si="28"/>
        <v>0</v>
      </c>
      <c r="BJ208" s="14" t="s">
        <v>180</v>
      </c>
      <c r="BK208" s="196">
        <f t="shared" si="29"/>
        <v>0</v>
      </c>
      <c r="BL208" s="14" t="s">
        <v>179</v>
      </c>
      <c r="BM208" s="195" t="s">
        <v>1225</v>
      </c>
    </row>
    <row r="209" spans="1:65" s="2" customFormat="1" ht="24.2" customHeight="1">
      <c r="A209" s="31"/>
      <c r="B209" s="32"/>
      <c r="C209" s="184" t="s">
        <v>627</v>
      </c>
      <c r="D209" s="184" t="s">
        <v>175</v>
      </c>
      <c r="E209" s="185" t="s">
        <v>1825</v>
      </c>
      <c r="F209" s="186" t="s">
        <v>1826</v>
      </c>
      <c r="G209" s="187" t="s">
        <v>337</v>
      </c>
      <c r="H209" s="188">
        <v>65</v>
      </c>
      <c r="I209" s="189"/>
      <c r="J209" s="188">
        <f t="shared" si="20"/>
        <v>0</v>
      </c>
      <c r="K209" s="190"/>
      <c r="L209" s="36"/>
      <c r="M209" s="191" t="s">
        <v>1</v>
      </c>
      <c r="N209" s="192" t="s">
        <v>38</v>
      </c>
      <c r="O209" s="68"/>
      <c r="P209" s="193">
        <f t="shared" si="21"/>
        <v>0</v>
      </c>
      <c r="Q209" s="193">
        <v>0</v>
      </c>
      <c r="R209" s="193">
        <f t="shared" si="22"/>
        <v>0</v>
      </c>
      <c r="S209" s="193">
        <v>0</v>
      </c>
      <c r="T209" s="194">
        <f t="shared" si="23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179</v>
      </c>
      <c r="AT209" s="195" t="s">
        <v>175</v>
      </c>
      <c r="AU209" s="195" t="s">
        <v>180</v>
      </c>
      <c r="AY209" s="14" t="s">
        <v>172</v>
      </c>
      <c r="BE209" s="196">
        <f t="shared" si="24"/>
        <v>0</v>
      </c>
      <c r="BF209" s="196">
        <f t="shared" si="25"/>
        <v>0</v>
      </c>
      <c r="BG209" s="196">
        <f t="shared" si="26"/>
        <v>0</v>
      </c>
      <c r="BH209" s="196">
        <f t="shared" si="27"/>
        <v>0</v>
      </c>
      <c r="BI209" s="196">
        <f t="shared" si="28"/>
        <v>0</v>
      </c>
      <c r="BJ209" s="14" t="s">
        <v>180</v>
      </c>
      <c r="BK209" s="196">
        <f t="shared" si="29"/>
        <v>0</v>
      </c>
      <c r="BL209" s="14" t="s">
        <v>179</v>
      </c>
      <c r="BM209" s="195" t="s">
        <v>1228</v>
      </c>
    </row>
    <row r="210" spans="1:65" s="2" customFormat="1" ht="24.2" customHeight="1">
      <c r="A210" s="31"/>
      <c r="B210" s="32"/>
      <c r="C210" s="184" t="s">
        <v>631</v>
      </c>
      <c r="D210" s="184" t="s">
        <v>175</v>
      </c>
      <c r="E210" s="185" t="s">
        <v>1263</v>
      </c>
      <c r="F210" s="186" t="s">
        <v>1264</v>
      </c>
      <c r="G210" s="187" t="s">
        <v>1048</v>
      </c>
      <c r="H210" s="188">
        <v>1</v>
      </c>
      <c r="I210" s="189"/>
      <c r="J210" s="188">
        <f t="shared" si="20"/>
        <v>0</v>
      </c>
      <c r="K210" s="190"/>
      <c r="L210" s="36"/>
      <c r="M210" s="191" t="s">
        <v>1</v>
      </c>
      <c r="N210" s="192" t="s">
        <v>38</v>
      </c>
      <c r="O210" s="68"/>
      <c r="P210" s="193">
        <f t="shared" si="21"/>
        <v>0</v>
      </c>
      <c r="Q210" s="193">
        <v>0</v>
      </c>
      <c r="R210" s="193">
        <f t="shared" si="22"/>
        <v>0</v>
      </c>
      <c r="S210" s="193">
        <v>0</v>
      </c>
      <c r="T210" s="194">
        <f t="shared" si="23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95" t="s">
        <v>179</v>
      </c>
      <c r="AT210" s="195" t="s">
        <v>175</v>
      </c>
      <c r="AU210" s="195" t="s">
        <v>180</v>
      </c>
      <c r="AY210" s="14" t="s">
        <v>172</v>
      </c>
      <c r="BE210" s="196">
        <f t="shared" si="24"/>
        <v>0</v>
      </c>
      <c r="BF210" s="196">
        <f t="shared" si="25"/>
        <v>0</v>
      </c>
      <c r="BG210" s="196">
        <f t="shared" si="26"/>
        <v>0</v>
      </c>
      <c r="BH210" s="196">
        <f t="shared" si="27"/>
        <v>0</v>
      </c>
      <c r="BI210" s="196">
        <f t="shared" si="28"/>
        <v>0</v>
      </c>
      <c r="BJ210" s="14" t="s">
        <v>180</v>
      </c>
      <c r="BK210" s="196">
        <f t="shared" si="29"/>
        <v>0</v>
      </c>
      <c r="BL210" s="14" t="s">
        <v>179</v>
      </c>
      <c r="BM210" s="195" t="s">
        <v>1231</v>
      </c>
    </row>
    <row r="211" spans="1:65" s="2" customFormat="1" ht="24.2" customHeight="1">
      <c r="A211" s="31"/>
      <c r="B211" s="32"/>
      <c r="C211" s="184" t="s">
        <v>637</v>
      </c>
      <c r="D211" s="184" t="s">
        <v>175</v>
      </c>
      <c r="E211" s="185" t="s">
        <v>1827</v>
      </c>
      <c r="F211" s="186" t="s">
        <v>1828</v>
      </c>
      <c r="G211" s="187" t="s">
        <v>337</v>
      </c>
      <c r="H211" s="188">
        <v>204</v>
      </c>
      <c r="I211" s="189"/>
      <c r="J211" s="188">
        <f t="shared" si="20"/>
        <v>0</v>
      </c>
      <c r="K211" s="190"/>
      <c r="L211" s="36"/>
      <c r="M211" s="191" t="s">
        <v>1</v>
      </c>
      <c r="N211" s="192" t="s">
        <v>38</v>
      </c>
      <c r="O211" s="68"/>
      <c r="P211" s="193">
        <f t="shared" si="21"/>
        <v>0</v>
      </c>
      <c r="Q211" s="193">
        <v>0</v>
      </c>
      <c r="R211" s="193">
        <f t="shared" si="22"/>
        <v>0</v>
      </c>
      <c r="S211" s="193">
        <v>0</v>
      </c>
      <c r="T211" s="194">
        <f t="shared" si="23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 t="shared" si="24"/>
        <v>0</v>
      </c>
      <c r="BF211" s="196">
        <f t="shared" si="25"/>
        <v>0</v>
      </c>
      <c r="BG211" s="196">
        <f t="shared" si="26"/>
        <v>0</v>
      </c>
      <c r="BH211" s="196">
        <f t="shared" si="27"/>
        <v>0</v>
      </c>
      <c r="BI211" s="196">
        <f t="shared" si="28"/>
        <v>0</v>
      </c>
      <c r="BJ211" s="14" t="s">
        <v>180</v>
      </c>
      <c r="BK211" s="196">
        <f t="shared" si="29"/>
        <v>0</v>
      </c>
      <c r="BL211" s="14" t="s">
        <v>179</v>
      </c>
      <c r="BM211" s="195" t="s">
        <v>1234</v>
      </c>
    </row>
    <row r="212" spans="1:65" s="2" customFormat="1" ht="24.2" customHeight="1">
      <c r="A212" s="31"/>
      <c r="B212" s="32"/>
      <c r="C212" s="197" t="s">
        <v>641</v>
      </c>
      <c r="D212" s="197" t="s">
        <v>256</v>
      </c>
      <c r="E212" s="198" t="s">
        <v>1829</v>
      </c>
      <c r="F212" s="199" t="s">
        <v>1830</v>
      </c>
      <c r="G212" s="200" t="s">
        <v>337</v>
      </c>
      <c r="H212" s="201">
        <v>219</v>
      </c>
      <c r="I212" s="202"/>
      <c r="J212" s="201">
        <f t="shared" si="20"/>
        <v>0</v>
      </c>
      <c r="K212" s="203"/>
      <c r="L212" s="204"/>
      <c r="M212" s="205" t="s">
        <v>1</v>
      </c>
      <c r="N212" s="206" t="s">
        <v>38</v>
      </c>
      <c r="O212" s="68"/>
      <c r="P212" s="193">
        <f t="shared" si="21"/>
        <v>0</v>
      </c>
      <c r="Q212" s="193">
        <v>0</v>
      </c>
      <c r="R212" s="193">
        <f t="shared" si="22"/>
        <v>0</v>
      </c>
      <c r="S212" s="193">
        <v>0</v>
      </c>
      <c r="T212" s="194">
        <f t="shared" si="23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220</v>
      </c>
      <c r="AT212" s="195" t="s">
        <v>256</v>
      </c>
      <c r="AU212" s="195" t="s">
        <v>180</v>
      </c>
      <c r="AY212" s="14" t="s">
        <v>172</v>
      </c>
      <c r="BE212" s="196">
        <f t="shared" si="24"/>
        <v>0</v>
      </c>
      <c r="BF212" s="196">
        <f t="shared" si="25"/>
        <v>0</v>
      </c>
      <c r="BG212" s="196">
        <f t="shared" si="26"/>
        <v>0</v>
      </c>
      <c r="BH212" s="196">
        <f t="shared" si="27"/>
        <v>0</v>
      </c>
      <c r="BI212" s="196">
        <f t="shared" si="28"/>
        <v>0</v>
      </c>
      <c r="BJ212" s="14" t="s">
        <v>180</v>
      </c>
      <c r="BK212" s="196">
        <f t="shared" si="29"/>
        <v>0</v>
      </c>
      <c r="BL212" s="14" t="s">
        <v>179</v>
      </c>
      <c r="BM212" s="195" t="s">
        <v>1237</v>
      </c>
    </row>
    <row r="213" spans="1:65" s="2" customFormat="1" ht="24.2" customHeight="1">
      <c r="A213" s="31"/>
      <c r="B213" s="32"/>
      <c r="C213" s="184" t="s">
        <v>645</v>
      </c>
      <c r="D213" s="184" t="s">
        <v>175</v>
      </c>
      <c r="E213" s="185" t="s">
        <v>1839</v>
      </c>
      <c r="F213" s="186" t="s">
        <v>1840</v>
      </c>
      <c r="G213" s="187" t="s">
        <v>1048</v>
      </c>
      <c r="H213" s="188">
        <v>2</v>
      </c>
      <c r="I213" s="189"/>
      <c r="J213" s="188">
        <f t="shared" si="20"/>
        <v>0</v>
      </c>
      <c r="K213" s="190"/>
      <c r="L213" s="36"/>
      <c r="M213" s="191" t="s">
        <v>1</v>
      </c>
      <c r="N213" s="192" t="s">
        <v>38</v>
      </c>
      <c r="O213" s="68"/>
      <c r="P213" s="193">
        <f t="shared" si="21"/>
        <v>0</v>
      </c>
      <c r="Q213" s="193">
        <v>0</v>
      </c>
      <c r="R213" s="193">
        <f t="shared" si="22"/>
        <v>0</v>
      </c>
      <c r="S213" s="193">
        <v>0</v>
      </c>
      <c r="T213" s="194">
        <f t="shared" si="23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95" t="s">
        <v>179</v>
      </c>
      <c r="AT213" s="195" t="s">
        <v>175</v>
      </c>
      <c r="AU213" s="195" t="s">
        <v>180</v>
      </c>
      <c r="AY213" s="14" t="s">
        <v>172</v>
      </c>
      <c r="BE213" s="196">
        <f t="shared" si="24"/>
        <v>0</v>
      </c>
      <c r="BF213" s="196">
        <f t="shared" si="25"/>
        <v>0</v>
      </c>
      <c r="BG213" s="196">
        <f t="shared" si="26"/>
        <v>0</v>
      </c>
      <c r="BH213" s="196">
        <f t="shared" si="27"/>
        <v>0</v>
      </c>
      <c r="BI213" s="196">
        <f t="shared" si="28"/>
        <v>0</v>
      </c>
      <c r="BJ213" s="14" t="s">
        <v>180</v>
      </c>
      <c r="BK213" s="196">
        <f t="shared" si="29"/>
        <v>0</v>
      </c>
      <c r="BL213" s="14" t="s">
        <v>179</v>
      </c>
      <c r="BM213" s="195" t="s">
        <v>1240</v>
      </c>
    </row>
    <row r="214" spans="1:65" s="2" customFormat="1" ht="24.2" customHeight="1">
      <c r="A214" s="31"/>
      <c r="B214" s="32"/>
      <c r="C214" s="184" t="s">
        <v>866</v>
      </c>
      <c r="D214" s="184" t="s">
        <v>175</v>
      </c>
      <c r="E214" s="185" t="s">
        <v>1843</v>
      </c>
      <c r="F214" s="186" t="s">
        <v>1844</v>
      </c>
      <c r="G214" s="187" t="s">
        <v>1845</v>
      </c>
      <c r="H214" s="188">
        <v>4</v>
      </c>
      <c r="I214" s="189"/>
      <c r="J214" s="188">
        <f t="shared" si="20"/>
        <v>0</v>
      </c>
      <c r="K214" s="190"/>
      <c r="L214" s="36"/>
      <c r="M214" s="191" t="s">
        <v>1</v>
      </c>
      <c r="N214" s="192" t="s">
        <v>38</v>
      </c>
      <c r="O214" s="68"/>
      <c r="P214" s="193">
        <f t="shared" si="21"/>
        <v>0</v>
      </c>
      <c r="Q214" s="193">
        <v>0</v>
      </c>
      <c r="R214" s="193">
        <f t="shared" si="22"/>
        <v>0</v>
      </c>
      <c r="S214" s="193">
        <v>0</v>
      </c>
      <c r="T214" s="194">
        <f t="shared" si="23"/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179</v>
      </c>
      <c r="AT214" s="195" t="s">
        <v>175</v>
      </c>
      <c r="AU214" s="195" t="s">
        <v>180</v>
      </c>
      <c r="AY214" s="14" t="s">
        <v>172</v>
      </c>
      <c r="BE214" s="196">
        <f t="shared" si="24"/>
        <v>0</v>
      </c>
      <c r="BF214" s="196">
        <f t="shared" si="25"/>
        <v>0</v>
      </c>
      <c r="BG214" s="196">
        <f t="shared" si="26"/>
        <v>0</v>
      </c>
      <c r="BH214" s="196">
        <f t="shared" si="27"/>
        <v>0</v>
      </c>
      <c r="BI214" s="196">
        <f t="shared" si="28"/>
        <v>0</v>
      </c>
      <c r="BJ214" s="14" t="s">
        <v>180</v>
      </c>
      <c r="BK214" s="196">
        <f t="shared" si="29"/>
        <v>0</v>
      </c>
      <c r="BL214" s="14" t="s">
        <v>179</v>
      </c>
      <c r="BM214" s="195" t="s">
        <v>1243</v>
      </c>
    </row>
    <row r="215" spans="1:65" s="2" customFormat="1" ht="24.2" customHeight="1">
      <c r="A215" s="31"/>
      <c r="B215" s="32"/>
      <c r="C215" s="184" t="s">
        <v>867</v>
      </c>
      <c r="D215" s="184" t="s">
        <v>175</v>
      </c>
      <c r="E215" s="185" t="s">
        <v>1846</v>
      </c>
      <c r="F215" s="186" t="s">
        <v>1847</v>
      </c>
      <c r="G215" s="187" t="s">
        <v>1048</v>
      </c>
      <c r="H215" s="188">
        <v>1</v>
      </c>
      <c r="I215" s="189"/>
      <c r="J215" s="188">
        <f t="shared" si="20"/>
        <v>0</v>
      </c>
      <c r="K215" s="190"/>
      <c r="L215" s="36"/>
      <c r="M215" s="191" t="s">
        <v>1</v>
      </c>
      <c r="N215" s="192" t="s">
        <v>38</v>
      </c>
      <c r="O215" s="68"/>
      <c r="P215" s="193">
        <f t="shared" si="21"/>
        <v>0</v>
      </c>
      <c r="Q215" s="193">
        <v>0</v>
      </c>
      <c r="R215" s="193">
        <f t="shared" si="22"/>
        <v>0</v>
      </c>
      <c r="S215" s="193">
        <v>0</v>
      </c>
      <c r="T215" s="194">
        <f t="shared" si="23"/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179</v>
      </c>
      <c r="AT215" s="195" t="s">
        <v>175</v>
      </c>
      <c r="AU215" s="195" t="s">
        <v>180</v>
      </c>
      <c r="AY215" s="14" t="s">
        <v>172</v>
      </c>
      <c r="BE215" s="196">
        <f t="shared" si="24"/>
        <v>0</v>
      </c>
      <c r="BF215" s="196">
        <f t="shared" si="25"/>
        <v>0</v>
      </c>
      <c r="BG215" s="196">
        <f t="shared" si="26"/>
        <v>0</v>
      </c>
      <c r="BH215" s="196">
        <f t="shared" si="27"/>
        <v>0</v>
      </c>
      <c r="BI215" s="196">
        <f t="shared" si="28"/>
        <v>0</v>
      </c>
      <c r="BJ215" s="14" t="s">
        <v>180</v>
      </c>
      <c r="BK215" s="196">
        <f t="shared" si="29"/>
        <v>0</v>
      </c>
      <c r="BL215" s="14" t="s">
        <v>179</v>
      </c>
      <c r="BM215" s="195" t="s">
        <v>1246</v>
      </c>
    </row>
    <row r="216" spans="1:65" s="2" customFormat="1" ht="24.2" customHeight="1">
      <c r="A216" s="31"/>
      <c r="B216" s="32"/>
      <c r="C216" s="184" t="s">
        <v>868</v>
      </c>
      <c r="D216" s="184" t="s">
        <v>175</v>
      </c>
      <c r="E216" s="185" t="s">
        <v>1848</v>
      </c>
      <c r="F216" s="186" t="s">
        <v>1849</v>
      </c>
      <c r="G216" s="187" t="s">
        <v>1845</v>
      </c>
      <c r="H216" s="188">
        <v>4</v>
      </c>
      <c r="I216" s="189"/>
      <c r="J216" s="188">
        <f t="shared" ref="J216:J247" si="30">ROUND(I216*H216,2)</f>
        <v>0</v>
      </c>
      <c r="K216" s="190"/>
      <c r="L216" s="36"/>
      <c r="M216" s="191" t="s">
        <v>1</v>
      </c>
      <c r="N216" s="192" t="s">
        <v>38</v>
      </c>
      <c r="O216" s="68"/>
      <c r="P216" s="193">
        <f t="shared" ref="P216:P247" si="31">O216*H216</f>
        <v>0</v>
      </c>
      <c r="Q216" s="193">
        <v>0</v>
      </c>
      <c r="R216" s="193">
        <f t="shared" ref="R216:R247" si="32">Q216*H216</f>
        <v>0</v>
      </c>
      <c r="S216" s="193">
        <v>0</v>
      </c>
      <c r="T216" s="194">
        <f t="shared" ref="T216:T247" si="33">S216*H216</f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95" t="s">
        <v>179</v>
      </c>
      <c r="AT216" s="195" t="s">
        <v>175</v>
      </c>
      <c r="AU216" s="195" t="s">
        <v>180</v>
      </c>
      <c r="AY216" s="14" t="s">
        <v>172</v>
      </c>
      <c r="BE216" s="196">
        <f t="shared" ref="BE216:BE247" si="34">IF(N216="základná",J216,0)</f>
        <v>0</v>
      </c>
      <c r="BF216" s="196">
        <f t="shared" ref="BF216:BF247" si="35">IF(N216="znížená",J216,0)</f>
        <v>0</v>
      </c>
      <c r="BG216" s="196">
        <f t="shared" ref="BG216:BG247" si="36">IF(N216="zákl. prenesená",J216,0)</f>
        <v>0</v>
      </c>
      <c r="BH216" s="196">
        <f t="shared" ref="BH216:BH247" si="37">IF(N216="zníž. prenesená",J216,0)</f>
        <v>0</v>
      </c>
      <c r="BI216" s="196">
        <f t="shared" ref="BI216:BI247" si="38">IF(N216="nulová",J216,0)</f>
        <v>0</v>
      </c>
      <c r="BJ216" s="14" t="s">
        <v>180</v>
      </c>
      <c r="BK216" s="196">
        <f t="shared" ref="BK216:BK247" si="39">ROUND(I216*H216,2)</f>
        <v>0</v>
      </c>
      <c r="BL216" s="14" t="s">
        <v>179</v>
      </c>
      <c r="BM216" s="195" t="s">
        <v>1249</v>
      </c>
    </row>
    <row r="217" spans="1:65" s="2" customFormat="1" ht="24.2" customHeight="1">
      <c r="A217" s="31"/>
      <c r="B217" s="32"/>
      <c r="C217" s="184" t="s">
        <v>869</v>
      </c>
      <c r="D217" s="184" t="s">
        <v>175</v>
      </c>
      <c r="E217" s="185" t="s">
        <v>1850</v>
      </c>
      <c r="F217" s="186" t="s">
        <v>1851</v>
      </c>
      <c r="G217" s="187" t="s">
        <v>1048</v>
      </c>
      <c r="H217" s="188">
        <v>1</v>
      </c>
      <c r="I217" s="189"/>
      <c r="J217" s="188">
        <f t="shared" si="30"/>
        <v>0</v>
      </c>
      <c r="K217" s="190"/>
      <c r="L217" s="36"/>
      <c r="M217" s="191" t="s">
        <v>1</v>
      </c>
      <c r="N217" s="192" t="s">
        <v>38</v>
      </c>
      <c r="O217" s="68"/>
      <c r="P217" s="193">
        <f t="shared" si="31"/>
        <v>0</v>
      </c>
      <c r="Q217" s="193">
        <v>0</v>
      </c>
      <c r="R217" s="193">
        <f t="shared" si="32"/>
        <v>0</v>
      </c>
      <c r="S217" s="193">
        <v>0</v>
      </c>
      <c r="T217" s="194">
        <f t="shared" si="33"/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95" t="s">
        <v>179</v>
      </c>
      <c r="AT217" s="195" t="s">
        <v>175</v>
      </c>
      <c r="AU217" s="195" t="s">
        <v>180</v>
      </c>
      <c r="AY217" s="14" t="s">
        <v>172</v>
      </c>
      <c r="BE217" s="196">
        <f t="shared" si="34"/>
        <v>0</v>
      </c>
      <c r="BF217" s="196">
        <f t="shared" si="35"/>
        <v>0</v>
      </c>
      <c r="BG217" s="196">
        <f t="shared" si="36"/>
        <v>0</v>
      </c>
      <c r="BH217" s="196">
        <f t="shared" si="37"/>
        <v>0</v>
      </c>
      <c r="BI217" s="196">
        <f t="shared" si="38"/>
        <v>0</v>
      </c>
      <c r="BJ217" s="14" t="s">
        <v>180</v>
      </c>
      <c r="BK217" s="196">
        <f t="shared" si="39"/>
        <v>0</v>
      </c>
      <c r="BL217" s="14" t="s">
        <v>179</v>
      </c>
      <c r="BM217" s="195" t="s">
        <v>1253</v>
      </c>
    </row>
    <row r="218" spans="1:65" s="2" customFormat="1" ht="24.2" customHeight="1">
      <c r="A218" s="31"/>
      <c r="B218" s="32"/>
      <c r="C218" s="184" t="s">
        <v>870</v>
      </c>
      <c r="D218" s="184" t="s">
        <v>175</v>
      </c>
      <c r="E218" s="185" t="s">
        <v>1270</v>
      </c>
      <c r="F218" s="186" t="s">
        <v>1271</v>
      </c>
      <c r="G218" s="187" t="s">
        <v>1048</v>
      </c>
      <c r="H218" s="188">
        <v>1</v>
      </c>
      <c r="I218" s="189"/>
      <c r="J218" s="188">
        <f t="shared" si="30"/>
        <v>0</v>
      </c>
      <c r="K218" s="190"/>
      <c r="L218" s="36"/>
      <c r="M218" s="191" t="s">
        <v>1</v>
      </c>
      <c r="N218" s="192" t="s">
        <v>38</v>
      </c>
      <c r="O218" s="68"/>
      <c r="P218" s="193">
        <f t="shared" si="31"/>
        <v>0</v>
      </c>
      <c r="Q218" s="193">
        <v>0</v>
      </c>
      <c r="R218" s="193">
        <f t="shared" si="32"/>
        <v>0</v>
      </c>
      <c r="S218" s="193">
        <v>0</v>
      </c>
      <c r="T218" s="194">
        <f t="shared" si="33"/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179</v>
      </c>
      <c r="AT218" s="195" t="s">
        <v>175</v>
      </c>
      <c r="AU218" s="195" t="s">
        <v>180</v>
      </c>
      <c r="AY218" s="14" t="s">
        <v>172</v>
      </c>
      <c r="BE218" s="196">
        <f t="shared" si="34"/>
        <v>0</v>
      </c>
      <c r="BF218" s="196">
        <f t="shared" si="35"/>
        <v>0</v>
      </c>
      <c r="BG218" s="196">
        <f t="shared" si="36"/>
        <v>0</v>
      </c>
      <c r="BH218" s="196">
        <f t="shared" si="37"/>
        <v>0</v>
      </c>
      <c r="BI218" s="196">
        <f t="shared" si="38"/>
        <v>0</v>
      </c>
      <c r="BJ218" s="14" t="s">
        <v>180</v>
      </c>
      <c r="BK218" s="196">
        <f t="shared" si="39"/>
        <v>0</v>
      </c>
      <c r="BL218" s="14" t="s">
        <v>179</v>
      </c>
      <c r="BM218" s="195" t="s">
        <v>1256</v>
      </c>
    </row>
    <row r="219" spans="1:65" s="2" customFormat="1" ht="24.2" customHeight="1">
      <c r="A219" s="31"/>
      <c r="B219" s="32"/>
      <c r="C219" s="197" t="s">
        <v>871</v>
      </c>
      <c r="D219" s="197" t="s">
        <v>256</v>
      </c>
      <c r="E219" s="198" t="s">
        <v>1274</v>
      </c>
      <c r="F219" s="199" t="s">
        <v>1275</v>
      </c>
      <c r="G219" s="200" t="s">
        <v>1048</v>
      </c>
      <c r="H219" s="201">
        <v>1</v>
      </c>
      <c r="I219" s="202"/>
      <c r="J219" s="201">
        <f t="shared" si="30"/>
        <v>0</v>
      </c>
      <c r="K219" s="203"/>
      <c r="L219" s="204"/>
      <c r="M219" s="205" t="s">
        <v>1</v>
      </c>
      <c r="N219" s="206" t="s">
        <v>38</v>
      </c>
      <c r="O219" s="68"/>
      <c r="P219" s="193">
        <f t="shared" si="31"/>
        <v>0</v>
      </c>
      <c r="Q219" s="193">
        <v>0.05</v>
      </c>
      <c r="R219" s="193">
        <f t="shared" si="32"/>
        <v>0.05</v>
      </c>
      <c r="S219" s="193">
        <v>0</v>
      </c>
      <c r="T219" s="194">
        <f t="shared" si="33"/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95" t="s">
        <v>220</v>
      </c>
      <c r="AT219" s="195" t="s">
        <v>256</v>
      </c>
      <c r="AU219" s="195" t="s">
        <v>180</v>
      </c>
      <c r="AY219" s="14" t="s">
        <v>172</v>
      </c>
      <c r="BE219" s="196">
        <f t="shared" si="34"/>
        <v>0</v>
      </c>
      <c r="BF219" s="196">
        <f t="shared" si="35"/>
        <v>0</v>
      </c>
      <c r="BG219" s="196">
        <f t="shared" si="36"/>
        <v>0</v>
      </c>
      <c r="BH219" s="196">
        <f t="shared" si="37"/>
        <v>0</v>
      </c>
      <c r="BI219" s="196">
        <f t="shared" si="38"/>
        <v>0</v>
      </c>
      <c r="BJ219" s="14" t="s">
        <v>180</v>
      </c>
      <c r="BK219" s="196">
        <f t="shared" si="39"/>
        <v>0</v>
      </c>
      <c r="BL219" s="14" t="s">
        <v>179</v>
      </c>
      <c r="BM219" s="195" t="s">
        <v>1259</v>
      </c>
    </row>
    <row r="220" spans="1:65" s="2" customFormat="1" ht="24.2" customHeight="1">
      <c r="A220" s="31"/>
      <c r="B220" s="32"/>
      <c r="C220" s="184" t="s">
        <v>873</v>
      </c>
      <c r="D220" s="184" t="s">
        <v>175</v>
      </c>
      <c r="E220" s="185" t="s">
        <v>1277</v>
      </c>
      <c r="F220" s="186" t="s">
        <v>1278</v>
      </c>
      <c r="G220" s="187" t="s">
        <v>1048</v>
      </c>
      <c r="H220" s="188">
        <v>1</v>
      </c>
      <c r="I220" s="189"/>
      <c r="J220" s="188">
        <f t="shared" si="30"/>
        <v>0</v>
      </c>
      <c r="K220" s="190"/>
      <c r="L220" s="36"/>
      <c r="M220" s="191" t="s">
        <v>1</v>
      </c>
      <c r="N220" s="192" t="s">
        <v>38</v>
      </c>
      <c r="O220" s="68"/>
      <c r="P220" s="193">
        <f t="shared" si="31"/>
        <v>0</v>
      </c>
      <c r="Q220" s="193">
        <v>0</v>
      </c>
      <c r="R220" s="193">
        <f t="shared" si="32"/>
        <v>0</v>
      </c>
      <c r="S220" s="193">
        <v>0</v>
      </c>
      <c r="T220" s="194">
        <f t="shared" si="33"/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95" t="s">
        <v>179</v>
      </c>
      <c r="AT220" s="195" t="s">
        <v>175</v>
      </c>
      <c r="AU220" s="195" t="s">
        <v>180</v>
      </c>
      <c r="AY220" s="14" t="s">
        <v>172</v>
      </c>
      <c r="BE220" s="196">
        <f t="shared" si="34"/>
        <v>0</v>
      </c>
      <c r="BF220" s="196">
        <f t="shared" si="35"/>
        <v>0</v>
      </c>
      <c r="BG220" s="196">
        <f t="shared" si="36"/>
        <v>0</v>
      </c>
      <c r="BH220" s="196">
        <f t="shared" si="37"/>
        <v>0</v>
      </c>
      <c r="BI220" s="196">
        <f t="shared" si="38"/>
        <v>0</v>
      </c>
      <c r="BJ220" s="14" t="s">
        <v>180</v>
      </c>
      <c r="BK220" s="196">
        <f t="shared" si="39"/>
        <v>0</v>
      </c>
      <c r="BL220" s="14" t="s">
        <v>179</v>
      </c>
      <c r="BM220" s="195" t="s">
        <v>1262</v>
      </c>
    </row>
    <row r="221" spans="1:65" s="2" customFormat="1" ht="24.2" customHeight="1">
      <c r="A221" s="31"/>
      <c r="B221" s="32"/>
      <c r="C221" s="184" t="s">
        <v>1134</v>
      </c>
      <c r="D221" s="184" t="s">
        <v>175</v>
      </c>
      <c r="E221" s="185" t="s">
        <v>1281</v>
      </c>
      <c r="F221" s="186" t="s">
        <v>1282</v>
      </c>
      <c r="G221" s="187" t="s">
        <v>1048</v>
      </c>
      <c r="H221" s="188">
        <v>1</v>
      </c>
      <c r="I221" s="189"/>
      <c r="J221" s="188">
        <f t="shared" si="30"/>
        <v>0</v>
      </c>
      <c r="K221" s="190"/>
      <c r="L221" s="36"/>
      <c r="M221" s="191" t="s">
        <v>1</v>
      </c>
      <c r="N221" s="192" t="s">
        <v>38</v>
      </c>
      <c r="O221" s="68"/>
      <c r="P221" s="193">
        <f t="shared" si="31"/>
        <v>0</v>
      </c>
      <c r="Q221" s="193">
        <v>0</v>
      </c>
      <c r="R221" s="193">
        <f t="shared" si="32"/>
        <v>0</v>
      </c>
      <c r="S221" s="193">
        <v>0</v>
      </c>
      <c r="T221" s="194">
        <f t="shared" si="33"/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179</v>
      </c>
      <c r="AT221" s="195" t="s">
        <v>175</v>
      </c>
      <c r="AU221" s="195" t="s">
        <v>180</v>
      </c>
      <c r="AY221" s="14" t="s">
        <v>172</v>
      </c>
      <c r="BE221" s="196">
        <f t="shared" si="34"/>
        <v>0</v>
      </c>
      <c r="BF221" s="196">
        <f t="shared" si="35"/>
        <v>0</v>
      </c>
      <c r="BG221" s="196">
        <f t="shared" si="36"/>
        <v>0</v>
      </c>
      <c r="BH221" s="196">
        <f t="shared" si="37"/>
        <v>0</v>
      </c>
      <c r="BI221" s="196">
        <f t="shared" si="38"/>
        <v>0</v>
      </c>
      <c r="BJ221" s="14" t="s">
        <v>180</v>
      </c>
      <c r="BK221" s="196">
        <f t="shared" si="39"/>
        <v>0</v>
      </c>
      <c r="BL221" s="14" t="s">
        <v>179</v>
      </c>
      <c r="BM221" s="195" t="s">
        <v>1265</v>
      </c>
    </row>
    <row r="222" spans="1:65" s="2" customFormat="1" ht="24.2" customHeight="1">
      <c r="A222" s="31"/>
      <c r="B222" s="32"/>
      <c r="C222" s="197" t="s">
        <v>1266</v>
      </c>
      <c r="D222" s="197" t="s">
        <v>256</v>
      </c>
      <c r="E222" s="198" t="s">
        <v>1284</v>
      </c>
      <c r="F222" s="199" t="s">
        <v>1285</v>
      </c>
      <c r="G222" s="200" t="s">
        <v>1048</v>
      </c>
      <c r="H222" s="201">
        <v>1</v>
      </c>
      <c r="I222" s="202"/>
      <c r="J222" s="201">
        <f t="shared" si="30"/>
        <v>0</v>
      </c>
      <c r="K222" s="203"/>
      <c r="L222" s="204"/>
      <c r="M222" s="205" t="s">
        <v>1</v>
      </c>
      <c r="N222" s="206" t="s">
        <v>38</v>
      </c>
      <c r="O222" s="68"/>
      <c r="P222" s="193">
        <f t="shared" si="31"/>
        <v>0</v>
      </c>
      <c r="Q222" s="193">
        <v>0.05</v>
      </c>
      <c r="R222" s="193">
        <f t="shared" si="32"/>
        <v>0.05</v>
      </c>
      <c r="S222" s="193">
        <v>0</v>
      </c>
      <c r="T222" s="194">
        <f t="shared" si="33"/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95" t="s">
        <v>220</v>
      </c>
      <c r="AT222" s="195" t="s">
        <v>256</v>
      </c>
      <c r="AU222" s="195" t="s">
        <v>180</v>
      </c>
      <c r="AY222" s="14" t="s">
        <v>172</v>
      </c>
      <c r="BE222" s="196">
        <f t="shared" si="34"/>
        <v>0</v>
      </c>
      <c r="BF222" s="196">
        <f t="shared" si="35"/>
        <v>0</v>
      </c>
      <c r="BG222" s="196">
        <f t="shared" si="36"/>
        <v>0</v>
      </c>
      <c r="BH222" s="196">
        <f t="shared" si="37"/>
        <v>0</v>
      </c>
      <c r="BI222" s="196">
        <f t="shared" si="38"/>
        <v>0</v>
      </c>
      <c r="BJ222" s="14" t="s">
        <v>180</v>
      </c>
      <c r="BK222" s="196">
        <f t="shared" si="39"/>
        <v>0</v>
      </c>
      <c r="BL222" s="14" t="s">
        <v>179</v>
      </c>
      <c r="BM222" s="195" t="s">
        <v>1269</v>
      </c>
    </row>
    <row r="223" spans="1:65" s="2" customFormat="1" ht="24.2" customHeight="1">
      <c r="A223" s="31"/>
      <c r="B223" s="32"/>
      <c r="C223" s="184" t="s">
        <v>1137</v>
      </c>
      <c r="D223" s="184" t="s">
        <v>175</v>
      </c>
      <c r="E223" s="185" t="s">
        <v>1288</v>
      </c>
      <c r="F223" s="186" t="s">
        <v>1289</v>
      </c>
      <c r="G223" s="187" t="s">
        <v>1048</v>
      </c>
      <c r="H223" s="188">
        <v>1</v>
      </c>
      <c r="I223" s="189"/>
      <c r="J223" s="188">
        <f t="shared" si="30"/>
        <v>0</v>
      </c>
      <c r="K223" s="190"/>
      <c r="L223" s="36"/>
      <c r="M223" s="191" t="s">
        <v>1</v>
      </c>
      <c r="N223" s="192" t="s">
        <v>38</v>
      </c>
      <c r="O223" s="68"/>
      <c r="P223" s="193">
        <f t="shared" si="31"/>
        <v>0</v>
      </c>
      <c r="Q223" s="193">
        <v>0</v>
      </c>
      <c r="R223" s="193">
        <f t="shared" si="32"/>
        <v>0</v>
      </c>
      <c r="S223" s="193">
        <v>0</v>
      </c>
      <c r="T223" s="194">
        <f t="shared" si="33"/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179</v>
      </c>
      <c r="AT223" s="195" t="s">
        <v>175</v>
      </c>
      <c r="AU223" s="195" t="s">
        <v>180</v>
      </c>
      <c r="AY223" s="14" t="s">
        <v>172</v>
      </c>
      <c r="BE223" s="196">
        <f t="shared" si="34"/>
        <v>0</v>
      </c>
      <c r="BF223" s="196">
        <f t="shared" si="35"/>
        <v>0</v>
      </c>
      <c r="BG223" s="196">
        <f t="shared" si="36"/>
        <v>0</v>
      </c>
      <c r="BH223" s="196">
        <f t="shared" si="37"/>
        <v>0</v>
      </c>
      <c r="BI223" s="196">
        <f t="shared" si="38"/>
        <v>0</v>
      </c>
      <c r="BJ223" s="14" t="s">
        <v>180</v>
      </c>
      <c r="BK223" s="196">
        <f t="shared" si="39"/>
        <v>0</v>
      </c>
      <c r="BL223" s="14" t="s">
        <v>179</v>
      </c>
      <c r="BM223" s="195" t="s">
        <v>1272</v>
      </c>
    </row>
    <row r="224" spans="1:65" s="2" customFormat="1" ht="24.2" customHeight="1">
      <c r="A224" s="31"/>
      <c r="B224" s="32"/>
      <c r="C224" s="184" t="s">
        <v>1273</v>
      </c>
      <c r="D224" s="184" t="s">
        <v>175</v>
      </c>
      <c r="E224" s="185" t="s">
        <v>1291</v>
      </c>
      <c r="F224" s="186" t="s">
        <v>1292</v>
      </c>
      <c r="G224" s="187" t="s">
        <v>1048</v>
      </c>
      <c r="H224" s="188">
        <v>1</v>
      </c>
      <c r="I224" s="189"/>
      <c r="J224" s="188">
        <f t="shared" si="30"/>
        <v>0</v>
      </c>
      <c r="K224" s="190"/>
      <c r="L224" s="36"/>
      <c r="M224" s="191" t="s">
        <v>1</v>
      </c>
      <c r="N224" s="192" t="s">
        <v>38</v>
      </c>
      <c r="O224" s="68"/>
      <c r="P224" s="193">
        <f t="shared" si="31"/>
        <v>0</v>
      </c>
      <c r="Q224" s="193">
        <v>0</v>
      </c>
      <c r="R224" s="193">
        <f t="shared" si="32"/>
        <v>0</v>
      </c>
      <c r="S224" s="193">
        <v>0</v>
      </c>
      <c r="T224" s="194">
        <f t="shared" si="33"/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179</v>
      </c>
      <c r="AT224" s="195" t="s">
        <v>175</v>
      </c>
      <c r="AU224" s="195" t="s">
        <v>180</v>
      </c>
      <c r="AY224" s="14" t="s">
        <v>172</v>
      </c>
      <c r="BE224" s="196">
        <f t="shared" si="34"/>
        <v>0</v>
      </c>
      <c r="BF224" s="196">
        <f t="shared" si="35"/>
        <v>0</v>
      </c>
      <c r="BG224" s="196">
        <f t="shared" si="36"/>
        <v>0</v>
      </c>
      <c r="BH224" s="196">
        <f t="shared" si="37"/>
        <v>0</v>
      </c>
      <c r="BI224" s="196">
        <f t="shared" si="38"/>
        <v>0</v>
      </c>
      <c r="BJ224" s="14" t="s">
        <v>180</v>
      </c>
      <c r="BK224" s="196">
        <f t="shared" si="39"/>
        <v>0</v>
      </c>
      <c r="BL224" s="14" t="s">
        <v>179</v>
      </c>
      <c r="BM224" s="195" t="s">
        <v>1276</v>
      </c>
    </row>
    <row r="225" spans="1:65" s="2" customFormat="1" ht="24.2" customHeight="1">
      <c r="A225" s="31"/>
      <c r="B225" s="32"/>
      <c r="C225" s="184" t="s">
        <v>1140</v>
      </c>
      <c r="D225" s="184" t="s">
        <v>175</v>
      </c>
      <c r="E225" s="185" t="s">
        <v>1295</v>
      </c>
      <c r="F225" s="186" t="s">
        <v>1296</v>
      </c>
      <c r="G225" s="187" t="s">
        <v>1048</v>
      </c>
      <c r="H225" s="188">
        <v>1</v>
      </c>
      <c r="I225" s="189"/>
      <c r="J225" s="188">
        <f t="shared" si="30"/>
        <v>0</v>
      </c>
      <c r="K225" s="190"/>
      <c r="L225" s="36"/>
      <c r="M225" s="191" t="s">
        <v>1</v>
      </c>
      <c r="N225" s="192" t="s">
        <v>38</v>
      </c>
      <c r="O225" s="68"/>
      <c r="P225" s="193">
        <f t="shared" si="31"/>
        <v>0</v>
      </c>
      <c r="Q225" s="193">
        <v>0</v>
      </c>
      <c r="R225" s="193">
        <f t="shared" si="32"/>
        <v>0</v>
      </c>
      <c r="S225" s="193">
        <v>0</v>
      </c>
      <c r="T225" s="194">
        <f t="shared" si="33"/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95" t="s">
        <v>179</v>
      </c>
      <c r="AT225" s="195" t="s">
        <v>175</v>
      </c>
      <c r="AU225" s="195" t="s">
        <v>180</v>
      </c>
      <c r="AY225" s="14" t="s">
        <v>172</v>
      </c>
      <c r="BE225" s="196">
        <f t="shared" si="34"/>
        <v>0</v>
      </c>
      <c r="BF225" s="196">
        <f t="shared" si="35"/>
        <v>0</v>
      </c>
      <c r="BG225" s="196">
        <f t="shared" si="36"/>
        <v>0</v>
      </c>
      <c r="BH225" s="196">
        <f t="shared" si="37"/>
        <v>0</v>
      </c>
      <c r="BI225" s="196">
        <f t="shared" si="38"/>
        <v>0</v>
      </c>
      <c r="BJ225" s="14" t="s">
        <v>180</v>
      </c>
      <c r="BK225" s="196">
        <f t="shared" si="39"/>
        <v>0</v>
      </c>
      <c r="BL225" s="14" t="s">
        <v>179</v>
      </c>
      <c r="BM225" s="195" t="s">
        <v>1279</v>
      </c>
    </row>
    <row r="226" spans="1:65" s="2" customFormat="1" ht="24.2" customHeight="1">
      <c r="A226" s="31"/>
      <c r="B226" s="32"/>
      <c r="C226" s="184" t="s">
        <v>1280</v>
      </c>
      <c r="D226" s="184" t="s">
        <v>175</v>
      </c>
      <c r="E226" s="185" t="s">
        <v>1860</v>
      </c>
      <c r="F226" s="186" t="s">
        <v>1861</v>
      </c>
      <c r="G226" s="187" t="s">
        <v>337</v>
      </c>
      <c r="H226" s="188">
        <v>3</v>
      </c>
      <c r="I226" s="189"/>
      <c r="J226" s="188">
        <f t="shared" si="30"/>
        <v>0</v>
      </c>
      <c r="K226" s="190"/>
      <c r="L226" s="36"/>
      <c r="M226" s="191" t="s">
        <v>1</v>
      </c>
      <c r="N226" s="192" t="s">
        <v>38</v>
      </c>
      <c r="O226" s="68"/>
      <c r="P226" s="193">
        <f t="shared" si="31"/>
        <v>0</v>
      </c>
      <c r="Q226" s="193">
        <v>0</v>
      </c>
      <c r="R226" s="193">
        <f t="shared" si="32"/>
        <v>0</v>
      </c>
      <c r="S226" s="193">
        <v>0</v>
      </c>
      <c r="T226" s="194">
        <f t="shared" si="33"/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179</v>
      </c>
      <c r="AT226" s="195" t="s">
        <v>175</v>
      </c>
      <c r="AU226" s="195" t="s">
        <v>180</v>
      </c>
      <c r="AY226" s="14" t="s">
        <v>172</v>
      </c>
      <c r="BE226" s="196">
        <f t="shared" si="34"/>
        <v>0</v>
      </c>
      <c r="BF226" s="196">
        <f t="shared" si="35"/>
        <v>0</v>
      </c>
      <c r="BG226" s="196">
        <f t="shared" si="36"/>
        <v>0</v>
      </c>
      <c r="BH226" s="196">
        <f t="shared" si="37"/>
        <v>0</v>
      </c>
      <c r="BI226" s="196">
        <f t="shared" si="38"/>
        <v>0</v>
      </c>
      <c r="BJ226" s="14" t="s">
        <v>180</v>
      </c>
      <c r="BK226" s="196">
        <f t="shared" si="39"/>
        <v>0</v>
      </c>
      <c r="BL226" s="14" t="s">
        <v>179</v>
      </c>
      <c r="BM226" s="195" t="s">
        <v>1283</v>
      </c>
    </row>
    <row r="227" spans="1:65" s="2" customFormat="1" ht="24.2" customHeight="1">
      <c r="A227" s="31"/>
      <c r="B227" s="32"/>
      <c r="C227" s="197" t="s">
        <v>1143</v>
      </c>
      <c r="D227" s="197" t="s">
        <v>256</v>
      </c>
      <c r="E227" s="198" t="s">
        <v>1862</v>
      </c>
      <c r="F227" s="199" t="s">
        <v>1863</v>
      </c>
      <c r="G227" s="200" t="s">
        <v>337</v>
      </c>
      <c r="H227" s="201">
        <v>3</v>
      </c>
      <c r="I227" s="202"/>
      <c r="J227" s="201">
        <f t="shared" si="30"/>
        <v>0</v>
      </c>
      <c r="K227" s="203"/>
      <c r="L227" s="204"/>
      <c r="M227" s="205" t="s">
        <v>1</v>
      </c>
      <c r="N227" s="206" t="s">
        <v>38</v>
      </c>
      <c r="O227" s="68"/>
      <c r="P227" s="193">
        <f t="shared" si="31"/>
        <v>0</v>
      </c>
      <c r="Q227" s="193">
        <v>0</v>
      </c>
      <c r="R227" s="193">
        <f t="shared" si="32"/>
        <v>0</v>
      </c>
      <c r="S227" s="193">
        <v>0</v>
      </c>
      <c r="T227" s="194">
        <f t="shared" si="33"/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220</v>
      </c>
      <c r="AT227" s="195" t="s">
        <v>256</v>
      </c>
      <c r="AU227" s="195" t="s">
        <v>180</v>
      </c>
      <c r="AY227" s="14" t="s">
        <v>172</v>
      </c>
      <c r="BE227" s="196">
        <f t="shared" si="34"/>
        <v>0</v>
      </c>
      <c r="BF227" s="196">
        <f t="shared" si="35"/>
        <v>0</v>
      </c>
      <c r="BG227" s="196">
        <f t="shared" si="36"/>
        <v>0</v>
      </c>
      <c r="BH227" s="196">
        <f t="shared" si="37"/>
        <v>0</v>
      </c>
      <c r="BI227" s="196">
        <f t="shared" si="38"/>
        <v>0</v>
      </c>
      <c r="BJ227" s="14" t="s">
        <v>180</v>
      </c>
      <c r="BK227" s="196">
        <f t="shared" si="39"/>
        <v>0</v>
      </c>
      <c r="BL227" s="14" t="s">
        <v>179</v>
      </c>
      <c r="BM227" s="195" t="s">
        <v>1286</v>
      </c>
    </row>
    <row r="228" spans="1:65" s="2" customFormat="1" ht="24.2" customHeight="1">
      <c r="A228" s="31"/>
      <c r="B228" s="32"/>
      <c r="C228" s="184" t="s">
        <v>1287</v>
      </c>
      <c r="D228" s="184" t="s">
        <v>175</v>
      </c>
      <c r="E228" s="185" t="s">
        <v>1298</v>
      </c>
      <c r="F228" s="186" t="s">
        <v>1299</v>
      </c>
      <c r="G228" s="187" t="s">
        <v>337</v>
      </c>
      <c r="H228" s="188">
        <v>227</v>
      </c>
      <c r="I228" s="189"/>
      <c r="J228" s="188">
        <f t="shared" si="30"/>
        <v>0</v>
      </c>
      <c r="K228" s="190"/>
      <c r="L228" s="36"/>
      <c r="M228" s="191" t="s">
        <v>1</v>
      </c>
      <c r="N228" s="192" t="s">
        <v>38</v>
      </c>
      <c r="O228" s="68"/>
      <c r="P228" s="193">
        <f t="shared" si="31"/>
        <v>0</v>
      </c>
      <c r="Q228" s="193">
        <v>0</v>
      </c>
      <c r="R228" s="193">
        <f t="shared" si="32"/>
        <v>0</v>
      </c>
      <c r="S228" s="193">
        <v>0</v>
      </c>
      <c r="T228" s="194">
        <f t="shared" si="33"/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95" t="s">
        <v>179</v>
      </c>
      <c r="AT228" s="195" t="s">
        <v>175</v>
      </c>
      <c r="AU228" s="195" t="s">
        <v>180</v>
      </c>
      <c r="AY228" s="14" t="s">
        <v>172</v>
      </c>
      <c r="BE228" s="196">
        <f t="shared" si="34"/>
        <v>0</v>
      </c>
      <c r="BF228" s="196">
        <f t="shared" si="35"/>
        <v>0</v>
      </c>
      <c r="BG228" s="196">
        <f t="shared" si="36"/>
        <v>0</v>
      </c>
      <c r="BH228" s="196">
        <f t="shared" si="37"/>
        <v>0</v>
      </c>
      <c r="BI228" s="196">
        <f t="shared" si="38"/>
        <v>0</v>
      </c>
      <c r="BJ228" s="14" t="s">
        <v>180</v>
      </c>
      <c r="BK228" s="196">
        <f t="shared" si="39"/>
        <v>0</v>
      </c>
      <c r="BL228" s="14" t="s">
        <v>179</v>
      </c>
      <c r="BM228" s="195" t="s">
        <v>1290</v>
      </c>
    </row>
    <row r="229" spans="1:65" s="2" customFormat="1" ht="24.2" customHeight="1">
      <c r="A229" s="31"/>
      <c r="B229" s="32"/>
      <c r="C229" s="197" t="s">
        <v>1146</v>
      </c>
      <c r="D229" s="197" t="s">
        <v>256</v>
      </c>
      <c r="E229" s="198" t="s">
        <v>1302</v>
      </c>
      <c r="F229" s="199" t="s">
        <v>1303</v>
      </c>
      <c r="G229" s="200" t="s">
        <v>337</v>
      </c>
      <c r="H229" s="201">
        <v>227</v>
      </c>
      <c r="I229" s="202"/>
      <c r="J229" s="201">
        <f t="shared" si="30"/>
        <v>0</v>
      </c>
      <c r="K229" s="203"/>
      <c r="L229" s="204"/>
      <c r="M229" s="205" t="s">
        <v>1</v>
      </c>
      <c r="N229" s="206" t="s">
        <v>38</v>
      </c>
      <c r="O229" s="68"/>
      <c r="P229" s="193">
        <f t="shared" si="31"/>
        <v>0</v>
      </c>
      <c r="Q229" s="193">
        <v>0</v>
      </c>
      <c r="R229" s="193">
        <f t="shared" si="32"/>
        <v>0</v>
      </c>
      <c r="S229" s="193">
        <v>0</v>
      </c>
      <c r="T229" s="194">
        <f t="shared" si="33"/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220</v>
      </c>
      <c r="AT229" s="195" t="s">
        <v>256</v>
      </c>
      <c r="AU229" s="195" t="s">
        <v>180</v>
      </c>
      <c r="AY229" s="14" t="s">
        <v>172</v>
      </c>
      <c r="BE229" s="196">
        <f t="shared" si="34"/>
        <v>0</v>
      </c>
      <c r="BF229" s="196">
        <f t="shared" si="35"/>
        <v>0</v>
      </c>
      <c r="BG229" s="196">
        <f t="shared" si="36"/>
        <v>0</v>
      </c>
      <c r="BH229" s="196">
        <f t="shared" si="37"/>
        <v>0</v>
      </c>
      <c r="BI229" s="196">
        <f t="shared" si="38"/>
        <v>0</v>
      </c>
      <c r="BJ229" s="14" t="s">
        <v>180</v>
      </c>
      <c r="BK229" s="196">
        <f t="shared" si="39"/>
        <v>0</v>
      </c>
      <c r="BL229" s="14" t="s">
        <v>179</v>
      </c>
      <c r="BM229" s="195" t="s">
        <v>1293</v>
      </c>
    </row>
    <row r="230" spans="1:65" s="2" customFormat="1" ht="24.2" customHeight="1">
      <c r="A230" s="31"/>
      <c r="B230" s="32"/>
      <c r="C230" s="184" t="s">
        <v>1294</v>
      </c>
      <c r="D230" s="184" t="s">
        <v>175</v>
      </c>
      <c r="E230" s="185" t="s">
        <v>1305</v>
      </c>
      <c r="F230" s="186" t="s">
        <v>1306</v>
      </c>
      <c r="G230" s="187" t="s">
        <v>337</v>
      </c>
      <c r="H230" s="188">
        <v>34</v>
      </c>
      <c r="I230" s="189"/>
      <c r="J230" s="188">
        <f t="shared" si="30"/>
        <v>0</v>
      </c>
      <c r="K230" s="190"/>
      <c r="L230" s="36"/>
      <c r="M230" s="191" t="s">
        <v>1</v>
      </c>
      <c r="N230" s="192" t="s">
        <v>38</v>
      </c>
      <c r="O230" s="68"/>
      <c r="P230" s="193">
        <f t="shared" si="31"/>
        <v>0</v>
      </c>
      <c r="Q230" s="193">
        <v>0</v>
      </c>
      <c r="R230" s="193">
        <f t="shared" si="32"/>
        <v>0</v>
      </c>
      <c r="S230" s="193">
        <v>0</v>
      </c>
      <c r="T230" s="194">
        <f t="shared" si="33"/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179</v>
      </c>
      <c r="AT230" s="195" t="s">
        <v>175</v>
      </c>
      <c r="AU230" s="195" t="s">
        <v>180</v>
      </c>
      <c r="AY230" s="14" t="s">
        <v>172</v>
      </c>
      <c r="BE230" s="196">
        <f t="shared" si="34"/>
        <v>0</v>
      </c>
      <c r="BF230" s="196">
        <f t="shared" si="35"/>
        <v>0</v>
      </c>
      <c r="BG230" s="196">
        <f t="shared" si="36"/>
        <v>0</v>
      </c>
      <c r="BH230" s="196">
        <f t="shared" si="37"/>
        <v>0</v>
      </c>
      <c r="BI230" s="196">
        <f t="shared" si="38"/>
        <v>0</v>
      </c>
      <c r="BJ230" s="14" t="s">
        <v>180</v>
      </c>
      <c r="BK230" s="196">
        <f t="shared" si="39"/>
        <v>0</v>
      </c>
      <c r="BL230" s="14" t="s">
        <v>179</v>
      </c>
      <c r="BM230" s="195" t="s">
        <v>1297</v>
      </c>
    </row>
    <row r="231" spans="1:65" s="2" customFormat="1" ht="24.2" customHeight="1">
      <c r="A231" s="31"/>
      <c r="B231" s="32"/>
      <c r="C231" s="197" t="s">
        <v>1149</v>
      </c>
      <c r="D231" s="197" t="s">
        <v>256</v>
      </c>
      <c r="E231" s="198" t="s">
        <v>1308</v>
      </c>
      <c r="F231" s="199" t="s">
        <v>1309</v>
      </c>
      <c r="G231" s="200" t="s">
        <v>337</v>
      </c>
      <c r="H231" s="201">
        <v>34</v>
      </c>
      <c r="I231" s="202"/>
      <c r="J231" s="201">
        <f t="shared" si="30"/>
        <v>0</v>
      </c>
      <c r="K231" s="203"/>
      <c r="L231" s="204"/>
      <c r="M231" s="205" t="s">
        <v>1</v>
      </c>
      <c r="N231" s="206" t="s">
        <v>38</v>
      </c>
      <c r="O231" s="68"/>
      <c r="P231" s="193">
        <f t="shared" si="31"/>
        <v>0</v>
      </c>
      <c r="Q231" s="193">
        <v>0</v>
      </c>
      <c r="R231" s="193">
        <f t="shared" si="32"/>
        <v>0</v>
      </c>
      <c r="S231" s="193">
        <v>0</v>
      </c>
      <c r="T231" s="194">
        <f t="shared" si="33"/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95" t="s">
        <v>220</v>
      </c>
      <c r="AT231" s="195" t="s">
        <v>256</v>
      </c>
      <c r="AU231" s="195" t="s">
        <v>180</v>
      </c>
      <c r="AY231" s="14" t="s">
        <v>172</v>
      </c>
      <c r="BE231" s="196">
        <f t="shared" si="34"/>
        <v>0</v>
      </c>
      <c r="BF231" s="196">
        <f t="shared" si="35"/>
        <v>0</v>
      </c>
      <c r="BG231" s="196">
        <f t="shared" si="36"/>
        <v>0</v>
      </c>
      <c r="BH231" s="196">
        <f t="shared" si="37"/>
        <v>0</v>
      </c>
      <c r="BI231" s="196">
        <f t="shared" si="38"/>
        <v>0</v>
      </c>
      <c r="BJ231" s="14" t="s">
        <v>180</v>
      </c>
      <c r="BK231" s="196">
        <f t="shared" si="39"/>
        <v>0</v>
      </c>
      <c r="BL231" s="14" t="s">
        <v>179</v>
      </c>
      <c r="BM231" s="195" t="s">
        <v>1300</v>
      </c>
    </row>
    <row r="232" spans="1:65" s="2" customFormat="1" ht="24.2" customHeight="1">
      <c r="A232" s="31"/>
      <c r="B232" s="32"/>
      <c r="C232" s="184" t="s">
        <v>1301</v>
      </c>
      <c r="D232" s="184" t="s">
        <v>175</v>
      </c>
      <c r="E232" s="185" t="s">
        <v>1314</v>
      </c>
      <c r="F232" s="186" t="s">
        <v>1315</v>
      </c>
      <c r="G232" s="187" t="s">
        <v>337</v>
      </c>
      <c r="H232" s="188">
        <v>56</v>
      </c>
      <c r="I232" s="189"/>
      <c r="J232" s="188">
        <f t="shared" si="30"/>
        <v>0</v>
      </c>
      <c r="K232" s="190"/>
      <c r="L232" s="36"/>
      <c r="M232" s="191" t="s">
        <v>1</v>
      </c>
      <c r="N232" s="192" t="s">
        <v>38</v>
      </c>
      <c r="O232" s="68"/>
      <c r="P232" s="193">
        <f t="shared" si="31"/>
        <v>0</v>
      </c>
      <c r="Q232" s="193">
        <v>0</v>
      </c>
      <c r="R232" s="193">
        <f t="shared" si="32"/>
        <v>0</v>
      </c>
      <c r="S232" s="193">
        <v>0</v>
      </c>
      <c r="T232" s="194">
        <f t="shared" si="33"/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179</v>
      </c>
      <c r="AT232" s="195" t="s">
        <v>175</v>
      </c>
      <c r="AU232" s="195" t="s">
        <v>180</v>
      </c>
      <c r="AY232" s="14" t="s">
        <v>172</v>
      </c>
      <c r="BE232" s="196">
        <f t="shared" si="34"/>
        <v>0</v>
      </c>
      <c r="BF232" s="196">
        <f t="shared" si="35"/>
        <v>0</v>
      </c>
      <c r="BG232" s="196">
        <f t="shared" si="36"/>
        <v>0</v>
      </c>
      <c r="BH232" s="196">
        <f t="shared" si="37"/>
        <v>0</v>
      </c>
      <c r="BI232" s="196">
        <f t="shared" si="38"/>
        <v>0</v>
      </c>
      <c r="BJ232" s="14" t="s">
        <v>180</v>
      </c>
      <c r="BK232" s="196">
        <f t="shared" si="39"/>
        <v>0</v>
      </c>
      <c r="BL232" s="14" t="s">
        <v>179</v>
      </c>
      <c r="BM232" s="195" t="s">
        <v>1304</v>
      </c>
    </row>
    <row r="233" spans="1:65" s="2" customFormat="1" ht="24.2" customHeight="1">
      <c r="A233" s="31"/>
      <c r="B233" s="32"/>
      <c r="C233" s="197" t="s">
        <v>1152</v>
      </c>
      <c r="D233" s="197" t="s">
        <v>256</v>
      </c>
      <c r="E233" s="198" t="s">
        <v>1317</v>
      </c>
      <c r="F233" s="199" t="s">
        <v>1318</v>
      </c>
      <c r="G233" s="200" t="s">
        <v>337</v>
      </c>
      <c r="H233" s="201">
        <v>56</v>
      </c>
      <c r="I233" s="202"/>
      <c r="J233" s="201">
        <f t="shared" si="30"/>
        <v>0</v>
      </c>
      <c r="K233" s="203"/>
      <c r="L233" s="204"/>
      <c r="M233" s="205" t="s">
        <v>1</v>
      </c>
      <c r="N233" s="206" t="s">
        <v>38</v>
      </c>
      <c r="O233" s="68"/>
      <c r="P233" s="193">
        <f t="shared" si="31"/>
        <v>0</v>
      </c>
      <c r="Q233" s="193">
        <v>0</v>
      </c>
      <c r="R233" s="193">
        <f t="shared" si="32"/>
        <v>0</v>
      </c>
      <c r="S233" s="193">
        <v>0</v>
      </c>
      <c r="T233" s="194">
        <f t="shared" si="33"/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95" t="s">
        <v>220</v>
      </c>
      <c r="AT233" s="195" t="s">
        <v>256</v>
      </c>
      <c r="AU233" s="195" t="s">
        <v>180</v>
      </c>
      <c r="AY233" s="14" t="s">
        <v>172</v>
      </c>
      <c r="BE233" s="196">
        <f t="shared" si="34"/>
        <v>0</v>
      </c>
      <c r="BF233" s="196">
        <f t="shared" si="35"/>
        <v>0</v>
      </c>
      <c r="BG233" s="196">
        <f t="shared" si="36"/>
        <v>0</v>
      </c>
      <c r="BH233" s="196">
        <f t="shared" si="37"/>
        <v>0</v>
      </c>
      <c r="BI233" s="196">
        <f t="shared" si="38"/>
        <v>0</v>
      </c>
      <c r="BJ233" s="14" t="s">
        <v>180</v>
      </c>
      <c r="BK233" s="196">
        <f t="shared" si="39"/>
        <v>0</v>
      </c>
      <c r="BL233" s="14" t="s">
        <v>179</v>
      </c>
      <c r="BM233" s="195" t="s">
        <v>1307</v>
      </c>
    </row>
    <row r="234" spans="1:65" s="2" customFormat="1" ht="24.2" customHeight="1">
      <c r="A234" s="31"/>
      <c r="B234" s="32"/>
      <c r="C234" s="184" t="s">
        <v>77</v>
      </c>
      <c r="D234" s="184" t="s">
        <v>175</v>
      </c>
      <c r="E234" s="185" t="s">
        <v>1320</v>
      </c>
      <c r="F234" s="186" t="s">
        <v>1321</v>
      </c>
      <c r="G234" s="187" t="s">
        <v>337</v>
      </c>
      <c r="H234" s="188">
        <v>56</v>
      </c>
      <c r="I234" s="189"/>
      <c r="J234" s="188">
        <f t="shared" si="30"/>
        <v>0</v>
      </c>
      <c r="K234" s="190"/>
      <c r="L234" s="36"/>
      <c r="M234" s="191" t="s">
        <v>1</v>
      </c>
      <c r="N234" s="192" t="s">
        <v>38</v>
      </c>
      <c r="O234" s="68"/>
      <c r="P234" s="193">
        <f t="shared" si="31"/>
        <v>0</v>
      </c>
      <c r="Q234" s="193">
        <v>0</v>
      </c>
      <c r="R234" s="193">
        <f t="shared" si="32"/>
        <v>0</v>
      </c>
      <c r="S234" s="193">
        <v>0</v>
      </c>
      <c r="T234" s="194">
        <f t="shared" si="33"/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95" t="s">
        <v>179</v>
      </c>
      <c r="AT234" s="195" t="s">
        <v>175</v>
      </c>
      <c r="AU234" s="195" t="s">
        <v>180</v>
      </c>
      <c r="AY234" s="14" t="s">
        <v>172</v>
      </c>
      <c r="BE234" s="196">
        <f t="shared" si="34"/>
        <v>0</v>
      </c>
      <c r="BF234" s="196">
        <f t="shared" si="35"/>
        <v>0</v>
      </c>
      <c r="BG234" s="196">
        <f t="shared" si="36"/>
        <v>0</v>
      </c>
      <c r="BH234" s="196">
        <f t="shared" si="37"/>
        <v>0</v>
      </c>
      <c r="BI234" s="196">
        <f t="shared" si="38"/>
        <v>0</v>
      </c>
      <c r="BJ234" s="14" t="s">
        <v>180</v>
      </c>
      <c r="BK234" s="196">
        <f t="shared" si="39"/>
        <v>0</v>
      </c>
      <c r="BL234" s="14" t="s">
        <v>179</v>
      </c>
      <c r="BM234" s="195" t="s">
        <v>1310</v>
      </c>
    </row>
    <row r="235" spans="1:65" s="2" customFormat="1" ht="24.2" customHeight="1">
      <c r="A235" s="31"/>
      <c r="B235" s="32"/>
      <c r="C235" s="184" t="s">
        <v>82</v>
      </c>
      <c r="D235" s="184" t="s">
        <v>175</v>
      </c>
      <c r="E235" s="185" t="s">
        <v>1323</v>
      </c>
      <c r="F235" s="186" t="s">
        <v>1324</v>
      </c>
      <c r="G235" s="187" t="s">
        <v>337</v>
      </c>
      <c r="H235" s="188">
        <v>6</v>
      </c>
      <c r="I235" s="189"/>
      <c r="J235" s="188">
        <f t="shared" si="30"/>
        <v>0</v>
      </c>
      <c r="K235" s="190"/>
      <c r="L235" s="36"/>
      <c r="M235" s="191" t="s">
        <v>1</v>
      </c>
      <c r="N235" s="192" t="s">
        <v>38</v>
      </c>
      <c r="O235" s="68"/>
      <c r="P235" s="193">
        <f t="shared" si="31"/>
        <v>0</v>
      </c>
      <c r="Q235" s="193">
        <v>0</v>
      </c>
      <c r="R235" s="193">
        <f t="shared" si="32"/>
        <v>0</v>
      </c>
      <c r="S235" s="193">
        <v>0</v>
      </c>
      <c r="T235" s="194">
        <f t="shared" si="33"/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179</v>
      </c>
      <c r="AT235" s="195" t="s">
        <v>175</v>
      </c>
      <c r="AU235" s="195" t="s">
        <v>180</v>
      </c>
      <c r="AY235" s="14" t="s">
        <v>172</v>
      </c>
      <c r="BE235" s="196">
        <f t="shared" si="34"/>
        <v>0</v>
      </c>
      <c r="BF235" s="196">
        <f t="shared" si="35"/>
        <v>0</v>
      </c>
      <c r="BG235" s="196">
        <f t="shared" si="36"/>
        <v>0</v>
      </c>
      <c r="BH235" s="196">
        <f t="shared" si="37"/>
        <v>0</v>
      </c>
      <c r="BI235" s="196">
        <f t="shared" si="38"/>
        <v>0</v>
      </c>
      <c r="BJ235" s="14" t="s">
        <v>180</v>
      </c>
      <c r="BK235" s="196">
        <f t="shared" si="39"/>
        <v>0</v>
      </c>
      <c r="BL235" s="14" t="s">
        <v>179</v>
      </c>
      <c r="BM235" s="195" t="s">
        <v>1313</v>
      </c>
    </row>
    <row r="236" spans="1:65" s="2" customFormat="1" ht="24.2" customHeight="1">
      <c r="A236" s="31"/>
      <c r="B236" s="32"/>
      <c r="C236" s="197" t="s">
        <v>85</v>
      </c>
      <c r="D236" s="197" t="s">
        <v>256</v>
      </c>
      <c r="E236" s="198" t="s">
        <v>1326</v>
      </c>
      <c r="F236" s="199" t="s">
        <v>1327</v>
      </c>
      <c r="G236" s="200" t="s">
        <v>337</v>
      </c>
      <c r="H236" s="201">
        <v>6</v>
      </c>
      <c r="I236" s="202"/>
      <c r="J236" s="201">
        <f t="shared" si="30"/>
        <v>0</v>
      </c>
      <c r="K236" s="203"/>
      <c r="L236" s="204"/>
      <c r="M236" s="205" t="s">
        <v>1</v>
      </c>
      <c r="N236" s="206" t="s">
        <v>38</v>
      </c>
      <c r="O236" s="68"/>
      <c r="P236" s="193">
        <f t="shared" si="31"/>
        <v>0</v>
      </c>
      <c r="Q236" s="193">
        <v>3.6000000000000002E-4</v>
      </c>
      <c r="R236" s="193">
        <f t="shared" si="32"/>
        <v>2.16E-3</v>
      </c>
      <c r="S236" s="193">
        <v>0</v>
      </c>
      <c r="T236" s="194">
        <f t="shared" si="33"/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220</v>
      </c>
      <c r="AT236" s="195" t="s">
        <v>256</v>
      </c>
      <c r="AU236" s="195" t="s">
        <v>180</v>
      </c>
      <c r="AY236" s="14" t="s">
        <v>172</v>
      </c>
      <c r="BE236" s="196">
        <f t="shared" si="34"/>
        <v>0</v>
      </c>
      <c r="BF236" s="196">
        <f t="shared" si="35"/>
        <v>0</v>
      </c>
      <c r="BG236" s="196">
        <f t="shared" si="36"/>
        <v>0</v>
      </c>
      <c r="BH236" s="196">
        <f t="shared" si="37"/>
        <v>0</v>
      </c>
      <c r="BI236" s="196">
        <f t="shared" si="38"/>
        <v>0</v>
      </c>
      <c r="BJ236" s="14" t="s">
        <v>180</v>
      </c>
      <c r="BK236" s="196">
        <f t="shared" si="39"/>
        <v>0</v>
      </c>
      <c r="BL236" s="14" t="s">
        <v>179</v>
      </c>
      <c r="BM236" s="195" t="s">
        <v>1316</v>
      </c>
    </row>
    <row r="237" spans="1:65" s="2" customFormat="1" ht="24.2" customHeight="1">
      <c r="A237" s="31"/>
      <c r="B237" s="32"/>
      <c r="C237" s="184" t="s">
        <v>88</v>
      </c>
      <c r="D237" s="184" t="s">
        <v>175</v>
      </c>
      <c r="E237" s="185" t="s">
        <v>1355</v>
      </c>
      <c r="F237" s="186" t="s">
        <v>1356</v>
      </c>
      <c r="G237" s="187" t="s">
        <v>1048</v>
      </c>
      <c r="H237" s="188">
        <v>24</v>
      </c>
      <c r="I237" s="189"/>
      <c r="J237" s="188">
        <f t="shared" si="30"/>
        <v>0</v>
      </c>
      <c r="K237" s="190"/>
      <c r="L237" s="36"/>
      <c r="M237" s="191" t="s">
        <v>1</v>
      </c>
      <c r="N237" s="192" t="s">
        <v>38</v>
      </c>
      <c r="O237" s="68"/>
      <c r="P237" s="193">
        <f t="shared" si="31"/>
        <v>0</v>
      </c>
      <c r="Q237" s="193">
        <v>0</v>
      </c>
      <c r="R237" s="193">
        <f t="shared" si="32"/>
        <v>0</v>
      </c>
      <c r="S237" s="193">
        <v>0</v>
      </c>
      <c r="T237" s="194">
        <f t="shared" si="33"/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179</v>
      </c>
      <c r="AT237" s="195" t="s">
        <v>175</v>
      </c>
      <c r="AU237" s="195" t="s">
        <v>180</v>
      </c>
      <c r="AY237" s="14" t="s">
        <v>172</v>
      </c>
      <c r="BE237" s="196">
        <f t="shared" si="34"/>
        <v>0</v>
      </c>
      <c r="BF237" s="196">
        <f t="shared" si="35"/>
        <v>0</v>
      </c>
      <c r="BG237" s="196">
        <f t="shared" si="36"/>
        <v>0</v>
      </c>
      <c r="BH237" s="196">
        <f t="shared" si="37"/>
        <v>0</v>
      </c>
      <c r="BI237" s="196">
        <f t="shared" si="38"/>
        <v>0</v>
      </c>
      <c r="BJ237" s="14" t="s">
        <v>180</v>
      </c>
      <c r="BK237" s="196">
        <f t="shared" si="39"/>
        <v>0</v>
      </c>
      <c r="BL237" s="14" t="s">
        <v>179</v>
      </c>
      <c r="BM237" s="195" t="s">
        <v>1319</v>
      </c>
    </row>
    <row r="238" spans="1:65" s="2" customFormat="1" ht="24.2" customHeight="1">
      <c r="A238" s="31"/>
      <c r="B238" s="32"/>
      <c r="C238" s="184" t="s">
        <v>91</v>
      </c>
      <c r="D238" s="184" t="s">
        <v>175</v>
      </c>
      <c r="E238" s="185" t="s">
        <v>1359</v>
      </c>
      <c r="F238" s="186" t="s">
        <v>1360</v>
      </c>
      <c r="G238" s="187" t="s">
        <v>1048</v>
      </c>
      <c r="H238" s="188">
        <v>20</v>
      </c>
      <c r="I238" s="189"/>
      <c r="J238" s="188">
        <f t="shared" si="30"/>
        <v>0</v>
      </c>
      <c r="K238" s="190"/>
      <c r="L238" s="36"/>
      <c r="M238" s="191" t="s">
        <v>1</v>
      </c>
      <c r="N238" s="192" t="s">
        <v>38</v>
      </c>
      <c r="O238" s="68"/>
      <c r="P238" s="193">
        <f t="shared" si="31"/>
        <v>0</v>
      </c>
      <c r="Q238" s="193">
        <v>0</v>
      </c>
      <c r="R238" s="193">
        <f t="shared" si="32"/>
        <v>0</v>
      </c>
      <c r="S238" s="193">
        <v>0</v>
      </c>
      <c r="T238" s="194">
        <f t="shared" si="33"/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179</v>
      </c>
      <c r="AT238" s="195" t="s">
        <v>175</v>
      </c>
      <c r="AU238" s="195" t="s">
        <v>180</v>
      </c>
      <c r="AY238" s="14" t="s">
        <v>172</v>
      </c>
      <c r="BE238" s="196">
        <f t="shared" si="34"/>
        <v>0</v>
      </c>
      <c r="BF238" s="196">
        <f t="shared" si="35"/>
        <v>0</v>
      </c>
      <c r="BG238" s="196">
        <f t="shared" si="36"/>
        <v>0</v>
      </c>
      <c r="BH238" s="196">
        <f t="shared" si="37"/>
        <v>0</v>
      </c>
      <c r="BI238" s="196">
        <f t="shared" si="38"/>
        <v>0</v>
      </c>
      <c r="BJ238" s="14" t="s">
        <v>180</v>
      </c>
      <c r="BK238" s="196">
        <f t="shared" si="39"/>
        <v>0</v>
      </c>
      <c r="BL238" s="14" t="s">
        <v>179</v>
      </c>
      <c r="BM238" s="195" t="s">
        <v>1322</v>
      </c>
    </row>
    <row r="239" spans="1:65" s="2" customFormat="1" ht="24.2" customHeight="1">
      <c r="A239" s="31"/>
      <c r="B239" s="32"/>
      <c r="C239" s="184" t="s">
        <v>94</v>
      </c>
      <c r="D239" s="184" t="s">
        <v>175</v>
      </c>
      <c r="E239" s="185" t="s">
        <v>1366</v>
      </c>
      <c r="F239" s="186" t="s">
        <v>1367</v>
      </c>
      <c r="G239" s="187" t="s">
        <v>1048</v>
      </c>
      <c r="H239" s="188">
        <v>8</v>
      </c>
      <c r="I239" s="189"/>
      <c r="J239" s="188">
        <f t="shared" si="30"/>
        <v>0</v>
      </c>
      <c r="K239" s="190"/>
      <c r="L239" s="36"/>
      <c r="M239" s="191" t="s">
        <v>1</v>
      </c>
      <c r="N239" s="192" t="s">
        <v>38</v>
      </c>
      <c r="O239" s="68"/>
      <c r="P239" s="193">
        <f t="shared" si="31"/>
        <v>0</v>
      </c>
      <c r="Q239" s="193">
        <v>0</v>
      </c>
      <c r="R239" s="193">
        <f t="shared" si="32"/>
        <v>0</v>
      </c>
      <c r="S239" s="193">
        <v>0</v>
      </c>
      <c r="T239" s="194">
        <f t="shared" si="33"/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95" t="s">
        <v>179</v>
      </c>
      <c r="AT239" s="195" t="s">
        <v>175</v>
      </c>
      <c r="AU239" s="195" t="s">
        <v>180</v>
      </c>
      <c r="AY239" s="14" t="s">
        <v>172</v>
      </c>
      <c r="BE239" s="196">
        <f t="shared" si="34"/>
        <v>0</v>
      </c>
      <c r="BF239" s="196">
        <f t="shared" si="35"/>
        <v>0</v>
      </c>
      <c r="BG239" s="196">
        <f t="shared" si="36"/>
        <v>0</v>
      </c>
      <c r="BH239" s="196">
        <f t="shared" si="37"/>
        <v>0</v>
      </c>
      <c r="BI239" s="196">
        <f t="shared" si="38"/>
        <v>0</v>
      </c>
      <c r="BJ239" s="14" t="s">
        <v>180</v>
      </c>
      <c r="BK239" s="196">
        <f t="shared" si="39"/>
        <v>0</v>
      </c>
      <c r="BL239" s="14" t="s">
        <v>179</v>
      </c>
      <c r="BM239" s="195" t="s">
        <v>1325</v>
      </c>
    </row>
    <row r="240" spans="1:65" s="2" customFormat="1" ht="24.2" customHeight="1">
      <c r="A240" s="31"/>
      <c r="B240" s="32"/>
      <c r="C240" s="184" t="s">
        <v>97</v>
      </c>
      <c r="D240" s="184" t="s">
        <v>175</v>
      </c>
      <c r="E240" s="185" t="s">
        <v>1369</v>
      </c>
      <c r="F240" s="186" t="s">
        <v>1370</v>
      </c>
      <c r="G240" s="187" t="s">
        <v>1048</v>
      </c>
      <c r="H240" s="188">
        <v>4</v>
      </c>
      <c r="I240" s="189"/>
      <c r="J240" s="188">
        <f t="shared" si="30"/>
        <v>0</v>
      </c>
      <c r="K240" s="190"/>
      <c r="L240" s="36"/>
      <c r="M240" s="191" t="s">
        <v>1</v>
      </c>
      <c r="N240" s="192" t="s">
        <v>38</v>
      </c>
      <c r="O240" s="68"/>
      <c r="P240" s="193">
        <f t="shared" si="31"/>
        <v>0</v>
      </c>
      <c r="Q240" s="193">
        <v>0</v>
      </c>
      <c r="R240" s="193">
        <f t="shared" si="32"/>
        <v>0</v>
      </c>
      <c r="S240" s="193">
        <v>0</v>
      </c>
      <c r="T240" s="194">
        <f t="shared" si="33"/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179</v>
      </c>
      <c r="AT240" s="195" t="s">
        <v>175</v>
      </c>
      <c r="AU240" s="195" t="s">
        <v>180</v>
      </c>
      <c r="AY240" s="14" t="s">
        <v>172</v>
      </c>
      <c r="BE240" s="196">
        <f t="shared" si="34"/>
        <v>0</v>
      </c>
      <c r="BF240" s="196">
        <f t="shared" si="35"/>
        <v>0</v>
      </c>
      <c r="BG240" s="196">
        <f t="shared" si="36"/>
        <v>0</v>
      </c>
      <c r="BH240" s="196">
        <f t="shared" si="37"/>
        <v>0</v>
      </c>
      <c r="BI240" s="196">
        <f t="shared" si="38"/>
        <v>0</v>
      </c>
      <c r="BJ240" s="14" t="s">
        <v>180</v>
      </c>
      <c r="BK240" s="196">
        <f t="shared" si="39"/>
        <v>0</v>
      </c>
      <c r="BL240" s="14" t="s">
        <v>179</v>
      </c>
      <c r="BM240" s="195" t="s">
        <v>1328</v>
      </c>
    </row>
    <row r="241" spans="1:65" s="2" customFormat="1" ht="24.2" customHeight="1">
      <c r="A241" s="31"/>
      <c r="B241" s="32"/>
      <c r="C241" s="184" t="s">
        <v>100</v>
      </c>
      <c r="D241" s="184" t="s">
        <v>175</v>
      </c>
      <c r="E241" s="185" t="s">
        <v>1373</v>
      </c>
      <c r="F241" s="186" t="s">
        <v>1374</v>
      </c>
      <c r="G241" s="187" t="s">
        <v>1048</v>
      </c>
      <c r="H241" s="188">
        <v>4</v>
      </c>
      <c r="I241" s="189"/>
      <c r="J241" s="188">
        <f t="shared" si="30"/>
        <v>0</v>
      </c>
      <c r="K241" s="190"/>
      <c r="L241" s="36"/>
      <c r="M241" s="191" t="s">
        <v>1</v>
      </c>
      <c r="N241" s="192" t="s">
        <v>38</v>
      </c>
      <c r="O241" s="68"/>
      <c r="P241" s="193">
        <f t="shared" si="31"/>
        <v>0</v>
      </c>
      <c r="Q241" s="193">
        <v>0</v>
      </c>
      <c r="R241" s="193">
        <f t="shared" si="32"/>
        <v>0</v>
      </c>
      <c r="S241" s="193">
        <v>0</v>
      </c>
      <c r="T241" s="194">
        <f t="shared" si="33"/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95" t="s">
        <v>179</v>
      </c>
      <c r="AT241" s="195" t="s">
        <v>175</v>
      </c>
      <c r="AU241" s="195" t="s">
        <v>180</v>
      </c>
      <c r="AY241" s="14" t="s">
        <v>172</v>
      </c>
      <c r="BE241" s="196">
        <f t="shared" si="34"/>
        <v>0</v>
      </c>
      <c r="BF241" s="196">
        <f t="shared" si="35"/>
        <v>0</v>
      </c>
      <c r="BG241" s="196">
        <f t="shared" si="36"/>
        <v>0</v>
      </c>
      <c r="BH241" s="196">
        <f t="shared" si="37"/>
        <v>0</v>
      </c>
      <c r="BI241" s="196">
        <f t="shared" si="38"/>
        <v>0</v>
      </c>
      <c r="BJ241" s="14" t="s">
        <v>180</v>
      </c>
      <c r="BK241" s="196">
        <f t="shared" si="39"/>
        <v>0</v>
      </c>
      <c r="BL241" s="14" t="s">
        <v>179</v>
      </c>
      <c r="BM241" s="195" t="s">
        <v>1331</v>
      </c>
    </row>
    <row r="242" spans="1:65" s="2" customFormat="1" ht="24.2" customHeight="1">
      <c r="A242" s="31"/>
      <c r="B242" s="32"/>
      <c r="C242" s="184" t="s">
        <v>103</v>
      </c>
      <c r="D242" s="184" t="s">
        <v>175</v>
      </c>
      <c r="E242" s="185" t="s">
        <v>1380</v>
      </c>
      <c r="F242" s="186" t="s">
        <v>1381</v>
      </c>
      <c r="G242" s="187" t="s">
        <v>1048</v>
      </c>
      <c r="H242" s="188">
        <v>4</v>
      </c>
      <c r="I242" s="189"/>
      <c r="J242" s="188">
        <f t="shared" si="30"/>
        <v>0</v>
      </c>
      <c r="K242" s="190"/>
      <c r="L242" s="36"/>
      <c r="M242" s="191" t="s">
        <v>1</v>
      </c>
      <c r="N242" s="192" t="s">
        <v>38</v>
      </c>
      <c r="O242" s="68"/>
      <c r="P242" s="193">
        <f t="shared" si="31"/>
        <v>0</v>
      </c>
      <c r="Q242" s="193">
        <v>0</v>
      </c>
      <c r="R242" s="193">
        <f t="shared" si="32"/>
        <v>0</v>
      </c>
      <c r="S242" s="193">
        <v>0</v>
      </c>
      <c r="T242" s="194">
        <f t="shared" si="33"/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179</v>
      </c>
      <c r="AT242" s="195" t="s">
        <v>175</v>
      </c>
      <c r="AU242" s="195" t="s">
        <v>180</v>
      </c>
      <c r="AY242" s="14" t="s">
        <v>172</v>
      </c>
      <c r="BE242" s="196">
        <f t="shared" si="34"/>
        <v>0</v>
      </c>
      <c r="BF242" s="196">
        <f t="shared" si="35"/>
        <v>0</v>
      </c>
      <c r="BG242" s="196">
        <f t="shared" si="36"/>
        <v>0</v>
      </c>
      <c r="BH242" s="196">
        <f t="shared" si="37"/>
        <v>0</v>
      </c>
      <c r="BI242" s="196">
        <f t="shared" si="38"/>
        <v>0</v>
      </c>
      <c r="BJ242" s="14" t="s">
        <v>180</v>
      </c>
      <c r="BK242" s="196">
        <f t="shared" si="39"/>
        <v>0</v>
      </c>
      <c r="BL242" s="14" t="s">
        <v>179</v>
      </c>
      <c r="BM242" s="195" t="s">
        <v>1334</v>
      </c>
    </row>
    <row r="243" spans="1:65" s="2" customFormat="1" ht="24.2" customHeight="1">
      <c r="A243" s="31"/>
      <c r="B243" s="32"/>
      <c r="C243" s="184" t="s">
        <v>106</v>
      </c>
      <c r="D243" s="184" t="s">
        <v>175</v>
      </c>
      <c r="E243" s="185" t="s">
        <v>1383</v>
      </c>
      <c r="F243" s="186" t="s">
        <v>1384</v>
      </c>
      <c r="G243" s="187" t="s">
        <v>1048</v>
      </c>
      <c r="H243" s="188">
        <v>4</v>
      </c>
      <c r="I243" s="189"/>
      <c r="J243" s="188">
        <f t="shared" si="30"/>
        <v>0</v>
      </c>
      <c r="K243" s="190"/>
      <c r="L243" s="36"/>
      <c r="M243" s="191" t="s">
        <v>1</v>
      </c>
      <c r="N243" s="192" t="s">
        <v>38</v>
      </c>
      <c r="O243" s="68"/>
      <c r="P243" s="193">
        <f t="shared" si="31"/>
        <v>0</v>
      </c>
      <c r="Q243" s="193">
        <v>0</v>
      </c>
      <c r="R243" s="193">
        <f t="shared" si="32"/>
        <v>0</v>
      </c>
      <c r="S243" s="193">
        <v>0</v>
      </c>
      <c r="T243" s="194">
        <f t="shared" si="33"/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95" t="s">
        <v>179</v>
      </c>
      <c r="AT243" s="195" t="s">
        <v>175</v>
      </c>
      <c r="AU243" s="195" t="s">
        <v>180</v>
      </c>
      <c r="AY243" s="14" t="s">
        <v>172</v>
      </c>
      <c r="BE243" s="196">
        <f t="shared" si="34"/>
        <v>0</v>
      </c>
      <c r="BF243" s="196">
        <f t="shared" si="35"/>
        <v>0</v>
      </c>
      <c r="BG243" s="196">
        <f t="shared" si="36"/>
        <v>0</v>
      </c>
      <c r="BH243" s="196">
        <f t="shared" si="37"/>
        <v>0</v>
      </c>
      <c r="BI243" s="196">
        <f t="shared" si="38"/>
        <v>0</v>
      </c>
      <c r="BJ243" s="14" t="s">
        <v>180</v>
      </c>
      <c r="BK243" s="196">
        <f t="shared" si="39"/>
        <v>0</v>
      </c>
      <c r="BL243" s="14" t="s">
        <v>179</v>
      </c>
      <c r="BM243" s="195" t="s">
        <v>1337</v>
      </c>
    </row>
    <row r="244" spans="1:65" s="2" customFormat="1" ht="24.2" customHeight="1">
      <c r="A244" s="31"/>
      <c r="B244" s="32"/>
      <c r="C244" s="184" t="s">
        <v>109</v>
      </c>
      <c r="D244" s="184" t="s">
        <v>175</v>
      </c>
      <c r="E244" s="185" t="s">
        <v>1387</v>
      </c>
      <c r="F244" s="186" t="s">
        <v>1388</v>
      </c>
      <c r="G244" s="187" t="s">
        <v>1048</v>
      </c>
      <c r="H244" s="188">
        <v>12</v>
      </c>
      <c r="I244" s="189"/>
      <c r="J244" s="188">
        <f t="shared" si="30"/>
        <v>0</v>
      </c>
      <c r="K244" s="190"/>
      <c r="L244" s="36"/>
      <c r="M244" s="191" t="s">
        <v>1</v>
      </c>
      <c r="N244" s="192" t="s">
        <v>38</v>
      </c>
      <c r="O244" s="68"/>
      <c r="P244" s="193">
        <f t="shared" si="31"/>
        <v>0</v>
      </c>
      <c r="Q244" s="193">
        <v>0</v>
      </c>
      <c r="R244" s="193">
        <f t="shared" si="32"/>
        <v>0</v>
      </c>
      <c r="S244" s="193">
        <v>0</v>
      </c>
      <c r="T244" s="194">
        <f t="shared" si="33"/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179</v>
      </c>
      <c r="AT244" s="195" t="s">
        <v>175</v>
      </c>
      <c r="AU244" s="195" t="s">
        <v>180</v>
      </c>
      <c r="AY244" s="14" t="s">
        <v>172</v>
      </c>
      <c r="BE244" s="196">
        <f t="shared" si="34"/>
        <v>0</v>
      </c>
      <c r="BF244" s="196">
        <f t="shared" si="35"/>
        <v>0</v>
      </c>
      <c r="BG244" s="196">
        <f t="shared" si="36"/>
        <v>0</v>
      </c>
      <c r="BH244" s="196">
        <f t="shared" si="37"/>
        <v>0</v>
      </c>
      <c r="BI244" s="196">
        <f t="shared" si="38"/>
        <v>0</v>
      </c>
      <c r="BJ244" s="14" t="s">
        <v>180</v>
      </c>
      <c r="BK244" s="196">
        <f t="shared" si="39"/>
        <v>0</v>
      </c>
      <c r="BL244" s="14" t="s">
        <v>179</v>
      </c>
      <c r="BM244" s="195" t="s">
        <v>1340</v>
      </c>
    </row>
    <row r="245" spans="1:65" s="2" customFormat="1" ht="24.2" customHeight="1">
      <c r="A245" s="31"/>
      <c r="B245" s="32"/>
      <c r="C245" s="197" t="s">
        <v>1165</v>
      </c>
      <c r="D245" s="197" t="s">
        <v>256</v>
      </c>
      <c r="E245" s="198" t="s">
        <v>1390</v>
      </c>
      <c r="F245" s="199" t="s">
        <v>1391</v>
      </c>
      <c r="G245" s="200" t="s">
        <v>1048</v>
      </c>
      <c r="H245" s="201">
        <v>12</v>
      </c>
      <c r="I245" s="202"/>
      <c r="J245" s="201">
        <f t="shared" si="30"/>
        <v>0</v>
      </c>
      <c r="K245" s="203"/>
      <c r="L245" s="204"/>
      <c r="M245" s="205" t="s">
        <v>1</v>
      </c>
      <c r="N245" s="206" t="s">
        <v>38</v>
      </c>
      <c r="O245" s="68"/>
      <c r="P245" s="193">
        <f t="shared" si="31"/>
        <v>0</v>
      </c>
      <c r="Q245" s="193">
        <v>0</v>
      </c>
      <c r="R245" s="193">
        <f t="shared" si="32"/>
        <v>0</v>
      </c>
      <c r="S245" s="193">
        <v>0</v>
      </c>
      <c r="T245" s="194">
        <f t="shared" si="33"/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220</v>
      </c>
      <c r="AT245" s="195" t="s">
        <v>256</v>
      </c>
      <c r="AU245" s="195" t="s">
        <v>180</v>
      </c>
      <c r="AY245" s="14" t="s">
        <v>172</v>
      </c>
      <c r="BE245" s="196">
        <f t="shared" si="34"/>
        <v>0</v>
      </c>
      <c r="BF245" s="196">
        <f t="shared" si="35"/>
        <v>0</v>
      </c>
      <c r="BG245" s="196">
        <f t="shared" si="36"/>
        <v>0</v>
      </c>
      <c r="BH245" s="196">
        <f t="shared" si="37"/>
        <v>0</v>
      </c>
      <c r="BI245" s="196">
        <f t="shared" si="38"/>
        <v>0</v>
      </c>
      <c r="BJ245" s="14" t="s">
        <v>180</v>
      </c>
      <c r="BK245" s="196">
        <f t="shared" si="39"/>
        <v>0</v>
      </c>
      <c r="BL245" s="14" t="s">
        <v>179</v>
      </c>
      <c r="BM245" s="195" t="s">
        <v>1343</v>
      </c>
    </row>
    <row r="246" spans="1:65" s="2" customFormat="1" ht="24.2" customHeight="1">
      <c r="A246" s="31"/>
      <c r="B246" s="32"/>
      <c r="C246" s="197" t="s">
        <v>1344</v>
      </c>
      <c r="D246" s="197" t="s">
        <v>256</v>
      </c>
      <c r="E246" s="198" t="s">
        <v>1394</v>
      </c>
      <c r="F246" s="199" t="s">
        <v>1395</v>
      </c>
      <c r="G246" s="200" t="s">
        <v>1048</v>
      </c>
      <c r="H246" s="201">
        <v>12</v>
      </c>
      <c r="I246" s="202"/>
      <c r="J246" s="201">
        <f t="shared" si="30"/>
        <v>0</v>
      </c>
      <c r="K246" s="203"/>
      <c r="L246" s="204"/>
      <c r="M246" s="205" t="s">
        <v>1</v>
      </c>
      <c r="N246" s="206" t="s">
        <v>38</v>
      </c>
      <c r="O246" s="68"/>
      <c r="P246" s="193">
        <f t="shared" si="31"/>
        <v>0</v>
      </c>
      <c r="Q246" s="193">
        <v>0</v>
      </c>
      <c r="R246" s="193">
        <f t="shared" si="32"/>
        <v>0</v>
      </c>
      <c r="S246" s="193">
        <v>0</v>
      </c>
      <c r="T246" s="194">
        <f t="shared" si="33"/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95" t="s">
        <v>220</v>
      </c>
      <c r="AT246" s="195" t="s">
        <v>256</v>
      </c>
      <c r="AU246" s="195" t="s">
        <v>180</v>
      </c>
      <c r="AY246" s="14" t="s">
        <v>172</v>
      </c>
      <c r="BE246" s="196">
        <f t="shared" si="34"/>
        <v>0</v>
      </c>
      <c r="BF246" s="196">
        <f t="shared" si="35"/>
        <v>0</v>
      </c>
      <c r="BG246" s="196">
        <f t="shared" si="36"/>
        <v>0</v>
      </c>
      <c r="BH246" s="196">
        <f t="shared" si="37"/>
        <v>0</v>
      </c>
      <c r="BI246" s="196">
        <f t="shared" si="38"/>
        <v>0</v>
      </c>
      <c r="BJ246" s="14" t="s">
        <v>180</v>
      </c>
      <c r="BK246" s="196">
        <f t="shared" si="39"/>
        <v>0</v>
      </c>
      <c r="BL246" s="14" t="s">
        <v>179</v>
      </c>
      <c r="BM246" s="195" t="s">
        <v>1347</v>
      </c>
    </row>
    <row r="247" spans="1:65" s="2" customFormat="1" ht="24.2" customHeight="1">
      <c r="A247" s="31"/>
      <c r="B247" s="32"/>
      <c r="C247" s="184" t="s">
        <v>1168</v>
      </c>
      <c r="D247" s="184" t="s">
        <v>175</v>
      </c>
      <c r="E247" s="185" t="s">
        <v>1397</v>
      </c>
      <c r="F247" s="186" t="s">
        <v>1398</v>
      </c>
      <c r="G247" s="187" t="s">
        <v>1048</v>
      </c>
      <c r="H247" s="188">
        <v>1</v>
      </c>
      <c r="I247" s="189"/>
      <c r="J247" s="188">
        <f t="shared" si="30"/>
        <v>0</v>
      </c>
      <c r="K247" s="190"/>
      <c r="L247" s="36"/>
      <c r="M247" s="191" t="s">
        <v>1</v>
      </c>
      <c r="N247" s="192" t="s">
        <v>38</v>
      </c>
      <c r="O247" s="68"/>
      <c r="P247" s="193">
        <f t="shared" si="31"/>
        <v>0</v>
      </c>
      <c r="Q247" s="193">
        <v>0</v>
      </c>
      <c r="R247" s="193">
        <f t="shared" si="32"/>
        <v>0</v>
      </c>
      <c r="S247" s="193">
        <v>0</v>
      </c>
      <c r="T247" s="194">
        <f t="shared" si="33"/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179</v>
      </c>
      <c r="AT247" s="195" t="s">
        <v>175</v>
      </c>
      <c r="AU247" s="195" t="s">
        <v>180</v>
      </c>
      <c r="AY247" s="14" t="s">
        <v>172</v>
      </c>
      <c r="BE247" s="196">
        <f t="shared" si="34"/>
        <v>0</v>
      </c>
      <c r="BF247" s="196">
        <f t="shared" si="35"/>
        <v>0</v>
      </c>
      <c r="BG247" s="196">
        <f t="shared" si="36"/>
        <v>0</v>
      </c>
      <c r="BH247" s="196">
        <f t="shared" si="37"/>
        <v>0</v>
      </c>
      <c r="BI247" s="196">
        <f t="shared" si="38"/>
        <v>0</v>
      </c>
      <c r="BJ247" s="14" t="s">
        <v>180</v>
      </c>
      <c r="BK247" s="196">
        <f t="shared" si="39"/>
        <v>0</v>
      </c>
      <c r="BL247" s="14" t="s">
        <v>179</v>
      </c>
      <c r="BM247" s="195" t="s">
        <v>1350</v>
      </c>
    </row>
    <row r="248" spans="1:65" s="2" customFormat="1" ht="24.2" customHeight="1">
      <c r="A248" s="31"/>
      <c r="B248" s="32"/>
      <c r="C248" s="197" t="s">
        <v>1351</v>
      </c>
      <c r="D248" s="197" t="s">
        <v>256</v>
      </c>
      <c r="E248" s="198" t="s">
        <v>1401</v>
      </c>
      <c r="F248" s="199" t="s">
        <v>1402</v>
      </c>
      <c r="G248" s="200" t="s">
        <v>1048</v>
      </c>
      <c r="H248" s="201">
        <v>1</v>
      </c>
      <c r="I248" s="202"/>
      <c r="J248" s="201">
        <f t="shared" ref="J248:J279" si="40">ROUND(I248*H248,2)</f>
        <v>0</v>
      </c>
      <c r="K248" s="203"/>
      <c r="L248" s="204"/>
      <c r="M248" s="205" t="s">
        <v>1</v>
      </c>
      <c r="N248" s="206" t="s">
        <v>38</v>
      </c>
      <c r="O248" s="68"/>
      <c r="P248" s="193">
        <f t="shared" ref="P248:P279" si="41">O248*H248</f>
        <v>0</v>
      </c>
      <c r="Q248" s="193">
        <v>0.01</v>
      </c>
      <c r="R248" s="193">
        <f t="shared" ref="R248:R279" si="42">Q248*H248</f>
        <v>0.01</v>
      </c>
      <c r="S248" s="193">
        <v>0</v>
      </c>
      <c r="T248" s="194">
        <f t="shared" ref="T248:T279" si="43">S248*H248</f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95" t="s">
        <v>220</v>
      </c>
      <c r="AT248" s="195" t="s">
        <v>256</v>
      </c>
      <c r="AU248" s="195" t="s">
        <v>180</v>
      </c>
      <c r="AY248" s="14" t="s">
        <v>172</v>
      </c>
      <c r="BE248" s="196">
        <f t="shared" ref="BE248:BE279" si="44">IF(N248="základná",J248,0)</f>
        <v>0</v>
      </c>
      <c r="BF248" s="196">
        <f t="shared" ref="BF248:BF279" si="45">IF(N248="znížená",J248,0)</f>
        <v>0</v>
      </c>
      <c r="BG248" s="196">
        <f t="shared" ref="BG248:BG279" si="46">IF(N248="zákl. prenesená",J248,0)</f>
        <v>0</v>
      </c>
      <c r="BH248" s="196">
        <f t="shared" ref="BH248:BH279" si="47">IF(N248="zníž. prenesená",J248,0)</f>
        <v>0</v>
      </c>
      <c r="BI248" s="196">
        <f t="shared" ref="BI248:BI279" si="48">IF(N248="nulová",J248,0)</f>
        <v>0</v>
      </c>
      <c r="BJ248" s="14" t="s">
        <v>180</v>
      </c>
      <c r="BK248" s="196">
        <f t="shared" ref="BK248:BK279" si="49">ROUND(I248*H248,2)</f>
        <v>0</v>
      </c>
      <c r="BL248" s="14" t="s">
        <v>179</v>
      </c>
      <c r="BM248" s="195" t="s">
        <v>1354</v>
      </c>
    </row>
    <row r="249" spans="1:65" s="2" customFormat="1" ht="24.2" customHeight="1">
      <c r="A249" s="31"/>
      <c r="B249" s="32"/>
      <c r="C249" s="184" t="s">
        <v>1171</v>
      </c>
      <c r="D249" s="184" t="s">
        <v>175</v>
      </c>
      <c r="E249" s="185" t="s">
        <v>1404</v>
      </c>
      <c r="F249" s="186" t="s">
        <v>1405</v>
      </c>
      <c r="G249" s="187" t="s">
        <v>1048</v>
      </c>
      <c r="H249" s="188">
        <v>1</v>
      </c>
      <c r="I249" s="189"/>
      <c r="J249" s="188">
        <f t="shared" si="40"/>
        <v>0</v>
      </c>
      <c r="K249" s="190"/>
      <c r="L249" s="36"/>
      <c r="M249" s="191" t="s">
        <v>1</v>
      </c>
      <c r="N249" s="192" t="s">
        <v>38</v>
      </c>
      <c r="O249" s="68"/>
      <c r="P249" s="193">
        <f t="shared" si="41"/>
        <v>0</v>
      </c>
      <c r="Q249" s="193">
        <v>0</v>
      </c>
      <c r="R249" s="193">
        <f t="shared" si="42"/>
        <v>0</v>
      </c>
      <c r="S249" s="193">
        <v>0</v>
      </c>
      <c r="T249" s="194">
        <f t="shared" si="43"/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179</v>
      </c>
      <c r="AT249" s="195" t="s">
        <v>175</v>
      </c>
      <c r="AU249" s="195" t="s">
        <v>180</v>
      </c>
      <c r="AY249" s="14" t="s">
        <v>172</v>
      </c>
      <c r="BE249" s="196">
        <f t="shared" si="44"/>
        <v>0</v>
      </c>
      <c r="BF249" s="196">
        <f t="shared" si="45"/>
        <v>0</v>
      </c>
      <c r="BG249" s="196">
        <f t="shared" si="46"/>
        <v>0</v>
      </c>
      <c r="BH249" s="196">
        <f t="shared" si="47"/>
        <v>0</v>
      </c>
      <c r="BI249" s="196">
        <f t="shared" si="48"/>
        <v>0</v>
      </c>
      <c r="BJ249" s="14" t="s">
        <v>180</v>
      </c>
      <c r="BK249" s="196">
        <f t="shared" si="49"/>
        <v>0</v>
      </c>
      <c r="BL249" s="14" t="s">
        <v>179</v>
      </c>
      <c r="BM249" s="195" t="s">
        <v>1357</v>
      </c>
    </row>
    <row r="250" spans="1:65" s="2" customFormat="1" ht="14.45" customHeight="1">
      <c r="A250" s="31"/>
      <c r="B250" s="32"/>
      <c r="C250" s="197" t="s">
        <v>1358</v>
      </c>
      <c r="D250" s="197" t="s">
        <v>256</v>
      </c>
      <c r="E250" s="198" t="s">
        <v>1408</v>
      </c>
      <c r="F250" s="199" t="s">
        <v>1409</v>
      </c>
      <c r="G250" s="200" t="s">
        <v>1048</v>
      </c>
      <c r="H250" s="201">
        <v>1</v>
      </c>
      <c r="I250" s="202"/>
      <c r="J250" s="201">
        <f t="shared" si="40"/>
        <v>0</v>
      </c>
      <c r="K250" s="203"/>
      <c r="L250" s="204"/>
      <c r="M250" s="205" t="s">
        <v>1</v>
      </c>
      <c r="N250" s="206" t="s">
        <v>38</v>
      </c>
      <c r="O250" s="68"/>
      <c r="P250" s="193">
        <f t="shared" si="41"/>
        <v>0</v>
      </c>
      <c r="Q250" s="193">
        <v>0</v>
      </c>
      <c r="R250" s="193">
        <f t="shared" si="42"/>
        <v>0</v>
      </c>
      <c r="S250" s="193">
        <v>0</v>
      </c>
      <c r="T250" s="194">
        <f t="shared" si="43"/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95" t="s">
        <v>220</v>
      </c>
      <c r="AT250" s="195" t="s">
        <v>256</v>
      </c>
      <c r="AU250" s="195" t="s">
        <v>180</v>
      </c>
      <c r="AY250" s="14" t="s">
        <v>172</v>
      </c>
      <c r="BE250" s="196">
        <f t="shared" si="44"/>
        <v>0</v>
      </c>
      <c r="BF250" s="196">
        <f t="shared" si="45"/>
        <v>0</v>
      </c>
      <c r="BG250" s="196">
        <f t="shared" si="46"/>
        <v>0</v>
      </c>
      <c r="BH250" s="196">
        <f t="shared" si="47"/>
        <v>0</v>
      </c>
      <c r="BI250" s="196">
        <f t="shared" si="48"/>
        <v>0</v>
      </c>
      <c r="BJ250" s="14" t="s">
        <v>180</v>
      </c>
      <c r="BK250" s="196">
        <f t="shared" si="49"/>
        <v>0</v>
      </c>
      <c r="BL250" s="14" t="s">
        <v>179</v>
      </c>
      <c r="BM250" s="195" t="s">
        <v>1361</v>
      </c>
    </row>
    <row r="251" spans="1:65" s="2" customFormat="1" ht="14.45" customHeight="1">
      <c r="A251" s="31"/>
      <c r="B251" s="32"/>
      <c r="C251" s="197" t="s">
        <v>1174</v>
      </c>
      <c r="D251" s="197" t="s">
        <v>256</v>
      </c>
      <c r="E251" s="198" t="s">
        <v>1411</v>
      </c>
      <c r="F251" s="199" t="s">
        <v>1412</v>
      </c>
      <c r="G251" s="200" t="s">
        <v>1048</v>
      </c>
      <c r="H251" s="201">
        <v>1</v>
      </c>
      <c r="I251" s="202"/>
      <c r="J251" s="201">
        <f t="shared" si="40"/>
        <v>0</v>
      </c>
      <c r="K251" s="203"/>
      <c r="L251" s="204"/>
      <c r="M251" s="205" t="s">
        <v>1</v>
      </c>
      <c r="N251" s="206" t="s">
        <v>38</v>
      </c>
      <c r="O251" s="68"/>
      <c r="P251" s="193">
        <f t="shared" si="41"/>
        <v>0</v>
      </c>
      <c r="Q251" s="193">
        <v>0</v>
      </c>
      <c r="R251" s="193">
        <f t="shared" si="42"/>
        <v>0</v>
      </c>
      <c r="S251" s="193">
        <v>0</v>
      </c>
      <c r="T251" s="194">
        <f t="shared" si="43"/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220</v>
      </c>
      <c r="AT251" s="195" t="s">
        <v>256</v>
      </c>
      <c r="AU251" s="195" t="s">
        <v>180</v>
      </c>
      <c r="AY251" s="14" t="s">
        <v>172</v>
      </c>
      <c r="BE251" s="196">
        <f t="shared" si="44"/>
        <v>0</v>
      </c>
      <c r="BF251" s="196">
        <f t="shared" si="45"/>
        <v>0</v>
      </c>
      <c r="BG251" s="196">
        <f t="shared" si="46"/>
        <v>0</v>
      </c>
      <c r="BH251" s="196">
        <f t="shared" si="47"/>
        <v>0</v>
      </c>
      <c r="BI251" s="196">
        <f t="shared" si="48"/>
        <v>0</v>
      </c>
      <c r="BJ251" s="14" t="s">
        <v>180</v>
      </c>
      <c r="BK251" s="196">
        <f t="shared" si="49"/>
        <v>0</v>
      </c>
      <c r="BL251" s="14" t="s">
        <v>179</v>
      </c>
      <c r="BM251" s="195" t="s">
        <v>1364</v>
      </c>
    </row>
    <row r="252" spans="1:65" s="2" customFormat="1" ht="24.2" customHeight="1">
      <c r="A252" s="31"/>
      <c r="B252" s="32"/>
      <c r="C252" s="184" t="s">
        <v>1365</v>
      </c>
      <c r="D252" s="184" t="s">
        <v>175</v>
      </c>
      <c r="E252" s="185" t="s">
        <v>1415</v>
      </c>
      <c r="F252" s="186" t="s">
        <v>1416</v>
      </c>
      <c r="G252" s="187" t="s">
        <v>1048</v>
      </c>
      <c r="H252" s="188">
        <v>3</v>
      </c>
      <c r="I252" s="189"/>
      <c r="J252" s="188">
        <f t="shared" si="40"/>
        <v>0</v>
      </c>
      <c r="K252" s="190"/>
      <c r="L252" s="36"/>
      <c r="M252" s="191" t="s">
        <v>1</v>
      </c>
      <c r="N252" s="192" t="s">
        <v>38</v>
      </c>
      <c r="O252" s="68"/>
      <c r="P252" s="193">
        <f t="shared" si="41"/>
        <v>0</v>
      </c>
      <c r="Q252" s="193">
        <v>0</v>
      </c>
      <c r="R252" s="193">
        <f t="shared" si="42"/>
        <v>0</v>
      </c>
      <c r="S252" s="193">
        <v>0</v>
      </c>
      <c r="T252" s="194">
        <f t="shared" si="43"/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179</v>
      </c>
      <c r="AT252" s="195" t="s">
        <v>175</v>
      </c>
      <c r="AU252" s="195" t="s">
        <v>180</v>
      </c>
      <c r="AY252" s="14" t="s">
        <v>172</v>
      </c>
      <c r="BE252" s="196">
        <f t="shared" si="44"/>
        <v>0</v>
      </c>
      <c r="BF252" s="196">
        <f t="shared" si="45"/>
        <v>0</v>
      </c>
      <c r="BG252" s="196">
        <f t="shared" si="46"/>
        <v>0</v>
      </c>
      <c r="BH252" s="196">
        <f t="shared" si="47"/>
        <v>0</v>
      </c>
      <c r="BI252" s="196">
        <f t="shared" si="48"/>
        <v>0</v>
      </c>
      <c r="BJ252" s="14" t="s">
        <v>180</v>
      </c>
      <c r="BK252" s="196">
        <f t="shared" si="49"/>
        <v>0</v>
      </c>
      <c r="BL252" s="14" t="s">
        <v>179</v>
      </c>
      <c r="BM252" s="195" t="s">
        <v>1368</v>
      </c>
    </row>
    <row r="253" spans="1:65" s="2" customFormat="1" ht="24.2" customHeight="1">
      <c r="A253" s="31"/>
      <c r="B253" s="32"/>
      <c r="C253" s="197" t="s">
        <v>1177</v>
      </c>
      <c r="D253" s="197" t="s">
        <v>256</v>
      </c>
      <c r="E253" s="198" t="s">
        <v>1418</v>
      </c>
      <c r="F253" s="199" t="s">
        <v>1419</v>
      </c>
      <c r="G253" s="200" t="s">
        <v>1420</v>
      </c>
      <c r="H253" s="201">
        <v>1</v>
      </c>
      <c r="I253" s="202"/>
      <c r="J253" s="201">
        <f t="shared" si="40"/>
        <v>0</v>
      </c>
      <c r="K253" s="203"/>
      <c r="L253" s="204"/>
      <c r="M253" s="205" t="s">
        <v>1</v>
      </c>
      <c r="N253" s="206" t="s">
        <v>38</v>
      </c>
      <c r="O253" s="68"/>
      <c r="P253" s="193">
        <f t="shared" si="41"/>
        <v>0</v>
      </c>
      <c r="Q253" s="193">
        <v>2.2499999999999999E-2</v>
      </c>
      <c r="R253" s="193">
        <f t="shared" si="42"/>
        <v>2.2499999999999999E-2</v>
      </c>
      <c r="S253" s="193">
        <v>0</v>
      </c>
      <c r="T253" s="194">
        <f t="shared" si="43"/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95" t="s">
        <v>220</v>
      </c>
      <c r="AT253" s="195" t="s">
        <v>256</v>
      </c>
      <c r="AU253" s="195" t="s">
        <v>180</v>
      </c>
      <c r="AY253" s="14" t="s">
        <v>172</v>
      </c>
      <c r="BE253" s="196">
        <f t="shared" si="44"/>
        <v>0</v>
      </c>
      <c r="BF253" s="196">
        <f t="shared" si="45"/>
        <v>0</v>
      </c>
      <c r="BG253" s="196">
        <f t="shared" si="46"/>
        <v>0</v>
      </c>
      <c r="BH253" s="196">
        <f t="shared" si="47"/>
        <v>0</v>
      </c>
      <c r="BI253" s="196">
        <f t="shared" si="48"/>
        <v>0</v>
      </c>
      <c r="BJ253" s="14" t="s">
        <v>180</v>
      </c>
      <c r="BK253" s="196">
        <f t="shared" si="49"/>
        <v>0</v>
      </c>
      <c r="BL253" s="14" t="s">
        <v>179</v>
      </c>
      <c r="BM253" s="195" t="s">
        <v>1371</v>
      </c>
    </row>
    <row r="254" spans="1:65" s="2" customFormat="1" ht="24.2" customHeight="1">
      <c r="A254" s="31"/>
      <c r="B254" s="32"/>
      <c r="C254" s="197" t="s">
        <v>1372</v>
      </c>
      <c r="D254" s="197" t="s">
        <v>256</v>
      </c>
      <c r="E254" s="198" t="s">
        <v>1423</v>
      </c>
      <c r="F254" s="199" t="s">
        <v>1424</v>
      </c>
      <c r="G254" s="200" t="s">
        <v>1048</v>
      </c>
      <c r="H254" s="201">
        <v>2</v>
      </c>
      <c r="I254" s="202"/>
      <c r="J254" s="201">
        <f t="shared" si="40"/>
        <v>0</v>
      </c>
      <c r="K254" s="203"/>
      <c r="L254" s="204"/>
      <c r="M254" s="205" t="s">
        <v>1</v>
      </c>
      <c r="N254" s="206" t="s">
        <v>38</v>
      </c>
      <c r="O254" s="68"/>
      <c r="P254" s="193">
        <f t="shared" si="41"/>
        <v>0</v>
      </c>
      <c r="Q254" s="193">
        <v>2.2499999999999999E-2</v>
      </c>
      <c r="R254" s="193">
        <f t="shared" si="42"/>
        <v>4.4999999999999998E-2</v>
      </c>
      <c r="S254" s="193">
        <v>0</v>
      </c>
      <c r="T254" s="194">
        <f t="shared" si="43"/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220</v>
      </c>
      <c r="AT254" s="195" t="s">
        <v>256</v>
      </c>
      <c r="AU254" s="195" t="s">
        <v>180</v>
      </c>
      <c r="AY254" s="14" t="s">
        <v>172</v>
      </c>
      <c r="BE254" s="196">
        <f t="shared" si="44"/>
        <v>0</v>
      </c>
      <c r="BF254" s="196">
        <f t="shared" si="45"/>
        <v>0</v>
      </c>
      <c r="BG254" s="196">
        <f t="shared" si="46"/>
        <v>0</v>
      </c>
      <c r="BH254" s="196">
        <f t="shared" si="47"/>
        <v>0</v>
      </c>
      <c r="BI254" s="196">
        <f t="shared" si="48"/>
        <v>0</v>
      </c>
      <c r="BJ254" s="14" t="s">
        <v>180</v>
      </c>
      <c r="BK254" s="196">
        <f t="shared" si="49"/>
        <v>0</v>
      </c>
      <c r="BL254" s="14" t="s">
        <v>179</v>
      </c>
      <c r="BM254" s="195" t="s">
        <v>1375</v>
      </c>
    </row>
    <row r="255" spans="1:65" s="2" customFormat="1" ht="24.2" customHeight="1">
      <c r="A255" s="31"/>
      <c r="B255" s="32"/>
      <c r="C255" s="184" t="s">
        <v>1180</v>
      </c>
      <c r="D255" s="184" t="s">
        <v>175</v>
      </c>
      <c r="E255" s="185" t="s">
        <v>1426</v>
      </c>
      <c r="F255" s="186" t="s">
        <v>1427</v>
      </c>
      <c r="G255" s="187" t="s">
        <v>1048</v>
      </c>
      <c r="H255" s="188">
        <v>3</v>
      </c>
      <c r="I255" s="189"/>
      <c r="J255" s="188">
        <f t="shared" si="40"/>
        <v>0</v>
      </c>
      <c r="K255" s="190"/>
      <c r="L255" s="36"/>
      <c r="M255" s="191" t="s">
        <v>1</v>
      </c>
      <c r="N255" s="192" t="s">
        <v>38</v>
      </c>
      <c r="O255" s="68"/>
      <c r="P255" s="193">
        <f t="shared" si="41"/>
        <v>0</v>
      </c>
      <c r="Q255" s="193">
        <v>0</v>
      </c>
      <c r="R255" s="193">
        <f t="shared" si="42"/>
        <v>0</v>
      </c>
      <c r="S255" s="193">
        <v>0</v>
      </c>
      <c r="T255" s="194">
        <f t="shared" si="43"/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95" t="s">
        <v>179</v>
      </c>
      <c r="AT255" s="195" t="s">
        <v>175</v>
      </c>
      <c r="AU255" s="195" t="s">
        <v>180</v>
      </c>
      <c r="AY255" s="14" t="s">
        <v>172</v>
      </c>
      <c r="BE255" s="196">
        <f t="shared" si="44"/>
        <v>0</v>
      </c>
      <c r="BF255" s="196">
        <f t="shared" si="45"/>
        <v>0</v>
      </c>
      <c r="BG255" s="196">
        <f t="shared" si="46"/>
        <v>0</v>
      </c>
      <c r="BH255" s="196">
        <f t="shared" si="47"/>
        <v>0</v>
      </c>
      <c r="BI255" s="196">
        <f t="shared" si="48"/>
        <v>0</v>
      </c>
      <c r="BJ255" s="14" t="s">
        <v>180</v>
      </c>
      <c r="BK255" s="196">
        <f t="shared" si="49"/>
        <v>0</v>
      </c>
      <c r="BL255" s="14" t="s">
        <v>179</v>
      </c>
      <c r="BM255" s="195" t="s">
        <v>1378</v>
      </c>
    </row>
    <row r="256" spans="1:65" s="2" customFormat="1" ht="24.2" customHeight="1">
      <c r="A256" s="31"/>
      <c r="B256" s="32"/>
      <c r="C256" s="184" t="s">
        <v>1379</v>
      </c>
      <c r="D256" s="184" t="s">
        <v>175</v>
      </c>
      <c r="E256" s="185" t="s">
        <v>1430</v>
      </c>
      <c r="F256" s="186" t="s">
        <v>1431</v>
      </c>
      <c r="G256" s="187" t="s">
        <v>1048</v>
      </c>
      <c r="H256" s="188">
        <v>1</v>
      </c>
      <c r="I256" s="189"/>
      <c r="J256" s="188">
        <f t="shared" si="40"/>
        <v>0</v>
      </c>
      <c r="K256" s="190"/>
      <c r="L256" s="36"/>
      <c r="M256" s="191" t="s">
        <v>1</v>
      </c>
      <c r="N256" s="192" t="s">
        <v>38</v>
      </c>
      <c r="O256" s="68"/>
      <c r="P256" s="193">
        <f t="shared" si="41"/>
        <v>0</v>
      </c>
      <c r="Q256" s="193">
        <v>0</v>
      </c>
      <c r="R256" s="193">
        <f t="shared" si="42"/>
        <v>0</v>
      </c>
      <c r="S256" s="193">
        <v>0</v>
      </c>
      <c r="T256" s="194">
        <f t="shared" si="43"/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95" t="s">
        <v>179</v>
      </c>
      <c r="AT256" s="195" t="s">
        <v>175</v>
      </c>
      <c r="AU256" s="195" t="s">
        <v>180</v>
      </c>
      <c r="AY256" s="14" t="s">
        <v>172</v>
      </c>
      <c r="BE256" s="196">
        <f t="shared" si="44"/>
        <v>0</v>
      </c>
      <c r="BF256" s="196">
        <f t="shared" si="45"/>
        <v>0</v>
      </c>
      <c r="BG256" s="196">
        <f t="shared" si="46"/>
        <v>0</v>
      </c>
      <c r="BH256" s="196">
        <f t="shared" si="47"/>
        <v>0</v>
      </c>
      <c r="BI256" s="196">
        <f t="shared" si="48"/>
        <v>0</v>
      </c>
      <c r="BJ256" s="14" t="s">
        <v>180</v>
      </c>
      <c r="BK256" s="196">
        <f t="shared" si="49"/>
        <v>0</v>
      </c>
      <c r="BL256" s="14" t="s">
        <v>179</v>
      </c>
      <c r="BM256" s="195" t="s">
        <v>1382</v>
      </c>
    </row>
    <row r="257" spans="1:65" s="2" customFormat="1" ht="24.2" customHeight="1">
      <c r="A257" s="31"/>
      <c r="B257" s="32"/>
      <c r="C257" s="184" t="s">
        <v>1183</v>
      </c>
      <c r="D257" s="184" t="s">
        <v>175</v>
      </c>
      <c r="E257" s="185" t="s">
        <v>1433</v>
      </c>
      <c r="F257" s="186" t="s">
        <v>1434</v>
      </c>
      <c r="G257" s="187" t="s">
        <v>1048</v>
      </c>
      <c r="H257" s="188">
        <v>3</v>
      </c>
      <c r="I257" s="189"/>
      <c r="J257" s="188">
        <f t="shared" si="40"/>
        <v>0</v>
      </c>
      <c r="K257" s="190"/>
      <c r="L257" s="36"/>
      <c r="M257" s="191" t="s">
        <v>1</v>
      </c>
      <c r="N257" s="192" t="s">
        <v>38</v>
      </c>
      <c r="O257" s="68"/>
      <c r="P257" s="193">
        <f t="shared" si="41"/>
        <v>0</v>
      </c>
      <c r="Q257" s="193">
        <v>0</v>
      </c>
      <c r="R257" s="193">
        <f t="shared" si="42"/>
        <v>0</v>
      </c>
      <c r="S257" s="193">
        <v>0</v>
      </c>
      <c r="T257" s="194">
        <f t="shared" si="43"/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95" t="s">
        <v>179</v>
      </c>
      <c r="AT257" s="195" t="s">
        <v>175</v>
      </c>
      <c r="AU257" s="195" t="s">
        <v>180</v>
      </c>
      <c r="AY257" s="14" t="s">
        <v>172</v>
      </c>
      <c r="BE257" s="196">
        <f t="shared" si="44"/>
        <v>0</v>
      </c>
      <c r="BF257" s="196">
        <f t="shared" si="45"/>
        <v>0</v>
      </c>
      <c r="BG257" s="196">
        <f t="shared" si="46"/>
        <v>0</v>
      </c>
      <c r="BH257" s="196">
        <f t="shared" si="47"/>
        <v>0</v>
      </c>
      <c r="BI257" s="196">
        <f t="shared" si="48"/>
        <v>0</v>
      </c>
      <c r="BJ257" s="14" t="s">
        <v>180</v>
      </c>
      <c r="BK257" s="196">
        <f t="shared" si="49"/>
        <v>0</v>
      </c>
      <c r="BL257" s="14" t="s">
        <v>179</v>
      </c>
      <c r="BM257" s="195" t="s">
        <v>1385</v>
      </c>
    </row>
    <row r="258" spans="1:65" s="2" customFormat="1" ht="24.2" customHeight="1">
      <c r="A258" s="31"/>
      <c r="B258" s="32"/>
      <c r="C258" s="184" t="s">
        <v>1386</v>
      </c>
      <c r="D258" s="184" t="s">
        <v>175</v>
      </c>
      <c r="E258" s="185" t="s">
        <v>1437</v>
      </c>
      <c r="F258" s="186" t="s">
        <v>1438</v>
      </c>
      <c r="G258" s="187" t="s">
        <v>1048</v>
      </c>
      <c r="H258" s="188">
        <v>1</v>
      </c>
      <c r="I258" s="189"/>
      <c r="J258" s="188">
        <f t="shared" si="40"/>
        <v>0</v>
      </c>
      <c r="K258" s="190"/>
      <c r="L258" s="36"/>
      <c r="M258" s="191" t="s">
        <v>1</v>
      </c>
      <c r="N258" s="192" t="s">
        <v>38</v>
      </c>
      <c r="O258" s="68"/>
      <c r="P258" s="193">
        <f t="shared" si="41"/>
        <v>0</v>
      </c>
      <c r="Q258" s="193">
        <v>0</v>
      </c>
      <c r="R258" s="193">
        <f t="shared" si="42"/>
        <v>0</v>
      </c>
      <c r="S258" s="193">
        <v>0</v>
      </c>
      <c r="T258" s="194">
        <f t="shared" si="43"/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95" t="s">
        <v>179</v>
      </c>
      <c r="AT258" s="195" t="s">
        <v>175</v>
      </c>
      <c r="AU258" s="195" t="s">
        <v>180</v>
      </c>
      <c r="AY258" s="14" t="s">
        <v>172</v>
      </c>
      <c r="BE258" s="196">
        <f t="shared" si="44"/>
        <v>0</v>
      </c>
      <c r="BF258" s="196">
        <f t="shared" si="45"/>
        <v>0</v>
      </c>
      <c r="BG258" s="196">
        <f t="shared" si="46"/>
        <v>0</v>
      </c>
      <c r="BH258" s="196">
        <f t="shared" si="47"/>
        <v>0</v>
      </c>
      <c r="BI258" s="196">
        <f t="shared" si="48"/>
        <v>0</v>
      </c>
      <c r="BJ258" s="14" t="s">
        <v>180</v>
      </c>
      <c r="BK258" s="196">
        <f t="shared" si="49"/>
        <v>0</v>
      </c>
      <c r="BL258" s="14" t="s">
        <v>179</v>
      </c>
      <c r="BM258" s="195" t="s">
        <v>1389</v>
      </c>
    </row>
    <row r="259" spans="1:65" s="2" customFormat="1" ht="24.2" customHeight="1">
      <c r="A259" s="31"/>
      <c r="B259" s="32"/>
      <c r="C259" s="184" t="s">
        <v>1186</v>
      </c>
      <c r="D259" s="184" t="s">
        <v>175</v>
      </c>
      <c r="E259" s="185" t="s">
        <v>1440</v>
      </c>
      <c r="F259" s="186" t="s">
        <v>1441</v>
      </c>
      <c r="G259" s="187" t="s">
        <v>1048</v>
      </c>
      <c r="H259" s="188">
        <v>10</v>
      </c>
      <c r="I259" s="189"/>
      <c r="J259" s="188">
        <f t="shared" si="40"/>
        <v>0</v>
      </c>
      <c r="K259" s="190"/>
      <c r="L259" s="36"/>
      <c r="M259" s="191" t="s">
        <v>1</v>
      </c>
      <c r="N259" s="192" t="s">
        <v>38</v>
      </c>
      <c r="O259" s="68"/>
      <c r="P259" s="193">
        <f t="shared" si="41"/>
        <v>0</v>
      </c>
      <c r="Q259" s="193">
        <v>0</v>
      </c>
      <c r="R259" s="193">
        <f t="shared" si="42"/>
        <v>0</v>
      </c>
      <c r="S259" s="193">
        <v>0</v>
      </c>
      <c r="T259" s="194">
        <f t="shared" si="43"/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95" t="s">
        <v>179</v>
      </c>
      <c r="AT259" s="195" t="s">
        <v>175</v>
      </c>
      <c r="AU259" s="195" t="s">
        <v>180</v>
      </c>
      <c r="AY259" s="14" t="s">
        <v>172</v>
      </c>
      <c r="BE259" s="196">
        <f t="shared" si="44"/>
        <v>0</v>
      </c>
      <c r="BF259" s="196">
        <f t="shared" si="45"/>
        <v>0</v>
      </c>
      <c r="BG259" s="196">
        <f t="shared" si="46"/>
        <v>0</v>
      </c>
      <c r="BH259" s="196">
        <f t="shared" si="47"/>
        <v>0</v>
      </c>
      <c r="BI259" s="196">
        <f t="shared" si="48"/>
        <v>0</v>
      </c>
      <c r="BJ259" s="14" t="s">
        <v>180</v>
      </c>
      <c r="BK259" s="196">
        <f t="shared" si="49"/>
        <v>0</v>
      </c>
      <c r="BL259" s="14" t="s">
        <v>179</v>
      </c>
      <c r="BM259" s="195" t="s">
        <v>1392</v>
      </c>
    </row>
    <row r="260" spans="1:65" s="2" customFormat="1" ht="24.2" customHeight="1">
      <c r="A260" s="31"/>
      <c r="B260" s="32"/>
      <c r="C260" s="184" t="s">
        <v>1393</v>
      </c>
      <c r="D260" s="184" t="s">
        <v>175</v>
      </c>
      <c r="E260" s="185" t="s">
        <v>1444</v>
      </c>
      <c r="F260" s="186" t="s">
        <v>1445</v>
      </c>
      <c r="G260" s="187" t="s">
        <v>1048</v>
      </c>
      <c r="H260" s="188">
        <v>2</v>
      </c>
      <c r="I260" s="189"/>
      <c r="J260" s="188">
        <f t="shared" si="40"/>
        <v>0</v>
      </c>
      <c r="K260" s="190"/>
      <c r="L260" s="36"/>
      <c r="M260" s="191" t="s">
        <v>1</v>
      </c>
      <c r="N260" s="192" t="s">
        <v>38</v>
      </c>
      <c r="O260" s="68"/>
      <c r="P260" s="193">
        <f t="shared" si="41"/>
        <v>0</v>
      </c>
      <c r="Q260" s="193">
        <v>0</v>
      </c>
      <c r="R260" s="193">
        <f t="shared" si="42"/>
        <v>0</v>
      </c>
      <c r="S260" s="193">
        <v>0</v>
      </c>
      <c r="T260" s="194">
        <f t="shared" si="43"/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95" t="s">
        <v>179</v>
      </c>
      <c r="AT260" s="195" t="s">
        <v>175</v>
      </c>
      <c r="AU260" s="195" t="s">
        <v>180</v>
      </c>
      <c r="AY260" s="14" t="s">
        <v>172</v>
      </c>
      <c r="BE260" s="196">
        <f t="shared" si="44"/>
        <v>0</v>
      </c>
      <c r="BF260" s="196">
        <f t="shared" si="45"/>
        <v>0</v>
      </c>
      <c r="BG260" s="196">
        <f t="shared" si="46"/>
        <v>0</v>
      </c>
      <c r="BH260" s="196">
        <f t="shared" si="47"/>
        <v>0</v>
      </c>
      <c r="BI260" s="196">
        <f t="shared" si="48"/>
        <v>0</v>
      </c>
      <c r="BJ260" s="14" t="s">
        <v>180</v>
      </c>
      <c r="BK260" s="196">
        <f t="shared" si="49"/>
        <v>0</v>
      </c>
      <c r="BL260" s="14" t="s">
        <v>179</v>
      </c>
      <c r="BM260" s="195" t="s">
        <v>1396</v>
      </c>
    </row>
    <row r="261" spans="1:65" s="2" customFormat="1" ht="24.2" customHeight="1">
      <c r="A261" s="31"/>
      <c r="B261" s="32"/>
      <c r="C261" s="197" t="s">
        <v>1189</v>
      </c>
      <c r="D261" s="197" t="s">
        <v>256</v>
      </c>
      <c r="E261" s="198" t="s">
        <v>1447</v>
      </c>
      <c r="F261" s="199" t="s">
        <v>1448</v>
      </c>
      <c r="G261" s="200" t="s">
        <v>1048</v>
      </c>
      <c r="H261" s="201">
        <v>2</v>
      </c>
      <c r="I261" s="202"/>
      <c r="J261" s="201">
        <f t="shared" si="40"/>
        <v>0</v>
      </c>
      <c r="K261" s="203"/>
      <c r="L261" s="204"/>
      <c r="M261" s="205" t="s">
        <v>1</v>
      </c>
      <c r="N261" s="206" t="s">
        <v>38</v>
      </c>
      <c r="O261" s="68"/>
      <c r="P261" s="193">
        <f t="shared" si="41"/>
        <v>0</v>
      </c>
      <c r="Q261" s="193">
        <v>0.05</v>
      </c>
      <c r="R261" s="193">
        <f t="shared" si="42"/>
        <v>0.1</v>
      </c>
      <c r="S261" s="193">
        <v>0</v>
      </c>
      <c r="T261" s="194">
        <f t="shared" si="43"/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95" t="s">
        <v>220</v>
      </c>
      <c r="AT261" s="195" t="s">
        <v>256</v>
      </c>
      <c r="AU261" s="195" t="s">
        <v>180</v>
      </c>
      <c r="AY261" s="14" t="s">
        <v>172</v>
      </c>
      <c r="BE261" s="196">
        <f t="shared" si="44"/>
        <v>0</v>
      </c>
      <c r="BF261" s="196">
        <f t="shared" si="45"/>
        <v>0</v>
      </c>
      <c r="BG261" s="196">
        <f t="shared" si="46"/>
        <v>0</v>
      </c>
      <c r="BH261" s="196">
        <f t="shared" si="47"/>
        <v>0</v>
      </c>
      <c r="BI261" s="196">
        <f t="shared" si="48"/>
        <v>0</v>
      </c>
      <c r="BJ261" s="14" t="s">
        <v>180</v>
      </c>
      <c r="BK261" s="196">
        <f t="shared" si="49"/>
        <v>0</v>
      </c>
      <c r="BL261" s="14" t="s">
        <v>179</v>
      </c>
      <c r="BM261" s="195" t="s">
        <v>1399</v>
      </c>
    </row>
    <row r="262" spans="1:65" s="2" customFormat="1" ht="24.2" customHeight="1">
      <c r="A262" s="31"/>
      <c r="B262" s="32"/>
      <c r="C262" s="184" t="s">
        <v>1400</v>
      </c>
      <c r="D262" s="184" t="s">
        <v>175</v>
      </c>
      <c r="E262" s="185" t="s">
        <v>1451</v>
      </c>
      <c r="F262" s="186" t="s">
        <v>1452</v>
      </c>
      <c r="G262" s="187" t="s">
        <v>1048</v>
      </c>
      <c r="H262" s="188">
        <v>2</v>
      </c>
      <c r="I262" s="189"/>
      <c r="J262" s="188">
        <f t="shared" si="40"/>
        <v>0</v>
      </c>
      <c r="K262" s="190"/>
      <c r="L262" s="36"/>
      <c r="M262" s="191" t="s">
        <v>1</v>
      </c>
      <c r="N262" s="192" t="s">
        <v>38</v>
      </c>
      <c r="O262" s="68"/>
      <c r="P262" s="193">
        <f t="shared" si="41"/>
        <v>0</v>
      </c>
      <c r="Q262" s="193">
        <v>0</v>
      </c>
      <c r="R262" s="193">
        <f t="shared" si="42"/>
        <v>0</v>
      </c>
      <c r="S262" s="193">
        <v>0</v>
      </c>
      <c r="T262" s="194">
        <f t="shared" si="43"/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95" t="s">
        <v>179</v>
      </c>
      <c r="AT262" s="195" t="s">
        <v>175</v>
      </c>
      <c r="AU262" s="195" t="s">
        <v>180</v>
      </c>
      <c r="AY262" s="14" t="s">
        <v>172</v>
      </c>
      <c r="BE262" s="196">
        <f t="shared" si="44"/>
        <v>0</v>
      </c>
      <c r="BF262" s="196">
        <f t="shared" si="45"/>
        <v>0</v>
      </c>
      <c r="BG262" s="196">
        <f t="shared" si="46"/>
        <v>0</v>
      </c>
      <c r="BH262" s="196">
        <f t="shared" si="47"/>
        <v>0</v>
      </c>
      <c r="BI262" s="196">
        <f t="shared" si="48"/>
        <v>0</v>
      </c>
      <c r="BJ262" s="14" t="s">
        <v>180</v>
      </c>
      <c r="BK262" s="196">
        <f t="shared" si="49"/>
        <v>0</v>
      </c>
      <c r="BL262" s="14" t="s">
        <v>179</v>
      </c>
      <c r="BM262" s="195" t="s">
        <v>1403</v>
      </c>
    </row>
    <row r="263" spans="1:65" s="2" customFormat="1" ht="24.2" customHeight="1">
      <c r="A263" s="31"/>
      <c r="B263" s="32"/>
      <c r="C263" s="184" t="s">
        <v>1192</v>
      </c>
      <c r="D263" s="184" t="s">
        <v>175</v>
      </c>
      <c r="E263" s="185" t="s">
        <v>1454</v>
      </c>
      <c r="F263" s="186" t="s">
        <v>1455</v>
      </c>
      <c r="G263" s="187" t="s">
        <v>1048</v>
      </c>
      <c r="H263" s="188">
        <v>2</v>
      </c>
      <c r="I263" s="189"/>
      <c r="J263" s="188">
        <f t="shared" si="40"/>
        <v>0</v>
      </c>
      <c r="K263" s="190"/>
      <c r="L263" s="36"/>
      <c r="M263" s="191" t="s">
        <v>1</v>
      </c>
      <c r="N263" s="192" t="s">
        <v>38</v>
      </c>
      <c r="O263" s="68"/>
      <c r="P263" s="193">
        <f t="shared" si="41"/>
        <v>0</v>
      </c>
      <c r="Q263" s="193">
        <v>0</v>
      </c>
      <c r="R263" s="193">
        <f t="shared" si="42"/>
        <v>0</v>
      </c>
      <c r="S263" s="193">
        <v>0</v>
      </c>
      <c r="T263" s="194">
        <f t="shared" si="43"/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95" t="s">
        <v>179</v>
      </c>
      <c r="AT263" s="195" t="s">
        <v>175</v>
      </c>
      <c r="AU263" s="195" t="s">
        <v>180</v>
      </c>
      <c r="AY263" s="14" t="s">
        <v>172</v>
      </c>
      <c r="BE263" s="196">
        <f t="shared" si="44"/>
        <v>0</v>
      </c>
      <c r="BF263" s="196">
        <f t="shared" si="45"/>
        <v>0</v>
      </c>
      <c r="BG263" s="196">
        <f t="shared" si="46"/>
        <v>0</v>
      </c>
      <c r="BH263" s="196">
        <f t="shared" si="47"/>
        <v>0</v>
      </c>
      <c r="BI263" s="196">
        <f t="shared" si="48"/>
        <v>0</v>
      </c>
      <c r="BJ263" s="14" t="s">
        <v>180</v>
      </c>
      <c r="BK263" s="196">
        <f t="shared" si="49"/>
        <v>0</v>
      </c>
      <c r="BL263" s="14" t="s">
        <v>179</v>
      </c>
      <c r="BM263" s="195" t="s">
        <v>1406</v>
      </c>
    </row>
    <row r="264" spans="1:65" s="2" customFormat="1" ht="37.9" customHeight="1">
      <c r="A264" s="31"/>
      <c r="B264" s="32"/>
      <c r="C264" s="197" t="s">
        <v>1407</v>
      </c>
      <c r="D264" s="197" t="s">
        <v>256</v>
      </c>
      <c r="E264" s="198" t="s">
        <v>1458</v>
      </c>
      <c r="F264" s="199" t="s">
        <v>1459</v>
      </c>
      <c r="G264" s="200" t="s">
        <v>1048</v>
      </c>
      <c r="H264" s="201">
        <v>2</v>
      </c>
      <c r="I264" s="202"/>
      <c r="J264" s="201">
        <f t="shared" si="40"/>
        <v>0</v>
      </c>
      <c r="K264" s="203"/>
      <c r="L264" s="204"/>
      <c r="M264" s="205" t="s">
        <v>1</v>
      </c>
      <c r="N264" s="206" t="s">
        <v>38</v>
      </c>
      <c r="O264" s="68"/>
      <c r="P264" s="193">
        <f t="shared" si="41"/>
        <v>0</v>
      </c>
      <c r="Q264" s="193">
        <v>0.17499999999999999</v>
      </c>
      <c r="R264" s="193">
        <f t="shared" si="42"/>
        <v>0.35</v>
      </c>
      <c r="S264" s="193">
        <v>0</v>
      </c>
      <c r="T264" s="194">
        <f t="shared" si="43"/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95" t="s">
        <v>220</v>
      </c>
      <c r="AT264" s="195" t="s">
        <v>256</v>
      </c>
      <c r="AU264" s="195" t="s">
        <v>180</v>
      </c>
      <c r="AY264" s="14" t="s">
        <v>172</v>
      </c>
      <c r="BE264" s="196">
        <f t="shared" si="44"/>
        <v>0</v>
      </c>
      <c r="BF264" s="196">
        <f t="shared" si="45"/>
        <v>0</v>
      </c>
      <c r="BG264" s="196">
        <f t="shared" si="46"/>
        <v>0</v>
      </c>
      <c r="BH264" s="196">
        <f t="shared" si="47"/>
        <v>0</v>
      </c>
      <c r="BI264" s="196">
        <f t="shared" si="48"/>
        <v>0</v>
      </c>
      <c r="BJ264" s="14" t="s">
        <v>180</v>
      </c>
      <c r="BK264" s="196">
        <f t="shared" si="49"/>
        <v>0</v>
      </c>
      <c r="BL264" s="14" t="s">
        <v>179</v>
      </c>
      <c r="BM264" s="195" t="s">
        <v>1410</v>
      </c>
    </row>
    <row r="265" spans="1:65" s="2" customFormat="1" ht="24.2" customHeight="1">
      <c r="A265" s="31"/>
      <c r="B265" s="32"/>
      <c r="C265" s="184" t="s">
        <v>1196</v>
      </c>
      <c r="D265" s="184" t="s">
        <v>175</v>
      </c>
      <c r="E265" s="185" t="s">
        <v>1461</v>
      </c>
      <c r="F265" s="186" t="s">
        <v>1462</v>
      </c>
      <c r="G265" s="187" t="s">
        <v>1048</v>
      </c>
      <c r="H265" s="188">
        <v>2</v>
      </c>
      <c r="I265" s="189"/>
      <c r="J265" s="188">
        <f t="shared" si="40"/>
        <v>0</v>
      </c>
      <c r="K265" s="190"/>
      <c r="L265" s="36"/>
      <c r="M265" s="191" t="s">
        <v>1</v>
      </c>
      <c r="N265" s="192" t="s">
        <v>38</v>
      </c>
      <c r="O265" s="68"/>
      <c r="P265" s="193">
        <f t="shared" si="41"/>
        <v>0</v>
      </c>
      <c r="Q265" s="193">
        <v>0.17</v>
      </c>
      <c r="R265" s="193">
        <f t="shared" si="42"/>
        <v>0.34</v>
      </c>
      <c r="S265" s="193">
        <v>0.17</v>
      </c>
      <c r="T265" s="194">
        <f t="shared" si="43"/>
        <v>0.34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95" t="s">
        <v>179</v>
      </c>
      <c r="AT265" s="195" t="s">
        <v>175</v>
      </c>
      <c r="AU265" s="195" t="s">
        <v>180</v>
      </c>
      <c r="AY265" s="14" t="s">
        <v>172</v>
      </c>
      <c r="BE265" s="196">
        <f t="shared" si="44"/>
        <v>0</v>
      </c>
      <c r="BF265" s="196">
        <f t="shared" si="45"/>
        <v>0</v>
      </c>
      <c r="BG265" s="196">
        <f t="shared" si="46"/>
        <v>0</v>
      </c>
      <c r="BH265" s="196">
        <f t="shared" si="47"/>
        <v>0</v>
      </c>
      <c r="BI265" s="196">
        <f t="shared" si="48"/>
        <v>0</v>
      </c>
      <c r="BJ265" s="14" t="s">
        <v>180</v>
      </c>
      <c r="BK265" s="196">
        <f t="shared" si="49"/>
        <v>0</v>
      </c>
      <c r="BL265" s="14" t="s">
        <v>179</v>
      </c>
      <c r="BM265" s="195" t="s">
        <v>1413</v>
      </c>
    </row>
    <row r="266" spans="1:65" s="2" customFormat="1" ht="24.2" customHeight="1">
      <c r="A266" s="31"/>
      <c r="B266" s="32"/>
      <c r="C266" s="184" t="s">
        <v>1414</v>
      </c>
      <c r="D266" s="184" t="s">
        <v>175</v>
      </c>
      <c r="E266" s="185" t="s">
        <v>1465</v>
      </c>
      <c r="F266" s="186" t="s">
        <v>1466</v>
      </c>
      <c r="G266" s="187" t="s">
        <v>1048</v>
      </c>
      <c r="H266" s="188">
        <v>1</v>
      </c>
      <c r="I266" s="189"/>
      <c r="J266" s="188">
        <f t="shared" si="40"/>
        <v>0</v>
      </c>
      <c r="K266" s="190"/>
      <c r="L266" s="36"/>
      <c r="M266" s="191" t="s">
        <v>1</v>
      </c>
      <c r="N266" s="192" t="s">
        <v>38</v>
      </c>
      <c r="O266" s="68"/>
      <c r="P266" s="193">
        <f t="shared" si="41"/>
        <v>0</v>
      </c>
      <c r="Q266" s="193">
        <v>0</v>
      </c>
      <c r="R266" s="193">
        <f t="shared" si="42"/>
        <v>0</v>
      </c>
      <c r="S266" s="193">
        <v>0</v>
      </c>
      <c r="T266" s="194">
        <f t="shared" si="43"/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95" t="s">
        <v>179</v>
      </c>
      <c r="AT266" s="195" t="s">
        <v>175</v>
      </c>
      <c r="AU266" s="195" t="s">
        <v>180</v>
      </c>
      <c r="AY266" s="14" t="s">
        <v>172</v>
      </c>
      <c r="BE266" s="196">
        <f t="shared" si="44"/>
        <v>0</v>
      </c>
      <c r="BF266" s="196">
        <f t="shared" si="45"/>
        <v>0</v>
      </c>
      <c r="BG266" s="196">
        <f t="shared" si="46"/>
        <v>0</v>
      </c>
      <c r="BH266" s="196">
        <f t="shared" si="47"/>
        <v>0</v>
      </c>
      <c r="BI266" s="196">
        <f t="shared" si="48"/>
        <v>0</v>
      </c>
      <c r="BJ266" s="14" t="s">
        <v>180</v>
      </c>
      <c r="BK266" s="196">
        <f t="shared" si="49"/>
        <v>0</v>
      </c>
      <c r="BL266" s="14" t="s">
        <v>179</v>
      </c>
      <c r="BM266" s="195" t="s">
        <v>1417</v>
      </c>
    </row>
    <row r="267" spans="1:65" s="2" customFormat="1" ht="24.2" customHeight="1">
      <c r="A267" s="31"/>
      <c r="B267" s="32"/>
      <c r="C267" s="197" t="s">
        <v>1199</v>
      </c>
      <c r="D267" s="197" t="s">
        <v>256</v>
      </c>
      <c r="E267" s="198" t="s">
        <v>1876</v>
      </c>
      <c r="F267" s="199" t="s">
        <v>1877</v>
      </c>
      <c r="G267" s="200" t="s">
        <v>1048</v>
      </c>
      <c r="H267" s="201">
        <v>1</v>
      </c>
      <c r="I267" s="202"/>
      <c r="J267" s="201">
        <f t="shared" si="40"/>
        <v>0</v>
      </c>
      <c r="K267" s="203"/>
      <c r="L267" s="204"/>
      <c r="M267" s="205" t="s">
        <v>1</v>
      </c>
      <c r="N267" s="206" t="s">
        <v>38</v>
      </c>
      <c r="O267" s="68"/>
      <c r="P267" s="193">
        <f t="shared" si="41"/>
        <v>0</v>
      </c>
      <c r="Q267" s="193">
        <v>2.15</v>
      </c>
      <c r="R267" s="193">
        <f t="shared" si="42"/>
        <v>2.15</v>
      </c>
      <c r="S267" s="193">
        <v>0</v>
      </c>
      <c r="T267" s="194">
        <f t="shared" si="43"/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95" t="s">
        <v>220</v>
      </c>
      <c r="AT267" s="195" t="s">
        <v>256</v>
      </c>
      <c r="AU267" s="195" t="s">
        <v>180</v>
      </c>
      <c r="AY267" s="14" t="s">
        <v>172</v>
      </c>
      <c r="BE267" s="196">
        <f t="shared" si="44"/>
        <v>0</v>
      </c>
      <c r="BF267" s="196">
        <f t="shared" si="45"/>
        <v>0</v>
      </c>
      <c r="BG267" s="196">
        <f t="shared" si="46"/>
        <v>0</v>
      </c>
      <c r="BH267" s="196">
        <f t="shared" si="47"/>
        <v>0</v>
      </c>
      <c r="BI267" s="196">
        <f t="shared" si="48"/>
        <v>0</v>
      </c>
      <c r="BJ267" s="14" t="s">
        <v>180</v>
      </c>
      <c r="BK267" s="196">
        <f t="shared" si="49"/>
        <v>0</v>
      </c>
      <c r="BL267" s="14" t="s">
        <v>179</v>
      </c>
      <c r="BM267" s="195" t="s">
        <v>1421</v>
      </c>
    </row>
    <row r="268" spans="1:65" s="2" customFormat="1" ht="24.2" customHeight="1">
      <c r="A268" s="31"/>
      <c r="B268" s="32"/>
      <c r="C268" s="184" t="s">
        <v>1422</v>
      </c>
      <c r="D268" s="184" t="s">
        <v>175</v>
      </c>
      <c r="E268" s="185" t="s">
        <v>1472</v>
      </c>
      <c r="F268" s="186" t="s">
        <v>1473</v>
      </c>
      <c r="G268" s="187" t="s">
        <v>1048</v>
      </c>
      <c r="H268" s="188">
        <v>2</v>
      </c>
      <c r="I268" s="189"/>
      <c r="J268" s="188">
        <f t="shared" si="40"/>
        <v>0</v>
      </c>
      <c r="K268" s="190"/>
      <c r="L268" s="36"/>
      <c r="M268" s="191" t="s">
        <v>1</v>
      </c>
      <c r="N268" s="192" t="s">
        <v>38</v>
      </c>
      <c r="O268" s="68"/>
      <c r="P268" s="193">
        <f t="shared" si="41"/>
        <v>0</v>
      </c>
      <c r="Q268" s="193">
        <v>0</v>
      </c>
      <c r="R268" s="193">
        <f t="shared" si="42"/>
        <v>0</v>
      </c>
      <c r="S268" s="193">
        <v>0</v>
      </c>
      <c r="T268" s="194">
        <f t="shared" si="43"/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95" t="s">
        <v>179</v>
      </c>
      <c r="AT268" s="195" t="s">
        <v>175</v>
      </c>
      <c r="AU268" s="195" t="s">
        <v>180</v>
      </c>
      <c r="AY268" s="14" t="s">
        <v>172</v>
      </c>
      <c r="BE268" s="196">
        <f t="shared" si="44"/>
        <v>0</v>
      </c>
      <c r="BF268" s="196">
        <f t="shared" si="45"/>
        <v>0</v>
      </c>
      <c r="BG268" s="196">
        <f t="shared" si="46"/>
        <v>0</v>
      </c>
      <c r="BH268" s="196">
        <f t="shared" si="47"/>
        <v>0</v>
      </c>
      <c r="BI268" s="196">
        <f t="shared" si="48"/>
        <v>0</v>
      </c>
      <c r="BJ268" s="14" t="s">
        <v>180</v>
      </c>
      <c r="BK268" s="196">
        <f t="shared" si="49"/>
        <v>0</v>
      </c>
      <c r="BL268" s="14" t="s">
        <v>179</v>
      </c>
      <c r="BM268" s="195" t="s">
        <v>1425</v>
      </c>
    </row>
    <row r="269" spans="1:65" s="2" customFormat="1" ht="24.2" customHeight="1">
      <c r="A269" s="31"/>
      <c r="B269" s="32"/>
      <c r="C269" s="197" t="s">
        <v>1204</v>
      </c>
      <c r="D269" s="197" t="s">
        <v>256</v>
      </c>
      <c r="E269" s="198" t="s">
        <v>1479</v>
      </c>
      <c r="F269" s="199" t="s">
        <v>1480</v>
      </c>
      <c r="G269" s="200" t="s">
        <v>1048</v>
      </c>
      <c r="H269" s="201">
        <v>2</v>
      </c>
      <c r="I269" s="202"/>
      <c r="J269" s="201">
        <f t="shared" si="40"/>
        <v>0</v>
      </c>
      <c r="K269" s="203"/>
      <c r="L269" s="204"/>
      <c r="M269" s="205" t="s">
        <v>1</v>
      </c>
      <c r="N269" s="206" t="s">
        <v>38</v>
      </c>
      <c r="O269" s="68"/>
      <c r="P269" s="193">
        <f t="shared" si="41"/>
        <v>0</v>
      </c>
      <c r="Q269" s="193">
        <v>7.4999999999999997E-2</v>
      </c>
      <c r="R269" s="193">
        <f t="shared" si="42"/>
        <v>0.15</v>
      </c>
      <c r="S269" s="193">
        <v>0</v>
      </c>
      <c r="T269" s="194">
        <f t="shared" si="43"/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95" t="s">
        <v>220</v>
      </c>
      <c r="AT269" s="195" t="s">
        <v>256</v>
      </c>
      <c r="AU269" s="195" t="s">
        <v>180</v>
      </c>
      <c r="AY269" s="14" t="s">
        <v>172</v>
      </c>
      <c r="BE269" s="196">
        <f t="shared" si="44"/>
        <v>0</v>
      </c>
      <c r="BF269" s="196">
        <f t="shared" si="45"/>
        <v>0</v>
      </c>
      <c r="BG269" s="196">
        <f t="shared" si="46"/>
        <v>0</v>
      </c>
      <c r="BH269" s="196">
        <f t="shared" si="47"/>
        <v>0</v>
      </c>
      <c r="BI269" s="196">
        <f t="shared" si="48"/>
        <v>0</v>
      </c>
      <c r="BJ269" s="14" t="s">
        <v>180</v>
      </c>
      <c r="BK269" s="196">
        <f t="shared" si="49"/>
        <v>0</v>
      </c>
      <c r="BL269" s="14" t="s">
        <v>179</v>
      </c>
      <c r="BM269" s="195" t="s">
        <v>1428</v>
      </c>
    </row>
    <row r="270" spans="1:65" s="2" customFormat="1" ht="24.2" customHeight="1">
      <c r="A270" s="31"/>
      <c r="B270" s="32"/>
      <c r="C270" s="184" t="s">
        <v>1429</v>
      </c>
      <c r="D270" s="184" t="s">
        <v>175</v>
      </c>
      <c r="E270" s="185" t="s">
        <v>1882</v>
      </c>
      <c r="F270" s="186" t="s">
        <v>1883</v>
      </c>
      <c r="G270" s="187" t="s">
        <v>1048</v>
      </c>
      <c r="H270" s="188">
        <v>2</v>
      </c>
      <c r="I270" s="189"/>
      <c r="J270" s="188">
        <f t="shared" si="40"/>
        <v>0</v>
      </c>
      <c r="K270" s="190"/>
      <c r="L270" s="36"/>
      <c r="M270" s="191" t="s">
        <v>1</v>
      </c>
      <c r="N270" s="192" t="s">
        <v>38</v>
      </c>
      <c r="O270" s="68"/>
      <c r="P270" s="193">
        <f t="shared" si="41"/>
        <v>0</v>
      </c>
      <c r="Q270" s="193">
        <v>0</v>
      </c>
      <c r="R270" s="193">
        <f t="shared" si="42"/>
        <v>0</v>
      </c>
      <c r="S270" s="193">
        <v>0</v>
      </c>
      <c r="T270" s="194">
        <f t="shared" si="43"/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95" t="s">
        <v>179</v>
      </c>
      <c r="AT270" s="195" t="s">
        <v>175</v>
      </c>
      <c r="AU270" s="195" t="s">
        <v>180</v>
      </c>
      <c r="AY270" s="14" t="s">
        <v>172</v>
      </c>
      <c r="BE270" s="196">
        <f t="shared" si="44"/>
        <v>0</v>
      </c>
      <c r="BF270" s="196">
        <f t="shared" si="45"/>
        <v>0</v>
      </c>
      <c r="BG270" s="196">
        <f t="shared" si="46"/>
        <v>0</v>
      </c>
      <c r="BH270" s="196">
        <f t="shared" si="47"/>
        <v>0</v>
      </c>
      <c r="BI270" s="196">
        <f t="shared" si="48"/>
        <v>0</v>
      </c>
      <c r="BJ270" s="14" t="s">
        <v>180</v>
      </c>
      <c r="BK270" s="196">
        <f t="shared" si="49"/>
        <v>0</v>
      </c>
      <c r="BL270" s="14" t="s">
        <v>179</v>
      </c>
      <c r="BM270" s="195" t="s">
        <v>1432</v>
      </c>
    </row>
    <row r="271" spans="1:65" s="2" customFormat="1" ht="24.2" customHeight="1">
      <c r="A271" s="31"/>
      <c r="B271" s="32"/>
      <c r="C271" s="184" t="s">
        <v>1207</v>
      </c>
      <c r="D271" s="184" t="s">
        <v>175</v>
      </c>
      <c r="E271" s="185" t="s">
        <v>1884</v>
      </c>
      <c r="F271" s="186" t="s">
        <v>1885</v>
      </c>
      <c r="G271" s="187" t="s">
        <v>1048</v>
      </c>
      <c r="H271" s="188">
        <v>4</v>
      </c>
      <c r="I271" s="189"/>
      <c r="J271" s="188">
        <f t="shared" si="40"/>
        <v>0</v>
      </c>
      <c r="K271" s="190"/>
      <c r="L271" s="36"/>
      <c r="M271" s="191" t="s">
        <v>1</v>
      </c>
      <c r="N271" s="192" t="s">
        <v>38</v>
      </c>
      <c r="O271" s="68"/>
      <c r="P271" s="193">
        <f t="shared" si="41"/>
        <v>0</v>
      </c>
      <c r="Q271" s="193">
        <v>0</v>
      </c>
      <c r="R271" s="193">
        <f t="shared" si="42"/>
        <v>0</v>
      </c>
      <c r="S271" s="193">
        <v>0</v>
      </c>
      <c r="T271" s="194">
        <f t="shared" si="43"/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95" t="s">
        <v>179</v>
      </c>
      <c r="AT271" s="195" t="s">
        <v>175</v>
      </c>
      <c r="AU271" s="195" t="s">
        <v>180</v>
      </c>
      <c r="AY271" s="14" t="s">
        <v>172</v>
      </c>
      <c r="BE271" s="196">
        <f t="shared" si="44"/>
        <v>0</v>
      </c>
      <c r="BF271" s="196">
        <f t="shared" si="45"/>
        <v>0</v>
      </c>
      <c r="BG271" s="196">
        <f t="shared" si="46"/>
        <v>0</v>
      </c>
      <c r="BH271" s="196">
        <f t="shared" si="47"/>
        <v>0</v>
      </c>
      <c r="BI271" s="196">
        <f t="shared" si="48"/>
        <v>0</v>
      </c>
      <c r="BJ271" s="14" t="s">
        <v>180</v>
      </c>
      <c r="BK271" s="196">
        <f t="shared" si="49"/>
        <v>0</v>
      </c>
      <c r="BL271" s="14" t="s">
        <v>179</v>
      </c>
      <c r="BM271" s="195" t="s">
        <v>1435</v>
      </c>
    </row>
    <row r="272" spans="1:65" s="2" customFormat="1" ht="24.2" customHeight="1">
      <c r="A272" s="31"/>
      <c r="B272" s="32"/>
      <c r="C272" s="197" t="s">
        <v>1436</v>
      </c>
      <c r="D272" s="197" t="s">
        <v>256</v>
      </c>
      <c r="E272" s="198" t="s">
        <v>1482</v>
      </c>
      <c r="F272" s="199" t="s">
        <v>1483</v>
      </c>
      <c r="G272" s="200" t="s">
        <v>1048</v>
      </c>
      <c r="H272" s="201">
        <v>2</v>
      </c>
      <c r="I272" s="202"/>
      <c r="J272" s="201">
        <f t="shared" si="40"/>
        <v>0</v>
      </c>
      <c r="K272" s="203"/>
      <c r="L272" s="204"/>
      <c r="M272" s="205" t="s">
        <v>1</v>
      </c>
      <c r="N272" s="206" t="s">
        <v>38</v>
      </c>
      <c r="O272" s="68"/>
      <c r="P272" s="193">
        <f t="shared" si="41"/>
        <v>0</v>
      </c>
      <c r="Q272" s="193">
        <v>1.0999999999999999E-2</v>
      </c>
      <c r="R272" s="193">
        <f t="shared" si="42"/>
        <v>2.1999999999999999E-2</v>
      </c>
      <c r="S272" s="193">
        <v>0</v>
      </c>
      <c r="T272" s="194">
        <f t="shared" si="43"/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95" t="s">
        <v>220</v>
      </c>
      <c r="AT272" s="195" t="s">
        <v>256</v>
      </c>
      <c r="AU272" s="195" t="s">
        <v>180</v>
      </c>
      <c r="AY272" s="14" t="s">
        <v>172</v>
      </c>
      <c r="BE272" s="196">
        <f t="shared" si="44"/>
        <v>0</v>
      </c>
      <c r="BF272" s="196">
        <f t="shared" si="45"/>
        <v>0</v>
      </c>
      <c r="BG272" s="196">
        <f t="shared" si="46"/>
        <v>0</v>
      </c>
      <c r="BH272" s="196">
        <f t="shared" si="47"/>
        <v>0</v>
      </c>
      <c r="BI272" s="196">
        <f t="shared" si="48"/>
        <v>0</v>
      </c>
      <c r="BJ272" s="14" t="s">
        <v>180</v>
      </c>
      <c r="BK272" s="196">
        <f t="shared" si="49"/>
        <v>0</v>
      </c>
      <c r="BL272" s="14" t="s">
        <v>179</v>
      </c>
      <c r="BM272" s="195" t="s">
        <v>1439</v>
      </c>
    </row>
    <row r="273" spans="1:65" s="2" customFormat="1" ht="24.2" customHeight="1">
      <c r="A273" s="31"/>
      <c r="B273" s="32"/>
      <c r="C273" s="197" t="s">
        <v>1210</v>
      </c>
      <c r="D273" s="197" t="s">
        <v>256</v>
      </c>
      <c r="E273" s="198" t="s">
        <v>1486</v>
      </c>
      <c r="F273" s="199" t="s">
        <v>1487</v>
      </c>
      <c r="G273" s="200" t="s">
        <v>1048</v>
      </c>
      <c r="H273" s="201">
        <v>2</v>
      </c>
      <c r="I273" s="202"/>
      <c r="J273" s="201">
        <f t="shared" si="40"/>
        <v>0</v>
      </c>
      <c r="K273" s="203"/>
      <c r="L273" s="204"/>
      <c r="M273" s="205" t="s">
        <v>1</v>
      </c>
      <c r="N273" s="206" t="s">
        <v>38</v>
      </c>
      <c r="O273" s="68"/>
      <c r="P273" s="193">
        <f t="shared" si="41"/>
        <v>0</v>
      </c>
      <c r="Q273" s="193">
        <v>1.6E-2</v>
      </c>
      <c r="R273" s="193">
        <f t="shared" si="42"/>
        <v>3.2000000000000001E-2</v>
      </c>
      <c r="S273" s="193">
        <v>0</v>
      </c>
      <c r="T273" s="194">
        <f t="shared" si="43"/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95" t="s">
        <v>220</v>
      </c>
      <c r="AT273" s="195" t="s">
        <v>256</v>
      </c>
      <c r="AU273" s="195" t="s">
        <v>180</v>
      </c>
      <c r="AY273" s="14" t="s">
        <v>172</v>
      </c>
      <c r="BE273" s="196">
        <f t="shared" si="44"/>
        <v>0</v>
      </c>
      <c r="BF273" s="196">
        <f t="shared" si="45"/>
        <v>0</v>
      </c>
      <c r="BG273" s="196">
        <f t="shared" si="46"/>
        <v>0</v>
      </c>
      <c r="BH273" s="196">
        <f t="shared" si="47"/>
        <v>0</v>
      </c>
      <c r="BI273" s="196">
        <f t="shared" si="48"/>
        <v>0</v>
      </c>
      <c r="BJ273" s="14" t="s">
        <v>180</v>
      </c>
      <c r="BK273" s="196">
        <f t="shared" si="49"/>
        <v>0</v>
      </c>
      <c r="BL273" s="14" t="s">
        <v>179</v>
      </c>
      <c r="BM273" s="195" t="s">
        <v>1442</v>
      </c>
    </row>
    <row r="274" spans="1:65" s="2" customFormat="1" ht="24.2" customHeight="1">
      <c r="A274" s="31"/>
      <c r="B274" s="32"/>
      <c r="C274" s="184" t="s">
        <v>1443</v>
      </c>
      <c r="D274" s="184" t="s">
        <v>175</v>
      </c>
      <c r="E274" s="185" t="s">
        <v>1886</v>
      </c>
      <c r="F274" s="186" t="s">
        <v>1887</v>
      </c>
      <c r="G274" s="187" t="s">
        <v>1048</v>
      </c>
      <c r="H274" s="188">
        <v>4</v>
      </c>
      <c r="I274" s="189"/>
      <c r="J274" s="188">
        <f t="shared" si="40"/>
        <v>0</v>
      </c>
      <c r="K274" s="190"/>
      <c r="L274" s="36"/>
      <c r="M274" s="191" t="s">
        <v>1</v>
      </c>
      <c r="N274" s="192" t="s">
        <v>38</v>
      </c>
      <c r="O274" s="68"/>
      <c r="P274" s="193">
        <f t="shared" si="41"/>
        <v>0</v>
      </c>
      <c r="Q274" s="193">
        <v>0</v>
      </c>
      <c r="R274" s="193">
        <f t="shared" si="42"/>
        <v>0</v>
      </c>
      <c r="S274" s="193">
        <v>0</v>
      </c>
      <c r="T274" s="194">
        <f t="shared" si="43"/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95" t="s">
        <v>179</v>
      </c>
      <c r="AT274" s="195" t="s">
        <v>175</v>
      </c>
      <c r="AU274" s="195" t="s">
        <v>180</v>
      </c>
      <c r="AY274" s="14" t="s">
        <v>172</v>
      </c>
      <c r="BE274" s="196">
        <f t="shared" si="44"/>
        <v>0</v>
      </c>
      <c r="BF274" s="196">
        <f t="shared" si="45"/>
        <v>0</v>
      </c>
      <c r="BG274" s="196">
        <f t="shared" si="46"/>
        <v>0</v>
      </c>
      <c r="BH274" s="196">
        <f t="shared" si="47"/>
        <v>0</v>
      </c>
      <c r="BI274" s="196">
        <f t="shared" si="48"/>
        <v>0</v>
      </c>
      <c r="BJ274" s="14" t="s">
        <v>180</v>
      </c>
      <c r="BK274" s="196">
        <f t="shared" si="49"/>
        <v>0</v>
      </c>
      <c r="BL274" s="14" t="s">
        <v>179</v>
      </c>
      <c r="BM274" s="195" t="s">
        <v>1446</v>
      </c>
    </row>
    <row r="275" spans="1:65" s="2" customFormat="1" ht="37.9" customHeight="1">
      <c r="A275" s="31"/>
      <c r="B275" s="32"/>
      <c r="C275" s="184" t="s">
        <v>1213</v>
      </c>
      <c r="D275" s="184" t="s">
        <v>175</v>
      </c>
      <c r="E275" s="185" t="s">
        <v>1493</v>
      </c>
      <c r="F275" s="186" t="s">
        <v>2282</v>
      </c>
      <c r="G275" s="187" t="s">
        <v>1048</v>
      </c>
      <c r="H275" s="188">
        <v>11</v>
      </c>
      <c r="I275" s="189"/>
      <c r="J275" s="188">
        <f t="shared" si="40"/>
        <v>0</v>
      </c>
      <c r="K275" s="190"/>
      <c r="L275" s="36"/>
      <c r="M275" s="191" t="s">
        <v>1</v>
      </c>
      <c r="N275" s="192" t="s">
        <v>38</v>
      </c>
      <c r="O275" s="68"/>
      <c r="P275" s="193">
        <f t="shared" si="41"/>
        <v>0</v>
      </c>
      <c r="Q275" s="193">
        <v>0</v>
      </c>
      <c r="R275" s="193">
        <f t="shared" si="42"/>
        <v>0</v>
      </c>
      <c r="S275" s="193">
        <v>0</v>
      </c>
      <c r="T275" s="194">
        <f t="shared" si="43"/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95" t="s">
        <v>179</v>
      </c>
      <c r="AT275" s="195" t="s">
        <v>175</v>
      </c>
      <c r="AU275" s="195" t="s">
        <v>180</v>
      </c>
      <c r="AY275" s="14" t="s">
        <v>172</v>
      </c>
      <c r="BE275" s="196">
        <f t="shared" si="44"/>
        <v>0</v>
      </c>
      <c r="BF275" s="196">
        <f t="shared" si="45"/>
        <v>0</v>
      </c>
      <c r="BG275" s="196">
        <f t="shared" si="46"/>
        <v>0</v>
      </c>
      <c r="BH275" s="196">
        <f t="shared" si="47"/>
        <v>0</v>
      </c>
      <c r="BI275" s="196">
        <f t="shared" si="48"/>
        <v>0</v>
      </c>
      <c r="BJ275" s="14" t="s">
        <v>180</v>
      </c>
      <c r="BK275" s="196">
        <f t="shared" si="49"/>
        <v>0</v>
      </c>
      <c r="BL275" s="14" t="s">
        <v>179</v>
      </c>
      <c r="BM275" s="195" t="s">
        <v>1449</v>
      </c>
    </row>
    <row r="276" spans="1:65" s="2" customFormat="1" ht="24.2" customHeight="1">
      <c r="A276" s="31"/>
      <c r="B276" s="32"/>
      <c r="C276" s="184" t="s">
        <v>1450</v>
      </c>
      <c r="D276" s="184" t="s">
        <v>175</v>
      </c>
      <c r="E276" s="185" t="s">
        <v>1496</v>
      </c>
      <c r="F276" s="186" t="s">
        <v>1497</v>
      </c>
      <c r="G276" s="187" t="s">
        <v>1048</v>
      </c>
      <c r="H276" s="188">
        <v>1</v>
      </c>
      <c r="I276" s="189"/>
      <c r="J276" s="188">
        <f t="shared" si="40"/>
        <v>0</v>
      </c>
      <c r="K276" s="190"/>
      <c r="L276" s="36"/>
      <c r="M276" s="191" t="s">
        <v>1</v>
      </c>
      <c r="N276" s="192" t="s">
        <v>38</v>
      </c>
      <c r="O276" s="68"/>
      <c r="P276" s="193">
        <f t="shared" si="41"/>
        <v>0</v>
      </c>
      <c r="Q276" s="193">
        <v>0</v>
      </c>
      <c r="R276" s="193">
        <f t="shared" si="42"/>
        <v>0</v>
      </c>
      <c r="S276" s="193">
        <v>0</v>
      </c>
      <c r="T276" s="194">
        <f t="shared" si="43"/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95" t="s">
        <v>179</v>
      </c>
      <c r="AT276" s="195" t="s">
        <v>175</v>
      </c>
      <c r="AU276" s="195" t="s">
        <v>180</v>
      </c>
      <c r="AY276" s="14" t="s">
        <v>172</v>
      </c>
      <c r="BE276" s="196">
        <f t="shared" si="44"/>
        <v>0</v>
      </c>
      <c r="BF276" s="196">
        <f t="shared" si="45"/>
        <v>0</v>
      </c>
      <c r="BG276" s="196">
        <f t="shared" si="46"/>
        <v>0</v>
      </c>
      <c r="BH276" s="196">
        <f t="shared" si="47"/>
        <v>0</v>
      </c>
      <c r="BI276" s="196">
        <f t="shared" si="48"/>
        <v>0</v>
      </c>
      <c r="BJ276" s="14" t="s">
        <v>180</v>
      </c>
      <c r="BK276" s="196">
        <f t="shared" si="49"/>
        <v>0</v>
      </c>
      <c r="BL276" s="14" t="s">
        <v>179</v>
      </c>
      <c r="BM276" s="195" t="s">
        <v>1453</v>
      </c>
    </row>
    <row r="277" spans="1:65" s="2" customFormat="1" ht="24.2" customHeight="1">
      <c r="A277" s="31"/>
      <c r="B277" s="32"/>
      <c r="C277" s="184" t="s">
        <v>1216</v>
      </c>
      <c r="D277" s="184" t="s">
        <v>175</v>
      </c>
      <c r="E277" s="185" t="s">
        <v>1500</v>
      </c>
      <c r="F277" s="186" t="s">
        <v>1501</v>
      </c>
      <c r="G277" s="187" t="s">
        <v>1048</v>
      </c>
      <c r="H277" s="188">
        <v>4</v>
      </c>
      <c r="I277" s="189"/>
      <c r="J277" s="188">
        <f t="shared" si="40"/>
        <v>0</v>
      </c>
      <c r="K277" s="190"/>
      <c r="L277" s="36"/>
      <c r="M277" s="191" t="s">
        <v>1</v>
      </c>
      <c r="N277" s="192" t="s">
        <v>38</v>
      </c>
      <c r="O277" s="68"/>
      <c r="P277" s="193">
        <f t="shared" si="41"/>
        <v>0</v>
      </c>
      <c r="Q277" s="193">
        <v>0</v>
      </c>
      <c r="R277" s="193">
        <f t="shared" si="42"/>
        <v>0</v>
      </c>
      <c r="S277" s="193">
        <v>0</v>
      </c>
      <c r="T277" s="194">
        <f t="shared" si="43"/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95" t="s">
        <v>179</v>
      </c>
      <c r="AT277" s="195" t="s">
        <v>175</v>
      </c>
      <c r="AU277" s="195" t="s">
        <v>180</v>
      </c>
      <c r="AY277" s="14" t="s">
        <v>172</v>
      </c>
      <c r="BE277" s="196">
        <f t="shared" si="44"/>
        <v>0</v>
      </c>
      <c r="BF277" s="196">
        <f t="shared" si="45"/>
        <v>0</v>
      </c>
      <c r="BG277" s="196">
        <f t="shared" si="46"/>
        <v>0</v>
      </c>
      <c r="BH277" s="196">
        <f t="shared" si="47"/>
        <v>0</v>
      </c>
      <c r="BI277" s="196">
        <f t="shared" si="48"/>
        <v>0</v>
      </c>
      <c r="BJ277" s="14" t="s">
        <v>180</v>
      </c>
      <c r="BK277" s="196">
        <f t="shared" si="49"/>
        <v>0</v>
      </c>
      <c r="BL277" s="14" t="s">
        <v>179</v>
      </c>
      <c r="BM277" s="195" t="s">
        <v>1456</v>
      </c>
    </row>
    <row r="278" spans="1:65" s="2" customFormat="1" ht="24.2" customHeight="1">
      <c r="A278" s="31"/>
      <c r="B278" s="32"/>
      <c r="C278" s="197" t="s">
        <v>1457</v>
      </c>
      <c r="D278" s="197" t="s">
        <v>256</v>
      </c>
      <c r="E278" s="198" t="s">
        <v>1507</v>
      </c>
      <c r="F278" s="199" t="s">
        <v>1508</v>
      </c>
      <c r="G278" s="200" t="s">
        <v>1048</v>
      </c>
      <c r="H278" s="201">
        <v>4</v>
      </c>
      <c r="I278" s="202"/>
      <c r="J278" s="201">
        <f t="shared" si="40"/>
        <v>0</v>
      </c>
      <c r="K278" s="203"/>
      <c r="L278" s="204"/>
      <c r="M278" s="205" t="s">
        <v>1</v>
      </c>
      <c r="N278" s="206" t="s">
        <v>38</v>
      </c>
      <c r="O278" s="68"/>
      <c r="P278" s="193">
        <f t="shared" si="41"/>
        <v>0</v>
      </c>
      <c r="Q278" s="193">
        <v>0</v>
      </c>
      <c r="R278" s="193">
        <f t="shared" si="42"/>
        <v>0</v>
      </c>
      <c r="S278" s="193">
        <v>0</v>
      </c>
      <c r="T278" s="194">
        <f t="shared" si="43"/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95" t="s">
        <v>220</v>
      </c>
      <c r="AT278" s="195" t="s">
        <v>256</v>
      </c>
      <c r="AU278" s="195" t="s">
        <v>180</v>
      </c>
      <c r="AY278" s="14" t="s">
        <v>172</v>
      </c>
      <c r="BE278" s="196">
        <f t="shared" si="44"/>
        <v>0</v>
      </c>
      <c r="BF278" s="196">
        <f t="shared" si="45"/>
        <v>0</v>
      </c>
      <c r="BG278" s="196">
        <f t="shared" si="46"/>
        <v>0</v>
      </c>
      <c r="BH278" s="196">
        <f t="shared" si="47"/>
        <v>0</v>
      </c>
      <c r="BI278" s="196">
        <f t="shared" si="48"/>
        <v>0</v>
      </c>
      <c r="BJ278" s="14" t="s">
        <v>180</v>
      </c>
      <c r="BK278" s="196">
        <f t="shared" si="49"/>
        <v>0</v>
      </c>
      <c r="BL278" s="14" t="s">
        <v>179</v>
      </c>
      <c r="BM278" s="195" t="s">
        <v>1460</v>
      </c>
    </row>
    <row r="279" spans="1:65" s="2" customFormat="1" ht="24.2" customHeight="1">
      <c r="A279" s="31"/>
      <c r="B279" s="32"/>
      <c r="C279" s="184" t="s">
        <v>1219</v>
      </c>
      <c r="D279" s="184" t="s">
        <v>175</v>
      </c>
      <c r="E279" s="185" t="s">
        <v>1510</v>
      </c>
      <c r="F279" s="186" t="s">
        <v>1511</v>
      </c>
      <c r="G279" s="187" t="s">
        <v>1048</v>
      </c>
      <c r="H279" s="188">
        <v>4</v>
      </c>
      <c r="I279" s="189"/>
      <c r="J279" s="188">
        <f t="shared" si="40"/>
        <v>0</v>
      </c>
      <c r="K279" s="190"/>
      <c r="L279" s="36"/>
      <c r="M279" s="191" t="s">
        <v>1</v>
      </c>
      <c r="N279" s="192" t="s">
        <v>38</v>
      </c>
      <c r="O279" s="68"/>
      <c r="P279" s="193">
        <f t="shared" si="41"/>
        <v>0</v>
      </c>
      <c r="Q279" s="193">
        <v>0</v>
      </c>
      <c r="R279" s="193">
        <f t="shared" si="42"/>
        <v>0</v>
      </c>
      <c r="S279" s="193">
        <v>0</v>
      </c>
      <c r="T279" s="194">
        <f t="shared" si="43"/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95" t="s">
        <v>179</v>
      </c>
      <c r="AT279" s="195" t="s">
        <v>175</v>
      </c>
      <c r="AU279" s="195" t="s">
        <v>180</v>
      </c>
      <c r="AY279" s="14" t="s">
        <v>172</v>
      </c>
      <c r="BE279" s="196">
        <f t="shared" si="44"/>
        <v>0</v>
      </c>
      <c r="BF279" s="196">
        <f t="shared" si="45"/>
        <v>0</v>
      </c>
      <c r="BG279" s="196">
        <f t="shared" si="46"/>
        <v>0</v>
      </c>
      <c r="BH279" s="196">
        <f t="shared" si="47"/>
        <v>0</v>
      </c>
      <c r="BI279" s="196">
        <f t="shared" si="48"/>
        <v>0</v>
      </c>
      <c r="BJ279" s="14" t="s">
        <v>180</v>
      </c>
      <c r="BK279" s="196">
        <f t="shared" si="49"/>
        <v>0</v>
      </c>
      <c r="BL279" s="14" t="s">
        <v>179</v>
      </c>
      <c r="BM279" s="195" t="s">
        <v>1463</v>
      </c>
    </row>
    <row r="280" spans="1:65" s="2" customFormat="1" ht="24.2" customHeight="1">
      <c r="A280" s="31"/>
      <c r="B280" s="32"/>
      <c r="C280" s="184" t="s">
        <v>1464</v>
      </c>
      <c r="D280" s="184" t="s">
        <v>175</v>
      </c>
      <c r="E280" s="185" t="s">
        <v>1521</v>
      </c>
      <c r="F280" s="186" t="s">
        <v>1522</v>
      </c>
      <c r="G280" s="187" t="s">
        <v>1048</v>
      </c>
      <c r="H280" s="188">
        <v>4</v>
      </c>
      <c r="I280" s="189"/>
      <c r="J280" s="188">
        <f t="shared" ref="J280:J311" si="50">ROUND(I280*H280,2)</f>
        <v>0</v>
      </c>
      <c r="K280" s="190"/>
      <c r="L280" s="36"/>
      <c r="M280" s="191" t="s">
        <v>1</v>
      </c>
      <c r="N280" s="192" t="s">
        <v>38</v>
      </c>
      <c r="O280" s="68"/>
      <c r="P280" s="193">
        <f t="shared" ref="P280:P311" si="51">O280*H280</f>
        <v>0</v>
      </c>
      <c r="Q280" s="193">
        <v>0</v>
      </c>
      <c r="R280" s="193">
        <f t="shared" ref="R280:R311" si="52">Q280*H280</f>
        <v>0</v>
      </c>
      <c r="S280" s="193">
        <v>0</v>
      </c>
      <c r="T280" s="194">
        <f t="shared" ref="T280:T311" si="53">S280*H280</f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95" t="s">
        <v>179</v>
      </c>
      <c r="AT280" s="195" t="s">
        <v>175</v>
      </c>
      <c r="AU280" s="195" t="s">
        <v>180</v>
      </c>
      <c r="AY280" s="14" t="s">
        <v>172</v>
      </c>
      <c r="BE280" s="196">
        <f t="shared" ref="BE280:BE316" si="54">IF(N280="základná",J280,0)</f>
        <v>0</v>
      </c>
      <c r="BF280" s="196">
        <f t="shared" ref="BF280:BF316" si="55">IF(N280="znížená",J280,0)</f>
        <v>0</v>
      </c>
      <c r="BG280" s="196">
        <f t="shared" ref="BG280:BG316" si="56">IF(N280="zákl. prenesená",J280,0)</f>
        <v>0</v>
      </c>
      <c r="BH280" s="196">
        <f t="shared" ref="BH280:BH316" si="57">IF(N280="zníž. prenesená",J280,0)</f>
        <v>0</v>
      </c>
      <c r="BI280" s="196">
        <f t="shared" ref="BI280:BI316" si="58">IF(N280="nulová",J280,0)</f>
        <v>0</v>
      </c>
      <c r="BJ280" s="14" t="s">
        <v>180</v>
      </c>
      <c r="BK280" s="196">
        <f t="shared" ref="BK280:BK316" si="59">ROUND(I280*H280,2)</f>
        <v>0</v>
      </c>
      <c r="BL280" s="14" t="s">
        <v>179</v>
      </c>
      <c r="BM280" s="195" t="s">
        <v>1467</v>
      </c>
    </row>
    <row r="281" spans="1:65" s="2" customFormat="1" ht="24.2" customHeight="1">
      <c r="A281" s="31"/>
      <c r="B281" s="32"/>
      <c r="C281" s="184" t="s">
        <v>1222</v>
      </c>
      <c r="D281" s="184" t="s">
        <v>175</v>
      </c>
      <c r="E281" s="185" t="s">
        <v>1524</v>
      </c>
      <c r="F281" s="186" t="s">
        <v>1525</v>
      </c>
      <c r="G281" s="187" t="s">
        <v>1048</v>
      </c>
      <c r="H281" s="188">
        <v>4</v>
      </c>
      <c r="I281" s="189"/>
      <c r="J281" s="188">
        <f t="shared" si="50"/>
        <v>0</v>
      </c>
      <c r="K281" s="190"/>
      <c r="L281" s="36"/>
      <c r="M281" s="191" t="s">
        <v>1</v>
      </c>
      <c r="N281" s="192" t="s">
        <v>38</v>
      </c>
      <c r="O281" s="68"/>
      <c r="P281" s="193">
        <f t="shared" si="51"/>
        <v>0</v>
      </c>
      <c r="Q281" s="193">
        <v>0</v>
      </c>
      <c r="R281" s="193">
        <f t="shared" si="52"/>
        <v>0</v>
      </c>
      <c r="S281" s="193">
        <v>0</v>
      </c>
      <c r="T281" s="194">
        <f t="shared" si="53"/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95" t="s">
        <v>179</v>
      </c>
      <c r="AT281" s="195" t="s">
        <v>175</v>
      </c>
      <c r="AU281" s="195" t="s">
        <v>180</v>
      </c>
      <c r="AY281" s="14" t="s">
        <v>172</v>
      </c>
      <c r="BE281" s="196">
        <f t="shared" si="54"/>
        <v>0</v>
      </c>
      <c r="BF281" s="196">
        <f t="shared" si="55"/>
        <v>0</v>
      </c>
      <c r="BG281" s="196">
        <f t="shared" si="56"/>
        <v>0</v>
      </c>
      <c r="BH281" s="196">
        <f t="shared" si="57"/>
        <v>0</v>
      </c>
      <c r="BI281" s="196">
        <f t="shared" si="58"/>
        <v>0</v>
      </c>
      <c r="BJ281" s="14" t="s">
        <v>180</v>
      </c>
      <c r="BK281" s="196">
        <f t="shared" si="59"/>
        <v>0</v>
      </c>
      <c r="BL281" s="14" t="s">
        <v>179</v>
      </c>
      <c r="BM281" s="195" t="s">
        <v>1470</v>
      </c>
    </row>
    <row r="282" spans="1:65" s="2" customFormat="1" ht="24.2" customHeight="1">
      <c r="A282" s="31"/>
      <c r="B282" s="32"/>
      <c r="C282" s="184" t="s">
        <v>1471</v>
      </c>
      <c r="D282" s="184" t="s">
        <v>175</v>
      </c>
      <c r="E282" s="185" t="s">
        <v>1528</v>
      </c>
      <c r="F282" s="186" t="s">
        <v>1529</v>
      </c>
      <c r="G282" s="187" t="s">
        <v>1048</v>
      </c>
      <c r="H282" s="188">
        <v>4</v>
      </c>
      <c r="I282" s="189"/>
      <c r="J282" s="188">
        <f t="shared" si="50"/>
        <v>0</v>
      </c>
      <c r="K282" s="190"/>
      <c r="L282" s="36"/>
      <c r="M282" s="191" t="s">
        <v>1</v>
      </c>
      <c r="N282" s="192" t="s">
        <v>38</v>
      </c>
      <c r="O282" s="68"/>
      <c r="P282" s="193">
        <f t="shared" si="51"/>
        <v>0</v>
      </c>
      <c r="Q282" s="193">
        <v>0</v>
      </c>
      <c r="R282" s="193">
        <f t="shared" si="52"/>
        <v>0</v>
      </c>
      <c r="S282" s="193">
        <v>0</v>
      </c>
      <c r="T282" s="194">
        <f t="shared" si="53"/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95" t="s">
        <v>179</v>
      </c>
      <c r="AT282" s="195" t="s">
        <v>175</v>
      </c>
      <c r="AU282" s="195" t="s">
        <v>180</v>
      </c>
      <c r="AY282" s="14" t="s">
        <v>172</v>
      </c>
      <c r="BE282" s="196">
        <f t="shared" si="54"/>
        <v>0</v>
      </c>
      <c r="BF282" s="196">
        <f t="shared" si="55"/>
        <v>0</v>
      </c>
      <c r="BG282" s="196">
        <f t="shared" si="56"/>
        <v>0</v>
      </c>
      <c r="BH282" s="196">
        <f t="shared" si="57"/>
        <v>0</v>
      </c>
      <c r="BI282" s="196">
        <f t="shared" si="58"/>
        <v>0</v>
      </c>
      <c r="BJ282" s="14" t="s">
        <v>180</v>
      </c>
      <c r="BK282" s="196">
        <f t="shared" si="59"/>
        <v>0</v>
      </c>
      <c r="BL282" s="14" t="s">
        <v>179</v>
      </c>
      <c r="BM282" s="195" t="s">
        <v>1474</v>
      </c>
    </row>
    <row r="283" spans="1:65" s="2" customFormat="1" ht="24.2" customHeight="1">
      <c r="A283" s="31"/>
      <c r="B283" s="32"/>
      <c r="C283" s="184" t="s">
        <v>1225</v>
      </c>
      <c r="D283" s="184" t="s">
        <v>175</v>
      </c>
      <c r="E283" s="185" t="s">
        <v>1531</v>
      </c>
      <c r="F283" s="186" t="s">
        <v>1532</v>
      </c>
      <c r="G283" s="187" t="s">
        <v>1048</v>
      </c>
      <c r="H283" s="188">
        <v>4</v>
      </c>
      <c r="I283" s="189"/>
      <c r="J283" s="188">
        <f t="shared" si="50"/>
        <v>0</v>
      </c>
      <c r="K283" s="190"/>
      <c r="L283" s="36"/>
      <c r="M283" s="191" t="s">
        <v>1</v>
      </c>
      <c r="N283" s="192" t="s">
        <v>38</v>
      </c>
      <c r="O283" s="68"/>
      <c r="P283" s="193">
        <f t="shared" si="51"/>
        <v>0</v>
      </c>
      <c r="Q283" s="193">
        <v>0</v>
      </c>
      <c r="R283" s="193">
        <f t="shared" si="52"/>
        <v>0</v>
      </c>
      <c r="S283" s="193">
        <v>0</v>
      </c>
      <c r="T283" s="194">
        <f t="shared" si="53"/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95" t="s">
        <v>179</v>
      </c>
      <c r="AT283" s="195" t="s">
        <v>175</v>
      </c>
      <c r="AU283" s="195" t="s">
        <v>180</v>
      </c>
      <c r="AY283" s="14" t="s">
        <v>172</v>
      </c>
      <c r="BE283" s="196">
        <f t="shared" si="54"/>
        <v>0</v>
      </c>
      <c r="BF283" s="196">
        <f t="shared" si="55"/>
        <v>0</v>
      </c>
      <c r="BG283" s="196">
        <f t="shared" si="56"/>
        <v>0</v>
      </c>
      <c r="BH283" s="196">
        <f t="shared" si="57"/>
        <v>0</v>
      </c>
      <c r="BI283" s="196">
        <f t="shared" si="58"/>
        <v>0</v>
      </c>
      <c r="BJ283" s="14" t="s">
        <v>180</v>
      </c>
      <c r="BK283" s="196">
        <f t="shared" si="59"/>
        <v>0</v>
      </c>
      <c r="BL283" s="14" t="s">
        <v>179</v>
      </c>
      <c r="BM283" s="195" t="s">
        <v>1477</v>
      </c>
    </row>
    <row r="284" spans="1:65" s="2" customFormat="1" ht="24.2" customHeight="1">
      <c r="A284" s="31"/>
      <c r="B284" s="32"/>
      <c r="C284" s="184" t="s">
        <v>1478</v>
      </c>
      <c r="D284" s="184" t="s">
        <v>175</v>
      </c>
      <c r="E284" s="185" t="s">
        <v>1535</v>
      </c>
      <c r="F284" s="186" t="s">
        <v>1536</v>
      </c>
      <c r="G284" s="187" t="s">
        <v>1048</v>
      </c>
      <c r="H284" s="188">
        <v>2</v>
      </c>
      <c r="I284" s="189"/>
      <c r="J284" s="188">
        <f t="shared" si="50"/>
        <v>0</v>
      </c>
      <c r="K284" s="190"/>
      <c r="L284" s="36"/>
      <c r="M284" s="191" t="s">
        <v>1</v>
      </c>
      <c r="N284" s="192" t="s">
        <v>38</v>
      </c>
      <c r="O284" s="68"/>
      <c r="P284" s="193">
        <f t="shared" si="51"/>
        <v>0</v>
      </c>
      <c r="Q284" s="193">
        <v>0</v>
      </c>
      <c r="R284" s="193">
        <f t="shared" si="52"/>
        <v>0</v>
      </c>
      <c r="S284" s="193">
        <v>0</v>
      </c>
      <c r="T284" s="194">
        <f t="shared" si="53"/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95" t="s">
        <v>179</v>
      </c>
      <c r="AT284" s="195" t="s">
        <v>175</v>
      </c>
      <c r="AU284" s="195" t="s">
        <v>180</v>
      </c>
      <c r="AY284" s="14" t="s">
        <v>172</v>
      </c>
      <c r="BE284" s="196">
        <f t="shared" si="54"/>
        <v>0</v>
      </c>
      <c r="BF284" s="196">
        <f t="shared" si="55"/>
        <v>0</v>
      </c>
      <c r="BG284" s="196">
        <f t="shared" si="56"/>
        <v>0</v>
      </c>
      <c r="BH284" s="196">
        <f t="shared" si="57"/>
        <v>0</v>
      </c>
      <c r="BI284" s="196">
        <f t="shared" si="58"/>
        <v>0</v>
      </c>
      <c r="BJ284" s="14" t="s">
        <v>180</v>
      </c>
      <c r="BK284" s="196">
        <f t="shared" si="59"/>
        <v>0</v>
      </c>
      <c r="BL284" s="14" t="s">
        <v>179</v>
      </c>
      <c r="BM284" s="195" t="s">
        <v>1481</v>
      </c>
    </row>
    <row r="285" spans="1:65" s="2" customFormat="1" ht="24.2" customHeight="1">
      <c r="A285" s="31"/>
      <c r="B285" s="32"/>
      <c r="C285" s="184" t="s">
        <v>1228</v>
      </c>
      <c r="D285" s="184" t="s">
        <v>175</v>
      </c>
      <c r="E285" s="185" t="s">
        <v>1538</v>
      </c>
      <c r="F285" s="186" t="s">
        <v>1539</v>
      </c>
      <c r="G285" s="187" t="s">
        <v>1048</v>
      </c>
      <c r="H285" s="188">
        <v>2</v>
      </c>
      <c r="I285" s="189"/>
      <c r="J285" s="188">
        <f t="shared" si="50"/>
        <v>0</v>
      </c>
      <c r="K285" s="190"/>
      <c r="L285" s="36"/>
      <c r="M285" s="191" t="s">
        <v>1</v>
      </c>
      <c r="N285" s="192" t="s">
        <v>38</v>
      </c>
      <c r="O285" s="68"/>
      <c r="P285" s="193">
        <f t="shared" si="51"/>
        <v>0</v>
      </c>
      <c r="Q285" s="193">
        <v>0</v>
      </c>
      <c r="R285" s="193">
        <f t="shared" si="52"/>
        <v>0</v>
      </c>
      <c r="S285" s="193">
        <v>0</v>
      </c>
      <c r="T285" s="194">
        <f t="shared" si="53"/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95" t="s">
        <v>179</v>
      </c>
      <c r="AT285" s="195" t="s">
        <v>175</v>
      </c>
      <c r="AU285" s="195" t="s">
        <v>180</v>
      </c>
      <c r="AY285" s="14" t="s">
        <v>172</v>
      </c>
      <c r="BE285" s="196">
        <f t="shared" si="54"/>
        <v>0</v>
      </c>
      <c r="BF285" s="196">
        <f t="shared" si="55"/>
        <v>0</v>
      </c>
      <c r="BG285" s="196">
        <f t="shared" si="56"/>
        <v>0</v>
      </c>
      <c r="BH285" s="196">
        <f t="shared" si="57"/>
        <v>0</v>
      </c>
      <c r="BI285" s="196">
        <f t="shared" si="58"/>
        <v>0</v>
      </c>
      <c r="BJ285" s="14" t="s">
        <v>180</v>
      </c>
      <c r="BK285" s="196">
        <f t="shared" si="59"/>
        <v>0</v>
      </c>
      <c r="BL285" s="14" t="s">
        <v>179</v>
      </c>
      <c r="BM285" s="195" t="s">
        <v>1484</v>
      </c>
    </row>
    <row r="286" spans="1:65" s="2" customFormat="1" ht="24.2" customHeight="1">
      <c r="A286" s="31"/>
      <c r="B286" s="32"/>
      <c r="C286" s="184" t="s">
        <v>1485</v>
      </c>
      <c r="D286" s="184" t="s">
        <v>175</v>
      </c>
      <c r="E286" s="185" t="s">
        <v>1549</v>
      </c>
      <c r="F286" s="186" t="s">
        <v>1550</v>
      </c>
      <c r="G286" s="187" t="s">
        <v>1048</v>
      </c>
      <c r="H286" s="188">
        <v>4</v>
      </c>
      <c r="I286" s="189"/>
      <c r="J286" s="188">
        <f t="shared" si="50"/>
        <v>0</v>
      </c>
      <c r="K286" s="190"/>
      <c r="L286" s="36"/>
      <c r="M286" s="191" t="s">
        <v>1</v>
      </c>
      <c r="N286" s="192" t="s">
        <v>38</v>
      </c>
      <c r="O286" s="68"/>
      <c r="P286" s="193">
        <f t="shared" si="51"/>
        <v>0</v>
      </c>
      <c r="Q286" s="193">
        <v>0</v>
      </c>
      <c r="R286" s="193">
        <f t="shared" si="52"/>
        <v>0</v>
      </c>
      <c r="S286" s="193">
        <v>0</v>
      </c>
      <c r="T286" s="194">
        <f t="shared" si="53"/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95" t="s">
        <v>179</v>
      </c>
      <c r="AT286" s="195" t="s">
        <v>175</v>
      </c>
      <c r="AU286" s="195" t="s">
        <v>180</v>
      </c>
      <c r="AY286" s="14" t="s">
        <v>172</v>
      </c>
      <c r="BE286" s="196">
        <f t="shared" si="54"/>
        <v>0</v>
      </c>
      <c r="BF286" s="196">
        <f t="shared" si="55"/>
        <v>0</v>
      </c>
      <c r="BG286" s="196">
        <f t="shared" si="56"/>
        <v>0</v>
      </c>
      <c r="BH286" s="196">
        <f t="shared" si="57"/>
        <v>0</v>
      </c>
      <c r="BI286" s="196">
        <f t="shared" si="58"/>
        <v>0</v>
      </c>
      <c r="BJ286" s="14" t="s">
        <v>180</v>
      </c>
      <c r="BK286" s="196">
        <f t="shared" si="59"/>
        <v>0</v>
      </c>
      <c r="BL286" s="14" t="s">
        <v>179</v>
      </c>
      <c r="BM286" s="195" t="s">
        <v>1488</v>
      </c>
    </row>
    <row r="287" spans="1:65" s="2" customFormat="1" ht="24.2" customHeight="1">
      <c r="A287" s="31"/>
      <c r="B287" s="32"/>
      <c r="C287" s="197" t="s">
        <v>1231</v>
      </c>
      <c r="D287" s="197" t="s">
        <v>256</v>
      </c>
      <c r="E287" s="198" t="s">
        <v>1552</v>
      </c>
      <c r="F287" s="199" t="s">
        <v>1553</v>
      </c>
      <c r="G287" s="200" t="s">
        <v>1048</v>
      </c>
      <c r="H287" s="201">
        <v>4</v>
      </c>
      <c r="I287" s="202"/>
      <c r="J287" s="201">
        <f t="shared" si="50"/>
        <v>0</v>
      </c>
      <c r="K287" s="203"/>
      <c r="L287" s="204"/>
      <c r="M287" s="205" t="s">
        <v>1</v>
      </c>
      <c r="N287" s="206" t="s">
        <v>38</v>
      </c>
      <c r="O287" s="68"/>
      <c r="P287" s="193">
        <f t="shared" si="51"/>
        <v>0</v>
      </c>
      <c r="Q287" s="193">
        <v>2.5000000000000001E-3</v>
      </c>
      <c r="R287" s="193">
        <f t="shared" si="52"/>
        <v>0.01</v>
      </c>
      <c r="S287" s="193">
        <v>0</v>
      </c>
      <c r="T287" s="194">
        <f t="shared" si="53"/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95" t="s">
        <v>220</v>
      </c>
      <c r="AT287" s="195" t="s">
        <v>256</v>
      </c>
      <c r="AU287" s="195" t="s">
        <v>180</v>
      </c>
      <c r="AY287" s="14" t="s">
        <v>172</v>
      </c>
      <c r="BE287" s="196">
        <f t="shared" si="54"/>
        <v>0</v>
      </c>
      <c r="BF287" s="196">
        <f t="shared" si="55"/>
        <v>0</v>
      </c>
      <c r="BG287" s="196">
        <f t="shared" si="56"/>
        <v>0</v>
      </c>
      <c r="BH287" s="196">
        <f t="shared" si="57"/>
        <v>0</v>
      </c>
      <c r="BI287" s="196">
        <f t="shared" si="58"/>
        <v>0</v>
      </c>
      <c r="BJ287" s="14" t="s">
        <v>180</v>
      </c>
      <c r="BK287" s="196">
        <f t="shared" si="59"/>
        <v>0</v>
      </c>
      <c r="BL287" s="14" t="s">
        <v>179</v>
      </c>
      <c r="BM287" s="195" t="s">
        <v>1491</v>
      </c>
    </row>
    <row r="288" spans="1:65" s="2" customFormat="1" ht="24.2" customHeight="1">
      <c r="A288" s="31"/>
      <c r="B288" s="32"/>
      <c r="C288" s="184" t="s">
        <v>1492</v>
      </c>
      <c r="D288" s="184" t="s">
        <v>175</v>
      </c>
      <c r="E288" s="185" t="s">
        <v>1556</v>
      </c>
      <c r="F288" s="186" t="s">
        <v>1557</v>
      </c>
      <c r="G288" s="187" t="s">
        <v>1048</v>
      </c>
      <c r="H288" s="188">
        <v>4</v>
      </c>
      <c r="I288" s="189"/>
      <c r="J288" s="188">
        <f t="shared" si="50"/>
        <v>0</v>
      </c>
      <c r="K288" s="190"/>
      <c r="L288" s="36"/>
      <c r="M288" s="191" t="s">
        <v>1</v>
      </c>
      <c r="N288" s="192" t="s">
        <v>38</v>
      </c>
      <c r="O288" s="68"/>
      <c r="P288" s="193">
        <f t="shared" si="51"/>
        <v>0</v>
      </c>
      <c r="Q288" s="193">
        <v>0</v>
      </c>
      <c r="R288" s="193">
        <f t="shared" si="52"/>
        <v>0</v>
      </c>
      <c r="S288" s="193">
        <v>0</v>
      </c>
      <c r="T288" s="194">
        <f t="shared" si="53"/>
        <v>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R288" s="195" t="s">
        <v>179</v>
      </c>
      <c r="AT288" s="195" t="s">
        <v>175</v>
      </c>
      <c r="AU288" s="195" t="s">
        <v>180</v>
      </c>
      <c r="AY288" s="14" t="s">
        <v>172</v>
      </c>
      <c r="BE288" s="196">
        <f t="shared" si="54"/>
        <v>0</v>
      </c>
      <c r="BF288" s="196">
        <f t="shared" si="55"/>
        <v>0</v>
      </c>
      <c r="BG288" s="196">
        <f t="shared" si="56"/>
        <v>0</v>
      </c>
      <c r="BH288" s="196">
        <f t="shared" si="57"/>
        <v>0</v>
      </c>
      <c r="BI288" s="196">
        <f t="shared" si="58"/>
        <v>0</v>
      </c>
      <c r="BJ288" s="14" t="s">
        <v>180</v>
      </c>
      <c r="BK288" s="196">
        <f t="shared" si="59"/>
        <v>0</v>
      </c>
      <c r="BL288" s="14" t="s">
        <v>179</v>
      </c>
      <c r="BM288" s="195" t="s">
        <v>1495</v>
      </c>
    </row>
    <row r="289" spans="1:65" s="2" customFormat="1" ht="24.2" customHeight="1">
      <c r="A289" s="31"/>
      <c r="B289" s="32"/>
      <c r="C289" s="197" t="s">
        <v>1234</v>
      </c>
      <c r="D289" s="197" t="s">
        <v>256</v>
      </c>
      <c r="E289" s="198" t="s">
        <v>1559</v>
      </c>
      <c r="F289" s="199" t="s">
        <v>1560</v>
      </c>
      <c r="G289" s="200" t="s">
        <v>1048</v>
      </c>
      <c r="H289" s="201">
        <v>4</v>
      </c>
      <c r="I289" s="202"/>
      <c r="J289" s="201">
        <f t="shared" si="50"/>
        <v>0</v>
      </c>
      <c r="K289" s="203"/>
      <c r="L289" s="204"/>
      <c r="M289" s="205" t="s">
        <v>1</v>
      </c>
      <c r="N289" s="206" t="s">
        <v>38</v>
      </c>
      <c r="O289" s="68"/>
      <c r="P289" s="193">
        <f t="shared" si="51"/>
        <v>0</v>
      </c>
      <c r="Q289" s="193">
        <v>2.5000000000000001E-3</v>
      </c>
      <c r="R289" s="193">
        <f t="shared" si="52"/>
        <v>0.01</v>
      </c>
      <c r="S289" s="193">
        <v>0</v>
      </c>
      <c r="T289" s="194">
        <f t="shared" si="53"/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95" t="s">
        <v>220</v>
      </c>
      <c r="AT289" s="195" t="s">
        <v>256</v>
      </c>
      <c r="AU289" s="195" t="s">
        <v>180</v>
      </c>
      <c r="AY289" s="14" t="s">
        <v>172</v>
      </c>
      <c r="BE289" s="196">
        <f t="shared" si="54"/>
        <v>0</v>
      </c>
      <c r="BF289" s="196">
        <f t="shared" si="55"/>
        <v>0</v>
      </c>
      <c r="BG289" s="196">
        <f t="shared" si="56"/>
        <v>0</v>
      </c>
      <c r="BH289" s="196">
        <f t="shared" si="57"/>
        <v>0</v>
      </c>
      <c r="BI289" s="196">
        <f t="shared" si="58"/>
        <v>0</v>
      </c>
      <c r="BJ289" s="14" t="s">
        <v>180</v>
      </c>
      <c r="BK289" s="196">
        <f t="shared" si="59"/>
        <v>0</v>
      </c>
      <c r="BL289" s="14" t="s">
        <v>179</v>
      </c>
      <c r="BM289" s="195" t="s">
        <v>1498</v>
      </c>
    </row>
    <row r="290" spans="1:65" s="2" customFormat="1" ht="24.2" customHeight="1">
      <c r="A290" s="31"/>
      <c r="B290" s="32"/>
      <c r="C290" s="184" t="s">
        <v>1499</v>
      </c>
      <c r="D290" s="184" t="s">
        <v>175</v>
      </c>
      <c r="E290" s="185" t="s">
        <v>1563</v>
      </c>
      <c r="F290" s="186" t="s">
        <v>1564</v>
      </c>
      <c r="G290" s="187" t="s">
        <v>1048</v>
      </c>
      <c r="H290" s="188">
        <v>2</v>
      </c>
      <c r="I290" s="189"/>
      <c r="J290" s="188">
        <f t="shared" si="50"/>
        <v>0</v>
      </c>
      <c r="K290" s="190"/>
      <c r="L290" s="36"/>
      <c r="M290" s="191" t="s">
        <v>1</v>
      </c>
      <c r="N290" s="192" t="s">
        <v>38</v>
      </c>
      <c r="O290" s="68"/>
      <c r="P290" s="193">
        <f t="shared" si="51"/>
        <v>0</v>
      </c>
      <c r="Q290" s="193">
        <v>0</v>
      </c>
      <c r="R290" s="193">
        <f t="shared" si="52"/>
        <v>0</v>
      </c>
      <c r="S290" s="193">
        <v>0</v>
      </c>
      <c r="T290" s="194">
        <f t="shared" si="53"/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95" t="s">
        <v>179</v>
      </c>
      <c r="AT290" s="195" t="s">
        <v>175</v>
      </c>
      <c r="AU290" s="195" t="s">
        <v>180</v>
      </c>
      <c r="AY290" s="14" t="s">
        <v>172</v>
      </c>
      <c r="BE290" s="196">
        <f t="shared" si="54"/>
        <v>0</v>
      </c>
      <c r="BF290" s="196">
        <f t="shared" si="55"/>
        <v>0</v>
      </c>
      <c r="BG290" s="196">
        <f t="shared" si="56"/>
        <v>0</v>
      </c>
      <c r="BH290" s="196">
        <f t="shared" si="57"/>
        <v>0</v>
      </c>
      <c r="BI290" s="196">
        <f t="shared" si="58"/>
        <v>0</v>
      </c>
      <c r="BJ290" s="14" t="s">
        <v>180</v>
      </c>
      <c r="BK290" s="196">
        <f t="shared" si="59"/>
        <v>0</v>
      </c>
      <c r="BL290" s="14" t="s">
        <v>179</v>
      </c>
      <c r="BM290" s="195" t="s">
        <v>1502</v>
      </c>
    </row>
    <row r="291" spans="1:65" s="2" customFormat="1" ht="24.2" customHeight="1">
      <c r="A291" s="31"/>
      <c r="B291" s="32"/>
      <c r="C291" s="197" t="s">
        <v>1237</v>
      </c>
      <c r="D291" s="197" t="s">
        <v>256</v>
      </c>
      <c r="E291" s="198" t="s">
        <v>1566</v>
      </c>
      <c r="F291" s="199" t="s">
        <v>1567</v>
      </c>
      <c r="G291" s="200" t="s">
        <v>1048</v>
      </c>
      <c r="H291" s="201">
        <v>2</v>
      </c>
      <c r="I291" s="202"/>
      <c r="J291" s="201">
        <f t="shared" si="50"/>
        <v>0</v>
      </c>
      <c r="K291" s="203"/>
      <c r="L291" s="204"/>
      <c r="M291" s="205" t="s">
        <v>1</v>
      </c>
      <c r="N291" s="206" t="s">
        <v>38</v>
      </c>
      <c r="O291" s="68"/>
      <c r="P291" s="193">
        <f t="shared" si="51"/>
        <v>0</v>
      </c>
      <c r="Q291" s="193">
        <v>2.5000000000000001E-3</v>
      </c>
      <c r="R291" s="193">
        <f t="shared" si="52"/>
        <v>5.0000000000000001E-3</v>
      </c>
      <c r="S291" s="193">
        <v>0</v>
      </c>
      <c r="T291" s="194">
        <f t="shared" si="53"/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95" t="s">
        <v>220</v>
      </c>
      <c r="AT291" s="195" t="s">
        <v>256</v>
      </c>
      <c r="AU291" s="195" t="s">
        <v>180</v>
      </c>
      <c r="AY291" s="14" t="s">
        <v>172</v>
      </c>
      <c r="BE291" s="196">
        <f t="shared" si="54"/>
        <v>0</v>
      </c>
      <c r="BF291" s="196">
        <f t="shared" si="55"/>
        <v>0</v>
      </c>
      <c r="BG291" s="196">
        <f t="shared" si="56"/>
        <v>0</v>
      </c>
      <c r="BH291" s="196">
        <f t="shared" si="57"/>
        <v>0</v>
      </c>
      <c r="BI291" s="196">
        <f t="shared" si="58"/>
        <v>0</v>
      </c>
      <c r="BJ291" s="14" t="s">
        <v>180</v>
      </c>
      <c r="BK291" s="196">
        <f t="shared" si="59"/>
        <v>0</v>
      </c>
      <c r="BL291" s="14" t="s">
        <v>179</v>
      </c>
      <c r="BM291" s="195" t="s">
        <v>1505</v>
      </c>
    </row>
    <row r="292" spans="1:65" s="2" customFormat="1" ht="24.2" customHeight="1">
      <c r="A292" s="31"/>
      <c r="B292" s="32"/>
      <c r="C292" s="197" t="s">
        <v>1506</v>
      </c>
      <c r="D292" s="197" t="s">
        <v>256</v>
      </c>
      <c r="E292" s="198" t="s">
        <v>1570</v>
      </c>
      <c r="F292" s="199" t="s">
        <v>1571</v>
      </c>
      <c r="G292" s="200" t="s">
        <v>1048</v>
      </c>
      <c r="H292" s="201">
        <v>2</v>
      </c>
      <c r="I292" s="202"/>
      <c r="J292" s="201">
        <f t="shared" si="50"/>
        <v>0</v>
      </c>
      <c r="K292" s="203"/>
      <c r="L292" s="204"/>
      <c r="M292" s="205" t="s">
        <v>1</v>
      </c>
      <c r="N292" s="206" t="s">
        <v>38</v>
      </c>
      <c r="O292" s="68"/>
      <c r="P292" s="193">
        <f t="shared" si="51"/>
        <v>0</v>
      </c>
      <c r="Q292" s="193">
        <v>2.5000000000000001E-3</v>
      </c>
      <c r="R292" s="193">
        <f t="shared" si="52"/>
        <v>5.0000000000000001E-3</v>
      </c>
      <c r="S292" s="193">
        <v>0</v>
      </c>
      <c r="T292" s="194">
        <f t="shared" si="53"/>
        <v>0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95" t="s">
        <v>220</v>
      </c>
      <c r="AT292" s="195" t="s">
        <v>256</v>
      </c>
      <c r="AU292" s="195" t="s">
        <v>180</v>
      </c>
      <c r="AY292" s="14" t="s">
        <v>172</v>
      </c>
      <c r="BE292" s="196">
        <f t="shared" si="54"/>
        <v>0</v>
      </c>
      <c r="BF292" s="196">
        <f t="shared" si="55"/>
        <v>0</v>
      </c>
      <c r="BG292" s="196">
        <f t="shared" si="56"/>
        <v>0</v>
      </c>
      <c r="BH292" s="196">
        <f t="shared" si="57"/>
        <v>0</v>
      </c>
      <c r="BI292" s="196">
        <f t="shared" si="58"/>
        <v>0</v>
      </c>
      <c r="BJ292" s="14" t="s">
        <v>180</v>
      </c>
      <c r="BK292" s="196">
        <f t="shared" si="59"/>
        <v>0</v>
      </c>
      <c r="BL292" s="14" t="s">
        <v>179</v>
      </c>
      <c r="BM292" s="195" t="s">
        <v>1509</v>
      </c>
    </row>
    <row r="293" spans="1:65" s="2" customFormat="1" ht="24.2" customHeight="1">
      <c r="A293" s="31"/>
      <c r="B293" s="32"/>
      <c r="C293" s="184" t="s">
        <v>1240</v>
      </c>
      <c r="D293" s="184" t="s">
        <v>175</v>
      </c>
      <c r="E293" s="185" t="s">
        <v>1573</v>
      </c>
      <c r="F293" s="186" t="s">
        <v>1574</v>
      </c>
      <c r="G293" s="187" t="s">
        <v>1048</v>
      </c>
      <c r="H293" s="188">
        <v>4</v>
      </c>
      <c r="I293" s="189"/>
      <c r="J293" s="188">
        <f t="shared" si="50"/>
        <v>0</v>
      </c>
      <c r="K293" s="190"/>
      <c r="L293" s="36"/>
      <c r="M293" s="191" t="s">
        <v>1</v>
      </c>
      <c r="N293" s="192" t="s">
        <v>38</v>
      </c>
      <c r="O293" s="68"/>
      <c r="P293" s="193">
        <f t="shared" si="51"/>
        <v>0</v>
      </c>
      <c r="Q293" s="193">
        <v>0</v>
      </c>
      <c r="R293" s="193">
        <f t="shared" si="52"/>
        <v>0</v>
      </c>
      <c r="S293" s="193">
        <v>0</v>
      </c>
      <c r="T293" s="194">
        <f t="shared" si="53"/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95" t="s">
        <v>179</v>
      </c>
      <c r="AT293" s="195" t="s">
        <v>175</v>
      </c>
      <c r="AU293" s="195" t="s">
        <v>180</v>
      </c>
      <c r="AY293" s="14" t="s">
        <v>172</v>
      </c>
      <c r="BE293" s="196">
        <f t="shared" si="54"/>
        <v>0</v>
      </c>
      <c r="BF293" s="196">
        <f t="shared" si="55"/>
        <v>0</v>
      </c>
      <c r="BG293" s="196">
        <f t="shared" si="56"/>
        <v>0</v>
      </c>
      <c r="BH293" s="196">
        <f t="shared" si="57"/>
        <v>0</v>
      </c>
      <c r="BI293" s="196">
        <f t="shared" si="58"/>
        <v>0</v>
      </c>
      <c r="BJ293" s="14" t="s">
        <v>180</v>
      </c>
      <c r="BK293" s="196">
        <f t="shared" si="59"/>
        <v>0</v>
      </c>
      <c r="BL293" s="14" t="s">
        <v>179</v>
      </c>
      <c r="BM293" s="195" t="s">
        <v>1512</v>
      </c>
    </row>
    <row r="294" spans="1:65" s="2" customFormat="1" ht="24.2" customHeight="1">
      <c r="A294" s="31"/>
      <c r="B294" s="32"/>
      <c r="C294" s="197" t="s">
        <v>1513</v>
      </c>
      <c r="D294" s="197" t="s">
        <v>256</v>
      </c>
      <c r="E294" s="198" t="s">
        <v>1577</v>
      </c>
      <c r="F294" s="199" t="s">
        <v>1578</v>
      </c>
      <c r="G294" s="200" t="s">
        <v>1048</v>
      </c>
      <c r="H294" s="201">
        <v>4</v>
      </c>
      <c r="I294" s="202"/>
      <c r="J294" s="201">
        <f t="shared" si="50"/>
        <v>0</v>
      </c>
      <c r="K294" s="203"/>
      <c r="L294" s="204"/>
      <c r="M294" s="205" t="s">
        <v>1</v>
      </c>
      <c r="N294" s="206" t="s">
        <v>38</v>
      </c>
      <c r="O294" s="68"/>
      <c r="P294" s="193">
        <f t="shared" si="51"/>
        <v>0</v>
      </c>
      <c r="Q294" s="193">
        <v>0</v>
      </c>
      <c r="R294" s="193">
        <f t="shared" si="52"/>
        <v>0</v>
      </c>
      <c r="S294" s="193">
        <v>0</v>
      </c>
      <c r="T294" s="194">
        <f t="shared" si="53"/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95" t="s">
        <v>220</v>
      </c>
      <c r="AT294" s="195" t="s">
        <v>256</v>
      </c>
      <c r="AU294" s="195" t="s">
        <v>180</v>
      </c>
      <c r="AY294" s="14" t="s">
        <v>172</v>
      </c>
      <c r="BE294" s="196">
        <f t="shared" si="54"/>
        <v>0</v>
      </c>
      <c r="BF294" s="196">
        <f t="shared" si="55"/>
        <v>0</v>
      </c>
      <c r="BG294" s="196">
        <f t="shared" si="56"/>
        <v>0</v>
      </c>
      <c r="BH294" s="196">
        <f t="shared" si="57"/>
        <v>0</v>
      </c>
      <c r="BI294" s="196">
        <f t="shared" si="58"/>
        <v>0</v>
      </c>
      <c r="BJ294" s="14" t="s">
        <v>180</v>
      </c>
      <c r="BK294" s="196">
        <f t="shared" si="59"/>
        <v>0</v>
      </c>
      <c r="BL294" s="14" t="s">
        <v>179</v>
      </c>
      <c r="BM294" s="195" t="s">
        <v>1516</v>
      </c>
    </row>
    <row r="295" spans="1:65" s="2" customFormat="1" ht="24.2" customHeight="1">
      <c r="A295" s="31"/>
      <c r="B295" s="32"/>
      <c r="C295" s="184" t="s">
        <v>1243</v>
      </c>
      <c r="D295" s="184" t="s">
        <v>175</v>
      </c>
      <c r="E295" s="185" t="s">
        <v>1580</v>
      </c>
      <c r="F295" s="186" t="s">
        <v>1581</v>
      </c>
      <c r="G295" s="187" t="s">
        <v>1048</v>
      </c>
      <c r="H295" s="188">
        <v>4</v>
      </c>
      <c r="I295" s="189"/>
      <c r="J295" s="188">
        <f t="shared" si="50"/>
        <v>0</v>
      </c>
      <c r="K295" s="190"/>
      <c r="L295" s="36"/>
      <c r="M295" s="191" t="s">
        <v>1</v>
      </c>
      <c r="N295" s="192" t="s">
        <v>38</v>
      </c>
      <c r="O295" s="68"/>
      <c r="P295" s="193">
        <f t="shared" si="51"/>
        <v>0</v>
      </c>
      <c r="Q295" s="193">
        <v>0</v>
      </c>
      <c r="R295" s="193">
        <f t="shared" si="52"/>
        <v>0</v>
      </c>
      <c r="S295" s="193">
        <v>0</v>
      </c>
      <c r="T295" s="194">
        <f t="shared" si="53"/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95" t="s">
        <v>179</v>
      </c>
      <c r="AT295" s="195" t="s">
        <v>175</v>
      </c>
      <c r="AU295" s="195" t="s">
        <v>180</v>
      </c>
      <c r="AY295" s="14" t="s">
        <v>172</v>
      </c>
      <c r="BE295" s="196">
        <f t="shared" si="54"/>
        <v>0</v>
      </c>
      <c r="BF295" s="196">
        <f t="shared" si="55"/>
        <v>0</v>
      </c>
      <c r="BG295" s="196">
        <f t="shared" si="56"/>
        <v>0</v>
      </c>
      <c r="BH295" s="196">
        <f t="shared" si="57"/>
        <v>0</v>
      </c>
      <c r="BI295" s="196">
        <f t="shared" si="58"/>
        <v>0</v>
      </c>
      <c r="BJ295" s="14" t="s">
        <v>180</v>
      </c>
      <c r="BK295" s="196">
        <f t="shared" si="59"/>
        <v>0</v>
      </c>
      <c r="BL295" s="14" t="s">
        <v>179</v>
      </c>
      <c r="BM295" s="195" t="s">
        <v>1519</v>
      </c>
    </row>
    <row r="296" spans="1:65" s="2" customFormat="1" ht="24.2" customHeight="1">
      <c r="A296" s="31"/>
      <c r="B296" s="32"/>
      <c r="C296" s="197" t="s">
        <v>1520</v>
      </c>
      <c r="D296" s="197" t="s">
        <v>256</v>
      </c>
      <c r="E296" s="198" t="s">
        <v>1584</v>
      </c>
      <c r="F296" s="199" t="s">
        <v>1585</v>
      </c>
      <c r="G296" s="200" t="s">
        <v>1048</v>
      </c>
      <c r="H296" s="201">
        <v>4</v>
      </c>
      <c r="I296" s="202"/>
      <c r="J296" s="201">
        <f t="shared" si="50"/>
        <v>0</v>
      </c>
      <c r="K296" s="203"/>
      <c r="L296" s="204"/>
      <c r="M296" s="205" t="s">
        <v>1</v>
      </c>
      <c r="N296" s="206" t="s">
        <v>38</v>
      </c>
      <c r="O296" s="68"/>
      <c r="P296" s="193">
        <f t="shared" si="51"/>
        <v>0</v>
      </c>
      <c r="Q296" s="193">
        <v>2.2499999999999999E-2</v>
      </c>
      <c r="R296" s="193">
        <f t="shared" si="52"/>
        <v>0.09</v>
      </c>
      <c r="S296" s="193">
        <v>0</v>
      </c>
      <c r="T296" s="194">
        <f t="shared" si="53"/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95" t="s">
        <v>220</v>
      </c>
      <c r="AT296" s="195" t="s">
        <v>256</v>
      </c>
      <c r="AU296" s="195" t="s">
        <v>180</v>
      </c>
      <c r="AY296" s="14" t="s">
        <v>172</v>
      </c>
      <c r="BE296" s="196">
        <f t="shared" si="54"/>
        <v>0</v>
      </c>
      <c r="BF296" s="196">
        <f t="shared" si="55"/>
        <v>0</v>
      </c>
      <c r="BG296" s="196">
        <f t="shared" si="56"/>
        <v>0</v>
      </c>
      <c r="BH296" s="196">
        <f t="shared" si="57"/>
        <v>0</v>
      </c>
      <c r="BI296" s="196">
        <f t="shared" si="58"/>
        <v>0</v>
      </c>
      <c r="BJ296" s="14" t="s">
        <v>180</v>
      </c>
      <c r="BK296" s="196">
        <f t="shared" si="59"/>
        <v>0</v>
      </c>
      <c r="BL296" s="14" t="s">
        <v>179</v>
      </c>
      <c r="BM296" s="195" t="s">
        <v>1523</v>
      </c>
    </row>
    <row r="297" spans="1:65" s="2" customFormat="1" ht="24.2" customHeight="1">
      <c r="A297" s="31"/>
      <c r="B297" s="32"/>
      <c r="C297" s="184" t="s">
        <v>1246</v>
      </c>
      <c r="D297" s="184" t="s">
        <v>175</v>
      </c>
      <c r="E297" s="185" t="s">
        <v>1587</v>
      </c>
      <c r="F297" s="186" t="s">
        <v>1588</v>
      </c>
      <c r="G297" s="187" t="s">
        <v>1048</v>
      </c>
      <c r="H297" s="188">
        <v>1</v>
      </c>
      <c r="I297" s="189"/>
      <c r="J297" s="188">
        <f t="shared" si="50"/>
        <v>0</v>
      </c>
      <c r="K297" s="190"/>
      <c r="L297" s="36"/>
      <c r="M297" s="191" t="s">
        <v>1</v>
      </c>
      <c r="N297" s="192" t="s">
        <v>38</v>
      </c>
      <c r="O297" s="68"/>
      <c r="P297" s="193">
        <f t="shared" si="51"/>
        <v>0</v>
      </c>
      <c r="Q297" s="193">
        <v>0</v>
      </c>
      <c r="R297" s="193">
        <f t="shared" si="52"/>
        <v>0</v>
      </c>
      <c r="S297" s="193">
        <v>0</v>
      </c>
      <c r="T297" s="194">
        <f t="shared" si="53"/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95" t="s">
        <v>179</v>
      </c>
      <c r="AT297" s="195" t="s">
        <v>175</v>
      </c>
      <c r="AU297" s="195" t="s">
        <v>180</v>
      </c>
      <c r="AY297" s="14" t="s">
        <v>172</v>
      </c>
      <c r="BE297" s="196">
        <f t="shared" si="54"/>
        <v>0</v>
      </c>
      <c r="BF297" s="196">
        <f t="shared" si="55"/>
        <v>0</v>
      </c>
      <c r="BG297" s="196">
        <f t="shared" si="56"/>
        <v>0</v>
      </c>
      <c r="BH297" s="196">
        <f t="shared" si="57"/>
        <v>0</v>
      </c>
      <c r="BI297" s="196">
        <f t="shared" si="58"/>
        <v>0</v>
      </c>
      <c r="BJ297" s="14" t="s">
        <v>180</v>
      </c>
      <c r="BK297" s="196">
        <f t="shared" si="59"/>
        <v>0</v>
      </c>
      <c r="BL297" s="14" t="s">
        <v>179</v>
      </c>
      <c r="BM297" s="195" t="s">
        <v>1526</v>
      </c>
    </row>
    <row r="298" spans="1:65" s="2" customFormat="1" ht="24.2" customHeight="1">
      <c r="A298" s="31"/>
      <c r="B298" s="32"/>
      <c r="C298" s="197" t="s">
        <v>1527</v>
      </c>
      <c r="D298" s="197" t="s">
        <v>256</v>
      </c>
      <c r="E298" s="198" t="s">
        <v>1591</v>
      </c>
      <c r="F298" s="199" t="s">
        <v>2283</v>
      </c>
      <c r="G298" s="200" t="s">
        <v>1048</v>
      </c>
      <c r="H298" s="201">
        <v>1</v>
      </c>
      <c r="I298" s="202"/>
      <c r="J298" s="201">
        <f t="shared" si="50"/>
        <v>0</v>
      </c>
      <c r="K298" s="203"/>
      <c r="L298" s="204"/>
      <c r="M298" s="205" t="s">
        <v>1</v>
      </c>
      <c r="N298" s="206" t="s">
        <v>38</v>
      </c>
      <c r="O298" s="68"/>
      <c r="P298" s="193">
        <f t="shared" si="51"/>
        <v>0</v>
      </c>
      <c r="Q298" s="193">
        <v>0.05</v>
      </c>
      <c r="R298" s="193">
        <f t="shared" si="52"/>
        <v>0.05</v>
      </c>
      <c r="S298" s="193">
        <v>0</v>
      </c>
      <c r="T298" s="194">
        <f t="shared" si="53"/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95" t="s">
        <v>220</v>
      </c>
      <c r="AT298" s="195" t="s">
        <v>256</v>
      </c>
      <c r="AU298" s="195" t="s">
        <v>180</v>
      </c>
      <c r="AY298" s="14" t="s">
        <v>172</v>
      </c>
      <c r="BE298" s="196">
        <f t="shared" si="54"/>
        <v>0</v>
      </c>
      <c r="BF298" s="196">
        <f t="shared" si="55"/>
        <v>0</v>
      </c>
      <c r="BG298" s="196">
        <f t="shared" si="56"/>
        <v>0</v>
      </c>
      <c r="BH298" s="196">
        <f t="shared" si="57"/>
        <v>0</v>
      </c>
      <c r="BI298" s="196">
        <f t="shared" si="58"/>
        <v>0</v>
      </c>
      <c r="BJ298" s="14" t="s">
        <v>180</v>
      </c>
      <c r="BK298" s="196">
        <f t="shared" si="59"/>
        <v>0</v>
      </c>
      <c r="BL298" s="14" t="s">
        <v>179</v>
      </c>
      <c r="BM298" s="195" t="s">
        <v>1530</v>
      </c>
    </row>
    <row r="299" spans="1:65" s="2" customFormat="1" ht="24.2" customHeight="1">
      <c r="A299" s="31"/>
      <c r="B299" s="32"/>
      <c r="C299" s="184" t="s">
        <v>1249</v>
      </c>
      <c r="D299" s="184" t="s">
        <v>175</v>
      </c>
      <c r="E299" s="185" t="s">
        <v>1594</v>
      </c>
      <c r="F299" s="186" t="s">
        <v>1595</v>
      </c>
      <c r="G299" s="187" t="s">
        <v>1048</v>
      </c>
      <c r="H299" s="188">
        <v>1</v>
      </c>
      <c r="I299" s="189"/>
      <c r="J299" s="188">
        <f t="shared" si="50"/>
        <v>0</v>
      </c>
      <c r="K299" s="190"/>
      <c r="L299" s="36"/>
      <c r="M299" s="191" t="s">
        <v>1</v>
      </c>
      <c r="N299" s="192" t="s">
        <v>38</v>
      </c>
      <c r="O299" s="68"/>
      <c r="P299" s="193">
        <f t="shared" si="51"/>
        <v>0</v>
      </c>
      <c r="Q299" s="193">
        <v>0</v>
      </c>
      <c r="R299" s="193">
        <f t="shared" si="52"/>
        <v>0</v>
      </c>
      <c r="S299" s="193">
        <v>0</v>
      </c>
      <c r="T299" s="194">
        <f t="shared" si="53"/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95" t="s">
        <v>179</v>
      </c>
      <c r="AT299" s="195" t="s">
        <v>175</v>
      </c>
      <c r="AU299" s="195" t="s">
        <v>180</v>
      </c>
      <c r="AY299" s="14" t="s">
        <v>172</v>
      </c>
      <c r="BE299" s="196">
        <f t="shared" si="54"/>
        <v>0</v>
      </c>
      <c r="BF299" s="196">
        <f t="shared" si="55"/>
        <v>0</v>
      </c>
      <c r="BG299" s="196">
        <f t="shared" si="56"/>
        <v>0</v>
      </c>
      <c r="BH299" s="196">
        <f t="shared" si="57"/>
        <v>0</v>
      </c>
      <c r="BI299" s="196">
        <f t="shared" si="58"/>
        <v>0</v>
      </c>
      <c r="BJ299" s="14" t="s">
        <v>180</v>
      </c>
      <c r="BK299" s="196">
        <f t="shared" si="59"/>
        <v>0</v>
      </c>
      <c r="BL299" s="14" t="s">
        <v>179</v>
      </c>
      <c r="BM299" s="195" t="s">
        <v>1533</v>
      </c>
    </row>
    <row r="300" spans="1:65" s="2" customFormat="1" ht="24.2" customHeight="1">
      <c r="A300" s="31"/>
      <c r="B300" s="32"/>
      <c r="C300" s="197" t="s">
        <v>1534</v>
      </c>
      <c r="D300" s="197" t="s">
        <v>256</v>
      </c>
      <c r="E300" s="198" t="s">
        <v>1598</v>
      </c>
      <c r="F300" s="199" t="s">
        <v>1599</v>
      </c>
      <c r="G300" s="200" t="s">
        <v>1048</v>
      </c>
      <c r="H300" s="201">
        <v>1</v>
      </c>
      <c r="I300" s="202"/>
      <c r="J300" s="201">
        <f t="shared" si="50"/>
        <v>0</v>
      </c>
      <c r="K300" s="203"/>
      <c r="L300" s="204"/>
      <c r="M300" s="205" t="s">
        <v>1</v>
      </c>
      <c r="N300" s="206" t="s">
        <v>38</v>
      </c>
      <c r="O300" s="68"/>
      <c r="P300" s="193">
        <f t="shared" si="51"/>
        <v>0</v>
      </c>
      <c r="Q300" s="193">
        <v>2.5999999999999999E-2</v>
      </c>
      <c r="R300" s="193">
        <f t="shared" si="52"/>
        <v>2.5999999999999999E-2</v>
      </c>
      <c r="S300" s="193">
        <v>0</v>
      </c>
      <c r="T300" s="194">
        <f t="shared" si="53"/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95" t="s">
        <v>220</v>
      </c>
      <c r="AT300" s="195" t="s">
        <v>256</v>
      </c>
      <c r="AU300" s="195" t="s">
        <v>180</v>
      </c>
      <c r="AY300" s="14" t="s">
        <v>172</v>
      </c>
      <c r="BE300" s="196">
        <f t="shared" si="54"/>
        <v>0</v>
      </c>
      <c r="BF300" s="196">
        <f t="shared" si="55"/>
        <v>0</v>
      </c>
      <c r="BG300" s="196">
        <f t="shared" si="56"/>
        <v>0</v>
      </c>
      <c r="BH300" s="196">
        <f t="shared" si="57"/>
        <v>0</v>
      </c>
      <c r="BI300" s="196">
        <f t="shared" si="58"/>
        <v>0</v>
      </c>
      <c r="BJ300" s="14" t="s">
        <v>180</v>
      </c>
      <c r="BK300" s="196">
        <f t="shared" si="59"/>
        <v>0</v>
      </c>
      <c r="BL300" s="14" t="s">
        <v>179</v>
      </c>
      <c r="BM300" s="195" t="s">
        <v>1537</v>
      </c>
    </row>
    <row r="301" spans="1:65" s="2" customFormat="1" ht="24.2" customHeight="1">
      <c r="A301" s="31"/>
      <c r="B301" s="32"/>
      <c r="C301" s="184" t="s">
        <v>1253</v>
      </c>
      <c r="D301" s="184" t="s">
        <v>175</v>
      </c>
      <c r="E301" s="185" t="s">
        <v>1605</v>
      </c>
      <c r="F301" s="186" t="s">
        <v>1606</v>
      </c>
      <c r="G301" s="187" t="s">
        <v>1048</v>
      </c>
      <c r="H301" s="188">
        <v>1</v>
      </c>
      <c r="I301" s="189"/>
      <c r="J301" s="188">
        <f t="shared" si="50"/>
        <v>0</v>
      </c>
      <c r="K301" s="190"/>
      <c r="L301" s="36"/>
      <c r="M301" s="191" t="s">
        <v>1</v>
      </c>
      <c r="N301" s="192" t="s">
        <v>38</v>
      </c>
      <c r="O301" s="68"/>
      <c r="P301" s="193">
        <f t="shared" si="51"/>
        <v>0</v>
      </c>
      <c r="Q301" s="193">
        <v>0</v>
      </c>
      <c r="R301" s="193">
        <f t="shared" si="52"/>
        <v>0</v>
      </c>
      <c r="S301" s="193">
        <v>0</v>
      </c>
      <c r="T301" s="194">
        <f t="shared" si="53"/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95" t="s">
        <v>179</v>
      </c>
      <c r="AT301" s="195" t="s">
        <v>175</v>
      </c>
      <c r="AU301" s="195" t="s">
        <v>180</v>
      </c>
      <c r="AY301" s="14" t="s">
        <v>172</v>
      </c>
      <c r="BE301" s="196">
        <f t="shared" si="54"/>
        <v>0</v>
      </c>
      <c r="BF301" s="196">
        <f t="shared" si="55"/>
        <v>0</v>
      </c>
      <c r="BG301" s="196">
        <f t="shared" si="56"/>
        <v>0</v>
      </c>
      <c r="BH301" s="196">
        <f t="shared" si="57"/>
        <v>0</v>
      </c>
      <c r="BI301" s="196">
        <f t="shared" si="58"/>
        <v>0</v>
      </c>
      <c r="BJ301" s="14" t="s">
        <v>180</v>
      </c>
      <c r="BK301" s="196">
        <f t="shared" si="59"/>
        <v>0</v>
      </c>
      <c r="BL301" s="14" t="s">
        <v>179</v>
      </c>
      <c r="BM301" s="195" t="s">
        <v>1540</v>
      </c>
    </row>
    <row r="302" spans="1:65" s="2" customFormat="1" ht="24.2" customHeight="1">
      <c r="A302" s="31"/>
      <c r="B302" s="32"/>
      <c r="C302" s="184" t="s">
        <v>1541</v>
      </c>
      <c r="D302" s="184" t="s">
        <v>175</v>
      </c>
      <c r="E302" s="185" t="s">
        <v>1608</v>
      </c>
      <c r="F302" s="186" t="s">
        <v>1609</v>
      </c>
      <c r="G302" s="187" t="s">
        <v>1048</v>
      </c>
      <c r="H302" s="188">
        <v>1</v>
      </c>
      <c r="I302" s="189"/>
      <c r="J302" s="188">
        <f t="shared" si="50"/>
        <v>0</v>
      </c>
      <c r="K302" s="190"/>
      <c r="L302" s="36"/>
      <c r="M302" s="191" t="s">
        <v>1</v>
      </c>
      <c r="N302" s="192" t="s">
        <v>38</v>
      </c>
      <c r="O302" s="68"/>
      <c r="P302" s="193">
        <f t="shared" si="51"/>
        <v>0</v>
      </c>
      <c r="Q302" s="193">
        <v>0</v>
      </c>
      <c r="R302" s="193">
        <f t="shared" si="52"/>
        <v>0</v>
      </c>
      <c r="S302" s="193">
        <v>0</v>
      </c>
      <c r="T302" s="194">
        <f t="shared" si="53"/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95" t="s">
        <v>179</v>
      </c>
      <c r="AT302" s="195" t="s">
        <v>175</v>
      </c>
      <c r="AU302" s="195" t="s">
        <v>180</v>
      </c>
      <c r="AY302" s="14" t="s">
        <v>172</v>
      </c>
      <c r="BE302" s="196">
        <f t="shared" si="54"/>
        <v>0</v>
      </c>
      <c r="BF302" s="196">
        <f t="shared" si="55"/>
        <v>0</v>
      </c>
      <c r="BG302" s="196">
        <f t="shared" si="56"/>
        <v>0</v>
      </c>
      <c r="BH302" s="196">
        <f t="shared" si="57"/>
        <v>0</v>
      </c>
      <c r="BI302" s="196">
        <f t="shared" si="58"/>
        <v>0</v>
      </c>
      <c r="BJ302" s="14" t="s">
        <v>180</v>
      </c>
      <c r="BK302" s="196">
        <f t="shared" si="59"/>
        <v>0</v>
      </c>
      <c r="BL302" s="14" t="s">
        <v>179</v>
      </c>
      <c r="BM302" s="195" t="s">
        <v>1544</v>
      </c>
    </row>
    <row r="303" spans="1:65" s="2" customFormat="1" ht="24.2" customHeight="1">
      <c r="A303" s="31"/>
      <c r="B303" s="32"/>
      <c r="C303" s="184" t="s">
        <v>1256</v>
      </c>
      <c r="D303" s="184" t="s">
        <v>175</v>
      </c>
      <c r="E303" s="185" t="s">
        <v>1612</v>
      </c>
      <c r="F303" s="186" t="s">
        <v>1613</v>
      </c>
      <c r="G303" s="187" t="s">
        <v>1048</v>
      </c>
      <c r="H303" s="188">
        <v>1</v>
      </c>
      <c r="I303" s="189"/>
      <c r="J303" s="188">
        <f t="shared" si="50"/>
        <v>0</v>
      </c>
      <c r="K303" s="190"/>
      <c r="L303" s="36"/>
      <c r="M303" s="191" t="s">
        <v>1</v>
      </c>
      <c r="N303" s="192" t="s">
        <v>38</v>
      </c>
      <c r="O303" s="68"/>
      <c r="P303" s="193">
        <f t="shared" si="51"/>
        <v>0</v>
      </c>
      <c r="Q303" s="193">
        <v>0</v>
      </c>
      <c r="R303" s="193">
        <f t="shared" si="52"/>
        <v>0</v>
      </c>
      <c r="S303" s="193">
        <v>0</v>
      </c>
      <c r="T303" s="194">
        <f t="shared" si="53"/>
        <v>0</v>
      </c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R303" s="195" t="s">
        <v>179</v>
      </c>
      <c r="AT303" s="195" t="s">
        <v>175</v>
      </c>
      <c r="AU303" s="195" t="s">
        <v>180</v>
      </c>
      <c r="AY303" s="14" t="s">
        <v>172</v>
      </c>
      <c r="BE303" s="196">
        <f t="shared" si="54"/>
        <v>0</v>
      </c>
      <c r="BF303" s="196">
        <f t="shared" si="55"/>
        <v>0</v>
      </c>
      <c r="BG303" s="196">
        <f t="shared" si="56"/>
        <v>0</v>
      </c>
      <c r="BH303" s="196">
        <f t="shared" si="57"/>
        <v>0</v>
      </c>
      <c r="BI303" s="196">
        <f t="shared" si="58"/>
        <v>0</v>
      </c>
      <c r="BJ303" s="14" t="s">
        <v>180</v>
      </c>
      <c r="BK303" s="196">
        <f t="shared" si="59"/>
        <v>0</v>
      </c>
      <c r="BL303" s="14" t="s">
        <v>179</v>
      </c>
      <c r="BM303" s="195" t="s">
        <v>1547</v>
      </c>
    </row>
    <row r="304" spans="1:65" s="2" customFormat="1" ht="24.2" customHeight="1">
      <c r="A304" s="31"/>
      <c r="B304" s="32"/>
      <c r="C304" s="184" t="s">
        <v>1548</v>
      </c>
      <c r="D304" s="184" t="s">
        <v>175</v>
      </c>
      <c r="E304" s="185" t="s">
        <v>1615</v>
      </c>
      <c r="F304" s="186" t="s">
        <v>1616</v>
      </c>
      <c r="G304" s="187" t="s">
        <v>1048</v>
      </c>
      <c r="H304" s="188">
        <v>2</v>
      </c>
      <c r="I304" s="189"/>
      <c r="J304" s="188">
        <f t="shared" si="50"/>
        <v>0</v>
      </c>
      <c r="K304" s="190"/>
      <c r="L304" s="36"/>
      <c r="M304" s="191" t="s">
        <v>1</v>
      </c>
      <c r="N304" s="192" t="s">
        <v>38</v>
      </c>
      <c r="O304" s="68"/>
      <c r="P304" s="193">
        <f t="shared" si="51"/>
        <v>0</v>
      </c>
      <c r="Q304" s="193">
        <v>0</v>
      </c>
      <c r="R304" s="193">
        <f t="shared" si="52"/>
        <v>0</v>
      </c>
      <c r="S304" s="193">
        <v>0</v>
      </c>
      <c r="T304" s="194">
        <f t="shared" si="53"/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95" t="s">
        <v>179</v>
      </c>
      <c r="AT304" s="195" t="s">
        <v>175</v>
      </c>
      <c r="AU304" s="195" t="s">
        <v>180</v>
      </c>
      <c r="AY304" s="14" t="s">
        <v>172</v>
      </c>
      <c r="BE304" s="196">
        <f t="shared" si="54"/>
        <v>0</v>
      </c>
      <c r="BF304" s="196">
        <f t="shared" si="55"/>
        <v>0</v>
      </c>
      <c r="BG304" s="196">
        <f t="shared" si="56"/>
        <v>0</v>
      </c>
      <c r="BH304" s="196">
        <f t="shared" si="57"/>
        <v>0</v>
      </c>
      <c r="BI304" s="196">
        <f t="shared" si="58"/>
        <v>0</v>
      </c>
      <c r="BJ304" s="14" t="s">
        <v>180</v>
      </c>
      <c r="BK304" s="196">
        <f t="shared" si="59"/>
        <v>0</v>
      </c>
      <c r="BL304" s="14" t="s">
        <v>179</v>
      </c>
      <c r="BM304" s="195" t="s">
        <v>1551</v>
      </c>
    </row>
    <row r="305" spans="1:65" s="2" customFormat="1" ht="24.2" customHeight="1">
      <c r="A305" s="31"/>
      <c r="B305" s="32"/>
      <c r="C305" s="184" t="s">
        <v>1259</v>
      </c>
      <c r="D305" s="184" t="s">
        <v>175</v>
      </c>
      <c r="E305" s="185" t="s">
        <v>1619</v>
      </c>
      <c r="F305" s="186" t="s">
        <v>1620</v>
      </c>
      <c r="G305" s="187" t="s">
        <v>1048</v>
      </c>
      <c r="H305" s="188">
        <v>1</v>
      </c>
      <c r="I305" s="189"/>
      <c r="J305" s="188">
        <f t="shared" si="50"/>
        <v>0</v>
      </c>
      <c r="K305" s="190"/>
      <c r="L305" s="36"/>
      <c r="M305" s="191" t="s">
        <v>1</v>
      </c>
      <c r="N305" s="192" t="s">
        <v>38</v>
      </c>
      <c r="O305" s="68"/>
      <c r="P305" s="193">
        <f t="shared" si="51"/>
        <v>0</v>
      </c>
      <c r="Q305" s="193">
        <v>0</v>
      </c>
      <c r="R305" s="193">
        <f t="shared" si="52"/>
        <v>0</v>
      </c>
      <c r="S305" s="193">
        <v>0</v>
      </c>
      <c r="T305" s="194">
        <f t="shared" si="53"/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95" t="s">
        <v>179</v>
      </c>
      <c r="AT305" s="195" t="s">
        <v>175</v>
      </c>
      <c r="AU305" s="195" t="s">
        <v>180</v>
      </c>
      <c r="AY305" s="14" t="s">
        <v>172</v>
      </c>
      <c r="BE305" s="196">
        <f t="shared" si="54"/>
        <v>0</v>
      </c>
      <c r="BF305" s="196">
        <f t="shared" si="55"/>
        <v>0</v>
      </c>
      <c r="BG305" s="196">
        <f t="shared" si="56"/>
        <v>0</v>
      </c>
      <c r="BH305" s="196">
        <f t="shared" si="57"/>
        <v>0</v>
      </c>
      <c r="BI305" s="196">
        <f t="shared" si="58"/>
        <v>0</v>
      </c>
      <c r="BJ305" s="14" t="s">
        <v>180</v>
      </c>
      <c r="BK305" s="196">
        <f t="shared" si="59"/>
        <v>0</v>
      </c>
      <c r="BL305" s="14" t="s">
        <v>179</v>
      </c>
      <c r="BM305" s="195" t="s">
        <v>1554</v>
      </c>
    </row>
    <row r="306" spans="1:65" s="2" customFormat="1" ht="24.2" customHeight="1">
      <c r="A306" s="31"/>
      <c r="B306" s="32"/>
      <c r="C306" s="184" t="s">
        <v>1555</v>
      </c>
      <c r="D306" s="184" t="s">
        <v>175</v>
      </c>
      <c r="E306" s="185" t="s">
        <v>1622</v>
      </c>
      <c r="F306" s="186" t="s">
        <v>1623</v>
      </c>
      <c r="G306" s="187" t="s">
        <v>1048</v>
      </c>
      <c r="H306" s="188">
        <v>1</v>
      </c>
      <c r="I306" s="189"/>
      <c r="J306" s="188">
        <f t="shared" si="50"/>
        <v>0</v>
      </c>
      <c r="K306" s="190"/>
      <c r="L306" s="36"/>
      <c r="M306" s="191" t="s">
        <v>1</v>
      </c>
      <c r="N306" s="192" t="s">
        <v>38</v>
      </c>
      <c r="O306" s="68"/>
      <c r="P306" s="193">
        <f t="shared" si="51"/>
        <v>0</v>
      </c>
      <c r="Q306" s="193">
        <v>0</v>
      </c>
      <c r="R306" s="193">
        <f t="shared" si="52"/>
        <v>0</v>
      </c>
      <c r="S306" s="193">
        <v>0</v>
      </c>
      <c r="T306" s="194">
        <f t="shared" si="53"/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95" t="s">
        <v>179</v>
      </c>
      <c r="AT306" s="195" t="s">
        <v>175</v>
      </c>
      <c r="AU306" s="195" t="s">
        <v>180</v>
      </c>
      <c r="AY306" s="14" t="s">
        <v>172</v>
      </c>
      <c r="BE306" s="196">
        <f t="shared" si="54"/>
        <v>0</v>
      </c>
      <c r="BF306" s="196">
        <f t="shared" si="55"/>
        <v>0</v>
      </c>
      <c r="BG306" s="196">
        <f t="shared" si="56"/>
        <v>0</v>
      </c>
      <c r="BH306" s="196">
        <f t="shared" si="57"/>
        <v>0</v>
      </c>
      <c r="BI306" s="196">
        <f t="shared" si="58"/>
        <v>0</v>
      </c>
      <c r="BJ306" s="14" t="s">
        <v>180</v>
      </c>
      <c r="BK306" s="196">
        <f t="shared" si="59"/>
        <v>0</v>
      </c>
      <c r="BL306" s="14" t="s">
        <v>179</v>
      </c>
      <c r="BM306" s="195" t="s">
        <v>1558</v>
      </c>
    </row>
    <row r="307" spans="1:65" s="2" customFormat="1" ht="24.2" customHeight="1">
      <c r="A307" s="31"/>
      <c r="B307" s="32"/>
      <c r="C307" s="184" t="s">
        <v>1262</v>
      </c>
      <c r="D307" s="184" t="s">
        <v>175</v>
      </c>
      <c r="E307" s="185" t="s">
        <v>1626</v>
      </c>
      <c r="F307" s="186" t="s">
        <v>1627</v>
      </c>
      <c r="G307" s="187" t="s">
        <v>1048</v>
      </c>
      <c r="H307" s="188">
        <v>4</v>
      </c>
      <c r="I307" s="189"/>
      <c r="J307" s="188">
        <f t="shared" si="50"/>
        <v>0</v>
      </c>
      <c r="K307" s="190"/>
      <c r="L307" s="36"/>
      <c r="M307" s="191" t="s">
        <v>1</v>
      </c>
      <c r="N307" s="192" t="s">
        <v>38</v>
      </c>
      <c r="O307" s="68"/>
      <c r="P307" s="193">
        <f t="shared" si="51"/>
        <v>0</v>
      </c>
      <c r="Q307" s="193">
        <v>0</v>
      </c>
      <c r="R307" s="193">
        <f t="shared" si="52"/>
        <v>0</v>
      </c>
      <c r="S307" s="193">
        <v>0</v>
      </c>
      <c r="T307" s="194">
        <f t="shared" si="53"/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95" t="s">
        <v>179</v>
      </c>
      <c r="AT307" s="195" t="s">
        <v>175</v>
      </c>
      <c r="AU307" s="195" t="s">
        <v>180</v>
      </c>
      <c r="AY307" s="14" t="s">
        <v>172</v>
      </c>
      <c r="BE307" s="196">
        <f t="shared" si="54"/>
        <v>0</v>
      </c>
      <c r="BF307" s="196">
        <f t="shared" si="55"/>
        <v>0</v>
      </c>
      <c r="BG307" s="196">
        <f t="shared" si="56"/>
        <v>0</v>
      </c>
      <c r="BH307" s="196">
        <f t="shared" si="57"/>
        <v>0</v>
      </c>
      <c r="BI307" s="196">
        <f t="shared" si="58"/>
        <v>0</v>
      </c>
      <c r="BJ307" s="14" t="s">
        <v>180</v>
      </c>
      <c r="BK307" s="196">
        <f t="shared" si="59"/>
        <v>0</v>
      </c>
      <c r="BL307" s="14" t="s">
        <v>179</v>
      </c>
      <c r="BM307" s="195" t="s">
        <v>1561</v>
      </c>
    </row>
    <row r="308" spans="1:65" s="2" customFormat="1" ht="24.2" customHeight="1">
      <c r="A308" s="31"/>
      <c r="B308" s="32"/>
      <c r="C308" s="184" t="s">
        <v>1562</v>
      </c>
      <c r="D308" s="184" t="s">
        <v>175</v>
      </c>
      <c r="E308" s="185" t="s">
        <v>1629</v>
      </c>
      <c r="F308" s="186" t="s">
        <v>1630</v>
      </c>
      <c r="G308" s="187" t="s">
        <v>1048</v>
      </c>
      <c r="H308" s="188">
        <v>2</v>
      </c>
      <c r="I308" s="189"/>
      <c r="J308" s="188">
        <f t="shared" si="50"/>
        <v>0</v>
      </c>
      <c r="K308" s="190"/>
      <c r="L308" s="36"/>
      <c r="M308" s="191" t="s">
        <v>1</v>
      </c>
      <c r="N308" s="192" t="s">
        <v>38</v>
      </c>
      <c r="O308" s="68"/>
      <c r="P308" s="193">
        <f t="shared" si="51"/>
        <v>0</v>
      </c>
      <c r="Q308" s="193">
        <v>0</v>
      </c>
      <c r="R308" s="193">
        <f t="shared" si="52"/>
        <v>0</v>
      </c>
      <c r="S308" s="193">
        <v>0</v>
      </c>
      <c r="T308" s="194">
        <f t="shared" si="53"/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95" t="s">
        <v>179</v>
      </c>
      <c r="AT308" s="195" t="s">
        <v>175</v>
      </c>
      <c r="AU308" s="195" t="s">
        <v>180</v>
      </c>
      <c r="AY308" s="14" t="s">
        <v>172</v>
      </c>
      <c r="BE308" s="196">
        <f t="shared" si="54"/>
        <v>0</v>
      </c>
      <c r="BF308" s="196">
        <f t="shared" si="55"/>
        <v>0</v>
      </c>
      <c r="BG308" s="196">
        <f t="shared" si="56"/>
        <v>0</v>
      </c>
      <c r="BH308" s="196">
        <f t="shared" si="57"/>
        <v>0</v>
      </c>
      <c r="BI308" s="196">
        <f t="shared" si="58"/>
        <v>0</v>
      </c>
      <c r="BJ308" s="14" t="s">
        <v>180</v>
      </c>
      <c r="BK308" s="196">
        <f t="shared" si="59"/>
        <v>0</v>
      </c>
      <c r="BL308" s="14" t="s">
        <v>179</v>
      </c>
      <c r="BM308" s="195" t="s">
        <v>1565</v>
      </c>
    </row>
    <row r="309" spans="1:65" s="2" customFormat="1" ht="24.2" customHeight="1">
      <c r="A309" s="31"/>
      <c r="B309" s="32"/>
      <c r="C309" s="184" t="s">
        <v>1265</v>
      </c>
      <c r="D309" s="184" t="s">
        <v>175</v>
      </c>
      <c r="E309" s="185" t="s">
        <v>1633</v>
      </c>
      <c r="F309" s="186" t="s">
        <v>1634</v>
      </c>
      <c r="G309" s="187" t="s">
        <v>1048</v>
      </c>
      <c r="H309" s="188">
        <v>2</v>
      </c>
      <c r="I309" s="189"/>
      <c r="J309" s="188">
        <f t="shared" si="50"/>
        <v>0</v>
      </c>
      <c r="K309" s="190"/>
      <c r="L309" s="36"/>
      <c r="M309" s="191" t="s">
        <v>1</v>
      </c>
      <c r="N309" s="192" t="s">
        <v>38</v>
      </c>
      <c r="O309" s="68"/>
      <c r="P309" s="193">
        <f t="shared" si="51"/>
        <v>0</v>
      </c>
      <c r="Q309" s="193">
        <v>0</v>
      </c>
      <c r="R309" s="193">
        <f t="shared" si="52"/>
        <v>0</v>
      </c>
      <c r="S309" s="193">
        <v>0</v>
      </c>
      <c r="T309" s="194">
        <f t="shared" si="53"/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95" t="s">
        <v>179</v>
      </c>
      <c r="AT309" s="195" t="s">
        <v>175</v>
      </c>
      <c r="AU309" s="195" t="s">
        <v>180</v>
      </c>
      <c r="AY309" s="14" t="s">
        <v>172</v>
      </c>
      <c r="BE309" s="196">
        <f t="shared" si="54"/>
        <v>0</v>
      </c>
      <c r="BF309" s="196">
        <f t="shared" si="55"/>
        <v>0</v>
      </c>
      <c r="BG309" s="196">
        <f t="shared" si="56"/>
        <v>0</v>
      </c>
      <c r="BH309" s="196">
        <f t="shared" si="57"/>
        <v>0</v>
      </c>
      <c r="BI309" s="196">
        <f t="shared" si="58"/>
        <v>0</v>
      </c>
      <c r="BJ309" s="14" t="s">
        <v>180</v>
      </c>
      <c r="BK309" s="196">
        <f t="shared" si="59"/>
        <v>0</v>
      </c>
      <c r="BL309" s="14" t="s">
        <v>179</v>
      </c>
      <c r="BM309" s="195" t="s">
        <v>1568</v>
      </c>
    </row>
    <row r="310" spans="1:65" s="2" customFormat="1" ht="24.2" customHeight="1">
      <c r="A310" s="31"/>
      <c r="B310" s="32"/>
      <c r="C310" s="184" t="s">
        <v>1569</v>
      </c>
      <c r="D310" s="184" t="s">
        <v>175</v>
      </c>
      <c r="E310" s="185" t="s">
        <v>1636</v>
      </c>
      <c r="F310" s="186" t="s">
        <v>1637</v>
      </c>
      <c r="G310" s="187" t="s">
        <v>1048</v>
      </c>
      <c r="H310" s="188">
        <v>1</v>
      </c>
      <c r="I310" s="189"/>
      <c r="J310" s="188">
        <f t="shared" si="50"/>
        <v>0</v>
      </c>
      <c r="K310" s="190"/>
      <c r="L310" s="36"/>
      <c r="M310" s="191" t="s">
        <v>1</v>
      </c>
      <c r="N310" s="192" t="s">
        <v>38</v>
      </c>
      <c r="O310" s="68"/>
      <c r="P310" s="193">
        <f t="shared" si="51"/>
        <v>0</v>
      </c>
      <c r="Q310" s="193">
        <v>0</v>
      </c>
      <c r="R310" s="193">
        <f t="shared" si="52"/>
        <v>0</v>
      </c>
      <c r="S310" s="193">
        <v>0</v>
      </c>
      <c r="T310" s="194">
        <f t="shared" si="53"/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95" t="s">
        <v>179</v>
      </c>
      <c r="AT310" s="195" t="s">
        <v>175</v>
      </c>
      <c r="AU310" s="195" t="s">
        <v>180</v>
      </c>
      <c r="AY310" s="14" t="s">
        <v>172</v>
      </c>
      <c r="BE310" s="196">
        <f t="shared" si="54"/>
        <v>0</v>
      </c>
      <c r="BF310" s="196">
        <f t="shared" si="55"/>
        <v>0</v>
      </c>
      <c r="BG310" s="196">
        <f t="shared" si="56"/>
        <v>0</v>
      </c>
      <c r="BH310" s="196">
        <f t="shared" si="57"/>
        <v>0</v>
      </c>
      <c r="BI310" s="196">
        <f t="shared" si="58"/>
        <v>0</v>
      </c>
      <c r="BJ310" s="14" t="s">
        <v>180</v>
      </c>
      <c r="BK310" s="196">
        <f t="shared" si="59"/>
        <v>0</v>
      </c>
      <c r="BL310" s="14" t="s">
        <v>179</v>
      </c>
      <c r="BM310" s="195" t="s">
        <v>1572</v>
      </c>
    </row>
    <row r="311" spans="1:65" s="2" customFormat="1" ht="24.2" customHeight="1">
      <c r="A311" s="31"/>
      <c r="B311" s="32"/>
      <c r="C311" s="184" t="s">
        <v>1269</v>
      </c>
      <c r="D311" s="184" t="s">
        <v>175</v>
      </c>
      <c r="E311" s="185" t="s">
        <v>1640</v>
      </c>
      <c r="F311" s="186" t="s">
        <v>1641</v>
      </c>
      <c r="G311" s="187" t="s">
        <v>1048</v>
      </c>
      <c r="H311" s="188">
        <v>1</v>
      </c>
      <c r="I311" s="189"/>
      <c r="J311" s="188">
        <f t="shared" si="50"/>
        <v>0</v>
      </c>
      <c r="K311" s="190"/>
      <c r="L311" s="36"/>
      <c r="M311" s="191" t="s">
        <v>1</v>
      </c>
      <c r="N311" s="192" t="s">
        <v>38</v>
      </c>
      <c r="O311" s="68"/>
      <c r="P311" s="193">
        <f t="shared" si="51"/>
        <v>0</v>
      </c>
      <c r="Q311" s="193">
        <v>0</v>
      </c>
      <c r="R311" s="193">
        <f t="shared" si="52"/>
        <v>0</v>
      </c>
      <c r="S311" s="193">
        <v>0</v>
      </c>
      <c r="T311" s="194">
        <f t="shared" si="53"/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95" t="s">
        <v>179</v>
      </c>
      <c r="AT311" s="195" t="s">
        <v>175</v>
      </c>
      <c r="AU311" s="195" t="s">
        <v>180</v>
      </c>
      <c r="AY311" s="14" t="s">
        <v>172</v>
      </c>
      <c r="BE311" s="196">
        <f t="shared" si="54"/>
        <v>0</v>
      </c>
      <c r="BF311" s="196">
        <f t="shared" si="55"/>
        <v>0</v>
      </c>
      <c r="BG311" s="196">
        <f t="shared" si="56"/>
        <v>0</v>
      </c>
      <c r="BH311" s="196">
        <f t="shared" si="57"/>
        <v>0</v>
      </c>
      <c r="BI311" s="196">
        <f t="shared" si="58"/>
        <v>0</v>
      </c>
      <c r="BJ311" s="14" t="s">
        <v>180</v>
      </c>
      <c r="BK311" s="196">
        <f t="shared" si="59"/>
        <v>0</v>
      </c>
      <c r="BL311" s="14" t="s">
        <v>179</v>
      </c>
      <c r="BM311" s="195" t="s">
        <v>1575</v>
      </c>
    </row>
    <row r="312" spans="1:65" s="2" customFormat="1" ht="24.2" customHeight="1">
      <c r="A312" s="31"/>
      <c r="B312" s="32"/>
      <c r="C312" s="184" t="s">
        <v>1576</v>
      </c>
      <c r="D312" s="184" t="s">
        <v>175</v>
      </c>
      <c r="E312" s="185" t="s">
        <v>1643</v>
      </c>
      <c r="F312" s="186" t="s">
        <v>1644</v>
      </c>
      <c r="G312" s="187" t="s">
        <v>1048</v>
      </c>
      <c r="H312" s="188">
        <v>1</v>
      </c>
      <c r="I312" s="189"/>
      <c r="J312" s="188">
        <f t="shared" ref="J312:J316" si="60">ROUND(I312*H312,2)</f>
        <v>0</v>
      </c>
      <c r="K312" s="190"/>
      <c r="L312" s="36"/>
      <c r="M312" s="191" t="s">
        <v>1</v>
      </c>
      <c r="N312" s="192" t="s">
        <v>38</v>
      </c>
      <c r="O312" s="68"/>
      <c r="P312" s="193">
        <f t="shared" ref="P312:P316" si="61">O312*H312</f>
        <v>0</v>
      </c>
      <c r="Q312" s="193">
        <v>0</v>
      </c>
      <c r="R312" s="193">
        <f t="shared" ref="R312:R316" si="62">Q312*H312</f>
        <v>0</v>
      </c>
      <c r="S312" s="193">
        <v>0</v>
      </c>
      <c r="T312" s="194">
        <f t="shared" ref="T312:T316" si="63">S312*H312</f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95" t="s">
        <v>179</v>
      </c>
      <c r="AT312" s="195" t="s">
        <v>175</v>
      </c>
      <c r="AU312" s="195" t="s">
        <v>180</v>
      </c>
      <c r="AY312" s="14" t="s">
        <v>172</v>
      </c>
      <c r="BE312" s="196">
        <f t="shared" si="54"/>
        <v>0</v>
      </c>
      <c r="BF312" s="196">
        <f t="shared" si="55"/>
        <v>0</v>
      </c>
      <c r="BG312" s="196">
        <f t="shared" si="56"/>
        <v>0</v>
      </c>
      <c r="BH312" s="196">
        <f t="shared" si="57"/>
        <v>0</v>
      </c>
      <c r="BI312" s="196">
        <f t="shared" si="58"/>
        <v>0</v>
      </c>
      <c r="BJ312" s="14" t="s">
        <v>180</v>
      </c>
      <c r="BK312" s="196">
        <f t="shared" si="59"/>
        <v>0</v>
      </c>
      <c r="BL312" s="14" t="s">
        <v>179</v>
      </c>
      <c r="BM312" s="195" t="s">
        <v>1579</v>
      </c>
    </row>
    <row r="313" spans="1:65" s="2" customFormat="1" ht="24.2" customHeight="1">
      <c r="A313" s="31"/>
      <c r="B313" s="32"/>
      <c r="C313" s="184" t="s">
        <v>1272</v>
      </c>
      <c r="D313" s="184" t="s">
        <v>175</v>
      </c>
      <c r="E313" s="185" t="s">
        <v>1647</v>
      </c>
      <c r="F313" s="186" t="s">
        <v>1648</v>
      </c>
      <c r="G313" s="187" t="s">
        <v>1048</v>
      </c>
      <c r="H313" s="188">
        <v>1</v>
      </c>
      <c r="I313" s="189"/>
      <c r="J313" s="188">
        <f t="shared" si="60"/>
        <v>0</v>
      </c>
      <c r="K313" s="190"/>
      <c r="L313" s="36"/>
      <c r="M313" s="191" t="s">
        <v>1</v>
      </c>
      <c r="N313" s="192" t="s">
        <v>38</v>
      </c>
      <c r="O313" s="68"/>
      <c r="P313" s="193">
        <f t="shared" si="61"/>
        <v>0</v>
      </c>
      <c r="Q313" s="193">
        <v>0</v>
      </c>
      <c r="R313" s="193">
        <f t="shared" si="62"/>
        <v>0</v>
      </c>
      <c r="S313" s="193">
        <v>0</v>
      </c>
      <c r="T313" s="194">
        <f t="shared" si="63"/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95" t="s">
        <v>179</v>
      </c>
      <c r="AT313" s="195" t="s">
        <v>175</v>
      </c>
      <c r="AU313" s="195" t="s">
        <v>180</v>
      </c>
      <c r="AY313" s="14" t="s">
        <v>172</v>
      </c>
      <c r="BE313" s="196">
        <f t="shared" si="54"/>
        <v>0</v>
      </c>
      <c r="BF313" s="196">
        <f t="shared" si="55"/>
        <v>0</v>
      </c>
      <c r="BG313" s="196">
        <f t="shared" si="56"/>
        <v>0</v>
      </c>
      <c r="BH313" s="196">
        <f t="shared" si="57"/>
        <v>0</v>
      </c>
      <c r="BI313" s="196">
        <f t="shared" si="58"/>
        <v>0</v>
      </c>
      <c r="BJ313" s="14" t="s">
        <v>180</v>
      </c>
      <c r="BK313" s="196">
        <f t="shared" si="59"/>
        <v>0</v>
      </c>
      <c r="BL313" s="14" t="s">
        <v>179</v>
      </c>
      <c r="BM313" s="195" t="s">
        <v>1582</v>
      </c>
    </row>
    <row r="314" spans="1:65" s="2" customFormat="1" ht="24.2" customHeight="1">
      <c r="A314" s="31"/>
      <c r="B314" s="32"/>
      <c r="C314" s="184" t="s">
        <v>1583</v>
      </c>
      <c r="D314" s="184" t="s">
        <v>175</v>
      </c>
      <c r="E314" s="185" t="s">
        <v>1650</v>
      </c>
      <c r="F314" s="186" t="s">
        <v>1651</v>
      </c>
      <c r="G314" s="187" t="s">
        <v>1048</v>
      </c>
      <c r="H314" s="188">
        <v>8</v>
      </c>
      <c r="I314" s="189"/>
      <c r="J314" s="188">
        <f t="shared" si="60"/>
        <v>0</v>
      </c>
      <c r="K314" s="190"/>
      <c r="L314" s="36"/>
      <c r="M314" s="191" t="s">
        <v>1</v>
      </c>
      <c r="N314" s="192" t="s">
        <v>38</v>
      </c>
      <c r="O314" s="68"/>
      <c r="P314" s="193">
        <f t="shared" si="61"/>
        <v>0</v>
      </c>
      <c r="Q314" s="193">
        <v>0</v>
      </c>
      <c r="R314" s="193">
        <f t="shared" si="62"/>
        <v>0</v>
      </c>
      <c r="S314" s="193">
        <v>0</v>
      </c>
      <c r="T314" s="194">
        <f t="shared" si="63"/>
        <v>0</v>
      </c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R314" s="195" t="s">
        <v>179</v>
      </c>
      <c r="AT314" s="195" t="s">
        <v>175</v>
      </c>
      <c r="AU314" s="195" t="s">
        <v>180</v>
      </c>
      <c r="AY314" s="14" t="s">
        <v>172</v>
      </c>
      <c r="BE314" s="196">
        <f t="shared" si="54"/>
        <v>0</v>
      </c>
      <c r="BF314" s="196">
        <f t="shared" si="55"/>
        <v>0</v>
      </c>
      <c r="BG314" s="196">
        <f t="shared" si="56"/>
        <v>0</v>
      </c>
      <c r="BH314" s="196">
        <f t="shared" si="57"/>
        <v>0</v>
      </c>
      <c r="BI314" s="196">
        <f t="shared" si="58"/>
        <v>0</v>
      </c>
      <c r="BJ314" s="14" t="s">
        <v>180</v>
      </c>
      <c r="BK314" s="196">
        <f t="shared" si="59"/>
        <v>0</v>
      </c>
      <c r="BL314" s="14" t="s">
        <v>179</v>
      </c>
      <c r="BM314" s="195" t="s">
        <v>1586</v>
      </c>
    </row>
    <row r="315" spans="1:65" s="2" customFormat="1" ht="24.2" customHeight="1">
      <c r="A315" s="31"/>
      <c r="B315" s="32"/>
      <c r="C315" s="184" t="s">
        <v>1276</v>
      </c>
      <c r="D315" s="184" t="s">
        <v>175</v>
      </c>
      <c r="E315" s="185" t="s">
        <v>1654</v>
      </c>
      <c r="F315" s="186" t="s">
        <v>1655</v>
      </c>
      <c r="G315" s="187" t="s">
        <v>218</v>
      </c>
      <c r="H315" s="188">
        <v>0.8</v>
      </c>
      <c r="I315" s="189"/>
      <c r="J315" s="188">
        <f t="shared" si="60"/>
        <v>0</v>
      </c>
      <c r="K315" s="190"/>
      <c r="L315" s="36"/>
      <c r="M315" s="191" t="s">
        <v>1</v>
      </c>
      <c r="N315" s="192" t="s">
        <v>38</v>
      </c>
      <c r="O315" s="68"/>
      <c r="P315" s="193">
        <f t="shared" si="61"/>
        <v>0</v>
      </c>
      <c r="Q315" s="193">
        <v>0</v>
      </c>
      <c r="R315" s="193">
        <f t="shared" si="62"/>
        <v>0</v>
      </c>
      <c r="S315" s="193">
        <v>0</v>
      </c>
      <c r="T315" s="194">
        <f t="shared" si="63"/>
        <v>0</v>
      </c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R315" s="195" t="s">
        <v>179</v>
      </c>
      <c r="AT315" s="195" t="s">
        <v>175</v>
      </c>
      <c r="AU315" s="195" t="s">
        <v>180</v>
      </c>
      <c r="AY315" s="14" t="s">
        <v>172</v>
      </c>
      <c r="BE315" s="196">
        <f t="shared" si="54"/>
        <v>0</v>
      </c>
      <c r="BF315" s="196">
        <f t="shared" si="55"/>
        <v>0</v>
      </c>
      <c r="BG315" s="196">
        <f t="shared" si="56"/>
        <v>0</v>
      </c>
      <c r="BH315" s="196">
        <f t="shared" si="57"/>
        <v>0</v>
      </c>
      <c r="BI315" s="196">
        <f t="shared" si="58"/>
        <v>0</v>
      </c>
      <c r="BJ315" s="14" t="s">
        <v>180</v>
      </c>
      <c r="BK315" s="196">
        <f t="shared" si="59"/>
        <v>0</v>
      </c>
      <c r="BL315" s="14" t="s">
        <v>179</v>
      </c>
      <c r="BM315" s="195" t="s">
        <v>1589</v>
      </c>
    </row>
    <row r="316" spans="1:65" s="2" customFormat="1" ht="24.2" customHeight="1">
      <c r="A316" s="31"/>
      <c r="B316" s="32"/>
      <c r="C316" s="184" t="s">
        <v>1590</v>
      </c>
      <c r="D316" s="184" t="s">
        <v>175</v>
      </c>
      <c r="E316" s="185" t="s">
        <v>1657</v>
      </c>
      <c r="F316" s="186" t="s">
        <v>1658</v>
      </c>
      <c r="G316" s="187" t="s">
        <v>218</v>
      </c>
      <c r="H316" s="188">
        <v>8</v>
      </c>
      <c r="I316" s="189"/>
      <c r="J316" s="188">
        <f t="shared" si="60"/>
        <v>0</v>
      </c>
      <c r="K316" s="190"/>
      <c r="L316" s="36"/>
      <c r="M316" s="191" t="s">
        <v>1</v>
      </c>
      <c r="N316" s="192" t="s">
        <v>38</v>
      </c>
      <c r="O316" s="68"/>
      <c r="P316" s="193">
        <f t="shared" si="61"/>
        <v>0</v>
      </c>
      <c r="Q316" s="193">
        <v>0</v>
      </c>
      <c r="R316" s="193">
        <f t="shared" si="62"/>
        <v>0</v>
      </c>
      <c r="S316" s="193">
        <v>0</v>
      </c>
      <c r="T316" s="194">
        <f t="shared" si="63"/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95" t="s">
        <v>179</v>
      </c>
      <c r="AT316" s="195" t="s">
        <v>175</v>
      </c>
      <c r="AU316" s="195" t="s">
        <v>180</v>
      </c>
      <c r="AY316" s="14" t="s">
        <v>172</v>
      </c>
      <c r="BE316" s="196">
        <f t="shared" si="54"/>
        <v>0</v>
      </c>
      <c r="BF316" s="196">
        <f t="shared" si="55"/>
        <v>0</v>
      </c>
      <c r="BG316" s="196">
        <f t="shared" si="56"/>
        <v>0</v>
      </c>
      <c r="BH316" s="196">
        <f t="shared" si="57"/>
        <v>0</v>
      </c>
      <c r="BI316" s="196">
        <f t="shared" si="58"/>
        <v>0</v>
      </c>
      <c r="BJ316" s="14" t="s">
        <v>180</v>
      </c>
      <c r="BK316" s="196">
        <f t="shared" si="59"/>
        <v>0</v>
      </c>
      <c r="BL316" s="14" t="s">
        <v>179</v>
      </c>
      <c r="BM316" s="195" t="s">
        <v>1593</v>
      </c>
    </row>
    <row r="317" spans="1:65" s="12" customFormat="1" ht="22.9" customHeight="1">
      <c r="B317" s="168"/>
      <c r="C317" s="169"/>
      <c r="D317" s="170" t="s">
        <v>71</v>
      </c>
      <c r="E317" s="182" t="s">
        <v>1660</v>
      </c>
      <c r="F317" s="182" t="s">
        <v>1661</v>
      </c>
      <c r="G317" s="169"/>
      <c r="H317" s="169"/>
      <c r="I317" s="172"/>
      <c r="J317" s="183">
        <f>BK317</f>
        <v>0</v>
      </c>
      <c r="K317" s="169"/>
      <c r="L317" s="174"/>
      <c r="M317" s="175"/>
      <c r="N317" s="176"/>
      <c r="O317" s="176"/>
      <c r="P317" s="177">
        <f>SUM(P318:P364)</f>
        <v>0</v>
      </c>
      <c r="Q317" s="176"/>
      <c r="R317" s="177">
        <f>SUM(R318:R364)</f>
        <v>9.2984599999999986</v>
      </c>
      <c r="S317" s="176"/>
      <c r="T317" s="178">
        <f>SUM(T318:T364)</f>
        <v>0</v>
      </c>
      <c r="AR317" s="179" t="s">
        <v>80</v>
      </c>
      <c r="AT317" s="180" t="s">
        <v>71</v>
      </c>
      <c r="AU317" s="180" t="s">
        <v>80</v>
      </c>
      <c r="AY317" s="179" t="s">
        <v>172</v>
      </c>
      <c r="BK317" s="181">
        <f>SUM(BK318:BK364)</f>
        <v>0</v>
      </c>
    </row>
    <row r="318" spans="1:65" s="2" customFormat="1" ht="24.2" customHeight="1">
      <c r="A318" s="31"/>
      <c r="B318" s="32"/>
      <c r="C318" s="184" t="s">
        <v>1279</v>
      </c>
      <c r="D318" s="184" t="s">
        <v>175</v>
      </c>
      <c r="E318" s="185" t="s">
        <v>1663</v>
      </c>
      <c r="F318" s="186" t="s">
        <v>1664</v>
      </c>
      <c r="G318" s="187" t="s">
        <v>1665</v>
      </c>
      <c r="H318" s="188">
        <v>0.22</v>
      </c>
      <c r="I318" s="189"/>
      <c r="J318" s="188">
        <f t="shared" ref="J318:J364" si="64">ROUND(I318*H318,2)</f>
        <v>0</v>
      </c>
      <c r="K318" s="190"/>
      <c r="L318" s="36"/>
      <c r="M318" s="191" t="s">
        <v>1</v>
      </c>
      <c r="N318" s="192" t="s">
        <v>38</v>
      </c>
      <c r="O318" s="68"/>
      <c r="P318" s="193">
        <f t="shared" ref="P318:P364" si="65">O318*H318</f>
        <v>0</v>
      </c>
      <c r="Q318" s="193">
        <v>0</v>
      </c>
      <c r="R318" s="193">
        <f t="shared" ref="R318:R364" si="66">Q318*H318</f>
        <v>0</v>
      </c>
      <c r="S318" s="193">
        <v>0</v>
      </c>
      <c r="T318" s="194">
        <f t="shared" ref="T318:T364" si="67">S318*H318</f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95" t="s">
        <v>179</v>
      </c>
      <c r="AT318" s="195" t="s">
        <v>175</v>
      </c>
      <c r="AU318" s="195" t="s">
        <v>180</v>
      </c>
      <c r="AY318" s="14" t="s">
        <v>172</v>
      </c>
      <c r="BE318" s="196">
        <f t="shared" ref="BE318:BE364" si="68">IF(N318="základná",J318,0)</f>
        <v>0</v>
      </c>
      <c r="BF318" s="196">
        <f t="shared" ref="BF318:BF364" si="69">IF(N318="znížená",J318,0)</f>
        <v>0</v>
      </c>
      <c r="BG318" s="196">
        <f t="shared" ref="BG318:BG364" si="70">IF(N318="zákl. prenesená",J318,0)</f>
        <v>0</v>
      </c>
      <c r="BH318" s="196">
        <f t="shared" ref="BH318:BH364" si="71">IF(N318="zníž. prenesená",J318,0)</f>
        <v>0</v>
      </c>
      <c r="BI318" s="196">
        <f t="shared" ref="BI318:BI364" si="72">IF(N318="nulová",J318,0)</f>
        <v>0</v>
      </c>
      <c r="BJ318" s="14" t="s">
        <v>180</v>
      </c>
      <c r="BK318" s="196">
        <f t="shared" ref="BK318:BK364" si="73">ROUND(I318*H318,2)</f>
        <v>0</v>
      </c>
      <c r="BL318" s="14" t="s">
        <v>179</v>
      </c>
      <c r="BM318" s="195" t="s">
        <v>1596</v>
      </c>
    </row>
    <row r="319" spans="1:65" s="2" customFormat="1" ht="24.2" customHeight="1">
      <c r="A319" s="31"/>
      <c r="B319" s="32"/>
      <c r="C319" s="184" t="s">
        <v>1597</v>
      </c>
      <c r="D319" s="184" t="s">
        <v>175</v>
      </c>
      <c r="E319" s="185" t="s">
        <v>1932</v>
      </c>
      <c r="F319" s="186" t="s">
        <v>1933</v>
      </c>
      <c r="G319" s="187" t="s">
        <v>235</v>
      </c>
      <c r="H319" s="188">
        <v>132</v>
      </c>
      <c r="I319" s="189"/>
      <c r="J319" s="188">
        <f t="shared" si="64"/>
        <v>0</v>
      </c>
      <c r="K319" s="190"/>
      <c r="L319" s="36"/>
      <c r="M319" s="191" t="s">
        <v>1</v>
      </c>
      <c r="N319" s="192" t="s">
        <v>38</v>
      </c>
      <c r="O319" s="68"/>
      <c r="P319" s="193">
        <f t="shared" si="65"/>
        <v>0</v>
      </c>
      <c r="Q319" s="193">
        <v>0</v>
      </c>
      <c r="R319" s="193">
        <f t="shared" si="66"/>
        <v>0</v>
      </c>
      <c r="S319" s="193">
        <v>0</v>
      </c>
      <c r="T319" s="194">
        <f t="shared" si="67"/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95" t="s">
        <v>179</v>
      </c>
      <c r="AT319" s="195" t="s">
        <v>175</v>
      </c>
      <c r="AU319" s="195" t="s">
        <v>180</v>
      </c>
      <c r="AY319" s="14" t="s">
        <v>172</v>
      </c>
      <c r="BE319" s="196">
        <f t="shared" si="68"/>
        <v>0</v>
      </c>
      <c r="BF319" s="196">
        <f t="shared" si="69"/>
        <v>0</v>
      </c>
      <c r="BG319" s="196">
        <f t="shared" si="70"/>
        <v>0</v>
      </c>
      <c r="BH319" s="196">
        <f t="shared" si="71"/>
        <v>0</v>
      </c>
      <c r="BI319" s="196">
        <f t="shared" si="72"/>
        <v>0</v>
      </c>
      <c r="BJ319" s="14" t="s">
        <v>180</v>
      </c>
      <c r="BK319" s="196">
        <f t="shared" si="73"/>
        <v>0</v>
      </c>
      <c r="BL319" s="14" t="s">
        <v>179</v>
      </c>
      <c r="BM319" s="195" t="s">
        <v>1600</v>
      </c>
    </row>
    <row r="320" spans="1:65" s="2" customFormat="1" ht="24.2" customHeight="1">
      <c r="A320" s="31"/>
      <c r="B320" s="32"/>
      <c r="C320" s="184" t="s">
        <v>1283</v>
      </c>
      <c r="D320" s="184" t="s">
        <v>175</v>
      </c>
      <c r="E320" s="185" t="s">
        <v>1940</v>
      </c>
      <c r="F320" s="186" t="s">
        <v>1941</v>
      </c>
      <c r="G320" s="187" t="s">
        <v>394</v>
      </c>
      <c r="H320" s="188">
        <v>3.8</v>
      </c>
      <c r="I320" s="189"/>
      <c r="J320" s="188">
        <f t="shared" si="64"/>
        <v>0</v>
      </c>
      <c r="K320" s="190"/>
      <c r="L320" s="36"/>
      <c r="M320" s="191" t="s">
        <v>1</v>
      </c>
      <c r="N320" s="192" t="s">
        <v>38</v>
      </c>
      <c r="O320" s="68"/>
      <c r="P320" s="193">
        <f t="shared" si="65"/>
        <v>0</v>
      </c>
      <c r="Q320" s="193">
        <v>0</v>
      </c>
      <c r="R320" s="193">
        <f t="shared" si="66"/>
        <v>0</v>
      </c>
      <c r="S320" s="193">
        <v>0</v>
      </c>
      <c r="T320" s="194">
        <f t="shared" si="67"/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95" t="s">
        <v>179</v>
      </c>
      <c r="AT320" s="195" t="s">
        <v>175</v>
      </c>
      <c r="AU320" s="195" t="s">
        <v>180</v>
      </c>
      <c r="AY320" s="14" t="s">
        <v>172</v>
      </c>
      <c r="BE320" s="196">
        <f t="shared" si="68"/>
        <v>0</v>
      </c>
      <c r="BF320" s="196">
        <f t="shared" si="69"/>
        <v>0</v>
      </c>
      <c r="BG320" s="196">
        <f t="shared" si="70"/>
        <v>0</v>
      </c>
      <c r="BH320" s="196">
        <f t="shared" si="71"/>
        <v>0</v>
      </c>
      <c r="BI320" s="196">
        <f t="shared" si="72"/>
        <v>0</v>
      </c>
      <c r="BJ320" s="14" t="s">
        <v>180</v>
      </c>
      <c r="BK320" s="196">
        <f t="shared" si="73"/>
        <v>0</v>
      </c>
      <c r="BL320" s="14" t="s">
        <v>179</v>
      </c>
      <c r="BM320" s="195" t="s">
        <v>1603</v>
      </c>
    </row>
    <row r="321" spans="1:65" s="2" customFormat="1" ht="24.2" customHeight="1">
      <c r="A321" s="31"/>
      <c r="B321" s="32"/>
      <c r="C321" s="184" t="s">
        <v>1604</v>
      </c>
      <c r="D321" s="184" t="s">
        <v>175</v>
      </c>
      <c r="E321" s="185" t="s">
        <v>1944</v>
      </c>
      <c r="F321" s="186" t="s">
        <v>1945</v>
      </c>
      <c r="G321" s="187" t="s">
        <v>394</v>
      </c>
      <c r="H321" s="188">
        <v>2.4</v>
      </c>
      <c r="I321" s="189"/>
      <c r="J321" s="188">
        <f t="shared" si="64"/>
        <v>0</v>
      </c>
      <c r="K321" s="190"/>
      <c r="L321" s="36"/>
      <c r="M321" s="191" t="s">
        <v>1</v>
      </c>
      <c r="N321" s="192" t="s">
        <v>38</v>
      </c>
      <c r="O321" s="68"/>
      <c r="P321" s="193">
        <f t="shared" si="65"/>
        <v>0</v>
      </c>
      <c r="Q321" s="193">
        <v>0</v>
      </c>
      <c r="R321" s="193">
        <f t="shared" si="66"/>
        <v>0</v>
      </c>
      <c r="S321" s="193">
        <v>0</v>
      </c>
      <c r="T321" s="194">
        <f t="shared" si="67"/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95" t="s">
        <v>179</v>
      </c>
      <c r="AT321" s="195" t="s">
        <v>175</v>
      </c>
      <c r="AU321" s="195" t="s">
        <v>180</v>
      </c>
      <c r="AY321" s="14" t="s">
        <v>172</v>
      </c>
      <c r="BE321" s="196">
        <f t="shared" si="68"/>
        <v>0</v>
      </c>
      <c r="BF321" s="196">
        <f t="shared" si="69"/>
        <v>0</v>
      </c>
      <c r="BG321" s="196">
        <f t="shared" si="70"/>
        <v>0</v>
      </c>
      <c r="BH321" s="196">
        <f t="shared" si="71"/>
        <v>0</v>
      </c>
      <c r="BI321" s="196">
        <f t="shared" si="72"/>
        <v>0</v>
      </c>
      <c r="BJ321" s="14" t="s">
        <v>180</v>
      </c>
      <c r="BK321" s="196">
        <f t="shared" si="73"/>
        <v>0</v>
      </c>
      <c r="BL321" s="14" t="s">
        <v>179</v>
      </c>
      <c r="BM321" s="195" t="s">
        <v>1607</v>
      </c>
    </row>
    <row r="322" spans="1:65" s="2" customFormat="1" ht="24.2" customHeight="1">
      <c r="A322" s="31"/>
      <c r="B322" s="32"/>
      <c r="C322" s="184" t="s">
        <v>1286</v>
      </c>
      <c r="D322" s="184" t="s">
        <v>175</v>
      </c>
      <c r="E322" s="185" t="s">
        <v>1947</v>
      </c>
      <c r="F322" s="186" t="s">
        <v>1948</v>
      </c>
      <c r="G322" s="187" t="s">
        <v>394</v>
      </c>
      <c r="H322" s="188">
        <v>7.2</v>
      </c>
      <c r="I322" s="189"/>
      <c r="J322" s="188">
        <f t="shared" si="64"/>
        <v>0</v>
      </c>
      <c r="K322" s="190"/>
      <c r="L322" s="36"/>
      <c r="M322" s="191" t="s">
        <v>1</v>
      </c>
      <c r="N322" s="192" t="s">
        <v>38</v>
      </c>
      <c r="O322" s="68"/>
      <c r="P322" s="193">
        <f t="shared" si="65"/>
        <v>0</v>
      </c>
      <c r="Q322" s="193">
        <v>0</v>
      </c>
      <c r="R322" s="193">
        <f t="shared" si="66"/>
        <v>0</v>
      </c>
      <c r="S322" s="193">
        <v>0</v>
      </c>
      <c r="T322" s="194">
        <f t="shared" si="67"/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95" t="s">
        <v>179</v>
      </c>
      <c r="AT322" s="195" t="s">
        <v>175</v>
      </c>
      <c r="AU322" s="195" t="s">
        <v>180</v>
      </c>
      <c r="AY322" s="14" t="s">
        <v>172</v>
      </c>
      <c r="BE322" s="196">
        <f t="shared" si="68"/>
        <v>0</v>
      </c>
      <c r="BF322" s="196">
        <f t="shared" si="69"/>
        <v>0</v>
      </c>
      <c r="BG322" s="196">
        <f t="shared" si="70"/>
        <v>0</v>
      </c>
      <c r="BH322" s="196">
        <f t="shared" si="71"/>
        <v>0</v>
      </c>
      <c r="BI322" s="196">
        <f t="shared" si="72"/>
        <v>0</v>
      </c>
      <c r="BJ322" s="14" t="s">
        <v>180</v>
      </c>
      <c r="BK322" s="196">
        <f t="shared" si="73"/>
        <v>0</v>
      </c>
      <c r="BL322" s="14" t="s">
        <v>179</v>
      </c>
      <c r="BM322" s="195" t="s">
        <v>1610</v>
      </c>
    </row>
    <row r="323" spans="1:65" s="2" customFormat="1" ht="24.2" customHeight="1">
      <c r="A323" s="31"/>
      <c r="B323" s="32"/>
      <c r="C323" s="184" t="s">
        <v>1611</v>
      </c>
      <c r="D323" s="184" t="s">
        <v>175</v>
      </c>
      <c r="E323" s="185" t="s">
        <v>1951</v>
      </c>
      <c r="F323" s="186" t="s">
        <v>1952</v>
      </c>
      <c r="G323" s="187" t="s">
        <v>394</v>
      </c>
      <c r="H323" s="188">
        <v>2.4</v>
      </c>
      <c r="I323" s="189"/>
      <c r="J323" s="188">
        <f t="shared" si="64"/>
        <v>0</v>
      </c>
      <c r="K323" s="190"/>
      <c r="L323" s="36"/>
      <c r="M323" s="191" t="s">
        <v>1</v>
      </c>
      <c r="N323" s="192" t="s">
        <v>38</v>
      </c>
      <c r="O323" s="68"/>
      <c r="P323" s="193">
        <f t="shared" si="65"/>
        <v>0</v>
      </c>
      <c r="Q323" s="193">
        <v>0</v>
      </c>
      <c r="R323" s="193">
        <f t="shared" si="66"/>
        <v>0</v>
      </c>
      <c r="S323" s="193">
        <v>0</v>
      </c>
      <c r="T323" s="194">
        <f t="shared" si="67"/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95" t="s">
        <v>179</v>
      </c>
      <c r="AT323" s="195" t="s">
        <v>175</v>
      </c>
      <c r="AU323" s="195" t="s">
        <v>180</v>
      </c>
      <c r="AY323" s="14" t="s">
        <v>172</v>
      </c>
      <c r="BE323" s="196">
        <f t="shared" si="68"/>
        <v>0</v>
      </c>
      <c r="BF323" s="196">
        <f t="shared" si="69"/>
        <v>0</v>
      </c>
      <c r="BG323" s="196">
        <f t="shared" si="70"/>
        <v>0</v>
      </c>
      <c r="BH323" s="196">
        <f t="shared" si="71"/>
        <v>0</v>
      </c>
      <c r="BI323" s="196">
        <f t="shared" si="72"/>
        <v>0</v>
      </c>
      <c r="BJ323" s="14" t="s">
        <v>180</v>
      </c>
      <c r="BK323" s="196">
        <f t="shared" si="73"/>
        <v>0</v>
      </c>
      <c r="BL323" s="14" t="s">
        <v>179</v>
      </c>
      <c r="BM323" s="195" t="s">
        <v>1614</v>
      </c>
    </row>
    <row r="324" spans="1:65" s="2" customFormat="1" ht="24.2" customHeight="1">
      <c r="A324" s="31"/>
      <c r="B324" s="32"/>
      <c r="C324" s="184" t="s">
        <v>1290</v>
      </c>
      <c r="D324" s="184" t="s">
        <v>175</v>
      </c>
      <c r="E324" s="185" t="s">
        <v>1954</v>
      </c>
      <c r="F324" s="186" t="s">
        <v>1955</v>
      </c>
      <c r="G324" s="187" t="s">
        <v>1048</v>
      </c>
      <c r="H324" s="188">
        <v>2</v>
      </c>
      <c r="I324" s="189"/>
      <c r="J324" s="188">
        <f t="shared" si="64"/>
        <v>0</v>
      </c>
      <c r="K324" s="190"/>
      <c r="L324" s="36"/>
      <c r="M324" s="191" t="s">
        <v>1</v>
      </c>
      <c r="N324" s="192" t="s">
        <v>38</v>
      </c>
      <c r="O324" s="68"/>
      <c r="P324" s="193">
        <f t="shared" si="65"/>
        <v>0</v>
      </c>
      <c r="Q324" s="193">
        <v>0</v>
      </c>
      <c r="R324" s="193">
        <f t="shared" si="66"/>
        <v>0</v>
      </c>
      <c r="S324" s="193">
        <v>0</v>
      </c>
      <c r="T324" s="194">
        <f t="shared" si="67"/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95" t="s">
        <v>179</v>
      </c>
      <c r="AT324" s="195" t="s">
        <v>175</v>
      </c>
      <c r="AU324" s="195" t="s">
        <v>180</v>
      </c>
      <c r="AY324" s="14" t="s">
        <v>172</v>
      </c>
      <c r="BE324" s="196">
        <f t="shared" si="68"/>
        <v>0</v>
      </c>
      <c r="BF324" s="196">
        <f t="shared" si="69"/>
        <v>0</v>
      </c>
      <c r="BG324" s="196">
        <f t="shared" si="70"/>
        <v>0</v>
      </c>
      <c r="BH324" s="196">
        <f t="shared" si="71"/>
        <v>0</v>
      </c>
      <c r="BI324" s="196">
        <f t="shared" si="72"/>
        <v>0</v>
      </c>
      <c r="BJ324" s="14" t="s">
        <v>180</v>
      </c>
      <c r="BK324" s="196">
        <f t="shared" si="73"/>
        <v>0</v>
      </c>
      <c r="BL324" s="14" t="s">
        <v>179</v>
      </c>
      <c r="BM324" s="195" t="s">
        <v>1617</v>
      </c>
    </row>
    <row r="325" spans="1:65" s="2" customFormat="1" ht="24.2" customHeight="1">
      <c r="A325" s="31"/>
      <c r="B325" s="32"/>
      <c r="C325" s="184" t="s">
        <v>1618</v>
      </c>
      <c r="D325" s="184" t="s">
        <v>175</v>
      </c>
      <c r="E325" s="185" t="s">
        <v>1958</v>
      </c>
      <c r="F325" s="186" t="s">
        <v>1959</v>
      </c>
      <c r="G325" s="187" t="s">
        <v>1048</v>
      </c>
      <c r="H325" s="188">
        <v>1</v>
      </c>
      <c r="I325" s="189"/>
      <c r="J325" s="188">
        <f t="shared" si="64"/>
        <v>0</v>
      </c>
      <c r="K325" s="190"/>
      <c r="L325" s="36"/>
      <c r="M325" s="191" t="s">
        <v>1</v>
      </c>
      <c r="N325" s="192" t="s">
        <v>38</v>
      </c>
      <c r="O325" s="68"/>
      <c r="P325" s="193">
        <f t="shared" si="65"/>
        <v>0</v>
      </c>
      <c r="Q325" s="193">
        <v>0</v>
      </c>
      <c r="R325" s="193">
        <f t="shared" si="66"/>
        <v>0</v>
      </c>
      <c r="S325" s="193">
        <v>0</v>
      </c>
      <c r="T325" s="194">
        <f t="shared" si="67"/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95" t="s">
        <v>179</v>
      </c>
      <c r="AT325" s="195" t="s">
        <v>175</v>
      </c>
      <c r="AU325" s="195" t="s">
        <v>180</v>
      </c>
      <c r="AY325" s="14" t="s">
        <v>172</v>
      </c>
      <c r="BE325" s="196">
        <f t="shared" si="68"/>
        <v>0</v>
      </c>
      <c r="BF325" s="196">
        <f t="shared" si="69"/>
        <v>0</v>
      </c>
      <c r="BG325" s="196">
        <f t="shared" si="70"/>
        <v>0</v>
      </c>
      <c r="BH325" s="196">
        <f t="shared" si="71"/>
        <v>0</v>
      </c>
      <c r="BI325" s="196">
        <f t="shared" si="72"/>
        <v>0</v>
      </c>
      <c r="BJ325" s="14" t="s">
        <v>180</v>
      </c>
      <c r="BK325" s="196">
        <f t="shared" si="73"/>
        <v>0</v>
      </c>
      <c r="BL325" s="14" t="s">
        <v>179</v>
      </c>
      <c r="BM325" s="195" t="s">
        <v>1621</v>
      </c>
    </row>
    <row r="326" spans="1:65" s="2" customFormat="1" ht="24.2" customHeight="1">
      <c r="A326" s="31"/>
      <c r="B326" s="32"/>
      <c r="C326" s="184" t="s">
        <v>1293</v>
      </c>
      <c r="D326" s="184" t="s">
        <v>175</v>
      </c>
      <c r="E326" s="185" t="s">
        <v>1961</v>
      </c>
      <c r="F326" s="186" t="s">
        <v>1962</v>
      </c>
      <c r="G326" s="187" t="s">
        <v>1048</v>
      </c>
      <c r="H326" s="188">
        <v>2</v>
      </c>
      <c r="I326" s="189"/>
      <c r="J326" s="188">
        <f t="shared" si="64"/>
        <v>0</v>
      </c>
      <c r="K326" s="190"/>
      <c r="L326" s="36"/>
      <c r="M326" s="191" t="s">
        <v>1</v>
      </c>
      <c r="N326" s="192" t="s">
        <v>38</v>
      </c>
      <c r="O326" s="68"/>
      <c r="P326" s="193">
        <f t="shared" si="65"/>
        <v>0</v>
      </c>
      <c r="Q326" s="193">
        <v>0</v>
      </c>
      <c r="R326" s="193">
        <f t="shared" si="66"/>
        <v>0</v>
      </c>
      <c r="S326" s="193">
        <v>0</v>
      </c>
      <c r="T326" s="194">
        <f t="shared" si="67"/>
        <v>0</v>
      </c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R326" s="195" t="s">
        <v>179</v>
      </c>
      <c r="AT326" s="195" t="s">
        <v>175</v>
      </c>
      <c r="AU326" s="195" t="s">
        <v>180</v>
      </c>
      <c r="AY326" s="14" t="s">
        <v>172</v>
      </c>
      <c r="BE326" s="196">
        <f t="shared" si="68"/>
        <v>0</v>
      </c>
      <c r="BF326" s="196">
        <f t="shared" si="69"/>
        <v>0</v>
      </c>
      <c r="BG326" s="196">
        <f t="shared" si="70"/>
        <v>0</v>
      </c>
      <c r="BH326" s="196">
        <f t="shared" si="71"/>
        <v>0</v>
      </c>
      <c r="BI326" s="196">
        <f t="shared" si="72"/>
        <v>0</v>
      </c>
      <c r="BJ326" s="14" t="s">
        <v>180</v>
      </c>
      <c r="BK326" s="196">
        <f t="shared" si="73"/>
        <v>0</v>
      </c>
      <c r="BL326" s="14" t="s">
        <v>179</v>
      </c>
      <c r="BM326" s="195" t="s">
        <v>1624</v>
      </c>
    </row>
    <row r="327" spans="1:65" s="2" customFormat="1" ht="24.2" customHeight="1">
      <c r="A327" s="31"/>
      <c r="B327" s="32"/>
      <c r="C327" s="184" t="s">
        <v>1625</v>
      </c>
      <c r="D327" s="184" t="s">
        <v>175</v>
      </c>
      <c r="E327" s="185" t="s">
        <v>1965</v>
      </c>
      <c r="F327" s="186" t="s">
        <v>1966</v>
      </c>
      <c r="G327" s="187" t="s">
        <v>1048</v>
      </c>
      <c r="H327" s="188">
        <v>1</v>
      </c>
      <c r="I327" s="189"/>
      <c r="J327" s="188">
        <f t="shared" si="64"/>
        <v>0</v>
      </c>
      <c r="K327" s="190"/>
      <c r="L327" s="36"/>
      <c r="M327" s="191" t="s">
        <v>1</v>
      </c>
      <c r="N327" s="192" t="s">
        <v>38</v>
      </c>
      <c r="O327" s="68"/>
      <c r="P327" s="193">
        <f t="shared" si="65"/>
        <v>0</v>
      </c>
      <c r="Q327" s="193">
        <v>0</v>
      </c>
      <c r="R327" s="193">
        <f t="shared" si="66"/>
        <v>0</v>
      </c>
      <c r="S327" s="193">
        <v>0</v>
      </c>
      <c r="T327" s="194">
        <f t="shared" si="67"/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95" t="s">
        <v>179</v>
      </c>
      <c r="AT327" s="195" t="s">
        <v>175</v>
      </c>
      <c r="AU327" s="195" t="s">
        <v>180</v>
      </c>
      <c r="AY327" s="14" t="s">
        <v>172</v>
      </c>
      <c r="BE327" s="196">
        <f t="shared" si="68"/>
        <v>0</v>
      </c>
      <c r="BF327" s="196">
        <f t="shared" si="69"/>
        <v>0</v>
      </c>
      <c r="BG327" s="196">
        <f t="shared" si="70"/>
        <v>0</v>
      </c>
      <c r="BH327" s="196">
        <f t="shared" si="71"/>
        <v>0</v>
      </c>
      <c r="BI327" s="196">
        <f t="shared" si="72"/>
        <v>0</v>
      </c>
      <c r="BJ327" s="14" t="s">
        <v>180</v>
      </c>
      <c r="BK327" s="196">
        <f t="shared" si="73"/>
        <v>0</v>
      </c>
      <c r="BL327" s="14" t="s">
        <v>179</v>
      </c>
      <c r="BM327" s="195" t="s">
        <v>1628</v>
      </c>
    </row>
    <row r="328" spans="1:65" s="2" customFormat="1" ht="24.2" customHeight="1">
      <c r="A328" s="31"/>
      <c r="B328" s="32"/>
      <c r="C328" s="184" t="s">
        <v>1297</v>
      </c>
      <c r="D328" s="184" t="s">
        <v>175</v>
      </c>
      <c r="E328" s="185" t="s">
        <v>1968</v>
      </c>
      <c r="F328" s="186" t="s">
        <v>1969</v>
      </c>
      <c r="G328" s="187" t="s">
        <v>394</v>
      </c>
      <c r="H328" s="188">
        <v>2.5</v>
      </c>
      <c r="I328" s="189"/>
      <c r="J328" s="188">
        <f t="shared" si="64"/>
        <v>0</v>
      </c>
      <c r="K328" s="190"/>
      <c r="L328" s="36"/>
      <c r="M328" s="191" t="s">
        <v>1</v>
      </c>
      <c r="N328" s="192" t="s">
        <v>38</v>
      </c>
      <c r="O328" s="68"/>
      <c r="P328" s="193">
        <f t="shared" si="65"/>
        <v>0</v>
      </c>
      <c r="Q328" s="193">
        <v>2.5428199999999999</v>
      </c>
      <c r="R328" s="193">
        <f t="shared" si="66"/>
        <v>6.3570499999999992</v>
      </c>
      <c r="S328" s="193">
        <v>0</v>
      </c>
      <c r="T328" s="194">
        <f t="shared" si="67"/>
        <v>0</v>
      </c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R328" s="195" t="s">
        <v>179</v>
      </c>
      <c r="AT328" s="195" t="s">
        <v>175</v>
      </c>
      <c r="AU328" s="195" t="s">
        <v>180</v>
      </c>
      <c r="AY328" s="14" t="s">
        <v>172</v>
      </c>
      <c r="BE328" s="196">
        <f t="shared" si="68"/>
        <v>0</v>
      </c>
      <c r="BF328" s="196">
        <f t="shared" si="69"/>
        <v>0</v>
      </c>
      <c r="BG328" s="196">
        <f t="shared" si="70"/>
        <v>0</v>
      </c>
      <c r="BH328" s="196">
        <f t="shared" si="71"/>
        <v>0</v>
      </c>
      <c r="BI328" s="196">
        <f t="shared" si="72"/>
        <v>0</v>
      </c>
      <c r="BJ328" s="14" t="s">
        <v>180</v>
      </c>
      <c r="BK328" s="196">
        <f t="shared" si="73"/>
        <v>0</v>
      </c>
      <c r="BL328" s="14" t="s">
        <v>179</v>
      </c>
      <c r="BM328" s="195" t="s">
        <v>1631</v>
      </c>
    </row>
    <row r="329" spans="1:65" s="2" customFormat="1" ht="24.2" customHeight="1">
      <c r="A329" s="31"/>
      <c r="B329" s="32"/>
      <c r="C329" s="184" t="s">
        <v>1632</v>
      </c>
      <c r="D329" s="184" t="s">
        <v>175</v>
      </c>
      <c r="E329" s="185" t="s">
        <v>1972</v>
      </c>
      <c r="F329" s="186" t="s">
        <v>1973</v>
      </c>
      <c r="G329" s="187" t="s">
        <v>394</v>
      </c>
      <c r="H329" s="188">
        <v>0.5</v>
      </c>
      <c r="I329" s="189"/>
      <c r="J329" s="188">
        <f t="shared" si="64"/>
        <v>0</v>
      </c>
      <c r="K329" s="190"/>
      <c r="L329" s="36"/>
      <c r="M329" s="191" t="s">
        <v>1</v>
      </c>
      <c r="N329" s="192" t="s">
        <v>38</v>
      </c>
      <c r="O329" s="68"/>
      <c r="P329" s="193">
        <f t="shared" si="65"/>
        <v>0</v>
      </c>
      <c r="Q329" s="193">
        <v>2.5428199999999999</v>
      </c>
      <c r="R329" s="193">
        <f t="shared" si="66"/>
        <v>1.2714099999999999</v>
      </c>
      <c r="S329" s="193">
        <v>0</v>
      </c>
      <c r="T329" s="194">
        <f t="shared" si="67"/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95" t="s">
        <v>179</v>
      </c>
      <c r="AT329" s="195" t="s">
        <v>175</v>
      </c>
      <c r="AU329" s="195" t="s">
        <v>180</v>
      </c>
      <c r="AY329" s="14" t="s">
        <v>172</v>
      </c>
      <c r="BE329" s="196">
        <f t="shared" si="68"/>
        <v>0</v>
      </c>
      <c r="BF329" s="196">
        <f t="shared" si="69"/>
        <v>0</v>
      </c>
      <c r="BG329" s="196">
        <f t="shared" si="70"/>
        <v>0</v>
      </c>
      <c r="BH329" s="196">
        <f t="shared" si="71"/>
        <v>0</v>
      </c>
      <c r="BI329" s="196">
        <f t="shared" si="72"/>
        <v>0</v>
      </c>
      <c r="BJ329" s="14" t="s">
        <v>180</v>
      </c>
      <c r="BK329" s="196">
        <f t="shared" si="73"/>
        <v>0</v>
      </c>
      <c r="BL329" s="14" t="s">
        <v>179</v>
      </c>
      <c r="BM329" s="195" t="s">
        <v>1635</v>
      </c>
    </row>
    <row r="330" spans="1:65" s="2" customFormat="1" ht="24.2" customHeight="1">
      <c r="A330" s="31"/>
      <c r="B330" s="32"/>
      <c r="C330" s="184" t="s">
        <v>1300</v>
      </c>
      <c r="D330" s="184" t="s">
        <v>175</v>
      </c>
      <c r="E330" s="185" t="s">
        <v>1975</v>
      </c>
      <c r="F330" s="186" t="s">
        <v>1976</v>
      </c>
      <c r="G330" s="187" t="s">
        <v>394</v>
      </c>
      <c r="H330" s="188">
        <v>2.5</v>
      </c>
      <c r="I330" s="189"/>
      <c r="J330" s="188">
        <f t="shared" si="64"/>
        <v>0</v>
      </c>
      <c r="K330" s="190"/>
      <c r="L330" s="36"/>
      <c r="M330" s="191" t="s">
        <v>1</v>
      </c>
      <c r="N330" s="192" t="s">
        <v>38</v>
      </c>
      <c r="O330" s="68"/>
      <c r="P330" s="193">
        <f t="shared" si="65"/>
        <v>0</v>
      </c>
      <c r="Q330" s="193">
        <v>0</v>
      </c>
      <c r="R330" s="193">
        <f t="shared" si="66"/>
        <v>0</v>
      </c>
      <c r="S330" s="193">
        <v>0</v>
      </c>
      <c r="T330" s="194">
        <f t="shared" si="67"/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95" t="s">
        <v>179</v>
      </c>
      <c r="AT330" s="195" t="s">
        <v>175</v>
      </c>
      <c r="AU330" s="195" t="s">
        <v>180</v>
      </c>
      <c r="AY330" s="14" t="s">
        <v>172</v>
      </c>
      <c r="BE330" s="196">
        <f t="shared" si="68"/>
        <v>0</v>
      </c>
      <c r="BF330" s="196">
        <f t="shared" si="69"/>
        <v>0</v>
      </c>
      <c r="BG330" s="196">
        <f t="shared" si="70"/>
        <v>0</v>
      </c>
      <c r="BH330" s="196">
        <f t="shared" si="71"/>
        <v>0</v>
      </c>
      <c r="BI330" s="196">
        <f t="shared" si="72"/>
        <v>0</v>
      </c>
      <c r="BJ330" s="14" t="s">
        <v>180</v>
      </c>
      <c r="BK330" s="196">
        <f t="shared" si="73"/>
        <v>0</v>
      </c>
      <c r="BL330" s="14" t="s">
        <v>179</v>
      </c>
      <c r="BM330" s="195" t="s">
        <v>1638</v>
      </c>
    </row>
    <row r="331" spans="1:65" s="2" customFormat="1" ht="24.2" customHeight="1">
      <c r="A331" s="31"/>
      <c r="B331" s="32"/>
      <c r="C331" s="184" t="s">
        <v>1639</v>
      </c>
      <c r="D331" s="184" t="s">
        <v>175</v>
      </c>
      <c r="E331" s="185" t="s">
        <v>1979</v>
      </c>
      <c r="F331" s="186" t="s">
        <v>1980</v>
      </c>
      <c r="G331" s="187" t="s">
        <v>1048</v>
      </c>
      <c r="H331" s="188">
        <v>1</v>
      </c>
      <c r="I331" s="189"/>
      <c r="J331" s="188">
        <f t="shared" si="64"/>
        <v>0</v>
      </c>
      <c r="K331" s="190"/>
      <c r="L331" s="36"/>
      <c r="M331" s="191" t="s">
        <v>1</v>
      </c>
      <c r="N331" s="192" t="s">
        <v>38</v>
      </c>
      <c r="O331" s="68"/>
      <c r="P331" s="193">
        <f t="shared" si="65"/>
        <v>0</v>
      </c>
      <c r="Q331" s="193">
        <v>0</v>
      </c>
      <c r="R331" s="193">
        <f t="shared" si="66"/>
        <v>0</v>
      </c>
      <c r="S331" s="193">
        <v>0</v>
      </c>
      <c r="T331" s="194">
        <f t="shared" si="67"/>
        <v>0</v>
      </c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R331" s="195" t="s">
        <v>179</v>
      </c>
      <c r="AT331" s="195" t="s">
        <v>175</v>
      </c>
      <c r="AU331" s="195" t="s">
        <v>180</v>
      </c>
      <c r="AY331" s="14" t="s">
        <v>172</v>
      </c>
      <c r="BE331" s="196">
        <f t="shared" si="68"/>
        <v>0</v>
      </c>
      <c r="BF331" s="196">
        <f t="shared" si="69"/>
        <v>0</v>
      </c>
      <c r="BG331" s="196">
        <f t="shared" si="70"/>
        <v>0</v>
      </c>
      <c r="BH331" s="196">
        <f t="shared" si="71"/>
        <v>0</v>
      </c>
      <c r="BI331" s="196">
        <f t="shared" si="72"/>
        <v>0</v>
      </c>
      <c r="BJ331" s="14" t="s">
        <v>180</v>
      </c>
      <c r="BK331" s="196">
        <f t="shared" si="73"/>
        <v>0</v>
      </c>
      <c r="BL331" s="14" t="s">
        <v>179</v>
      </c>
      <c r="BM331" s="195" t="s">
        <v>1642</v>
      </c>
    </row>
    <row r="332" spans="1:65" s="2" customFormat="1" ht="24.2" customHeight="1">
      <c r="A332" s="31"/>
      <c r="B332" s="32"/>
      <c r="C332" s="184" t="s">
        <v>1304</v>
      </c>
      <c r="D332" s="184" t="s">
        <v>175</v>
      </c>
      <c r="E332" s="185" t="s">
        <v>1982</v>
      </c>
      <c r="F332" s="186" t="s">
        <v>1983</v>
      </c>
      <c r="G332" s="187" t="s">
        <v>1048</v>
      </c>
      <c r="H332" s="188">
        <v>4</v>
      </c>
      <c r="I332" s="189"/>
      <c r="J332" s="188">
        <f t="shared" si="64"/>
        <v>0</v>
      </c>
      <c r="K332" s="190"/>
      <c r="L332" s="36"/>
      <c r="M332" s="191" t="s">
        <v>1</v>
      </c>
      <c r="N332" s="192" t="s">
        <v>38</v>
      </c>
      <c r="O332" s="68"/>
      <c r="P332" s="193">
        <f t="shared" si="65"/>
        <v>0</v>
      </c>
      <c r="Q332" s="193">
        <v>0</v>
      </c>
      <c r="R332" s="193">
        <f t="shared" si="66"/>
        <v>0</v>
      </c>
      <c r="S332" s="193">
        <v>0</v>
      </c>
      <c r="T332" s="194">
        <f t="shared" si="67"/>
        <v>0</v>
      </c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R332" s="195" t="s">
        <v>179</v>
      </c>
      <c r="AT332" s="195" t="s">
        <v>175</v>
      </c>
      <c r="AU332" s="195" t="s">
        <v>180</v>
      </c>
      <c r="AY332" s="14" t="s">
        <v>172</v>
      </c>
      <c r="BE332" s="196">
        <f t="shared" si="68"/>
        <v>0</v>
      </c>
      <c r="BF332" s="196">
        <f t="shared" si="69"/>
        <v>0</v>
      </c>
      <c r="BG332" s="196">
        <f t="shared" si="70"/>
        <v>0</v>
      </c>
      <c r="BH332" s="196">
        <f t="shared" si="71"/>
        <v>0</v>
      </c>
      <c r="BI332" s="196">
        <f t="shared" si="72"/>
        <v>0</v>
      </c>
      <c r="BJ332" s="14" t="s">
        <v>180</v>
      </c>
      <c r="BK332" s="196">
        <f t="shared" si="73"/>
        <v>0</v>
      </c>
      <c r="BL332" s="14" t="s">
        <v>179</v>
      </c>
      <c r="BM332" s="195" t="s">
        <v>1645</v>
      </c>
    </row>
    <row r="333" spans="1:65" s="2" customFormat="1" ht="24.2" customHeight="1">
      <c r="A333" s="31"/>
      <c r="B333" s="32"/>
      <c r="C333" s="184" t="s">
        <v>1646</v>
      </c>
      <c r="D333" s="184" t="s">
        <v>175</v>
      </c>
      <c r="E333" s="185" t="s">
        <v>1986</v>
      </c>
      <c r="F333" s="186" t="s">
        <v>1987</v>
      </c>
      <c r="G333" s="187" t="s">
        <v>1048</v>
      </c>
      <c r="H333" s="188">
        <v>3</v>
      </c>
      <c r="I333" s="189"/>
      <c r="J333" s="188">
        <f t="shared" si="64"/>
        <v>0</v>
      </c>
      <c r="K333" s="190"/>
      <c r="L333" s="36"/>
      <c r="M333" s="191" t="s">
        <v>1</v>
      </c>
      <c r="N333" s="192" t="s">
        <v>38</v>
      </c>
      <c r="O333" s="68"/>
      <c r="P333" s="193">
        <f t="shared" si="65"/>
        <v>0</v>
      </c>
      <c r="Q333" s="193">
        <v>0</v>
      </c>
      <c r="R333" s="193">
        <f t="shared" si="66"/>
        <v>0</v>
      </c>
      <c r="S333" s="193">
        <v>0</v>
      </c>
      <c r="T333" s="194">
        <f t="shared" si="67"/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95" t="s">
        <v>179</v>
      </c>
      <c r="AT333" s="195" t="s">
        <v>175</v>
      </c>
      <c r="AU333" s="195" t="s">
        <v>180</v>
      </c>
      <c r="AY333" s="14" t="s">
        <v>172</v>
      </c>
      <c r="BE333" s="196">
        <f t="shared" si="68"/>
        <v>0</v>
      </c>
      <c r="BF333" s="196">
        <f t="shared" si="69"/>
        <v>0</v>
      </c>
      <c r="BG333" s="196">
        <f t="shared" si="70"/>
        <v>0</v>
      </c>
      <c r="BH333" s="196">
        <f t="shared" si="71"/>
        <v>0</v>
      </c>
      <c r="BI333" s="196">
        <f t="shared" si="72"/>
        <v>0</v>
      </c>
      <c r="BJ333" s="14" t="s">
        <v>180</v>
      </c>
      <c r="BK333" s="196">
        <f t="shared" si="73"/>
        <v>0</v>
      </c>
      <c r="BL333" s="14" t="s">
        <v>179</v>
      </c>
      <c r="BM333" s="195" t="s">
        <v>1649</v>
      </c>
    </row>
    <row r="334" spans="1:65" s="2" customFormat="1" ht="24.2" customHeight="1">
      <c r="A334" s="31"/>
      <c r="B334" s="32"/>
      <c r="C334" s="184" t="s">
        <v>1307</v>
      </c>
      <c r="D334" s="184" t="s">
        <v>175</v>
      </c>
      <c r="E334" s="185" t="s">
        <v>1989</v>
      </c>
      <c r="F334" s="186" t="s">
        <v>1990</v>
      </c>
      <c r="G334" s="187" t="s">
        <v>1048</v>
      </c>
      <c r="H334" s="188">
        <v>6</v>
      </c>
      <c r="I334" s="189"/>
      <c r="J334" s="188">
        <f t="shared" si="64"/>
        <v>0</v>
      </c>
      <c r="K334" s="190"/>
      <c r="L334" s="36"/>
      <c r="M334" s="191" t="s">
        <v>1</v>
      </c>
      <c r="N334" s="192" t="s">
        <v>38</v>
      </c>
      <c r="O334" s="68"/>
      <c r="P334" s="193">
        <f t="shared" si="65"/>
        <v>0</v>
      </c>
      <c r="Q334" s="193">
        <v>0</v>
      </c>
      <c r="R334" s="193">
        <f t="shared" si="66"/>
        <v>0</v>
      </c>
      <c r="S334" s="193">
        <v>0</v>
      </c>
      <c r="T334" s="194">
        <f t="shared" si="67"/>
        <v>0</v>
      </c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R334" s="195" t="s">
        <v>179</v>
      </c>
      <c r="AT334" s="195" t="s">
        <v>175</v>
      </c>
      <c r="AU334" s="195" t="s">
        <v>180</v>
      </c>
      <c r="AY334" s="14" t="s">
        <v>172</v>
      </c>
      <c r="BE334" s="196">
        <f t="shared" si="68"/>
        <v>0</v>
      </c>
      <c r="BF334" s="196">
        <f t="shared" si="69"/>
        <v>0</v>
      </c>
      <c r="BG334" s="196">
        <f t="shared" si="70"/>
        <v>0</v>
      </c>
      <c r="BH334" s="196">
        <f t="shared" si="71"/>
        <v>0</v>
      </c>
      <c r="BI334" s="196">
        <f t="shared" si="72"/>
        <v>0</v>
      </c>
      <c r="BJ334" s="14" t="s">
        <v>180</v>
      </c>
      <c r="BK334" s="196">
        <f t="shared" si="73"/>
        <v>0</v>
      </c>
      <c r="BL334" s="14" t="s">
        <v>179</v>
      </c>
      <c r="BM334" s="195" t="s">
        <v>1652</v>
      </c>
    </row>
    <row r="335" spans="1:65" s="2" customFormat="1" ht="24.2" customHeight="1">
      <c r="A335" s="31"/>
      <c r="B335" s="32"/>
      <c r="C335" s="184" t="s">
        <v>1653</v>
      </c>
      <c r="D335" s="184" t="s">
        <v>175</v>
      </c>
      <c r="E335" s="185" t="s">
        <v>1993</v>
      </c>
      <c r="F335" s="186" t="s">
        <v>1994</v>
      </c>
      <c r="G335" s="187" t="s">
        <v>1048</v>
      </c>
      <c r="H335" s="188">
        <v>2</v>
      </c>
      <c r="I335" s="189"/>
      <c r="J335" s="188">
        <f t="shared" si="64"/>
        <v>0</v>
      </c>
      <c r="K335" s="190"/>
      <c r="L335" s="36"/>
      <c r="M335" s="191" t="s">
        <v>1</v>
      </c>
      <c r="N335" s="192" t="s">
        <v>38</v>
      </c>
      <c r="O335" s="68"/>
      <c r="P335" s="193">
        <f t="shared" si="65"/>
        <v>0</v>
      </c>
      <c r="Q335" s="193">
        <v>0</v>
      </c>
      <c r="R335" s="193">
        <f t="shared" si="66"/>
        <v>0</v>
      </c>
      <c r="S335" s="193">
        <v>0</v>
      </c>
      <c r="T335" s="194">
        <f t="shared" si="67"/>
        <v>0</v>
      </c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R335" s="195" t="s">
        <v>179</v>
      </c>
      <c r="AT335" s="195" t="s">
        <v>175</v>
      </c>
      <c r="AU335" s="195" t="s">
        <v>180</v>
      </c>
      <c r="AY335" s="14" t="s">
        <v>172</v>
      </c>
      <c r="BE335" s="196">
        <f t="shared" si="68"/>
        <v>0</v>
      </c>
      <c r="BF335" s="196">
        <f t="shared" si="69"/>
        <v>0</v>
      </c>
      <c r="BG335" s="196">
        <f t="shared" si="70"/>
        <v>0</v>
      </c>
      <c r="BH335" s="196">
        <f t="shared" si="71"/>
        <v>0</v>
      </c>
      <c r="BI335" s="196">
        <f t="shared" si="72"/>
        <v>0</v>
      </c>
      <c r="BJ335" s="14" t="s">
        <v>180</v>
      </c>
      <c r="BK335" s="196">
        <f t="shared" si="73"/>
        <v>0</v>
      </c>
      <c r="BL335" s="14" t="s">
        <v>179</v>
      </c>
      <c r="BM335" s="195" t="s">
        <v>1656</v>
      </c>
    </row>
    <row r="336" spans="1:65" s="2" customFormat="1" ht="24.2" customHeight="1">
      <c r="A336" s="31"/>
      <c r="B336" s="32"/>
      <c r="C336" s="184" t="s">
        <v>1310</v>
      </c>
      <c r="D336" s="184" t="s">
        <v>175</v>
      </c>
      <c r="E336" s="185" t="s">
        <v>1996</v>
      </c>
      <c r="F336" s="186" t="s">
        <v>1997</v>
      </c>
      <c r="G336" s="187" t="s">
        <v>337</v>
      </c>
      <c r="H336" s="188">
        <v>22</v>
      </c>
      <c r="I336" s="189"/>
      <c r="J336" s="188">
        <f t="shared" si="64"/>
        <v>0</v>
      </c>
      <c r="K336" s="190"/>
      <c r="L336" s="36"/>
      <c r="M336" s="191" t="s">
        <v>1</v>
      </c>
      <c r="N336" s="192" t="s">
        <v>38</v>
      </c>
      <c r="O336" s="68"/>
      <c r="P336" s="193">
        <f t="shared" si="65"/>
        <v>0</v>
      </c>
      <c r="Q336" s="193">
        <v>0</v>
      </c>
      <c r="R336" s="193">
        <f t="shared" si="66"/>
        <v>0</v>
      </c>
      <c r="S336" s="193">
        <v>0</v>
      </c>
      <c r="T336" s="194">
        <f t="shared" si="67"/>
        <v>0</v>
      </c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R336" s="195" t="s">
        <v>179</v>
      </c>
      <c r="AT336" s="195" t="s">
        <v>175</v>
      </c>
      <c r="AU336" s="195" t="s">
        <v>180</v>
      </c>
      <c r="AY336" s="14" t="s">
        <v>172</v>
      </c>
      <c r="BE336" s="196">
        <f t="shared" si="68"/>
        <v>0</v>
      </c>
      <c r="BF336" s="196">
        <f t="shared" si="69"/>
        <v>0</v>
      </c>
      <c r="BG336" s="196">
        <f t="shared" si="70"/>
        <v>0</v>
      </c>
      <c r="BH336" s="196">
        <f t="shared" si="71"/>
        <v>0</v>
      </c>
      <c r="BI336" s="196">
        <f t="shared" si="72"/>
        <v>0</v>
      </c>
      <c r="BJ336" s="14" t="s">
        <v>180</v>
      </c>
      <c r="BK336" s="196">
        <f t="shared" si="73"/>
        <v>0</v>
      </c>
      <c r="BL336" s="14" t="s">
        <v>179</v>
      </c>
      <c r="BM336" s="195" t="s">
        <v>1659</v>
      </c>
    </row>
    <row r="337" spans="1:65" s="2" customFormat="1" ht="24.2" customHeight="1">
      <c r="A337" s="31"/>
      <c r="B337" s="32"/>
      <c r="C337" s="184" t="s">
        <v>1662</v>
      </c>
      <c r="D337" s="184" t="s">
        <v>175</v>
      </c>
      <c r="E337" s="185" t="s">
        <v>2000</v>
      </c>
      <c r="F337" s="186" t="s">
        <v>2001</v>
      </c>
      <c r="G337" s="187" t="s">
        <v>337</v>
      </c>
      <c r="H337" s="188">
        <v>153</v>
      </c>
      <c r="I337" s="189"/>
      <c r="J337" s="188">
        <f t="shared" si="64"/>
        <v>0</v>
      </c>
      <c r="K337" s="190"/>
      <c r="L337" s="36"/>
      <c r="M337" s="191" t="s">
        <v>1</v>
      </c>
      <c r="N337" s="192" t="s">
        <v>38</v>
      </c>
      <c r="O337" s="68"/>
      <c r="P337" s="193">
        <f t="shared" si="65"/>
        <v>0</v>
      </c>
      <c r="Q337" s="193">
        <v>0</v>
      </c>
      <c r="R337" s="193">
        <f t="shared" si="66"/>
        <v>0</v>
      </c>
      <c r="S337" s="193">
        <v>0</v>
      </c>
      <c r="T337" s="194">
        <f t="shared" si="67"/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95" t="s">
        <v>179</v>
      </c>
      <c r="AT337" s="195" t="s">
        <v>175</v>
      </c>
      <c r="AU337" s="195" t="s">
        <v>180</v>
      </c>
      <c r="AY337" s="14" t="s">
        <v>172</v>
      </c>
      <c r="BE337" s="196">
        <f t="shared" si="68"/>
        <v>0</v>
      </c>
      <c r="BF337" s="196">
        <f t="shared" si="69"/>
        <v>0</v>
      </c>
      <c r="BG337" s="196">
        <f t="shared" si="70"/>
        <v>0</v>
      </c>
      <c r="BH337" s="196">
        <f t="shared" si="71"/>
        <v>0</v>
      </c>
      <c r="BI337" s="196">
        <f t="shared" si="72"/>
        <v>0</v>
      </c>
      <c r="BJ337" s="14" t="s">
        <v>180</v>
      </c>
      <c r="BK337" s="196">
        <f t="shared" si="73"/>
        <v>0</v>
      </c>
      <c r="BL337" s="14" t="s">
        <v>179</v>
      </c>
      <c r="BM337" s="195" t="s">
        <v>1666</v>
      </c>
    </row>
    <row r="338" spans="1:65" s="2" customFormat="1" ht="24.2" customHeight="1">
      <c r="A338" s="31"/>
      <c r="B338" s="32"/>
      <c r="C338" s="184" t="s">
        <v>1313</v>
      </c>
      <c r="D338" s="184" t="s">
        <v>175</v>
      </c>
      <c r="E338" s="185" t="s">
        <v>2284</v>
      </c>
      <c r="F338" s="186" t="s">
        <v>2285</v>
      </c>
      <c r="G338" s="187" t="s">
        <v>337</v>
      </c>
      <c r="H338" s="188">
        <v>2</v>
      </c>
      <c r="I338" s="189"/>
      <c r="J338" s="188">
        <f t="shared" si="64"/>
        <v>0</v>
      </c>
      <c r="K338" s="190"/>
      <c r="L338" s="36"/>
      <c r="M338" s="191" t="s">
        <v>1</v>
      </c>
      <c r="N338" s="192" t="s">
        <v>38</v>
      </c>
      <c r="O338" s="68"/>
      <c r="P338" s="193">
        <f t="shared" si="65"/>
        <v>0</v>
      </c>
      <c r="Q338" s="193">
        <v>0</v>
      </c>
      <c r="R338" s="193">
        <f t="shared" si="66"/>
        <v>0</v>
      </c>
      <c r="S338" s="193">
        <v>0</v>
      </c>
      <c r="T338" s="194">
        <f t="shared" si="67"/>
        <v>0</v>
      </c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R338" s="195" t="s">
        <v>179</v>
      </c>
      <c r="AT338" s="195" t="s">
        <v>175</v>
      </c>
      <c r="AU338" s="195" t="s">
        <v>180</v>
      </c>
      <c r="AY338" s="14" t="s">
        <v>172</v>
      </c>
      <c r="BE338" s="196">
        <f t="shared" si="68"/>
        <v>0</v>
      </c>
      <c r="BF338" s="196">
        <f t="shared" si="69"/>
        <v>0</v>
      </c>
      <c r="BG338" s="196">
        <f t="shared" si="70"/>
        <v>0</v>
      </c>
      <c r="BH338" s="196">
        <f t="shared" si="71"/>
        <v>0</v>
      </c>
      <c r="BI338" s="196">
        <f t="shared" si="72"/>
        <v>0</v>
      </c>
      <c r="BJ338" s="14" t="s">
        <v>180</v>
      </c>
      <c r="BK338" s="196">
        <f t="shared" si="73"/>
        <v>0</v>
      </c>
      <c r="BL338" s="14" t="s">
        <v>179</v>
      </c>
      <c r="BM338" s="195" t="s">
        <v>1669</v>
      </c>
    </row>
    <row r="339" spans="1:65" s="2" customFormat="1" ht="24.2" customHeight="1">
      <c r="A339" s="31"/>
      <c r="B339" s="32"/>
      <c r="C339" s="184" t="s">
        <v>1670</v>
      </c>
      <c r="D339" s="184" t="s">
        <v>175</v>
      </c>
      <c r="E339" s="185" t="s">
        <v>2007</v>
      </c>
      <c r="F339" s="186" t="s">
        <v>2008</v>
      </c>
      <c r="G339" s="187" t="s">
        <v>394</v>
      </c>
      <c r="H339" s="188">
        <v>29.5</v>
      </c>
      <c r="I339" s="189"/>
      <c r="J339" s="188">
        <f t="shared" si="64"/>
        <v>0</v>
      </c>
      <c r="K339" s="190"/>
      <c r="L339" s="36"/>
      <c r="M339" s="191" t="s">
        <v>1</v>
      </c>
      <c r="N339" s="192" t="s">
        <v>38</v>
      </c>
      <c r="O339" s="68"/>
      <c r="P339" s="193">
        <f t="shared" si="65"/>
        <v>0</v>
      </c>
      <c r="Q339" s="193">
        <v>0</v>
      </c>
      <c r="R339" s="193">
        <f t="shared" si="66"/>
        <v>0</v>
      </c>
      <c r="S339" s="193">
        <v>0</v>
      </c>
      <c r="T339" s="194">
        <f t="shared" si="67"/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95" t="s">
        <v>179</v>
      </c>
      <c r="AT339" s="195" t="s">
        <v>175</v>
      </c>
      <c r="AU339" s="195" t="s">
        <v>180</v>
      </c>
      <c r="AY339" s="14" t="s">
        <v>172</v>
      </c>
      <c r="BE339" s="196">
        <f t="shared" si="68"/>
        <v>0</v>
      </c>
      <c r="BF339" s="196">
        <f t="shared" si="69"/>
        <v>0</v>
      </c>
      <c r="BG339" s="196">
        <f t="shared" si="70"/>
        <v>0</v>
      </c>
      <c r="BH339" s="196">
        <f t="shared" si="71"/>
        <v>0</v>
      </c>
      <c r="BI339" s="196">
        <f t="shared" si="72"/>
        <v>0</v>
      </c>
      <c r="BJ339" s="14" t="s">
        <v>180</v>
      </c>
      <c r="BK339" s="196">
        <f t="shared" si="73"/>
        <v>0</v>
      </c>
      <c r="BL339" s="14" t="s">
        <v>179</v>
      </c>
      <c r="BM339" s="195" t="s">
        <v>1673</v>
      </c>
    </row>
    <row r="340" spans="1:65" s="2" customFormat="1" ht="24.2" customHeight="1">
      <c r="A340" s="31"/>
      <c r="B340" s="32"/>
      <c r="C340" s="184" t="s">
        <v>1316</v>
      </c>
      <c r="D340" s="184" t="s">
        <v>175</v>
      </c>
      <c r="E340" s="185" t="s">
        <v>2010</v>
      </c>
      <c r="F340" s="186" t="s">
        <v>2011</v>
      </c>
      <c r="G340" s="187" t="s">
        <v>394</v>
      </c>
      <c r="H340" s="188">
        <v>1</v>
      </c>
      <c r="I340" s="189"/>
      <c r="J340" s="188">
        <f t="shared" si="64"/>
        <v>0</v>
      </c>
      <c r="K340" s="190"/>
      <c r="L340" s="36"/>
      <c r="M340" s="191" t="s">
        <v>1</v>
      </c>
      <c r="N340" s="192" t="s">
        <v>38</v>
      </c>
      <c r="O340" s="68"/>
      <c r="P340" s="193">
        <f t="shared" si="65"/>
        <v>0</v>
      </c>
      <c r="Q340" s="193">
        <v>0</v>
      </c>
      <c r="R340" s="193">
        <f t="shared" si="66"/>
        <v>0</v>
      </c>
      <c r="S340" s="193">
        <v>0</v>
      </c>
      <c r="T340" s="194">
        <f t="shared" si="67"/>
        <v>0</v>
      </c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R340" s="195" t="s">
        <v>179</v>
      </c>
      <c r="AT340" s="195" t="s">
        <v>175</v>
      </c>
      <c r="AU340" s="195" t="s">
        <v>180</v>
      </c>
      <c r="AY340" s="14" t="s">
        <v>172</v>
      </c>
      <c r="BE340" s="196">
        <f t="shared" si="68"/>
        <v>0</v>
      </c>
      <c r="BF340" s="196">
        <f t="shared" si="69"/>
        <v>0</v>
      </c>
      <c r="BG340" s="196">
        <f t="shared" si="70"/>
        <v>0</v>
      </c>
      <c r="BH340" s="196">
        <f t="shared" si="71"/>
        <v>0</v>
      </c>
      <c r="BI340" s="196">
        <f t="shared" si="72"/>
        <v>0</v>
      </c>
      <c r="BJ340" s="14" t="s">
        <v>180</v>
      </c>
      <c r="BK340" s="196">
        <f t="shared" si="73"/>
        <v>0</v>
      </c>
      <c r="BL340" s="14" t="s">
        <v>179</v>
      </c>
      <c r="BM340" s="195" t="s">
        <v>1676</v>
      </c>
    </row>
    <row r="341" spans="1:65" s="2" customFormat="1" ht="24.2" customHeight="1">
      <c r="A341" s="31"/>
      <c r="B341" s="32"/>
      <c r="C341" s="184" t="s">
        <v>1677</v>
      </c>
      <c r="D341" s="184" t="s">
        <v>175</v>
      </c>
      <c r="E341" s="185" t="s">
        <v>2014</v>
      </c>
      <c r="F341" s="186" t="s">
        <v>2015</v>
      </c>
      <c r="G341" s="187" t="s">
        <v>337</v>
      </c>
      <c r="H341" s="188">
        <v>175</v>
      </c>
      <c r="I341" s="189"/>
      <c r="J341" s="188">
        <f t="shared" si="64"/>
        <v>0</v>
      </c>
      <c r="K341" s="190"/>
      <c r="L341" s="36"/>
      <c r="M341" s="191" t="s">
        <v>1</v>
      </c>
      <c r="N341" s="192" t="s">
        <v>38</v>
      </c>
      <c r="O341" s="68"/>
      <c r="P341" s="193">
        <f t="shared" si="65"/>
        <v>0</v>
      </c>
      <c r="Q341" s="193">
        <v>0</v>
      </c>
      <c r="R341" s="193">
        <f t="shared" si="66"/>
        <v>0</v>
      </c>
      <c r="S341" s="193">
        <v>0</v>
      </c>
      <c r="T341" s="194">
        <f t="shared" si="67"/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95" t="s">
        <v>179</v>
      </c>
      <c r="AT341" s="195" t="s">
        <v>175</v>
      </c>
      <c r="AU341" s="195" t="s">
        <v>180</v>
      </c>
      <c r="AY341" s="14" t="s">
        <v>172</v>
      </c>
      <c r="BE341" s="196">
        <f t="shared" si="68"/>
        <v>0</v>
      </c>
      <c r="BF341" s="196">
        <f t="shared" si="69"/>
        <v>0</v>
      </c>
      <c r="BG341" s="196">
        <f t="shared" si="70"/>
        <v>0</v>
      </c>
      <c r="BH341" s="196">
        <f t="shared" si="71"/>
        <v>0</v>
      </c>
      <c r="BI341" s="196">
        <f t="shared" si="72"/>
        <v>0</v>
      </c>
      <c r="BJ341" s="14" t="s">
        <v>180</v>
      </c>
      <c r="BK341" s="196">
        <f t="shared" si="73"/>
        <v>0</v>
      </c>
      <c r="BL341" s="14" t="s">
        <v>179</v>
      </c>
      <c r="BM341" s="195" t="s">
        <v>1680</v>
      </c>
    </row>
    <row r="342" spans="1:65" s="2" customFormat="1" ht="24.2" customHeight="1">
      <c r="A342" s="31"/>
      <c r="B342" s="32"/>
      <c r="C342" s="184" t="s">
        <v>1319</v>
      </c>
      <c r="D342" s="184" t="s">
        <v>175</v>
      </c>
      <c r="E342" s="185" t="s">
        <v>2017</v>
      </c>
      <c r="F342" s="186" t="s">
        <v>2018</v>
      </c>
      <c r="G342" s="187" t="s">
        <v>337</v>
      </c>
      <c r="H342" s="188">
        <v>2</v>
      </c>
      <c r="I342" s="189"/>
      <c r="J342" s="188">
        <f t="shared" si="64"/>
        <v>0</v>
      </c>
      <c r="K342" s="190"/>
      <c r="L342" s="36"/>
      <c r="M342" s="191" t="s">
        <v>1</v>
      </c>
      <c r="N342" s="192" t="s">
        <v>38</v>
      </c>
      <c r="O342" s="68"/>
      <c r="P342" s="193">
        <f t="shared" si="65"/>
        <v>0</v>
      </c>
      <c r="Q342" s="193">
        <v>0</v>
      </c>
      <c r="R342" s="193">
        <f t="shared" si="66"/>
        <v>0</v>
      </c>
      <c r="S342" s="193">
        <v>0</v>
      </c>
      <c r="T342" s="194">
        <f t="shared" si="67"/>
        <v>0</v>
      </c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R342" s="195" t="s">
        <v>179</v>
      </c>
      <c r="AT342" s="195" t="s">
        <v>175</v>
      </c>
      <c r="AU342" s="195" t="s">
        <v>180</v>
      </c>
      <c r="AY342" s="14" t="s">
        <v>172</v>
      </c>
      <c r="BE342" s="196">
        <f t="shared" si="68"/>
        <v>0</v>
      </c>
      <c r="BF342" s="196">
        <f t="shared" si="69"/>
        <v>0</v>
      </c>
      <c r="BG342" s="196">
        <f t="shared" si="70"/>
        <v>0</v>
      </c>
      <c r="BH342" s="196">
        <f t="shared" si="71"/>
        <v>0</v>
      </c>
      <c r="BI342" s="196">
        <f t="shared" si="72"/>
        <v>0</v>
      </c>
      <c r="BJ342" s="14" t="s">
        <v>180</v>
      </c>
      <c r="BK342" s="196">
        <f t="shared" si="73"/>
        <v>0</v>
      </c>
      <c r="BL342" s="14" t="s">
        <v>179</v>
      </c>
      <c r="BM342" s="195" t="s">
        <v>1683</v>
      </c>
    </row>
    <row r="343" spans="1:65" s="2" customFormat="1" ht="24.2" customHeight="1">
      <c r="A343" s="31"/>
      <c r="B343" s="32"/>
      <c r="C343" s="184" t="s">
        <v>1684</v>
      </c>
      <c r="D343" s="184" t="s">
        <v>175</v>
      </c>
      <c r="E343" s="185" t="s">
        <v>2021</v>
      </c>
      <c r="F343" s="186" t="s">
        <v>2022</v>
      </c>
      <c r="G343" s="187" t="s">
        <v>1048</v>
      </c>
      <c r="H343" s="188">
        <v>2</v>
      </c>
      <c r="I343" s="189"/>
      <c r="J343" s="188">
        <f t="shared" si="64"/>
        <v>0</v>
      </c>
      <c r="K343" s="190"/>
      <c r="L343" s="36"/>
      <c r="M343" s="191" t="s">
        <v>1</v>
      </c>
      <c r="N343" s="192" t="s">
        <v>38</v>
      </c>
      <c r="O343" s="68"/>
      <c r="P343" s="193">
        <f t="shared" si="65"/>
        <v>0</v>
      </c>
      <c r="Q343" s="193">
        <v>0</v>
      </c>
      <c r="R343" s="193">
        <f t="shared" si="66"/>
        <v>0</v>
      </c>
      <c r="S343" s="193">
        <v>0</v>
      </c>
      <c r="T343" s="194">
        <f t="shared" si="67"/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95" t="s">
        <v>179</v>
      </c>
      <c r="AT343" s="195" t="s">
        <v>175</v>
      </c>
      <c r="AU343" s="195" t="s">
        <v>180</v>
      </c>
      <c r="AY343" s="14" t="s">
        <v>172</v>
      </c>
      <c r="BE343" s="196">
        <f t="shared" si="68"/>
        <v>0</v>
      </c>
      <c r="BF343" s="196">
        <f t="shared" si="69"/>
        <v>0</v>
      </c>
      <c r="BG343" s="196">
        <f t="shared" si="70"/>
        <v>0</v>
      </c>
      <c r="BH343" s="196">
        <f t="shared" si="71"/>
        <v>0</v>
      </c>
      <c r="BI343" s="196">
        <f t="shared" si="72"/>
        <v>0</v>
      </c>
      <c r="BJ343" s="14" t="s">
        <v>180</v>
      </c>
      <c r="BK343" s="196">
        <f t="shared" si="73"/>
        <v>0</v>
      </c>
      <c r="BL343" s="14" t="s">
        <v>179</v>
      </c>
      <c r="BM343" s="195" t="s">
        <v>1687</v>
      </c>
    </row>
    <row r="344" spans="1:65" s="2" customFormat="1" ht="24.2" customHeight="1">
      <c r="A344" s="31"/>
      <c r="B344" s="32"/>
      <c r="C344" s="184" t="s">
        <v>1322</v>
      </c>
      <c r="D344" s="184" t="s">
        <v>175</v>
      </c>
      <c r="E344" s="185" t="s">
        <v>2024</v>
      </c>
      <c r="F344" s="186" t="s">
        <v>2025</v>
      </c>
      <c r="G344" s="187" t="s">
        <v>1048</v>
      </c>
      <c r="H344" s="188">
        <v>2</v>
      </c>
      <c r="I344" s="189"/>
      <c r="J344" s="188">
        <f t="shared" si="64"/>
        <v>0</v>
      </c>
      <c r="K344" s="190"/>
      <c r="L344" s="36"/>
      <c r="M344" s="191" t="s">
        <v>1</v>
      </c>
      <c r="N344" s="192" t="s">
        <v>38</v>
      </c>
      <c r="O344" s="68"/>
      <c r="P344" s="193">
        <f t="shared" si="65"/>
        <v>0</v>
      </c>
      <c r="Q344" s="193">
        <v>0</v>
      </c>
      <c r="R344" s="193">
        <f t="shared" si="66"/>
        <v>0</v>
      </c>
      <c r="S344" s="193">
        <v>0</v>
      </c>
      <c r="T344" s="194">
        <f t="shared" si="67"/>
        <v>0</v>
      </c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R344" s="195" t="s">
        <v>179</v>
      </c>
      <c r="AT344" s="195" t="s">
        <v>175</v>
      </c>
      <c r="AU344" s="195" t="s">
        <v>180</v>
      </c>
      <c r="AY344" s="14" t="s">
        <v>172</v>
      </c>
      <c r="BE344" s="196">
        <f t="shared" si="68"/>
        <v>0</v>
      </c>
      <c r="BF344" s="196">
        <f t="shared" si="69"/>
        <v>0</v>
      </c>
      <c r="BG344" s="196">
        <f t="shared" si="70"/>
        <v>0</v>
      </c>
      <c r="BH344" s="196">
        <f t="shared" si="71"/>
        <v>0</v>
      </c>
      <c r="BI344" s="196">
        <f t="shared" si="72"/>
        <v>0</v>
      </c>
      <c r="BJ344" s="14" t="s">
        <v>180</v>
      </c>
      <c r="BK344" s="196">
        <f t="shared" si="73"/>
        <v>0</v>
      </c>
      <c r="BL344" s="14" t="s">
        <v>179</v>
      </c>
      <c r="BM344" s="195" t="s">
        <v>1692</v>
      </c>
    </row>
    <row r="345" spans="1:65" s="2" customFormat="1" ht="24.2" customHeight="1">
      <c r="A345" s="31"/>
      <c r="B345" s="32"/>
      <c r="C345" s="184" t="s">
        <v>1693</v>
      </c>
      <c r="D345" s="184" t="s">
        <v>175</v>
      </c>
      <c r="E345" s="185" t="s">
        <v>2028</v>
      </c>
      <c r="F345" s="186" t="s">
        <v>2029</v>
      </c>
      <c r="G345" s="187" t="s">
        <v>337</v>
      </c>
      <c r="H345" s="188">
        <v>22</v>
      </c>
      <c r="I345" s="189"/>
      <c r="J345" s="188">
        <f t="shared" si="64"/>
        <v>0</v>
      </c>
      <c r="K345" s="190"/>
      <c r="L345" s="36"/>
      <c r="M345" s="191" t="s">
        <v>1</v>
      </c>
      <c r="N345" s="192" t="s">
        <v>38</v>
      </c>
      <c r="O345" s="68"/>
      <c r="P345" s="193">
        <f t="shared" si="65"/>
        <v>0</v>
      </c>
      <c r="Q345" s="193">
        <v>0</v>
      </c>
      <c r="R345" s="193">
        <f t="shared" si="66"/>
        <v>0</v>
      </c>
      <c r="S345" s="193">
        <v>0</v>
      </c>
      <c r="T345" s="194">
        <f t="shared" si="67"/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95" t="s">
        <v>179</v>
      </c>
      <c r="AT345" s="195" t="s">
        <v>175</v>
      </c>
      <c r="AU345" s="195" t="s">
        <v>180</v>
      </c>
      <c r="AY345" s="14" t="s">
        <v>172</v>
      </c>
      <c r="BE345" s="196">
        <f t="shared" si="68"/>
        <v>0</v>
      </c>
      <c r="BF345" s="196">
        <f t="shared" si="69"/>
        <v>0</v>
      </c>
      <c r="BG345" s="196">
        <f t="shared" si="70"/>
        <v>0</v>
      </c>
      <c r="BH345" s="196">
        <f t="shared" si="71"/>
        <v>0</v>
      </c>
      <c r="BI345" s="196">
        <f t="shared" si="72"/>
        <v>0</v>
      </c>
      <c r="BJ345" s="14" t="s">
        <v>180</v>
      </c>
      <c r="BK345" s="196">
        <f t="shared" si="73"/>
        <v>0</v>
      </c>
      <c r="BL345" s="14" t="s">
        <v>179</v>
      </c>
      <c r="BM345" s="195" t="s">
        <v>1696</v>
      </c>
    </row>
    <row r="346" spans="1:65" s="2" customFormat="1" ht="24.2" customHeight="1">
      <c r="A346" s="31"/>
      <c r="B346" s="32"/>
      <c r="C346" s="184" t="s">
        <v>1325</v>
      </c>
      <c r="D346" s="184" t="s">
        <v>175</v>
      </c>
      <c r="E346" s="185" t="s">
        <v>2031</v>
      </c>
      <c r="F346" s="186" t="s">
        <v>2032</v>
      </c>
      <c r="G346" s="187" t="s">
        <v>337</v>
      </c>
      <c r="H346" s="188">
        <v>354</v>
      </c>
      <c r="I346" s="189"/>
      <c r="J346" s="188">
        <f t="shared" si="64"/>
        <v>0</v>
      </c>
      <c r="K346" s="190"/>
      <c r="L346" s="36"/>
      <c r="M346" s="191" t="s">
        <v>1</v>
      </c>
      <c r="N346" s="192" t="s">
        <v>38</v>
      </c>
      <c r="O346" s="68"/>
      <c r="P346" s="193">
        <f t="shared" si="65"/>
        <v>0</v>
      </c>
      <c r="Q346" s="193">
        <v>0</v>
      </c>
      <c r="R346" s="193">
        <f t="shared" si="66"/>
        <v>0</v>
      </c>
      <c r="S346" s="193">
        <v>0</v>
      </c>
      <c r="T346" s="194">
        <f t="shared" si="67"/>
        <v>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95" t="s">
        <v>179</v>
      </c>
      <c r="AT346" s="195" t="s">
        <v>175</v>
      </c>
      <c r="AU346" s="195" t="s">
        <v>180</v>
      </c>
      <c r="AY346" s="14" t="s">
        <v>172</v>
      </c>
      <c r="BE346" s="196">
        <f t="shared" si="68"/>
        <v>0</v>
      </c>
      <c r="BF346" s="196">
        <f t="shared" si="69"/>
        <v>0</v>
      </c>
      <c r="BG346" s="196">
        <f t="shared" si="70"/>
        <v>0</v>
      </c>
      <c r="BH346" s="196">
        <f t="shared" si="71"/>
        <v>0</v>
      </c>
      <c r="BI346" s="196">
        <f t="shared" si="72"/>
        <v>0</v>
      </c>
      <c r="BJ346" s="14" t="s">
        <v>180</v>
      </c>
      <c r="BK346" s="196">
        <f t="shared" si="73"/>
        <v>0</v>
      </c>
      <c r="BL346" s="14" t="s">
        <v>179</v>
      </c>
      <c r="BM346" s="195" t="s">
        <v>1699</v>
      </c>
    </row>
    <row r="347" spans="1:65" s="2" customFormat="1" ht="24.2" customHeight="1">
      <c r="A347" s="31"/>
      <c r="B347" s="32"/>
      <c r="C347" s="184" t="s">
        <v>1700</v>
      </c>
      <c r="D347" s="184" t="s">
        <v>175</v>
      </c>
      <c r="E347" s="185" t="s">
        <v>2035</v>
      </c>
      <c r="F347" s="186" t="s">
        <v>2036</v>
      </c>
      <c r="G347" s="187" t="s">
        <v>337</v>
      </c>
      <c r="H347" s="188">
        <v>2</v>
      </c>
      <c r="I347" s="189"/>
      <c r="J347" s="188">
        <f t="shared" si="64"/>
        <v>0</v>
      </c>
      <c r="K347" s="190"/>
      <c r="L347" s="36"/>
      <c r="M347" s="191" t="s">
        <v>1</v>
      </c>
      <c r="N347" s="192" t="s">
        <v>38</v>
      </c>
      <c r="O347" s="68"/>
      <c r="P347" s="193">
        <f t="shared" si="65"/>
        <v>0</v>
      </c>
      <c r="Q347" s="193">
        <v>0</v>
      </c>
      <c r="R347" s="193">
        <f t="shared" si="66"/>
        <v>0</v>
      </c>
      <c r="S347" s="193">
        <v>0</v>
      </c>
      <c r="T347" s="194">
        <f t="shared" si="67"/>
        <v>0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95" t="s">
        <v>179</v>
      </c>
      <c r="AT347" s="195" t="s">
        <v>175</v>
      </c>
      <c r="AU347" s="195" t="s">
        <v>180</v>
      </c>
      <c r="AY347" s="14" t="s">
        <v>172</v>
      </c>
      <c r="BE347" s="196">
        <f t="shared" si="68"/>
        <v>0</v>
      </c>
      <c r="BF347" s="196">
        <f t="shared" si="69"/>
        <v>0</v>
      </c>
      <c r="BG347" s="196">
        <f t="shared" si="70"/>
        <v>0</v>
      </c>
      <c r="BH347" s="196">
        <f t="shared" si="71"/>
        <v>0</v>
      </c>
      <c r="BI347" s="196">
        <f t="shared" si="72"/>
        <v>0</v>
      </c>
      <c r="BJ347" s="14" t="s">
        <v>180</v>
      </c>
      <c r="BK347" s="196">
        <f t="shared" si="73"/>
        <v>0</v>
      </c>
      <c r="BL347" s="14" t="s">
        <v>179</v>
      </c>
      <c r="BM347" s="195" t="s">
        <v>1703</v>
      </c>
    </row>
    <row r="348" spans="1:65" s="2" customFormat="1" ht="24.2" customHeight="1">
      <c r="A348" s="31"/>
      <c r="B348" s="32"/>
      <c r="C348" s="184" t="s">
        <v>1328</v>
      </c>
      <c r="D348" s="184" t="s">
        <v>175</v>
      </c>
      <c r="E348" s="185" t="s">
        <v>2038</v>
      </c>
      <c r="F348" s="186" t="s">
        <v>2039</v>
      </c>
      <c r="G348" s="187" t="s">
        <v>337</v>
      </c>
      <c r="H348" s="188">
        <v>177</v>
      </c>
      <c r="I348" s="189"/>
      <c r="J348" s="188">
        <f t="shared" si="64"/>
        <v>0</v>
      </c>
      <c r="K348" s="190"/>
      <c r="L348" s="36"/>
      <c r="M348" s="191" t="s">
        <v>1</v>
      </c>
      <c r="N348" s="192" t="s">
        <v>38</v>
      </c>
      <c r="O348" s="68"/>
      <c r="P348" s="193">
        <f t="shared" si="65"/>
        <v>0</v>
      </c>
      <c r="Q348" s="193">
        <v>0</v>
      </c>
      <c r="R348" s="193">
        <f t="shared" si="66"/>
        <v>0</v>
      </c>
      <c r="S348" s="193">
        <v>0</v>
      </c>
      <c r="T348" s="194">
        <f t="shared" si="67"/>
        <v>0</v>
      </c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R348" s="195" t="s">
        <v>179</v>
      </c>
      <c r="AT348" s="195" t="s">
        <v>175</v>
      </c>
      <c r="AU348" s="195" t="s">
        <v>180</v>
      </c>
      <c r="AY348" s="14" t="s">
        <v>172</v>
      </c>
      <c r="BE348" s="196">
        <f t="shared" si="68"/>
        <v>0</v>
      </c>
      <c r="BF348" s="196">
        <f t="shared" si="69"/>
        <v>0</v>
      </c>
      <c r="BG348" s="196">
        <f t="shared" si="70"/>
        <v>0</v>
      </c>
      <c r="BH348" s="196">
        <f t="shared" si="71"/>
        <v>0</v>
      </c>
      <c r="BI348" s="196">
        <f t="shared" si="72"/>
        <v>0</v>
      </c>
      <c r="BJ348" s="14" t="s">
        <v>180</v>
      </c>
      <c r="BK348" s="196">
        <f t="shared" si="73"/>
        <v>0</v>
      </c>
      <c r="BL348" s="14" t="s">
        <v>179</v>
      </c>
      <c r="BM348" s="195" t="s">
        <v>1706</v>
      </c>
    </row>
    <row r="349" spans="1:65" s="2" customFormat="1" ht="24.2" customHeight="1">
      <c r="A349" s="31"/>
      <c r="B349" s="32"/>
      <c r="C349" s="184" t="s">
        <v>1707</v>
      </c>
      <c r="D349" s="184" t="s">
        <v>175</v>
      </c>
      <c r="E349" s="185" t="s">
        <v>2042</v>
      </c>
      <c r="F349" s="186" t="s">
        <v>2043</v>
      </c>
      <c r="G349" s="187" t="s">
        <v>337</v>
      </c>
      <c r="H349" s="188">
        <v>160</v>
      </c>
      <c r="I349" s="189"/>
      <c r="J349" s="188">
        <f t="shared" si="64"/>
        <v>0</v>
      </c>
      <c r="K349" s="190"/>
      <c r="L349" s="36"/>
      <c r="M349" s="191" t="s">
        <v>1</v>
      </c>
      <c r="N349" s="192" t="s">
        <v>38</v>
      </c>
      <c r="O349" s="68"/>
      <c r="P349" s="193">
        <f t="shared" si="65"/>
        <v>0</v>
      </c>
      <c r="Q349" s="193">
        <v>0</v>
      </c>
      <c r="R349" s="193">
        <f t="shared" si="66"/>
        <v>0</v>
      </c>
      <c r="S349" s="193">
        <v>0</v>
      </c>
      <c r="T349" s="194">
        <f t="shared" si="67"/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95" t="s">
        <v>179</v>
      </c>
      <c r="AT349" s="195" t="s">
        <v>175</v>
      </c>
      <c r="AU349" s="195" t="s">
        <v>180</v>
      </c>
      <c r="AY349" s="14" t="s">
        <v>172</v>
      </c>
      <c r="BE349" s="196">
        <f t="shared" si="68"/>
        <v>0</v>
      </c>
      <c r="BF349" s="196">
        <f t="shared" si="69"/>
        <v>0</v>
      </c>
      <c r="BG349" s="196">
        <f t="shared" si="70"/>
        <v>0</v>
      </c>
      <c r="BH349" s="196">
        <f t="shared" si="71"/>
        <v>0</v>
      </c>
      <c r="BI349" s="196">
        <f t="shared" si="72"/>
        <v>0</v>
      </c>
      <c r="BJ349" s="14" t="s">
        <v>180</v>
      </c>
      <c r="BK349" s="196">
        <f t="shared" si="73"/>
        <v>0</v>
      </c>
      <c r="BL349" s="14" t="s">
        <v>179</v>
      </c>
      <c r="BM349" s="195" t="s">
        <v>1710</v>
      </c>
    </row>
    <row r="350" spans="1:65" s="2" customFormat="1" ht="24.2" customHeight="1">
      <c r="A350" s="31"/>
      <c r="B350" s="32"/>
      <c r="C350" s="184" t="s">
        <v>1331</v>
      </c>
      <c r="D350" s="184" t="s">
        <v>175</v>
      </c>
      <c r="E350" s="185" t="s">
        <v>2045</v>
      </c>
      <c r="F350" s="186" t="s">
        <v>2046</v>
      </c>
      <c r="G350" s="187" t="s">
        <v>337</v>
      </c>
      <c r="H350" s="188">
        <v>209</v>
      </c>
      <c r="I350" s="189"/>
      <c r="J350" s="188">
        <f t="shared" si="64"/>
        <v>0</v>
      </c>
      <c r="K350" s="190"/>
      <c r="L350" s="36"/>
      <c r="M350" s="191" t="s">
        <v>1</v>
      </c>
      <c r="N350" s="192" t="s">
        <v>38</v>
      </c>
      <c r="O350" s="68"/>
      <c r="P350" s="193">
        <f t="shared" si="65"/>
        <v>0</v>
      </c>
      <c r="Q350" s="193">
        <v>0</v>
      </c>
      <c r="R350" s="193">
        <f t="shared" si="66"/>
        <v>0</v>
      </c>
      <c r="S350" s="193">
        <v>0</v>
      </c>
      <c r="T350" s="194">
        <f t="shared" si="67"/>
        <v>0</v>
      </c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R350" s="195" t="s">
        <v>179</v>
      </c>
      <c r="AT350" s="195" t="s">
        <v>175</v>
      </c>
      <c r="AU350" s="195" t="s">
        <v>180</v>
      </c>
      <c r="AY350" s="14" t="s">
        <v>172</v>
      </c>
      <c r="BE350" s="196">
        <f t="shared" si="68"/>
        <v>0</v>
      </c>
      <c r="BF350" s="196">
        <f t="shared" si="69"/>
        <v>0</v>
      </c>
      <c r="BG350" s="196">
        <f t="shared" si="70"/>
        <v>0</v>
      </c>
      <c r="BH350" s="196">
        <f t="shared" si="71"/>
        <v>0</v>
      </c>
      <c r="BI350" s="196">
        <f t="shared" si="72"/>
        <v>0</v>
      </c>
      <c r="BJ350" s="14" t="s">
        <v>180</v>
      </c>
      <c r="BK350" s="196">
        <f t="shared" si="73"/>
        <v>0</v>
      </c>
      <c r="BL350" s="14" t="s">
        <v>179</v>
      </c>
      <c r="BM350" s="195" t="s">
        <v>1713</v>
      </c>
    </row>
    <row r="351" spans="1:65" s="2" customFormat="1" ht="24.2" customHeight="1">
      <c r="A351" s="31"/>
      <c r="B351" s="32"/>
      <c r="C351" s="197" t="s">
        <v>1714</v>
      </c>
      <c r="D351" s="197" t="s">
        <v>256</v>
      </c>
      <c r="E351" s="198" t="s">
        <v>1785</v>
      </c>
      <c r="F351" s="199" t="s">
        <v>1786</v>
      </c>
      <c r="G351" s="200" t="s">
        <v>337</v>
      </c>
      <c r="H351" s="201">
        <v>189</v>
      </c>
      <c r="I351" s="202"/>
      <c r="J351" s="201">
        <f t="shared" si="64"/>
        <v>0</v>
      </c>
      <c r="K351" s="203"/>
      <c r="L351" s="204"/>
      <c r="M351" s="205" t="s">
        <v>1</v>
      </c>
      <c r="N351" s="206" t="s">
        <v>38</v>
      </c>
      <c r="O351" s="68"/>
      <c r="P351" s="193">
        <f t="shared" si="65"/>
        <v>0</v>
      </c>
      <c r="Q351" s="193">
        <v>0</v>
      </c>
      <c r="R351" s="193">
        <f t="shared" si="66"/>
        <v>0</v>
      </c>
      <c r="S351" s="193">
        <v>0</v>
      </c>
      <c r="T351" s="194">
        <f t="shared" si="67"/>
        <v>0</v>
      </c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R351" s="195" t="s">
        <v>220</v>
      </c>
      <c r="AT351" s="195" t="s">
        <v>256</v>
      </c>
      <c r="AU351" s="195" t="s">
        <v>180</v>
      </c>
      <c r="AY351" s="14" t="s">
        <v>172</v>
      </c>
      <c r="BE351" s="196">
        <f t="shared" si="68"/>
        <v>0</v>
      </c>
      <c r="BF351" s="196">
        <f t="shared" si="69"/>
        <v>0</v>
      </c>
      <c r="BG351" s="196">
        <f t="shared" si="70"/>
        <v>0</v>
      </c>
      <c r="BH351" s="196">
        <f t="shared" si="71"/>
        <v>0</v>
      </c>
      <c r="BI351" s="196">
        <f t="shared" si="72"/>
        <v>0</v>
      </c>
      <c r="BJ351" s="14" t="s">
        <v>180</v>
      </c>
      <c r="BK351" s="196">
        <f t="shared" si="73"/>
        <v>0</v>
      </c>
      <c r="BL351" s="14" t="s">
        <v>179</v>
      </c>
      <c r="BM351" s="195" t="s">
        <v>1717</v>
      </c>
    </row>
    <row r="352" spans="1:65" s="2" customFormat="1" ht="24.2" customHeight="1">
      <c r="A352" s="31"/>
      <c r="B352" s="32"/>
      <c r="C352" s="197" t="s">
        <v>1334</v>
      </c>
      <c r="D352" s="197" t="s">
        <v>256</v>
      </c>
      <c r="E352" s="198" t="s">
        <v>2050</v>
      </c>
      <c r="F352" s="199" t="s">
        <v>2051</v>
      </c>
      <c r="G352" s="200" t="s">
        <v>337</v>
      </c>
      <c r="H352" s="201">
        <v>20</v>
      </c>
      <c r="I352" s="202"/>
      <c r="J352" s="201">
        <f t="shared" si="64"/>
        <v>0</v>
      </c>
      <c r="K352" s="203"/>
      <c r="L352" s="204"/>
      <c r="M352" s="205" t="s">
        <v>1</v>
      </c>
      <c r="N352" s="206" t="s">
        <v>38</v>
      </c>
      <c r="O352" s="68"/>
      <c r="P352" s="193">
        <f t="shared" si="65"/>
        <v>0</v>
      </c>
      <c r="Q352" s="193">
        <v>0</v>
      </c>
      <c r="R352" s="193">
        <f t="shared" si="66"/>
        <v>0</v>
      </c>
      <c r="S352" s="193">
        <v>0</v>
      </c>
      <c r="T352" s="194">
        <f t="shared" si="67"/>
        <v>0</v>
      </c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R352" s="195" t="s">
        <v>220</v>
      </c>
      <c r="AT352" s="195" t="s">
        <v>256</v>
      </c>
      <c r="AU352" s="195" t="s">
        <v>180</v>
      </c>
      <c r="AY352" s="14" t="s">
        <v>172</v>
      </c>
      <c r="BE352" s="196">
        <f t="shared" si="68"/>
        <v>0</v>
      </c>
      <c r="BF352" s="196">
        <f t="shared" si="69"/>
        <v>0</v>
      </c>
      <c r="BG352" s="196">
        <f t="shared" si="70"/>
        <v>0</v>
      </c>
      <c r="BH352" s="196">
        <f t="shared" si="71"/>
        <v>0</v>
      </c>
      <c r="BI352" s="196">
        <f t="shared" si="72"/>
        <v>0</v>
      </c>
      <c r="BJ352" s="14" t="s">
        <v>180</v>
      </c>
      <c r="BK352" s="196">
        <f t="shared" si="73"/>
        <v>0</v>
      </c>
      <c r="BL352" s="14" t="s">
        <v>179</v>
      </c>
      <c r="BM352" s="195" t="s">
        <v>1720</v>
      </c>
    </row>
    <row r="353" spans="1:65" s="2" customFormat="1" ht="24.2" customHeight="1">
      <c r="A353" s="31"/>
      <c r="B353" s="32"/>
      <c r="C353" s="184" t="s">
        <v>1721</v>
      </c>
      <c r="D353" s="184" t="s">
        <v>175</v>
      </c>
      <c r="E353" s="185" t="s">
        <v>2054</v>
      </c>
      <c r="F353" s="186" t="s">
        <v>2055</v>
      </c>
      <c r="G353" s="187" t="s">
        <v>337</v>
      </c>
      <c r="H353" s="188">
        <v>22</v>
      </c>
      <c r="I353" s="189"/>
      <c r="J353" s="188">
        <f t="shared" si="64"/>
        <v>0</v>
      </c>
      <c r="K353" s="190"/>
      <c r="L353" s="36"/>
      <c r="M353" s="191" t="s">
        <v>1</v>
      </c>
      <c r="N353" s="192" t="s">
        <v>38</v>
      </c>
      <c r="O353" s="68"/>
      <c r="P353" s="193">
        <f t="shared" si="65"/>
        <v>0</v>
      </c>
      <c r="Q353" s="193">
        <v>0</v>
      </c>
      <c r="R353" s="193">
        <f t="shared" si="66"/>
        <v>0</v>
      </c>
      <c r="S353" s="193">
        <v>0</v>
      </c>
      <c r="T353" s="194">
        <f t="shared" si="67"/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95" t="s">
        <v>179</v>
      </c>
      <c r="AT353" s="195" t="s">
        <v>175</v>
      </c>
      <c r="AU353" s="195" t="s">
        <v>180</v>
      </c>
      <c r="AY353" s="14" t="s">
        <v>172</v>
      </c>
      <c r="BE353" s="196">
        <f t="shared" si="68"/>
        <v>0</v>
      </c>
      <c r="BF353" s="196">
        <f t="shared" si="69"/>
        <v>0</v>
      </c>
      <c r="BG353" s="196">
        <f t="shared" si="70"/>
        <v>0</v>
      </c>
      <c r="BH353" s="196">
        <f t="shared" si="71"/>
        <v>0</v>
      </c>
      <c r="BI353" s="196">
        <f t="shared" si="72"/>
        <v>0</v>
      </c>
      <c r="BJ353" s="14" t="s">
        <v>180</v>
      </c>
      <c r="BK353" s="196">
        <f t="shared" si="73"/>
        <v>0</v>
      </c>
      <c r="BL353" s="14" t="s">
        <v>179</v>
      </c>
      <c r="BM353" s="195" t="s">
        <v>1724</v>
      </c>
    </row>
    <row r="354" spans="1:65" s="2" customFormat="1" ht="24.2" customHeight="1">
      <c r="A354" s="31"/>
      <c r="B354" s="32"/>
      <c r="C354" s="184" t="s">
        <v>1337</v>
      </c>
      <c r="D354" s="184" t="s">
        <v>175</v>
      </c>
      <c r="E354" s="185" t="s">
        <v>2057</v>
      </c>
      <c r="F354" s="186" t="s">
        <v>2058</v>
      </c>
      <c r="G354" s="187" t="s">
        <v>337</v>
      </c>
      <c r="H354" s="188">
        <v>153</v>
      </c>
      <c r="I354" s="189"/>
      <c r="J354" s="188">
        <f t="shared" si="64"/>
        <v>0</v>
      </c>
      <c r="K354" s="190"/>
      <c r="L354" s="36"/>
      <c r="M354" s="191" t="s">
        <v>1</v>
      </c>
      <c r="N354" s="192" t="s">
        <v>38</v>
      </c>
      <c r="O354" s="68"/>
      <c r="P354" s="193">
        <f t="shared" si="65"/>
        <v>0</v>
      </c>
      <c r="Q354" s="193">
        <v>0</v>
      </c>
      <c r="R354" s="193">
        <f t="shared" si="66"/>
        <v>0</v>
      </c>
      <c r="S354" s="193">
        <v>0</v>
      </c>
      <c r="T354" s="194">
        <f t="shared" si="67"/>
        <v>0</v>
      </c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R354" s="195" t="s">
        <v>179</v>
      </c>
      <c r="AT354" s="195" t="s">
        <v>175</v>
      </c>
      <c r="AU354" s="195" t="s">
        <v>180</v>
      </c>
      <c r="AY354" s="14" t="s">
        <v>172</v>
      </c>
      <c r="BE354" s="196">
        <f t="shared" si="68"/>
        <v>0</v>
      </c>
      <c r="BF354" s="196">
        <f t="shared" si="69"/>
        <v>0</v>
      </c>
      <c r="BG354" s="196">
        <f t="shared" si="70"/>
        <v>0</v>
      </c>
      <c r="BH354" s="196">
        <f t="shared" si="71"/>
        <v>0</v>
      </c>
      <c r="BI354" s="196">
        <f t="shared" si="72"/>
        <v>0</v>
      </c>
      <c r="BJ354" s="14" t="s">
        <v>180</v>
      </c>
      <c r="BK354" s="196">
        <f t="shared" si="73"/>
        <v>0</v>
      </c>
      <c r="BL354" s="14" t="s">
        <v>179</v>
      </c>
      <c r="BM354" s="195" t="s">
        <v>1727</v>
      </c>
    </row>
    <row r="355" spans="1:65" s="2" customFormat="1" ht="24.2" customHeight="1">
      <c r="A355" s="31"/>
      <c r="B355" s="32"/>
      <c r="C355" s="184" t="s">
        <v>1728</v>
      </c>
      <c r="D355" s="184" t="s">
        <v>175</v>
      </c>
      <c r="E355" s="185" t="s">
        <v>2061</v>
      </c>
      <c r="F355" s="186" t="s">
        <v>2062</v>
      </c>
      <c r="G355" s="187" t="s">
        <v>337</v>
      </c>
      <c r="H355" s="188">
        <v>2</v>
      </c>
      <c r="I355" s="189"/>
      <c r="J355" s="188">
        <f t="shared" si="64"/>
        <v>0</v>
      </c>
      <c r="K355" s="190"/>
      <c r="L355" s="36"/>
      <c r="M355" s="191" t="s">
        <v>1</v>
      </c>
      <c r="N355" s="192" t="s">
        <v>38</v>
      </c>
      <c r="O355" s="68"/>
      <c r="P355" s="193">
        <f t="shared" si="65"/>
        <v>0</v>
      </c>
      <c r="Q355" s="193">
        <v>0</v>
      </c>
      <c r="R355" s="193">
        <f t="shared" si="66"/>
        <v>0</v>
      </c>
      <c r="S355" s="193">
        <v>0</v>
      </c>
      <c r="T355" s="194">
        <f t="shared" si="67"/>
        <v>0</v>
      </c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R355" s="195" t="s">
        <v>179</v>
      </c>
      <c r="AT355" s="195" t="s">
        <v>175</v>
      </c>
      <c r="AU355" s="195" t="s">
        <v>180</v>
      </c>
      <c r="AY355" s="14" t="s">
        <v>172</v>
      </c>
      <c r="BE355" s="196">
        <f t="shared" si="68"/>
        <v>0</v>
      </c>
      <c r="BF355" s="196">
        <f t="shared" si="69"/>
        <v>0</v>
      </c>
      <c r="BG355" s="196">
        <f t="shared" si="70"/>
        <v>0</v>
      </c>
      <c r="BH355" s="196">
        <f t="shared" si="71"/>
        <v>0</v>
      </c>
      <c r="BI355" s="196">
        <f t="shared" si="72"/>
        <v>0</v>
      </c>
      <c r="BJ355" s="14" t="s">
        <v>180</v>
      </c>
      <c r="BK355" s="196">
        <f t="shared" si="73"/>
        <v>0</v>
      </c>
      <c r="BL355" s="14" t="s">
        <v>179</v>
      </c>
      <c r="BM355" s="195" t="s">
        <v>1731</v>
      </c>
    </row>
    <row r="356" spans="1:65" s="2" customFormat="1" ht="24.2" customHeight="1">
      <c r="A356" s="31"/>
      <c r="B356" s="32"/>
      <c r="C356" s="184" t="s">
        <v>1340</v>
      </c>
      <c r="D356" s="184" t="s">
        <v>175</v>
      </c>
      <c r="E356" s="185" t="s">
        <v>1674</v>
      </c>
      <c r="F356" s="186" t="s">
        <v>1675</v>
      </c>
      <c r="G356" s="187" t="s">
        <v>394</v>
      </c>
      <c r="H356" s="188">
        <v>7.5</v>
      </c>
      <c r="I356" s="189"/>
      <c r="J356" s="188">
        <f t="shared" si="64"/>
        <v>0</v>
      </c>
      <c r="K356" s="190"/>
      <c r="L356" s="36"/>
      <c r="M356" s="191" t="s">
        <v>1</v>
      </c>
      <c r="N356" s="192" t="s">
        <v>38</v>
      </c>
      <c r="O356" s="68"/>
      <c r="P356" s="193">
        <f t="shared" si="65"/>
        <v>0</v>
      </c>
      <c r="Q356" s="193">
        <v>0</v>
      </c>
      <c r="R356" s="193">
        <f t="shared" si="66"/>
        <v>0</v>
      </c>
      <c r="S356" s="193">
        <v>0</v>
      </c>
      <c r="T356" s="194">
        <f t="shared" si="67"/>
        <v>0</v>
      </c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R356" s="195" t="s">
        <v>179</v>
      </c>
      <c r="AT356" s="195" t="s">
        <v>175</v>
      </c>
      <c r="AU356" s="195" t="s">
        <v>180</v>
      </c>
      <c r="AY356" s="14" t="s">
        <v>172</v>
      </c>
      <c r="BE356" s="196">
        <f t="shared" si="68"/>
        <v>0</v>
      </c>
      <c r="BF356" s="196">
        <f t="shared" si="69"/>
        <v>0</v>
      </c>
      <c r="BG356" s="196">
        <f t="shared" si="70"/>
        <v>0</v>
      </c>
      <c r="BH356" s="196">
        <f t="shared" si="71"/>
        <v>0</v>
      </c>
      <c r="BI356" s="196">
        <f t="shared" si="72"/>
        <v>0</v>
      </c>
      <c r="BJ356" s="14" t="s">
        <v>180</v>
      </c>
      <c r="BK356" s="196">
        <f t="shared" si="73"/>
        <v>0</v>
      </c>
      <c r="BL356" s="14" t="s">
        <v>179</v>
      </c>
      <c r="BM356" s="195" t="s">
        <v>1734</v>
      </c>
    </row>
    <row r="357" spans="1:65" s="2" customFormat="1" ht="24.2" customHeight="1">
      <c r="A357" s="31"/>
      <c r="B357" s="32"/>
      <c r="C357" s="184" t="s">
        <v>1735</v>
      </c>
      <c r="D357" s="184" t="s">
        <v>175</v>
      </c>
      <c r="E357" s="185" t="s">
        <v>1678</v>
      </c>
      <c r="F357" s="186" t="s">
        <v>1679</v>
      </c>
      <c r="G357" s="187" t="s">
        <v>394</v>
      </c>
      <c r="H357" s="188">
        <v>262.5</v>
      </c>
      <c r="I357" s="189"/>
      <c r="J357" s="188">
        <f t="shared" si="64"/>
        <v>0</v>
      </c>
      <c r="K357" s="190"/>
      <c r="L357" s="36"/>
      <c r="M357" s="191" t="s">
        <v>1</v>
      </c>
      <c r="N357" s="192" t="s">
        <v>38</v>
      </c>
      <c r="O357" s="68"/>
      <c r="P357" s="193">
        <f t="shared" si="65"/>
        <v>0</v>
      </c>
      <c r="Q357" s="193">
        <v>0</v>
      </c>
      <c r="R357" s="193">
        <f t="shared" si="66"/>
        <v>0</v>
      </c>
      <c r="S357" s="193">
        <v>0</v>
      </c>
      <c r="T357" s="194">
        <f t="shared" si="67"/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95" t="s">
        <v>179</v>
      </c>
      <c r="AT357" s="195" t="s">
        <v>175</v>
      </c>
      <c r="AU357" s="195" t="s">
        <v>180</v>
      </c>
      <c r="AY357" s="14" t="s">
        <v>172</v>
      </c>
      <c r="BE357" s="196">
        <f t="shared" si="68"/>
        <v>0</v>
      </c>
      <c r="BF357" s="196">
        <f t="shared" si="69"/>
        <v>0</v>
      </c>
      <c r="BG357" s="196">
        <f t="shared" si="70"/>
        <v>0</v>
      </c>
      <c r="BH357" s="196">
        <f t="shared" si="71"/>
        <v>0</v>
      </c>
      <c r="BI357" s="196">
        <f t="shared" si="72"/>
        <v>0</v>
      </c>
      <c r="BJ357" s="14" t="s">
        <v>180</v>
      </c>
      <c r="BK357" s="196">
        <f t="shared" si="73"/>
        <v>0</v>
      </c>
      <c r="BL357" s="14" t="s">
        <v>179</v>
      </c>
      <c r="BM357" s="195" t="s">
        <v>1738</v>
      </c>
    </row>
    <row r="358" spans="1:65" s="2" customFormat="1" ht="24.2" customHeight="1">
      <c r="A358" s="31"/>
      <c r="B358" s="32"/>
      <c r="C358" s="184" t="s">
        <v>1343</v>
      </c>
      <c r="D358" s="184" t="s">
        <v>175</v>
      </c>
      <c r="E358" s="185" t="s">
        <v>2067</v>
      </c>
      <c r="F358" s="186" t="s">
        <v>2068</v>
      </c>
      <c r="G358" s="187" t="s">
        <v>394</v>
      </c>
      <c r="H358" s="188">
        <v>1</v>
      </c>
      <c r="I358" s="189"/>
      <c r="J358" s="188">
        <f t="shared" si="64"/>
        <v>0</v>
      </c>
      <c r="K358" s="190"/>
      <c r="L358" s="36"/>
      <c r="M358" s="191" t="s">
        <v>1</v>
      </c>
      <c r="N358" s="192" t="s">
        <v>38</v>
      </c>
      <c r="O358" s="68"/>
      <c r="P358" s="193">
        <f t="shared" si="65"/>
        <v>0</v>
      </c>
      <c r="Q358" s="193">
        <v>0</v>
      </c>
      <c r="R358" s="193">
        <f t="shared" si="66"/>
        <v>0</v>
      </c>
      <c r="S358" s="193">
        <v>0</v>
      </c>
      <c r="T358" s="194">
        <f t="shared" si="67"/>
        <v>0</v>
      </c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R358" s="195" t="s">
        <v>179</v>
      </c>
      <c r="AT358" s="195" t="s">
        <v>175</v>
      </c>
      <c r="AU358" s="195" t="s">
        <v>180</v>
      </c>
      <c r="AY358" s="14" t="s">
        <v>172</v>
      </c>
      <c r="BE358" s="196">
        <f t="shared" si="68"/>
        <v>0</v>
      </c>
      <c r="BF358" s="196">
        <f t="shared" si="69"/>
        <v>0</v>
      </c>
      <c r="BG358" s="196">
        <f t="shared" si="70"/>
        <v>0</v>
      </c>
      <c r="BH358" s="196">
        <f t="shared" si="71"/>
        <v>0</v>
      </c>
      <c r="BI358" s="196">
        <f t="shared" si="72"/>
        <v>0</v>
      </c>
      <c r="BJ358" s="14" t="s">
        <v>180</v>
      </c>
      <c r="BK358" s="196">
        <f t="shared" si="73"/>
        <v>0</v>
      </c>
      <c r="BL358" s="14" t="s">
        <v>179</v>
      </c>
      <c r="BM358" s="195" t="s">
        <v>1741</v>
      </c>
    </row>
    <row r="359" spans="1:65" s="2" customFormat="1" ht="24.2" customHeight="1">
      <c r="A359" s="31"/>
      <c r="B359" s="32"/>
      <c r="C359" s="197" t="s">
        <v>1742</v>
      </c>
      <c r="D359" s="197" t="s">
        <v>256</v>
      </c>
      <c r="E359" s="198" t="s">
        <v>2071</v>
      </c>
      <c r="F359" s="199" t="s">
        <v>2072</v>
      </c>
      <c r="G359" s="200" t="s">
        <v>394</v>
      </c>
      <c r="H359" s="201">
        <v>1</v>
      </c>
      <c r="I359" s="202"/>
      <c r="J359" s="201">
        <f t="shared" si="64"/>
        <v>0</v>
      </c>
      <c r="K359" s="203"/>
      <c r="L359" s="204"/>
      <c r="M359" s="205" t="s">
        <v>1</v>
      </c>
      <c r="N359" s="206" t="s">
        <v>38</v>
      </c>
      <c r="O359" s="68"/>
      <c r="P359" s="193">
        <f t="shared" si="65"/>
        <v>0</v>
      </c>
      <c r="Q359" s="193">
        <v>1.67</v>
      </c>
      <c r="R359" s="193">
        <f t="shared" si="66"/>
        <v>1.67</v>
      </c>
      <c r="S359" s="193">
        <v>0</v>
      </c>
      <c r="T359" s="194">
        <f t="shared" si="67"/>
        <v>0</v>
      </c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R359" s="195" t="s">
        <v>220</v>
      </c>
      <c r="AT359" s="195" t="s">
        <v>256</v>
      </c>
      <c r="AU359" s="195" t="s">
        <v>180</v>
      </c>
      <c r="AY359" s="14" t="s">
        <v>172</v>
      </c>
      <c r="BE359" s="196">
        <f t="shared" si="68"/>
        <v>0</v>
      </c>
      <c r="BF359" s="196">
        <f t="shared" si="69"/>
        <v>0</v>
      </c>
      <c r="BG359" s="196">
        <f t="shared" si="70"/>
        <v>0</v>
      </c>
      <c r="BH359" s="196">
        <f t="shared" si="71"/>
        <v>0</v>
      </c>
      <c r="BI359" s="196">
        <f t="shared" si="72"/>
        <v>0</v>
      </c>
      <c r="BJ359" s="14" t="s">
        <v>180</v>
      </c>
      <c r="BK359" s="196">
        <f t="shared" si="73"/>
        <v>0</v>
      </c>
      <c r="BL359" s="14" t="s">
        <v>179</v>
      </c>
      <c r="BM359" s="195" t="s">
        <v>1745</v>
      </c>
    </row>
    <row r="360" spans="1:65" s="2" customFormat="1" ht="24.2" customHeight="1">
      <c r="A360" s="31"/>
      <c r="B360" s="32"/>
      <c r="C360" s="184" t="s">
        <v>1347</v>
      </c>
      <c r="D360" s="184" t="s">
        <v>175</v>
      </c>
      <c r="E360" s="185" t="s">
        <v>2074</v>
      </c>
      <c r="F360" s="186" t="s">
        <v>2075</v>
      </c>
      <c r="G360" s="187" t="s">
        <v>394</v>
      </c>
      <c r="H360" s="188">
        <v>10</v>
      </c>
      <c r="I360" s="189"/>
      <c r="J360" s="188">
        <f t="shared" si="64"/>
        <v>0</v>
      </c>
      <c r="K360" s="190"/>
      <c r="L360" s="36"/>
      <c r="M360" s="191" t="s">
        <v>1</v>
      </c>
      <c r="N360" s="192" t="s">
        <v>38</v>
      </c>
      <c r="O360" s="68"/>
      <c r="P360" s="193">
        <f t="shared" si="65"/>
        <v>0</v>
      </c>
      <c r="Q360" s="193">
        <v>0</v>
      </c>
      <c r="R360" s="193">
        <f t="shared" si="66"/>
        <v>0</v>
      </c>
      <c r="S360" s="193">
        <v>0</v>
      </c>
      <c r="T360" s="194">
        <f t="shared" si="67"/>
        <v>0</v>
      </c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R360" s="195" t="s">
        <v>179</v>
      </c>
      <c r="AT360" s="195" t="s">
        <v>175</v>
      </c>
      <c r="AU360" s="195" t="s">
        <v>180</v>
      </c>
      <c r="AY360" s="14" t="s">
        <v>172</v>
      </c>
      <c r="BE360" s="196">
        <f t="shared" si="68"/>
        <v>0</v>
      </c>
      <c r="BF360" s="196">
        <f t="shared" si="69"/>
        <v>0</v>
      </c>
      <c r="BG360" s="196">
        <f t="shared" si="70"/>
        <v>0</v>
      </c>
      <c r="BH360" s="196">
        <f t="shared" si="71"/>
        <v>0</v>
      </c>
      <c r="BI360" s="196">
        <f t="shared" si="72"/>
        <v>0</v>
      </c>
      <c r="BJ360" s="14" t="s">
        <v>180</v>
      </c>
      <c r="BK360" s="196">
        <f t="shared" si="73"/>
        <v>0</v>
      </c>
      <c r="BL360" s="14" t="s">
        <v>179</v>
      </c>
      <c r="BM360" s="195" t="s">
        <v>1748</v>
      </c>
    </row>
    <row r="361" spans="1:65" s="2" customFormat="1" ht="24.2" customHeight="1">
      <c r="A361" s="31"/>
      <c r="B361" s="32"/>
      <c r="C361" s="184" t="s">
        <v>1749</v>
      </c>
      <c r="D361" s="184" t="s">
        <v>175</v>
      </c>
      <c r="E361" s="185" t="s">
        <v>2078</v>
      </c>
      <c r="F361" s="186" t="s">
        <v>2079</v>
      </c>
      <c r="G361" s="187" t="s">
        <v>218</v>
      </c>
      <c r="H361" s="188">
        <v>6.1</v>
      </c>
      <c r="I361" s="189"/>
      <c r="J361" s="188">
        <f t="shared" si="64"/>
        <v>0</v>
      </c>
      <c r="K361" s="190"/>
      <c r="L361" s="36"/>
      <c r="M361" s="191" t="s">
        <v>1</v>
      </c>
      <c r="N361" s="192" t="s">
        <v>38</v>
      </c>
      <c r="O361" s="68"/>
      <c r="P361" s="193">
        <f t="shared" si="65"/>
        <v>0</v>
      </c>
      <c r="Q361" s="193">
        <v>0</v>
      </c>
      <c r="R361" s="193">
        <f t="shared" si="66"/>
        <v>0</v>
      </c>
      <c r="S361" s="193">
        <v>0</v>
      </c>
      <c r="T361" s="194">
        <f t="shared" si="67"/>
        <v>0</v>
      </c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R361" s="195" t="s">
        <v>179</v>
      </c>
      <c r="AT361" s="195" t="s">
        <v>175</v>
      </c>
      <c r="AU361" s="195" t="s">
        <v>180</v>
      </c>
      <c r="AY361" s="14" t="s">
        <v>172</v>
      </c>
      <c r="BE361" s="196">
        <f t="shared" si="68"/>
        <v>0</v>
      </c>
      <c r="BF361" s="196">
        <f t="shared" si="69"/>
        <v>0</v>
      </c>
      <c r="BG361" s="196">
        <f t="shared" si="70"/>
        <v>0</v>
      </c>
      <c r="BH361" s="196">
        <f t="shared" si="71"/>
        <v>0</v>
      </c>
      <c r="BI361" s="196">
        <f t="shared" si="72"/>
        <v>0</v>
      </c>
      <c r="BJ361" s="14" t="s">
        <v>180</v>
      </c>
      <c r="BK361" s="196">
        <f t="shared" si="73"/>
        <v>0</v>
      </c>
      <c r="BL361" s="14" t="s">
        <v>179</v>
      </c>
      <c r="BM361" s="195" t="s">
        <v>1752</v>
      </c>
    </row>
    <row r="362" spans="1:65" s="2" customFormat="1" ht="24.2" customHeight="1">
      <c r="A362" s="31"/>
      <c r="B362" s="32"/>
      <c r="C362" s="184" t="s">
        <v>1350</v>
      </c>
      <c r="D362" s="184" t="s">
        <v>175</v>
      </c>
      <c r="E362" s="185" t="s">
        <v>1681</v>
      </c>
      <c r="F362" s="186" t="s">
        <v>1682</v>
      </c>
      <c r="G362" s="187" t="s">
        <v>218</v>
      </c>
      <c r="H362" s="188">
        <v>5.75</v>
      </c>
      <c r="I362" s="189"/>
      <c r="J362" s="188">
        <f t="shared" si="64"/>
        <v>0</v>
      </c>
      <c r="K362" s="190"/>
      <c r="L362" s="36"/>
      <c r="M362" s="191" t="s">
        <v>1</v>
      </c>
      <c r="N362" s="192" t="s">
        <v>38</v>
      </c>
      <c r="O362" s="68"/>
      <c r="P362" s="193">
        <f t="shared" si="65"/>
        <v>0</v>
      </c>
      <c r="Q362" s="193">
        <v>0</v>
      </c>
      <c r="R362" s="193">
        <f t="shared" si="66"/>
        <v>0</v>
      </c>
      <c r="S362" s="193">
        <v>0</v>
      </c>
      <c r="T362" s="194">
        <f t="shared" si="67"/>
        <v>0</v>
      </c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R362" s="195" t="s">
        <v>179</v>
      </c>
      <c r="AT362" s="195" t="s">
        <v>175</v>
      </c>
      <c r="AU362" s="195" t="s">
        <v>180</v>
      </c>
      <c r="AY362" s="14" t="s">
        <v>172</v>
      </c>
      <c r="BE362" s="196">
        <f t="shared" si="68"/>
        <v>0</v>
      </c>
      <c r="BF362" s="196">
        <f t="shared" si="69"/>
        <v>0</v>
      </c>
      <c r="BG362" s="196">
        <f t="shared" si="70"/>
        <v>0</v>
      </c>
      <c r="BH362" s="196">
        <f t="shared" si="71"/>
        <v>0</v>
      </c>
      <c r="BI362" s="196">
        <f t="shared" si="72"/>
        <v>0</v>
      </c>
      <c r="BJ362" s="14" t="s">
        <v>180</v>
      </c>
      <c r="BK362" s="196">
        <f t="shared" si="73"/>
        <v>0</v>
      </c>
      <c r="BL362" s="14" t="s">
        <v>179</v>
      </c>
      <c r="BM362" s="195" t="s">
        <v>1919</v>
      </c>
    </row>
    <row r="363" spans="1:65" s="2" customFormat="1" ht="24.2" customHeight="1">
      <c r="A363" s="31"/>
      <c r="B363" s="32"/>
      <c r="C363" s="184" t="s">
        <v>1920</v>
      </c>
      <c r="D363" s="184" t="s">
        <v>175</v>
      </c>
      <c r="E363" s="185" t="s">
        <v>2086</v>
      </c>
      <c r="F363" s="186" t="s">
        <v>2087</v>
      </c>
      <c r="G363" s="187" t="s">
        <v>235</v>
      </c>
      <c r="H363" s="188">
        <v>132</v>
      </c>
      <c r="I363" s="189"/>
      <c r="J363" s="188">
        <f t="shared" si="64"/>
        <v>0</v>
      </c>
      <c r="K363" s="190"/>
      <c r="L363" s="36"/>
      <c r="M363" s="191" t="s">
        <v>1</v>
      </c>
      <c r="N363" s="192" t="s">
        <v>38</v>
      </c>
      <c r="O363" s="68"/>
      <c r="P363" s="193">
        <f t="shared" si="65"/>
        <v>0</v>
      </c>
      <c r="Q363" s="193">
        <v>0</v>
      </c>
      <c r="R363" s="193">
        <f t="shared" si="66"/>
        <v>0</v>
      </c>
      <c r="S363" s="193">
        <v>0</v>
      </c>
      <c r="T363" s="194">
        <f t="shared" si="67"/>
        <v>0</v>
      </c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R363" s="195" t="s">
        <v>179</v>
      </c>
      <c r="AT363" s="195" t="s">
        <v>175</v>
      </c>
      <c r="AU363" s="195" t="s">
        <v>180</v>
      </c>
      <c r="AY363" s="14" t="s">
        <v>172</v>
      </c>
      <c r="BE363" s="196">
        <f t="shared" si="68"/>
        <v>0</v>
      </c>
      <c r="BF363" s="196">
        <f t="shared" si="69"/>
        <v>0</v>
      </c>
      <c r="BG363" s="196">
        <f t="shared" si="70"/>
        <v>0</v>
      </c>
      <c r="BH363" s="196">
        <f t="shared" si="71"/>
        <v>0</v>
      </c>
      <c r="BI363" s="196">
        <f t="shared" si="72"/>
        <v>0</v>
      </c>
      <c r="BJ363" s="14" t="s">
        <v>180</v>
      </c>
      <c r="BK363" s="196">
        <f t="shared" si="73"/>
        <v>0</v>
      </c>
      <c r="BL363" s="14" t="s">
        <v>179</v>
      </c>
      <c r="BM363" s="195" t="s">
        <v>1921</v>
      </c>
    </row>
    <row r="364" spans="1:65" s="2" customFormat="1" ht="24.2" customHeight="1">
      <c r="A364" s="31"/>
      <c r="B364" s="32"/>
      <c r="C364" s="184" t="s">
        <v>1354</v>
      </c>
      <c r="D364" s="184" t="s">
        <v>175</v>
      </c>
      <c r="E364" s="185" t="s">
        <v>2090</v>
      </c>
      <c r="F364" s="186" t="s">
        <v>2091</v>
      </c>
      <c r="G364" s="187" t="s">
        <v>235</v>
      </c>
      <c r="H364" s="188">
        <v>132</v>
      </c>
      <c r="I364" s="189"/>
      <c r="J364" s="188">
        <f t="shared" si="64"/>
        <v>0</v>
      </c>
      <c r="K364" s="190"/>
      <c r="L364" s="36"/>
      <c r="M364" s="191" t="s">
        <v>1</v>
      </c>
      <c r="N364" s="192" t="s">
        <v>38</v>
      </c>
      <c r="O364" s="68"/>
      <c r="P364" s="193">
        <f t="shared" si="65"/>
        <v>0</v>
      </c>
      <c r="Q364" s="193">
        <v>0</v>
      </c>
      <c r="R364" s="193">
        <f t="shared" si="66"/>
        <v>0</v>
      </c>
      <c r="S364" s="193">
        <v>0</v>
      </c>
      <c r="T364" s="194">
        <f t="shared" si="67"/>
        <v>0</v>
      </c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R364" s="195" t="s">
        <v>179</v>
      </c>
      <c r="AT364" s="195" t="s">
        <v>175</v>
      </c>
      <c r="AU364" s="195" t="s">
        <v>180</v>
      </c>
      <c r="AY364" s="14" t="s">
        <v>172</v>
      </c>
      <c r="BE364" s="196">
        <f t="shared" si="68"/>
        <v>0</v>
      </c>
      <c r="BF364" s="196">
        <f t="shared" si="69"/>
        <v>0</v>
      </c>
      <c r="BG364" s="196">
        <f t="shared" si="70"/>
        <v>0</v>
      </c>
      <c r="BH364" s="196">
        <f t="shared" si="71"/>
        <v>0</v>
      </c>
      <c r="BI364" s="196">
        <f t="shared" si="72"/>
        <v>0</v>
      </c>
      <c r="BJ364" s="14" t="s">
        <v>180</v>
      </c>
      <c r="BK364" s="196">
        <f t="shared" si="73"/>
        <v>0</v>
      </c>
      <c r="BL364" s="14" t="s">
        <v>179</v>
      </c>
      <c r="BM364" s="195" t="s">
        <v>1924</v>
      </c>
    </row>
    <row r="365" spans="1:65" s="12" customFormat="1" ht="25.9" customHeight="1">
      <c r="B365" s="168"/>
      <c r="C365" s="169"/>
      <c r="D365" s="170" t="s">
        <v>71</v>
      </c>
      <c r="E365" s="171" t="s">
        <v>1688</v>
      </c>
      <c r="F365" s="171" t="s">
        <v>1689</v>
      </c>
      <c r="G365" s="169"/>
      <c r="H365" s="169"/>
      <c r="I365" s="172"/>
      <c r="J365" s="173">
        <f>BK365</f>
        <v>0</v>
      </c>
      <c r="K365" s="169"/>
      <c r="L365" s="174"/>
      <c r="M365" s="175"/>
      <c r="N365" s="176"/>
      <c r="O365" s="176"/>
      <c r="P365" s="177">
        <v>0</v>
      </c>
      <c r="Q365" s="176"/>
      <c r="R365" s="177">
        <v>0</v>
      </c>
      <c r="S365" s="176"/>
      <c r="T365" s="178">
        <v>0</v>
      </c>
      <c r="AR365" s="179" t="s">
        <v>80</v>
      </c>
      <c r="AT365" s="180" t="s">
        <v>71</v>
      </c>
      <c r="AU365" s="180" t="s">
        <v>72</v>
      </c>
      <c r="AY365" s="179" t="s">
        <v>172</v>
      </c>
      <c r="BK365" s="181">
        <v>0</v>
      </c>
    </row>
    <row r="366" spans="1:65" s="12" customFormat="1" ht="25.9" customHeight="1">
      <c r="B366" s="168"/>
      <c r="C366" s="169"/>
      <c r="D366" s="170" t="s">
        <v>71</v>
      </c>
      <c r="E366" s="171" t="s">
        <v>1688</v>
      </c>
      <c r="F366" s="171" t="s">
        <v>1689</v>
      </c>
      <c r="G366" s="169"/>
      <c r="H366" s="169"/>
      <c r="I366" s="172"/>
      <c r="J366" s="173">
        <f>BK366</f>
        <v>0</v>
      </c>
      <c r="K366" s="169"/>
      <c r="L366" s="174"/>
      <c r="M366" s="175"/>
      <c r="N366" s="176"/>
      <c r="O366" s="176"/>
      <c r="P366" s="177">
        <f>SUM(P367:P382)</f>
        <v>0</v>
      </c>
      <c r="Q366" s="176"/>
      <c r="R366" s="177">
        <f>SUM(R367:R382)</f>
        <v>0</v>
      </c>
      <c r="S366" s="176"/>
      <c r="T366" s="178">
        <f>SUM(T367:T382)</f>
        <v>0</v>
      </c>
      <c r="AR366" s="179" t="s">
        <v>80</v>
      </c>
      <c r="AT366" s="180" t="s">
        <v>71</v>
      </c>
      <c r="AU366" s="180" t="s">
        <v>72</v>
      </c>
      <c r="AY366" s="179" t="s">
        <v>172</v>
      </c>
      <c r="BK366" s="181">
        <f>SUM(BK367:BK382)</f>
        <v>0</v>
      </c>
    </row>
    <row r="367" spans="1:65" s="2" customFormat="1" ht="24.2" customHeight="1">
      <c r="A367" s="31"/>
      <c r="B367" s="32"/>
      <c r="C367" s="184" t="s">
        <v>1925</v>
      </c>
      <c r="D367" s="184" t="s">
        <v>175</v>
      </c>
      <c r="E367" s="185" t="s">
        <v>1690</v>
      </c>
      <c r="F367" s="186" t="s">
        <v>1691</v>
      </c>
      <c r="G367" s="187" t="s">
        <v>1195</v>
      </c>
      <c r="H367" s="188">
        <v>16</v>
      </c>
      <c r="I367" s="189"/>
      <c r="J367" s="188">
        <f t="shared" ref="J367:J382" si="74">ROUND(I367*H367,2)</f>
        <v>0</v>
      </c>
      <c r="K367" s="190"/>
      <c r="L367" s="36"/>
      <c r="M367" s="191" t="s">
        <v>1</v>
      </c>
      <c r="N367" s="192" t="s">
        <v>38</v>
      </c>
      <c r="O367" s="68"/>
      <c r="P367" s="193">
        <f t="shared" ref="P367:P382" si="75">O367*H367</f>
        <v>0</v>
      </c>
      <c r="Q367" s="193">
        <v>0</v>
      </c>
      <c r="R367" s="193">
        <f t="shared" ref="R367:R382" si="76">Q367*H367</f>
        <v>0</v>
      </c>
      <c r="S367" s="193">
        <v>0</v>
      </c>
      <c r="T367" s="194">
        <f t="shared" ref="T367:T382" si="77">S367*H367</f>
        <v>0</v>
      </c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R367" s="195" t="s">
        <v>179</v>
      </c>
      <c r="AT367" s="195" t="s">
        <v>175</v>
      </c>
      <c r="AU367" s="195" t="s">
        <v>80</v>
      </c>
      <c r="AY367" s="14" t="s">
        <v>172</v>
      </c>
      <c r="BE367" s="196">
        <f t="shared" ref="BE367:BE382" si="78">IF(N367="základná",J367,0)</f>
        <v>0</v>
      </c>
      <c r="BF367" s="196">
        <f t="shared" ref="BF367:BF382" si="79">IF(N367="znížená",J367,0)</f>
        <v>0</v>
      </c>
      <c r="BG367" s="196">
        <f t="shared" ref="BG367:BG382" si="80">IF(N367="zákl. prenesená",J367,0)</f>
        <v>0</v>
      </c>
      <c r="BH367" s="196">
        <f t="shared" ref="BH367:BH382" si="81">IF(N367="zníž. prenesená",J367,0)</f>
        <v>0</v>
      </c>
      <c r="BI367" s="196">
        <f t="shared" ref="BI367:BI382" si="82">IF(N367="nulová",J367,0)</f>
        <v>0</v>
      </c>
      <c r="BJ367" s="14" t="s">
        <v>180</v>
      </c>
      <c r="BK367" s="196">
        <f t="shared" ref="BK367:BK382" si="83">ROUND(I367*H367,2)</f>
        <v>0</v>
      </c>
      <c r="BL367" s="14" t="s">
        <v>179</v>
      </c>
      <c r="BM367" s="195" t="s">
        <v>1926</v>
      </c>
    </row>
    <row r="368" spans="1:65" s="2" customFormat="1" ht="24.2" customHeight="1">
      <c r="A368" s="31"/>
      <c r="B368" s="32"/>
      <c r="C368" s="184" t="s">
        <v>1357</v>
      </c>
      <c r="D368" s="184" t="s">
        <v>175</v>
      </c>
      <c r="E368" s="185" t="s">
        <v>1697</v>
      </c>
      <c r="F368" s="186" t="s">
        <v>1698</v>
      </c>
      <c r="G368" s="187" t="s">
        <v>1195</v>
      </c>
      <c r="H368" s="188">
        <v>40</v>
      </c>
      <c r="I368" s="189"/>
      <c r="J368" s="188">
        <f t="shared" si="74"/>
        <v>0</v>
      </c>
      <c r="K368" s="190"/>
      <c r="L368" s="36"/>
      <c r="M368" s="191" t="s">
        <v>1</v>
      </c>
      <c r="N368" s="192" t="s">
        <v>38</v>
      </c>
      <c r="O368" s="68"/>
      <c r="P368" s="193">
        <f t="shared" si="75"/>
        <v>0</v>
      </c>
      <c r="Q368" s="193">
        <v>0</v>
      </c>
      <c r="R368" s="193">
        <f t="shared" si="76"/>
        <v>0</v>
      </c>
      <c r="S368" s="193">
        <v>0</v>
      </c>
      <c r="T368" s="194">
        <f t="shared" si="77"/>
        <v>0</v>
      </c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R368" s="195" t="s">
        <v>179</v>
      </c>
      <c r="AT368" s="195" t="s">
        <v>175</v>
      </c>
      <c r="AU368" s="195" t="s">
        <v>80</v>
      </c>
      <c r="AY368" s="14" t="s">
        <v>172</v>
      </c>
      <c r="BE368" s="196">
        <f t="shared" si="78"/>
        <v>0</v>
      </c>
      <c r="BF368" s="196">
        <f t="shared" si="79"/>
        <v>0</v>
      </c>
      <c r="BG368" s="196">
        <f t="shared" si="80"/>
        <v>0</v>
      </c>
      <c r="BH368" s="196">
        <f t="shared" si="81"/>
        <v>0</v>
      </c>
      <c r="BI368" s="196">
        <f t="shared" si="82"/>
        <v>0</v>
      </c>
      <c r="BJ368" s="14" t="s">
        <v>180</v>
      </c>
      <c r="BK368" s="196">
        <f t="shared" si="83"/>
        <v>0</v>
      </c>
      <c r="BL368" s="14" t="s">
        <v>179</v>
      </c>
      <c r="BM368" s="195" t="s">
        <v>1927</v>
      </c>
    </row>
    <row r="369" spans="1:65" s="2" customFormat="1" ht="24.2" customHeight="1">
      <c r="A369" s="31"/>
      <c r="B369" s="32"/>
      <c r="C369" s="184" t="s">
        <v>1928</v>
      </c>
      <c r="D369" s="184" t="s">
        <v>175</v>
      </c>
      <c r="E369" s="185" t="s">
        <v>1701</v>
      </c>
      <c r="F369" s="186" t="s">
        <v>1702</v>
      </c>
      <c r="G369" s="187" t="s">
        <v>1195</v>
      </c>
      <c r="H369" s="188">
        <v>32</v>
      </c>
      <c r="I369" s="189"/>
      <c r="J369" s="188">
        <f t="shared" si="74"/>
        <v>0</v>
      </c>
      <c r="K369" s="190"/>
      <c r="L369" s="36"/>
      <c r="M369" s="191" t="s">
        <v>1</v>
      </c>
      <c r="N369" s="192" t="s">
        <v>38</v>
      </c>
      <c r="O369" s="68"/>
      <c r="P369" s="193">
        <f t="shared" si="75"/>
        <v>0</v>
      </c>
      <c r="Q369" s="193">
        <v>0</v>
      </c>
      <c r="R369" s="193">
        <f t="shared" si="76"/>
        <v>0</v>
      </c>
      <c r="S369" s="193">
        <v>0</v>
      </c>
      <c r="T369" s="194">
        <f t="shared" si="77"/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95" t="s">
        <v>179</v>
      </c>
      <c r="AT369" s="195" t="s">
        <v>175</v>
      </c>
      <c r="AU369" s="195" t="s">
        <v>80</v>
      </c>
      <c r="AY369" s="14" t="s">
        <v>172</v>
      </c>
      <c r="BE369" s="196">
        <f t="shared" si="78"/>
        <v>0</v>
      </c>
      <c r="BF369" s="196">
        <f t="shared" si="79"/>
        <v>0</v>
      </c>
      <c r="BG369" s="196">
        <f t="shared" si="80"/>
        <v>0</v>
      </c>
      <c r="BH369" s="196">
        <f t="shared" si="81"/>
        <v>0</v>
      </c>
      <c r="BI369" s="196">
        <f t="shared" si="82"/>
        <v>0</v>
      </c>
      <c r="BJ369" s="14" t="s">
        <v>180</v>
      </c>
      <c r="BK369" s="196">
        <f t="shared" si="83"/>
        <v>0</v>
      </c>
      <c r="BL369" s="14" t="s">
        <v>179</v>
      </c>
      <c r="BM369" s="195" t="s">
        <v>1929</v>
      </c>
    </row>
    <row r="370" spans="1:65" s="2" customFormat="1" ht="24.2" customHeight="1">
      <c r="A370" s="31"/>
      <c r="B370" s="32"/>
      <c r="C370" s="184" t="s">
        <v>1361</v>
      </c>
      <c r="D370" s="184" t="s">
        <v>175</v>
      </c>
      <c r="E370" s="185" t="s">
        <v>1704</v>
      </c>
      <c r="F370" s="186" t="s">
        <v>1705</v>
      </c>
      <c r="G370" s="187" t="s">
        <v>1195</v>
      </c>
      <c r="H370" s="188">
        <v>16</v>
      </c>
      <c r="I370" s="189"/>
      <c r="J370" s="188">
        <f t="shared" si="74"/>
        <v>0</v>
      </c>
      <c r="K370" s="190"/>
      <c r="L370" s="36"/>
      <c r="M370" s="191" t="s">
        <v>1</v>
      </c>
      <c r="N370" s="192" t="s">
        <v>38</v>
      </c>
      <c r="O370" s="68"/>
      <c r="P370" s="193">
        <f t="shared" si="75"/>
        <v>0</v>
      </c>
      <c r="Q370" s="193">
        <v>0</v>
      </c>
      <c r="R370" s="193">
        <f t="shared" si="76"/>
        <v>0</v>
      </c>
      <c r="S370" s="193">
        <v>0</v>
      </c>
      <c r="T370" s="194">
        <f t="shared" si="77"/>
        <v>0</v>
      </c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R370" s="195" t="s">
        <v>179</v>
      </c>
      <c r="AT370" s="195" t="s">
        <v>175</v>
      </c>
      <c r="AU370" s="195" t="s">
        <v>80</v>
      </c>
      <c r="AY370" s="14" t="s">
        <v>172</v>
      </c>
      <c r="BE370" s="196">
        <f t="shared" si="78"/>
        <v>0</v>
      </c>
      <c r="BF370" s="196">
        <f t="shared" si="79"/>
        <v>0</v>
      </c>
      <c r="BG370" s="196">
        <f t="shared" si="80"/>
        <v>0</v>
      </c>
      <c r="BH370" s="196">
        <f t="shared" si="81"/>
        <v>0</v>
      </c>
      <c r="BI370" s="196">
        <f t="shared" si="82"/>
        <v>0</v>
      </c>
      <c r="BJ370" s="14" t="s">
        <v>180</v>
      </c>
      <c r="BK370" s="196">
        <f t="shared" si="83"/>
        <v>0</v>
      </c>
      <c r="BL370" s="14" t="s">
        <v>179</v>
      </c>
      <c r="BM370" s="195" t="s">
        <v>1930</v>
      </c>
    </row>
    <row r="371" spans="1:65" s="2" customFormat="1" ht="24.2" customHeight="1">
      <c r="A371" s="31"/>
      <c r="B371" s="32"/>
      <c r="C371" s="184" t="s">
        <v>1931</v>
      </c>
      <c r="D371" s="184" t="s">
        <v>175</v>
      </c>
      <c r="E371" s="185" t="s">
        <v>1708</v>
      </c>
      <c r="F371" s="186" t="s">
        <v>1709</v>
      </c>
      <c r="G371" s="187" t="s">
        <v>1195</v>
      </c>
      <c r="H371" s="188">
        <v>16</v>
      </c>
      <c r="I371" s="189"/>
      <c r="J371" s="188">
        <f t="shared" si="74"/>
        <v>0</v>
      </c>
      <c r="K371" s="190"/>
      <c r="L371" s="36"/>
      <c r="M371" s="191" t="s">
        <v>1</v>
      </c>
      <c r="N371" s="192" t="s">
        <v>38</v>
      </c>
      <c r="O371" s="68"/>
      <c r="P371" s="193">
        <f t="shared" si="75"/>
        <v>0</v>
      </c>
      <c r="Q371" s="193">
        <v>0</v>
      </c>
      <c r="R371" s="193">
        <f t="shared" si="76"/>
        <v>0</v>
      </c>
      <c r="S371" s="193">
        <v>0</v>
      </c>
      <c r="T371" s="194">
        <f t="shared" si="77"/>
        <v>0</v>
      </c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R371" s="195" t="s">
        <v>179</v>
      </c>
      <c r="AT371" s="195" t="s">
        <v>175</v>
      </c>
      <c r="AU371" s="195" t="s">
        <v>80</v>
      </c>
      <c r="AY371" s="14" t="s">
        <v>172</v>
      </c>
      <c r="BE371" s="196">
        <f t="shared" si="78"/>
        <v>0</v>
      </c>
      <c r="BF371" s="196">
        <f t="shared" si="79"/>
        <v>0</v>
      </c>
      <c r="BG371" s="196">
        <f t="shared" si="80"/>
        <v>0</v>
      </c>
      <c r="BH371" s="196">
        <f t="shared" si="81"/>
        <v>0</v>
      </c>
      <c r="BI371" s="196">
        <f t="shared" si="82"/>
        <v>0</v>
      </c>
      <c r="BJ371" s="14" t="s">
        <v>180</v>
      </c>
      <c r="BK371" s="196">
        <f t="shared" si="83"/>
        <v>0</v>
      </c>
      <c r="BL371" s="14" t="s">
        <v>179</v>
      </c>
      <c r="BM371" s="195" t="s">
        <v>1934</v>
      </c>
    </row>
    <row r="372" spans="1:65" s="2" customFormat="1" ht="24.2" customHeight="1">
      <c r="A372" s="31"/>
      <c r="B372" s="32"/>
      <c r="C372" s="184" t="s">
        <v>1364</v>
      </c>
      <c r="D372" s="184" t="s">
        <v>175</v>
      </c>
      <c r="E372" s="185" t="s">
        <v>1711</v>
      </c>
      <c r="F372" s="186" t="s">
        <v>1712</v>
      </c>
      <c r="G372" s="187" t="s">
        <v>1195</v>
      </c>
      <c r="H372" s="188">
        <v>4</v>
      </c>
      <c r="I372" s="189"/>
      <c r="J372" s="188">
        <f t="shared" si="74"/>
        <v>0</v>
      </c>
      <c r="K372" s="190"/>
      <c r="L372" s="36"/>
      <c r="M372" s="191" t="s">
        <v>1</v>
      </c>
      <c r="N372" s="192" t="s">
        <v>38</v>
      </c>
      <c r="O372" s="68"/>
      <c r="P372" s="193">
        <f t="shared" si="75"/>
        <v>0</v>
      </c>
      <c r="Q372" s="193">
        <v>0</v>
      </c>
      <c r="R372" s="193">
        <f t="shared" si="76"/>
        <v>0</v>
      </c>
      <c r="S372" s="193">
        <v>0</v>
      </c>
      <c r="T372" s="194">
        <f t="shared" si="77"/>
        <v>0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95" t="s">
        <v>179</v>
      </c>
      <c r="AT372" s="195" t="s">
        <v>175</v>
      </c>
      <c r="AU372" s="195" t="s">
        <v>80</v>
      </c>
      <c r="AY372" s="14" t="s">
        <v>172</v>
      </c>
      <c r="BE372" s="196">
        <f t="shared" si="78"/>
        <v>0</v>
      </c>
      <c r="BF372" s="196">
        <f t="shared" si="79"/>
        <v>0</v>
      </c>
      <c r="BG372" s="196">
        <f t="shared" si="80"/>
        <v>0</v>
      </c>
      <c r="BH372" s="196">
        <f t="shared" si="81"/>
        <v>0</v>
      </c>
      <c r="BI372" s="196">
        <f t="shared" si="82"/>
        <v>0</v>
      </c>
      <c r="BJ372" s="14" t="s">
        <v>180</v>
      </c>
      <c r="BK372" s="196">
        <f t="shared" si="83"/>
        <v>0</v>
      </c>
      <c r="BL372" s="14" t="s">
        <v>179</v>
      </c>
      <c r="BM372" s="195" t="s">
        <v>1935</v>
      </c>
    </row>
    <row r="373" spans="1:65" s="2" customFormat="1" ht="24.2" customHeight="1">
      <c r="A373" s="31"/>
      <c r="B373" s="32"/>
      <c r="C373" s="184" t="s">
        <v>1936</v>
      </c>
      <c r="D373" s="184" t="s">
        <v>175</v>
      </c>
      <c r="E373" s="185" t="s">
        <v>1715</v>
      </c>
      <c r="F373" s="186" t="s">
        <v>1716</v>
      </c>
      <c r="G373" s="187" t="s">
        <v>1195</v>
      </c>
      <c r="H373" s="188">
        <v>4</v>
      </c>
      <c r="I373" s="189"/>
      <c r="J373" s="188">
        <f t="shared" si="74"/>
        <v>0</v>
      </c>
      <c r="K373" s="190"/>
      <c r="L373" s="36"/>
      <c r="M373" s="191" t="s">
        <v>1</v>
      </c>
      <c r="N373" s="192" t="s">
        <v>38</v>
      </c>
      <c r="O373" s="68"/>
      <c r="P373" s="193">
        <f t="shared" si="75"/>
        <v>0</v>
      </c>
      <c r="Q373" s="193">
        <v>0</v>
      </c>
      <c r="R373" s="193">
        <f t="shared" si="76"/>
        <v>0</v>
      </c>
      <c r="S373" s="193">
        <v>0</v>
      </c>
      <c r="T373" s="194">
        <f t="shared" si="77"/>
        <v>0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95" t="s">
        <v>179</v>
      </c>
      <c r="AT373" s="195" t="s">
        <v>175</v>
      </c>
      <c r="AU373" s="195" t="s">
        <v>80</v>
      </c>
      <c r="AY373" s="14" t="s">
        <v>172</v>
      </c>
      <c r="BE373" s="196">
        <f t="shared" si="78"/>
        <v>0</v>
      </c>
      <c r="BF373" s="196">
        <f t="shared" si="79"/>
        <v>0</v>
      </c>
      <c r="BG373" s="196">
        <f t="shared" si="80"/>
        <v>0</v>
      </c>
      <c r="BH373" s="196">
        <f t="shared" si="81"/>
        <v>0</v>
      </c>
      <c r="BI373" s="196">
        <f t="shared" si="82"/>
        <v>0</v>
      </c>
      <c r="BJ373" s="14" t="s">
        <v>180</v>
      </c>
      <c r="BK373" s="196">
        <f t="shared" si="83"/>
        <v>0</v>
      </c>
      <c r="BL373" s="14" t="s">
        <v>179</v>
      </c>
      <c r="BM373" s="195" t="s">
        <v>1939</v>
      </c>
    </row>
    <row r="374" spans="1:65" s="2" customFormat="1" ht="24.2" customHeight="1">
      <c r="A374" s="31"/>
      <c r="B374" s="32"/>
      <c r="C374" s="184" t="s">
        <v>1368</v>
      </c>
      <c r="D374" s="184" t="s">
        <v>175</v>
      </c>
      <c r="E374" s="185" t="s">
        <v>1718</v>
      </c>
      <c r="F374" s="186" t="s">
        <v>1719</v>
      </c>
      <c r="G374" s="187" t="s">
        <v>1195</v>
      </c>
      <c r="H374" s="188">
        <v>32</v>
      </c>
      <c r="I374" s="189"/>
      <c r="J374" s="188">
        <f t="shared" si="74"/>
        <v>0</v>
      </c>
      <c r="K374" s="190"/>
      <c r="L374" s="36"/>
      <c r="M374" s="191" t="s">
        <v>1</v>
      </c>
      <c r="N374" s="192" t="s">
        <v>38</v>
      </c>
      <c r="O374" s="68"/>
      <c r="P374" s="193">
        <f t="shared" si="75"/>
        <v>0</v>
      </c>
      <c r="Q374" s="193">
        <v>0</v>
      </c>
      <c r="R374" s="193">
        <f t="shared" si="76"/>
        <v>0</v>
      </c>
      <c r="S374" s="193">
        <v>0</v>
      </c>
      <c r="T374" s="194">
        <f t="shared" si="77"/>
        <v>0</v>
      </c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R374" s="195" t="s">
        <v>179</v>
      </c>
      <c r="AT374" s="195" t="s">
        <v>175</v>
      </c>
      <c r="AU374" s="195" t="s">
        <v>80</v>
      </c>
      <c r="AY374" s="14" t="s">
        <v>172</v>
      </c>
      <c r="BE374" s="196">
        <f t="shared" si="78"/>
        <v>0</v>
      </c>
      <c r="BF374" s="196">
        <f t="shared" si="79"/>
        <v>0</v>
      </c>
      <c r="BG374" s="196">
        <f t="shared" si="80"/>
        <v>0</v>
      </c>
      <c r="BH374" s="196">
        <f t="shared" si="81"/>
        <v>0</v>
      </c>
      <c r="BI374" s="196">
        <f t="shared" si="82"/>
        <v>0</v>
      </c>
      <c r="BJ374" s="14" t="s">
        <v>180</v>
      </c>
      <c r="BK374" s="196">
        <f t="shared" si="83"/>
        <v>0</v>
      </c>
      <c r="BL374" s="14" t="s">
        <v>179</v>
      </c>
      <c r="BM374" s="195" t="s">
        <v>1942</v>
      </c>
    </row>
    <row r="375" spans="1:65" s="2" customFormat="1" ht="24.2" customHeight="1">
      <c r="A375" s="31"/>
      <c r="B375" s="32"/>
      <c r="C375" s="184" t="s">
        <v>1943</v>
      </c>
      <c r="D375" s="184" t="s">
        <v>175</v>
      </c>
      <c r="E375" s="185" t="s">
        <v>1722</v>
      </c>
      <c r="F375" s="186" t="s">
        <v>1723</v>
      </c>
      <c r="G375" s="187" t="s">
        <v>1195</v>
      </c>
      <c r="H375" s="188">
        <v>8</v>
      </c>
      <c r="I375" s="189"/>
      <c r="J375" s="188">
        <f t="shared" si="74"/>
        <v>0</v>
      </c>
      <c r="K375" s="190"/>
      <c r="L375" s="36"/>
      <c r="M375" s="191" t="s">
        <v>1</v>
      </c>
      <c r="N375" s="192" t="s">
        <v>38</v>
      </c>
      <c r="O375" s="68"/>
      <c r="P375" s="193">
        <f t="shared" si="75"/>
        <v>0</v>
      </c>
      <c r="Q375" s="193">
        <v>0</v>
      </c>
      <c r="R375" s="193">
        <f t="shared" si="76"/>
        <v>0</v>
      </c>
      <c r="S375" s="193">
        <v>0</v>
      </c>
      <c r="T375" s="194">
        <f t="shared" si="77"/>
        <v>0</v>
      </c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R375" s="195" t="s">
        <v>179</v>
      </c>
      <c r="AT375" s="195" t="s">
        <v>175</v>
      </c>
      <c r="AU375" s="195" t="s">
        <v>80</v>
      </c>
      <c r="AY375" s="14" t="s">
        <v>172</v>
      </c>
      <c r="BE375" s="196">
        <f t="shared" si="78"/>
        <v>0</v>
      </c>
      <c r="BF375" s="196">
        <f t="shared" si="79"/>
        <v>0</v>
      </c>
      <c r="BG375" s="196">
        <f t="shared" si="80"/>
        <v>0</v>
      </c>
      <c r="BH375" s="196">
        <f t="shared" si="81"/>
        <v>0</v>
      </c>
      <c r="BI375" s="196">
        <f t="shared" si="82"/>
        <v>0</v>
      </c>
      <c r="BJ375" s="14" t="s">
        <v>180</v>
      </c>
      <c r="BK375" s="196">
        <f t="shared" si="83"/>
        <v>0</v>
      </c>
      <c r="BL375" s="14" t="s">
        <v>179</v>
      </c>
      <c r="BM375" s="195" t="s">
        <v>1946</v>
      </c>
    </row>
    <row r="376" spans="1:65" s="2" customFormat="1" ht="24.2" customHeight="1">
      <c r="A376" s="31"/>
      <c r="B376" s="32"/>
      <c r="C376" s="184" t="s">
        <v>1371</v>
      </c>
      <c r="D376" s="184" t="s">
        <v>175</v>
      </c>
      <c r="E376" s="185" t="s">
        <v>1729</v>
      </c>
      <c r="F376" s="186" t="s">
        <v>1730</v>
      </c>
      <c r="G376" s="187" t="s">
        <v>1195</v>
      </c>
      <c r="H376" s="188">
        <v>40</v>
      </c>
      <c r="I376" s="189"/>
      <c r="J376" s="188">
        <f t="shared" si="74"/>
        <v>0</v>
      </c>
      <c r="K376" s="190"/>
      <c r="L376" s="36"/>
      <c r="M376" s="191" t="s">
        <v>1</v>
      </c>
      <c r="N376" s="192" t="s">
        <v>38</v>
      </c>
      <c r="O376" s="68"/>
      <c r="P376" s="193">
        <f t="shared" si="75"/>
        <v>0</v>
      </c>
      <c r="Q376" s="193">
        <v>0</v>
      </c>
      <c r="R376" s="193">
        <f t="shared" si="76"/>
        <v>0</v>
      </c>
      <c r="S376" s="193">
        <v>0</v>
      </c>
      <c r="T376" s="194">
        <f t="shared" si="77"/>
        <v>0</v>
      </c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R376" s="195" t="s">
        <v>179</v>
      </c>
      <c r="AT376" s="195" t="s">
        <v>175</v>
      </c>
      <c r="AU376" s="195" t="s">
        <v>80</v>
      </c>
      <c r="AY376" s="14" t="s">
        <v>172</v>
      </c>
      <c r="BE376" s="196">
        <f t="shared" si="78"/>
        <v>0</v>
      </c>
      <c r="BF376" s="196">
        <f t="shared" si="79"/>
        <v>0</v>
      </c>
      <c r="BG376" s="196">
        <f t="shared" si="80"/>
        <v>0</v>
      </c>
      <c r="BH376" s="196">
        <f t="shared" si="81"/>
        <v>0</v>
      </c>
      <c r="BI376" s="196">
        <f t="shared" si="82"/>
        <v>0</v>
      </c>
      <c r="BJ376" s="14" t="s">
        <v>180</v>
      </c>
      <c r="BK376" s="196">
        <f t="shared" si="83"/>
        <v>0</v>
      </c>
      <c r="BL376" s="14" t="s">
        <v>179</v>
      </c>
      <c r="BM376" s="195" t="s">
        <v>1949</v>
      </c>
    </row>
    <row r="377" spans="1:65" s="2" customFormat="1" ht="24.2" customHeight="1">
      <c r="A377" s="31"/>
      <c r="B377" s="32"/>
      <c r="C377" s="184" t="s">
        <v>1950</v>
      </c>
      <c r="D377" s="184" t="s">
        <v>175</v>
      </c>
      <c r="E377" s="185" t="s">
        <v>1732</v>
      </c>
      <c r="F377" s="186" t="s">
        <v>1733</v>
      </c>
      <c r="G377" s="187" t="s">
        <v>1195</v>
      </c>
      <c r="H377" s="188">
        <v>6</v>
      </c>
      <c r="I377" s="189"/>
      <c r="J377" s="188">
        <f t="shared" si="74"/>
        <v>0</v>
      </c>
      <c r="K377" s="190"/>
      <c r="L377" s="36"/>
      <c r="M377" s="191" t="s">
        <v>1</v>
      </c>
      <c r="N377" s="192" t="s">
        <v>38</v>
      </c>
      <c r="O377" s="68"/>
      <c r="P377" s="193">
        <f t="shared" si="75"/>
        <v>0</v>
      </c>
      <c r="Q377" s="193">
        <v>0</v>
      </c>
      <c r="R377" s="193">
        <f t="shared" si="76"/>
        <v>0</v>
      </c>
      <c r="S377" s="193">
        <v>0</v>
      </c>
      <c r="T377" s="194">
        <f t="shared" si="77"/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95" t="s">
        <v>179</v>
      </c>
      <c r="AT377" s="195" t="s">
        <v>175</v>
      </c>
      <c r="AU377" s="195" t="s">
        <v>80</v>
      </c>
      <c r="AY377" s="14" t="s">
        <v>172</v>
      </c>
      <c r="BE377" s="196">
        <f t="shared" si="78"/>
        <v>0</v>
      </c>
      <c r="BF377" s="196">
        <f t="shared" si="79"/>
        <v>0</v>
      </c>
      <c r="BG377" s="196">
        <f t="shared" si="80"/>
        <v>0</v>
      </c>
      <c r="BH377" s="196">
        <f t="shared" si="81"/>
        <v>0</v>
      </c>
      <c r="BI377" s="196">
        <f t="shared" si="82"/>
        <v>0</v>
      </c>
      <c r="BJ377" s="14" t="s">
        <v>180</v>
      </c>
      <c r="BK377" s="196">
        <f t="shared" si="83"/>
        <v>0</v>
      </c>
      <c r="BL377" s="14" t="s">
        <v>179</v>
      </c>
      <c r="BM377" s="195" t="s">
        <v>1953</v>
      </c>
    </row>
    <row r="378" spans="1:65" s="2" customFormat="1" ht="24.2" customHeight="1">
      <c r="A378" s="31"/>
      <c r="B378" s="32"/>
      <c r="C378" s="184" t="s">
        <v>1375</v>
      </c>
      <c r="D378" s="184" t="s">
        <v>175</v>
      </c>
      <c r="E378" s="185" t="s">
        <v>1736</v>
      </c>
      <c r="F378" s="186" t="s">
        <v>1737</v>
      </c>
      <c r="G378" s="187" t="s">
        <v>1195</v>
      </c>
      <c r="H378" s="188">
        <v>6</v>
      </c>
      <c r="I378" s="189"/>
      <c r="J378" s="188">
        <f t="shared" si="74"/>
        <v>0</v>
      </c>
      <c r="K378" s="190"/>
      <c r="L378" s="36"/>
      <c r="M378" s="191" t="s">
        <v>1</v>
      </c>
      <c r="N378" s="192" t="s">
        <v>38</v>
      </c>
      <c r="O378" s="68"/>
      <c r="P378" s="193">
        <f t="shared" si="75"/>
        <v>0</v>
      </c>
      <c r="Q378" s="193">
        <v>0</v>
      </c>
      <c r="R378" s="193">
        <f t="shared" si="76"/>
        <v>0</v>
      </c>
      <c r="S378" s="193">
        <v>0</v>
      </c>
      <c r="T378" s="194">
        <f t="shared" si="77"/>
        <v>0</v>
      </c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R378" s="195" t="s">
        <v>179</v>
      </c>
      <c r="AT378" s="195" t="s">
        <v>175</v>
      </c>
      <c r="AU378" s="195" t="s">
        <v>80</v>
      </c>
      <c r="AY378" s="14" t="s">
        <v>172</v>
      </c>
      <c r="BE378" s="196">
        <f t="shared" si="78"/>
        <v>0</v>
      </c>
      <c r="BF378" s="196">
        <f t="shared" si="79"/>
        <v>0</v>
      </c>
      <c r="BG378" s="196">
        <f t="shared" si="80"/>
        <v>0</v>
      </c>
      <c r="BH378" s="196">
        <f t="shared" si="81"/>
        <v>0</v>
      </c>
      <c r="BI378" s="196">
        <f t="shared" si="82"/>
        <v>0</v>
      </c>
      <c r="BJ378" s="14" t="s">
        <v>180</v>
      </c>
      <c r="BK378" s="196">
        <f t="shared" si="83"/>
        <v>0</v>
      </c>
      <c r="BL378" s="14" t="s">
        <v>179</v>
      </c>
      <c r="BM378" s="195" t="s">
        <v>1956</v>
      </c>
    </row>
    <row r="379" spans="1:65" s="2" customFormat="1" ht="24.2" customHeight="1">
      <c r="A379" s="31"/>
      <c r="B379" s="32"/>
      <c r="C379" s="184" t="s">
        <v>1957</v>
      </c>
      <c r="D379" s="184" t="s">
        <v>175</v>
      </c>
      <c r="E379" s="185" t="s">
        <v>1739</v>
      </c>
      <c r="F379" s="186" t="s">
        <v>2118</v>
      </c>
      <c r="G379" s="187" t="s">
        <v>1665</v>
      </c>
      <c r="H379" s="188">
        <v>30</v>
      </c>
      <c r="I379" s="189"/>
      <c r="J379" s="188">
        <f t="shared" si="74"/>
        <v>0</v>
      </c>
      <c r="K379" s="190"/>
      <c r="L379" s="36"/>
      <c r="M379" s="191" t="s">
        <v>1</v>
      </c>
      <c r="N379" s="192" t="s">
        <v>38</v>
      </c>
      <c r="O379" s="68"/>
      <c r="P379" s="193">
        <f t="shared" si="75"/>
        <v>0</v>
      </c>
      <c r="Q379" s="193">
        <v>0</v>
      </c>
      <c r="R379" s="193">
        <f t="shared" si="76"/>
        <v>0</v>
      </c>
      <c r="S379" s="193">
        <v>0</v>
      </c>
      <c r="T379" s="194">
        <f t="shared" si="77"/>
        <v>0</v>
      </c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R379" s="195" t="s">
        <v>179</v>
      </c>
      <c r="AT379" s="195" t="s">
        <v>175</v>
      </c>
      <c r="AU379" s="195" t="s">
        <v>80</v>
      </c>
      <c r="AY379" s="14" t="s">
        <v>172</v>
      </c>
      <c r="BE379" s="196">
        <f t="shared" si="78"/>
        <v>0</v>
      </c>
      <c r="BF379" s="196">
        <f t="shared" si="79"/>
        <v>0</v>
      </c>
      <c r="BG379" s="196">
        <f t="shared" si="80"/>
        <v>0</v>
      </c>
      <c r="BH379" s="196">
        <f t="shared" si="81"/>
        <v>0</v>
      </c>
      <c r="BI379" s="196">
        <f t="shared" si="82"/>
        <v>0</v>
      </c>
      <c r="BJ379" s="14" t="s">
        <v>180</v>
      </c>
      <c r="BK379" s="196">
        <f t="shared" si="83"/>
        <v>0</v>
      </c>
      <c r="BL379" s="14" t="s">
        <v>179</v>
      </c>
      <c r="BM379" s="195" t="s">
        <v>1960</v>
      </c>
    </row>
    <row r="380" spans="1:65" s="2" customFormat="1" ht="24.2" customHeight="1">
      <c r="A380" s="31"/>
      <c r="B380" s="32"/>
      <c r="C380" s="184" t="s">
        <v>1378</v>
      </c>
      <c r="D380" s="184" t="s">
        <v>175</v>
      </c>
      <c r="E380" s="185" t="s">
        <v>1743</v>
      </c>
      <c r="F380" s="186" t="s">
        <v>1744</v>
      </c>
      <c r="G380" s="187" t="s">
        <v>1195</v>
      </c>
      <c r="H380" s="188">
        <v>4</v>
      </c>
      <c r="I380" s="189"/>
      <c r="J380" s="188">
        <f t="shared" si="74"/>
        <v>0</v>
      </c>
      <c r="K380" s="190"/>
      <c r="L380" s="36"/>
      <c r="M380" s="191" t="s">
        <v>1</v>
      </c>
      <c r="N380" s="192" t="s">
        <v>38</v>
      </c>
      <c r="O380" s="68"/>
      <c r="P380" s="193">
        <f t="shared" si="75"/>
        <v>0</v>
      </c>
      <c r="Q380" s="193">
        <v>0</v>
      </c>
      <c r="R380" s="193">
        <f t="shared" si="76"/>
        <v>0</v>
      </c>
      <c r="S380" s="193">
        <v>0</v>
      </c>
      <c r="T380" s="194">
        <f t="shared" si="77"/>
        <v>0</v>
      </c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R380" s="195" t="s">
        <v>179</v>
      </c>
      <c r="AT380" s="195" t="s">
        <v>175</v>
      </c>
      <c r="AU380" s="195" t="s">
        <v>80</v>
      </c>
      <c r="AY380" s="14" t="s">
        <v>172</v>
      </c>
      <c r="BE380" s="196">
        <f t="shared" si="78"/>
        <v>0</v>
      </c>
      <c r="BF380" s="196">
        <f t="shared" si="79"/>
        <v>0</v>
      </c>
      <c r="BG380" s="196">
        <f t="shared" si="80"/>
        <v>0</v>
      </c>
      <c r="BH380" s="196">
        <f t="shared" si="81"/>
        <v>0</v>
      </c>
      <c r="BI380" s="196">
        <f t="shared" si="82"/>
        <v>0</v>
      </c>
      <c r="BJ380" s="14" t="s">
        <v>180</v>
      </c>
      <c r="BK380" s="196">
        <f t="shared" si="83"/>
        <v>0</v>
      </c>
      <c r="BL380" s="14" t="s">
        <v>179</v>
      </c>
      <c r="BM380" s="195" t="s">
        <v>1963</v>
      </c>
    </row>
    <row r="381" spans="1:65" s="2" customFormat="1" ht="24.2" customHeight="1">
      <c r="A381" s="31"/>
      <c r="B381" s="32"/>
      <c r="C381" s="184" t="s">
        <v>1964</v>
      </c>
      <c r="D381" s="184" t="s">
        <v>175</v>
      </c>
      <c r="E381" s="185" t="s">
        <v>1746</v>
      </c>
      <c r="F381" s="186" t="s">
        <v>1747</v>
      </c>
      <c r="G381" s="187" t="s">
        <v>1195</v>
      </c>
      <c r="H381" s="188">
        <v>4</v>
      </c>
      <c r="I381" s="189"/>
      <c r="J381" s="188">
        <f t="shared" si="74"/>
        <v>0</v>
      </c>
      <c r="K381" s="190"/>
      <c r="L381" s="36"/>
      <c r="M381" s="191" t="s">
        <v>1</v>
      </c>
      <c r="N381" s="192" t="s">
        <v>38</v>
      </c>
      <c r="O381" s="68"/>
      <c r="P381" s="193">
        <f t="shared" si="75"/>
        <v>0</v>
      </c>
      <c r="Q381" s="193">
        <v>0</v>
      </c>
      <c r="R381" s="193">
        <f t="shared" si="76"/>
        <v>0</v>
      </c>
      <c r="S381" s="193">
        <v>0</v>
      </c>
      <c r="T381" s="194">
        <f t="shared" si="77"/>
        <v>0</v>
      </c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R381" s="195" t="s">
        <v>179</v>
      </c>
      <c r="AT381" s="195" t="s">
        <v>175</v>
      </c>
      <c r="AU381" s="195" t="s">
        <v>80</v>
      </c>
      <c r="AY381" s="14" t="s">
        <v>172</v>
      </c>
      <c r="BE381" s="196">
        <f t="shared" si="78"/>
        <v>0</v>
      </c>
      <c r="BF381" s="196">
        <f t="shared" si="79"/>
        <v>0</v>
      </c>
      <c r="BG381" s="196">
        <f t="shared" si="80"/>
        <v>0</v>
      </c>
      <c r="BH381" s="196">
        <f t="shared" si="81"/>
        <v>0</v>
      </c>
      <c r="BI381" s="196">
        <f t="shared" si="82"/>
        <v>0</v>
      </c>
      <c r="BJ381" s="14" t="s">
        <v>180</v>
      </c>
      <c r="BK381" s="196">
        <f t="shared" si="83"/>
        <v>0</v>
      </c>
      <c r="BL381" s="14" t="s">
        <v>179</v>
      </c>
      <c r="BM381" s="195" t="s">
        <v>1967</v>
      </c>
    </row>
    <row r="382" spans="1:65" s="2" customFormat="1" ht="24.2" customHeight="1">
      <c r="A382" s="31"/>
      <c r="B382" s="32"/>
      <c r="C382" s="184" t="s">
        <v>1382</v>
      </c>
      <c r="D382" s="184" t="s">
        <v>175</v>
      </c>
      <c r="E382" s="185" t="s">
        <v>1750</v>
      </c>
      <c r="F382" s="186" t="s">
        <v>1751</v>
      </c>
      <c r="G382" s="187" t="s">
        <v>1665</v>
      </c>
      <c r="H382" s="188">
        <v>30</v>
      </c>
      <c r="I382" s="189"/>
      <c r="J382" s="188">
        <f t="shared" si="74"/>
        <v>0</v>
      </c>
      <c r="K382" s="190"/>
      <c r="L382" s="36"/>
      <c r="M382" s="207" t="s">
        <v>1</v>
      </c>
      <c r="N382" s="208" t="s">
        <v>38</v>
      </c>
      <c r="O382" s="209"/>
      <c r="P382" s="210">
        <f t="shared" si="75"/>
        <v>0</v>
      </c>
      <c r="Q382" s="210">
        <v>0</v>
      </c>
      <c r="R382" s="210">
        <f t="shared" si="76"/>
        <v>0</v>
      </c>
      <c r="S382" s="210">
        <v>0</v>
      </c>
      <c r="T382" s="211">
        <f t="shared" si="77"/>
        <v>0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R382" s="195" t="s">
        <v>179</v>
      </c>
      <c r="AT382" s="195" t="s">
        <v>175</v>
      </c>
      <c r="AU382" s="195" t="s">
        <v>80</v>
      </c>
      <c r="AY382" s="14" t="s">
        <v>172</v>
      </c>
      <c r="BE382" s="196">
        <f t="shared" si="78"/>
        <v>0</v>
      </c>
      <c r="BF382" s="196">
        <f t="shared" si="79"/>
        <v>0</v>
      </c>
      <c r="BG382" s="196">
        <f t="shared" si="80"/>
        <v>0</v>
      </c>
      <c r="BH382" s="196">
        <f t="shared" si="81"/>
        <v>0</v>
      </c>
      <c r="BI382" s="196">
        <f t="shared" si="82"/>
        <v>0</v>
      </c>
      <c r="BJ382" s="14" t="s">
        <v>180</v>
      </c>
      <c r="BK382" s="196">
        <f t="shared" si="83"/>
        <v>0</v>
      </c>
      <c r="BL382" s="14" t="s">
        <v>179</v>
      </c>
      <c r="BM382" s="195" t="s">
        <v>1970</v>
      </c>
    </row>
    <row r="383" spans="1:65" s="2" customFormat="1" ht="6.95" customHeight="1">
      <c r="A383" s="31"/>
      <c r="B383" s="51"/>
      <c r="C383" s="52"/>
      <c r="D383" s="52"/>
      <c r="E383" s="52"/>
      <c r="F383" s="52"/>
      <c r="G383" s="52"/>
      <c r="H383" s="52"/>
      <c r="I383" s="52"/>
      <c r="J383" s="52"/>
      <c r="K383" s="52"/>
      <c r="L383" s="36"/>
      <c r="M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</row>
  </sheetData>
  <sheetProtection algorithmName="SHA-512" hashValue="ewQZPDMPhBUwjL+arE/DU7lLLCxA7/nuZyL2aAMP6/PLtLc0GBq4MbS1+udQAGy8meHt4j9xBFz3RHF3uQN5kA==" saltValue="8e0AGXIQ5+ifTx2qEuOCrg==" spinCount="100000" sheet="1" objects="1" scenarios="1" formatColumns="0" formatRows="0" autoFilter="0"/>
  <autoFilter ref="C125:K382" xr:uid="{00000000-0009-0000-0000-000014000000}"/>
  <mergeCells count="9">
    <mergeCell ref="E87:H87"/>
    <mergeCell ref="E116:H116"/>
    <mergeCell ref="E118:H118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397"/>
  <sheetViews>
    <sheetView showGridLines="0" topLeftCell="A375" workbookViewId="0">
      <selection activeCell="F15" sqref="F15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127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24.75" customHeight="1">
      <c r="A9" s="31"/>
      <c r="B9" s="36"/>
      <c r="C9" s="31"/>
      <c r="D9" s="31"/>
      <c r="E9" s="341" t="s">
        <v>2433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29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29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">
        <v>1</v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">
        <v>1025</v>
      </c>
      <c r="F21" s="31"/>
      <c r="G21" s="31"/>
      <c r="H21" s="31"/>
      <c r="I21" s="109" t="s">
        <v>25</v>
      </c>
      <c r="J21" s="110" t="s">
        <v>1</v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ROUND(J126,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ROUND((SUM(BE126:BE396)),  2)</f>
        <v>0</v>
      </c>
      <c r="G33" s="31"/>
      <c r="H33" s="31"/>
      <c r="I33" s="121">
        <v>0.2</v>
      </c>
      <c r="J33" s="120">
        <f>ROUND(((SUM(BE126:BE396))*I33),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ROUND((SUM(BF126:BF396)),  2)</f>
        <v>0</v>
      </c>
      <c r="G34" s="31"/>
      <c r="H34" s="31"/>
      <c r="I34" s="121">
        <v>0.2</v>
      </c>
      <c r="J34" s="120">
        <f>ROUND(((SUM(BF126:BF396))*I34),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ROUND((SUM(BG126:BG396)),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ROUND((SUM(BH126:BH396)),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ROUND((SUM(BI126:BI396)),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24.75" customHeight="1">
      <c r="A87" s="31"/>
      <c r="B87" s="32"/>
      <c r="C87" s="33"/>
      <c r="D87" s="33"/>
      <c r="E87" s="307" t="str">
        <f>E9</f>
        <v>788 - 788-00 Modernizácia CSD križovatky 555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 xml:space="preserve"> 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 xml:space="preserve"> </v>
      </c>
      <c r="G91" s="33"/>
      <c r="H91" s="33"/>
      <c r="I91" s="26" t="s">
        <v>28</v>
      </c>
      <c r="J91" s="29" t="str">
        <f>E21</f>
        <v xml:space="preserve"> PROJ-SIG, s.r.o.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J126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1:31" s="9" customFormat="1" ht="24.95" customHeight="1">
      <c r="B97" s="144"/>
      <c r="C97" s="145"/>
      <c r="D97" s="146" t="s">
        <v>1026</v>
      </c>
      <c r="E97" s="147"/>
      <c r="F97" s="147"/>
      <c r="G97" s="147"/>
      <c r="H97" s="147"/>
      <c r="I97" s="147"/>
      <c r="J97" s="148">
        <f>J127</f>
        <v>0</v>
      </c>
      <c r="K97" s="145"/>
      <c r="L97" s="149"/>
    </row>
    <row r="98" spans="1:31" s="10" customFormat="1" ht="19.899999999999999" customHeight="1">
      <c r="B98" s="150"/>
      <c r="C98" s="151"/>
      <c r="D98" s="152" t="s">
        <v>1753</v>
      </c>
      <c r="E98" s="153"/>
      <c r="F98" s="153"/>
      <c r="G98" s="153"/>
      <c r="H98" s="153"/>
      <c r="I98" s="153"/>
      <c r="J98" s="154">
        <f>J128</f>
        <v>0</v>
      </c>
      <c r="K98" s="151"/>
      <c r="L98" s="155"/>
    </row>
    <row r="99" spans="1:31" s="10" customFormat="1" ht="19.899999999999999" customHeight="1">
      <c r="B99" s="150"/>
      <c r="C99" s="151"/>
      <c r="D99" s="152" t="s">
        <v>1027</v>
      </c>
      <c r="E99" s="153"/>
      <c r="F99" s="153"/>
      <c r="G99" s="153"/>
      <c r="H99" s="153"/>
      <c r="I99" s="153"/>
      <c r="J99" s="154">
        <f>J133</f>
        <v>0</v>
      </c>
      <c r="K99" s="151"/>
      <c r="L99" s="155"/>
    </row>
    <row r="100" spans="1:31" s="10" customFormat="1" ht="19.899999999999999" customHeight="1">
      <c r="B100" s="150"/>
      <c r="C100" s="151"/>
      <c r="D100" s="152" t="s">
        <v>1029</v>
      </c>
      <c r="E100" s="153"/>
      <c r="F100" s="153"/>
      <c r="G100" s="153"/>
      <c r="H100" s="153"/>
      <c r="I100" s="153"/>
      <c r="J100" s="154">
        <f>J139</f>
        <v>0</v>
      </c>
      <c r="K100" s="151"/>
      <c r="L100" s="155"/>
    </row>
    <row r="101" spans="1:31" s="9" customFormat="1" ht="24.95" customHeight="1">
      <c r="B101" s="144"/>
      <c r="C101" s="145"/>
      <c r="D101" s="146" t="s">
        <v>1030</v>
      </c>
      <c r="E101" s="147"/>
      <c r="F101" s="147"/>
      <c r="G101" s="147"/>
      <c r="H101" s="147"/>
      <c r="I101" s="147"/>
      <c r="J101" s="148">
        <f>J141</f>
        <v>0</v>
      </c>
      <c r="K101" s="145"/>
      <c r="L101" s="149"/>
    </row>
    <row r="102" spans="1:31" s="10" customFormat="1" ht="19.899999999999999" customHeight="1">
      <c r="B102" s="150"/>
      <c r="C102" s="151"/>
      <c r="D102" s="152" t="s">
        <v>1031</v>
      </c>
      <c r="E102" s="153"/>
      <c r="F102" s="153"/>
      <c r="G102" s="153"/>
      <c r="H102" s="153"/>
      <c r="I102" s="153"/>
      <c r="J102" s="154">
        <f>J142</f>
        <v>0</v>
      </c>
      <c r="K102" s="151"/>
      <c r="L102" s="155"/>
    </row>
    <row r="103" spans="1:31" s="10" customFormat="1" ht="19.899999999999999" customHeight="1">
      <c r="B103" s="150"/>
      <c r="C103" s="151"/>
      <c r="D103" s="152" t="s">
        <v>1032</v>
      </c>
      <c r="E103" s="153"/>
      <c r="F103" s="153"/>
      <c r="G103" s="153"/>
      <c r="H103" s="153"/>
      <c r="I103" s="153"/>
      <c r="J103" s="154">
        <f>J179</f>
        <v>0</v>
      </c>
      <c r="K103" s="151"/>
      <c r="L103" s="155"/>
    </row>
    <row r="104" spans="1:31" s="10" customFormat="1" ht="19.899999999999999" customHeight="1">
      <c r="B104" s="150"/>
      <c r="C104" s="151"/>
      <c r="D104" s="152" t="s">
        <v>1033</v>
      </c>
      <c r="E104" s="153"/>
      <c r="F104" s="153"/>
      <c r="G104" s="153"/>
      <c r="H104" s="153"/>
      <c r="I104" s="153"/>
      <c r="J104" s="154">
        <f>J333</f>
        <v>0</v>
      </c>
      <c r="K104" s="151"/>
      <c r="L104" s="155"/>
    </row>
    <row r="105" spans="1:31" s="9" customFormat="1" ht="24.95" customHeight="1">
      <c r="B105" s="144"/>
      <c r="C105" s="145"/>
      <c r="D105" s="146" t="s">
        <v>1034</v>
      </c>
      <c r="E105" s="147"/>
      <c r="F105" s="147"/>
      <c r="G105" s="147"/>
      <c r="H105" s="147"/>
      <c r="I105" s="147"/>
      <c r="J105" s="148">
        <f>J378</f>
        <v>0</v>
      </c>
      <c r="K105" s="145"/>
      <c r="L105" s="149"/>
    </row>
    <row r="106" spans="1:31" s="9" customFormat="1" ht="24.95" customHeight="1">
      <c r="B106" s="144"/>
      <c r="C106" s="145"/>
      <c r="D106" s="146" t="s">
        <v>1034</v>
      </c>
      <c r="E106" s="147"/>
      <c r="F106" s="147"/>
      <c r="G106" s="147"/>
      <c r="H106" s="147"/>
      <c r="I106" s="147"/>
      <c r="J106" s="148">
        <f>J379</f>
        <v>0</v>
      </c>
      <c r="K106" s="145"/>
      <c r="L106" s="149"/>
    </row>
    <row r="107" spans="1:31" s="2" customFormat="1" ht="21.75" customHeight="1">
      <c r="A107" s="31"/>
      <c r="B107" s="32"/>
      <c r="C107" s="33"/>
      <c r="D107" s="33"/>
      <c r="E107" s="33"/>
      <c r="F107" s="33"/>
      <c r="G107" s="33"/>
      <c r="H107" s="33"/>
      <c r="I107" s="33"/>
      <c r="J107" s="33"/>
      <c r="K107" s="33"/>
      <c r="L107" s="48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31" s="2" customFormat="1" ht="6.95" customHeight="1">
      <c r="A108" s="31"/>
      <c r="B108" s="51"/>
      <c r="C108" s="52"/>
      <c r="D108" s="52"/>
      <c r="E108" s="52"/>
      <c r="F108" s="52"/>
      <c r="G108" s="52"/>
      <c r="H108" s="52"/>
      <c r="I108" s="52"/>
      <c r="J108" s="52"/>
      <c r="K108" s="52"/>
      <c r="L108" s="48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12" spans="1:31" s="2" customFormat="1" ht="6.95" customHeight="1">
      <c r="A112" s="31"/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48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3" s="2" customFormat="1" ht="24.95" customHeight="1">
      <c r="A113" s="31"/>
      <c r="B113" s="32"/>
      <c r="C113" s="20" t="s">
        <v>158</v>
      </c>
      <c r="D113" s="33"/>
      <c r="E113" s="33"/>
      <c r="F113" s="33"/>
      <c r="G113" s="33"/>
      <c r="H113" s="33"/>
      <c r="I113" s="33"/>
      <c r="J113" s="33"/>
      <c r="K113" s="33"/>
      <c r="L113" s="48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3" s="2" customFormat="1" ht="6.95" customHeight="1">
      <c r="A114" s="31"/>
      <c r="B114" s="32"/>
      <c r="C114" s="33"/>
      <c r="D114" s="33"/>
      <c r="E114" s="33"/>
      <c r="F114" s="33"/>
      <c r="G114" s="33"/>
      <c r="H114" s="33"/>
      <c r="I114" s="33"/>
      <c r="J114" s="33"/>
      <c r="K114" s="33"/>
      <c r="L114" s="48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3" s="2" customFormat="1" ht="12" customHeight="1">
      <c r="A115" s="31"/>
      <c r="B115" s="32"/>
      <c r="C115" s="26" t="s">
        <v>14</v>
      </c>
      <c r="D115" s="33"/>
      <c r="E115" s="33"/>
      <c r="F115" s="33"/>
      <c r="G115" s="33"/>
      <c r="H115" s="33"/>
      <c r="I115" s="33"/>
      <c r="J115" s="33"/>
      <c r="K115" s="33"/>
      <c r="L115" s="48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3" s="2" customFormat="1" ht="23.25" customHeight="1">
      <c r="A116" s="31"/>
      <c r="B116" s="32"/>
      <c r="C116" s="33"/>
      <c r="D116" s="33"/>
      <c r="E116" s="337" t="str">
        <f>E7</f>
        <v>Vypracovanie proj.dokum.modernizácie riadenia križovatiek cestnou dopravnou signalizáciou s preferenciou MHD-Petržalka</v>
      </c>
      <c r="F116" s="338"/>
      <c r="G116" s="338"/>
      <c r="H116" s="338"/>
      <c r="I116" s="33"/>
      <c r="J116" s="33"/>
      <c r="K116" s="33"/>
      <c r="L116" s="48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3" s="2" customFormat="1" ht="12" customHeight="1">
      <c r="A117" s="31"/>
      <c r="B117" s="32"/>
      <c r="C117" s="26" t="s">
        <v>135</v>
      </c>
      <c r="D117" s="33"/>
      <c r="E117" s="33"/>
      <c r="F117" s="33"/>
      <c r="G117" s="33"/>
      <c r="H117" s="33"/>
      <c r="I117" s="33"/>
      <c r="J117" s="33"/>
      <c r="K117" s="33"/>
      <c r="L117" s="48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3" s="2" customFormat="1" ht="24.75" customHeight="1">
      <c r="A118" s="31"/>
      <c r="B118" s="32"/>
      <c r="C118" s="33"/>
      <c r="D118" s="33"/>
      <c r="E118" s="307" t="str">
        <f>E9</f>
        <v>788 - 788-00 Modernizácia CSD križovatky 555</v>
      </c>
      <c r="F118" s="336"/>
      <c r="G118" s="336"/>
      <c r="H118" s="336"/>
      <c r="I118" s="33"/>
      <c r="J118" s="33"/>
      <c r="K118" s="33"/>
      <c r="L118" s="48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3" s="2" customFormat="1" ht="6.95" customHeight="1">
      <c r="A119" s="31"/>
      <c r="B119" s="32"/>
      <c r="C119" s="33"/>
      <c r="D119" s="33"/>
      <c r="E119" s="33"/>
      <c r="F119" s="33"/>
      <c r="G119" s="33"/>
      <c r="H119" s="33"/>
      <c r="I119" s="33"/>
      <c r="J119" s="33"/>
      <c r="K119" s="33"/>
      <c r="L119" s="48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3" s="2" customFormat="1" ht="12" customHeight="1">
      <c r="A120" s="31"/>
      <c r="B120" s="32"/>
      <c r="C120" s="26" t="s">
        <v>18</v>
      </c>
      <c r="D120" s="33"/>
      <c r="E120" s="33"/>
      <c r="F120" s="24" t="str">
        <f>F12</f>
        <v xml:space="preserve"> </v>
      </c>
      <c r="G120" s="33"/>
      <c r="H120" s="33"/>
      <c r="I120" s="26" t="s">
        <v>20</v>
      </c>
      <c r="J120" s="63" t="str">
        <f>IF(J12="","",J12)</f>
        <v>19. 11. 2020</v>
      </c>
      <c r="K120" s="33"/>
      <c r="L120" s="48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3" s="2" customFormat="1" ht="6.95" customHeight="1">
      <c r="A121" s="31"/>
      <c r="B121" s="32"/>
      <c r="C121" s="33"/>
      <c r="D121" s="33"/>
      <c r="E121" s="33"/>
      <c r="F121" s="33"/>
      <c r="G121" s="33"/>
      <c r="H121" s="33"/>
      <c r="I121" s="33"/>
      <c r="J121" s="33"/>
      <c r="K121" s="33"/>
      <c r="L121" s="48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3" s="2" customFormat="1" ht="15.2" customHeight="1">
      <c r="A122" s="31"/>
      <c r="B122" s="32"/>
      <c r="C122" s="26" t="s">
        <v>22</v>
      </c>
      <c r="D122" s="33"/>
      <c r="E122" s="33"/>
      <c r="F122" s="24" t="str">
        <f>E15</f>
        <v xml:space="preserve"> </v>
      </c>
      <c r="G122" s="33"/>
      <c r="H122" s="33"/>
      <c r="I122" s="26" t="s">
        <v>28</v>
      </c>
      <c r="J122" s="29" t="str">
        <f>E21</f>
        <v xml:space="preserve"> PROJ-SIG, s.r.o. </v>
      </c>
      <c r="K122" s="33"/>
      <c r="L122" s="48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3" s="2" customFormat="1" ht="15.2" customHeight="1">
      <c r="A123" s="31"/>
      <c r="B123" s="32"/>
      <c r="C123" s="26" t="s">
        <v>26</v>
      </c>
      <c r="D123" s="33"/>
      <c r="E123" s="33"/>
      <c r="F123" s="24" t="str">
        <f>IF(E18="","",E18)</f>
        <v>Vyplň údaj</v>
      </c>
      <c r="G123" s="33"/>
      <c r="H123" s="33"/>
      <c r="I123" s="26" t="s">
        <v>30</v>
      </c>
      <c r="J123" s="29" t="str">
        <f>E24</f>
        <v xml:space="preserve"> </v>
      </c>
      <c r="K123" s="33"/>
      <c r="L123" s="48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3" s="2" customFormat="1" ht="10.35" customHeight="1">
      <c r="A124" s="31"/>
      <c r="B124" s="32"/>
      <c r="C124" s="33"/>
      <c r="D124" s="33"/>
      <c r="E124" s="33"/>
      <c r="F124" s="33"/>
      <c r="G124" s="33"/>
      <c r="H124" s="33"/>
      <c r="I124" s="33"/>
      <c r="J124" s="33"/>
      <c r="K124" s="33"/>
      <c r="L124" s="48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3" s="11" customFormat="1" ht="29.25" customHeight="1">
      <c r="A125" s="156"/>
      <c r="B125" s="157"/>
      <c r="C125" s="158" t="s">
        <v>159</v>
      </c>
      <c r="D125" s="159" t="s">
        <v>57</v>
      </c>
      <c r="E125" s="159" t="s">
        <v>53</v>
      </c>
      <c r="F125" s="159" t="s">
        <v>54</v>
      </c>
      <c r="G125" s="159" t="s">
        <v>160</v>
      </c>
      <c r="H125" s="159" t="s">
        <v>161</v>
      </c>
      <c r="I125" s="159" t="s">
        <v>162</v>
      </c>
      <c r="J125" s="160" t="s">
        <v>139</v>
      </c>
      <c r="K125" s="161" t="s">
        <v>163</v>
      </c>
      <c r="L125" s="162"/>
      <c r="M125" s="72" t="s">
        <v>1</v>
      </c>
      <c r="N125" s="73" t="s">
        <v>36</v>
      </c>
      <c r="O125" s="73" t="s">
        <v>164</v>
      </c>
      <c r="P125" s="73" t="s">
        <v>165</v>
      </c>
      <c r="Q125" s="73" t="s">
        <v>166</v>
      </c>
      <c r="R125" s="73" t="s">
        <v>167</v>
      </c>
      <c r="S125" s="73" t="s">
        <v>168</v>
      </c>
      <c r="T125" s="74" t="s">
        <v>169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pans="1:63" s="2" customFormat="1" ht="22.9" customHeight="1">
      <c r="A126" s="31"/>
      <c r="B126" s="32"/>
      <c r="C126" s="79" t="s">
        <v>140</v>
      </c>
      <c r="D126" s="33"/>
      <c r="E126" s="33"/>
      <c r="F126" s="33"/>
      <c r="G126" s="33"/>
      <c r="H126" s="33"/>
      <c r="I126" s="33"/>
      <c r="J126" s="163">
        <f>BK126</f>
        <v>0</v>
      </c>
      <c r="K126" s="33"/>
      <c r="L126" s="36"/>
      <c r="M126" s="75"/>
      <c r="N126" s="164"/>
      <c r="O126" s="76"/>
      <c r="P126" s="165">
        <f>P127+P141+P378+P379</f>
        <v>0</v>
      </c>
      <c r="Q126" s="76"/>
      <c r="R126" s="165">
        <f>R127+R141+R378+R379</f>
        <v>25.440069999999999</v>
      </c>
      <c r="S126" s="76"/>
      <c r="T126" s="166">
        <f>T127+T141+T378+T379</f>
        <v>0.71600000000000008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T126" s="14" t="s">
        <v>71</v>
      </c>
      <c r="AU126" s="14" t="s">
        <v>141</v>
      </c>
      <c r="BK126" s="167">
        <f>BK127+BK141+BK378+BK379</f>
        <v>0</v>
      </c>
    </row>
    <row r="127" spans="1:63" s="12" customFormat="1" ht="25.9" customHeight="1">
      <c r="B127" s="168"/>
      <c r="C127" s="169"/>
      <c r="D127" s="170" t="s">
        <v>71</v>
      </c>
      <c r="E127" s="171" t="s">
        <v>1035</v>
      </c>
      <c r="F127" s="171" t="s">
        <v>1036</v>
      </c>
      <c r="G127" s="169"/>
      <c r="H127" s="169"/>
      <c r="I127" s="172"/>
      <c r="J127" s="173">
        <f>BK127</f>
        <v>0</v>
      </c>
      <c r="K127" s="169"/>
      <c r="L127" s="174"/>
      <c r="M127" s="175"/>
      <c r="N127" s="176"/>
      <c r="O127" s="176"/>
      <c r="P127" s="177">
        <f>P128+P133+P139</f>
        <v>0</v>
      </c>
      <c r="Q127" s="176"/>
      <c r="R127" s="177">
        <f>R128+R133+R139</f>
        <v>0.94885999999999993</v>
      </c>
      <c r="S127" s="176"/>
      <c r="T127" s="178">
        <f>T128+T133+T139</f>
        <v>3.6000000000000004E-2</v>
      </c>
      <c r="AR127" s="179" t="s">
        <v>80</v>
      </c>
      <c r="AT127" s="180" t="s">
        <v>71</v>
      </c>
      <c r="AU127" s="180" t="s">
        <v>72</v>
      </c>
      <c r="AY127" s="179" t="s">
        <v>172</v>
      </c>
      <c r="BK127" s="181">
        <f>BK128+BK133+BK139</f>
        <v>0</v>
      </c>
    </row>
    <row r="128" spans="1:63" s="12" customFormat="1" ht="22.9" customHeight="1">
      <c r="B128" s="168"/>
      <c r="C128" s="169"/>
      <c r="D128" s="170" t="s">
        <v>71</v>
      </c>
      <c r="E128" s="182" t="s">
        <v>80</v>
      </c>
      <c r="F128" s="182" t="s">
        <v>1755</v>
      </c>
      <c r="G128" s="169"/>
      <c r="H128" s="169"/>
      <c r="I128" s="172"/>
      <c r="J128" s="183">
        <f>BK128</f>
        <v>0</v>
      </c>
      <c r="K128" s="169"/>
      <c r="L128" s="174"/>
      <c r="M128" s="175"/>
      <c r="N128" s="176"/>
      <c r="O128" s="176"/>
      <c r="P128" s="177">
        <f>SUM(P129:P132)</f>
        <v>0</v>
      </c>
      <c r="Q128" s="176"/>
      <c r="R128" s="177">
        <f>SUM(R129:R132)</f>
        <v>0.92959999999999998</v>
      </c>
      <c r="S128" s="176"/>
      <c r="T128" s="178">
        <f>SUM(T129:T132)</f>
        <v>0</v>
      </c>
      <c r="AR128" s="179" t="s">
        <v>80</v>
      </c>
      <c r="AT128" s="180" t="s">
        <v>71</v>
      </c>
      <c r="AU128" s="180" t="s">
        <v>80</v>
      </c>
      <c r="AY128" s="179" t="s">
        <v>172</v>
      </c>
      <c r="BK128" s="181">
        <f>SUM(BK129:BK132)</f>
        <v>0</v>
      </c>
    </row>
    <row r="129" spans="1:65" s="2" customFormat="1" ht="24.2" customHeight="1">
      <c r="A129" s="31"/>
      <c r="B129" s="32"/>
      <c r="C129" s="184" t="s">
        <v>80</v>
      </c>
      <c r="D129" s="184" t="s">
        <v>175</v>
      </c>
      <c r="E129" s="185" t="s">
        <v>1756</v>
      </c>
      <c r="F129" s="186" t="s">
        <v>1757</v>
      </c>
      <c r="G129" s="187" t="s">
        <v>337</v>
      </c>
      <c r="H129" s="188">
        <v>34</v>
      </c>
      <c r="I129" s="189"/>
      <c r="J129" s="188">
        <f>ROUND(I129*H129,2)</f>
        <v>0</v>
      </c>
      <c r="K129" s="190"/>
      <c r="L129" s="36"/>
      <c r="M129" s="191" t="s">
        <v>1</v>
      </c>
      <c r="N129" s="192" t="s">
        <v>38</v>
      </c>
      <c r="O129" s="68"/>
      <c r="P129" s="193">
        <f>O129*H129</f>
        <v>0</v>
      </c>
      <c r="Q129" s="193">
        <v>1.66E-2</v>
      </c>
      <c r="R129" s="193">
        <f>Q129*H129</f>
        <v>0.56440000000000001</v>
      </c>
      <c r="S129" s="193">
        <v>0</v>
      </c>
      <c r="T129" s="194">
        <f>S129*H129</f>
        <v>0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R129" s="195" t="s">
        <v>179</v>
      </c>
      <c r="AT129" s="195" t="s">
        <v>175</v>
      </c>
      <c r="AU129" s="195" t="s">
        <v>180</v>
      </c>
      <c r="AY129" s="14" t="s">
        <v>172</v>
      </c>
      <c r="BE129" s="196">
        <f>IF(N129="základná",J129,0)</f>
        <v>0</v>
      </c>
      <c r="BF129" s="196">
        <f>IF(N129="znížená",J129,0)</f>
        <v>0</v>
      </c>
      <c r="BG129" s="196">
        <f>IF(N129="zákl. prenesená",J129,0)</f>
        <v>0</v>
      </c>
      <c r="BH129" s="196">
        <f>IF(N129="zníž. prenesená",J129,0)</f>
        <v>0</v>
      </c>
      <c r="BI129" s="196">
        <f>IF(N129="nulová",J129,0)</f>
        <v>0</v>
      </c>
      <c r="BJ129" s="14" t="s">
        <v>180</v>
      </c>
      <c r="BK129" s="196">
        <f>ROUND(I129*H129,2)</f>
        <v>0</v>
      </c>
      <c r="BL129" s="14" t="s">
        <v>179</v>
      </c>
      <c r="BM129" s="195" t="s">
        <v>180</v>
      </c>
    </row>
    <row r="130" spans="1:65" s="2" customFormat="1" ht="24.2" customHeight="1">
      <c r="A130" s="31"/>
      <c r="B130" s="32"/>
      <c r="C130" s="197" t="s">
        <v>180</v>
      </c>
      <c r="D130" s="197" t="s">
        <v>256</v>
      </c>
      <c r="E130" s="198" t="s">
        <v>1758</v>
      </c>
      <c r="F130" s="199" t="s">
        <v>1759</v>
      </c>
      <c r="G130" s="200" t="s">
        <v>337</v>
      </c>
      <c r="H130" s="201">
        <v>34</v>
      </c>
      <c r="I130" s="202"/>
      <c r="J130" s="201">
        <f>ROUND(I130*H130,2)</f>
        <v>0</v>
      </c>
      <c r="K130" s="203"/>
      <c r="L130" s="204"/>
      <c r="M130" s="205" t="s">
        <v>1</v>
      </c>
      <c r="N130" s="206" t="s">
        <v>38</v>
      </c>
      <c r="O130" s="68"/>
      <c r="P130" s="193">
        <f>O130*H130</f>
        <v>0</v>
      </c>
      <c r="Q130" s="193">
        <v>0</v>
      </c>
      <c r="R130" s="193">
        <f>Q130*H130</f>
        <v>0</v>
      </c>
      <c r="S130" s="193">
        <v>0</v>
      </c>
      <c r="T130" s="194">
        <f>S130*H130</f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R130" s="195" t="s">
        <v>220</v>
      </c>
      <c r="AT130" s="195" t="s">
        <v>256</v>
      </c>
      <c r="AU130" s="195" t="s">
        <v>180</v>
      </c>
      <c r="AY130" s="14" t="s">
        <v>172</v>
      </c>
      <c r="BE130" s="196">
        <f>IF(N130="základná",J130,0)</f>
        <v>0</v>
      </c>
      <c r="BF130" s="196">
        <f>IF(N130="znížená",J130,0)</f>
        <v>0</v>
      </c>
      <c r="BG130" s="196">
        <f>IF(N130="zákl. prenesená",J130,0)</f>
        <v>0</v>
      </c>
      <c r="BH130" s="196">
        <f>IF(N130="zníž. prenesená",J130,0)</f>
        <v>0</v>
      </c>
      <c r="BI130" s="196">
        <f>IF(N130="nulová",J130,0)</f>
        <v>0</v>
      </c>
      <c r="BJ130" s="14" t="s">
        <v>180</v>
      </c>
      <c r="BK130" s="196">
        <f>ROUND(I130*H130,2)</f>
        <v>0</v>
      </c>
      <c r="BL130" s="14" t="s">
        <v>179</v>
      </c>
      <c r="BM130" s="195" t="s">
        <v>179</v>
      </c>
    </row>
    <row r="131" spans="1:65" s="2" customFormat="1" ht="24.2" customHeight="1">
      <c r="A131" s="31"/>
      <c r="B131" s="32"/>
      <c r="C131" s="184" t="s">
        <v>189</v>
      </c>
      <c r="D131" s="184" t="s">
        <v>175</v>
      </c>
      <c r="E131" s="185" t="s">
        <v>1760</v>
      </c>
      <c r="F131" s="186" t="s">
        <v>1761</v>
      </c>
      <c r="G131" s="187" t="s">
        <v>337</v>
      </c>
      <c r="H131" s="188">
        <v>22</v>
      </c>
      <c r="I131" s="189"/>
      <c r="J131" s="188">
        <f>ROUND(I131*H131,2)</f>
        <v>0</v>
      </c>
      <c r="K131" s="190"/>
      <c r="L131" s="36"/>
      <c r="M131" s="191" t="s">
        <v>1</v>
      </c>
      <c r="N131" s="192" t="s">
        <v>38</v>
      </c>
      <c r="O131" s="68"/>
      <c r="P131" s="193">
        <f>O131*H131</f>
        <v>0</v>
      </c>
      <c r="Q131" s="193">
        <v>1.66E-2</v>
      </c>
      <c r="R131" s="193">
        <f>Q131*H131</f>
        <v>0.36520000000000002</v>
      </c>
      <c r="S131" s="193">
        <v>0</v>
      </c>
      <c r="T131" s="194">
        <f>S131*H131</f>
        <v>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95" t="s">
        <v>179</v>
      </c>
      <c r="AT131" s="195" t="s">
        <v>175</v>
      </c>
      <c r="AU131" s="195" t="s">
        <v>180</v>
      </c>
      <c r="AY131" s="14" t="s">
        <v>172</v>
      </c>
      <c r="BE131" s="196">
        <f>IF(N131="základná",J131,0)</f>
        <v>0</v>
      </c>
      <c r="BF131" s="196">
        <f>IF(N131="znížená",J131,0)</f>
        <v>0</v>
      </c>
      <c r="BG131" s="196">
        <f>IF(N131="zákl. prenesená",J131,0)</f>
        <v>0</v>
      </c>
      <c r="BH131" s="196">
        <f>IF(N131="zníž. prenesená",J131,0)</f>
        <v>0</v>
      </c>
      <c r="BI131" s="196">
        <f>IF(N131="nulová",J131,0)</f>
        <v>0</v>
      </c>
      <c r="BJ131" s="14" t="s">
        <v>180</v>
      </c>
      <c r="BK131" s="196">
        <f>ROUND(I131*H131,2)</f>
        <v>0</v>
      </c>
      <c r="BL131" s="14" t="s">
        <v>179</v>
      </c>
      <c r="BM131" s="195" t="s">
        <v>208</v>
      </c>
    </row>
    <row r="132" spans="1:65" s="2" customFormat="1" ht="24.2" customHeight="1">
      <c r="A132" s="31"/>
      <c r="B132" s="32"/>
      <c r="C132" s="197" t="s">
        <v>179</v>
      </c>
      <c r="D132" s="197" t="s">
        <v>256</v>
      </c>
      <c r="E132" s="198" t="s">
        <v>1762</v>
      </c>
      <c r="F132" s="199" t="s">
        <v>1763</v>
      </c>
      <c r="G132" s="200" t="s">
        <v>337</v>
      </c>
      <c r="H132" s="201">
        <v>22</v>
      </c>
      <c r="I132" s="202"/>
      <c r="J132" s="201">
        <f>ROUND(I132*H132,2)</f>
        <v>0</v>
      </c>
      <c r="K132" s="203"/>
      <c r="L132" s="204"/>
      <c r="M132" s="205" t="s">
        <v>1</v>
      </c>
      <c r="N132" s="206" t="s">
        <v>38</v>
      </c>
      <c r="O132" s="68"/>
      <c r="P132" s="193">
        <f>O132*H132</f>
        <v>0</v>
      </c>
      <c r="Q132" s="193">
        <v>0</v>
      </c>
      <c r="R132" s="193">
        <f>Q132*H132</f>
        <v>0</v>
      </c>
      <c r="S132" s="193">
        <v>0</v>
      </c>
      <c r="T132" s="194">
        <f>S132*H132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95" t="s">
        <v>220</v>
      </c>
      <c r="AT132" s="195" t="s">
        <v>256</v>
      </c>
      <c r="AU132" s="195" t="s">
        <v>180</v>
      </c>
      <c r="AY132" s="14" t="s">
        <v>172</v>
      </c>
      <c r="BE132" s="196">
        <f>IF(N132="základná",J132,0)</f>
        <v>0</v>
      </c>
      <c r="BF132" s="196">
        <f>IF(N132="znížená",J132,0)</f>
        <v>0</v>
      </c>
      <c r="BG132" s="196">
        <f>IF(N132="zákl. prenesená",J132,0)</f>
        <v>0</v>
      </c>
      <c r="BH132" s="196">
        <f>IF(N132="zníž. prenesená",J132,0)</f>
        <v>0</v>
      </c>
      <c r="BI132" s="196">
        <f>IF(N132="nulová",J132,0)</f>
        <v>0</v>
      </c>
      <c r="BJ132" s="14" t="s">
        <v>180</v>
      </c>
      <c r="BK132" s="196">
        <f>ROUND(I132*H132,2)</f>
        <v>0</v>
      </c>
      <c r="BL132" s="14" t="s">
        <v>179</v>
      </c>
      <c r="BM132" s="195" t="s">
        <v>220</v>
      </c>
    </row>
    <row r="133" spans="1:65" s="12" customFormat="1" ht="22.9" customHeight="1">
      <c r="B133" s="168"/>
      <c r="C133" s="169"/>
      <c r="D133" s="170" t="s">
        <v>71</v>
      </c>
      <c r="E133" s="182" t="s">
        <v>189</v>
      </c>
      <c r="F133" s="182" t="s">
        <v>1037</v>
      </c>
      <c r="G133" s="169"/>
      <c r="H133" s="169"/>
      <c r="I133" s="172"/>
      <c r="J133" s="183">
        <f>BK133</f>
        <v>0</v>
      </c>
      <c r="K133" s="169"/>
      <c r="L133" s="174"/>
      <c r="M133" s="175"/>
      <c r="N133" s="176"/>
      <c r="O133" s="176"/>
      <c r="P133" s="177">
        <f>SUM(P134:P138)</f>
        <v>0</v>
      </c>
      <c r="Q133" s="176"/>
      <c r="R133" s="177">
        <f>SUM(R134:R138)</f>
        <v>1.3860000000000001E-2</v>
      </c>
      <c r="S133" s="176"/>
      <c r="T133" s="178">
        <f>SUM(T134:T138)</f>
        <v>0</v>
      </c>
      <c r="AR133" s="179" t="s">
        <v>80</v>
      </c>
      <c r="AT133" s="180" t="s">
        <v>71</v>
      </c>
      <c r="AU133" s="180" t="s">
        <v>80</v>
      </c>
      <c r="AY133" s="179" t="s">
        <v>172</v>
      </c>
      <c r="BK133" s="181">
        <f>SUM(BK134:BK138)</f>
        <v>0</v>
      </c>
    </row>
    <row r="134" spans="1:65" s="2" customFormat="1" ht="24.2" customHeight="1">
      <c r="A134" s="31"/>
      <c r="B134" s="32"/>
      <c r="C134" s="184" t="s">
        <v>200</v>
      </c>
      <c r="D134" s="184" t="s">
        <v>175</v>
      </c>
      <c r="E134" s="185" t="s">
        <v>2286</v>
      </c>
      <c r="F134" s="186" t="s">
        <v>2287</v>
      </c>
      <c r="G134" s="187" t="s">
        <v>337</v>
      </c>
      <c r="H134" s="188">
        <v>40</v>
      </c>
      <c r="I134" s="189"/>
      <c r="J134" s="188">
        <f>ROUND(I134*H134,2)</f>
        <v>0</v>
      </c>
      <c r="K134" s="190"/>
      <c r="L134" s="36"/>
      <c r="M134" s="191" t="s">
        <v>1</v>
      </c>
      <c r="N134" s="192" t="s">
        <v>38</v>
      </c>
      <c r="O134" s="68"/>
      <c r="P134" s="193">
        <f>O134*H134</f>
        <v>0</v>
      </c>
      <c r="Q134" s="193">
        <v>0</v>
      </c>
      <c r="R134" s="193">
        <f>Q134*H134</f>
        <v>0</v>
      </c>
      <c r="S134" s="193">
        <v>0</v>
      </c>
      <c r="T134" s="194">
        <f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95" t="s">
        <v>179</v>
      </c>
      <c r="AT134" s="195" t="s">
        <v>175</v>
      </c>
      <c r="AU134" s="195" t="s">
        <v>180</v>
      </c>
      <c r="AY134" s="14" t="s">
        <v>172</v>
      </c>
      <c r="BE134" s="196">
        <f>IF(N134="základná",J134,0)</f>
        <v>0</v>
      </c>
      <c r="BF134" s="196">
        <f>IF(N134="znížená",J134,0)</f>
        <v>0</v>
      </c>
      <c r="BG134" s="196">
        <f>IF(N134="zákl. prenesená",J134,0)</f>
        <v>0</v>
      </c>
      <c r="BH134" s="196">
        <f>IF(N134="zníž. prenesená",J134,0)</f>
        <v>0</v>
      </c>
      <c r="BI134" s="196">
        <f>IF(N134="nulová",J134,0)</f>
        <v>0</v>
      </c>
      <c r="BJ134" s="14" t="s">
        <v>180</v>
      </c>
      <c r="BK134" s="196">
        <f>ROUND(I134*H134,2)</f>
        <v>0</v>
      </c>
      <c r="BL134" s="14" t="s">
        <v>179</v>
      </c>
      <c r="BM134" s="195" t="s">
        <v>232</v>
      </c>
    </row>
    <row r="135" spans="1:65" s="2" customFormat="1" ht="35.450000000000003" customHeight="1">
      <c r="A135" s="31"/>
      <c r="B135" s="32"/>
      <c r="C135" s="197" t="s">
        <v>208</v>
      </c>
      <c r="D135" s="197" t="s">
        <v>256</v>
      </c>
      <c r="E135" s="198" t="s">
        <v>1766</v>
      </c>
      <c r="F135" s="199" t="s">
        <v>1767</v>
      </c>
      <c r="G135" s="200" t="s">
        <v>337</v>
      </c>
      <c r="H135" s="201">
        <v>40</v>
      </c>
      <c r="I135" s="202"/>
      <c r="J135" s="201">
        <f>ROUND(I135*H135,2)</f>
        <v>0</v>
      </c>
      <c r="K135" s="203"/>
      <c r="L135" s="204"/>
      <c r="M135" s="205" t="s">
        <v>1</v>
      </c>
      <c r="N135" s="206" t="s">
        <v>38</v>
      </c>
      <c r="O135" s="68"/>
      <c r="P135" s="193">
        <f>O135*H135</f>
        <v>0</v>
      </c>
      <c r="Q135" s="193">
        <v>3.3E-4</v>
      </c>
      <c r="R135" s="193">
        <f>Q135*H135</f>
        <v>1.32E-2</v>
      </c>
      <c r="S135" s="193">
        <v>0</v>
      </c>
      <c r="T135" s="194">
        <f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95" t="s">
        <v>220</v>
      </c>
      <c r="AT135" s="195" t="s">
        <v>256</v>
      </c>
      <c r="AU135" s="195" t="s">
        <v>180</v>
      </c>
      <c r="AY135" s="14" t="s">
        <v>172</v>
      </c>
      <c r="BE135" s="196">
        <f>IF(N135="základná",J135,0)</f>
        <v>0</v>
      </c>
      <c r="BF135" s="196">
        <f>IF(N135="znížená",J135,0)</f>
        <v>0</v>
      </c>
      <c r="BG135" s="196">
        <f>IF(N135="zákl. prenesená",J135,0)</f>
        <v>0</v>
      </c>
      <c r="BH135" s="196">
        <f>IF(N135="zníž. prenesená",J135,0)</f>
        <v>0</v>
      </c>
      <c r="BI135" s="196">
        <f>IF(N135="nulová",J135,0)</f>
        <v>0</v>
      </c>
      <c r="BJ135" s="14" t="s">
        <v>180</v>
      </c>
      <c r="BK135" s="196">
        <f>ROUND(I135*H135,2)</f>
        <v>0</v>
      </c>
      <c r="BL135" s="14" t="s">
        <v>179</v>
      </c>
      <c r="BM135" s="195" t="s">
        <v>245</v>
      </c>
    </row>
    <row r="136" spans="1:65" s="2" customFormat="1" ht="14.45" customHeight="1">
      <c r="A136" s="31"/>
      <c r="B136" s="32"/>
      <c r="C136" s="184" t="s">
        <v>215</v>
      </c>
      <c r="D136" s="184" t="s">
        <v>175</v>
      </c>
      <c r="E136" s="185" t="s">
        <v>2132</v>
      </c>
      <c r="F136" s="186" t="s">
        <v>2133</v>
      </c>
      <c r="G136" s="187" t="s">
        <v>1048</v>
      </c>
      <c r="H136" s="188">
        <v>2</v>
      </c>
      <c r="I136" s="189"/>
      <c r="J136" s="188">
        <f>ROUND(I136*H136,2)</f>
        <v>0</v>
      </c>
      <c r="K136" s="190"/>
      <c r="L136" s="36"/>
      <c r="M136" s="191" t="s">
        <v>1</v>
      </c>
      <c r="N136" s="192" t="s">
        <v>38</v>
      </c>
      <c r="O136" s="68"/>
      <c r="P136" s="193">
        <f>O136*H136</f>
        <v>0</v>
      </c>
      <c r="Q136" s="193">
        <v>0</v>
      </c>
      <c r="R136" s="193">
        <f>Q136*H136</f>
        <v>0</v>
      </c>
      <c r="S136" s="193">
        <v>0</v>
      </c>
      <c r="T136" s="194">
        <f>S136*H136</f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95" t="s">
        <v>179</v>
      </c>
      <c r="AT136" s="195" t="s">
        <v>175</v>
      </c>
      <c r="AU136" s="195" t="s">
        <v>180</v>
      </c>
      <c r="AY136" s="14" t="s">
        <v>172</v>
      </c>
      <c r="BE136" s="196">
        <f>IF(N136="základná",J136,0)</f>
        <v>0</v>
      </c>
      <c r="BF136" s="196">
        <f>IF(N136="znížená",J136,0)</f>
        <v>0</v>
      </c>
      <c r="BG136" s="196">
        <f>IF(N136="zákl. prenesená",J136,0)</f>
        <v>0</v>
      </c>
      <c r="BH136" s="196">
        <f>IF(N136="zníž. prenesená",J136,0)</f>
        <v>0</v>
      </c>
      <c r="BI136" s="196">
        <f>IF(N136="nulová",J136,0)</f>
        <v>0</v>
      </c>
      <c r="BJ136" s="14" t="s">
        <v>180</v>
      </c>
      <c r="BK136" s="196">
        <f>ROUND(I136*H136,2)</f>
        <v>0</v>
      </c>
      <c r="BL136" s="14" t="s">
        <v>179</v>
      </c>
      <c r="BM136" s="195" t="s">
        <v>255</v>
      </c>
    </row>
    <row r="137" spans="1:65" s="2" customFormat="1" ht="24.2" customHeight="1">
      <c r="A137" s="31"/>
      <c r="B137" s="32"/>
      <c r="C137" s="197" t="s">
        <v>220</v>
      </c>
      <c r="D137" s="197" t="s">
        <v>256</v>
      </c>
      <c r="E137" s="198" t="s">
        <v>2134</v>
      </c>
      <c r="F137" s="199" t="s">
        <v>2135</v>
      </c>
      <c r="G137" s="200" t="s">
        <v>1048</v>
      </c>
      <c r="H137" s="201">
        <v>2</v>
      </c>
      <c r="I137" s="202"/>
      <c r="J137" s="201">
        <f>ROUND(I137*H137,2)</f>
        <v>0</v>
      </c>
      <c r="K137" s="203"/>
      <c r="L137" s="204"/>
      <c r="M137" s="205" t="s">
        <v>1</v>
      </c>
      <c r="N137" s="206" t="s">
        <v>38</v>
      </c>
      <c r="O137" s="68"/>
      <c r="P137" s="193">
        <f>O137*H137</f>
        <v>0</v>
      </c>
      <c r="Q137" s="193">
        <v>3.3E-4</v>
      </c>
      <c r="R137" s="193">
        <f>Q137*H137</f>
        <v>6.6E-4</v>
      </c>
      <c r="S137" s="193">
        <v>0</v>
      </c>
      <c r="T137" s="194">
        <f>S137*H137</f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95" t="s">
        <v>220</v>
      </c>
      <c r="AT137" s="195" t="s">
        <v>256</v>
      </c>
      <c r="AU137" s="195" t="s">
        <v>180</v>
      </c>
      <c r="AY137" s="14" t="s">
        <v>172</v>
      </c>
      <c r="BE137" s="196">
        <f>IF(N137="základná",J137,0)</f>
        <v>0</v>
      </c>
      <c r="BF137" s="196">
        <f>IF(N137="znížená",J137,0)</f>
        <v>0</v>
      </c>
      <c r="BG137" s="196">
        <f>IF(N137="zákl. prenesená",J137,0)</f>
        <v>0</v>
      </c>
      <c r="BH137" s="196">
        <f>IF(N137="zníž. prenesená",J137,0)</f>
        <v>0</v>
      </c>
      <c r="BI137" s="196">
        <f>IF(N137="nulová",J137,0)</f>
        <v>0</v>
      </c>
      <c r="BJ137" s="14" t="s">
        <v>180</v>
      </c>
      <c r="BK137" s="196">
        <f>ROUND(I137*H137,2)</f>
        <v>0</v>
      </c>
      <c r="BL137" s="14" t="s">
        <v>179</v>
      </c>
      <c r="BM137" s="195" t="s">
        <v>266</v>
      </c>
    </row>
    <row r="138" spans="1:65" s="2" customFormat="1" ht="14.45" customHeight="1">
      <c r="A138" s="31"/>
      <c r="B138" s="32"/>
      <c r="C138" s="184" t="s">
        <v>226</v>
      </c>
      <c r="D138" s="184" t="s">
        <v>175</v>
      </c>
      <c r="E138" s="185" t="s">
        <v>1774</v>
      </c>
      <c r="F138" s="186" t="s">
        <v>1775</v>
      </c>
      <c r="G138" s="187" t="s">
        <v>337</v>
      </c>
      <c r="H138" s="188">
        <v>40</v>
      </c>
      <c r="I138" s="189"/>
      <c r="J138" s="188">
        <f>ROUND(I138*H138,2)</f>
        <v>0</v>
      </c>
      <c r="K138" s="190"/>
      <c r="L138" s="36"/>
      <c r="M138" s="191" t="s">
        <v>1</v>
      </c>
      <c r="N138" s="192" t="s">
        <v>38</v>
      </c>
      <c r="O138" s="68"/>
      <c r="P138" s="193">
        <f>O138*H138</f>
        <v>0</v>
      </c>
      <c r="Q138" s="193">
        <v>0</v>
      </c>
      <c r="R138" s="193">
        <f>Q138*H138</f>
        <v>0</v>
      </c>
      <c r="S138" s="193">
        <v>0</v>
      </c>
      <c r="T138" s="194">
        <f>S138*H138</f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95" t="s">
        <v>179</v>
      </c>
      <c r="AT138" s="195" t="s">
        <v>175</v>
      </c>
      <c r="AU138" s="195" t="s">
        <v>180</v>
      </c>
      <c r="AY138" s="14" t="s">
        <v>172</v>
      </c>
      <c r="BE138" s="196">
        <f>IF(N138="základná",J138,0)</f>
        <v>0</v>
      </c>
      <c r="BF138" s="196">
        <f>IF(N138="znížená",J138,0)</f>
        <v>0</v>
      </c>
      <c r="BG138" s="196">
        <f>IF(N138="zákl. prenesená",J138,0)</f>
        <v>0</v>
      </c>
      <c r="BH138" s="196">
        <f>IF(N138="zníž. prenesená",J138,0)</f>
        <v>0</v>
      </c>
      <c r="BI138" s="196">
        <f>IF(N138="nulová",J138,0)</f>
        <v>0</v>
      </c>
      <c r="BJ138" s="14" t="s">
        <v>180</v>
      </c>
      <c r="BK138" s="196">
        <f>ROUND(I138*H138,2)</f>
        <v>0</v>
      </c>
      <c r="BL138" s="14" t="s">
        <v>179</v>
      </c>
      <c r="BM138" s="195" t="s">
        <v>376</v>
      </c>
    </row>
    <row r="139" spans="1:65" s="12" customFormat="1" ht="22.9" customHeight="1">
      <c r="B139" s="168"/>
      <c r="C139" s="169"/>
      <c r="D139" s="170" t="s">
        <v>71</v>
      </c>
      <c r="E139" s="182" t="s">
        <v>226</v>
      </c>
      <c r="F139" s="182" t="s">
        <v>1045</v>
      </c>
      <c r="G139" s="169"/>
      <c r="H139" s="169"/>
      <c r="I139" s="172"/>
      <c r="J139" s="183">
        <f>BK139</f>
        <v>0</v>
      </c>
      <c r="K139" s="169"/>
      <c r="L139" s="174"/>
      <c r="M139" s="175"/>
      <c r="N139" s="176"/>
      <c r="O139" s="176"/>
      <c r="P139" s="177">
        <f>P140</f>
        <v>0</v>
      </c>
      <c r="Q139" s="176"/>
      <c r="R139" s="177">
        <f>R140</f>
        <v>5.4000000000000003E-3</v>
      </c>
      <c r="S139" s="176"/>
      <c r="T139" s="178">
        <f>T140</f>
        <v>3.6000000000000004E-2</v>
      </c>
      <c r="AR139" s="179" t="s">
        <v>80</v>
      </c>
      <c r="AT139" s="180" t="s">
        <v>71</v>
      </c>
      <c r="AU139" s="180" t="s">
        <v>80</v>
      </c>
      <c r="AY139" s="179" t="s">
        <v>172</v>
      </c>
      <c r="BK139" s="181">
        <f>BK140</f>
        <v>0</v>
      </c>
    </row>
    <row r="140" spans="1:65" s="2" customFormat="1" ht="24.2" customHeight="1">
      <c r="A140" s="31"/>
      <c r="B140" s="32"/>
      <c r="C140" s="184" t="s">
        <v>232</v>
      </c>
      <c r="D140" s="184" t="s">
        <v>175</v>
      </c>
      <c r="E140" s="185" t="s">
        <v>1046</v>
      </c>
      <c r="F140" s="186" t="s">
        <v>1047</v>
      </c>
      <c r="G140" s="187" t="s">
        <v>1048</v>
      </c>
      <c r="H140" s="188">
        <v>12</v>
      </c>
      <c r="I140" s="189"/>
      <c r="J140" s="188">
        <f>ROUND(I140*H140,2)</f>
        <v>0</v>
      </c>
      <c r="K140" s="190"/>
      <c r="L140" s="36"/>
      <c r="M140" s="191" t="s">
        <v>1</v>
      </c>
      <c r="N140" s="192" t="s">
        <v>38</v>
      </c>
      <c r="O140" s="68"/>
      <c r="P140" s="193">
        <f>O140*H140</f>
        <v>0</v>
      </c>
      <c r="Q140" s="193">
        <v>4.4999999999999999E-4</v>
      </c>
      <c r="R140" s="193">
        <f>Q140*H140</f>
        <v>5.4000000000000003E-3</v>
      </c>
      <c r="S140" s="193">
        <v>3.0000000000000001E-3</v>
      </c>
      <c r="T140" s="194">
        <f>S140*H140</f>
        <v>3.6000000000000004E-2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95" t="s">
        <v>179</v>
      </c>
      <c r="AT140" s="195" t="s">
        <v>175</v>
      </c>
      <c r="AU140" s="195" t="s">
        <v>180</v>
      </c>
      <c r="AY140" s="14" t="s">
        <v>172</v>
      </c>
      <c r="BE140" s="196">
        <f>IF(N140="základná",J140,0)</f>
        <v>0</v>
      </c>
      <c r="BF140" s="196">
        <f>IF(N140="znížená",J140,0)</f>
        <v>0</v>
      </c>
      <c r="BG140" s="196">
        <f>IF(N140="zákl. prenesená",J140,0)</f>
        <v>0</v>
      </c>
      <c r="BH140" s="196">
        <f>IF(N140="zníž. prenesená",J140,0)</f>
        <v>0</v>
      </c>
      <c r="BI140" s="196">
        <f>IF(N140="nulová",J140,0)</f>
        <v>0</v>
      </c>
      <c r="BJ140" s="14" t="s">
        <v>180</v>
      </c>
      <c r="BK140" s="196">
        <f>ROUND(I140*H140,2)</f>
        <v>0</v>
      </c>
      <c r="BL140" s="14" t="s">
        <v>179</v>
      </c>
      <c r="BM140" s="195" t="s">
        <v>8</v>
      </c>
    </row>
    <row r="141" spans="1:65" s="12" customFormat="1" ht="25.9" customHeight="1">
      <c r="B141" s="168"/>
      <c r="C141" s="169"/>
      <c r="D141" s="170" t="s">
        <v>71</v>
      </c>
      <c r="E141" s="171" t="s">
        <v>1049</v>
      </c>
      <c r="F141" s="171" t="s">
        <v>1050</v>
      </c>
      <c r="G141" s="169"/>
      <c r="H141" s="169"/>
      <c r="I141" s="172"/>
      <c r="J141" s="173">
        <f>BK141</f>
        <v>0</v>
      </c>
      <c r="K141" s="169"/>
      <c r="L141" s="174"/>
      <c r="M141" s="175"/>
      <c r="N141" s="176"/>
      <c r="O141" s="176"/>
      <c r="P141" s="177">
        <f>P142+P179+P333</f>
        <v>0</v>
      </c>
      <c r="Q141" s="176"/>
      <c r="R141" s="177">
        <f>R142+R179+R333</f>
        <v>24.491209999999999</v>
      </c>
      <c r="S141" s="176"/>
      <c r="T141" s="178">
        <f>T142+T179+T333</f>
        <v>0.68</v>
      </c>
      <c r="AR141" s="179" t="s">
        <v>80</v>
      </c>
      <c r="AT141" s="180" t="s">
        <v>71</v>
      </c>
      <c r="AU141" s="180" t="s">
        <v>72</v>
      </c>
      <c r="AY141" s="179" t="s">
        <v>172</v>
      </c>
      <c r="BK141" s="181">
        <f>BK142+BK179+BK333</f>
        <v>0</v>
      </c>
    </row>
    <row r="142" spans="1:65" s="12" customFormat="1" ht="22.9" customHeight="1">
      <c r="B142" s="168"/>
      <c r="C142" s="169"/>
      <c r="D142" s="170" t="s">
        <v>71</v>
      </c>
      <c r="E142" s="182" t="s">
        <v>1051</v>
      </c>
      <c r="F142" s="182" t="s">
        <v>1052</v>
      </c>
      <c r="G142" s="169"/>
      <c r="H142" s="169"/>
      <c r="I142" s="172"/>
      <c r="J142" s="183">
        <f>BK142</f>
        <v>0</v>
      </c>
      <c r="K142" s="169"/>
      <c r="L142" s="174"/>
      <c r="M142" s="175"/>
      <c r="N142" s="176"/>
      <c r="O142" s="176"/>
      <c r="P142" s="177">
        <f>SUM(P143:P178)</f>
        <v>0</v>
      </c>
      <c r="Q142" s="176"/>
      <c r="R142" s="177">
        <f>SUM(R143:R178)</f>
        <v>5.1255000000000009E-2</v>
      </c>
      <c r="S142" s="176"/>
      <c r="T142" s="178">
        <f>SUM(T143:T178)</f>
        <v>0</v>
      </c>
      <c r="AR142" s="179" t="s">
        <v>80</v>
      </c>
      <c r="AT142" s="180" t="s">
        <v>71</v>
      </c>
      <c r="AU142" s="180" t="s">
        <v>80</v>
      </c>
      <c r="AY142" s="179" t="s">
        <v>172</v>
      </c>
      <c r="BK142" s="181">
        <f>SUM(BK143:BK178)</f>
        <v>0</v>
      </c>
    </row>
    <row r="143" spans="1:65" s="2" customFormat="1" ht="24.2" customHeight="1">
      <c r="A143" s="31"/>
      <c r="B143" s="32"/>
      <c r="C143" s="184" t="s">
        <v>237</v>
      </c>
      <c r="D143" s="184" t="s">
        <v>175</v>
      </c>
      <c r="E143" s="185" t="s">
        <v>1053</v>
      </c>
      <c r="F143" s="186" t="s">
        <v>1054</v>
      </c>
      <c r="G143" s="187" t="s">
        <v>337</v>
      </c>
      <c r="H143" s="188">
        <v>1.5</v>
      </c>
      <c r="I143" s="189"/>
      <c r="J143" s="188">
        <f t="shared" ref="J143:J178" si="0">ROUND(I143*H143,2)</f>
        <v>0</v>
      </c>
      <c r="K143" s="190"/>
      <c r="L143" s="36"/>
      <c r="M143" s="191" t="s">
        <v>1</v>
      </c>
      <c r="N143" s="192" t="s">
        <v>38</v>
      </c>
      <c r="O143" s="68"/>
      <c r="P143" s="193">
        <f t="shared" ref="P143:P178" si="1">O143*H143</f>
        <v>0</v>
      </c>
      <c r="Q143" s="193">
        <v>0</v>
      </c>
      <c r="R143" s="193">
        <f t="shared" ref="R143:R178" si="2">Q143*H143</f>
        <v>0</v>
      </c>
      <c r="S143" s="193">
        <v>0</v>
      </c>
      <c r="T143" s="194">
        <f t="shared" ref="T143:T178" si="3">S143*H143</f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95" t="s">
        <v>179</v>
      </c>
      <c r="AT143" s="195" t="s">
        <v>175</v>
      </c>
      <c r="AU143" s="195" t="s">
        <v>180</v>
      </c>
      <c r="AY143" s="14" t="s">
        <v>172</v>
      </c>
      <c r="BE143" s="196">
        <f t="shared" ref="BE143:BE178" si="4">IF(N143="základná",J143,0)</f>
        <v>0</v>
      </c>
      <c r="BF143" s="196">
        <f t="shared" ref="BF143:BF178" si="5">IF(N143="znížená",J143,0)</f>
        <v>0</v>
      </c>
      <c r="BG143" s="196">
        <f t="shared" ref="BG143:BG178" si="6">IF(N143="zákl. prenesená",J143,0)</f>
        <v>0</v>
      </c>
      <c r="BH143" s="196">
        <f t="shared" ref="BH143:BH178" si="7">IF(N143="zníž. prenesená",J143,0)</f>
        <v>0</v>
      </c>
      <c r="BI143" s="196">
        <f t="shared" ref="BI143:BI178" si="8">IF(N143="nulová",J143,0)</f>
        <v>0</v>
      </c>
      <c r="BJ143" s="14" t="s">
        <v>180</v>
      </c>
      <c r="BK143" s="196">
        <f t="shared" ref="BK143:BK178" si="9">ROUND(I143*H143,2)</f>
        <v>0</v>
      </c>
      <c r="BL143" s="14" t="s">
        <v>179</v>
      </c>
      <c r="BM143" s="195" t="s">
        <v>241</v>
      </c>
    </row>
    <row r="144" spans="1:65" s="2" customFormat="1" ht="24.2" customHeight="1">
      <c r="A144" s="31"/>
      <c r="B144" s="32"/>
      <c r="C144" s="197" t="s">
        <v>245</v>
      </c>
      <c r="D144" s="197" t="s">
        <v>256</v>
      </c>
      <c r="E144" s="198" t="s">
        <v>1055</v>
      </c>
      <c r="F144" s="199" t="s">
        <v>1056</v>
      </c>
      <c r="G144" s="200" t="s">
        <v>337</v>
      </c>
      <c r="H144" s="201">
        <v>1.5</v>
      </c>
      <c r="I144" s="202"/>
      <c r="J144" s="201">
        <f t="shared" si="0"/>
        <v>0</v>
      </c>
      <c r="K144" s="203"/>
      <c r="L144" s="204"/>
      <c r="M144" s="205" t="s">
        <v>1</v>
      </c>
      <c r="N144" s="206" t="s">
        <v>38</v>
      </c>
      <c r="O144" s="68"/>
      <c r="P144" s="193">
        <f t="shared" si="1"/>
        <v>0</v>
      </c>
      <c r="Q144" s="193">
        <v>2.5000000000000001E-4</v>
      </c>
      <c r="R144" s="193">
        <f t="shared" si="2"/>
        <v>3.7500000000000001E-4</v>
      </c>
      <c r="S144" s="193">
        <v>0</v>
      </c>
      <c r="T144" s="194">
        <f t="shared" si="3"/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95" t="s">
        <v>220</v>
      </c>
      <c r="AT144" s="195" t="s">
        <v>256</v>
      </c>
      <c r="AU144" s="195" t="s">
        <v>180</v>
      </c>
      <c r="AY144" s="14" t="s">
        <v>172</v>
      </c>
      <c r="BE144" s="196">
        <f t="shared" si="4"/>
        <v>0</v>
      </c>
      <c r="BF144" s="196">
        <f t="shared" si="5"/>
        <v>0</v>
      </c>
      <c r="BG144" s="196">
        <f t="shared" si="6"/>
        <v>0</v>
      </c>
      <c r="BH144" s="196">
        <f t="shared" si="7"/>
        <v>0</v>
      </c>
      <c r="BI144" s="196">
        <f t="shared" si="8"/>
        <v>0</v>
      </c>
      <c r="BJ144" s="14" t="s">
        <v>180</v>
      </c>
      <c r="BK144" s="196">
        <f t="shared" si="9"/>
        <v>0</v>
      </c>
      <c r="BL144" s="14" t="s">
        <v>179</v>
      </c>
      <c r="BM144" s="195" t="s">
        <v>386</v>
      </c>
    </row>
    <row r="145" spans="1:65" s="2" customFormat="1" ht="24.2" customHeight="1">
      <c r="A145" s="31"/>
      <c r="B145" s="32"/>
      <c r="C145" s="184" t="s">
        <v>251</v>
      </c>
      <c r="D145" s="184" t="s">
        <v>175</v>
      </c>
      <c r="E145" s="185" t="s">
        <v>1783</v>
      </c>
      <c r="F145" s="186" t="s">
        <v>1784</v>
      </c>
      <c r="G145" s="187" t="s">
        <v>337</v>
      </c>
      <c r="H145" s="188">
        <v>10</v>
      </c>
      <c r="I145" s="189"/>
      <c r="J145" s="188">
        <f t="shared" si="0"/>
        <v>0</v>
      </c>
      <c r="K145" s="190"/>
      <c r="L145" s="36"/>
      <c r="M145" s="191" t="s">
        <v>1</v>
      </c>
      <c r="N145" s="192" t="s">
        <v>38</v>
      </c>
      <c r="O145" s="68"/>
      <c r="P145" s="193">
        <f t="shared" si="1"/>
        <v>0</v>
      </c>
      <c r="Q145" s="193">
        <v>0</v>
      </c>
      <c r="R145" s="193">
        <f t="shared" si="2"/>
        <v>0</v>
      </c>
      <c r="S145" s="193">
        <v>0</v>
      </c>
      <c r="T145" s="194">
        <f t="shared" si="3"/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95" t="s">
        <v>179</v>
      </c>
      <c r="AT145" s="195" t="s">
        <v>175</v>
      </c>
      <c r="AU145" s="195" t="s">
        <v>180</v>
      </c>
      <c r="AY145" s="14" t="s">
        <v>172</v>
      </c>
      <c r="BE145" s="196">
        <f t="shared" si="4"/>
        <v>0</v>
      </c>
      <c r="BF145" s="196">
        <f t="shared" si="5"/>
        <v>0</v>
      </c>
      <c r="BG145" s="196">
        <f t="shared" si="6"/>
        <v>0</v>
      </c>
      <c r="BH145" s="196">
        <f t="shared" si="7"/>
        <v>0</v>
      </c>
      <c r="BI145" s="196">
        <f t="shared" si="8"/>
        <v>0</v>
      </c>
      <c r="BJ145" s="14" t="s">
        <v>180</v>
      </c>
      <c r="BK145" s="196">
        <f t="shared" si="9"/>
        <v>0</v>
      </c>
      <c r="BL145" s="14" t="s">
        <v>179</v>
      </c>
      <c r="BM145" s="195" t="s">
        <v>398</v>
      </c>
    </row>
    <row r="146" spans="1:65" s="2" customFormat="1" ht="24.2" customHeight="1">
      <c r="A146" s="31"/>
      <c r="B146" s="32"/>
      <c r="C146" s="197" t="s">
        <v>255</v>
      </c>
      <c r="D146" s="197" t="s">
        <v>256</v>
      </c>
      <c r="E146" s="198" t="s">
        <v>1785</v>
      </c>
      <c r="F146" s="199" t="s">
        <v>1786</v>
      </c>
      <c r="G146" s="200" t="s">
        <v>337</v>
      </c>
      <c r="H146" s="201">
        <v>10</v>
      </c>
      <c r="I146" s="202"/>
      <c r="J146" s="201">
        <f t="shared" si="0"/>
        <v>0</v>
      </c>
      <c r="K146" s="203"/>
      <c r="L146" s="204"/>
      <c r="M146" s="205" t="s">
        <v>1</v>
      </c>
      <c r="N146" s="206" t="s">
        <v>38</v>
      </c>
      <c r="O146" s="68"/>
      <c r="P146" s="193">
        <f t="shared" si="1"/>
        <v>0</v>
      </c>
      <c r="Q146" s="193">
        <v>0</v>
      </c>
      <c r="R146" s="193">
        <f t="shared" si="2"/>
        <v>0</v>
      </c>
      <c r="S146" s="193">
        <v>0</v>
      </c>
      <c r="T146" s="194">
        <f t="shared" si="3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95" t="s">
        <v>220</v>
      </c>
      <c r="AT146" s="195" t="s">
        <v>256</v>
      </c>
      <c r="AU146" s="195" t="s">
        <v>180</v>
      </c>
      <c r="AY146" s="14" t="s">
        <v>172</v>
      </c>
      <c r="BE146" s="196">
        <f t="shared" si="4"/>
        <v>0</v>
      </c>
      <c r="BF146" s="196">
        <f t="shared" si="5"/>
        <v>0</v>
      </c>
      <c r="BG146" s="196">
        <f t="shared" si="6"/>
        <v>0</v>
      </c>
      <c r="BH146" s="196">
        <f t="shared" si="7"/>
        <v>0</v>
      </c>
      <c r="BI146" s="196">
        <f t="shared" si="8"/>
        <v>0</v>
      </c>
      <c r="BJ146" s="14" t="s">
        <v>180</v>
      </c>
      <c r="BK146" s="196">
        <f t="shared" si="9"/>
        <v>0</v>
      </c>
      <c r="BL146" s="14" t="s">
        <v>179</v>
      </c>
      <c r="BM146" s="195" t="s">
        <v>406</v>
      </c>
    </row>
    <row r="147" spans="1:65" s="2" customFormat="1" ht="24.2" customHeight="1">
      <c r="A147" s="31"/>
      <c r="B147" s="32"/>
      <c r="C147" s="184" t="s">
        <v>260</v>
      </c>
      <c r="D147" s="184" t="s">
        <v>175</v>
      </c>
      <c r="E147" s="185" t="s">
        <v>1112</v>
      </c>
      <c r="F147" s="186" t="s">
        <v>1113</v>
      </c>
      <c r="G147" s="187" t="s">
        <v>1048</v>
      </c>
      <c r="H147" s="188">
        <v>11</v>
      </c>
      <c r="I147" s="189"/>
      <c r="J147" s="188">
        <f t="shared" si="0"/>
        <v>0</v>
      </c>
      <c r="K147" s="190"/>
      <c r="L147" s="36"/>
      <c r="M147" s="191" t="s">
        <v>1</v>
      </c>
      <c r="N147" s="192" t="s">
        <v>38</v>
      </c>
      <c r="O147" s="68"/>
      <c r="P147" s="193">
        <f t="shared" si="1"/>
        <v>0</v>
      </c>
      <c r="Q147" s="193">
        <v>0</v>
      </c>
      <c r="R147" s="193">
        <f t="shared" si="2"/>
        <v>0</v>
      </c>
      <c r="S147" s="193">
        <v>0</v>
      </c>
      <c r="T147" s="194">
        <f t="shared" si="3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95" t="s">
        <v>179</v>
      </c>
      <c r="AT147" s="195" t="s">
        <v>175</v>
      </c>
      <c r="AU147" s="195" t="s">
        <v>180</v>
      </c>
      <c r="AY147" s="14" t="s">
        <v>172</v>
      </c>
      <c r="BE147" s="196">
        <f t="shared" si="4"/>
        <v>0</v>
      </c>
      <c r="BF147" s="196">
        <f t="shared" si="5"/>
        <v>0</v>
      </c>
      <c r="BG147" s="196">
        <f t="shared" si="6"/>
        <v>0</v>
      </c>
      <c r="BH147" s="196">
        <f t="shared" si="7"/>
        <v>0</v>
      </c>
      <c r="BI147" s="196">
        <f t="shared" si="8"/>
        <v>0</v>
      </c>
      <c r="BJ147" s="14" t="s">
        <v>180</v>
      </c>
      <c r="BK147" s="196">
        <f t="shared" si="9"/>
        <v>0</v>
      </c>
      <c r="BL147" s="14" t="s">
        <v>179</v>
      </c>
      <c r="BM147" s="195" t="s">
        <v>416</v>
      </c>
    </row>
    <row r="148" spans="1:65" s="2" customFormat="1" ht="24.2" customHeight="1">
      <c r="A148" s="31"/>
      <c r="B148" s="32"/>
      <c r="C148" s="197" t="s">
        <v>266</v>
      </c>
      <c r="D148" s="197" t="s">
        <v>256</v>
      </c>
      <c r="E148" s="198" t="s">
        <v>1787</v>
      </c>
      <c r="F148" s="199" t="s">
        <v>1788</v>
      </c>
      <c r="G148" s="200" t="s">
        <v>1048</v>
      </c>
      <c r="H148" s="201">
        <v>4</v>
      </c>
      <c r="I148" s="202"/>
      <c r="J148" s="201">
        <f t="shared" si="0"/>
        <v>0</v>
      </c>
      <c r="K148" s="203"/>
      <c r="L148" s="204"/>
      <c r="M148" s="205" t="s">
        <v>1</v>
      </c>
      <c r="N148" s="206" t="s">
        <v>38</v>
      </c>
      <c r="O148" s="68"/>
      <c r="P148" s="193">
        <f t="shared" si="1"/>
        <v>0</v>
      </c>
      <c r="Q148" s="193">
        <v>0</v>
      </c>
      <c r="R148" s="193">
        <f t="shared" si="2"/>
        <v>0</v>
      </c>
      <c r="S148" s="193">
        <v>0</v>
      </c>
      <c r="T148" s="194">
        <f t="shared" si="3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95" t="s">
        <v>220</v>
      </c>
      <c r="AT148" s="195" t="s">
        <v>256</v>
      </c>
      <c r="AU148" s="195" t="s">
        <v>180</v>
      </c>
      <c r="AY148" s="14" t="s">
        <v>172</v>
      </c>
      <c r="BE148" s="196">
        <f t="shared" si="4"/>
        <v>0</v>
      </c>
      <c r="BF148" s="196">
        <f t="shared" si="5"/>
        <v>0</v>
      </c>
      <c r="BG148" s="196">
        <f t="shared" si="6"/>
        <v>0</v>
      </c>
      <c r="BH148" s="196">
        <f t="shared" si="7"/>
        <v>0</v>
      </c>
      <c r="BI148" s="196">
        <f t="shared" si="8"/>
        <v>0</v>
      </c>
      <c r="BJ148" s="14" t="s">
        <v>180</v>
      </c>
      <c r="BK148" s="196">
        <f t="shared" si="9"/>
        <v>0</v>
      </c>
      <c r="BL148" s="14" t="s">
        <v>179</v>
      </c>
      <c r="BM148" s="195" t="s">
        <v>426</v>
      </c>
    </row>
    <row r="149" spans="1:65" s="2" customFormat="1" ht="24.2" customHeight="1">
      <c r="A149" s="31"/>
      <c r="B149" s="32"/>
      <c r="C149" s="197" t="s">
        <v>272</v>
      </c>
      <c r="D149" s="197" t="s">
        <v>256</v>
      </c>
      <c r="E149" s="198" t="s">
        <v>1789</v>
      </c>
      <c r="F149" s="199" t="s">
        <v>1790</v>
      </c>
      <c r="G149" s="200" t="s">
        <v>1048</v>
      </c>
      <c r="H149" s="201">
        <v>4</v>
      </c>
      <c r="I149" s="202"/>
      <c r="J149" s="201">
        <f t="shared" si="0"/>
        <v>0</v>
      </c>
      <c r="K149" s="203"/>
      <c r="L149" s="204"/>
      <c r="M149" s="205" t="s">
        <v>1</v>
      </c>
      <c r="N149" s="206" t="s">
        <v>38</v>
      </c>
      <c r="O149" s="68"/>
      <c r="P149" s="193">
        <f t="shared" si="1"/>
        <v>0</v>
      </c>
      <c r="Q149" s="193">
        <v>8.2000000000000007E-3</v>
      </c>
      <c r="R149" s="193">
        <f t="shared" si="2"/>
        <v>3.2800000000000003E-2</v>
      </c>
      <c r="S149" s="193">
        <v>0</v>
      </c>
      <c r="T149" s="194">
        <f t="shared" si="3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95" t="s">
        <v>220</v>
      </c>
      <c r="AT149" s="195" t="s">
        <v>256</v>
      </c>
      <c r="AU149" s="195" t="s">
        <v>180</v>
      </c>
      <c r="AY149" s="14" t="s">
        <v>172</v>
      </c>
      <c r="BE149" s="196">
        <f t="shared" si="4"/>
        <v>0</v>
      </c>
      <c r="BF149" s="196">
        <f t="shared" si="5"/>
        <v>0</v>
      </c>
      <c r="BG149" s="196">
        <f t="shared" si="6"/>
        <v>0</v>
      </c>
      <c r="BH149" s="196">
        <f t="shared" si="7"/>
        <v>0</v>
      </c>
      <c r="BI149" s="196">
        <f t="shared" si="8"/>
        <v>0</v>
      </c>
      <c r="BJ149" s="14" t="s">
        <v>180</v>
      </c>
      <c r="BK149" s="196">
        <f t="shared" si="9"/>
        <v>0</v>
      </c>
      <c r="BL149" s="14" t="s">
        <v>179</v>
      </c>
      <c r="BM149" s="195" t="s">
        <v>438</v>
      </c>
    </row>
    <row r="150" spans="1:65" s="2" customFormat="1" ht="24.2" customHeight="1">
      <c r="A150" s="31"/>
      <c r="B150" s="32"/>
      <c r="C150" s="184" t="s">
        <v>376</v>
      </c>
      <c r="D150" s="184" t="s">
        <v>175</v>
      </c>
      <c r="E150" s="185" t="s">
        <v>1116</v>
      </c>
      <c r="F150" s="186" t="s">
        <v>1117</v>
      </c>
      <c r="G150" s="187" t="s">
        <v>1048</v>
      </c>
      <c r="H150" s="188">
        <v>7</v>
      </c>
      <c r="I150" s="189"/>
      <c r="J150" s="188">
        <f t="shared" si="0"/>
        <v>0</v>
      </c>
      <c r="K150" s="190"/>
      <c r="L150" s="36"/>
      <c r="M150" s="191" t="s">
        <v>1</v>
      </c>
      <c r="N150" s="192" t="s">
        <v>38</v>
      </c>
      <c r="O150" s="68"/>
      <c r="P150" s="193">
        <f t="shared" si="1"/>
        <v>0</v>
      </c>
      <c r="Q150" s="193">
        <v>0</v>
      </c>
      <c r="R150" s="193">
        <f t="shared" si="2"/>
        <v>0</v>
      </c>
      <c r="S150" s="193">
        <v>0</v>
      </c>
      <c r="T150" s="194">
        <f t="shared" si="3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95" t="s">
        <v>179</v>
      </c>
      <c r="AT150" s="195" t="s">
        <v>175</v>
      </c>
      <c r="AU150" s="195" t="s">
        <v>180</v>
      </c>
      <c r="AY150" s="14" t="s">
        <v>172</v>
      </c>
      <c r="BE150" s="196">
        <f t="shared" si="4"/>
        <v>0</v>
      </c>
      <c r="BF150" s="196">
        <f t="shared" si="5"/>
        <v>0</v>
      </c>
      <c r="BG150" s="196">
        <f t="shared" si="6"/>
        <v>0</v>
      </c>
      <c r="BH150" s="196">
        <f t="shared" si="7"/>
        <v>0</v>
      </c>
      <c r="BI150" s="196">
        <f t="shared" si="8"/>
        <v>0</v>
      </c>
      <c r="BJ150" s="14" t="s">
        <v>180</v>
      </c>
      <c r="BK150" s="196">
        <f t="shared" si="9"/>
        <v>0</v>
      </c>
      <c r="BL150" s="14" t="s">
        <v>179</v>
      </c>
      <c r="BM150" s="195" t="s">
        <v>450</v>
      </c>
    </row>
    <row r="151" spans="1:65" s="2" customFormat="1" ht="24.2" customHeight="1">
      <c r="A151" s="31"/>
      <c r="B151" s="32"/>
      <c r="C151" s="184" t="s">
        <v>380</v>
      </c>
      <c r="D151" s="184" t="s">
        <v>175</v>
      </c>
      <c r="E151" s="185" t="s">
        <v>1118</v>
      </c>
      <c r="F151" s="186" t="s">
        <v>2288</v>
      </c>
      <c r="G151" s="187" t="s">
        <v>1048</v>
      </c>
      <c r="H151" s="188">
        <v>27</v>
      </c>
      <c r="I151" s="189"/>
      <c r="J151" s="188">
        <f t="shared" si="0"/>
        <v>0</v>
      </c>
      <c r="K151" s="190"/>
      <c r="L151" s="36"/>
      <c r="M151" s="191" t="s">
        <v>1</v>
      </c>
      <c r="N151" s="192" t="s">
        <v>38</v>
      </c>
      <c r="O151" s="68"/>
      <c r="P151" s="193">
        <f t="shared" si="1"/>
        <v>0</v>
      </c>
      <c r="Q151" s="193">
        <v>0</v>
      </c>
      <c r="R151" s="193">
        <f t="shared" si="2"/>
        <v>0</v>
      </c>
      <c r="S151" s="193">
        <v>0</v>
      </c>
      <c r="T151" s="194">
        <f t="shared" si="3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95" t="s">
        <v>179</v>
      </c>
      <c r="AT151" s="195" t="s">
        <v>175</v>
      </c>
      <c r="AU151" s="195" t="s">
        <v>180</v>
      </c>
      <c r="AY151" s="14" t="s">
        <v>172</v>
      </c>
      <c r="BE151" s="196">
        <f t="shared" si="4"/>
        <v>0</v>
      </c>
      <c r="BF151" s="196">
        <f t="shared" si="5"/>
        <v>0</v>
      </c>
      <c r="BG151" s="196">
        <f t="shared" si="6"/>
        <v>0</v>
      </c>
      <c r="BH151" s="196">
        <f t="shared" si="7"/>
        <v>0</v>
      </c>
      <c r="BI151" s="196">
        <f t="shared" si="8"/>
        <v>0</v>
      </c>
      <c r="BJ151" s="14" t="s">
        <v>180</v>
      </c>
      <c r="BK151" s="196">
        <f t="shared" si="9"/>
        <v>0</v>
      </c>
      <c r="BL151" s="14" t="s">
        <v>179</v>
      </c>
      <c r="BM151" s="195" t="s">
        <v>462</v>
      </c>
    </row>
    <row r="152" spans="1:65" s="2" customFormat="1" ht="24.2" customHeight="1">
      <c r="A152" s="31"/>
      <c r="B152" s="32"/>
      <c r="C152" s="184" t="s">
        <v>8</v>
      </c>
      <c r="D152" s="184" t="s">
        <v>175</v>
      </c>
      <c r="E152" s="185" t="s">
        <v>1120</v>
      </c>
      <c r="F152" s="186" t="s">
        <v>2289</v>
      </c>
      <c r="G152" s="187" t="s">
        <v>1048</v>
      </c>
      <c r="H152" s="188">
        <v>28</v>
      </c>
      <c r="I152" s="189"/>
      <c r="J152" s="188">
        <f t="shared" si="0"/>
        <v>0</v>
      </c>
      <c r="K152" s="190"/>
      <c r="L152" s="36"/>
      <c r="M152" s="191" t="s">
        <v>1</v>
      </c>
      <c r="N152" s="192" t="s">
        <v>38</v>
      </c>
      <c r="O152" s="68"/>
      <c r="P152" s="193">
        <f t="shared" si="1"/>
        <v>0</v>
      </c>
      <c r="Q152" s="193">
        <v>0</v>
      </c>
      <c r="R152" s="193">
        <f t="shared" si="2"/>
        <v>0</v>
      </c>
      <c r="S152" s="193">
        <v>0</v>
      </c>
      <c r="T152" s="194">
        <f t="shared" si="3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95" t="s">
        <v>179</v>
      </c>
      <c r="AT152" s="195" t="s">
        <v>175</v>
      </c>
      <c r="AU152" s="195" t="s">
        <v>180</v>
      </c>
      <c r="AY152" s="14" t="s">
        <v>172</v>
      </c>
      <c r="BE152" s="196">
        <f t="shared" si="4"/>
        <v>0</v>
      </c>
      <c r="BF152" s="196">
        <f t="shared" si="5"/>
        <v>0</v>
      </c>
      <c r="BG152" s="196">
        <f t="shared" si="6"/>
        <v>0</v>
      </c>
      <c r="BH152" s="196">
        <f t="shared" si="7"/>
        <v>0</v>
      </c>
      <c r="BI152" s="196">
        <f t="shared" si="8"/>
        <v>0</v>
      </c>
      <c r="BJ152" s="14" t="s">
        <v>180</v>
      </c>
      <c r="BK152" s="196">
        <f t="shared" si="9"/>
        <v>0</v>
      </c>
      <c r="BL152" s="14" t="s">
        <v>179</v>
      </c>
      <c r="BM152" s="195" t="s">
        <v>472</v>
      </c>
    </row>
    <row r="153" spans="1:65" s="2" customFormat="1" ht="24.2" customHeight="1">
      <c r="A153" s="31"/>
      <c r="B153" s="32"/>
      <c r="C153" s="184" t="s">
        <v>384</v>
      </c>
      <c r="D153" s="184" t="s">
        <v>175</v>
      </c>
      <c r="E153" s="185" t="s">
        <v>1122</v>
      </c>
      <c r="F153" s="186" t="s">
        <v>1123</v>
      </c>
      <c r="G153" s="187" t="s">
        <v>1048</v>
      </c>
      <c r="H153" s="188">
        <v>1</v>
      </c>
      <c r="I153" s="189"/>
      <c r="J153" s="188">
        <f t="shared" si="0"/>
        <v>0</v>
      </c>
      <c r="K153" s="190"/>
      <c r="L153" s="36"/>
      <c r="M153" s="191" t="s">
        <v>1</v>
      </c>
      <c r="N153" s="192" t="s">
        <v>38</v>
      </c>
      <c r="O153" s="68"/>
      <c r="P153" s="193">
        <f t="shared" si="1"/>
        <v>0</v>
      </c>
      <c r="Q153" s="193">
        <v>0</v>
      </c>
      <c r="R153" s="193">
        <f t="shared" si="2"/>
        <v>0</v>
      </c>
      <c r="S153" s="193">
        <v>0</v>
      </c>
      <c r="T153" s="194">
        <f t="shared" si="3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95" t="s">
        <v>179</v>
      </c>
      <c r="AT153" s="195" t="s">
        <v>175</v>
      </c>
      <c r="AU153" s="195" t="s">
        <v>180</v>
      </c>
      <c r="AY153" s="14" t="s">
        <v>172</v>
      </c>
      <c r="BE153" s="196">
        <f t="shared" si="4"/>
        <v>0</v>
      </c>
      <c r="BF153" s="196">
        <f t="shared" si="5"/>
        <v>0</v>
      </c>
      <c r="BG153" s="196">
        <f t="shared" si="6"/>
        <v>0</v>
      </c>
      <c r="BH153" s="196">
        <f t="shared" si="7"/>
        <v>0</v>
      </c>
      <c r="BI153" s="196">
        <f t="shared" si="8"/>
        <v>0</v>
      </c>
      <c r="BJ153" s="14" t="s">
        <v>180</v>
      </c>
      <c r="BK153" s="196">
        <f t="shared" si="9"/>
        <v>0</v>
      </c>
      <c r="BL153" s="14" t="s">
        <v>179</v>
      </c>
      <c r="BM153" s="195" t="s">
        <v>482</v>
      </c>
    </row>
    <row r="154" spans="1:65" s="2" customFormat="1" ht="24.2" customHeight="1">
      <c r="A154" s="31"/>
      <c r="B154" s="32"/>
      <c r="C154" s="184" t="s">
        <v>241</v>
      </c>
      <c r="D154" s="184" t="s">
        <v>175</v>
      </c>
      <c r="E154" s="185" t="s">
        <v>2290</v>
      </c>
      <c r="F154" s="186" t="s">
        <v>2291</v>
      </c>
      <c r="G154" s="187" t="s">
        <v>1048</v>
      </c>
      <c r="H154" s="188">
        <v>1</v>
      </c>
      <c r="I154" s="189"/>
      <c r="J154" s="188">
        <f t="shared" si="0"/>
        <v>0</v>
      </c>
      <c r="K154" s="190"/>
      <c r="L154" s="36"/>
      <c r="M154" s="191" t="s">
        <v>1</v>
      </c>
      <c r="N154" s="192" t="s">
        <v>38</v>
      </c>
      <c r="O154" s="68"/>
      <c r="P154" s="193">
        <f t="shared" si="1"/>
        <v>0</v>
      </c>
      <c r="Q154" s="193">
        <v>0</v>
      </c>
      <c r="R154" s="193">
        <f t="shared" si="2"/>
        <v>0</v>
      </c>
      <c r="S154" s="193">
        <v>0</v>
      </c>
      <c r="T154" s="194">
        <f t="shared" si="3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95" t="s">
        <v>179</v>
      </c>
      <c r="AT154" s="195" t="s">
        <v>175</v>
      </c>
      <c r="AU154" s="195" t="s">
        <v>180</v>
      </c>
      <c r="AY154" s="14" t="s">
        <v>172</v>
      </c>
      <c r="BE154" s="196">
        <f t="shared" si="4"/>
        <v>0</v>
      </c>
      <c r="BF154" s="196">
        <f t="shared" si="5"/>
        <v>0</v>
      </c>
      <c r="BG154" s="196">
        <f t="shared" si="6"/>
        <v>0</v>
      </c>
      <c r="BH154" s="196">
        <f t="shared" si="7"/>
        <v>0</v>
      </c>
      <c r="BI154" s="196">
        <f t="shared" si="8"/>
        <v>0</v>
      </c>
      <c r="BJ154" s="14" t="s">
        <v>180</v>
      </c>
      <c r="BK154" s="196">
        <f t="shared" si="9"/>
        <v>0</v>
      </c>
      <c r="BL154" s="14" t="s">
        <v>179</v>
      </c>
      <c r="BM154" s="195" t="s">
        <v>490</v>
      </c>
    </row>
    <row r="155" spans="1:65" s="2" customFormat="1" ht="24.2" customHeight="1">
      <c r="A155" s="31"/>
      <c r="B155" s="32"/>
      <c r="C155" s="184" t="s">
        <v>385</v>
      </c>
      <c r="D155" s="184" t="s">
        <v>175</v>
      </c>
      <c r="E155" s="185" t="s">
        <v>2292</v>
      </c>
      <c r="F155" s="186" t="s">
        <v>2293</v>
      </c>
      <c r="G155" s="187" t="s">
        <v>1048</v>
      </c>
      <c r="H155" s="188">
        <v>1</v>
      </c>
      <c r="I155" s="189"/>
      <c r="J155" s="188">
        <f t="shared" si="0"/>
        <v>0</v>
      </c>
      <c r="K155" s="190"/>
      <c r="L155" s="36"/>
      <c r="M155" s="191" t="s">
        <v>1</v>
      </c>
      <c r="N155" s="192" t="s">
        <v>38</v>
      </c>
      <c r="O155" s="68"/>
      <c r="P155" s="193">
        <f t="shared" si="1"/>
        <v>0</v>
      </c>
      <c r="Q155" s="193">
        <v>0</v>
      </c>
      <c r="R155" s="193">
        <f t="shared" si="2"/>
        <v>0</v>
      </c>
      <c r="S155" s="193">
        <v>0</v>
      </c>
      <c r="T155" s="194">
        <f t="shared" si="3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95" t="s">
        <v>179</v>
      </c>
      <c r="AT155" s="195" t="s">
        <v>175</v>
      </c>
      <c r="AU155" s="195" t="s">
        <v>180</v>
      </c>
      <c r="AY155" s="14" t="s">
        <v>172</v>
      </c>
      <c r="BE155" s="196">
        <f t="shared" si="4"/>
        <v>0</v>
      </c>
      <c r="BF155" s="196">
        <f t="shared" si="5"/>
        <v>0</v>
      </c>
      <c r="BG155" s="196">
        <f t="shared" si="6"/>
        <v>0</v>
      </c>
      <c r="BH155" s="196">
        <f t="shared" si="7"/>
        <v>0</v>
      </c>
      <c r="BI155" s="196">
        <f t="shared" si="8"/>
        <v>0</v>
      </c>
      <c r="BJ155" s="14" t="s">
        <v>180</v>
      </c>
      <c r="BK155" s="196">
        <f t="shared" si="9"/>
        <v>0</v>
      </c>
      <c r="BL155" s="14" t="s">
        <v>179</v>
      </c>
      <c r="BM155" s="195" t="s">
        <v>498</v>
      </c>
    </row>
    <row r="156" spans="1:65" s="2" customFormat="1" ht="24.2" customHeight="1">
      <c r="A156" s="31"/>
      <c r="B156" s="32"/>
      <c r="C156" s="184" t="s">
        <v>386</v>
      </c>
      <c r="D156" s="184" t="s">
        <v>175</v>
      </c>
      <c r="E156" s="185" t="s">
        <v>2138</v>
      </c>
      <c r="F156" s="186" t="s">
        <v>2139</v>
      </c>
      <c r="G156" s="187" t="s">
        <v>1048</v>
      </c>
      <c r="H156" s="188">
        <v>1</v>
      </c>
      <c r="I156" s="189"/>
      <c r="J156" s="188">
        <f t="shared" si="0"/>
        <v>0</v>
      </c>
      <c r="K156" s="190"/>
      <c r="L156" s="36"/>
      <c r="M156" s="191" t="s">
        <v>1</v>
      </c>
      <c r="N156" s="192" t="s">
        <v>38</v>
      </c>
      <c r="O156" s="68"/>
      <c r="P156" s="193">
        <f t="shared" si="1"/>
        <v>0</v>
      </c>
      <c r="Q156" s="193">
        <v>0</v>
      </c>
      <c r="R156" s="193">
        <f t="shared" si="2"/>
        <v>0</v>
      </c>
      <c r="S156" s="193">
        <v>0</v>
      </c>
      <c r="T156" s="194">
        <f t="shared" si="3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95" t="s">
        <v>179</v>
      </c>
      <c r="AT156" s="195" t="s">
        <v>175</v>
      </c>
      <c r="AU156" s="195" t="s">
        <v>180</v>
      </c>
      <c r="AY156" s="14" t="s">
        <v>172</v>
      </c>
      <c r="BE156" s="196">
        <f t="shared" si="4"/>
        <v>0</v>
      </c>
      <c r="BF156" s="196">
        <f t="shared" si="5"/>
        <v>0</v>
      </c>
      <c r="BG156" s="196">
        <f t="shared" si="6"/>
        <v>0</v>
      </c>
      <c r="BH156" s="196">
        <f t="shared" si="7"/>
        <v>0</v>
      </c>
      <c r="BI156" s="196">
        <f t="shared" si="8"/>
        <v>0</v>
      </c>
      <c r="BJ156" s="14" t="s">
        <v>180</v>
      </c>
      <c r="BK156" s="196">
        <f t="shared" si="9"/>
        <v>0</v>
      </c>
      <c r="BL156" s="14" t="s">
        <v>179</v>
      </c>
      <c r="BM156" s="195" t="s">
        <v>508</v>
      </c>
    </row>
    <row r="157" spans="1:65" s="2" customFormat="1" ht="14.45" customHeight="1">
      <c r="A157" s="31"/>
      <c r="B157" s="32"/>
      <c r="C157" s="197" t="s">
        <v>391</v>
      </c>
      <c r="D157" s="197" t="s">
        <v>256</v>
      </c>
      <c r="E157" s="198" t="s">
        <v>1130</v>
      </c>
      <c r="F157" s="199" t="s">
        <v>1131</v>
      </c>
      <c r="G157" s="200" t="s">
        <v>1048</v>
      </c>
      <c r="H157" s="201">
        <v>1</v>
      </c>
      <c r="I157" s="202"/>
      <c r="J157" s="201">
        <f t="shared" si="0"/>
        <v>0</v>
      </c>
      <c r="K157" s="203"/>
      <c r="L157" s="204"/>
      <c r="M157" s="205" t="s">
        <v>1</v>
      </c>
      <c r="N157" s="206" t="s">
        <v>38</v>
      </c>
      <c r="O157" s="68"/>
      <c r="P157" s="193">
        <f t="shared" si="1"/>
        <v>0</v>
      </c>
      <c r="Q157" s="193">
        <v>0</v>
      </c>
      <c r="R157" s="193">
        <f t="shared" si="2"/>
        <v>0</v>
      </c>
      <c r="S157" s="193">
        <v>0</v>
      </c>
      <c r="T157" s="194">
        <f t="shared" si="3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95" t="s">
        <v>220</v>
      </c>
      <c r="AT157" s="195" t="s">
        <v>256</v>
      </c>
      <c r="AU157" s="195" t="s">
        <v>180</v>
      </c>
      <c r="AY157" s="14" t="s">
        <v>172</v>
      </c>
      <c r="BE157" s="196">
        <f t="shared" si="4"/>
        <v>0</v>
      </c>
      <c r="BF157" s="196">
        <f t="shared" si="5"/>
        <v>0</v>
      </c>
      <c r="BG157" s="196">
        <f t="shared" si="6"/>
        <v>0</v>
      </c>
      <c r="BH157" s="196">
        <f t="shared" si="7"/>
        <v>0</v>
      </c>
      <c r="BI157" s="196">
        <f t="shared" si="8"/>
        <v>0</v>
      </c>
      <c r="BJ157" s="14" t="s">
        <v>180</v>
      </c>
      <c r="BK157" s="196">
        <f t="shared" si="9"/>
        <v>0</v>
      </c>
      <c r="BL157" s="14" t="s">
        <v>179</v>
      </c>
      <c r="BM157" s="195" t="s">
        <v>520</v>
      </c>
    </row>
    <row r="158" spans="1:65" s="2" customFormat="1" ht="24.2" customHeight="1">
      <c r="A158" s="31"/>
      <c r="B158" s="32"/>
      <c r="C158" s="184" t="s">
        <v>398</v>
      </c>
      <c r="D158" s="184" t="s">
        <v>175</v>
      </c>
      <c r="E158" s="185" t="s">
        <v>2217</v>
      </c>
      <c r="F158" s="186" t="s">
        <v>2218</v>
      </c>
      <c r="G158" s="187" t="s">
        <v>1048</v>
      </c>
      <c r="H158" s="188">
        <v>1</v>
      </c>
      <c r="I158" s="189"/>
      <c r="J158" s="188">
        <f t="shared" si="0"/>
        <v>0</v>
      </c>
      <c r="K158" s="190"/>
      <c r="L158" s="36"/>
      <c r="M158" s="191" t="s">
        <v>1</v>
      </c>
      <c r="N158" s="192" t="s">
        <v>38</v>
      </c>
      <c r="O158" s="68"/>
      <c r="P158" s="193">
        <f t="shared" si="1"/>
        <v>0</v>
      </c>
      <c r="Q158" s="193">
        <v>0</v>
      </c>
      <c r="R158" s="193">
        <f t="shared" si="2"/>
        <v>0</v>
      </c>
      <c r="S158" s="193">
        <v>0</v>
      </c>
      <c r="T158" s="194">
        <f t="shared" si="3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95" t="s">
        <v>179</v>
      </c>
      <c r="AT158" s="195" t="s">
        <v>175</v>
      </c>
      <c r="AU158" s="195" t="s">
        <v>180</v>
      </c>
      <c r="AY158" s="14" t="s">
        <v>172</v>
      </c>
      <c r="BE158" s="196">
        <f t="shared" si="4"/>
        <v>0</v>
      </c>
      <c r="BF158" s="196">
        <f t="shared" si="5"/>
        <v>0</v>
      </c>
      <c r="BG158" s="196">
        <f t="shared" si="6"/>
        <v>0</v>
      </c>
      <c r="BH158" s="196">
        <f t="shared" si="7"/>
        <v>0</v>
      </c>
      <c r="BI158" s="196">
        <f t="shared" si="8"/>
        <v>0</v>
      </c>
      <c r="BJ158" s="14" t="s">
        <v>180</v>
      </c>
      <c r="BK158" s="196">
        <f t="shared" si="9"/>
        <v>0</v>
      </c>
      <c r="BL158" s="14" t="s">
        <v>179</v>
      </c>
      <c r="BM158" s="195" t="s">
        <v>532</v>
      </c>
    </row>
    <row r="159" spans="1:65" s="2" customFormat="1" ht="24.2" customHeight="1">
      <c r="A159" s="31"/>
      <c r="B159" s="32"/>
      <c r="C159" s="184" t="s">
        <v>402</v>
      </c>
      <c r="D159" s="184" t="s">
        <v>175</v>
      </c>
      <c r="E159" s="185" t="s">
        <v>1135</v>
      </c>
      <c r="F159" s="186" t="s">
        <v>2294</v>
      </c>
      <c r="G159" s="187" t="s">
        <v>1048</v>
      </c>
      <c r="H159" s="188">
        <v>1</v>
      </c>
      <c r="I159" s="189"/>
      <c r="J159" s="188">
        <f t="shared" si="0"/>
        <v>0</v>
      </c>
      <c r="K159" s="190"/>
      <c r="L159" s="36"/>
      <c r="M159" s="191" t="s">
        <v>1</v>
      </c>
      <c r="N159" s="192" t="s">
        <v>38</v>
      </c>
      <c r="O159" s="68"/>
      <c r="P159" s="193">
        <f t="shared" si="1"/>
        <v>0</v>
      </c>
      <c r="Q159" s="193">
        <v>0</v>
      </c>
      <c r="R159" s="193">
        <f t="shared" si="2"/>
        <v>0</v>
      </c>
      <c r="S159" s="193">
        <v>0</v>
      </c>
      <c r="T159" s="194">
        <f t="shared" si="3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95" t="s">
        <v>179</v>
      </c>
      <c r="AT159" s="195" t="s">
        <v>175</v>
      </c>
      <c r="AU159" s="195" t="s">
        <v>180</v>
      </c>
      <c r="AY159" s="14" t="s">
        <v>172</v>
      </c>
      <c r="BE159" s="196">
        <f t="shared" si="4"/>
        <v>0</v>
      </c>
      <c r="BF159" s="196">
        <f t="shared" si="5"/>
        <v>0</v>
      </c>
      <c r="BG159" s="196">
        <f t="shared" si="6"/>
        <v>0</v>
      </c>
      <c r="BH159" s="196">
        <f t="shared" si="7"/>
        <v>0</v>
      </c>
      <c r="BI159" s="196">
        <f t="shared" si="8"/>
        <v>0</v>
      </c>
      <c r="BJ159" s="14" t="s">
        <v>180</v>
      </c>
      <c r="BK159" s="196">
        <f t="shared" si="9"/>
        <v>0</v>
      </c>
      <c r="BL159" s="14" t="s">
        <v>179</v>
      </c>
      <c r="BM159" s="195" t="s">
        <v>544</v>
      </c>
    </row>
    <row r="160" spans="1:65" s="2" customFormat="1" ht="24.2" customHeight="1">
      <c r="A160" s="31"/>
      <c r="B160" s="32"/>
      <c r="C160" s="197" t="s">
        <v>406</v>
      </c>
      <c r="D160" s="197" t="s">
        <v>256</v>
      </c>
      <c r="E160" s="198" t="s">
        <v>1138</v>
      </c>
      <c r="F160" s="199" t="s">
        <v>2295</v>
      </c>
      <c r="G160" s="200" t="s">
        <v>1048</v>
      </c>
      <c r="H160" s="201">
        <v>1</v>
      </c>
      <c r="I160" s="202"/>
      <c r="J160" s="201">
        <f t="shared" si="0"/>
        <v>0</v>
      </c>
      <c r="K160" s="203"/>
      <c r="L160" s="204"/>
      <c r="M160" s="205" t="s">
        <v>1</v>
      </c>
      <c r="N160" s="206" t="s">
        <v>38</v>
      </c>
      <c r="O160" s="68"/>
      <c r="P160" s="193">
        <f t="shared" si="1"/>
        <v>0</v>
      </c>
      <c r="Q160" s="193">
        <v>0</v>
      </c>
      <c r="R160" s="193">
        <f t="shared" si="2"/>
        <v>0</v>
      </c>
      <c r="S160" s="193">
        <v>0</v>
      </c>
      <c r="T160" s="194">
        <f t="shared" si="3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95" t="s">
        <v>220</v>
      </c>
      <c r="AT160" s="195" t="s">
        <v>256</v>
      </c>
      <c r="AU160" s="195" t="s">
        <v>180</v>
      </c>
      <c r="AY160" s="14" t="s">
        <v>172</v>
      </c>
      <c r="BE160" s="196">
        <f t="shared" si="4"/>
        <v>0</v>
      </c>
      <c r="BF160" s="196">
        <f t="shared" si="5"/>
        <v>0</v>
      </c>
      <c r="BG160" s="196">
        <f t="shared" si="6"/>
        <v>0</v>
      </c>
      <c r="BH160" s="196">
        <f t="shared" si="7"/>
        <v>0</v>
      </c>
      <c r="BI160" s="196">
        <f t="shared" si="8"/>
        <v>0</v>
      </c>
      <c r="BJ160" s="14" t="s">
        <v>180</v>
      </c>
      <c r="BK160" s="196">
        <f t="shared" si="9"/>
        <v>0</v>
      </c>
      <c r="BL160" s="14" t="s">
        <v>179</v>
      </c>
      <c r="BM160" s="195" t="s">
        <v>552</v>
      </c>
    </row>
    <row r="161" spans="1:65" s="2" customFormat="1" ht="24.2" customHeight="1">
      <c r="A161" s="31"/>
      <c r="B161" s="32"/>
      <c r="C161" s="184" t="s">
        <v>412</v>
      </c>
      <c r="D161" s="184" t="s">
        <v>175</v>
      </c>
      <c r="E161" s="185" t="s">
        <v>1141</v>
      </c>
      <c r="F161" s="186" t="s">
        <v>1142</v>
      </c>
      <c r="G161" s="187" t="s">
        <v>337</v>
      </c>
      <c r="H161" s="188">
        <v>3.6</v>
      </c>
      <c r="I161" s="189"/>
      <c r="J161" s="188">
        <f t="shared" si="0"/>
        <v>0</v>
      </c>
      <c r="K161" s="190"/>
      <c r="L161" s="36"/>
      <c r="M161" s="191" t="s">
        <v>1</v>
      </c>
      <c r="N161" s="192" t="s">
        <v>38</v>
      </c>
      <c r="O161" s="68"/>
      <c r="P161" s="193">
        <f t="shared" si="1"/>
        <v>0</v>
      </c>
      <c r="Q161" s="193">
        <v>0</v>
      </c>
      <c r="R161" s="193">
        <f t="shared" si="2"/>
        <v>0</v>
      </c>
      <c r="S161" s="193">
        <v>0</v>
      </c>
      <c r="T161" s="194">
        <f t="shared" si="3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95" t="s">
        <v>179</v>
      </c>
      <c r="AT161" s="195" t="s">
        <v>175</v>
      </c>
      <c r="AU161" s="195" t="s">
        <v>180</v>
      </c>
      <c r="AY161" s="14" t="s">
        <v>172</v>
      </c>
      <c r="BE161" s="196">
        <f t="shared" si="4"/>
        <v>0</v>
      </c>
      <c r="BF161" s="196">
        <f t="shared" si="5"/>
        <v>0</v>
      </c>
      <c r="BG161" s="196">
        <f t="shared" si="6"/>
        <v>0</v>
      </c>
      <c r="BH161" s="196">
        <f t="shared" si="7"/>
        <v>0</v>
      </c>
      <c r="BI161" s="196">
        <f t="shared" si="8"/>
        <v>0</v>
      </c>
      <c r="BJ161" s="14" t="s">
        <v>180</v>
      </c>
      <c r="BK161" s="196">
        <f t="shared" si="9"/>
        <v>0</v>
      </c>
      <c r="BL161" s="14" t="s">
        <v>179</v>
      </c>
      <c r="BM161" s="195" t="s">
        <v>560</v>
      </c>
    </row>
    <row r="162" spans="1:65" s="2" customFormat="1" ht="24.2" customHeight="1">
      <c r="A162" s="31"/>
      <c r="B162" s="32"/>
      <c r="C162" s="197" t="s">
        <v>416</v>
      </c>
      <c r="D162" s="197" t="s">
        <v>256</v>
      </c>
      <c r="E162" s="198" t="s">
        <v>1144</v>
      </c>
      <c r="F162" s="199" t="s">
        <v>1145</v>
      </c>
      <c r="G162" s="200" t="s">
        <v>457</v>
      </c>
      <c r="H162" s="201">
        <v>0.5</v>
      </c>
      <c r="I162" s="202"/>
      <c r="J162" s="201">
        <f t="shared" si="0"/>
        <v>0</v>
      </c>
      <c r="K162" s="203"/>
      <c r="L162" s="204"/>
      <c r="M162" s="205" t="s">
        <v>1</v>
      </c>
      <c r="N162" s="206" t="s">
        <v>38</v>
      </c>
      <c r="O162" s="68"/>
      <c r="P162" s="193">
        <f t="shared" si="1"/>
        <v>0</v>
      </c>
      <c r="Q162" s="193">
        <v>1E-3</v>
      </c>
      <c r="R162" s="193">
        <f t="shared" si="2"/>
        <v>5.0000000000000001E-4</v>
      </c>
      <c r="S162" s="193">
        <v>0</v>
      </c>
      <c r="T162" s="194">
        <f t="shared" si="3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95" t="s">
        <v>220</v>
      </c>
      <c r="AT162" s="195" t="s">
        <v>256</v>
      </c>
      <c r="AU162" s="195" t="s">
        <v>180</v>
      </c>
      <c r="AY162" s="14" t="s">
        <v>172</v>
      </c>
      <c r="BE162" s="196">
        <f t="shared" si="4"/>
        <v>0</v>
      </c>
      <c r="BF162" s="196">
        <f t="shared" si="5"/>
        <v>0</v>
      </c>
      <c r="BG162" s="196">
        <f t="shared" si="6"/>
        <v>0</v>
      </c>
      <c r="BH162" s="196">
        <f t="shared" si="7"/>
        <v>0</v>
      </c>
      <c r="BI162" s="196">
        <f t="shared" si="8"/>
        <v>0</v>
      </c>
      <c r="BJ162" s="14" t="s">
        <v>180</v>
      </c>
      <c r="BK162" s="196">
        <f t="shared" si="9"/>
        <v>0</v>
      </c>
      <c r="BL162" s="14" t="s">
        <v>179</v>
      </c>
      <c r="BM162" s="195" t="s">
        <v>567</v>
      </c>
    </row>
    <row r="163" spans="1:65" s="2" customFormat="1" ht="24.2" customHeight="1">
      <c r="A163" s="31"/>
      <c r="B163" s="32"/>
      <c r="C163" s="197" t="s">
        <v>422</v>
      </c>
      <c r="D163" s="197" t="s">
        <v>256</v>
      </c>
      <c r="E163" s="198" t="s">
        <v>1147</v>
      </c>
      <c r="F163" s="199" t="s">
        <v>1148</v>
      </c>
      <c r="G163" s="200" t="s">
        <v>457</v>
      </c>
      <c r="H163" s="201">
        <v>0.5</v>
      </c>
      <c r="I163" s="202"/>
      <c r="J163" s="201">
        <f t="shared" si="0"/>
        <v>0</v>
      </c>
      <c r="K163" s="203"/>
      <c r="L163" s="204"/>
      <c r="M163" s="205" t="s">
        <v>1</v>
      </c>
      <c r="N163" s="206" t="s">
        <v>38</v>
      </c>
      <c r="O163" s="68"/>
      <c r="P163" s="193">
        <f t="shared" si="1"/>
        <v>0</v>
      </c>
      <c r="Q163" s="193">
        <v>1E-3</v>
      </c>
      <c r="R163" s="193">
        <f t="shared" si="2"/>
        <v>5.0000000000000001E-4</v>
      </c>
      <c r="S163" s="193">
        <v>0</v>
      </c>
      <c r="T163" s="194">
        <f t="shared" si="3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95" t="s">
        <v>220</v>
      </c>
      <c r="AT163" s="195" t="s">
        <v>256</v>
      </c>
      <c r="AU163" s="195" t="s">
        <v>180</v>
      </c>
      <c r="AY163" s="14" t="s">
        <v>172</v>
      </c>
      <c r="BE163" s="196">
        <f t="shared" si="4"/>
        <v>0</v>
      </c>
      <c r="BF163" s="196">
        <f t="shared" si="5"/>
        <v>0</v>
      </c>
      <c r="BG163" s="196">
        <f t="shared" si="6"/>
        <v>0</v>
      </c>
      <c r="BH163" s="196">
        <f t="shared" si="7"/>
        <v>0</v>
      </c>
      <c r="BI163" s="196">
        <f t="shared" si="8"/>
        <v>0</v>
      </c>
      <c r="BJ163" s="14" t="s">
        <v>180</v>
      </c>
      <c r="BK163" s="196">
        <f t="shared" si="9"/>
        <v>0</v>
      </c>
      <c r="BL163" s="14" t="s">
        <v>179</v>
      </c>
      <c r="BM163" s="195" t="s">
        <v>577</v>
      </c>
    </row>
    <row r="164" spans="1:65" s="2" customFormat="1" ht="24.2" customHeight="1">
      <c r="A164" s="31"/>
      <c r="B164" s="32"/>
      <c r="C164" s="197" t="s">
        <v>426</v>
      </c>
      <c r="D164" s="197" t="s">
        <v>256</v>
      </c>
      <c r="E164" s="198" t="s">
        <v>1150</v>
      </c>
      <c r="F164" s="199" t="s">
        <v>1151</v>
      </c>
      <c r="G164" s="200" t="s">
        <v>457</v>
      </c>
      <c r="H164" s="201">
        <v>0.5</v>
      </c>
      <c r="I164" s="202"/>
      <c r="J164" s="201">
        <f t="shared" si="0"/>
        <v>0</v>
      </c>
      <c r="K164" s="203"/>
      <c r="L164" s="204"/>
      <c r="M164" s="205" t="s">
        <v>1</v>
      </c>
      <c r="N164" s="206" t="s">
        <v>38</v>
      </c>
      <c r="O164" s="68"/>
      <c r="P164" s="193">
        <f t="shared" si="1"/>
        <v>0</v>
      </c>
      <c r="Q164" s="193">
        <v>1E-3</v>
      </c>
      <c r="R164" s="193">
        <f t="shared" si="2"/>
        <v>5.0000000000000001E-4</v>
      </c>
      <c r="S164" s="193">
        <v>0</v>
      </c>
      <c r="T164" s="194">
        <f t="shared" si="3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95" t="s">
        <v>220</v>
      </c>
      <c r="AT164" s="195" t="s">
        <v>256</v>
      </c>
      <c r="AU164" s="195" t="s">
        <v>180</v>
      </c>
      <c r="AY164" s="14" t="s">
        <v>172</v>
      </c>
      <c r="BE164" s="196">
        <f t="shared" si="4"/>
        <v>0</v>
      </c>
      <c r="BF164" s="196">
        <f t="shared" si="5"/>
        <v>0</v>
      </c>
      <c r="BG164" s="196">
        <f t="shared" si="6"/>
        <v>0</v>
      </c>
      <c r="BH164" s="196">
        <f t="shared" si="7"/>
        <v>0</v>
      </c>
      <c r="BI164" s="196">
        <f t="shared" si="8"/>
        <v>0</v>
      </c>
      <c r="BJ164" s="14" t="s">
        <v>180</v>
      </c>
      <c r="BK164" s="196">
        <f t="shared" si="9"/>
        <v>0</v>
      </c>
      <c r="BL164" s="14" t="s">
        <v>179</v>
      </c>
      <c r="BM164" s="195" t="s">
        <v>585</v>
      </c>
    </row>
    <row r="165" spans="1:65" s="2" customFormat="1" ht="24.2" customHeight="1">
      <c r="A165" s="31"/>
      <c r="B165" s="32"/>
      <c r="C165" s="184" t="s">
        <v>432</v>
      </c>
      <c r="D165" s="184" t="s">
        <v>175</v>
      </c>
      <c r="E165" s="185" t="s">
        <v>1153</v>
      </c>
      <c r="F165" s="186" t="s">
        <v>1154</v>
      </c>
      <c r="G165" s="187" t="s">
        <v>337</v>
      </c>
      <c r="H165" s="188">
        <v>12</v>
      </c>
      <c r="I165" s="189"/>
      <c r="J165" s="188">
        <f t="shared" si="0"/>
        <v>0</v>
      </c>
      <c r="K165" s="190"/>
      <c r="L165" s="36"/>
      <c r="M165" s="191" t="s">
        <v>1</v>
      </c>
      <c r="N165" s="192" t="s">
        <v>38</v>
      </c>
      <c r="O165" s="68"/>
      <c r="P165" s="193">
        <f t="shared" si="1"/>
        <v>0</v>
      </c>
      <c r="Q165" s="193">
        <v>0</v>
      </c>
      <c r="R165" s="193">
        <f t="shared" si="2"/>
        <v>0</v>
      </c>
      <c r="S165" s="193">
        <v>0</v>
      </c>
      <c r="T165" s="194">
        <f t="shared" si="3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95" t="s">
        <v>179</v>
      </c>
      <c r="AT165" s="195" t="s">
        <v>175</v>
      </c>
      <c r="AU165" s="195" t="s">
        <v>180</v>
      </c>
      <c r="AY165" s="14" t="s">
        <v>172</v>
      </c>
      <c r="BE165" s="196">
        <f t="shared" si="4"/>
        <v>0</v>
      </c>
      <c r="BF165" s="196">
        <f t="shared" si="5"/>
        <v>0</v>
      </c>
      <c r="BG165" s="196">
        <f t="shared" si="6"/>
        <v>0</v>
      </c>
      <c r="BH165" s="196">
        <f t="shared" si="7"/>
        <v>0</v>
      </c>
      <c r="BI165" s="196">
        <f t="shared" si="8"/>
        <v>0</v>
      </c>
      <c r="BJ165" s="14" t="s">
        <v>180</v>
      </c>
      <c r="BK165" s="196">
        <f t="shared" si="9"/>
        <v>0</v>
      </c>
      <c r="BL165" s="14" t="s">
        <v>179</v>
      </c>
      <c r="BM165" s="195" t="s">
        <v>590</v>
      </c>
    </row>
    <row r="166" spans="1:65" s="2" customFormat="1" ht="24.2" customHeight="1">
      <c r="A166" s="31"/>
      <c r="B166" s="32"/>
      <c r="C166" s="197" t="s">
        <v>438</v>
      </c>
      <c r="D166" s="197" t="s">
        <v>256</v>
      </c>
      <c r="E166" s="198" t="s">
        <v>1799</v>
      </c>
      <c r="F166" s="199" t="s">
        <v>1800</v>
      </c>
      <c r="G166" s="200" t="s">
        <v>1048</v>
      </c>
      <c r="H166" s="201">
        <v>1</v>
      </c>
      <c r="I166" s="202"/>
      <c r="J166" s="201">
        <f t="shared" si="0"/>
        <v>0</v>
      </c>
      <c r="K166" s="203"/>
      <c r="L166" s="204"/>
      <c r="M166" s="205" t="s">
        <v>1</v>
      </c>
      <c r="N166" s="206" t="s">
        <v>38</v>
      </c>
      <c r="O166" s="68"/>
      <c r="P166" s="193">
        <f t="shared" si="1"/>
        <v>0</v>
      </c>
      <c r="Q166" s="193">
        <v>0</v>
      </c>
      <c r="R166" s="193">
        <f t="shared" si="2"/>
        <v>0</v>
      </c>
      <c r="S166" s="193">
        <v>0</v>
      </c>
      <c r="T166" s="194">
        <f t="shared" si="3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95" t="s">
        <v>220</v>
      </c>
      <c r="AT166" s="195" t="s">
        <v>256</v>
      </c>
      <c r="AU166" s="195" t="s">
        <v>180</v>
      </c>
      <c r="AY166" s="14" t="s">
        <v>172</v>
      </c>
      <c r="BE166" s="196">
        <f t="shared" si="4"/>
        <v>0</v>
      </c>
      <c r="BF166" s="196">
        <f t="shared" si="5"/>
        <v>0</v>
      </c>
      <c r="BG166" s="196">
        <f t="shared" si="6"/>
        <v>0</v>
      </c>
      <c r="BH166" s="196">
        <f t="shared" si="7"/>
        <v>0</v>
      </c>
      <c r="BI166" s="196">
        <f t="shared" si="8"/>
        <v>0</v>
      </c>
      <c r="BJ166" s="14" t="s">
        <v>180</v>
      </c>
      <c r="BK166" s="196">
        <f t="shared" si="9"/>
        <v>0</v>
      </c>
      <c r="BL166" s="14" t="s">
        <v>179</v>
      </c>
      <c r="BM166" s="195" t="s">
        <v>592</v>
      </c>
    </row>
    <row r="167" spans="1:65" s="2" customFormat="1" ht="24.2" customHeight="1">
      <c r="A167" s="31"/>
      <c r="B167" s="32"/>
      <c r="C167" s="197" t="s">
        <v>444</v>
      </c>
      <c r="D167" s="197" t="s">
        <v>256</v>
      </c>
      <c r="E167" s="198" t="s">
        <v>1155</v>
      </c>
      <c r="F167" s="199" t="s">
        <v>1156</v>
      </c>
      <c r="G167" s="200" t="s">
        <v>1048</v>
      </c>
      <c r="H167" s="201">
        <v>1</v>
      </c>
      <c r="I167" s="202"/>
      <c r="J167" s="201">
        <f t="shared" si="0"/>
        <v>0</v>
      </c>
      <c r="K167" s="203"/>
      <c r="L167" s="204"/>
      <c r="M167" s="205" t="s">
        <v>1</v>
      </c>
      <c r="N167" s="206" t="s">
        <v>38</v>
      </c>
      <c r="O167" s="68"/>
      <c r="P167" s="193">
        <f t="shared" si="1"/>
        <v>0</v>
      </c>
      <c r="Q167" s="193">
        <v>0</v>
      </c>
      <c r="R167" s="193">
        <f t="shared" si="2"/>
        <v>0</v>
      </c>
      <c r="S167" s="193">
        <v>0</v>
      </c>
      <c r="T167" s="194">
        <f t="shared" si="3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95" t="s">
        <v>220</v>
      </c>
      <c r="AT167" s="195" t="s">
        <v>256</v>
      </c>
      <c r="AU167" s="195" t="s">
        <v>180</v>
      </c>
      <c r="AY167" s="14" t="s">
        <v>172</v>
      </c>
      <c r="BE167" s="196">
        <f t="shared" si="4"/>
        <v>0</v>
      </c>
      <c r="BF167" s="196">
        <f t="shared" si="5"/>
        <v>0</v>
      </c>
      <c r="BG167" s="196">
        <f t="shared" si="6"/>
        <v>0</v>
      </c>
      <c r="BH167" s="196">
        <f t="shared" si="7"/>
        <v>0</v>
      </c>
      <c r="BI167" s="196">
        <f t="shared" si="8"/>
        <v>0</v>
      </c>
      <c r="BJ167" s="14" t="s">
        <v>180</v>
      </c>
      <c r="BK167" s="196">
        <f t="shared" si="9"/>
        <v>0</v>
      </c>
      <c r="BL167" s="14" t="s">
        <v>179</v>
      </c>
      <c r="BM167" s="195" t="s">
        <v>601</v>
      </c>
    </row>
    <row r="168" spans="1:65" s="2" customFormat="1" ht="24.2" customHeight="1">
      <c r="A168" s="31"/>
      <c r="B168" s="32"/>
      <c r="C168" s="184" t="s">
        <v>450</v>
      </c>
      <c r="D168" s="184" t="s">
        <v>175</v>
      </c>
      <c r="E168" s="185" t="s">
        <v>1157</v>
      </c>
      <c r="F168" s="186" t="s">
        <v>1158</v>
      </c>
      <c r="G168" s="187" t="s">
        <v>1048</v>
      </c>
      <c r="H168" s="188">
        <v>1</v>
      </c>
      <c r="I168" s="189"/>
      <c r="J168" s="188">
        <f t="shared" si="0"/>
        <v>0</v>
      </c>
      <c r="K168" s="190"/>
      <c r="L168" s="36"/>
      <c r="M168" s="191" t="s">
        <v>1</v>
      </c>
      <c r="N168" s="192" t="s">
        <v>38</v>
      </c>
      <c r="O168" s="68"/>
      <c r="P168" s="193">
        <f t="shared" si="1"/>
        <v>0</v>
      </c>
      <c r="Q168" s="193">
        <v>0</v>
      </c>
      <c r="R168" s="193">
        <f t="shared" si="2"/>
        <v>0</v>
      </c>
      <c r="S168" s="193">
        <v>0</v>
      </c>
      <c r="T168" s="194">
        <f t="shared" si="3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95" t="s">
        <v>179</v>
      </c>
      <c r="AT168" s="195" t="s">
        <v>175</v>
      </c>
      <c r="AU168" s="195" t="s">
        <v>180</v>
      </c>
      <c r="AY168" s="14" t="s">
        <v>172</v>
      </c>
      <c r="BE168" s="196">
        <f t="shared" si="4"/>
        <v>0</v>
      </c>
      <c r="BF168" s="196">
        <f t="shared" si="5"/>
        <v>0</v>
      </c>
      <c r="BG168" s="196">
        <f t="shared" si="6"/>
        <v>0</v>
      </c>
      <c r="BH168" s="196">
        <f t="shared" si="7"/>
        <v>0</v>
      </c>
      <c r="BI168" s="196">
        <f t="shared" si="8"/>
        <v>0</v>
      </c>
      <c r="BJ168" s="14" t="s">
        <v>180</v>
      </c>
      <c r="BK168" s="196">
        <f t="shared" si="9"/>
        <v>0</v>
      </c>
      <c r="BL168" s="14" t="s">
        <v>179</v>
      </c>
      <c r="BM168" s="195" t="s">
        <v>609</v>
      </c>
    </row>
    <row r="169" spans="1:65" s="2" customFormat="1" ht="24.2" customHeight="1">
      <c r="A169" s="31"/>
      <c r="B169" s="32"/>
      <c r="C169" s="197" t="s">
        <v>454</v>
      </c>
      <c r="D169" s="197" t="s">
        <v>256</v>
      </c>
      <c r="E169" s="198" t="s">
        <v>1159</v>
      </c>
      <c r="F169" s="199" t="s">
        <v>1160</v>
      </c>
      <c r="G169" s="200" t="s">
        <v>1048</v>
      </c>
      <c r="H169" s="201">
        <v>1</v>
      </c>
      <c r="I169" s="202"/>
      <c r="J169" s="201">
        <f t="shared" si="0"/>
        <v>0</v>
      </c>
      <c r="K169" s="203"/>
      <c r="L169" s="204"/>
      <c r="M169" s="205" t="s">
        <v>1</v>
      </c>
      <c r="N169" s="206" t="s">
        <v>38</v>
      </c>
      <c r="O169" s="68"/>
      <c r="P169" s="193">
        <f t="shared" si="1"/>
        <v>0</v>
      </c>
      <c r="Q169" s="193">
        <v>0</v>
      </c>
      <c r="R169" s="193">
        <f t="shared" si="2"/>
        <v>0</v>
      </c>
      <c r="S169" s="193">
        <v>0</v>
      </c>
      <c r="T169" s="194">
        <f t="shared" si="3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95" t="s">
        <v>220</v>
      </c>
      <c r="AT169" s="195" t="s">
        <v>256</v>
      </c>
      <c r="AU169" s="195" t="s">
        <v>180</v>
      </c>
      <c r="AY169" s="14" t="s">
        <v>172</v>
      </c>
      <c r="BE169" s="196">
        <f t="shared" si="4"/>
        <v>0</v>
      </c>
      <c r="BF169" s="196">
        <f t="shared" si="5"/>
        <v>0</v>
      </c>
      <c r="BG169" s="196">
        <f t="shared" si="6"/>
        <v>0</v>
      </c>
      <c r="BH169" s="196">
        <f t="shared" si="7"/>
        <v>0</v>
      </c>
      <c r="BI169" s="196">
        <f t="shared" si="8"/>
        <v>0</v>
      </c>
      <c r="BJ169" s="14" t="s">
        <v>180</v>
      </c>
      <c r="BK169" s="196">
        <f t="shared" si="9"/>
        <v>0</v>
      </c>
      <c r="BL169" s="14" t="s">
        <v>179</v>
      </c>
      <c r="BM169" s="195" t="s">
        <v>617</v>
      </c>
    </row>
    <row r="170" spans="1:65" s="2" customFormat="1" ht="24.2" customHeight="1">
      <c r="A170" s="31"/>
      <c r="B170" s="32"/>
      <c r="C170" s="197" t="s">
        <v>462</v>
      </c>
      <c r="D170" s="197" t="s">
        <v>256</v>
      </c>
      <c r="E170" s="198" t="s">
        <v>1161</v>
      </c>
      <c r="F170" s="199" t="s">
        <v>1162</v>
      </c>
      <c r="G170" s="200" t="s">
        <v>1048</v>
      </c>
      <c r="H170" s="201">
        <v>1</v>
      </c>
      <c r="I170" s="202"/>
      <c r="J170" s="201">
        <f t="shared" si="0"/>
        <v>0</v>
      </c>
      <c r="K170" s="203"/>
      <c r="L170" s="204"/>
      <c r="M170" s="205" t="s">
        <v>1</v>
      </c>
      <c r="N170" s="206" t="s">
        <v>38</v>
      </c>
      <c r="O170" s="68"/>
      <c r="P170" s="193">
        <f t="shared" si="1"/>
        <v>0</v>
      </c>
      <c r="Q170" s="193">
        <v>1.8000000000000001E-4</v>
      </c>
      <c r="R170" s="193">
        <f t="shared" si="2"/>
        <v>1.8000000000000001E-4</v>
      </c>
      <c r="S170" s="193">
        <v>0</v>
      </c>
      <c r="T170" s="194">
        <f t="shared" si="3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95" t="s">
        <v>220</v>
      </c>
      <c r="AT170" s="195" t="s">
        <v>256</v>
      </c>
      <c r="AU170" s="195" t="s">
        <v>180</v>
      </c>
      <c r="AY170" s="14" t="s">
        <v>172</v>
      </c>
      <c r="BE170" s="196">
        <f t="shared" si="4"/>
        <v>0</v>
      </c>
      <c r="BF170" s="196">
        <f t="shared" si="5"/>
        <v>0</v>
      </c>
      <c r="BG170" s="196">
        <f t="shared" si="6"/>
        <v>0</v>
      </c>
      <c r="BH170" s="196">
        <f t="shared" si="7"/>
        <v>0</v>
      </c>
      <c r="BI170" s="196">
        <f t="shared" si="8"/>
        <v>0</v>
      </c>
      <c r="BJ170" s="14" t="s">
        <v>180</v>
      </c>
      <c r="BK170" s="196">
        <f t="shared" si="9"/>
        <v>0</v>
      </c>
      <c r="BL170" s="14" t="s">
        <v>179</v>
      </c>
      <c r="BM170" s="195" t="s">
        <v>627</v>
      </c>
    </row>
    <row r="171" spans="1:65" s="2" customFormat="1" ht="24.2" customHeight="1">
      <c r="A171" s="31"/>
      <c r="B171" s="32"/>
      <c r="C171" s="184" t="s">
        <v>466</v>
      </c>
      <c r="D171" s="184" t="s">
        <v>175</v>
      </c>
      <c r="E171" s="185" t="s">
        <v>1801</v>
      </c>
      <c r="F171" s="186" t="s">
        <v>1802</v>
      </c>
      <c r="G171" s="187" t="s">
        <v>1048</v>
      </c>
      <c r="H171" s="188">
        <v>2</v>
      </c>
      <c r="I171" s="189"/>
      <c r="J171" s="188">
        <f t="shared" si="0"/>
        <v>0</v>
      </c>
      <c r="K171" s="190"/>
      <c r="L171" s="36"/>
      <c r="M171" s="191" t="s">
        <v>1</v>
      </c>
      <c r="N171" s="192" t="s">
        <v>38</v>
      </c>
      <c r="O171" s="68"/>
      <c r="P171" s="193">
        <f t="shared" si="1"/>
        <v>0</v>
      </c>
      <c r="Q171" s="193">
        <v>0</v>
      </c>
      <c r="R171" s="193">
        <f t="shared" si="2"/>
        <v>0</v>
      </c>
      <c r="S171" s="193">
        <v>0</v>
      </c>
      <c r="T171" s="194">
        <f t="shared" si="3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95" t="s">
        <v>179</v>
      </c>
      <c r="AT171" s="195" t="s">
        <v>175</v>
      </c>
      <c r="AU171" s="195" t="s">
        <v>180</v>
      </c>
      <c r="AY171" s="14" t="s">
        <v>172</v>
      </c>
      <c r="BE171" s="196">
        <f t="shared" si="4"/>
        <v>0</v>
      </c>
      <c r="BF171" s="196">
        <f t="shared" si="5"/>
        <v>0</v>
      </c>
      <c r="BG171" s="196">
        <f t="shared" si="6"/>
        <v>0</v>
      </c>
      <c r="BH171" s="196">
        <f t="shared" si="7"/>
        <v>0</v>
      </c>
      <c r="BI171" s="196">
        <f t="shared" si="8"/>
        <v>0</v>
      </c>
      <c r="BJ171" s="14" t="s">
        <v>180</v>
      </c>
      <c r="BK171" s="196">
        <f t="shared" si="9"/>
        <v>0</v>
      </c>
      <c r="BL171" s="14" t="s">
        <v>179</v>
      </c>
      <c r="BM171" s="195" t="s">
        <v>637</v>
      </c>
    </row>
    <row r="172" spans="1:65" s="2" customFormat="1" ht="24.2" customHeight="1">
      <c r="A172" s="31"/>
      <c r="B172" s="32"/>
      <c r="C172" s="197" t="s">
        <v>472</v>
      </c>
      <c r="D172" s="197" t="s">
        <v>256</v>
      </c>
      <c r="E172" s="198" t="s">
        <v>1787</v>
      </c>
      <c r="F172" s="199" t="s">
        <v>1788</v>
      </c>
      <c r="G172" s="200" t="s">
        <v>1048</v>
      </c>
      <c r="H172" s="201">
        <v>2</v>
      </c>
      <c r="I172" s="202"/>
      <c r="J172" s="201">
        <f t="shared" si="0"/>
        <v>0</v>
      </c>
      <c r="K172" s="203"/>
      <c r="L172" s="204"/>
      <c r="M172" s="205" t="s">
        <v>1</v>
      </c>
      <c r="N172" s="206" t="s">
        <v>38</v>
      </c>
      <c r="O172" s="68"/>
      <c r="P172" s="193">
        <f t="shared" si="1"/>
        <v>0</v>
      </c>
      <c r="Q172" s="193">
        <v>0</v>
      </c>
      <c r="R172" s="193">
        <f t="shared" si="2"/>
        <v>0</v>
      </c>
      <c r="S172" s="193">
        <v>0</v>
      </c>
      <c r="T172" s="194">
        <f t="shared" si="3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95" t="s">
        <v>220</v>
      </c>
      <c r="AT172" s="195" t="s">
        <v>256</v>
      </c>
      <c r="AU172" s="195" t="s">
        <v>180</v>
      </c>
      <c r="AY172" s="14" t="s">
        <v>172</v>
      </c>
      <c r="BE172" s="196">
        <f t="shared" si="4"/>
        <v>0</v>
      </c>
      <c r="BF172" s="196">
        <f t="shared" si="5"/>
        <v>0</v>
      </c>
      <c r="BG172" s="196">
        <f t="shared" si="6"/>
        <v>0</v>
      </c>
      <c r="BH172" s="196">
        <f t="shared" si="7"/>
        <v>0</v>
      </c>
      <c r="BI172" s="196">
        <f t="shared" si="8"/>
        <v>0</v>
      </c>
      <c r="BJ172" s="14" t="s">
        <v>180</v>
      </c>
      <c r="BK172" s="196">
        <f t="shared" si="9"/>
        <v>0</v>
      </c>
      <c r="BL172" s="14" t="s">
        <v>179</v>
      </c>
      <c r="BM172" s="195" t="s">
        <v>645</v>
      </c>
    </row>
    <row r="173" spans="1:65" s="2" customFormat="1" ht="24.2" customHeight="1">
      <c r="A173" s="31"/>
      <c r="B173" s="32"/>
      <c r="C173" s="197" t="s">
        <v>476</v>
      </c>
      <c r="D173" s="197" t="s">
        <v>256</v>
      </c>
      <c r="E173" s="198" t="s">
        <v>1789</v>
      </c>
      <c r="F173" s="199" t="s">
        <v>1790</v>
      </c>
      <c r="G173" s="200" t="s">
        <v>1048</v>
      </c>
      <c r="H173" s="201">
        <v>2</v>
      </c>
      <c r="I173" s="202"/>
      <c r="J173" s="201">
        <f t="shared" si="0"/>
        <v>0</v>
      </c>
      <c r="K173" s="203"/>
      <c r="L173" s="204"/>
      <c r="M173" s="205" t="s">
        <v>1</v>
      </c>
      <c r="N173" s="206" t="s">
        <v>38</v>
      </c>
      <c r="O173" s="68"/>
      <c r="P173" s="193">
        <f t="shared" si="1"/>
        <v>0</v>
      </c>
      <c r="Q173" s="193">
        <v>8.2000000000000007E-3</v>
      </c>
      <c r="R173" s="193">
        <f t="shared" si="2"/>
        <v>1.6400000000000001E-2</v>
      </c>
      <c r="S173" s="193">
        <v>0</v>
      </c>
      <c r="T173" s="194">
        <f t="shared" si="3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220</v>
      </c>
      <c r="AT173" s="195" t="s">
        <v>256</v>
      </c>
      <c r="AU173" s="195" t="s">
        <v>180</v>
      </c>
      <c r="AY173" s="14" t="s">
        <v>172</v>
      </c>
      <c r="BE173" s="196">
        <f t="shared" si="4"/>
        <v>0</v>
      </c>
      <c r="BF173" s="196">
        <f t="shared" si="5"/>
        <v>0</v>
      </c>
      <c r="BG173" s="196">
        <f t="shared" si="6"/>
        <v>0</v>
      </c>
      <c r="BH173" s="196">
        <f t="shared" si="7"/>
        <v>0</v>
      </c>
      <c r="BI173" s="196">
        <f t="shared" si="8"/>
        <v>0</v>
      </c>
      <c r="BJ173" s="14" t="s">
        <v>180</v>
      </c>
      <c r="BK173" s="196">
        <f t="shared" si="9"/>
        <v>0</v>
      </c>
      <c r="BL173" s="14" t="s">
        <v>179</v>
      </c>
      <c r="BM173" s="195" t="s">
        <v>867</v>
      </c>
    </row>
    <row r="174" spans="1:65" s="2" customFormat="1" ht="24.2" customHeight="1">
      <c r="A174" s="31"/>
      <c r="B174" s="32"/>
      <c r="C174" s="184" t="s">
        <v>482</v>
      </c>
      <c r="D174" s="184" t="s">
        <v>175</v>
      </c>
      <c r="E174" s="185" t="s">
        <v>1184</v>
      </c>
      <c r="F174" s="186" t="s">
        <v>1185</v>
      </c>
      <c r="G174" s="187" t="s">
        <v>218</v>
      </c>
      <c r="H174" s="188">
        <v>3.3</v>
      </c>
      <c r="I174" s="189"/>
      <c r="J174" s="188">
        <f t="shared" si="0"/>
        <v>0</v>
      </c>
      <c r="K174" s="190"/>
      <c r="L174" s="36"/>
      <c r="M174" s="191" t="s">
        <v>1</v>
      </c>
      <c r="N174" s="192" t="s">
        <v>38</v>
      </c>
      <c r="O174" s="68"/>
      <c r="P174" s="193">
        <f t="shared" si="1"/>
        <v>0</v>
      </c>
      <c r="Q174" s="193">
        <v>0</v>
      </c>
      <c r="R174" s="193">
        <f t="shared" si="2"/>
        <v>0</v>
      </c>
      <c r="S174" s="193">
        <v>0</v>
      </c>
      <c r="T174" s="194">
        <f t="shared" si="3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95" t="s">
        <v>179</v>
      </c>
      <c r="AT174" s="195" t="s">
        <v>175</v>
      </c>
      <c r="AU174" s="195" t="s">
        <v>180</v>
      </c>
      <c r="AY174" s="14" t="s">
        <v>172</v>
      </c>
      <c r="BE174" s="196">
        <f t="shared" si="4"/>
        <v>0</v>
      </c>
      <c r="BF174" s="196">
        <f t="shared" si="5"/>
        <v>0</v>
      </c>
      <c r="BG174" s="196">
        <f t="shared" si="6"/>
        <v>0</v>
      </c>
      <c r="BH174" s="196">
        <f t="shared" si="7"/>
        <v>0</v>
      </c>
      <c r="BI174" s="196">
        <f t="shared" si="8"/>
        <v>0</v>
      </c>
      <c r="BJ174" s="14" t="s">
        <v>180</v>
      </c>
      <c r="BK174" s="196">
        <f t="shared" si="9"/>
        <v>0</v>
      </c>
      <c r="BL174" s="14" t="s">
        <v>179</v>
      </c>
      <c r="BM174" s="195" t="s">
        <v>869</v>
      </c>
    </row>
    <row r="175" spans="1:65" s="2" customFormat="1" ht="24.2" customHeight="1">
      <c r="A175" s="31"/>
      <c r="B175" s="32"/>
      <c r="C175" s="184" t="s">
        <v>486</v>
      </c>
      <c r="D175" s="184" t="s">
        <v>175</v>
      </c>
      <c r="E175" s="185" t="s">
        <v>1187</v>
      </c>
      <c r="F175" s="186" t="s">
        <v>1188</v>
      </c>
      <c r="G175" s="187" t="s">
        <v>218</v>
      </c>
      <c r="H175" s="188">
        <v>99</v>
      </c>
      <c r="I175" s="189"/>
      <c r="J175" s="188">
        <f t="shared" si="0"/>
        <v>0</v>
      </c>
      <c r="K175" s="190"/>
      <c r="L175" s="36"/>
      <c r="M175" s="191" t="s">
        <v>1</v>
      </c>
      <c r="N175" s="192" t="s">
        <v>38</v>
      </c>
      <c r="O175" s="68"/>
      <c r="P175" s="193">
        <f t="shared" si="1"/>
        <v>0</v>
      </c>
      <c r="Q175" s="193">
        <v>0</v>
      </c>
      <c r="R175" s="193">
        <f t="shared" si="2"/>
        <v>0</v>
      </c>
      <c r="S175" s="193">
        <v>0</v>
      </c>
      <c r="T175" s="194">
        <f t="shared" si="3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179</v>
      </c>
      <c r="AT175" s="195" t="s">
        <v>175</v>
      </c>
      <c r="AU175" s="195" t="s">
        <v>180</v>
      </c>
      <c r="AY175" s="14" t="s">
        <v>172</v>
      </c>
      <c r="BE175" s="196">
        <f t="shared" si="4"/>
        <v>0</v>
      </c>
      <c r="BF175" s="196">
        <f t="shared" si="5"/>
        <v>0</v>
      </c>
      <c r="BG175" s="196">
        <f t="shared" si="6"/>
        <v>0</v>
      </c>
      <c r="BH175" s="196">
        <f t="shared" si="7"/>
        <v>0</v>
      </c>
      <c r="BI175" s="196">
        <f t="shared" si="8"/>
        <v>0</v>
      </c>
      <c r="BJ175" s="14" t="s">
        <v>180</v>
      </c>
      <c r="BK175" s="196">
        <f t="shared" si="9"/>
        <v>0</v>
      </c>
      <c r="BL175" s="14" t="s">
        <v>179</v>
      </c>
      <c r="BM175" s="195" t="s">
        <v>871</v>
      </c>
    </row>
    <row r="176" spans="1:65" s="2" customFormat="1" ht="24.2" customHeight="1">
      <c r="A176" s="31"/>
      <c r="B176" s="32"/>
      <c r="C176" s="184" t="s">
        <v>490</v>
      </c>
      <c r="D176" s="184" t="s">
        <v>175</v>
      </c>
      <c r="E176" s="185" t="s">
        <v>1190</v>
      </c>
      <c r="F176" s="186" t="s">
        <v>1191</v>
      </c>
      <c r="G176" s="187" t="s">
        <v>1048</v>
      </c>
      <c r="H176" s="188">
        <v>4</v>
      </c>
      <c r="I176" s="189"/>
      <c r="J176" s="188">
        <f t="shared" si="0"/>
        <v>0</v>
      </c>
      <c r="K176" s="190"/>
      <c r="L176" s="36"/>
      <c r="M176" s="191" t="s">
        <v>1</v>
      </c>
      <c r="N176" s="192" t="s">
        <v>38</v>
      </c>
      <c r="O176" s="68"/>
      <c r="P176" s="193">
        <f t="shared" si="1"/>
        <v>0</v>
      </c>
      <c r="Q176" s="193">
        <v>0</v>
      </c>
      <c r="R176" s="193">
        <f t="shared" si="2"/>
        <v>0</v>
      </c>
      <c r="S176" s="193">
        <v>0</v>
      </c>
      <c r="T176" s="194">
        <f t="shared" si="3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95" t="s">
        <v>179</v>
      </c>
      <c r="AT176" s="195" t="s">
        <v>175</v>
      </c>
      <c r="AU176" s="195" t="s">
        <v>180</v>
      </c>
      <c r="AY176" s="14" t="s">
        <v>172</v>
      </c>
      <c r="BE176" s="196">
        <f t="shared" si="4"/>
        <v>0</v>
      </c>
      <c r="BF176" s="196">
        <f t="shared" si="5"/>
        <v>0</v>
      </c>
      <c r="BG176" s="196">
        <f t="shared" si="6"/>
        <v>0</v>
      </c>
      <c r="BH176" s="196">
        <f t="shared" si="7"/>
        <v>0</v>
      </c>
      <c r="BI176" s="196">
        <f t="shared" si="8"/>
        <v>0</v>
      </c>
      <c r="BJ176" s="14" t="s">
        <v>180</v>
      </c>
      <c r="BK176" s="196">
        <f t="shared" si="9"/>
        <v>0</v>
      </c>
      <c r="BL176" s="14" t="s">
        <v>179</v>
      </c>
      <c r="BM176" s="195" t="s">
        <v>1134</v>
      </c>
    </row>
    <row r="177" spans="1:65" s="2" customFormat="1" ht="24.2" customHeight="1">
      <c r="A177" s="31"/>
      <c r="B177" s="32"/>
      <c r="C177" s="184" t="s">
        <v>494</v>
      </c>
      <c r="D177" s="184" t="s">
        <v>175</v>
      </c>
      <c r="E177" s="185" t="s">
        <v>2296</v>
      </c>
      <c r="F177" s="186" t="s">
        <v>1258</v>
      </c>
      <c r="G177" s="187" t="s">
        <v>1048</v>
      </c>
      <c r="H177" s="188">
        <v>4</v>
      </c>
      <c r="I177" s="189"/>
      <c r="J177" s="188">
        <f t="shared" si="0"/>
        <v>0</v>
      </c>
      <c r="K177" s="190"/>
      <c r="L177" s="36"/>
      <c r="M177" s="191" t="s">
        <v>1</v>
      </c>
      <c r="N177" s="192" t="s">
        <v>38</v>
      </c>
      <c r="O177" s="68"/>
      <c r="P177" s="193">
        <f t="shared" si="1"/>
        <v>0</v>
      </c>
      <c r="Q177" s="193">
        <v>0</v>
      </c>
      <c r="R177" s="193">
        <f t="shared" si="2"/>
        <v>0</v>
      </c>
      <c r="S177" s="193">
        <v>0</v>
      </c>
      <c r="T177" s="194">
        <f t="shared" si="3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95" t="s">
        <v>179</v>
      </c>
      <c r="AT177" s="195" t="s">
        <v>175</v>
      </c>
      <c r="AU177" s="195" t="s">
        <v>180</v>
      </c>
      <c r="AY177" s="14" t="s">
        <v>172</v>
      </c>
      <c r="BE177" s="196">
        <f t="shared" si="4"/>
        <v>0</v>
      </c>
      <c r="BF177" s="196">
        <f t="shared" si="5"/>
        <v>0</v>
      </c>
      <c r="BG177" s="196">
        <f t="shared" si="6"/>
        <v>0</v>
      </c>
      <c r="BH177" s="196">
        <f t="shared" si="7"/>
        <v>0</v>
      </c>
      <c r="BI177" s="196">
        <f t="shared" si="8"/>
        <v>0</v>
      </c>
      <c r="BJ177" s="14" t="s">
        <v>180</v>
      </c>
      <c r="BK177" s="196">
        <f t="shared" si="9"/>
        <v>0</v>
      </c>
      <c r="BL177" s="14" t="s">
        <v>179</v>
      </c>
      <c r="BM177" s="195" t="s">
        <v>1137</v>
      </c>
    </row>
    <row r="178" spans="1:65" s="2" customFormat="1" ht="24.2" customHeight="1">
      <c r="A178" s="31"/>
      <c r="B178" s="32"/>
      <c r="C178" s="184" t="s">
        <v>498</v>
      </c>
      <c r="D178" s="184" t="s">
        <v>175</v>
      </c>
      <c r="E178" s="185" t="s">
        <v>1197</v>
      </c>
      <c r="F178" s="186" t="s">
        <v>1198</v>
      </c>
      <c r="G178" s="187" t="s">
        <v>1195</v>
      </c>
      <c r="H178" s="188">
        <v>4</v>
      </c>
      <c r="I178" s="189"/>
      <c r="J178" s="188">
        <f t="shared" si="0"/>
        <v>0</v>
      </c>
      <c r="K178" s="190"/>
      <c r="L178" s="36"/>
      <c r="M178" s="191" t="s">
        <v>1</v>
      </c>
      <c r="N178" s="192" t="s">
        <v>38</v>
      </c>
      <c r="O178" s="68"/>
      <c r="P178" s="193">
        <f t="shared" si="1"/>
        <v>0</v>
      </c>
      <c r="Q178" s="193">
        <v>0</v>
      </c>
      <c r="R178" s="193">
        <f t="shared" si="2"/>
        <v>0</v>
      </c>
      <c r="S178" s="193">
        <v>0</v>
      </c>
      <c r="T178" s="194">
        <f t="shared" si="3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95" t="s">
        <v>179</v>
      </c>
      <c r="AT178" s="195" t="s">
        <v>175</v>
      </c>
      <c r="AU178" s="195" t="s">
        <v>180</v>
      </c>
      <c r="AY178" s="14" t="s">
        <v>172</v>
      </c>
      <c r="BE178" s="196">
        <f t="shared" si="4"/>
        <v>0</v>
      </c>
      <c r="BF178" s="196">
        <f t="shared" si="5"/>
        <v>0</v>
      </c>
      <c r="BG178" s="196">
        <f t="shared" si="6"/>
        <v>0</v>
      </c>
      <c r="BH178" s="196">
        <f t="shared" si="7"/>
        <v>0</v>
      </c>
      <c r="BI178" s="196">
        <f t="shared" si="8"/>
        <v>0</v>
      </c>
      <c r="BJ178" s="14" t="s">
        <v>180</v>
      </c>
      <c r="BK178" s="196">
        <f t="shared" si="9"/>
        <v>0</v>
      </c>
      <c r="BL178" s="14" t="s">
        <v>179</v>
      </c>
      <c r="BM178" s="195" t="s">
        <v>1140</v>
      </c>
    </row>
    <row r="179" spans="1:65" s="12" customFormat="1" ht="22.9" customHeight="1">
      <c r="B179" s="168"/>
      <c r="C179" s="169"/>
      <c r="D179" s="170" t="s">
        <v>71</v>
      </c>
      <c r="E179" s="182" t="s">
        <v>1200</v>
      </c>
      <c r="F179" s="182" t="s">
        <v>1201</v>
      </c>
      <c r="G179" s="169"/>
      <c r="H179" s="169"/>
      <c r="I179" s="172"/>
      <c r="J179" s="183">
        <f>BK179</f>
        <v>0</v>
      </c>
      <c r="K179" s="169"/>
      <c r="L179" s="174"/>
      <c r="M179" s="175"/>
      <c r="N179" s="176"/>
      <c r="O179" s="176"/>
      <c r="P179" s="177">
        <f>SUM(P180:P332)</f>
        <v>0</v>
      </c>
      <c r="Q179" s="176"/>
      <c r="R179" s="177">
        <f>SUM(R180:R332)</f>
        <v>4.8087400000000002</v>
      </c>
      <c r="S179" s="176"/>
      <c r="T179" s="178">
        <f>SUM(T180:T332)</f>
        <v>0.68</v>
      </c>
      <c r="AR179" s="179" t="s">
        <v>80</v>
      </c>
      <c r="AT179" s="180" t="s">
        <v>71</v>
      </c>
      <c r="AU179" s="180" t="s">
        <v>80</v>
      </c>
      <c r="AY179" s="179" t="s">
        <v>172</v>
      </c>
      <c r="BK179" s="181">
        <f>SUM(BK180:BK332)</f>
        <v>0</v>
      </c>
    </row>
    <row r="180" spans="1:65" s="2" customFormat="1" ht="24.2" customHeight="1">
      <c r="A180" s="31"/>
      <c r="B180" s="32"/>
      <c r="C180" s="184" t="s">
        <v>504</v>
      </c>
      <c r="D180" s="184" t="s">
        <v>175</v>
      </c>
      <c r="E180" s="185" t="s">
        <v>1803</v>
      </c>
      <c r="F180" s="186" t="s">
        <v>1804</v>
      </c>
      <c r="G180" s="187" t="s">
        <v>1048</v>
      </c>
      <c r="H180" s="188">
        <v>4</v>
      </c>
      <c r="I180" s="189"/>
      <c r="J180" s="188">
        <f t="shared" ref="J180:J211" si="10">ROUND(I180*H180,2)</f>
        <v>0</v>
      </c>
      <c r="K180" s="190"/>
      <c r="L180" s="36"/>
      <c r="M180" s="191" t="s">
        <v>1</v>
      </c>
      <c r="N180" s="192" t="s">
        <v>38</v>
      </c>
      <c r="O180" s="68"/>
      <c r="P180" s="193">
        <f t="shared" ref="P180:P211" si="11">O180*H180</f>
        <v>0</v>
      </c>
      <c r="Q180" s="193">
        <v>0</v>
      </c>
      <c r="R180" s="193">
        <f t="shared" ref="R180:R211" si="12">Q180*H180</f>
        <v>0</v>
      </c>
      <c r="S180" s="193">
        <v>0</v>
      </c>
      <c r="T180" s="194">
        <f t="shared" ref="T180:T211" si="13">S180*H180</f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95" t="s">
        <v>179</v>
      </c>
      <c r="AT180" s="195" t="s">
        <v>175</v>
      </c>
      <c r="AU180" s="195" t="s">
        <v>180</v>
      </c>
      <c r="AY180" s="14" t="s">
        <v>172</v>
      </c>
      <c r="BE180" s="196">
        <f t="shared" ref="BE180:BE211" si="14">IF(N180="základná",J180,0)</f>
        <v>0</v>
      </c>
      <c r="BF180" s="196">
        <f t="shared" ref="BF180:BF211" si="15">IF(N180="znížená",J180,0)</f>
        <v>0</v>
      </c>
      <c r="BG180" s="196">
        <f t="shared" ref="BG180:BG211" si="16">IF(N180="zákl. prenesená",J180,0)</f>
        <v>0</v>
      </c>
      <c r="BH180" s="196">
        <f t="shared" ref="BH180:BH211" si="17">IF(N180="zníž. prenesená",J180,0)</f>
        <v>0</v>
      </c>
      <c r="BI180" s="196">
        <f t="shared" ref="BI180:BI211" si="18">IF(N180="nulová",J180,0)</f>
        <v>0</v>
      </c>
      <c r="BJ180" s="14" t="s">
        <v>180</v>
      </c>
      <c r="BK180" s="196">
        <f t="shared" ref="BK180:BK211" si="19">ROUND(I180*H180,2)</f>
        <v>0</v>
      </c>
      <c r="BL180" s="14" t="s">
        <v>179</v>
      </c>
      <c r="BM180" s="195" t="s">
        <v>1143</v>
      </c>
    </row>
    <row r="181" spans="1:65" s="2" customFormat="1" ht="24.2" customHeight="1">
      <c r="A181" s="31"/>
      <c r="B181" s="32"/>
      <c r="C181" s="184" t="s">
        <v>508</v>
      </c>
      <c r="D181" s="184" t="s">
        <v>175</v>
      </c>
      <c r="E181" s="185" t="s">
        <v>1805</v>
      </c>
      <c r="F181" s="186" t="s">
        <v>1806</v>
      </c>
      <c r="G181" s="187" t="s">
        <v>1048</v>
      </c>
      <c r="H181" s="188">
        <v>16</v>
      </c>
      <c r="I181" s="189"/>
      <c r="J181" s="188">
        <f t="shared" si="10"/>
        <v>0</v>
      </c>
      <c r="K181" s="190"/>
      <c r="L181" s="36"/>
      <c r="M181" s="191" t="s">
        <v>1</v>
      </c>
      <c r="N181" s="192" t="s">
        <v>38</v>
      </c>
      <c r="O181" s="68"/>
      <c r="P181" s="193">
        <f t="shared" si="11"/>
        <v>0</v>
      </c>
      <c r="Q181" s="193">
        <v>0</v>
      </c>
      <c r="R181" s="193">
        <f t="shared" si="12"/>
        <v>0</v>
      </c>
      <c r="S181" s="193">
        <v>0</v>
      </c>
      <c r="T181" s="194">
        <f t="shared" si="13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 t="shared" si="14"/>
        <v>0</v>
      </c>
      <c r="BF181" s="196">
        <f t="shared" si="15"/>
        <v>0</v>
      </c>
      <c r="BG181" s="196">
        <f t="shared" si="16"/>
        <v>0</v>
      </c>
      <c r="BH181" s="196">
        <f t="shared" si="17"/>
        <v>0</v>
      </c>
      <c r="BI181" s="196">
        <f t="shared" si="18"/>
        <v>0</v>
      </c>
      <c r="BJ181" s="14" t="s">
        <v>180</v>
      </c>
      <c r="BK181" s="196">
        <f t="shared" si="19"/>
        <v>0</v>
      </c>
      <c r="BL181" s="14" t="s">
        <v>179</v>
      </c>
      <c r="BM181" s="195" t="s">
        <v>1146</v>
      </c>
    </row>
    <row r="182" spans="1:65" s="2" customFormat="1" ht="24.2" customHeight="1">
      <c r="A182" s="31"/>
      <c r="B182" s="32"/>
      <c r="C182" s="184" t="s">
        <v>514</v>
      </c>
      <c r="D182" s="184" t="s">
        <v>175</v>
      </c>
      <c r="E182" s="185" t="s">
        <v>1807</v>
      </c>
      <c r="F182" s="186" t="s">
        <v>1808</v>
      </c>
      <c r="G182" s="187" t="s">
        <v>1048</v>
      </c>
      <c r="H182" s="188">
        <v>16</v>
      </c>
      <c r="I182" s="189"/>
      <c r="J182" s="188">
        <f t="shared" si="10"/>
        <v>0</v>
      </c>
      <c r="K182" s="190"/>
      <c r="L182" s="36"/>
      <c r="M182" s="191" t="s">
        <v>1</v>
      </c>
      <c r="N182" s="192" t="s">
        <v>38</v>
      </c>
      <c r="O182" s="68"/>
      <c r="P182" s="193">
        <f t="shared" si="11"/>
        <v>0</v>
      </c>
      <c r="Q182" s="193">
        <v>0</v>
      </c>
      <c r="R182" s="193">
        <f t="shared" si="12"/>
        <v>0</v>
      </c>
      <c r="S182" s="193">
        <v>0</v>
      </c>
      <c r="T182" s="194">
        <f t="shared" si="13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95" t="s">
        <v>179</v>
      </c>
      <c r="AT182" s="195" t="s">
        <v>175</v>
      </c>
      <c r="AU182" s="195" t="s">
        <v>180</v>
      </c>
      <c r="AY182" s="14" t="s">
        <v>172</v>
      </c>
      <c r="BE182" s="196">
        <f t="shared" si="14"/>
        <v>0</v>
      </c>
      <c r="BF182" s="196">
        <f t="shared" si="15"/>
        <v>0</v>
      </c>
      <c r="BG182" s="196">
        <f t="shared" si="16"/>
        <v>0</v>
      </c>
      <c r="BH182" s="196">
        <f t="shared" si="17"/>
        <v>0</v>
      </c>
      <c r="BI182" s="196">
        <f t="shared" si="18"/>
        <v>0</v>
      </c>
      <c r="BJ182" s="14" t="s">
        <v>180</v>
      </c>
      <c r="BK182" s="196">
        <f t="shared" si="19"/>
        <v>0</v>
      </c>
      <c r="BL182" s="14" t="s">
        <v>179</v>
      </c>
      <c r="BM182" s="195" t="s">
        <v>1149</v>
      </c>
    </row>
    <row r="183" spans="1:65" s="2" customFormat="1" ht="24.2" customHeight="1">
      <c r="A183" s="31"/>
      <c r="B183" s="32"/>
      <c r="C183" s="184" t="s">
        <v>520</v>
      </c>
      <c r="D183" s="184" t="s">
        <v>175</v>
      </c>
      <c r="E183" s="185" t="s">
        <v>1211</v>
      </c>
      <c r="F183" s="186" t="s">
        <v>1212</v>
      </c>
      <c r="G183" s="187" t="s">
        <v>337</v>
      </c>
      <c r="H183" s="188">
        <v>159</v>
      </c>
      <c r="I183" s="189"/>
      <c r="J183" s="188">
        <f t="shared" si="10"/>
        <v>0</v>
      </c>
      <c r="K183" s="190"/>
      <c r="L183" s="36"/>
      <c r="M183" s="191" t="s">
        <v>1</v>
      </c>
      <c r="N183" s="192" t="s">
        <v>38</v>
      </c>
      <c r="O183" s="68"/>
      <c r="P183" s="193">
        <f t="shared" si="11"/>
        <v>0</v>
      </c>
      <c r="Q183" s="193">
        <v>0</v>
      </c>
      <c r="R183" s="193">
        <f t="shared" si="12"/>
        <v>0</v>
      </c>
      <c r="S183" s="193">
        <v>0</v>
      </c>
      <c r="T183" s="194">
        <f t="shared" si="13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95" t="s">
        <v>179</v>
      </c>
      <c r="AT183" s="195" t="s">
        <v>175</v>
      </c>
      <c r="AU183" s="195" t="s">
        <v>180</v>
      </c>
      <c r="AY183" s="14" t="s">
        <v>172</v>
      </c>
      <c r="BE183" s="196">
        <f t="shared" si="14"/>
        <v>0</v>
      </c>
      <c r="BF183" s="196">
        <f t="shared" si="15"/>
        <v>0</v>
      </c>
      <c r="BG183" s="196">
        <f t="shared" si="16"/>
        <v>0</v>
      </c>
      <c r="BH183" s="196">
        <f t="shared" si="17"/>
        <v>0</v>
      </c>
      <c r="BI183" s="196">
        <f t="shared" si="18"/>
        <v>0</v>
      </c>
      <c r="BJ183" s="14" t="s">
        <v>180</v>
      </c>
      <c r="BK183" s="196">
        <f t="shared" si="19"/>
        <v>0</v>
      </c>
      <c r="BL183" s="14" t="s">
        <v>179</v>
      </c>
      <c r="BM183" s="195" t="s">
        <v>1152</v>
      </c>
    </row>
    <row r="184" spans="1:65" s="2" customFormat="1" ht="24.2" customHeight="1">
      <c r="A184" s="31"/>
      <c r="B184" s="32"/>
      <c r="C184" s="184" t="s">
        <v>526</v>
      </c>
      <c r="D184" s="184" t="s">
        <v>175</v>
      </c>
      <c r="E184" s="185" t="s">
        <v>1214</v>
      </c>
      <c r="F184" s="186" t="s">
        <v>1215</v>
      </c>
      <c r="G184" s="187" t="s">
        <v>337</v>
      </c>
      <c r="H184" s="188">
        <v>261</v>
      </c>
      <c r="I184" s="189"/>
      <c r="J184" s="188">
        <f t="shared" si="10"/>
        <v>0</v>
      </c>
      <c r="K184" s="190"/>
      <c r="L184" s="36"/>
      <c r="M184" s="191" t="s">
        <v>1</v>
      </c>
      <c r="N184" s="192" t="s">
        <v>38</v>
      </c>
      <c r="O184" s="68"/>
      <c r="P184" s="193">
        <f t="shared" si="11"/>
        <v>0</v>
      </c>
      <c r="Q184" s="193">
        <v>0</v>
      </c>
      <c r="R184" s="193">
        <f t="shared" si="12"/>
        <v>0</v>
      </c>
      <c r="S184" s="193">
        <v>0</v>
      </c>
      <c r="T184" s="194">
        <f t="shared" si="13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 t="shared" si="14"/>
        <v>0</v>
      </c>
      <c r="BF184" s="196">
        <f t="shared" si="15"/>
        <v>0</v>
      </c>
      <c r="BG184" s="196">
        <f t="shared" si="16"/>
        <v>0</v>
      </c>
      <c r="BH184" s="196">
        <f t="shared" si="17"/>
        <v>0</v>
      </c>
      <c r="BI184" s="196">
        <f t="shared" si="18"/>
        <v>0</v>
      </c>
      <c r="BJ184" s="14" t="s">
        <v>180</v>
      </c>
      <c r="BK184" s="196">
        <f t="shared" si="19"/>
        <v>0</v>
      </c>
      <c r="BL184" s="14" t="s">
        <v>179</v>
      </c>
      <c r="BM184" s="195" t="s">
        <v>82</v>
      </c>
    </row>
    <row r="185" spans="1:65" s="2" customFormat="1" ht="24.2" customHeight="1">
      <c r="A185" s="31"/>
      <c r="B185" s="32"/>
      <c r="C185" s="184" t="s">
        <v>532</v>
      </c>
      <c r="D185" s="184" t="s">
        <v>175</v>
      </c>
      <c r="E185" s="185" t="s">
        <v>1809</v>
      </c>
      <c r="F185" s="186" t="s">
        <v>1810</v>
      </c>
      <c r="G185" s="187" t="s">
        <v>337</v>
      </c>
      <c r="H185" s="188">
        <v>43</v>
      </c>
      <c r="I185" s="189"/>
      <c r="J185" s="188">
        <f t="shared" si="10"/>
        <v>0</v>
      </c>
      <c r="K185" s="190"/>
      <c r="L185" s="36"/>
      <c r="M185" s="191" t="s">
        <v>1</v>
      </c>
      <c r="N185" s="192" t="s">
        <v>38</v>
      </c>
      <c r="O185" s="68"/>
      <c r="P185" s="193">
        <f t="shared" si="11"/>
        <v>0</v>
      </c>
      <c r="Q185" s="193">
        <v>0</v>
      </c>
      <c r="R185" s="193">
        <f t="shared" si="12"/>
        <v>0</v>
      </c>
      <c r="S185" s="193">
        <v>0</v>
      </c>
      <c r="T185" s="194">
        <f t="shared" si="13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95" t="s">
        <v>179</v>
      </c>
      <c r="AT185" s="195" t="s">
        <v>175</v>
      </c>
      <c r="AU185" s="195" t="s">
        <v>180</v>
      </c>
      <c r="AY185" s="14" t="s">
        <v>172</v>
      </c>
      <c r="BE185" s="196">
        <f t="shared" si="14"/>
        <v>0</v>
      </c>
      <c r="BF185" s="196">
        <f t="shared" si="15"/>
        <v>0</v>
      </c>
      <c r="BG185" s="196">
        <f t="shared" si="16"/>
        <v>0</v>
      </c>
      <c r="BH185" s="196">
        <f t="shared" si="17"/>
        <v>0</v>
      </c>
      <c r="BI185" s="196">
        <f t="shared" si="18"/>
        <v>0</v>
      </c>
      <c r="BJ185" s="14" t="s">
        <v>180</v>
      </c>
      <c r="BK185" s="196">
        <f t="shared" si="19"/>
        <v>0</v>
      </c>
      <c r="BL185" s="14" t="s">
        <v>179</v>
      </c>
      <c r="BM185" s="195" t="s">
        <v>88</v>
      </c>
    </row>
    <row r="186" spans="1:65" s="2" customFormat="1" ht="24.2" customHeight="1">
      <c r="A186" s="31"/>
      <c r="B186" s="32"/>
      <c r="C186" s="197" t="s">
        <v>538</v>
      </c>
      <c r="D186" s="197" t="s">
        <v>256</v>
      </c>
      <c r="E186" s="198" t="s">
        <v>1332</v>
      </c>
      <c r="F186" s="199" t="s">
        <v>1333</v>
      </c>
      <c r="G186" s="200" t="s">
        <v>337</v>
      </c>
      <c r="H186" s="201">
        <v>45</v>
      </c>
      <c r="I186" s="202"/>
      <c r="J186" s="201">
        <f t="shared" si="10"/>
        <v>0</v>
      </c>
      <c r="K186" s="203"/>
      <c r="L186" s="204"/>
      <c r="M186" s="205" t="s">
        <v>1</v>
      </c>
      <c r="N186" s="206" t="s">
        <v>38</v>
      </c>
      <c r="O186" s="68"/>
      <c r="P186" s="193">
        <f t="shared" si="11"/>
        <v>0</v>
      </c>
      <c r="Q186" s="193">
        <v>0</v>
      </c>
      <c r="R186" s="193">
        <f t="shared" si="12"/>
        <v>0</v>
      </c>
      <c r="S186" s="193">
        <v>0</v>
      </c>
      <c r="T186" s="194">
        <f t="shared" si="13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220</v>
      </c>
      <c r="AT186" s="195" t="s">
        <v>256</v>
      </c>
      <c r="AU186" s="195" t="s">
        <v>180</v>
      </c>
      <c r="AY186" s="14" t="s">
        <v>172</v>
      </c>
      <c r="BE186" s="196">
        <f t="shared" si="14"/>
        <v>0</v>
      </c>
      <c r="BF186" s="196">
        <f t="shared" si="15"/>
        <v>0</v>
      </c>
      <c r="BG186" s="196">
        <f t="shared" si="16"/>
        <v>0</v>
      </c>
      <c r="BH186" s="196">
        <f t="shared" si="17"/>
        <v>0</v>
      </c>
      <c r="BI186" s="196">
        <f t="shared" si="18"/>
        <v>0</v>
      </c>
      <c r="BJ186" s="14" t="s">
        <v>180</v>
      </c>
      <c r="BK186" s="196">
        <f t="shared" si="19"/>
        <v>0</v>
      </c>
      <c r="BL186" s="14" t="s">
        <v>179</v>
      </c>
      <c r="BM186" s="195" t="s">
        <v>94</v>
      </c>
    </row>
    <row r="187" spans="1:65" s="2" customFormat="1" ht="24.2" customHeight="1">
      <c r="A187" s="31"/>
      <c r="B187" s="32"/>
      <c r="C187" s="184" t="s">
        <v>544</v>
      </c>
      <c r="D187" s="184" t="s">
        <v>175</v>
      </c>
      <c r="E187" s="185" t="s">
        <v>2297</v>
      </c>
      <c r="F187" s="186" t="s">
        <v>2298</v>
      </c>
      <c r="G187" s="187" t="s">
        <v>337</v>
      </c>
      <c r="H187" s="188">
        <v>35</v>
      </c>
      <c r="I187" s="189"/>
      <c r="J187" s="188">
        <f t="shared" si="10"/>
        <v>0</v>
      </c>
      <c r="K187" s="190"/>
      <c r="L187" s="36"/>
      <c r="M187" s="191" t="s">
        <v>1</v>
      </c>
      <c r="N187" s="192" t="s">
        <v>38</v>
      </c>
      <c r="O187" s="68"/>
      <c r="P187" s="193">
        <f t="shared" si="11"/>
        <v>0</v>
      </c>
      <c r="Q187" s="193">
        <v>0</v>
      </c>
      <c r="R187" s="193">
        <f t="shared" si="12"/>
        <v>0</v>
      </c>
      <c r="S187" s="193">
        <v>0</v>
      </c>
      <c r="T187" s="194">
        <f t="shared" si="13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95" t="s">
        <v>179</v>
      </c>
      <c r="AT187" s="195" t="s">
        <v>175</v>
      </c>
      <c r="AU187" s="195" t="s">
        <v>180</v>
      </c>
      <c r="AY187" s="14" t="s">
        <v>172</v>
      </c>
      <c r="BE187" s="196">
        <f t="shared" si="14"/>
        <v>0</v>
      </c>
      <c r="BF187" s="196">
        <f t="shared" si="15"/>
        <v>0</v>
      </c>
      <c r="BG187" s="196">
        <f t="shared" si="16"/>
        <v>0</v>
      </c>
      <c r="BH187" s="196">
        <f t="shared" si="17"/>
        <v>0</v>
      </c>
      <c r="BI187" s="196">
        <f t="shared" si="18"/>
        <v>0</v>
      </c>
      <c r="BJ187" s="14" t="s">
        <v>180</v>
      </c>
      <c r="BK187" s="196">
        <f t="shared" si="19"/>
        <v>0</v>
      </c>
      <c r="BL187" s="14" t="s">
        <v>179</v>
      </c>
      <c r="BM187" s="195" t="s">
        <v>100</v>
      </c>
    </row>
    <row r="188" spans="1:65" s="2" customFormat="1" ht="24.2" customHeight="1">
      <c r="A188" s="31"/>
      <c r="B188" s="32"/>
      <c r="C188" s="184" t="s">
        <v>548</v>
      </c>
      <c r="D188" s="184" t="s">
        <v>175</v>
      </c>
      <c r="E188" s="185" t="s">
        <v>1811</v>
      </c>
      <c r="F188" s="186" t="s">
        <v>1812</v>
      </c>
      <c r="G188" s="187" t="s">
        <v>337</v>
      </c>
      <c r="H188" s="188">
        <v>334</v>
      </c>
      <c r="I188" s="189"/>
      <c r="J188" s="188">
        <f t="shared" si="10"/>
        <v>0</v>
      </c>
      <c r="K188" s="190"/>
      <c r="L188" s="36"/>
      <c r="M188" s="191" t="s">
        <v>1</v>
      </c>
      <c r="N188" s="192" t="s">
        <v>38</v>
      </c>
      <c r="O188" s="68"/>
      <c r="P188" s="193">
        <f t="shared" si="11"/>
        <v>0</v>
      </c>
      <c r="Q188" s="193">
        <v>0</v>
      </c>
      <c r="R188" s="193">
        <f t="shared" si="12"/>
        <v>0</v>
      </c>
      <c r="S188" s="193">
        <v>0</v>
      </c>
      <c r="T188" s="194">
        <f t="shared" si="13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95" t="s">
        <v>179</v>
      </c>
      <c r="AT188" s="195" t="s">
        <v>175</v>
      </c>
      <c r="AU188" s="195" t="s">
        <v>180</v>
      </c>
      <c r="AY188" s="14" t="s">
        <v>172</v>
      </c>
      <c r="BE188" s="196">
        <f t="shared" si="14"/>
        <v>0</v>
      </c>
      <c r="BF188" s="196">
        <f t="shared" si="15"/>
        <v>0</v>
      </c>
      <c r="BG188" s="196">
        <f t="shared" si="16"/>
        <v>0</v>
      </c>
      <c r="BH188" s="196">
        <f t="shared" si="17"/>
        <v>0</v>
      </c>
      <c r="BI188" s="196">
        <f t="shared" si="18"/>
        <v>0</v>
      </c>
      <c r="BJ188" s="14" t="s">
        <v>180</v>
      </c>
      <c r="BK188" s="196">
        <f t="shared" si="19"/>
        <v>0</v>
      </c>
      <c r="BL188" s="14" t="s">
        <v>179</v>
      </c>
      <c r="BM188" s="195" t="s">
        <v>106</v>
      </c>
    </row>
    <row r="189" spans="1:65" s="2" customFormat="1" ht="24.2" customHeight="1">
      <c r="A189" s="31"/>
      <c r="B189" s="32"/>
      <c r="C189" s="197" t="s">
        <v>552</v>
      </c>
      <c r="D189" s="197" t="s">
        <v>256</v>
      </c>
      <c r="E189" s="198" t="s">
        <v>2299</v>
      </c>
      <c r="F189" s="199" t="s">
        <v>2300</v>
      </c>
      <c r="G189" s="200" t="s">
        <v>337</v>
      </c>
      <c r="H189" s="201">
        <v>352</v>
      </c>
      <c r="I189" s="202"/>
      <c r="J189" s="201">
        <f t="shared" si="10"/>
        <v>0</v>
      </c>
      <c r="K189" s="203"/>
      <c r="L189" s="204"/>
      <c r="M189" s="205" t="s">
        <v>1</v>
      </c>
      <c r="N189" s="206" t="s">
        <v>38</v>
      </c>
      <c r="O189" s="68"/>
      <c r="P189" s="193">
        <f t="shared" si="11"/>
        <v>0</v>
      </c>
      <c r="Q189" s="193">
        <v>0</v>
      </c>
      <c r="R189" s="193">
        <f t="shared" si="12"/>
        <v>0</v>
      </c>
      <c r="S189" s="193">
        <v>0</v>
      </c>
      <c r="T189" s="194">
        <f t="shared" si="13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95" t="s">
        <v>220</v>
      </c>
      <c r="AT189" s="195" t="s">
        <v>256</v>
      </c>
      <c r="AU189" s="195" t="s">
        <v>180</v>
      </c>
      <c r="AY189" s="14" t="s">
        <v>172</v>
      </c>
      <c r="BE189" s="196">
        <f t="shared" si="14"/>
        <v>0</v>
      </c>
      <c r="BF189" s="196">
        <f t="shared" si="15"/>
        <v>0</v>
      </c>
      <c r="BG189" s="196">
        <f t="shared" si="16"/>
        <v>0</v>
      </c>
      <c r="BH189" s="196">
        <f t="shared" si="17"/>
        <v>0</v>
      </c>
      <c r="BI189" s="196">
        <f t="shared" si="18"/>
        <v>0</v>
      </c>
      <c r="BJ189" s="14" t="s">
        <v>180</v>
      </c>
      <c r="BK189" s="196">
        <f t="shared" si="19"/>
        <v>0</v>
      </c>
      <c r="BL189" s="14" t="s">
        <v>179</v>
      </c>
      <c r="BM189" s="195" t="s">
        <v>1165</v>
      </c>
    </row>
    <row r="190" spans="1:65" s="2" customFormat="1" ht="24.2" customHeight="1">
      <c r="A190" s="31"/>
      <c r="B190" s="32"/>
      <c r="C190" s="184" t="s">
        <v>556</v>
      </c>
      <c r="D190" s="184" t="s">
        <v>175</v>
      </c>
      <c r="E190" s="185" t="s">
        <v>1815</v>
      </c>
      <c r="F190" s="186" t="s">
        <v>1816</v>
      </c>
      <c r="G190" s="187" t="s">
        <v>337</v>
      </c>
      <c r="H190" s="188">
        <v>249</v>
      </c>
      <c r="I190" s="189"/>
      <c r="J190" s="188">
        <f t="shared" si="10"/>
        <v>0</v>
      </c>
      <c r="K190" s="190"/>
      <c r="L190" s="36"/>
      <c r="M190" s="191" t="s">
        <v>1</v>
      </c>
      <c r="N190" s="192" t="s">
        <v>38</v>
      </c>
      <c r="O190" s="68"/>
      <c r="P190" s="193">
        <f t="shared" si="11"/>
        <v>0</v>
      </c>
      <c r="Q190" s="193">
        <v>0</v>
      </c>
      <c r="R190" s="193">
        <f t="shared" si="12"/>
        <v>0</v>
      </c>
      <c r="S190" s="193">
        <v>0</v>
      </c>
      <c r="T190" s="194">
        <f t="shared" si="13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179</v>
      </c>
      <c r="AT190" s="195" t="s">
        <v>175</v>
      </c>
      <c r="AU190" s="195" t="s">
        <v>180</v>
      </c>
      <c r="AY190" s="14" t="s">
        <v>172</v>
      </c>
      <c r="BE190" s="196">
        <f t="shared" si="14"/>
        <v>0</v>
      </c>
      <c r="BF190" s="196">
        <f t="shared" si="15"/>
        <v>0</v>
      </c>
      <c r="BG190" s="196">
        <f t="shared" si="16"/>
        <v>0</v>
      </c>
      <c r="BH190" s="196">
        <f t="shared" si="17"/>
        <v>0</v>
      </c>
      <c r="BI190" s="196">
        <f t="shared" si="18"/>
        <v>0</v>
      </c>
      <c r="BJ190" s="14" t="s">
        <v>180</v>
      </c>
      <c r="BK190" s="196">
        <f t="shared" si="19"/>
        <v>0</v>
      </c>
      <c r="BL190" s="14" t="s">
        <v>179</v>
      </c>
      <c r="BM190" s="195" t="s">
        <v>1168</v>
      </c>
    </row>
    <row r="191" spans="1:65" s="2" customFormat="1" ht="24.2" customHeight="1">
      <c r="A191" s="31"/>
      <c r="B191" s="32"/>
      <c r="C191" s="197" t="s">
        <v>560</v>
      </c>
      <c r="D191" s="197" t="s">
        <v>256</v>
      </c>
      <c r="E191" s="198" t="s">
        <v>1352</v>
      </c>
      <c r="F191" s="199" t="s">
        <v>1353</v>
      </c>
      <c r="G191" s="200" t="s">
        <v>337</v>
      </c>
      <c r="H191" s="201">
        <v>261</v>
      </c>
      <c r="I191" s="202"/>
      <c r="J191" s="201">
        <f t="shared" si="10"/>
        <v>0</v>
      </c>
      <c r="K191" s="203"/>
      <c r="L191" s="204"/>
      <c r="M191" s="205" t="s">
        <v>1</v>
      </c>
      <c r="N191" s="206" t="s">
        <v>38</v>
      </c>
      <c r="O191" s="68"/>
      <c r="P191" s="193">
        <f t="shared" si="11"/>
        <v>0</v>
      </c>
      <c r="Q191" s="193">
        <v>0</v>
      </c>
      <c r="R191" s="193">
        <f t="shared" si="12"/>
        <v>0</v>
      </c>
      <c r="S191" s="193">
        <v>0</v>
      </c>
      <c r="T191" s="194">
        <f t="shared" si="13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95" t="s">
        <v>220</v>
      </c>
      <c r="AT191" s="195" t="s">
        <v>256</v>
      </c>
      <c r="AU191" s="195" t="s">
        <v>180</v>
      </c>
      <c r="AY191" s="14" t="s">
        <v>172</v>
      </c>
      <c r="BE191" s="196">
        <f t="shared" si="14"/>
        <v>0</v>
      </c>
      <c r="BF191" s="196">
        <f t="shared" si="15"/>
        <v>0</v>
      </c>
      <c r="BG191" s="196">
        <f t="shared" si="16"/>
        <v>0</v>
      </c>
      <c r="BH191" s="196">
        <f t="shared" si="17"/>
        <v>0</v>
      </c>
      <c r="BI191" s="196">
        <f t="shared" si="18"/>
        <v>0</v>
      </c>
      <c r="BJ191" s="14" t="s">
        <v>180</v>
      </c>
      <c r="BK191" s="196">
        <f t="shared" si="19"/>
        <v>0</v>
      </c>
      <c r="BL191" s="14" t="s">
        <v>179</v>
      </c>
      <c r="BM191" s="195" t="s">
        <v>1171</v>
      </c>
    </row>
    <row r="192" spans="1:65" s="2" customFormat="1" ht="24.2" customHeight="1">
      <c r="A192" s="31"/>
      <c r="B192" s="32"/>
      <c r="C192" s="184" t="s">
        <v>563</v>
      </c>
      <c r="D192" s="184" t="s">
        <v>175</v>
      </c>
      <c r="E192" s="185" t="s">
        <v>1223</v>
      </c>
      <c r="F192" s="186" t="s">
        <v>1224</v>
      </c>
      <c r="G192" s="187" t="s">
        <v>337</v>
      </c>
      <c r="H192" s="188">
        <v>102</v>
      </c>
      <c r="I192" s="189"/>
      <c r="J192" s="188">
        <f t="shared" si="10"/>
        <v>0</v>
      </c>
      <c r="K192" s="190"/>
      <c r="L192" s="36"/>
      <c r="M192" s="191" t="s">
        <v>1</v>
      </c>
      <c r="N192" s="192" t="s">
        <v>38</v>
      </c>
      <c r="O192" s="68"/>
      <c r="P192" s="193">
        <f t="shared" si="11"/>
        <v>0</v>
      </c>
      <c r="Q192" s="193">
        <v>0</v>
      </c>
      <c r="R192" s="193">
        <f t="shared" si="12"/>
        <v>0</v>
      </c>
      <c r="S192" s="193">
        <v>0</v>
      </c>
      <c r="T192" s="194">
        <f t="shared" si="13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95" t="s">
        <v>179</v>
      </c>
      <c r="AT192" s="195" t="s">
        <v>175</v>
      </c>
      <c r="AU192" s="195" t="s">
        <v>180</v>
      </c>
      <c r="AY192" s="14" t="s">
        <v>172</v>
      </c>
      <c r="BE192" s="196">
        <f t="shared" si="14"/>
        <v>0</v>
      </c>
      <c r="BF192" s="196">
        <f t="shared" si="15"/>
        <v>0</v>
      </c>
      <c r="BG192" s="196">
        <f t="shared" si="16"/>
        <v>0</v>
      </c>
      <c r="BH192" s="196">
        <f t="shared" si="17"/>
        <v>0</v>
      </c>
      <c r="BI192" s="196">
        <f t="shared" si="18"/>
        <v>0</v>
      </c>
      <c r="BJ192" s="14" t="s">
        <v>180</v>
      </c>
      <c r="BK192" s="196">
        <f t="shared" si="19"/>
        <v>0</v>
      </c>
      <c r="BL192" s="14" t="s">
        <v>179</v>
      </c>
      <c r="BM192" s="195" t="s">
        <v>1174</v>
      </c>
    </row>
    <row r="193" spans="1:65" s="2" customFormat="1" ht="24.2" customHeight="1">
      <c r="A193" s="31"/>
      <c r="B193" s="32"/>
      <c r="C193" s="184" t="s">
        <v>567</v>
      </c>
      <c r="D193" s="184" t="s">
        <v>175</v>
      </c>
      <c r="E193" s="185" t="s">
        <v>2301</v>
      </c>
      <c r="F193" s="186" t="s">
        <v>2302</v>
      </c>
      <c r="G193" s="187" t="s">
        <v>337</v>
      </c>
      <c r="H193" s="188">
        <v>46</v>
      </c>
      <c r="I193" s="189"/>
      <c r="J193" s="188">
        <f t="shared" si="10"/>
        <v>0</v>
      </c>
      <c r="K193" s="190"/>
      <c r="L193" s="36"/>
      <c r="M193" s="191" t="s">
        <v>1</v>
      </c>
      <c r="N193" s="192" t="s">
        <v>38</v>
      </c>
      <c r="O193" s="68"/>
      <c r="P193" s="193">
        <f t="shared" si="11"/>
        <v>0</v>
      </c>
      <c r="Q193" s="193">
        <v>0</v>
      </c>
      <c r="R193" s="193">
        <f t="shared" si="12"/>
        <v>0</v>
      </c>
      <c r="S193" s="193">
        <v>0</v>
      </c>
      <c r="T193" s="194">
        <f t="shared" si="13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95" t="s">
        <v>179</v>
      </c>
      <c r="AT193" s="195" t="s">
        <v>175</v>
      </c>
      <c r="AU193" s="195" t="s">
        <v>180</v>
      </c>
      <c r="AY193" s="14" t="s">
        <v>172</v>
      </c>
      <c r="BE193" s="196">
        <f t="shared" si="14"/>
        <v>0</v>
      </c>
      <c r="BF193" s="196">
        <f t="shared" si="15"/>
        <v>0</v>
      </c>
      <c r="BG193" s="196">
        <f t="shared" si="16"/>
        <v>0</v>
      </c>
      <c r="BH193" s="196">
        <f t="shared" si="17"/>
        <v>0</v>
      </c>
      <c r="BI193" s="196">
        <f t="shared" si="18"/>
        <v>0</v>
      </c>
      <c r="BJ193" s="14" t="s">
        <v>180</v>
      </c>
      <c r="BK193" s="196">
        <f t="shared" si="19"/>
        <v>0</v>
      </c>
      <c r="BL193" s="14" t="s">
        <v>179</v>
      </c>
      <c r="BM193" s="195" t="s">
        <v>1177</v>
      </c>
    </row>
    <row r="194" spans="1:65" s="2" customFormat="1" ht="24.2" customHeight="1">
      <c r="A194" s="31"/>
      <c r="B194" s="32"/>
      <c r="C194" s="184" t="s">
        <v>573</v>
      </c>
      <c r="D194" s="184" t="s">
        <v>175</v>
      </c>
      <c r="E194" s="185" t="s">
        <v>1817</v>
      </c>
      <c r="F194" s="186" t="s">
        <v>1818</v>
      </c>
      <c r="G194" s="187" t="s">
        <v>337</v>
      </c>
      <c r="H194" s="188">
        <v>10</v>
      </c>
      <c r="I194" s="189"/>
      <c r="J194" s="188">
        <f t="shared" si="10"/>
        <v>0</v>
      </c>
      <c r="K194" s="190"/>
      <c r="L194" s="36"/>
      <c r="M194" s="191" t="s">
        <v>1</v>
      </c>
      <c r="N194" s="192" t="s">
        <v>38</v>
      </c>
      <c r="O194" s="68"/>
      <c r="P194" s="193">
        <f t="shared" si="11"/>
        <v>0</v>
      </c>
      <c r="Q194" s="193">
        <v>0</v>
      </c>
      <c r="R194" s="193">
        <f t="shared" si="12"/>
        <v>0</v>
      </c>
      <c r="S194" s="193">
        <v>0</v>
      </c>
      <c r="T194" s="194">
        <f t="shared" si="13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95" t="s">
        <v>179</v>
      </c>
      <c r="AT194" s="195" t="s">
        <v>175</v>
      </c>
      <c r="AU194" s="195" t="s">
        <v>180</v>
      </c>
      <c r="AY194" s="14" t="s">
        <v>172</v>
      </c>
      <c r="BE194" s="196">
        <f t="shared" si="14"/>
        <v>0</v>
      </c>
      <c r="BF194" s="196">
        <f t="shared" si="15"/>
        <v>0</v>
      </c>
      <c r="BG194" s="196">
        <f t="shared" si="16"/>
        <v>0</v>
      </c>
      <c r="BH194" s="196">
        <f t="shared" si="17"/>
        <v>0</v>
      </c>
      <c r="BI194" s="196">
        <f t="shared" si="18"/>
        <v>0</v>
      </c>
      <c r="BJ194" s="14" t="s">
        <v>180</v>
      </c>
      <c r="BK194" s="196">
        <f t="shared" si="19"/>
        <v>0</v>
      </c>
      <c r="BL194" s="14" t="s">
        <v>179</v>
      </c>
      <c r="BM194" s="195" t="s">
        <v>1180</v>
      </c>
    </row>
    <row r="195" spans="1:65" s="2" customFormat="1" ht="24.2" customHeight="1">
      <c r="A195" s="31"/>
      <c r="B195" s="32"/>
      <c r="C195" s="184" t="s">
        <v>577</v>
      </c>
      <c r="D195" s="184" t="s">
        <v>175</v>
      </c>
      <c r="E195" s="185" t="s">
        <v>1823</v>
      </c>
      <c r="F195" s="186" t="s">
        <v>1824</v>
      </c>
      <c r="G195" s="187" t="s">
        <v>337</v>
      </c>
      <c r="H195" s="188">
        <v>158</v>
      </c>
      <c r="I195" s="189"/>
      <c r="J195" s="188">
        <f t="shared" si="10"/>
        <v>0</v>
      </c>
      <c r="K195" s="190"/>
      <c r="L195" s="36"/>
      <c r="M195" s="191" t="s">
        <v>1</v>
      </c>
      <c r="N195" s="192" t="s">
        <v>38</v>
      </c>
      <c r="O195" s="68"/>
      <c r="P195" s="193">
        <f t="shared" si="11"/>
        <v>0</v>
      </c>
      <c r="Q195" s="193">
        <v>0</v>
      </c>
      <c r="R195" s="193">
        <f t="shared" si="12"/>
        <v>0</v>
      </c>
      <c r="S195" s="193">
        <v>0</v>
      </c>
      <c r="T195" s="194">
        <f t="shared" si="13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179</v>
      </c>
      <c r="AT195" s="195" t="s">
        <v>175</v>
      </c>
      <c r="AU195" s="195" t="s">
        <v>180</v>
      </c>
      <c r="AY195" s="14" t="s">
        <v>172</v>
      </c>
      <c r="BE195" s="196">
        <f t="shared" si="14"/>
        <v>0</v>
      </c>
      <c r="BF195" s="196">
        <f t="shared" si="15"/>
        <v>0</v>
      </c>
      <c r="BG195" s="196">
        <f t="shared" si="16"/>
        <v>0</v>
      </c>
      <c r="BH195" s="196">
        <f t="shared" si="17"/>
        <v>0</v>
      </c>
      <c r="BI195" s="196">
        <f t="shared" si="18"/>
        <v>0</v>
      </c>
      <c r="BJ195" s="14" t="s">
        <v>180</v>
      </c>
      <c r="BK195" s="196">
        <f t="shared" si="19"/>
        <v>0</v>
      </c>
      <c r="BL195" s="14" t="s">
        <v>179</v>
      </c>
      <c r="BM195" s="195" t="s">
        <v>1183</v>
      </c>
    </row>
    <row r="196" spans="1:65" s="2" customFormat="1" ht="24.2" customHeight="1">
      <c r="A196" s="31"/>
      <c r="B196" s="32"/>
      <c r="C196" s="184" t="s">
        <v>581</v>
      </c>
      <c r="D196" s="184" t="s">
        <v>175</v>
      </c>
      <c r="E196" s="185" t="s">
        <v>1226</v>
      </c>
      <c r="F196" s="186" t="s">
        <v>1227</v>
      </c>
      <c r="G196" s="187" t="s">
        <v>337</v>
      </c>
      <c r="H196" s="188">
        <v>141.5</v>
      </c>
      <c r="I196" s="189"/>
      <c r="J196" s="188">
        <f t="shared" si="10"/>
        <v>0</v>
      </c>
      <c r="K196" s="190"/>
      <c r="L196" s="36"/>
      <c r="M196" s="191" t="s">
        <v>1</v>
      </c>
      <c r="N196" s="192" t="s">
        <v>38</v>
      </c>
      <c r="O196" s="68"/>
      <c r="P196" s="193">
        <f t="shared" si="11"/>
        <v>0</v>
      </c>
      <c r="Q196" s="193">
        <v>0</v>
      </c>
      <c r="R196" s="193">
        <f t="shared" si="12"/>
        <v>0</v>
      </c>
      <c r="S196" s="193">
        <v>0</v>
      </c>
      <c r="T196" s="194">
        <f t="shared" si="13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95" t="s">
        <v>179</v>
      </c>
      <c r="AT196" s="195" t="s">
        <v>175</v>
      </c>
      <c r="AU196" s="195" t="s">
        <v>180</v>
      </c>
      <c r="AY196" s="14" t="s">
        <v>172</v>
      </c>
      <c r="BE196" s="196">
        <f t="shared" si="14"/>
        <v>0</v>
      </c>
      <c r="BF196" s="196">
        <f t="shared" si="15"/>
        <v>0</v>
      </c>
      <c r="BG196" s="196">
        <f t="shared" si="16"/>
        <v>0</v>
      </c>
      <c r="BH196" s="196">
        <f t="shared" si="17"/>
        <v>0</v>
      </c>
      <c r="BI196" s="196">
        <f t="shared" si="18"/>
        <v>0</v>
      </c>
      <c r="BJ196" s="14" t="s">
        <v>180</v>
      </c>
      <c r="BK196" s="196">
        <f t="shared" si="19"/>
        <v>0</v>
      </c>
      <c r="BL196" s="14" t="s">
        <v>179</v>
      </c>
      <c r="BM196" s="195" t="s">
        <v>1186</v>
      </c>
    </row>
    <row r="197" spans="1:65" s="2" customFormat="1" ht="24.2" customHeight="1">
      <c r="A197" s="31"/>
      <c r="B197" s="32"/>
      <c r="C197" s="184" t="s">
        <v>585</v>
      </c>
      <c r="D197" s="184" t="s">
        <v>175</v>
      </c>
      <c r="E197" s="185" t="s">
        <v>1229</v>
      </c>
      <c r="F197" s="186" t="s">
        <v>1230</v>
      </c>
      <c r="G197" s="187" t="s">
        <v>337</v>
      </c>
      <c r="H197" s="188">
        <v>88</v>
      </c>
      <c r="I197" s="189"/>
      <c r="J197" s="188">
        <f t="shared" si="10"/>
        <v>0</v>
      </c>
      <c r="K197" s="190"/>
      <c r="L197" s="36"/>
      <c r="M197" s="191" t="s">
        <v>1</v>
      </c>
      <c r="N197" s="192" t="s">
        <v>38</v>
      </c>
      <c r="O197" s="68"/>
      <c r="P197" s="193">
        <f t="shared" si="11"/>
        <v>0</v>
      </c>
      <c r="Q197" s="193">
        <v>0</v>
      </c>
      <c r="R197" s="193">
        <f t="shared" si="12"/>
        <v>0</v>
      </c>
      <c r="S197" s="193">
        <v>0</v>
      </c>
      <c r="T197" s="194">
        <f t="shared" si="13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179</v>
      </c>
      <c r="AT197" s="195" t="s">
        <v>175</v>
      </c>
      <c r="AU197" s="195" t="s">
        <v>180</v>
      </c>
      <c r="AY197" s="14" t="s">
        <v>172</v>
      </c>
      <c r="BE197" s="196">
        <f t="shared" si="14"/>
        <v>0</v>
      </c>
      <c r="BF197" s="196">
        <f t="shared" si="15"/>
        <v>0</v>
      </c>
      <c r="BG197" s="196">
        <f t="shared" si="16"/>
        <v>0</v>
      </c>
      <c r="BH197" s="196">
        <f t="shared" si="17"/>
        <v>0</v>
      </c>
      <c r="BI197" s="196">
        <f t="shared" si="18"/>
        <v>0</v>
      </c>
      <c r="BJ197" s="14" t="s">
        <v>180</v>
      </c>
      <c r="BK197" s="196">
        <f t="shared" si="19"/>
        <v>0</v>
      </c>
      <c r="BL197" s="14" t="s">
        <v>179</v>
      </c>
      <c r="BM197" s="195" t="s">
        <v>1189</v>
      </c>
    </row>
    <row r="198" spans="1:65" s="2" customFormat="1" ht="24.2" customHeight="1">
      <c r="A198" s="31"/>
      <c r="B198" s="32"/>
      <c r="C198" s="184" t="s">
        <v>589</v>
      </c>
      <c r="D198" s="184" t="s">
        <v>175</v>
      </c>
      <c r="E198" s="185" t="s">
        <v>1232</v>
      </c>
      <c r="F198" s="186" t="s">
        <v>1233</v>
      </c>
      <c r="G198" s="187" t="s">
        <v>1048</v>
      </c>
      <c r="H198" s="188">
        <v>8</v>
      </c>
      <c r="I198" s="189"/>
      <c r="J198" s="188">
        <f t="shared" si="10"/>
        <v>0</v>
      </c>
      <c r="K198" s="190"/>
      <c r="L198" s="36"/>
      <c r="M198" s="191" t="s">
        <v>1</v>
      </c>
      <c r="N198" s="192" t="s">
        <v>38</v>
      </c>
      <c r="O198" s="68"/>
      <c r="P198" s="193">
        <f t="shared" si="11"/>
        <v>0</v>
      </c>
      <c r="Q198" s="193">
        <v>0</v>
      </c>
      <c r="R198" s="193">
        <f t="shared" si="12"/>
        <v>0</v>
      </c>
      <c r="S198" s="193">
        <v>0</v>
      </c>
      <c r="T198" s="194">
        <f t="shared" si="13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95" t="s">
        <v>179</v>
      </c>
      <c r="AT198" s="195" t="s">
        <v>175</v>
      </c>
      <c r="AU198" s="195" t="s">
        <v>180</v>
      </c>
      <c r="AY198" s="14" t="s">
        <v>172</v>
      </c>
      <c r="BE198" s="196">
        <f t="shared" si="14"/>
        <v>0</v>
      </c>
      <c r="BF198" s="196">
        <f t="shared" si="15"/>
        <v>0</v>
      </c>
      <c r="BG198" s="196">
        <f t="shared" si="16"/>
        <v>0</v>
      </c>
      <c r="BH198" s="196">
        <f t="shared" si="17"/>
        <v>0</v>
      </c>
      <c r="BI198" s="196">
        <f t="shared" si="18"/>
        <v>0</v>
      </c>
      <c r="BJ198" s="14" t="s">
        <v>180</v>
      </c>
      <c r="BK198" s="196">
        <f t="shared" si="19"/>
        <v>0</v>
      </c>
      <c r="BL198" s="14" t="s">
        <v>179</v>
      </c>
      <c r="BM198" s="195" t="s">
        <v>1192</v>
      </c>
    </row>
    <row r="199" spans="1:65" s="2" customFormat="1" ht="24.2" customHeight="1">
      <c r="A199" s="31"/>
      <c r="B199" s="32"/>
      <c r="C199" s="184" t="s">
        <v>590</v>
      </c>
      <c r="D199" s="184" t="s">
        <v>175</v>
      </c>
      <c r="E199" s="185" t="s">
        <v>1235</v>
      </c>
      <c r="F199" s="186" t="s">
        <v>1236</v>
      </c>
      <c r="G199" s="187" t="s">
        <v>1048</v>
      </c>
      <c r="H199" s="188">
        <v>118</v>
      </c>
      <c r="I199" s="189"/>
      <c r="J199" s="188">
        <f t="shared" si="10"/>
        <v>0</v>
      </c>
      <c r="K199" s="190"/>
      <c r="L199" s="36"/>
      <c r="M199" s="191" t="s">
        <v>1</v>
      </c>
      <c r="N199" s="192" t="s">
        <v>38</v>
      </c>
      <c r="O199" s="68"/>
      <c r="P199" s="193">
        <f t="shared" si="11"/>
        <v>0</v>
      </c>
      <c r="Q199" s="193">
        <v>0</v>
      </c>
      <c r="R199" s="193">
        <f t="shared" si="12"/>
        <v>0</v>
      </c>
      <c r="S199" s="193">
        <v>0</v>
      </c>
      <c r="T199" s="194">
        <f t="shared" si="13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179</v>
      </c>
      <c r="AT199" s="195" t="s">
        <v>175</v>
      </c>
      <c r="AU199" s="195" t="s">
        <v>180</v>
      </c>
      <c r="AY199" s="14" t="s">
        <v>172</v>
      </c>
      <c r="BE199" s="196">
        <f t="shared" si="14"/>
        <v>0</v>
      </c>
      <c r="BF199" s="196">
        <f t="shared" si="15"/>
        <v>0</v>
      </c>
      <c r="BG199" s="196">
        <f t="shared" si="16"/>
        <v>0</v>
      </c>
      <c r="BH199" s="196">
        <f t="shared" si="17"/>
        <v>0</v>
      </c>
      <c r="BI199" s="196">
        <f t="shared" si="18"/>
        <v>0</v>
      </c>
      <c r="BJ199" s="14" t="s">
        <v>180</v>
      </c>
      <c r="BK199" s="196">
        <f t="shared" si="19"/>
        <v>0</v>
      </c>
      <c r="BL199" s="14" t="s">
        <v>179</v>
      </c>
      <c r="BM199" s="195" t="s">
        <v>1196</v>
      </c>
    </row>
    <row r="200" spans="1:65" s="2" customFormat="1" ht="24.2" customHeight="1">
      <c r="A200" s="31"/>
      <c r="B200" s="32"/>
      <c r="C200" s="184" t="s">
        <v>591</v>
      </c>
      <c r="D200" s="184" t="s">
        <v>175</v>
      </c>
      <c r="E200" s="185" t="s">
        <v>1238</v>
      </c>
      <c r="F200" s="186" t="s">
        <v>1239</v>
      </c>
      <c r="G200" s="187" t="s">
        <v>1048</v>
      </c>
      <c r="H200" s="188">
        <v>52</v>
      </c>
      <c r="I200" s="189"/>
      <c r="J200" s="188">
        <f t="shared" si="10"/>
        <v>0</v>
      </c>
      <c r="K200" s="190"/>
      <c r="L200" s="36"/>
      <c r="M200" s="191" t="s">
        <v>1</v>
      </c>
      <c r="N200" s="192" t="s">
        <v>38</v>
      </c>
      <c r="O200" s="68"/>
      <c r="P200" s="193">
        <f t="shared" si="11"/>
        <v>0</v>
      </c>
      <c r="Q200" s="193">
        <v>0</v>
      </c>
      <c r="R200" s="193">
        <f t="shared" si="12"/>
        <v>0</v>
      </c>
      <c r="S200" s="193">
        <v>0</v>
      </c>
      <c r="T200" s="194">
        <f t="shared" si="13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95" t="s">
        <v>179</v>
      </c>
      <c r="AT200" s="195" t="s">
        <v>175</v>
      </c>
      <c r="AU200" s="195" t="s">
        <v>180</v>
      </c>
      <c r="AY200" s="14" t="s">
        <v>172</v>
      </c>
      <c r="BE200" s="196">
        <f t="shared" si="14"/>
        <v>0</v>
      </c>
      <c r="BF200" s="196">
        <f t="shared" si="15"/>
        <v>0</v>
      </c>
      <c r="BG200" s="196">
        <f t="shared" si="16"/>
        <v>0</v>
      </c>
      <c r="BH200" s="196">
        <f t="shared" si="17"/>
        <v>0</v>
      </c>
      <c r="BI200" s="196">
        <f t="shared" si="18"/>
        <v>0</v>
      </c>
      <c r="BJ200" s="14" t="s">
        <v>180</v>
      </c>
      <c r="BK200" s="196">
        <f t="shared" si="19"/>
        <v>0</v>
      </c>
      <c r="BL200" s="14" t="s">
        <v>179</v>
      </c>
      <c r="BM200" s="195" t="s">
        <v>1199</v>
      </c>
    </row>
    <row r="201" spans="1:65" s="2" customFormat="1" ht="24.2" customHeight="1">
      <c r="A201" s="31"/>
      <c r="B201" s="32"/>
      <c r="C201" s="197" t="s">
        <v>592</v>
      </c>
      <c r="D201" s="197" t="s">
        <v>256</v>
      </c>
      <c r="E201" s="198" t="s">
        <v>1241</v>
      </c>
      <c r="F201" s="199" t="s">
        <v>1242</v>
      </c>
      <c r="G201" s="200" t="s">
        <v>1048</v>
      </c>
      <c r="H201" s="201">
        <v>52</v>
      </c>
      <c r="I201" s="202"/>
      <c r="J201" s="201">
        <f t="shared" si="10"/>
        <v>0</v>
      </c>
      <c r="K201" s="203"/>
      <c r="L201" s="204"/>
      <c r="M201" s="205" t="s">
        <v>1</v>
      </c>
      <c r="N201" s="206" t="s">
        <v>38</v>
      </c>
      <c r="O201" s="68"/>
      <c r="P201" s="193">
        <f t="shared" si="11"/>
        <v>0</v>
      </c>
      <c r="Q201" s="193">
        <v>0</v>
      </c>
      <c r="R201" s="193">
        <f t="shared" si="12"/>
        <v>0</v>
      </c>
      <c r="S201" s="193">
        <v>0</v>
      </c>
      <c r="T201" s="194">
        <f t="shared" si="13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220</v>
      </c>
      <c r="AT201" s="195" t="s">
        <v>256</v>
      </c>
      <c r="AU201" s="195" t="s">
        <v>180</v>
      </c>
      <c r="AY201" s="14" t="s">
        <v>172</v>
      </c>
      <c r="BE201" s="196">
        <f t="shared" si="14"/>
        <v>0</v>
      </c>
      <c r="BF201" s="196">
        <f t="shared" si="15"/>
        <v>0</v>
      </c>
      <c r="BG201" s="196">
        <f t="shared" si="16"/>
        <v>0</v>
      </c>
      <c r="BH201" s="196">
        <f t="shared" si="17"/>
        <v>0</v>
      </c>
      <c r="BI201" s="196">
        <f t="shared" si="18"/>
        <v>0</v>
      </c>
      <c r="BJ201" s="14" t="s">
        <v>180</v>
      </c>
      <c r="BK201" s="196">
        <f t="shared" si="19"/>
        <v>0</v>
      </c>
      <c r="BL201" s="14" t="s">
        <v>179</v>
      </c>
      <c r="BM201" s="195" t="s">
        <v>1204</v>
      </c>
    </row>
    <row r="202" spans="1:65" s="2" customFormat="1" ht="14.45" customHeight="1">
      <c r="A202" s="31"/>
      <c r="B202" s="32"/>
      <c r="C202" s="197" t="s">
        <v>595</v>
      </c>
      <c r="D202" s="197" t="s">
        <v>256</v>
      </c>
      <c r="E202" s="198" t="s">
        <v>1244</v>
      </c>
      <c r="F202" s="199" t="s">
        <v>1245</v>
      </c>
      <c r="G202" s="200" t="s">
        <v>1048</v>
      </c>
      <c r="H202" s="201">
        <v>1</v>
      </c>
      <c r="I202" s="202"/>
      <c r="J202" s="201">
        <f t="shared" si="10"/>
        <v>0</v>
      </c>
      <c r="K202" s="203"/>
      <c r="L202" s="204"/>
      <c r="M202" s="205" t="s">
        <v>1</v>
      </c>
      <c r="N202" s="206" t="s">
        <v>38</v>
      </c>
      <c r="O202" s="68"/>
      <c r="P202" s="193">
        <f t="shared" si="11"/>
        <v>0</v>
      </c>
      <c r="Q202" s="193">
        <v>0</v>
      </c>
      <c r="R202" s="193">
        <f t="shared" si="12"/>
        <v>0</v>
      </c>
      <c r="S202" s="193">
        <v>0</v>
      </c>
      <c r="T202" s="194">
        <f t="shared" si="13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220</v>
      </c>
      <c r="AT202" s="195" t="s">
        <v>256</v>
      </c>
      <c r="AU202" s="195" t="s">
        <v>180</v>
      </c>
      <c r="AY202" s="14" t="s">
        <v>172</v>
      </c>
      <c r="BE202" s="196">
        <f t="shared" si="14"/>
        <v>0</v>
      </c>
      <c r="BF202" s="196">
        <f t="shared" si="15"/>
        <v>0</v>
      </c>
      <c r="BG202" s="196">
        <f t="shared" si="16"/>
        <v>0</v>
      </c>
      <c r="BH202" s="196">
        <f t="shared" si="17"/>
        <v>0</v>
      </c>
      <c r="BI202" s="196">
        <f t="shared" si="18"/>
        <v>0</v>
      </c>
      <c r="BJ202" s="14" t="s">
        <v>180</v>
      </c>
      <c r="BK202" s="196">
        <f t="shared" si="19"/>
        <v>0</v>
      </c>
      <c r="BL202" s="14" t="s">
        <v>179</v>
      </c>
      <c r="BM202" s="195" t="s">
        <v>1207</v>
      </c>
    </row>
    <row r="203" spans="1:65" s="2" customFormat="1" ht="24.2" customHeight="1">
      <c r="A203" s="31"/>
      <c r="B203" s="32"/>
      <c r="C203" s="184" t="s">
        <v>601</v>
      </c>
      <c r="D203" s="184" t="s">
        <v>175</v>
      </c>
      <c r="E203" s="185" t="s">
        <v>1247</v>
      </c>
      <c r="F203" s="186" t="s">
        <v>1248</v>
      </c>
      <c r="G203" s="187" t="s">
        <v>1048</v>
      </c>
      <c r="H203" s="188">
        <v>36</v>
      </c>
      <c r="I203" s="189"/>
      <c r="J203" s="188">
        <f t="shared" si="10"/>
        <v>0</v>
      </c>
      <c r="K203" s="190"/>
      <c r="L203" s="36"/>
      <c r="M203" s="191" t="s">
        <v>1</v>
      </c>
      <c r="N203" s="192" t="s">
        <v>38</v>
      </c>
      <c r="O203" s="68"/>
      <c r="P203" s="193">
        <f t="shared" si="11"/>
        <v>0</v>
      </c>
      <c r="Q203" s="193">
        <v>0</v>
      </c>
      <c r="R203" s="193">
        <f t="shared" si="12"/>
        <v>0</v>
      </c>
      <c r="S203" s="193">
        <v>0</v>
      </c>
      <c r="T203" s="194">
        <f t="shared" si="13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95" t="s">
        <v>179</v>
      </c>
      <c r="AT203" s="195" t="s">
        <v>175</v>
      </c>
      <c r="AU203" s="195" t="s">
        <v>180</v>
      </c>
      <c r="AY203" s="14" t="s">
        <v>172</v>
      </c>
      <c r="BE203" s="196">
        <f t="shared" si="14"/>
        <v>0</v>
      </c>
      <c r="BF203" s="196">
        <f t="shared" si="15"/>
        <v>0</v>
      </c>
      <c r="BG203" s="196">
        <f t="shared" si="16"/>
        <v>0</v>
      </c>
      <c r="BH203" s="196">
        <f t="shared" si="17"/>
        <v>0</v>
      </c>
      <c r="BI203" s="196">
        <f t="shared" si="18"/>
        <v>0</v>
      </c>
      <c r="BJ203" s="14" t="s">
        <v>180</v>
      </c>
      <c r="BK203" s="196">
        <f t="shared" si="19"/>
        <v>0</v>
      </c>
      <c r="BL203" s="14" t="s">
        <v>179</v>
      </c>
      <c r="BM203" s="195" t="s">
        <v>1210</v>
      </c>
    </row>
    <row r="204" spans="1:65" s="2" customFormat="1" ht="24.2" customHeight="1">
      <c r="A204" s="31"/>
      <c r="B204" s="32"/>
      <c r="C204" s="184" t="s">
        <v>605</v>
      </c>
      <c r="D204" s="184" t="s">
        <v>175</v>
      </c>
      <c r="E204" s="185" t="s">
        <v>1250</v>
      </c>
      <c r="F204" s="186" t="s">
        <v>1251</v>
      </c>
      <c r="G204" s="187" t="s">
        <v>1252</v>
      </c>
      <c r="H204" s="188">
        <v>36</v>
      </c>
      <c r="I204" s="189"/>
      <c r="J204" s="188">
        <f t="shared" si="10"/>
        <v>0</v>
      </c>
      <c r="K204" s="190"/>
      <c r="L204" s="36"/>
      <c r="M204" s="191" t="s">
        <v>1</v>
      </c>
      <c r="N204" s="192" t="s">
        <v>38</v>
      </c>
      <c r="O204" s="68"/>
      <c r="P204" s="193">
        <f t="shared" si="11"/>
        <v>0</v>
      </c>
      <c r="Q204" s="193">
        <v>0</v>
      </c>
      <c r="R204" s="193">
        <f t="shared" si="12"/>
        <v>0</v>
      </c>
      <c r="S204" s="193">
        <v>0</v>
      </c>
      <c r="T204" s="194">
        <f t="shared" si="13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 t="shared" si="14"/>
        <v>0</v>
      </c>
      <c r="BF204" s="196">
        <f t="shared" si="15"/>
        <v>0</v>
      </c>
      <c r="BG204" s="196">
        <f t="shared" si="16"/>
        <v>0</v>
      </c>
      <c r="BH204" s="196">
        <f t="shared" si="17"/>
        <v>0</v>
      </c>
      <c r="BI204" s="196">
        <f t="shared" si="18"/>
        <v>0</v>
      </c>
      <c r="BJ204" s="14" t="s">
        <v>180</v>
      </c>
      <c r="BK204" s="196">
        <f t="shared" si="19"/>
        <v>0</v>
      </c>
      <c r="BL204" s="14" t="s">
        <v>179</v>
      </c>
      <c r="BM204" s="195" t="s">
        <v>1213</v>
      </c>
    </row>
    <row r="205" spans="1:65" s="2" customFormat="1" ht="24.2" customHeight="1">
      <c r="A205" s="31"/>
      <c r="B205" s="32"/>
      <c r="C205" s="184" t="s">
        <v>609</v>
      </c>
      <c r="D205" s="184" t="s">
        <v>175</v>
      </c>
      <c r="E205" s="185" t="s">
        <v>1254</v>
      </c>
      <c r="F205" s="186" t="s">
        <v>1255</v>
      </c>
      <c r="G205" s="187" t="s">
        <v>1048</v>
      </c>
      <c r="H205" s="188">
        <v>252</v>
      </c>
      <c r="I205" s="189"/>
      <c r="J205" s="188">
        <f t="shared" si="10"/>
        <v>0</v>
      </c>
      <c r="K205" s="190"/>
      <c r="L205" s="36"/>
      <c r="M205" s="191" t="s">
        <v>1</v>
      </c>
      <c r="N205" s="192" t="s">
        <v>38</v>
      </c>
      <c r="O205" s="68"/>
      <c r="P205" s="193">
        <f t="shared" si="11"/>
        <v>0</v>
      </c>
      <c r="Q205" s="193">
        <v>0</v>
      </c>
      <c r="R205" s="193">
        <f t="shared" si="12"/>
        <v>0</v>
      </c>
      <c r="S205" s="193">
        <v>0</v>
      </c>
      <c r="T205" s="194">
        <f t="shared" si="13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95" t="s">
        <v>179</v>
      </c>
      <c r="AT205" s="195" t="s">
        <v>175</v>
      </c>
      <c r="AU205" s="195" t="s">
        <v>180</v>
      </c>
      <c r="AY205" s="14" t="s">
        <v>172</v>
      </c>
      <c r="BE205" s="196">
        <f t="shared" si="14"/>
        <v>0</v>
      </c>
      <c r="BF205" s="196">
        <f t="shared" si="15"/>
        <v>0</v>
      </c>
      <c r="BG205" s="196">
        <f t="shared" si="16"/>
        <v>0</v>
      </c>
      <c r="BH205" s="196">
        <f t="shared" si="17"/>
        <v>0</v>
      </c>
      <c r="BI205" s="196">
        <f t="shared" si="18"/>
        <v>0</v>
      </c>
      <c r="BJ205" s="14" t="s">
        <v>180</v>
      </c>
      <c r="BK205" s="196">
        <f t="shared" si="19"/>
        <v>0</v>
      </c>
      <c r="BL205" s="14" t="s">
        <v>179</v>
      </c>
      <c r="BM205" s="195" t="s">
        <v>1216</v>
      </c>
    </row>
    <row r="206" spans="1:65" s="2" customFormat="1" ht="24.2" customHeight="1">
      <c r="A206" s="31"/>
      <c r="B206" s="32"/>
      <c r="C206" s="184" t="s">
        <v>613</v>
      </c>
      <c r="D206" s="184" t="s">
        <v>175</v>
      </c>
      <c r="E206" s="185" t="s">
        <v>1257</v>
      </c>
      <c r="F206" s="186" t="s">
        <v>1258</v>
      </c>
      <c r="G206" s="187" t="s">
        <v>1048</v>
      </c>
      <c r="H206" s="188">
        <v>4</v>
      </c>
      <c r="I206" s="189"/>
      <c r="J206" s="188">
        <f t="shared" si="10"/>
        <v>0</v>
      </c>
      <c r="K206" s="190"/>
      <c r="L206" s="36"/>
      <c r="M206" s="191" t="s">
        <v>1</v>
      </c>
      <c r="N206" s="192" t="s">
        <v>38</v>
      </c>
      <c r="O206" s="68"/>
      <c r="P206" s="193">
        <f t="shared" si="11"/>
        <v>0</v>
      </c>
      <c r="Q206" s="193">
        <v>0</v>
      </c>
      <c r="R206" s="193">
        <f t="shared" si="12"/>
        <v>0</v>
      </c>
      <c r="S206" s="193">
        <v>0</v>
      </c>
      <c r="T206" s="194">
        <f t="shared" si="13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179</v>
      </c>
      <c r="AT206" s="195" t="s">
        <v>175</v>
      </c>
      <c r="AU206" s="195" t="s">
        <v>180</v>
      </c>
      <c r="AY206" s="14" t="s">
        <v>172</v>
      </c>
      <c r="BE206" s="196">
        <f t="shared" si="14"/>
        <v>0</v>
      </c>
      <c r="BF206" s="196">
        <f t="shared" si="15"/>
        <v>0</v>
      </c>
      <c r="BG206" s="196">
        <f t="shared" si="16"/>
        <v>0</v>
      </c>
      <c r="BH206" s="196">
        <f t="shared" si="17"/>
        <v>0</v>
      </c>
      <c r="BI206" s="196">
        <f t="shared" si="18"/>
        <v>0</v>
      </c>
      <c r="BJ206" s="14" t="s">
        <v>180</v>
      </c>
      <c r="BK206" s="196">
        <f t="shared" si="19"/>
        <v>0</v>
      </c>
      <c r="BL206" s="14" t="s">
        <v>179</v>
      </c>
      <c r="BM206" s="195" t="s">
        <v>1219</v>
      </c>
    </row>
    <row r="207" spans="1:65" s="2" customFormat="1" ht="24.2" customHeight="1">
      <c r="A207" s="31"/>
      <c r="B207" s="32"/>
      <c r="C207" s="184" t="s">
        <v>617</v>
      </c>
      <c r="D207" s="184" t="s">
        <v>175</v>
      </c>
      <c r="E207" s="185" t="s">
        <v>1260</v>
      </c>
      <c r="F207" s="186" t="s">
        <v>1261</v>
      </c>
      <c r="G207" s="187" t="s">
        <v>337</v>
      </c>
      <c r="H207" s="188">
        <v>13.5</v>
      </c>
      <c r="I207" s="189"/>
      <c r="J207" s="188">
        <f t="shared" si="10"/>
        <v>0</v>
      </c>
      <c r="K207" s="190"/>
      <c r="L207" s="36"/>
      <c r="M207" s="191" t="s">
        <v>1</v>
      </c>
      <c r="N207" s="192" t="s">
        <v>38</v>
      </c>
      <c r="O207" s="68"/>
      <c r="P207" s="193">
        <f t="shared" si="11"/>
        <v>0</v>
      </c>
      <c r="Q207" s="193">
        <v>0</v>
      </c>
      <c r="R207" s="193">
        <f t="shared" si="12"/>
        <v>0</v>
      </c>
      <c r="S207" s="193">
        <v>0</v>
      </c>
      <c r="T207" s="194">
        <f t="shared" si="13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95" t="s">
        <v>179</v>
      </c>
      <c r="AT207" s="195" t="s">
        <v>175</v>
      </c>
      <c r="AU207" s="195" t="s">
        <v>180</v>
      </c>
      <c r="AY207" s="14" t="s">
        <v>172</v>
      </c>
      <c r="BE207" s="196">
        <f t="shared" si="14"/>
        <v>0</v>
      </c>
      <c r="BF207" s="196">
        <f t="shared" si="15"/>
        <v>0</v>
      </c>
      <c r="BG207" s="196">
        <f t="shared" si="16"/>
        <v>0</v>
      </c>
      <c r="BH207" s="196">
        <f t="shared" si="17"/>
        <v>0</v>
      </c>
      <c r="BI207" s="196">
        <f t="shared" si="18"/>
        <v>0</v>
      </c>
      <c r="BJ207" s="14" t="s">
        <v>180</v>
      </c>
      <c r="BK207" s="196">
        <f t="shared" si="19"/>
        <v>0</v>
      </c>
      <c r="BL207" s="14" t="s">
        <v>179</v>
      </c>
      <c r="BM207" s="195" t="s">
        <v>1222</v>
      </c>
    </row>
    <row r="208" spans="1:65" s="2" customFormat="1" ht="24.2" customHeight="1">
      <c r="A208" s="31"/>
      <c r="B208" s="32"/>
      <c r="C208" s="184" t="s">
        <v>621</v>
      </c>
      <c r="D208" s="184" t="s">
        <v>175</v>
      </c>
      <c r="E208" s="185" t="s">
        <v>1825</v>
      </c>
      <c r="F208" s="186" t="s">
        <v>1826</v>
      </c>
      <c r="G208" s="187" t="s">
        <v>337</v>
      </c>
      <c r="H208" s="188">
        <v>150</v>
      </c>
      <c r="I208" s="189"/>
      <c r="J208" s="188">
        <f t="shared" si="10"/>
        <v>0</v>
      </c>
      <c r="K208" s="190"/>
      <c r="L208" s="36"/>
      <c r="M208" s="191" t="s">
        <v>1</v>
      </c>
      <c r="N208" s="192" t="s">
        <v>38</v>
      </c>
      <c r="O208" s="68"/>
      <c r="P208" s="193">
        <f t="shared" si="11"/>
        <v>0</v>
      </c>
      <c r="Q208" s="193">
        <v>0</v>
      </c>
      <c r="R208" s="193">
        <f t="shared" si="12"/>
        <v>0</v>
      </c>
      <c r="S208" s="193">
        <v>0</v>
      </c>
      <c r="T208" s="194">
        <f t="shared" si="13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95" t="s">
        <v>179</v>
      </c>
      <c r="AT208" s="195" t="s">
        <v>175</v>
      </c>
      <c r="AU208" s="195" t="s">
        <v>180</v>
      </c>
      <c r="AY208" s="14" t="s">
        <v>172</v>
      </c>
      <c r="BE208" s="196">
        <f t="shared" si="14"/>
        <v>0</v>
      </c>
      <c r="BF208" s="196">
        <f t="shared" si="15"/>
        <v>0</v>
      </c>
      <c r="BG208" s="196">
        <f t="shared" si="16"/>
        <v>0</v>
      </c>
      <c r="BH208" s="196">
        <f t="shared" si="17"/>
        <v>0</v>
      </c>
      <c r="BI208" s="196">
        <f t="shared" si="18"/>
        <v>0</v>
      </c>
      <c r="BJ208" s="14" t="s">
        <v>180</v>
      </c>
      <c r="BK208" s="196">
        <f t="shared" si="19"/>
        <v>0</v>
      </c>
      <c r="BL208" s="14" t="s">
        <v>179</v>
      </c>
      <c r="BM208" s="195" t="s">
        <v>1225</v>
      </c>
    </row>
    <row r="209" spans="1:65" s="2" customFormat="1" ht="24.2" customHeight="1">
      <c r="A209" s="31"/>
      <c r="B209" s="32"/>
      <c r="C209" s="184" t="s">
        <v>627</v>
      </c>
      <c r="D209" s="184" t="s">
        <v>175</v>
      </c>
      <c r="E209" s="185" t="s">
        <v>1263</v>
      </c>
      <c r="F209" s="186" t="s">
        <v>1264</v>
      </c>
      <c r="G209" s="187" t="s">
        <v>1048</v>
      </c>
      <c r="H209" s="188">
        <v>1</v>
      </c>
      <c r="I209" s="189"/>
      <c r="J209" s="188">
        <f t="shared" si="10"/>
        <v>0</v>
      </c>
      <c r="K209" s="190"/>
      <c r="L209" s="36"/>
      <c r="M209" s="191" t="s">
        <v>1</v>
      </c>
      <c r="N209" s="192" t="s">
        <v>38</v>
      </c>
      <c r="O209" s="68"/>
      <c r="P209" s="193">
        <f t="shared" si="11"/>
        <v>0</v>
      </c>
      <c r="Q209" s="193">
        <v>0</v>
      </c>
      <c r="R209" s="193">
        <f t="shared" si="12"/>
        <v>0</v>
      </c>
      <c r="S209" s="193">
        <v>0</v>
      </c>
      <c r="T209" s="194">
        <f t="shared" si="13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179</v>
      </c>
      <c r="AT209" s="195" t="s">
        <v>175</v>
      </c>
      <c r="AU209" s="195" t="s">
        <v>180</v>
      </c>
      <c r="AY209" s="14" t="s">
        <v>172</v>
      </c>
      <c r="BE209" s="196">
        <f t="shared" si="14"/>
        <v>0</v>
      </c>
      <c r="BF209" s="196">
        <f t="shared" si="15"/>
        <v>0</v>
      </c>
      <c r="BG209" s="196">
        <f t="shared" si="16"/>
        <v>0</v>
      </c>
      <c r="BH209" s="196">
        <f t="shared" si="17"/>
        <v>0</v>
      </c>
      <c r="BI209" s="196">
        <f t="shared" si="18"/>
        <v>0</v>
      </c>
      <c r="BJ209" s="14" t="s">
        <v>180</v>
      </c>
      <c r="BK209" s="196">
        <f t="shared" si="19"/>
        <v>0</v>
      </c>
      <c r="BL209" s="14" t="s">
        <v>179</v>
      </c>
      <c r="BM209" s="195" t="s">
        <v>1228</v>
      </c>
    </row>
    <row r="210" spans="1:65" s="2" customFormat="1" ht="24.2" customHeight="1">
      <c r="A210" s="31"/>
      <c r="B210" s="32"/>
      <c r="C210" s="184" t="s">
        <v>631</v>
      </c>
      <c r="D210" s="184" t="s">
        <v>175</v>
      </c>
      <c r="E210" s="185" t="s">
        <v>1267</v>
      </c>
      <c r="F210" s="186" t="s">
        <v>1268</v>
      </c>
      <c r="G210" s="187" t="s">
        <v>1048</v>
      </c>
      <c r="H210" s="188">
        <v>1</v>
      </c>
      <c r="I210" s="189"/>
      <c r="J210" s="188">
        <f t="shared" si="10"/>
        <v>0</v>
      </c>
      <c r="K210" s="190"/>
      <c r="L210" s="36"/>
      <c r="M210" s="191" t="s">
        <v>1</v>
      </c>
      <c r="N210" s="192" t="s">
        <v>38</v>
      </c>
      <c r="O210" s="68"/>
      <c r="P210" s="193">
        <f t="shared" si="11"/>
        <v>0</v>
      </c>
      <c r="Q210" s="193">
        <v>0</v>
      </c>
      <c r="R210" s="193">
        <f t="shared" si="12"/>
        <v>0</v>
      </c>
      <c r="S210" s="193">
        <v>0</v>
      </c>
      <c r="T210" s="194">
        <f t="shared" si="13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95" t="s">
        <v>179</v>
      </c>
      <c r="AT210" s="195" t="s">
        <v>175</v>
      </c>
      <c r="AU210" s="195" t="s">
        <v>180</v>
      </c>
      <c r="AY210" s="14" t="s">
        <v>172</v>
      </c>
      <c r="BE210" s="196">
        <f t="shared" si="14"/>
        <v>0</v>
      </c>
      <c r="BF210" s="196">
        <f t="shared" si="15"/>
        <v>0</v>
      </c>
      <c r="BG210" s="196">
        <f t="shared" si="16"/>
        <v>0</v>
      </c>
      <c r="BH210" s="196">
        <f t="shared" si="17"/>
        <v>0</v>
      </c>
      <c r="BI210" s="196">
        <f t="shared" si="18"/>
        <v>0</v>
      </c>
      <c r="BJ210" s="14" t="s">
        <v>180</v>
      </c>
      <c r="BK210" s="196">
        <f t="shared" si="19"/>
        <v>0</v>
      </c>
      <c r="BL210" s="14" t="s">
        <v>179</v>
      </c>
      <c r="BM210" s="195" t="s">
        <v>1231</v>
      </c>
    </row>
    <row r="211" spans="1:65" s="2" customFormat="1" ht="24.2" customHeight="1">
      <c r="A211" s="31"/>
      <c r="B211" s="32"/>
      <c r="C211" s="184" t="s">
        <v>637</v>
      </c>
      <c r="D211" s="184" t="s">
        <v>175</v>
      </c>
      <c r="E211" s="185" t="s">
        <v>1270</v>
      </c>
      <c r="F211" s="186" t="s">
        <v>1271</v>
      </c>
      <c r="G211" s="187" t="s">
        <v>1048</v>
      </c>
      <c r="H211" s="188">
        <v>1</v>
      </c>
      <c r="I211" s="189"/>
      <c r="J211" s="188">
        <f t="shared" si="10"/>
        <v>0</v>
      </c>
      <c r="K211" s="190"/>
      <c r="L211" s="36"/>
      <c r="M211" s="191" t="s">
        <v>1</v>
      </c>
      <c r="N211" s="192" t="s">
        <v>38</v>
      </c>
      <c r="O211" s="68"/>
      <c r="P211" s="193">
        <f t="shared" si="11"/>
        <v>0</v>
      </c>
      <c r="Q211" s="193">
        <v>0</v>
      </c>
      <c r="R211" s="193">
        <f t="shared" si="12"/>
        <v>0</v>
      </c>
      <c r="S211" s="193">
        <v>0</v>
      </c>
      <c r="T211" s="194">
        <f t="shared" si="13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 t="shared" si="14"/>
        <v>0</v>
      </c>
      <c r="BF211" s="196">
        <f t="shared" si="15"/>
        <v>0</v>
      </c>
      <c r="BG211" s="196">
        <f t="shared" si="16"/>
        <v>0</v>
      </c>
      <c r="BH211" s="196">
        <f t="shared" si="17"/>
        <v>0</v>
      </c>
      <c r="BI211" s="196">
        <f t="shared" si="18"/>
        <v>0</v>
      </c>
      <c r="BJ211" s="14" t="s">
        <v>180</v>
      </c>
      <c r="BK211" s="196">
        <f t="shared" si="19"/>
        <v>0</v>
      </c>
      <c r="BL211" s="14" t="s">
        <v>179</v>
      </c>
      <c r="BM211" s="195" t="s">
        <v>1234</v>
      </c>
    </row>
    <row r="212" spans="1:65" s="2" customFormat="1" ht="24.2" customHeight="1">
      <c r="A212" s="31"/>
      <c r="B212" s="32"/>
      <c r="C212" s="197" t="s">
        <v>641</v>
      </c>
      <c r="D212" s="197" t="s">
        <v>256</v>
      </c>
      <c r="E212" s="198" t="s">
        <v>1274</v>
      </c>
      <c r="F212" s="199" t="s">
        <v>1275</v>
      </c>
      <c r="G212" s="200" t="s">
        <v>1048</v>
      </c>
      <c r="H212" s="201">
        <v>1</v>
      </c>
      <c r="I212" s="202"/>
      <c r="J212" s="201">
        <f t="shared" ref="J212:J243" si="20">ROUND(I212*H212,2)</f>
        <v>0</v>
      </c>
      <c r="K212" s="203"/>
      <c r="L212" s="204"/>
      <c r="M212" s="205" t="s">
        <v>1</v>
      </c>
      <c r="N212" s="206" t="s">
        <v>38</v>
      </c>
      <c r="O212" s="68"/>
      <c r="P212" s="193">
        <f t="shared" ref="P212:P243" si="21">O212*H212</f>
        <v>0</v>
      </c>
      <c r="Q212" s="193">
        <v>0.05</v>
      </c>
      <c r="R212" s="193">
        <f t="shared" ref="R212:R243" si="22">Q212*H212</f>
        <v>0.05</v>
      </c>
      <c r="S212" s="193">
        <v>0</v>
      </c>
      <c r="T212" s="194">
        <f t="shared" ref="T212:T243" si="23">S212*H212</f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220</v>
      </c>
      <c r="AT212" s="195" t="s">
        <v>256</v>
      </c>
      <c r="AU212" s="195" t="s">
        <v>180</v>
      </c>
      <c r="AY212" s="14" t="s">
        <v>172</v>
      </c>
      <c r="BE212" s="196">
        <f t="shared" ref="BE212:BE243" si="24">IF(N212="základná",J212,0)</f>
        <v>0</v>
      </c>
      <c r="BF212" s="196">
        <f t="shared" ref="BF212:BF243" si="25">IF(N212="znížená",J212,0)</f>
        <v>0</v>
      </c>
      <c r="BG212" s="196">
        <f t="shared" ref="BG212:BG243" si="26">IF(N212="zákl. prenesená",J212,0)</f>
        <v>0</v>
      </c>
      <c r="BH212" s="196">
        <f t="shared" ref="BH212:BH243" si="27">IF(N212="zníž. prenesená",J212,0)</f>
        <v>0</v>
      </c>
      <c r="BI212" s="196">
        <f t="shared" ref="BI212:BI243" si="28">IF(N212="nulová",J212,0)</f>
        <v>0</v>
      </c>
      <c r="BJ212" s="14" t="s">
        <v>180</v>
      </c>
      <c r="BK212" s="196">
        <f t="shared" ref="BK212:BK243" si="29">ROUND(I212*H212,2)</f>
        <v>0</v>
      </c>
      <c r="BL212" s="14" t="s">
        <v>179</v>
      </c>
      <c r="BM212" s="195" t="s">
        <v>1237</v>
      </c>
    </row>
    <row r="213" spans="1:65" s="2" customFormat="1" ht="24.2" customHeight="1">
      <c r="A213" s="31"/>
      <c r="B213" s="32"/>
      <c r="C213" s="184" t="s">
        <v>645</v>
      </c>
      <c r="D213" s="184" t="s">
        <v>175</v>
      </c>
      <c r="E213" s="185" t="s">
        <v>1277</v>
      </c>
      <c r="F213" s="186" t="s">
        <v>1278</v>
      </c>
      <c r="G213" s="187" t="s">
        <v>1048</v>
      </c>
      <c r="H213" s="188">
        <v>1</v>
      </c>
      <c r="I213" s="189"/>
      <c r="J213" s="188">
        <f t="shared" si="20"/>
        <v>0</v>
      </c>
      <c r="K213" s="190"/>
      <c r="L213" s="36"/>
      <c r="M213" s="191" t="s">
        <v>1</v>
      </c>
      <c r="N213" s="192" t="s">
        <v>38</v>
      </c>
      <c r="O213" s="68"/>
      <c r="P213" s="193">
        <f t="shared" si="21"/>
        <v>0</v>
      </c>
      <c r="Q213" s="193">
        <v>0</v>
      </c>
      <c r="R213" s="193">
        <f t="shared" si="22"/>
        <v>0</v>
      </c>
      <c r="S213" s="193">
        <v>0</v>
      </c>
      <c r="T213" s="194">
        <f t="shared" si="23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95" t="s">
        <v>179</v>
      </c>
      <c r="AT213" s="195" t="s">
        <v>175</v>
      </c>
      <c r="AU213" s="195" t="s">
        <v>180</v>
      </c>
      <c r="AY213" s="14" t="s">
        <v>172</v>
      </c>
      <c r="BE213" s="196">
        <f t="shared" si="24"/>
        <v>0</v>
      </c>
      <c r="BF213" s="196">
        <f t="shared" si="25"/>
        <v>0</v>
      </c>
      <c r="BG213" s="196">
        <f t="shared" si="26"/>
        <v>0</v>
      </c>
      <c r="BH213" s="196">
        <f t="shared" si="27"/>
        <v>0</v>
      </c>
      <c r="BI213" s="196">
        <f t="shared" si="28"/>
        <v>0</v>
      </c>
      <c r="BJ213" s="14" t="s">
        <v>180</v>
      </c>
      <c r="BK213" s="196">
        <f t="shared" si="29"/>
        <v>0</v>
      </c>
      <c r="BL213" s="14" t="s">
        <v>179</v>
      </c>
      <c r="BM213" s="195" t="s">
        <v>1240</v>
      </c>
    </row>
    <row r="214" spans="1:65" s="2" customFormat="1" ht="24.2" customHeight="1">
      <c r="A214" s="31"/>
      <c r="B214" s="32"/>
      <c r="C214" s="184" t="s">
        <v>866</v>
      </c>
      <c r="D214" s="184" t="s">
        <v>175</v>
      </c>
      <c r="E214" s="185" t="s">
        <v>1281</v>
      </c>
      <c r="F214" s="186" t="s">
        <v>1282</v>
      </c>
      <c r="G214" s="187" t="s">
        <v>1048</v>
      </c>
      <c r="H214" s="188">
        <v>1</v>
      </c>
      <c r="I214" s="189"/>
      <c r="J214" s="188">
        <f t="shared" si="20"/>
        <v>0</v>
      </c>
      <c r="K214" s="190"/>
      <c r="L214" s="36"/>
      <c r="M214" s="191" t="s">
        <v>1</v>
      </c>
      <c r="N214" s="192" t="s">
        <v>38</v>
      </c>
      <c r="O214" s="68"/>
      <c r="P214" s="193">
        <f t="shared" si="21"/>
        <v>0</v>
      </c>
      <c r="Q214" s="193">
        <v>0</v>
      </c>
      <c r="R214" s="193">
        <f t="shared" si="22"/>
        <v>0</v>
      </c>
      <c r="S214" s="193">
        <v>0</v>
      </c>
      <c r="T214" s="194">
        <f t="shared" si="23"/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179</v>
      </c>
      <c r="AT214" s="195" t="s">
        <v>175</v>
      </c>
      <c r="AU214" s="195" t="s">
        <v>180</v>
      </c>
      <c r="AY214" s="14" t="s">
        <v>172</v>
      </c>
      <c r="BE214" s="196">
        <f t="shared" si="24"/>
        <v>0</v>
      </c>
      <c r="BF214" s="196">
        <f t="shared" si="25"/>
        <v>0</v>
      </c>
      <c r="BG214" s="196">
        <f t="shared" si="26"/>
        <v>0</v>
      </c>
      <c r="BH214" s="196">
        <f t="shared" si="27"/>
        <v>0</v>
      </c>
      <c r="BI214" s="196">
        <f t="shared" si="28"/>
        <v>0</v>
      </c>
      <c r="BJ214" s="14" t="s">
        <v>180</v>
      </c>
      <c r="BK214" s="196">
        <f t="shared" si="29"/>
        <v>0</v>
      </c>
      <c r="BL214" s="14" t="s">
        <v>179</v>
      </c>
      <c r="BM214" s="195" t="s">
        <v>1243</v>
      </c>
    </row>
    <row r="215" spans="1:65" s="2" customFormat="1" ht="24.2" customHeight="1">
      <c r="A215" s="31"/>
      <c r="B215" s="32"/>
      <c r="C215" s="197" t="s">
        <v>867</v>
      </c>
      <c r="D215" s="197" t="s">
        <v>256</v>
      </c>
      <c r="E215" s="198" t="s">
        <v>1284</v>
      </c>
      <c r="F215" s="199" t="s">
        <v>1285</v>
      </c>
      <c r="G215" s="200" t="s">
        <v>1048</v>
      </c>
      <c r="H215" s="201">
        <v>1</v>
      </c>
      <c r="I215" s="202"/>
      <c r="J215" s="201">
        <f t="shared" si="20"/>
        <v>0</v>
      </c>
      <c r="K215" s="203"/>
      <c r="L215" s="204"/>
      <c r="M215" s="205" t="s">
        <v>1</v>
      </c>
      <c r="N215" s="206" t="s">
        <v>38</v>
      </c>
      <c r="O215" s="68"/>
      <c r="P215" s="193">
        <f t="shared" si="21"/>
        <v>0</v>
      </c>
      <c r="Q215" s="193">
        <v>0.05</v>
      </c>
      <c r="R215" s="193">
        <f t="shared" si="22"/>
        <v>0.05</v>
      </c>
      <c r="S215" s="193">
        <v>0</v>
      </c>
      <c r="T215" s="194">
        <f t="shared" si="23"/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220</v>
      </c>
      <c r="AT215" s="195" t="s">
        <v>256</v>
      </c>
      <c r="AU215" s="195" t="s">
        <v>180</v>
      </c>
      <c r="AY215" s="14" t="s">
        <v>172</v>
      </c>
      <c r="BE215" s="196">
        <f t="shared" si="24"/>
        <v>0</v>
      </c>
      <c r="BF215" s="196">
        <f t="shared" si="25"/>
        <v>0</v>
      </c>
      <c r="BG215" s="196">
        <f t="shared" si="26"/>
        <v>0</v>
      </c>
      <c r="BH215" s="196">
        <f t="shared" si="27"/>
        <v>0</v>
      </c>
      <c r="BI215" s="196">
        <f t="shared" si="28"/>
        <v>0</v>
      </c>
      <c r="BJ215" s="14" t="s">
        <v>180</v>
      </c>
      <c r="BK215" s="196">
        <f t="shared" si="29"/>
        <v>0</v>
      </c>
      <c r="BL215" s="14" t="s">
        <v>179</v>
      </c>
      <c r="BM215" s="195" t="s">
        <v>1246</v>
      </c>
    </row>
    <row r="216" spans="1:65" s="2" customFormat="1" ht="24.2" customHeight="1">
      <c r="A216" s="31"/>
      <c r="B216" s="32"/>
      <c r="C216" s="184" t="s">
        <v>868</v>
      </c>
      <c r="D216" s="184" t="s">
        <v>175</v>
      </c>
      <c r="E216" s="185" t="s">
        <v>1288</v>
      </c>
      <c r="F216" s="186" t="s">
        <v>1289</v>
      </c>
      <c r="G216" s="187" t="s">
        <v>1048</v>
      </c>
      <c r="H216" s="188">
        <v>1</v>
      </c>
      <c r="I216" s="189"/>
      <c r="J216" s="188">
        <f t="shared" si="20"/>
        <v>0</v>
      </c>
      <c r="K216" s="190"/>
      <c r="L216" s="36"/>
      <c r="M216" s="191" t="s">
        <v>1</v>
      </c>
      <c r="N216" s="192" t="s">
        <v>38</v>
      </c>
      <c r="O216" s="68"/>
      <c r="P216" s="193">
        <f t="shared" si="21"/>
        <v>0</v>
      </c>
      <c r="Q216" s="193">
        <v>0</v>
      </c>
      <c r="R216" s="193">
        <f t="shared" si="22"/>
        <v>0</v>
      </c>
      <c r="S216" s="193">
        <v>0</v>
      </c>
      <c r="T216" s="194">
        <f t="shared" si="23"/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95" t="s">
        <v>179</v>
      </c>
      <c r="AT216" s="195" t="s">
        <v>175</v>
      </c>
      <c r="AU216" s="195" t="s">
        <v>180</v>
      </c>
      <c r="AY216" s="14" t="s">
        <v>172</v>
      </c>
      <c r="BE216" s="196">
        <f t="shared" si="24"/>
        <v>0</v>
      </c>
      <c r="BF216" s="196">
        <f t="shared" si="25"/>
        <v>0</v>
      </c>
      <c r="BG216" s="196">
        <f t="shared" si="26"/>
        <v>0</v>
      </c>
      <c r="BH216" s="196">
        <f t="shared" si="27"/>
        <v>0</v>
      </c>
      <c r="BI216" s="196">
        <f t="shared" si="28"/>
        <v>0</v>
      </c>
      <c r="BJ216" s="14" t="s">
        <v>180</v>
      </c>
      <c r="BK216" s="196">
        <f t="shared" si="29"/>
        <v>0</v>
      </c>
      <c r="BL216" s="14" t="s">
        <v>179</v>
      </c>
      <c r="BM216" s="195" t="s">
        <v>1249</v>
      </c>
    </row>
    <row r="217" spans="1:65" s="2" customFormat="1" ht="24.2" customHeight="1">
      <c r="A217" s="31"/>
      <c r="B217" s="32"/>
      <c r="C217" s="184" t="s">
        <v>869</v>
      </c>
      <c r="D217" s="184" t="s">
        <v>175</v>
      </c>
      <c r="E217" s="185" t="s">
        <v>1291</v>
      </c>
      <c r="F217" s="186" t="s">
        <v>1292</v>
      </c>
      <c r="G217" s="187" t="s">
        <v>1048</v>
      </c>
      <c r="H217" s="188">
        <v>1</v>
      </c>
      <c r="I217" s="189"/>
      <c r="J217" s="188">
        <f t="shared" si="20"/>
        <v>0</v>
      </c>
      <c r="K217" s="190"/>
      <c r="L217" s="36"/>
      <c r="M217" s="191" t="s">
        <v>1</v>
      </c>
      <c r="N217" s="192" t="s">
        <v>38</v>
      </c>
      <c r="O217" s="68"/>
      <c r="P217" s="193">
        <f t="shared" si="21"/>
        <v>0</v>
      </c>
      <c r="Q217" s="193">
        <v>0</v>
      </c>
      <c r="R217" s="193">
        <f t="shared" si="22"/>
        <v>0</v>
      </c>
      <c r="S217" s="193">
        <v>0</v>
      </c>
      <c r="T217" s="194">
        <f t="shared" si="23"/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95" t="s">
        <v>179</v>
      </c>
      <c r="AT217" s="195" t="s">
        <v>175</v>
      </c>
      <c r="AU217" s="195" t="s">
        <v>180</v>
      </c>
      <c r="AY217" s="14" t="s">
        <v>172</v>
      </c>
      <c r="BE217" s="196">
        <f t="shared" si="24"/>
        <v>0</v>
      </c>
      <c r="BF217" s="196">
        <f t="shared" si="25"/>
        <v>0</v>
      </c>
      <c r="BG217" s="196">
        <f t="shared" si="26"/>
        <v>0</v>
      </c>
      <c r="BH217" s="196">
        <f t="shared" si="27"/>
        <v>0</v>
      </c>
      <c r="BI217" s="196">
        <f t="shared" si="28"/>
        <v>0</v>
      </c>
      <c r="BJ217" s="14" t="s">
        <v>180</v>
      </c>
      <c r="BK217" s="196">
        <f t="shared" si="29"/>
        <v>0</v>
      </c>
      <c r="BL217" s="14" t="s">
        <v>179</v>
      </c>
      <c r="BM217" s="195" t="s">
        <v>1253</v>
      </c>
    </row>
    <row r="218" spans="1:65" s="2" customFormat="1" ht="24.2" customHeight="1">
      <c r="A218" s="31"/>
      <c r="B218" s="32"/>
      <c r="C218" s="184" t="s">
        <v>870</v>
      </c>
      <c r="D218" s="184" t="s">
        <v>175</v>
      </c>
      <c r="E218" s="185" t="s">
        <v>1295</v>
      </c>
      <c r="F218" s="186" t="s">
        <v>1296</v>
      </c>
      <c r="G218" s="187" t="s">
        <v>1048</v>
      </c>
      <c r="H218" s="188">
        <v>1</v>
      </c>
      <c r="I218" s="189"/>
      <c r="J218" s="188">
        <f t="shared" si="20"/>
        <v>0</v>
      </c>
      <c r="K218" s="190"/>
      <c r="L218" s="36"/>
      <c r="M218" s="191" t="s">
        <v>1</v>
      </c>
      <c r="N218" s="192" t="s">
        <v>38</v>
      </c>
      <c r="O218" s="68"/>
      <c r="P218" s="193">
        <f t="shared" si="21"/>
        <v>0</v>
      </c>
      <c r="Q218" s="193">
        <v>0</v>
      </c>
      <c r="R218" s="193">
        <f t="shared" si="22"/>
        <v>0</v>
      </c>
      <c r="S218" s="193">
        <v>0</v>
      </c>
      <c r="T218" s="194">
        <f t="shared" si="23"/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179</v>
      </c>
      <c r="AT218" s="195" t="s">
        <v>175</v>
      </c>
      <c r="AU218" s="195" t="s">
        <v>180</v>
      </c>
      <c r="AY218" s="14" t="s">
        <v>172</v>
      </c>
      <c r="BE218" s="196">
        <f t="shared" si="24"/>
        <v>0</v>
      </c>
      <c r="BF218" s="196">
        <f t="shared" si="25"/>
        <v>0</v>
      </c>
      <c r="BG218" s="196">
        <f t="shared" si="26"/>
        <v>0</v>
      </c>
      <c r="BH218" s="196">
        <f t="shared" si="27"/>
        <v>0</v>
      </c>
      <c r="BI218" s="196">
        <f t="shared" si="28"/>
        <v>0</v>
      </c>
      <c r="BJ218" s="14" t="s">
        <v>180</v>
      </c>
      <c r="BK218" s="196">
        <f t="shared" si="29"/>
        <v>0</v>
      </c>
      <c r="BL218" s="14" t="s">
        <v>179</v>
      </c>
      <c r="BM218" s="195" t="s">
        <v>1256</v>
      </c>
    </row>
    <row r="219" spans="1:65" s="2" customFormat="1" ht="24.2" customHeight="1">
      <c r="A219" s="31"/>
      <c r="B219" s="32"/>
      <c r="C219" s="184" t="s">
        <v>871</v>
      </c>
      <c r="D219" s="184" t="s">
        <v>175</v>
      </c>
      <c r="E219" s="185" t="s">
        <v>1860</v>
      </c>
      <c r="F219" s="186" t="s">
        <v>1861</v>
      </c>
      <c r="G219" s="187" t="s">
        <v>337</v>
      </c>
      <c r="H219" s="188">
        <v>3</v>
      </c>
      <c r="I219" s="189"/>
      <c r="J219" s="188">
        <f t="shared" si="20"/>
        <v>0</v>
      </c>
      <c r="K219" s="190"/>
      <c r="L219" s="36"/>
      <c r="M219" s="191" t="s">
        <v>1</v>
      </c>
      <c r="N219" s="192" t="s">
        <v>38</v>
      </c>
      <c r="O219" s="68"/>
      <c r="P219" s="193">
        <f t="shared" si="21"/>
        <v>0</v>
      </c>
      <c r="Q219" s="193">
        <v>0</v>
      </c>
      <c r="R219" s="193">
        <f t="shared" si="22"/>
        <v>0</v>
      </c>
      <c r="S219" s="193">
        <v>0</v>
      </c>
      <c r="T219" s="194">
        <f t="shared" si="23"/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95" t="s">
        <v>179</v>
      </c>
      <c r="AT219" s="195" t="s">
        <v>175</v>
      </c>
      <c r="AU219" s="195" t="s">
        <v>180</v>
      </c>
      <c r="AY219" s="14" t="s">
        <v>172</v>
      </c>
      <c r="BE219" s="196">
        <f t="shared" si="24"/>
        <v>0</v>
      </c>
      <c r="BF219" s="196">
        <f t="shared" si="25"/>
        <v>0</v>
      </c>
      <c r="BG219" s="196">
        <f t="shared" si="26"/>
        <v>0</v>
      </c>
      <c r="BH219" s="196">
        <f t="shared" si="27"/>
        <v>0</v>
      </c>
      <c r="BI219" s="196">
        <f t="shared" si="28"/>
        <v>0</v>
      </c>
      <c r="BJ219" s="14" t="s">
        <v>180</v>
      </c>
      <c r="BK219" s="196">
        <f t="shared" si="29"/>
        <v>0</v>
      </c>
      <c r="BL219" s="14" t="s">
        <v>179</v>
      </c>
      <c r="BM219" s="195" t="s">
        <v>1259</v>
      </c>
    </row>
    <row r="220" spans="1:65" s="2" customFormat="1" ht="24.2" customHeight="1">
      <c r="A220" s="31"/>
      <c r="B220" s="32"/>
      <c r="C220" s="197" t="s">
        <v>873</v>
      </c>
      <c r="D220" s="197" t="s">
        <v>256</v>
      </c>
      <c r="E220" s="198" t="s">
        <v>1862</v>
      </c>
      <c r="F220" s="199" t="s">
        <v>1863</v>
      </c>
      <c r="G220" s="200" t="s">
        <v>337</v>
      </c>
      <c r="H220" s="201">
        <v>3</v>
      </c>
      <c r="I220" s="202"/>
      <c r="J220" s="201">
        <f t="shared" si="20"/>
        <v>0</v>
      </c>
      <c r="K220" s="203"/>
      <c r="L220" s="204"/>
      <c r="M220" s="205" t="s">
        <v>1</v>
      </c>
      <c r="N220" s="206" t="s">
        <v>38</v>
      </c>
      <c r="O220" s="68"/>
      <c r="P220" s="193">
        <f t="shared" si="21"/>
        <v>0</v>
      </c>
      <c r="Q220" s="193">
        <v>0</v>
      </c>
      <c r="R220" s="193">
        <f t="shared" si="22"/>
        <v>0</v>
      </c>
      <c r="S220" s="193">
        <v>0</v>
      </c>
      <c r="T220" s="194">
        <f t="shared" si="23"/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95" t="s">
        <v>220</v>
      </c>
      <c r="AT220" s="195" t="s">
        <v>256</v>
      </c>
      <c r="AU220" s="195" t="s">
        <v>180</v>
      </c>
      <c r="AY220" s="14" t="s">
        <v>172</v>
      </c>
      <c r="BE220" s="196">
        <f t="shared" si="24"/>
        <v>0</v>
      </c>
      <c r="BF220" s="196">
        <f t="shared" si="25"/>
        <v>0</v>
      </c>
      <c r="BG220" s="196">
        <f t="shared" si="26"/>
        <v>0</v>
      </c>
      <c r="BH220" s="196">
        <f t="shared" si="27"/>
        <v>0</v>
      </c>
      <c r="BI220" s="196">
        <f t="shared" si="28"/>
        <v>0</v>
      </c>
      <c r="BJ220" s="14" t="s">
        <v>180</v>
      </c>
      <c r="BK220" s="196">
        <f t="shared" si="29"/>
        <v>0</v>
      </c>
      <c r="BL220" s="14" t="s">
        <v>179</v>
      </c>
      <c r="BM220" s="195" t="s">
        <v>1262</v>
      </c>
    </row>
    <row r="221" spans="1:65" s="2" customFormat="1" ht="24.2" customHeight="1">
      <c r="A221" s="31"/>
      <c r="B221" s="32"/>
      <c r="C221" s="184" t="s">
        <v>1134</v>
      </c>
      <c r="D221" s="184" t="s">
        <v>175</v>
      </c>
      <c r="E221" s="185" t="s">
        <v>1298</v>
      </c>
      <c r="F221" s="186" t="s">
        <v>1299</v>
      </c>
      <c r="G221" s="187" t="s">
        <v>337</v>
      </c>
      <c r="H221" s="188">
        <v>486</v>
      </c>
      <c r="I221" s="189"/>
      <c r="J221" s="188">
        <f t="shared" si="20"/>
        <v>0</v>
      </c>
      <c r="K221" s="190"/>
      <c r="L221" s="36"/>
      <c r="M221" s="191" t="s">
        <v>1</v>
      </c>
      <c r="N221" s="192" t="s">
        <v>38</v>
      </c>
      <c r="O221" s="68"/>
      <c r="P221" s="193">
        <f t="shared" si="21"/>
        <v>0</v>
      </c>
      <c r="Q221" s="193">
        <v>0</v>
      </c>
      <c r="R221" s="193">
        <f t="shared" si="22"/>
        <v>0</v>
      </c>
      <c r="S221" s="193">
        <v>0</v>
      </c>
      <c r="T221" s="194">
        <f t="shared" si="23"/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179</v>
      </c>
      <c r="AT221" s="195" t="s">
        <v>175</v>
      </c>
      <c r="AU221" s="195" t="s">
        <v>180</v>
      </c>
      <c r="AY221" s="14" t="s">
        <v>172</v>
      </c>
      <c r="BE221" s="196">
        <f t="shared" si="24"/>
        <v>0</v>
      </c>
      <c r="BF221" s="196">
        <f t="shared" si="25"/>
        <v>0</v>
      </c>
      <c r="BG221" s="196">
        <f t="shared" si="26"/>
        <v>0</v>
      </c>
      <c r="BH221" s="196">
        <f t="shared" si="27"/>
        <v>0</v>
      </c>
      <c r="BI221" s="196">
        <f t="shared" si="28"/>
        <v>0</v>
      </c>
      <c r="BJ221" s="14" t="s">
        <v>180</v>
      </c>
      <c r="BK221" s="196">
        <f t="shared" si="29"/>
        <v>0</v>
      </c>
      <c r="BL221" s="14" t="s">
        <v>179</v>
      </c>
      <c r="BM221" s="195" t="s">
        <v>1265</v>
      </c>
    </row>
    <row r="222" spans="1:65" s="2" customFormat="1" ht="24.2" customHeight="1">
      <c r="A222" s="31"/>
      <c r="B222" s="32"/>
      <c r="C222" s="197" t="s">
        <v>1266</v>
      </c>
      <c r="D222" s="197" t="s">
        <v>256</v>
      </c>
      <c r="E222" s="198" t="s">
        <v>1302</v>
      </c>
      <c r="F222" s="199" t="s">
        <v>1303</v>
      </c>
      <c r="G222" s="200" t="s">
        <v>337</v>
      </c>
      <c r="H222" s="201">
        <v>486</v>
      </c>
      <c r="I222" s="202"/>
      <c r="J222" s="201">
        <f t="shared" si="20"/>
        <v>0</v>
      </c>
      <c r="K222" s="203"/>
      <c r="L222" s="204"/>
      <c r="M222" s="205" t="s">
        <v>1</v>
      </c>
      <c r="N222" s="206" t="s">
        <v>38</v>
      </c>
      <c r="O222" s="68"/>
      <c r="P222" s="193">
        <f t="shared" si="21"/>
        <v>0</v>
      </c>
      <c r="Q222" s="193">
        <v>0</v>
      </c>
      <c r="R222" s="193">
        <f t="shared" si="22"/>
        <v>0</v>
      </c>
      <c r="S222" s="193">
        <v>0</v>
      </c>
      <c r="T222" s="194">
        <f t="shared" si="23"/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95" t="s">
        <v>220</v>
      </c>
      <c r="AT222" s="195" t="s">
        <v>256</v>
      </c>
      <c r="AU222" s="195" t="s">
        <v>180</v>
      </c>
      <c r="AY222" s="14" t="s">
        <v>172</v>
      </c>
      <c r="BE222" s="196">
        <f t="shared" si="24"/>
        <v>0</v>
      </c>
      <c r="BF222" s="196">
        <f t="shared" si="25"/>
        <v>0</v>
      </c>
      <c r="BG222" s="196">
        <f t="shared" si="26"/>
        <v>0</v>
      </c>
      <c r="BH222" s="196">
        <f t="shared" si="27"/>
        <v>0</v>
      </c>
      <c r="BI222" s="196">
        <f t="shared" si="28"/>
        <v>0</v>
      </c>
      <c r="BJ222" s="14" t="s">
        <v>180</v>
      </c>
      <c r="BK222" s="196">
        <f t="shared" si="29"/>
        <v>0</v>
      </c>
      <c r="BL222" s="14" t="s">
        <v>179</v>
      </c>
      <c r="BM222" s="195" t="s">
        <v>1269</v>
      </c>
    </row>
    <row r="223" spans="1:65" s="2" customFormat="1" ht="24.2" customHeight="1">
      <c r="A223" s="31"/>
      <c r="B223" s="32"/>
      <c r="C223" s="184" t="s">
        <v>1137</v>
      </c>
      <c r="D223" s="184" t="s">
        <v>175</v>
      </c>
      <c r="E223" s="185" t="s">
        <v>1305</v>
      </c>
      <c r="F223" s="186" t="s">
        <v>1306</v>
      </c>
      <c r="G223" s="187" t="s">
        <v>337</v>
      </c>
      <c r="H223" s="188">
        <v>115.5</v>
      </c>
      <c r="I223" s="189"/>
      <c r="J223" s="188">
        <f t="shared" si="20"/>
        <v>0</v>
      </c>
      <c r="K223" s="190"/>
      <c r="L223" s="36"/>
      <c r="M223" s="191" t="s">
        <v>1</v>
      </c>
      <c r="N223" s="192" t="s">
        <v>38</v>
      </c>
      <c r="O223" s="68"/>
      <c r="P223" s="193">
        <f t="shared" si="21"/>
        <v>0</v>
      </c>
      <c r="Q223" s="193">
        <v>0</v>
      </c>
      <c r="R223" s="193">
        <f t="shared" si="22"/>
        <v>0</v>
      </c>
      <c r="S223" s="193">
        <v>0</v>
      </c>
      <c r="T223" s="194">
        <f t="shared" si="23"/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179</v>
      </c>
      <c r="AT223" s="195" t="s">
        <v>175</v>
      </c>
      <c r="AU223" s="195" t="s">
        <v>180</v>
      </c>
      <c r="AY223" s="14" t="s">
        <v>172</v>
      </c>
      <c r="BE223" s="196">
        <f t="shared" si="24"/>
        <v>0</v>
      </c>
      <c r="BF223" s="196">
        <f t="shared" si="25"/>
        <v>0</v>
      </c>
      <c r="BG223" s="196">
        <f t="shared" si="26"/>
        <v>0</v>
      </c>
      <c r="BH223" s="196">
        <f t="shared" si="27"/>
        <v>0</v>
      </c>
      <c r="BI223" s="196">
        <f t="shared" si="28"/>
        <v>0</v>
      </c>
      <c r="BJ223" s="14" t="s">
        <v>180</v>
      </c>
      <c r="BK223" s="196">
        <f t="shared" si="29"/>
        <v>0</v>
      </c>
      <c r="BL223" s="14" t="s">
        <v>179</v>
      </c>
      <c r="BM223" s="195" t="s">
        <v>1272</v>
      </c>
    </row>
    <row r="224" spans="1:65" s="2" customFormat="1" ht="24.2" customHeight="1">
      <c r="A224" s="31"/>
      <c r="B224" s="32"/>
      <c r="C224" s="197" t="s">
        <v>1273</v>
      </c>
      <c r="D224" s="197" t="s">
        <v>256</v>
      </c>
      <c r="E224" s="198" t="s">
        <v>1308</v>
      </c>
      <c r="F224" s="199" t="s">
        <v>1309</v>
      </c>
      <c r="G224" s="200" t="s">
        <v>337</v>
      </c>
      <c r="H224" s="201">
        <v>115.5</v>
      </c>
      <c r="I224" s="202"/>
      <c r="J224" s="201">
        <f t="shared" si="20"/>
        <v>0</v>
      </c>
      <c r="K224" s="203"/>
      <c r="L224" s="204"/>
      <c r="M224" s="205" t="s">
        <v>1</v>
      </c>
      <c r="N224" s="206" t="s">
        <v>38</v>
      </c>
      <c r="O224" s="68"/>
      <c r="P224" s="193">
        <f t="shared" si="21"/>
        <v>0</v>
      </c>
      <c r="Q224" s="193">
        <v>0</v>
      </c>
      <c r="R224" s="193">
        <f t="shared" si="22"/>
        <v>0</v>
      </c>
      <c r="S224" s="193">
        <v>0</v>
      </c>
      <c r="T224" s="194">
        <f t="shared" si="23"/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220</v>
      </c>
      <c r="AT224" s="195" t="s">
        <v>256</v>
      </c>
      <c r="AU224" s="195" t="s">
        <v>180</v>
      </c>
      <c r="AY224" s="14" t="s">
        <v>172</v>
      </c>
      <c r="BE224" s="196">
        <f t="shared" si="24"/>
        <v>0</v>
      </c>
      <c r="BF224" s="196">
        <f t="shared" si="25"/>
        <v>0</v>
      </c>
      <c r="BG224" s="196">
        <f t="shared" si="26"/>
        <v>0</v>
      </c>
      <c r="BH224" s="196">
        <f t="shared" si="27"/>
        <v>0</v>
      </c>
      <c r="BI224" s="196">
        <f t="shared" si="28"/>
        <v>0</v>
      </c>
      <c r="BJ224" s="14" t="s">
        <v>180</v>
      </c>
      <c r="BK224" s="196">
        <f t="shared" si="29"/>
        <v>0</v>
      </c>
      <c r="BL224" s="14" t="s">
        <v>179</v>
      </c>
      <c r="BM224" s="195" t="s">
        <v>1276</v>
      </c>
    </row>
    <row r="225" spans="1:65" s="2" customFormat="1" ht="24.2" customHeight="1">
      <c r="A225" s="31"/>
      <c r="B225" s="32"/>
      <c r="C225" s="184" t="s">
        <v>1140</v>
      </c>
      <c r="D225" s="184" t="s">
        <v>175</v>
      </c>
      <c r="E225" s="185" t="s">
        <v>1311</v>
      </c>
      <c r="F225" s="186" t="s">
        <v>1312</v>
      </c>
      <c r="G225" s="187" t="s">
        <v>337</v>
      </c>
      <c r="H225" s="188">
        <v>29.5</v>
      </c>
      <c r="I225" s="189"/>
      <c r="J225" s="188">
        <f t="shared" si="20"/>
        <v>0</v>
      </c>
      <c r="K225" s="190"/>
      <c r="L225" s="36"/>
      <c r="M225" s="191" t="s">
        <v>1</v>
      </c>
      <c r="N225" s="192" t="s">
        <v>38</v>
      </c>
      <c r="O225" s="68"/>
      <c r="P225" s="193">
        <f t="shared" si="21"/>
        <v>0</v>
      </c>
      <c r="Q225" s="193">
        <v>0</v>
      </c>
      <c r="R225" s="193">
        <f t="shared" si="22"/>
        <v>0</v>
      </c>
      <c r="S225" s="193">
        <v>0</v>
      </c>
      <c r="T225" s="194">
        <f t="shared" si="23"/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95" t="s">
        <v>179</v>
      </c>
      <c r="AT225" s="195" t="s">
        <v>175</v>
      </c>
      <c r="AU225" s="195" t="s">
        <v>180</v>
      </c>
      <c r="AY225" s="14" t="s">
        <v>172</v>
      </c>
      <c r="BE225" s="196">
        <f t="shared" si="24"/>
        <v>0</v>
      </c>
      <c r="BF225" s="196">
        <f t="shared" si="25"/>
        <v>0</v>
      </c>
      <c r="BG225" s="196">
        <f t="shared" si="26"/>
        <v>0</v>
      </c>
      <c r="BH225" s="196">
        <f t="shared" si="27"/>
        <v>0</v>
      </c>
      <c r="BI225" s="196">
        <f t="shared" si="28"/>
        <v>0</v>
      </c>
      <c r="BJ225" s="14" t="s">
        <v>180</v>
      </c>
      <c r="BK225" s="196">
        <f t="shared" si="29"/>
        <v>0</v>
      </c>
      <c r="BL225" s="14" t="s">
        <v>179</v>
      </c>
      <c r="BM225" s="195" t="s">
        <v>1279</v>
      </c>
    </row>
    <row r="226" spans="1:65" s="2" customFormat="1" ht="24.2" customHeight="1">
      <c r="A226" s="31"/>
      <c r="B226" s="32"/>
      <c r="C226" s="184" t="s">
        <v>1280</v>
      </c>
      <c r="D226" s="184" t="s">
        <v>175</v>
      </c>
      <c r="E226" s="185" t="s">
        <v>1314</v>
      </c>
      <c r="F226" s="186" t="s">
        <v>1315</v>
      </c>
      <c r="G226" s="187" t="s">
        <v>337</v>
      </c>
      <c r="H226" s="188">
        <v>110.5</v>
      </c>
      <c r="I226" s="189"/>
      <c r="J226" s="188">
        <f t="shared" si="20"/>
        <v>0</v>
      </c>
      <c r="K226" s="190"/>
      <c r="L226" s="36"/>
      <c r="M226" s="191" t="s">
        <v>1</v>
      </c>
      <c r="N226" s="192" t="s">
        <v>38</v>
      </c>
      <c r="O226" s="68"/>
      <c r="P226" s="193">
        <f t="shared" si="21"/>
        <v>0</v>
      </c>
      <c r="Q226" s="193">
        <v>0</v>
      </c>
      <c r="R226" s="193">
        <f t="shared" si="22"/>
        <v>0</v>
      </c>
      <c r="S226" s="193">
        <v>0</v>
      </c>
      <c r="T226" s="194">
        <f t="shared" si="23"/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179</v>
      </c>
      <c r="AT226" s="195" t="s">
        <v>175</v>
      </c>
      <c r="AU226" s="195" t="s">
        <v>180</v>
      </c>
      <c r="AY226" s="14" t="s">
        <v>172</v>
      </c>
      <c r="BE226" s="196">
        <f t="shared" si="24"/>
        <v>0</v>
      </c>
      <c r="BF226" s="196">
        <f t="shared" si="25"/>
        <v>0</v>
      </c>
      <c r="BG226" s="196">
        <f t="shared" si="26"/>
        <v>0</v>
      </c>
      <c r="BH226" s="196">
        <f t="shared" si="27"/>
        <v>0</v>
      </c>
      <c r="BI226" s="196">
        <f t="shared" si="28"/>
        <v>0</v>
      </c>
      <c r="BJ226" s="14" t="s">
        <v>180</v>
      </c>
      <c r="BK226" s="196">
        <f t="shared" si="29"/>
        <v>0</v>
      </c>
      <c r="BL226" s="14" t="s">
        <v>179</v>
      </c>
      <c r="BM226" s="195" t="s">
        <v>1283</v>
      </c>
    </row>
    <row r="227" spans="1:65" s="2" customFormat="1" ht="24.2" customHeight="1">
      <c r="A227" s="31"/>
      <c r="B227" s="32"/>
      <c r="C227" s="197" t="s">
        <v>1143</v>
      </c>
      <c r="D227" s="197" t="s">
        <v>256</v>
      </c>
      <c r="E227" s="198" t="s">
        <v>1317</v>
      </c>
      <c r="F227" s="199" t="s">
        <v>1318</v>
      </c>
      <c r="G227" s="200" t="s">
        <v>337</v>
      </c>
      <c r="H227" s="201">
        <v>110.5</v>
      </c>
      <c r="I227" s="202"/>
      <c r="J227" s="201">
        <f t="shared" si="20"/>
        <v>0</v>
      </c>
      <c r="K227" s="203"/>
      <c r="L227" s="204"/>
      <c r="M227" s="205" t="s">
        <v>1</v>
      </c>
      <c r="N227" s="206" t="s">
        <v>38</v>
      </c>
      <c r="O227" s="68"/>
      <c r="P227" s="193">
        <f t="shared" si="21"/>
        <v>0</v>
      </c>
      <c r="Q227" s="193">
        <v>0</v>
      </c>
      <c r="R227" s="193">
        <f t="shared" si="22"/>
        <v>0</v>
      </c>
      <c r="S227" s="193">
        <v>0</v>
      </c>
      <c r="T227" s="194">
        <f t="shared" si="23"/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220</v>
      </c>
      <c r="AT227" s="195" t="s">
        <v>256</v>
      </c>
      <c r="AU227" s="195" t="s">
        <v>180</v>
      </c>
      <c r="AY227" s="14" t="s">
        <v>172</v>
      </c>
      <c r="BE227" s="196">
        <f t="shared" si="24"/>
        <v>0</v>
      </c>
      <c r="BF227" s="196">
        <f t="shared" si="25"/>
        <v>0</v>
      </c>
      <c r="BG227" s="196">
        <f t="shared" si="26"/>
        <v>0</v>
      </c>
      <c r="BH227" s="196">
        <f t="shared" si="27"/>
        <v>0</v>
      </c>
      <c r="BI227" s="196">
        <f t="shared" si="28"/>
        <v>0</v>
      </c>
      <c r="BJ227" s="14" t="s">
        <v>180</v>
      </c>
      <c r="BK227" s="196">
        <f t="shared" si="29"/>
        <v>0</v>
      </c>
      <c r="BL227" s="14" t="s">
        <v>179</v>
      </c>
      <c r="BM227" s="195" t="s">
        <v>1286</v>
      </c>
    </row>
    <row r="228" spans="1:65" s="2" customFormat="1" ht="24.2" customHeight="1">
      <c r="A228" s="31"/>
      <c r="B228" s="32"/>
      <c r="C228" s="184" t="s">
        <v>1287</v>
      </c>
      <c r="D228" s="184" t="s">
        <v>175</v>
      </c>
      <c r="E228" s="185" t="s">
        <v>1320</v>
      </c>
      <c r="F228" s="186" t="s">
        <v>1321</v>
      </c>
      <c r="G228" s="187" t="s">
        <v>337</v>
      </c>
      <c r="H228" s="188">
        <v>94</v>
      </c>
      <c r="I228" s="189"/>
      <c r="J228" s="188">
        <f t="shared" si="20"/>
        <v>0</v>
      </c>
      <c r="K228" s="190"/>
      <c r="L228" s="36"/>
      <c r="M228" s="191" t="s">
        <v>1</v>
      </c>
      <c r="N228" s="192" t="s">
        <v>38</v>
      </c>
      <c r="O228" s="68"/>
      <c r="P228" s="193">
        <f t="shared" si="21"/>
        <v>0</v>
      </c>
      <c r="Q228" s="193">
        <v>0</v>
      </c>
      <c r="R228" s="193">
        <f t="shared" si="22"/>
        <v>0</v>
      </c>
      <c r="S228" s="193">
        <v>0</v>
      </c>
      <c r="T228" s="194">
        <f t="shared" si="23"/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95" t="s">
        <v>179</v>
      </c>
      <c r="AT228" s="195" t="s">
        <v>175</v>
      </c>
      <c r="AU228" s="195" t="s">
        <v>180</v>
      </c>
      <c r="AY228" s="14" t="s">
        <v>172</v>
      </c>
      <c r="BE228" s="196">
        <f t="shared" si="24"/>
        <v>0</v>
      </c>
      <c r="BF228" s="196">
        <f t="shared" si="25"/>
        <v>0</v>
      </c>
      <c r="BG228" s="196">
        <f t="shared" si="26"/>
        <v>0</v>
      </c>
      <c r="BH228" s="196">
        <f t="shared" si="27"/>
        <v>0</v>
      </c>
      <c r="BI228" s="196">
        <f t="shared" si="28"/>
        <v>0</v>
      </c>
      <c r="BJ228" s="14" t="s">
        <v>180</v>
      </c>
      <c r="BK228" s="196">
        <f t="shared" si="29"/>
        <v>0</v>
      </c>
      <c r="BL228" s="14" t="s">
        <v>179</v>
      </c>
      <c r="BM228" s="195" t="s">
        <v>1290</v>
      </c>
    </row>
    <row r="229" spans="1:65" s="2" customFormat="1" ht="24.2" customHeight="1">
      <c r="A229" s="31"/>
      <c r="B229" s="32"/>
      <c r="C229" s="184" t="s">
        <v>1146</v>
      </c>
      <c r="D229" s="184" t="s">
        <v>175</v>
      </c>
      <c r="E229" s="185" t="s">
        <v>1323</v>
      </c>
      <c r="F229" s="186" t="s">
        <v>1324</v>
      </c>
      <c r="G229" s="187" t="s">
        <v>337</v>
      </c>
      <c r="H229" s="188">
        <v>9</v>
      </c>
      <c r="I229" s="189"/>
      <c r="J229" s="188">
        <f t="shared" si="20"/>
        <v>0</v>
      </c>
      <c r="K229" s="190"/>
      <c r="L229" s="36"/>
      <c r="M229" s="191" t="s">
        <v>1</v>
      </c>
      <c r="N229" s="192" t="s">
        <v>38</v>
      </c>
      <c r="O229" s="68"/>
      <c r="P229" s="193">
        <f t="shared" si="21"/>
        <v>0</v>
      </c>
      <c r="Q229" s="193">
        <v>0</v>
      </c>
      <c r="R229" s="193">
        <f t="shared" si="22"/>
        <v>0</v>
      </c>
      <c r="S229" s="193">
        <v>0</v>
      </c>
      <c r="T229" s="194">
        <f t="shared" si="23"/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179</v>
      </c>
      <c r="AT229" s="195" t="s">
        <v>175</v>
      </c>
      <c r="AU229" s="195" t="s">
        <v>180</v>
      </c>
      <c r="AY229" s="14" t="s">
        <v>172</v>
      </c>
      <c r="BE229" s="196">
        <f t="shared" si="24"/>
        <v>0</v>
      </c>
      <c r="BF229" s="196">
        <f t="shared" si="25"/>
        <v>0</v>
      </c>
      <c r="BG229" s="196">
        <f t="shared" si="26"/>
        <v>0</v>
      </c>
      <c r="BH229" s="196">
        <f t="shared" si="27"/>
        <v>0</v>
      </c>
      <c r="BI229" s="196">
        <f t="shared" si="28"/>
        <v>0</v>
      </c>
      <c r="BJ229" s="14" t="s">
        <v>180</v>
      </c>
      <c r="BK229" s="196">
        <f t="shared" si="29"/>
        <v>0</v>
      </c>
      <c r="BL229" s="14" t="s">
        <v>179</v>
      </c>
      <c r="BM229" s="195" t="s">
        <v>1293</v>
      </c>
    </row>
    <row r="230" spans="1:65" s="2" customFormat="1" ht="24.2" customHeight="1">
      <c r="A230" s="31"/>
      <c r="B230" s="32"/>
      <c r="C230" s="197" t="s">
        <v>1294</v>
      </c>
      <c r="D230" s="197" t="s">
        <v>256</v>
      </c>
      <c r="E230" s="198" t="s">
        <v>1326</v>
      </c>
      <c r="F230" s="199" t="s">
        <v>1327</v>
      </c>
      <c r="G230" s="200" t="s">
        <v>337</v>
      </c>
      <c r="H230" s="201">
        <v>9</v>
      </c>
      <c r="I230" s="202"/>
      <c r="J230" s="201">
        <f t="shared" si="20"/>
        <v>0</v>
      </c>
      <c r="K230" s="203"/>
      <c r="L230" s="204"/>
      <c r="M230" s="205" t="s">
        <v>1</v>
      </c>
      <c r="N230" s="206" t="s">
        <v>38</v>
      </c>
      <c r="O230" s="68"/>
      <c r="P230" s="193">
        <f t="shared" si="21"/>
        <v>0</v>
      </c>
      <c r="Q230" s="193">
        <v>3.6000000000000002E-4</v>
      </c>
      <c r="R230" s="193">
        <f t="shared" si="22"/>
        <v>3.2400000000000003E-3</v>
      </c>
      <c r="S230" s="193">
        <v>0</v>
      </c>
      <c r="T230" s="194">
        <f t="shared" si="23"/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220</v>
      </c>
      <c r="AT230" s="195" t="s">
        <v>256</v>
      </c>
      <c r="AU230" s="195" t="s">
        <v>180</v>
      </c>
      <c r="AY230" s="14" t="s">
        <v>172</v>
      </c>
      <c r="BE230" s="196">
        <f t="shared" si="24"/>
        <v>0</v>
      </c>
      <c r="BF230" s="196">
        <f t="shared" si="25"/>
        <v>0</v>
      </c>
      <c r="BG230" s="196">
        <f t="shared" si="26"/>
        <v>0</v>
      </c>
      <c r="BH230" s="196">
        <f t="shared" si="27"/>
        <v>0</v>
      </c>
      <c r="BI230" s="196">
        <f t="shared" si="28"/>
        <v>0</v>
      </c>
      <c r="BJ230" s="14" t="s">
        <v>180</v>
      </c>
      <c r="BK230" s="196">
        <f t="shared" si="29"/>
        <v>0</v>
      </c>
      <c r="BL230" s="14" t="s">
        <v>179</v>
      </c>
      <c r="BM230" s="195" t="s">
        <v>1297</v>
      </c>
    </row>
    <row r="231" spans="1:65" s="2" customFormat="1" ht="24.2" customHeight="1">
      <c r="A231" s="31"/>
      <c r="B231" s="32"/>
      <c r="C231" s="184" t="s">
        <v>1149</v>
      </c>
      <c r="D231" s="184" t="s">
        <v>175</v>
      </c>
      <c r="E231" s="185" t="s">
        <v>1866</v>
      </c>
      <c r="F231" s="186" t="s">
        <v>1867</v>
      </c>
      <c r="G231" s="187" t="s">
        <v>337</v>
      </c>
      <c r="H231" s="188">
        <v>9</v>
      </c>
      <c r="I231" s="189"/>
      <c r="J231" s="188">
        <f t="shared" si="20"/>
        <v>0</v>
      </c>
      <c r="K231" s="190"/>
      <c r="L231" s="36"/>
      <c r="M231" s="191" t="s">
        <v>1</v>
      </c>
      <c r="N231" s="192" t="s">
        <v>38</v>
      </c>
      <c r="O231" s="68"/>
      <c r="P231" s="193">
        <f t="shared" si="21"/>
        <v>0</v>
      </c>
      <c r="Q231" s="193">
        <v>0</v>
      </c>
      <c r="R231" s="193">
        <f t="shared" si="22"/>
        <v>0</v>
      </c>
      <c r="S231" s="193">
        <v>0</v>
      </c>
      <c r="T231" s="194">
        <f t="shared" si="23"/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95" t="s">
        <v>179</v>
      </c>
      <c r="AT231" s="195" t="s">
        <v>175</v>
      </c>
      <c r="AU231" s="195" t="s">
        <v>180</v>
      </c>
      <c r="AY231" s="14" t="s">
        <v>172</v>
      </c>
      <c r="BE231" s="196">
        <f t="shared" si="24"/>
        <v>0</v>
      </c>
      <c r="BF231" s="196">
        <f t="shared" si="25"/>
        <v>0</v>
      </c>
      <c r="BG231" s="196">
        <f t="shared" si="26"/>
        <v>0</v>
      </c>
      <c r="BH231" s="196">
        <f t="shared" si="27"/>
        <v>0</v>
      </c>
      <c r="BI231" s="196">
        <f t="shared" si="28"/>
        <v>0</v>
      </c>
      <c r="BJ231" s="14" t="s">
        <v>180</v>
      </c>
      <c r="BK231" s="196">
        <f t="shared" si="29"/>
        <v>0</v>
      </c>
      <c r="BL231" s="14" t="s">
        <v>179</v>
      </c>
      <c r="BM231" s="195" t="s">
        <v>1300</v>
      </c>
    </row>
    <row r="232" spans="1:65" s="2" customFormat="1" ht="24.2" customHeight="1">
      <c r="A232" s="31"/>
      <c r="B232" s="32"/>
      <c r="C232" s="184" t="s">
        <v>1301</v>
      </c>
      <c r="D232" s="184" t="s">
        <v>175</v>
      </c>
      <c r="E232" s="185" t="s">
        <v>1355</v>
      </c>
      <c r="F232" s="186" t="s">
        <v>1356</v>
      </c>
      <c r="G232" s="187" t="s">
        <v>1048</v>
      </c>
      <c r="H232" s="188">
        <v>52</v>
      </c>
      <c r="I232" s="189"/>
      <c r="J232" s="188">
        <f t="shared" si="20"/>
        <v>0</v>
      </c>
      <c r="K232" s="190"/>
      <c r="L232" s="36"/>
      <c r="M232" s="191" t="s">
        <v>1</v>
      </c>
      <c r="N232" s="192" t="s">
        <v>38</v>
      </c>
      <c r="O232" s="68"/>
      <c r="P232" s="193">
        <f t="shared" si="21"/>
        <v>0</v>
      </c>
      <c r="Q232" s="193">
        <v>0</v>
      </c>
      <c r="R232" s="193">
        <f t="shared" si="22"/>
        <v>0</v>
      </c>
      <c r="S232" s="193">
        <v>0</v>
      </c>
      <c r="T232" s="194">
        <f t="shared" si="23"/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179</v>
      </c>
      <c r="AT232" s="195" t="s">
        <v>175</v>
      </c>
      <c r="AU232" s="195" t="s">
        <v>180</v>
      </c>
      <c r="AY232" s="14" t="s">
        <v>172</v>
      </c>
      <c r="BE232" s="196">
        <f t="shared" si="24"/>
        <v>0</v>
      </c>
      <c r="BF232" s="196">
        <f t="shared" si="25"/>
        <v>0</v>
      </c>
      <c r="BG232" s="196">
        <f t="shared" si="26"/>
        <v>0</v>
      </c>
      <c r="BH232" s="196">
        <f t="shared" si="27"/>
        <v>0</v>
      </c>
      <c r="BI232" s="196">
        <f t="shared" si="28"/>
        <v>0</v>
      </c>
      <c r="BJ232" s="14" t="s">
        <v>180</v>
      </c>
      <c r="BK232" s="196">
        <f t="shared" si="29"/>
        <v>0</v>
      </c>
      <c r="BL232" s="14" t="s">
        <v>179</v>
      </c>
      <c r="BM232" s="195" t="s">
        <v>1304</v>
      </c>
    </row>
    <row r="233" spans="1:65" s="2" customFormat="1" ht="24.2" customHeight="1">
      <c r="A233" s="31"/>
      <c r="B233" s="32"/>
      <c r="C233" s="184" t="s">
        <v>1152</v>
      </c>
      <c r="D233" s="184" t="s">
        <v>175</v>
      </c>
      <c r="E233" s="185" t="s">
        <v>1359</v>
      </c>
      <c r="F233" s="186" t="s">
        <v>1360</v>
      </c>
      <c r="G233" s="187" t="s">
        <v>1048</v>
      </c>
      <c r="H233" s="188">
        <v>54</v>
      </c>
      <c r="I233" s="189"/>
      <c r="J233" s="188">
        <f t="shared" si="20"/>
        <v>0</v>
      </c>
      <c r="K233" s="190"/>
      <c r="L233" s="36"/>
      <c r="M233" s="191" t="s">
        <v>1</v>
      </c>
      <c r="N233" s="192" t="s">
        <v>38</v>
      </c>
      <c r="O233" s="68"/>
      <c r="P233" s="193">
        <f t="shared" si="21"/>
        <v>0</v>
      </c>
      <c r="Q233" s="193">
        <v>0</v>
      </c>
      <c r="R233" s="193">
        <f t="shared" si="22"/>
        <v>0</v>
      </c>
      <c r="S233" s="193">
        <v>0</v>
      </c>
      <c r="T233" s="194">
        <f t="shared" si="23"/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95" t="s">
        <v>179</v>
      </c>
      <c r="AT233" s="195" t="s">
        <v>175</v>
      </c>
      <c r="AU233" s="195" t="s">
        <v>180</v>
      </c>
      <c r="AY233" s="14" t="s">
        <v>172</v>
      </c>
      <c r="BE233" s="196">
        <f t="shared" si="24"/>
        <v>0</v>
      </c>
      <c r="BF233" s="196">
        <f t="shared" si="25"/>
        <v>0</v>
      </c>
      <c r="BG233" s="196">
        <f t="shared" si="26"/>
        <v>0</v>
      </c>
      <c r="BH233" s="196">
        <f t="shared" si="27"/>
        <v>0</v>
      </c>
      <c r="BI233" s="196">
        <f t="shared" si="28"/>
        <v>0</v>
      </c>
      <c r="BJ233" s="14" t="s">
        <v>180</v>
      </c>
      <c r="BK233" s="196">
        <f t="shared" si="29"/>
        <v>0</v>
      </c>
      <c r="BL233" s="14" t="s">
        <v>179</v>
      </c>
      <c r="BM233" s="195" t="s">
        <v>1307</v>
      </c>
    </row>
    <row r="234" spans="1:65" s="2" customFormat="1" ht="24.2" customHeight="1">
      <c r="A234" s="31"/>
      <c r="B234" s="32"/>
      <c r="C234" s="184" t="s">
        <v>77</v>
      </c>
      <c r="D234" s="184" t="s">
        <v>175</v>
      </c>
      <c r="E234" s="185" t="s">
        <v>1362</v>
      </c>
      <c r="F234" s="186" t="s">
        <v>1363</v>
      </c>
      <c r="G234" s="187" t="s">
        <v>1048</v>
      </c>
      <c r="H234" s="188">
        <v>2</v>
      </c>
      <c r="I234" s="189"/>
      <c r="J234" s="188">
        <f t="shared" si="20"/>
        <v>0</v>
      </c>
      <c r="K234" s="190"/>
      <c r="L234" s="36"/>
      <c r="M234" s="191" t="s">
        <v>1</v>
      </c>
      <c r="N234" s="192" t="s">
        <v>38</v>
      </c>
      <c r="O234" s="68"/>
      <c r="P234" s="193">
        <f t="shared" si="21"/>
        <v>0</v>
      </c>
      <c r="Q234" s="193">
        <v>0</v>
      </c>
      <c r="R234" s="193">
        <f t="shared" si="22"/>
        <v>0</v>
      </c>
      <c r="S234" s="193">
        <v>0</v>
      </c>
      <c r="T234" s="194">
        <f t="shared" si="23"/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95" t="s">
        <v>179</v>
      </c>
      <c r="AT234" s="195" t="s">
        <v>175</v>
      </c>
      <c r="AU234" s="195" t="s">
        <v>180</v>
      </c>
      <c r="AY234" s="14" t="s">
        <v>172</v>
      </c>
      <c r="BE234" s="196">
        <f t="shared" si="24"/>
        <v>0</v>
      </c>
      <c r="BF234" s="196">
        <f t="shared" si="25"/>
        <v>0</v>
      </c>
      <c r="BG234" s="196">
        <f t="shared" si="26"/>
        <v>0</v>
      </c>
      <c r="BH234" s="196">
        <f t="shared" si="27"/>
        <v>0</v>
      </c>
      <c r="BI234" s="196">
        <f t="shared" si="28"/>
        <v>0</v>
      </c>
      <c r="BJ234" s="14" t="s">
        <v>180</v>
      </c>
      <c r="BK234" s="196">
        <f t="shared" si="29"/>
        <v>0</v>
      </c>
      <c r="BL234" s="14" t="s">
        <v>179</v>
      </c>
      <c r="BM234" s="195" t="s">
        <v>1310</v>
      </c>
    </row>
    <row r="235" spans="1:65" s="2" customFormat="1" ht="24.2" customHeight="1">
      <c r="A235" s="31"/>
      <c r="B235" s="32"/>
      <c r="C235" s="184" t="s">
        <v>82</v>
      </c>
      <c r="D235" s="184" t="s">
        <v>175</v>
      </c>
      <c r="E235" s="185" t="s">
        <v>1366</v>
      </c>
      <c r="F235" s="186" t="s">
        <v>1367</v>
      </c>
      <c r="G235" s="187" t="s">
        <v>1048</v>
      </c>
      <c r="H235" s="188">
        <v>18</v>
      </c>
      <c r="I235" s="189"/>
      <c r="J235" s="188">
        <f t="shared" si="20"/>
        <v>0</v>
      </c>
      <c r="K235" s="190"/>
      <c r="L235" s="36"/>
      <c r="M235" s="191" t="s">
        <v>1</v>
      </c>
      <c r="N235" s="192" t="s">
        <v>38</v>
      </c>
      <c r="O235" s="68"/>
      <c r="P235" s="193">
        <f t="shared" si="21"/>
        <v>0</v>
      </c>
      <c r="Q235" s="193">
        <v>0</v>
      </c>
      <c r="R235" s="193">
        <f t="shared" si="22"/>
        <v>0</v>
      </c>
      <c r="S235" s="193">
        <v>0</v>
      </c>
      <c r="T235" s="194">
        <f t="shared" si="23"/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179</v>
      </c>
      <c r="AT235" s="195" t="s">
        <v>175</v>
      </c>
      <c r="AU235" s="195" t="s">
        <v>180</v>
      </c>
      <c r="AY235" s="14" t="s">
        <v>172</v>
      </c>
      <c r="BE235" s="196">
        <f t="shared" si="24"/>
        <v>0</v>
      </c>
      <c r="BF235" s="196">
        <f t="shared" si="25"/>
        <v>0</v>
      </c>
      <c r="BG235" s="196">
        <f t="shared" si="26"/>
        <v>0</v>
      </c>
      <c r="BH235" s="196">
        <f t="shared" si="27"/>
        <v>0</v>
      </c>
      <c r="BI235" s="196">
        <f t="shared" si="28"/>
        <v>0</v>
      </c>
      <c r="BJ235" s="14" t="s">
        <v>180</v>
      </c>
      <c r="BK235" s="196">
        <f t="shared" si="29"/>
        <v>0</v>
      </c>
      <c r="BL235" s="14" t="s">
        <v>179</v>
      </c>
      <c r="BM235" s="195" t="s">
        <v>1313</v>
      </c>
    </row>
    <row r="236" spans="1:65" s="2" customFormat="1" ht="24.2" customHeight="1">
      <c r="A236" s="31"/>
      <c r="B236" s="32"/>
      <c r="C236" s="184" t="s">
        <v>85</v>
      </c>
      <c r="D236" s="184" t="s">
        <v>175</v>
      </c>
      <c r="E236" s="185" t="s">
        <v>1380</v>
      </c>
      <c r="F236" s="186" t="s">
        <v>1381</v>
      </c>
      <c r="G236" s="187" t="s">
        <v>1048</v>
      </c>
      <c r="H236" s="188">
        <v>12</v>
      </c>
      <c r="I236" s="189"/>
      <c r="J236" s="188">
        <f t="shared" si="20"/>
        <v>0</v>
      </c>
      <c r="K236" s="190"/>
      <c r="L236" s="36"/>
      <c r="M236" s="191" t="s">
        <v>1</v>
      </c>
      <c r="N236" s="192" t="s">
        <v>38</v>
      </c>
      <c r="O236" s="68"/>
      <c r="P236" s="193">
        <f t="shared" si="21"/>
        <v>0</v>
      </c>
      <c r="Q236" s="193">
        <v>0</v>
      </c>
      <c r="R236" s="193">
        <f t="shared" si="22"/>
        <v>0</v>
      </c>
      <c r="S236" s="193">
        <v>0</v>
      </c>
      <c r="T236" s="194">
        <f t="shared" si="23"/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179</v>
      </c>
      <c r="AT236" s="195" t="s">
        <v>175</v>
      </c>
      <c r="AU236" s="195" t="s">
        <v>180</v>
      </c>
      <c r="AY236" s="14" t="s">
        <v>172</v>
      </c>
      <c r="BE236" s="196">
        <f t="shared" si="24"/>
        <v>0</v>
      </c>
      <c r="BF236" s="196">
        <f t="shared" si="25"/>
        <v>0</v>
      </c>
      <c r="BG236" s="196">
        <f t="shared" si="26"/>
        <v>0</v>
      </c>
      <c r="BH236" s="196">
        <f t="shared" si="27"/>
        <v>0</v>
      </c>
      <c r="BI236" s="196">
        <f t="shared" si="28"/>
        <v>0</v>
      </c>
      <c r="BJ236" s="14" t="s">
        <v>180</v>
      </c>
      <c r="BK236" s="196">
        <f t="shared" si="29"/>
        <v>0</v>
      </c>
      <c r="BL236" s="14" t="s">
        <v>179</v>
      </c>
      <c r="BM236" s="195" t="s">
        <v>1316</v>
      </c>
    </row>
    <row r="237" spans="1:65" s="2" customFormat="1" ht="24.2" customHeight="1">
      <c r="A237" s="31"/>
      <c r="B237" s="32"/>
      <c r="C237" s="184" t="s">
        <v>88</v>
      </c>
      <c r="D237" s="184" t="s">
        <v>175</v>
      </c>
      <c r="E237" s="185" t="s">
        <v>1383</v>
      </c>
      <c r="F237" s="186" t="s">
        <v>1384</v>
      </c>
      <c r="G237" s="187" t="s">
        <v>1048</v>
      </c>
      <c r="H237" s="188">
        <v>14</v>
      </c>
      <c r="I237" s="189"/>
      <c r="J237" s="188">
        <f t="shared" si="20"/>
        <v>0</v>
      </c>
      <c r="K237" s="190"/>
      <c r="L237" s="36"/>
      <c r="M237" s="191" t="s">
        <v>1</v>
      </c>
      <c r="N237" s="192" t="s">
        <v>38</v>
      </c>
      <c r="O237" s="68"/>
      <c r="P237" s="193">
        <f t="shared" si="21"/>
        <v>0</v>
      </c>
      <c r="Q237" s="193">
        <v>0</v>
      </c>
      <c r="R237" s="193">
        <f t="shared" si="22"/>
        <v>0</v>
      </c>
      <c r="S237" s="193">
        <v>0</v>
      </c>
      <c r="T237" s="194">
        <f t="shared" si="23"/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179</v>
      </c>
      <c r="AT237" s="195" t="s">
        <v>175</v>
      </c>
      <c r="AU237" s="195" t="s">
        <v>180</v>
      </c>
      <c r="AY237" s="14" t="s">
        <v>172</v>
      </c>
      <c r="BE237" s="196">
        <f t="shared" si="24"/>
        <v>0</v>
      </c>
      <c r="BF237" s="196">
        <f t="shared" si="25"/>
        <v>0</v>
      </c>
      <c r="BG237" s="196">
        <f t="shared" si="26"/>
        <v>0</v>
      </c>
      <c r="BH237" s="196">
        <f t="shared" si="27"/>
        <v>0</v>
      </c>
      <c r="BI237" s="196">
        <f t="shared" si="28"/>
        <v>0</v>
      </c>
      <c r="BJ237" s="14" t="s">
        <v>180</v>
      </c>
      <c r="BK237" s="196">
        <f t="shared" si="29"/>
        <v>0</v>
      </c>
      <c r="BL237" s="14" t="s">
        <v>179</v>
      </c>
      <c r="BM237" s="195" t="s">
        <v>1319</v>
      </c>
    </row>
    <row r="238" spans="1:65" s="2" customFormat="1" ht="24.2" customHeight="1">
      <c r="A238" s="31"/>
      <c r="B238" s="32"/>
      <c r="C238" s="184" t="s">
        <v>91</v>
      </c>
      <c r="D238" s="184" t="s">
        <v>175</v>
      </c>
      <c r="E238" s="185" t="s">
        <v>1387</v>
      </c>
      <c r="F238" s="186" t="s">
        <v>1388</v>
      </c>
      <c r="G238" s="187" t="s">
        <v>1048</v>
      </c>
      <c r="H238" s="188">
        <v>20</v>
      </c>
      <c r="I238" s="189"/>
      <c r="J238" s="188">
        <f t="shared" si="20"/>
        <v>0</v>
      </c>
      <c r="K238" s="190"/>
      <c r="L238" s="36"/>
      <c r="M238" s="191" t="s">
        <v>1</v>
      </c>
      <c r="N238" s="192" t="s">
        <v>38</v>
      </c>
      <c r="O238" s="68"/>
      <c r="P238" s="193">
        <f t="shared" si="21"/>
        <v>0</v>
      </c>
      <c r="Q238" s="193">
        <v>0</v>
      </c>
      <c r="R238" s="193">
        <f t="shared" si="22"/>
        <v>0</v>
      </c>
      <c r="S238" s="193">
        <v>0</v>
      </c>
      <c r="T238" s="194">
        <f t="shared" si="23"/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179</v>
      </c>
      <c r="AT238" s="195" t="s">
        <v>175</v>
      </c>
      <c r="AU238" s="195" t="s">
        <v>180</v>
      </c>
      <c r="AY238" s="14" t="s">
        <v>172</v>
      </c>
      <c r="BE238" s="196">
        <f t="shared" si="24"/>
        <v>0</v>
      </c>
      <c r="BF238" s="196">
        <f t="shared" si="25"/>
        <v>0</v>
      </c>
      <c r="BG238" s="196">
        <f t="shared" si="26"/>
        <v>0</v>
      </c>
      <c r="BH238" s="196">
        <f t="shared" si="27"/>
        <v>0</v>
      </c>
      <c r="BI238" s="196">
        <f t="shared" si="28"/>
        <v>0</v>
      </c>
      <c r="BJ238" s="14" t="s">
        <v>180</v>
      </c>
      <c r="BK238" s="196">
        <f t="shared" si="29"/>
        <v>0</v>
      </c>
      <c r="BL238" s="14" t="s">
        <v>179</v>
      </c>
      <c r="BM238" s="195" t="s">
        <v>1322</v>
      </c>
    </row>
    <row r="239" spans="1:65" s="2" customFormat="1" ht="24.2" customHeight="1">
      <c r="A239" s="31"/>
      <c r="B239" s="32"/>
      <c r="C239" s="197" t="s">
        <v>94</v>
      </c>
      <c r="D239" s="197" t="s">
        <v>256</v>
      </c>
      <c r="E239" s="198" t="s">
        <v>1390</v>
      </c>
      <c r="F239" s="199" t="s">
        <v>1391</v>
      </c>
      <c r="G239" s="200" t="s">
        <v>1048</v>
      </c>
      <c r="H239" s="201">
        <v>20</v>
      </c>
      <c r="I239" s="202"/>
      <c r="J239" s="201">
        <f t="shared" si="20"/>
        <v>0</v>
      </c>
      <c r="K239" s="203"/>
      <c r="L239" s="204"/>
      <c r="M239" s="205" t="s">
        <v>1</v>
      </c>
      <c r="N239" s="206" t="s">
        <v>38</v>
      </c>
      <c r="O239" s="68"/>
      <c r="P239" s="193">
        <f t="shared" si="21"/>
        <v>0</v>
      </c>
      <c r="Q239" s="193">
        <v>0</v>
      </c>
      <c r="R239" s="193">
        <f t="shared" si="22"/>
        <v>0</v>
      </c>
      <c r="S239" s="193">
        <v>0</v>
      </c>
      <c r="T239" s="194">
        <f t="shared" si="23"/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95" t="s">
        <v>220</v>
      </c>
      <c r="AT239" s="195" t="s">
        <v>256</v>
      </c>
      <c r="AU239" s="195" t="s">
        <v>180</v>
      </c>
      <c r="AY239" s="14" t="s">
        <v>172</v>
      </c>
      <c r="BE239" s="196">
        <f t="shared" si="24"/>
        <v>0</v>
      </c>
      <c r="BF239" s="196">
        <f t="shared" si="25"/>
        <v>0</v>
      </c>
      <c r="BG239" s="196">
        <f t="shared" si="26"/>
        <v>0</v>
      </c>
      <c r="BH239" s="196">
        <f t="shared" si="27"/>
        <v>0</v>
      </c>
      <c r="BI239" s="196">
        <f t="shared" si="28"/>
        <v>0</v>
      </c>
      <c r="BJ239" s="14" t="s">
        <v>180</v>
      </c>
      <c r="BK239" s="196">
        <f t="shared" si="29"/>
        <v>0</v>
      </c>
      <c r="BL239" s="14" t="s">
        <v>179</v>
      </c>
      <c r="BM239" s="195" t="s">
        <v>1325</v>
      </c>
    </row>
    <row r="240" spans="1:65" s="2" customFormat="1" ht="24.2" customHeight="1">
      <c r="A240" s="31"/>
      <c r="B240" s="32"/>
      <c r="C240" s="197" t="s">
        <v>97</v>
      </c>
      <c r="D240" s="197" t="s">
        <v>256</v>
      </c>
      <c r="E240" s="198" t="s">
        <v>1394</v>
      </c>
      <c r="F240" s="199" t="s">
        <v>1395</v>
      </c>
      <c r="G240" s="200" t="s">
        <v>1048</v>
      </c>
      <c r="H240" s="201">
        <v>20</v>
      </c>
      <c r="I240" s="202"/>
      <c r="J240" s="201">
        <f t="shared" si="20"/>
        <v>0</v>
      </c>
      <c r="K240" s="203"/>
      <c r="L240" s="204"/>
      <c r="M240" s="205" t="s">
        <v>1</v>
      </c>
      <c r="N240" s="206" t="s">
        <v>38</v>
      </c>
      <c r="O240" s="68"/>
      <c r="P240" s="193">
        <f t="shared" si="21"/>
        <v>0</v>
      </c>
      <c r="Q240" s="193">
        <v>0</v>
      </c>
      <c r="R240" s="193">
        <f t="shared" si="22"/>
        <v>0</v>
      </c>
      <c r="S240" s="193">
        <v>0</v>
      </c>
      <c r="T240" s="194">
        <f t="shared" si="23"/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220</v>
      </c>
      <c r="AT240" s="195" t="s">
        <v>256</v>
      </c>
      <c r="AU240" s="195" t="s">
        <v>180</v>
      </c>
      <c r="AY240" s="14" t="s">
        <v>172</v>
      </c>
      <c r="BE240" s="196">
        <f t="shared" si="24"/>
        <v>0</v>
      </c>
      <c r="BF240" s="196">
        <f t="shared" si="25"/>
        <v>0</v>
      </c>
      <c r="BG240" s="196">
        <f t="shared" si="26"/>
        <v>0</v>
      </c>
      <c r="BH240" s="196">
        <f t="shared" si="27"/>
        <v>0</v>
      </c>
      <c r="BI240" s="196">
        <f t="shared" si="28"/>
        <v>0</v>
      </c>
      <c r="BJ240" s="14" t="s">
        <v>180</v>
      </c>
      <c r="BK240" s="196">
        <f t="shared" si="29"/>
        <v>0</v>
      </c>
      <c r="BL240" s="14" t="s">
        <v>179</v>
      </c>
      <c r="BM240" s="195" t="s">
        <v>1328</v>
      </c>
    </row>
    <row r="241" spans="1:65" s="2" customFormat="1" ht="24.2" customHeight="1">
      <c r="A241" s="31"/>
      <c r="B241" s="32"/>
      <c r="C241" s="184" t="s">
        <v>100</v>
      </c>
      <c r="D241" s="184" t="s">
        <v>175</v>
      </c>
      <c r="E241" s="185" t="s">
        <v>1397</v>
      </c>
      <c r="F241" s="186" t="s">
        <v>1398</v>
      </c>
      <c r="G241" s="187" t="s">
        <v>1048</v>
      </c>
      <c r="H241" s="188">
        <v>1</v>
      </c>
      <c r="I241" s="189"/>
      <c r="J241" s="188">
        <f t="shared" si="20"/>
        <v>0</v>
      </c>
      <c r="K241" s="190"/>
      <c r="L241" s="36"/>
      <c r="M241" s="191" t="s">
        <v>1</v>
      </c>
      <c r="N241" s="192" t="s">
        <v>38</v>
      </c>
      <c r="O241" s="68"/>
      <c r="P241" s="193">
        <f t="shared" si="21"/>
        <v>0</v>
      </c>
      <c r="Q241" s="193">
        <v>0</v>
      </c>
      <c r="R241" s="193">
        <f t="shared" si="22"/>
        <v>0</v>
      </c>
      <c r="S241" s="193">
        <v>0</v>
      </c>
      <c r="T241" s="194">
        <f t="shared" si="23"/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95" t="s">
        <v>179</v>
      </c>
      <c r="AT241" s="195" t="s">
        <v>175</v>
      </c>
      <c r="AU241" s="195" t="s">
        <v>180</v>
      </c>
      <c r="AY241" s="14" t="s">
        <v>172</v>
      </c>
      <c r="BE241" s="196">
        <f t="shared" si="24"/>
        <v>0</v>
      </c>
      <c r="BF241" s="196">
        <f t="shared" si="25"/>
        <v>0</v>
      </c>
      <c r="BG241" s="196">
        <f t="shared" si="26"/>
        <v>0</v>
      </c>
      <c r="BH241" s="196">
        <f t="shared" si="27"/>
        <v>0</v>
      </c>
      <c r="BI241" s="196">
        <f t="shared" si="28"/>
        <v>0</v>
      </c>
      <c r="BJ241" s="14" t="s">
        <v>180</v>
      </c>
      <c r="BK241" s="196">
        <f t="shared" si="29"/>
        <v>0</v>
      </c>
      <c r="BL241" s="14" t="s">
        <v>179</v>
      </c>
      <c r="BM241" s="195" t="s">
        <v>1331</v>
      </c>
    </row>
    <row r="242" spans="1:65" s="2" customFormat="1" ht="24.2" customHeight="1">
      <c r="A242" s="31"/>
      <c r="B242" s="32"/>
      <c r="C242" s="197" t="s">
        <v>103</v>
      </c>
      <c r="D242" s="197" t="s">
        <v>256</v>
      </c>
      <c r="E242" s="198" t="s">
        <v>1401</v>
      </c>
      <c r="F242" s="199" t="s">
        <v>1402</v>
      </c>
      <c r="G242" s="200" t="s">
        <v>1048</v>
      </c>
      <c r="H242" s="201">
        <v>1</v>
      </c>
      <c r="I242" s="202"/>
      <c r="J242" s="201">
        <f t="shared" si="20"/>
        <v>0</v>
      </c>
      <c r="K242" s="203"/>
      <c r="L242" s="204"/>
      <c r="M242" s="205" t="s">
        <v>1</v>
      </c>
      <c r="N242" s="206" t="s">
        <v>38</v>
      </c>
      <c r="O242" s="68"/>
      <c r="P242" s="193">
        <f t="shared" si="21"/>
        <v>0</v>
      </c>
      <c r="Q242" s="193">
        <v>0.01</v>
      </c>
      <c r="R242" s="193">
        <f t="shared" si="22"/>
        <v>0.01</v>
      </c>
      <c r="S242" s="193">
        <v>0</v>
      </c>
      <c r="T242" s="194">
        <f t="shared" si="23"/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220</v>
      </c>
      <c r="AT242" s="195" t="s">
        <v>256</v>
      </c>
      <c r="AU242" s="195" t="s">
        <v>180</v>
      </c>
      <c r="AY242" s="14" t="s">
        <v>172</v>
      </c>
      <c r="BE242" s="196">
        <f t="shared" si="24"/>
        <v>0</v>
      </c>
      <c r="BF242" s="196">
        <f t="shared" si="25"/>
        <v>0</v>
      </c>
      <c r="BG242" s="196">
        <f t="shared" si="26"/>
        <v>0</v>
      </c>
      <c r="BH242" s="196">
        <f t="shared" si="27"/>
        <v>0</v>
      </c>
      <c r="BI242" s="196">
        <f t="shared" si="28"/>
        <v>0</v>
      </c>
      <c r="BJ242" s="14" t="s">
        <v>180</v>
      </c>
      <c r="BK242" s="196">
        <f t="shared" si="29"/>
        <v>0</v>
      </c>
      <c r="BL242" s="14" t="s">
        <v>179</v>
      </c>
      <c r="BM242" s="195" t="s">
        <v>1334</v>
      </c>
    </row>
    <row r="243" spans="1:65" s="2" customFormat="1" ht="24.2" customHeight="1">
      <c r="A243" s="31"/>
      <c r="B243" s="32"/>
      <c r="C243" s="184" t="s">
        <v>106</v>
      </c>
      <c r="D243" s="184" t="s">
        <v>175</v>
      </c>
      <c r="E243" s="185" t="s">
        <v>1404</v>
      </c>
      <c r="F243" s="186" t="s">
        <v>1405</v>
      </c>
      <c r="G243" s="187" t="s">
        <v>1048</v>
      </c>
      <c r="H243" s="188">
        <v>1</v>
      </c>
      <c r="I243" s="189"/>
      <c r="J243" s="188">
        <f t="shared" si="20"/>
        <v>0</v>
      </c>
      <c r="K243" s="190"/>
      <c r="L243" s="36"/>
      <c r="M243" s="191" t="s">
        <v>1</v>
      </c>
      <c r="N243" s="192" t="s">
        <v>38</v>
      </c>
      <c r="O243" s="68"/>
      <c r="P243" s="193">
        <f t="shared" si="21"/>
        <v>0</v>
      </c>
      <c r="Q243" s="193">
        <v>0</v>
      </c>
      <c r="R243" s="193">
        <f t="shared" si="22"/>
        <v>0</v>
      </c>
      <c r="S243" s="193">
        <v>0</v>
      </c>
      <c r="T243" s="194">
        <f t="shared" si="23"/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95" t="s">
        <v>179</v>
      </c>
      <c r="AT243" s="195" t="s">
        <v>175</v>
      </c>
      <c r="AU243" s="195" t="s">
        <v>180</v>
      </c>
      <c r="AY243" s="14" t="s">
        <v>172</v>
      </c>
      <c r="BE243" s="196">
        <f t="shared" si="24"/>
        <v>0</v>
      </c>
      <c r="BF243" s="196">
        <f t="shared" si="25"/>
        <v>0</v>
      </c>
      <c r="BG243" s="196">
        <f t="shared" si="26"/>
        <v>0</v>
      </c>
      <c r="BH243" s="196">
        <f t="shared" si="27"/>
        <v>0</v>
      </c>
      <c r="BI243" s="196">
        <f t="shared" si="28"/>
        <v>0</v>
      </c>
      <c r="BJ243" s="14" t="s">
        <v>180</v>
      </c>
      <c r="BK243" s="196">
        <f t="shared" si="29"/>
        <v>0</v>
      </c>
      <c r="BL243" s="14" t="s">
        <v>179</v>
      </c>
      <c r="BM243" s="195" t="s">
        <v>1337</v>
      </c>
    </row>
    <row r="244" spans="1:65" s="2" customFormat="1" ht="14.45" customHeight="1">
      <c r="A244" s="31"/>
      <c r="B244" s="32"/>
      <c r="C244" s="197" t="s">
        <v>109</v>
      </c>
      <c r="D244" s="197" t="s">
        <v>256</v>
      </c>
      <c r="E244" s="198" t="s">
        <v>1408</v>
      </c>
      <c r="F244" s="199" t="s">
        <v>1409</v>
      </c>
      <c r="G244" s="200" t="s">
        <v>1048</v>
      </c>
      <c r="H244" s="201">
        <v>1</v>
      </c>
      <c r="I244" s="202"/>
      <c r="J244" s="201">
        <f t="shared" ref="J244:J275" si="30">ROUND(I244*H244,2)</f>
        <v>0</v>
      </c>
      <c r="K244" s="203"/>
      <c r="L244" s="204"/>
      <c r="M244" s="205" t="s">
        <v>1</v>
      </c>
      <c r="N244" s="206" t="s">
        <v>38</v>
      </c>
      <c r="O244" s="68"/>
      <c r="P244" s="193">
        <f t="shared" ref="P244:P275" si="31">O244*H244</f>
        <v>0</v>
      </c>
      <c r="Q244" s="193">
        <v>0</v>
      </c>
      <c r="R244" s="193">
        <f t="shared" ref="R244:R275" si="32">Q244*H244</f>
        <v>0</v>
      </c>
      <c r="S244" s="193">
        <v>0</v>
      </c>
      <c r="T244" s="194">
        <f t="shared" ref="T244:T275" si="33">S244*H244</f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220</v>
      </c>
      <c r="AT244" s="195" t="s">
        <v>256</v>
      </c>
      <c r="AU244" s="195" t="s">
        <v>180</v>
      </c>
      <c r="AY244" s="14" t="s">
        <v>172</v>
      </c>
      <c r="BE244" s="196">
        <f t="shared" ref="BE244:BE275" si="34">IF(N244="základná",J244,0)</f>
        <v>0</v>
      </c>
      <c r="BF244" s="196">
        <f t="shared" ref="BF244:BF275" si="35">IF(N244="znížená",J244,0)</f>
        <v>0</v>
      </c>
      <c r="BG244" s="196">
        <f t="shared" ref="BG244:BG275" si="36">IF(N244="zákl. prenesená",J244,0)</f>
        <v>0</v>
      </c>
      <c r="BH244" s="196">
        <f t="shared" ref="BH244:BH275" si="37">IF(N244="zníž. prenesená",J244,0)</f>
        <v>0</v>
      </c>
      <c r="BI244" s="196">
        <f t="shared" ref="BI244:BI275" si="38">IF(N244="nulová",J244,0)</f>
        <v>0</v>
      </c>
      <c r="BJ244" s="14" t="s">
        <v>180</v>
      </c>
      <c r="BK244" s="196">
        <f t="shared" ref="BK244:BK275" si="39">ROUND(I244*H244,2)</f>
        <v>0</v>
      </c>
      <c r="BL244" s="14" t="s">
        <v>179</v>
      </c>
      <c r="BM244" s="195" t="s">
        <v>1340</v>
      </c>
    </row>
    <row r="245" spans="1:65" s="2" customFormat="1" ht="14.45" customHeight="1">
      <c r="A245" s="31"/>
      <c r="B245" s="32"/>
      <c r="C245" s="197" t="s">
        <v>1165</v>
      </c>
      <c r="D245" s="197" t="s">
        <v>256</v>
      </c>
      <c r="E245" s="198" t="s">
        <v>1411</v>
      </c>
      <c r="F245" s="199" t="s">
        <v>1412</v>
      </c>
      <c r="G245" s="200" t="s">
        <v>1048</v>
      </c>
      <c r="H245" s="201">
        <v>1</v>
      </c>
      <c r="I245" s="202"/>
      <c r="J245" s="201">
        <f t="shared" si="30"/>
        <v>0</v>
      </c>
      <c r="K245" s="203"/>
      <c r="L245" s="204"/>
      <c r="M245" s="205" t="s">
        <v>1</v>
      </c>
      <c r="N245" s="206" t="s">
        <v>38</v>
      </c>
      <c r="O245" s="68"/>
      <c r="P245" s="193">
        <f t="shared" si="31"/>
        <v>0</v>
      </c>
      <c r="Q245" s="193">
        <v>0</v>
      </c>
      <c r="R245" s="193">
        <f t="shared" si="32"/>
        <v>0</v>
      </c>
      <c r="S245" s="193">
        <v>0</v>
      </c>
      <c r="T245" s="194">
        <f t="shared" si="33"/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220</v>
      </c>
      <c r="AT245" s="195" t="s">
        <v>256</v>
      </c>
      <c r="AU245" s="195" t="s">
        <v>180</v>
      </c>
      <c r="AY245" s="14" t="s">
        <v>172</v>
      </c>
      <c r="BE245" s="196">
        <f t="shared" si="34"/>
        <v>0</v>
      </c>
      <c r="BF245" s="196">
        <f t="shared" si="35"/>
        <v>0</v>
      </c>
      <c r="BG245" s="196">
        <f t="shared" si="36"/>
        <v>0</v>
      </c>
      <c r="BH245" s="196">
        <f t="shared" si="37"/>
        <v>0</v>
      </c>
      <c r="BI245" s="196">
        <f t="shared" si="38"/>
        <v>0</v>
      </c>
      <c r="BJ245" s="14" t="s">
        <v>180</v>
      </c>
      <c r="BK245" s="196">
        <f t="shared" si="39"/>
        <v>0</v>
      </c>
      <c r="BL245" s="14" t="s">
        <v>179</v>
      </c>
      <c r="BM245" s="195" t="s">
        <v>1343</v>
      </c>
    </row>
    <row r="246" spans="1:65" s="2" customFormat="1" ht="24.2" customHeight="1">
      <c r="A246" s="31"/>
      <c r="B246" s="32"/>
      <c r="C246" s="184" t="s">
        <v>1344</v>
      </c>
      <c r="D246" s="184" t="s">
        <v>175</v>
      </c>
      <c r="E246" s="185" t="s">
        <v>1415</v>
      </c>
      <c r="F246" s="186" t="s">
        <v>1416</v>
      </c>
      <c r="G246" s="187" t="s">
        <v>1048</v>
      </c>
      <c r="H246" s="188">
        <v>5</v>
      </c>
      <c r="I246" s="189"/>
      <c r="J246" s="188">
        <f t="shared" si="30"/>
        <v>0</v>
      </c>
      <c r="K246" s="190"/>
      <c r="L246" s="36"/>
      <c r="M246" s="191" t="s">
        <v>1</v>
      </c>
      <c r="N246" s="192" t="s">
        <v>38</v>
      </c>
      <c r="O246" s="68"/>
      <c r="P246" s="193">
        <f t="shared" si="31"/>
        <v>0</v>
      </c>
      <c r="Q246" s="193">
        <v>0</v>
      </c>
      <c r="R246" s="193">
        <f t="shared" si="32"/>
        <v>0</v>
      </c>
      <c r="S246" s="193">
        <v>0</v>
      </c>
      <c r="T246" s="194">
        <f t="shared" si="33"/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95" t="s">
        <v>179</v>
      </c>
      <c r="AT246" s="195" t="s">
        <v>175</v>
      </c>
      <c r="AU246" s="195" t="s">
        <v>180</v>
      </c>
      <c r="AY246" s="14" t="s">
        <v>172</v>
      </c>
      <c r="BE246" s="196">
        <f t="shared" si="34"/>
        <v>0</v>
      </c>
      <c r="BF246" s="196">
        <f t="shared" si="35"/>
        <v>0</v>
      </c>
      <c r="BG246" s="196">
        <f t="shared" si="36"/>
        <v>0</v>
      </c>
      <c r="BH246" s="196">
        <f t="shared" si="37"/>
        <v>0</v>
      </c>
      <c r="BI246" s="196">
        <f t="shared" si="38"/>
        <v>0</v>
      </c>
      <c r="BJ246" s="14" t="s">
        <v>180</v>
      </c>
      <c r="BK246" s="196">
        <f t="shared" si="39"/>
        <v>0</v>
      </c>
      <c r="BL246" s="14" t="s">
        <v>179</v>
      </c>
      <c r="BM246" s="195" t="s">
        <v>1347</v>
      </c>
    </row>
    <row r="247" spans="1:65" s="2" customFormat="1" ht="24.2" customHeight="1">
      <c r="A247" s="31"/>
      <c r="B247" s="32"/>
      <c r="C247" s="197" t="s">
        <v>1168</v>
      </c>
      <c r="D247" s="197" t="s">
        <v>256</v>
      </c>
      <c r="E247" s="198" t="s">
        <v>1418</v>
      </c>
      <c r="F247" s="199" t="s">
        <v>1419</v>
      </c>
      <c r="G247" s="200" t="s">
        <v>1420</v>
      </c>
      <c r="H247" s="201">
        <v>1</v>
      </c>
      <c r="I247" s="202"/>
      <c r="J247" s="201">
        <f t="shared" si="30"/>
        <v>0</v>
      </c>
      <c r="K247" s="203"/>
      <c r="L247" s="204"/>
      <c r="M247" s="205" t="s">
        <v>1</v>
      </c>
      <c r="N247" s="206" t="s">
        <v>38</v>
      </c>
      <c r="O247" s="68"/>
      <c r="P247" s="193">
        <f t="shared" si="31"/>
        <v>0</v>
      </c>
      <c r="Q247" s="193">
        <v>2.2499999999999999E-2</v>
      </c>
      <c r="R247" s="193">
        <f t="shared" si="32"/>
        <v>2.2499999999999999E-2</v>
      </c>
      <c r="S247" s="193">
        <v>0</v>
      </c>
      <c r="T247" s="194">
        <f t="shared" si="33"/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220</v>
      </c>
      <c r="AT247" s="195" t="s">
        <v>256</v>
      </c>
      <c r="AU247" s="195" t="s">
        <v>180</v>
      </c>
      <c r="AY247" s="14" t="s">
        <v>172</v>
      </c>
      <c r="BE247" s="196">
        <f t="shared" si="34"/>
        <v>0</v>
      </c>
      <c r="BF247" s="196">
        <f t="shared" si="35"/>
        <v>0</v>
      </c>
      <c r="BG247" s="196">
        <f t="shared" si="36"/>
        <v>0</v>
      </c>
      <c r="BH247" s="196">
        <f t="shared" si="37"/>
        <v>0</v>
      </c>
      <c r="BI247" s="196">
        <f t="shared" si="38"/>
        <v>0</v>
      </c>
      <c r="BJ247" s="14" t="s">
        <v>180</v>
      </c>
      <c r="BK247" s="196">
        <f t="shared" si="39"/>
        <v>0</v>
      </c>
      <c r="BL247" s="14" t="s">
        <v>179</v>
      </c>
      <c r="BM247" s="195" t="s">
        <v>1350</v>
      </c>
    </row>
    <row r="248" spans="1:65" s="2" customFormat="1" ht="24.2" customHeight="1">
      <c r="A248" s="31"/>
      <c r="B248" s="32"/>
      <c r="C248" s="197" t="s">
        <v>1351</v>
      </c>
      <c r="D248" s="197" t="s">
        <v>256</v>
      </c>
      <c r="E248" s="198" t="s">
        <v>1423</v>
      </c>
      <c r="F248" s="199" t="s">
        <v>1424</v>
      </c>
      <c r="G248" s="200" t="s">
        <v>1048</v>
      </c>
      <c r="H248" s="201">
        <v>4</v>
      </c>
      <c r="I248" s="202"/>
      <c r="J248" s="201">
        <f t="shared" si="30"/>
        <v>0</v>
      </c>
      <c r="K248" s="203"/>
      <c r="L248" s="204"/>
      <c r="M248" s="205" t="s">
        <v>1</v>
      </c>
      <c r="N248" s="206" t="s">
        <v>38</v>
      </c>
      <c r="O248" s="68"/>
      <c r="P248" s="193">
        <f t="shared" si="31"/>
        <v>0</v>
      </c>
      <c r="Q248" s="193">
        <v>2.2499999999999999E-2</v>
      </c>
      <c r="R248" s="193">
        <f t="shared" si="32"/>
        <v>0.09</v>
      </c>
      <c r="S248" s="193">
        <v>0</v>
      </c>
      <c r="T248" s="194">
        <f t="shared" si="33"/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95" t="s">
        <v>220</v>
      </c>
      <c r="AT248" s="195" t="s">
        <v>256</v>
      </c>
      <c r="AU248" s="195" t="s">
        <v>180</v>
      </c>
      <c r="AY248" s="14" t="s">
        <v>172</v>
      </c>
      <c r="BE248" s="196">
        <f t="shared" si="34"/>
        <v>0</v>
      </c>
      <c r="BF248" s="196">
        <f t="shared" si="35"/>
        <v>0</v>
      </c>
      <c r="BG248" s="196">
        <f t="shared" si="36"/>
        <v>0</v>
      </c>
      <c r="BH248" s="196">
        <f t="shared" si="37"/>
        <v>0</v>
      </c>
      <c r="BI248" s="196">
        <f t="shared" si="38"/>
        <v>0</v>
      </c>
      <c r="BJ248" s="14" t="s">
        <v>180</v>
      </c>
      <c r="BK248" s="196">
        <f t="shared" si="39"/>
        <v>0</v>
      </c>
      <c r="BL248" s="14" t="s">
        <v>179</v>
      </c>
      <c r="BM248" s="195" t="s">
        <v>1354</v>
      </c>
    </row>
    <row r="249" spans="1:65" s="2" customFormat="1" ht="24.2" customHeight="1">
      <c r="A249" s="31"/>
      <c r="B249" s="32"/>
      <c r="C249" s="184" t="s">
        <v>1171</v>
      </c>
      <c r="D249" s="184" t="s">
        <v>175</v>
      </c>
      <c r="E249" s="185" t="s">
        <v>1426</v>
      </c>
      <c r="F249" s="186" t="s">
        <v>1427</v>
      </c>
      <c r="G249" s="187" t="s">
        <v>1048</v>
      </c>
      <c r="H249" s="188">
        <v>5</v>
      </c>
      <c r="I249" s="189"/>
      <c r="J249" s="188">
        <f t="shared" si="30"/>
        <v>0</v>
      </c>
      <c r="K249" s="190"/>
      <c r="L249" s="36"/>
      <c r="M249" s="191" t="s">
        <v>1</v>
      </c>
      <c r="N249" s="192" t="s">
        <v>38</v>
      </c>
      <c r="O249" s="68"/>
      <c r="P249" s="193">
        <f t="shared" si="31"/>
        <v>0</v>
      </c>
      <c r="Q249" s="193">
        <v>0</v>
      </c>
      <c r="R249" s="193">
        <f t="shared" si="32"/>
        <v>0</v>
      </c>
      <c r="S249" s="193">
        <v>0</v>
      </c>
      <c r="T249" s="194">
        <f t="shared" si="33"/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179</v>
      </c>
      <c r="AT249" s="195" t="s">
        <v>175</v>
      </c>
      <c r="AU249" s="195" t="s">
        <v>180</v>
      </c>
      <c r="AY249" s="14" t="s">
        <v>172</v>
      </c>
      <c r="BE249" s="196">
        <f t="shared" si="34"/>
        <v>0</v>
      </c>
      <c r="BF249" s="196">
        <f t="shared" si="35"/>
        <v>0</v>
      </c>
      <c r="BG249" s="196">
        <f t="shared" si="36"/>
        <v>0</v>
      </c>
      <c r="BH249" s="196">
        <f t="shared" si="37"/>
        <v>0</v>
      </c>
      <c r="BI249" s="196">
        <f t="shared" si="38"/>
        <v>0</v>
      </c>
      <c r="BJ249" s="14" t="s">
        <v>180</v>
      </c>
      <c r="BK249" s="196">
        <f t="shared" si="39"/>
        <v>0</v>
      </c>
      <c r="BL249" s="14" t="s">
        <v>179</v>
      </c>
      <c r="BM249" s="195" t="s">
        <v>1357</v>
      </c>
    </row>
    <row r="250" spans="1:65" s="2" customFormat="1" ht="24.2" customHeight="1">
      <c r="A250" s="31"/>
      <c r="B250" s="32"/>
      <c r="C250" s="184" t="s">
        <v>1358</v>
      </c>
      <c r="D250" s="184" t="s">
        <v>175</v>
      </c>
      <c r="E250" s="185" t="s">
        <v>1430</v>
      </c>
      <c r="F250" s="186" t="s">
        <v>1431</v>
      </c>
      <c r="G250" s="187" t="s">
        <v>1048</v>
      </c>
      <c r="H250" s="188">
        <v>1</v>
      </c>
      <c r="I250" s="189"/>
      <c r="J250" s="188">
        <f t="shared" si="30"/>
        <v>0</v>
      </c>
      <c r="K250" s="190"/>
      <c r="L250" s="36"/>
      <c r="M250" s="191" t="s">
        <v>1</v>
      </c>
      <c r="N250" s="192" t="s">
        <v>38</v>
      </c>
      <c r="O250" s="68"/>
      <c r="P250" s="193">
        <f t="shared" si="31"/>
        <v>0</v>
      </c>
      <c r="Q250" s="193">
        <v>0</v>
      </c>
      <c r="R250" s="193">
        <f t="shared" si="32"/>
        <v>0</v>
      </c>
      <c r="S250" s="193">
        <v>0</v>
      </c>
      <c r="T250" s="194">
        <f t="shared" si="33"/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95" t="s">
        <v>179</v>
      </c>
      <c r="AT250" s="195" t="s">
        <v>175</v>
      </c>
      <c r="AU250" s="195" t="s">
        <v>180</v>
      </c>
      <c r="AY250" s="14" t="s">
        <v>172</v>
      </c>
      <c r="BE250" s="196">
        <f t="shared" si="34"/>
        <v>0</v>
      </c>
      <c r="BF250" s="196">
        <f t="shared" si="35"/>
        <v>0</v>
      </c>
      <c r="BG250" s="196">
        <f t="shared" si="36"/>
        <v>0</v>
      </c>
      <c r="BH250" s="196">
        <f t="shared" si="37"/>
        <v>0</v>
      </c>
      <c r="BI250" s="196">
        <f t="shared" si="38"/>
        <v>0</v>
      </c>
      <c r="BJ250" s="14" t="s">
        <v>180</v>
      </c>
      <c r="BK250" s="196">
        <f t="shared" si="39"/>
        <v>0</v>
      </c>
      <c r="BL250" s="14" t="s">
        <v>179</v>
      </c>
      <c r="BM250" s="195" t="s">
        <v>1361</v>
      </c>
    </row>
    <row r="251" spans="1:65" s="2" customFormat="1" ht="24.2" customHeight="1">
      <c r="A251" s="31"/>
      <c r="B251" s="32"/>
      <c r="C251" s="184" t="s">
        <v>1174</v>
      </c>
      <c r="D251" s="184" t="s">
        <v>175</v>
      </c>
      <c r="E251" s="185" t="s">
        <v>1433</v>
      </c>
      <c r="F251" s="186" t="s">
        <v>1434</v>
      </c>
      <c r="G251" s="187" t="s">
        <v>1048</v>
      </c>
      <c r="H251" s="188">
        <v>5</v>
      </c>
      <c r="I251" s="189"/>
      <c r="J251" s="188">
        <f t="shared" si="30"/>
        <v>0</v>
      </c>
      <c r="K251" s="190"/>
      <c r="L251" s="36"/>
      <c r="M251" s="191" t="s">
        <v>1</v>
      </c>
      <c r="N251" s="192" t="s">
        <v>38</v>
      </c>
      <c r="O251" s="68"/>
      <c r="P251" s="193">
        <f t="shared" si="31"/>
        <v>0</v>
      </c>
      <c r="Q251" s="193">
        <v>0</v>
      </c>
      <c r="R251" s="193">
        <f t="shared" si="32"/>
        <v>0</v>
      </c>
      <c r="S251" s="193">
        <v>0</v>
      </c>
      <c r="T251" s="194">
        <f t="shared" si="33"/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179</v>
      </c>
      <c r="AT251" s="195" t="s">
        <v>175</v>
      </c>
      <c r="AU251" s="195" t="s">
        <v>180</v>
      </c>
      <c r="AY251" s="14" t="s">
        <v>172</v>
      </c>
      <c r="BE251" s="196">
        <f t="shared" si="34"/>
        <v>0</v>
      </c>
      <c r="BF251" s="196">
        <f t="shared" si="35"/>
        <v>0</v>
      </c>
      <c r="BG251" s="196">
        <f t="shared" si="36"/>
        <v>0</v>
      </c>
      <c r="BH251" s="196">
        <f t="shared" si="37"/>
        <v>0</v>
      </c>
      <c r="BI251" s="196">
        <f t="shared" si="38"/>
        <v>0</v>
      </c>
      <c r="BJ251" s="14" t="s">
        <v>180</v>
      </c>
      <c r="BK251" s="196">
        <f t="shared" si="39"/>
        <v>0</v>
      </c>
      <c r="BL251" s="14" t="s">
        <v>179</v>
      </c>
      <c r="BM251" s="195" t="s">
        <v>1364</v>
      </c>
    </row>
    <row r="252" spans="1:65" s="2" customFormat="1" ht="24.2" customHeight="1">
      <c r="A252" s="31"/>
      <c r="B252" s="32"/>
      <c r="C252" s="184" t="s">
        <v>1365</v>
      </c>
      <c r="D252" s="184" t="s">
        <v>175</v>
      </c>
      <c r="E252" s="185" t="s">
        <v>1437</v>
      </c>
      <c r="F252" s="186" t="s">
        <v>1438</v>
      </c>
      <c r="G252" s="187" t="s">
        <v>1048</v>
      </c>
      <c r="H252" s="188">
        <v>1</v>
      </c>
      <c r="I252" s="189"/>
      <c r="J252" s="188">
        <f t="shared" si="30"/>
        <v>0</v>
      </c>
      <c r="K252" s="190"/>
      <c r="L252" s="36"/>
      <c r="M252" s="191" t="s">
        <v>1</v>
      </c>
      <c r="N252" s="192" t="s">
        <v>38</v>
      </c>
      <c r="O252" s="68"/>
      <c r="P252" s="193">
        <f t="shared" si="31"/>
        <v>0</v>
      </c>
      <c r="Q252" s="193">
        <v>0</v>
      </c>
      <c r="R252" s="193">
        <f t="shared" si="32"/>
        <v>0</v>
      </c>
      <c r="S252" s="193">
        <v>0</v>
      </c>
      <c r="T252" s="194">
        <f t="shared" si="33"/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179</v>
      </c>
      <c r="AT252" s="195" t="s">
        <v>175</v>
      </c>
      <c r="AU252" s="195" t="s">
        <v>180</v>
      </c>
      <c r="AY252" s="14" t="s">
        <v>172</v>
      </c>
      <c r="BE252" s="196">
        <f t="shared" si="34"/>
        <v>0</v>
      </c>
      <c r="BF252" s="196">
        <f t="shared" si="35"/>
        <v>0</v>
      </c>
      <c r="BG252" s="196">
        <f t="shared" si="36"/>
        <v>0</v>
      </c>
      <c r="BH252" s="196">
        <f t="shared" si="37"/>
        <v>0</v>
      </c>
      <c r="BI252" s="196">
        <f t="shared" si="38"/>
        <v>0</v>
      </c>
      <c r="BJ252" s="14" t="s">
        <v>180</v>
      </c>
      <c r="BK252" s="196">
        <f t="shared" si="39"/>
        <v>0</v>
      </c>
      <c r="BL252" s="14" t="s">
        <v>179</v>
      </c>
      <c r="BM252" s="195" t="s">
        <v>1368</v>
      </c>
    </row>
    <row r="253" spans="1:65" s="2" customFormat="1" ht="24.2" customHeight="1">
      <c r="A253" s="31"/>
      <c r="B253" s="32"/>
      <c r="C253" s="184" t="s">
        <v>1177</v>
      </c>
      <c r="D253" s="184" t="s">
        <v>175</v>
      </c>
      <c r="E253" s="185" t="s">
        <v>1440</v>
      </c>
      <c r="F253" s="186" t="s">
        <v>1441</v>
      </c>
      <c r="G253" s="187" t="s">
        <v>1048</v>
      </c>
      <c r="H253" s="188">
        <v>22</v>
      </c>
      <c r="I253" s="189"/>
      <c r="J253" s="188">
        <f t="shared" si="30"/>
        <v>0</v>
      </c>
      <c r="K253" s="190"/>
      <c r="L253" s="36"/>
      <c r="M253" s="191" t="s">
        <v>1</v>
      </c>
      <c r="N253" s="192" t="s">
        <v>38</v>
      </c>
      <c r="O253" s="68"/>
      <c r="P253" s="193">
        <f t="shared" si="31"/>
        <v>0</v>
      </c>
      <c r="Q253" s="193">
        <v>0</v>
      </c>
      <c r="R253" s="193">
        <f t="shared" si="32"/>
        <v>0</v>
      </c>
      <c r="S253" s="193">
        <v>0</v>
      </c>
      <c r="T253" s="194">
        <f t="shared" si="33"/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95" t="s">
        <v>179</v>
      </c>
      <c r="AT253" s="195" t="s">
        <v>175</v>
      </c>
      <c r="AU253" s="195" t="s">
        <v>180</v>
      </c>
      <c r="AY253" s="14" t="s">
        <v>172</v>
      </c>
      <c r="BE253" s="196">
        <f t="shared" si="34"/>
        <v>0</v>
      </c>
      <c r="BF253" s="196">
        <f t="shared" si="35"/>
        <v>0</v>
      </c>
      <c r="BG253" s="196">
        <f t="shared" si="36"/>
        <v>0</v>
      </c>
      <c r="BH253" s="196">
        <f t="shared" si="37"/>
        <v>0</v>
      </c>
      <c r="BI253" s="196">
        <f t="shared" si="38"/>
        <v>0</v>
      </c>
      <c r="BJ253" s="14" t="s">
        <v>180</v>
      </c>
      <c r="BK253" s="196">
        <f t="shared" si="39"/>
        <v>0</v>
      </c>
      <c r="BL253" s="14" t="s">
        <v>179</v>
      </c>
      <c r="BM253" s="195" t="s">
        <v>1371</v>
      </c>
    </row>
    <row r="254" spans="1:65" s="2" customFormat="1" ht="24.2" customHeight="1">
      <c r="A254" s="31"/>
      <c r="B254" s="32"/>
      <c r="C254" s="184" t="s">
        <v>1372</v>
      </c>
      <c r="D254" s="184" t="s">
        <v>175</v>
      </c>
      <c r="E254" s="185" t="s">
        <v>1444</v>
      </c>
      <c r="F254" s="186" t="s">
        <v>1445</v>
      </c>
      <c r="G254" s="187" t="s">
        <v>1048</v>
      </c>
      <c r="H254" s="188">
        <v>6</v>
      </c>
      <c r="I254" s="189"/>
      <c r="J254" s="188">
        <f t="shared" si="30"/>
        <v>0</v>
      </c>
      <c r="K254" s="190"/>
      <c r="L254" s="36"/>
      <c r="M254" s="191" t="s">
        <v>1</v>
      </c>
      <c r="N254" s="192" t="s">
        <v>38</v>
      </c>
      <c r="O254" s="68"/>
      <c r="P254" s="193">
        <f t="shared" si="31"/>
        <v>0</v>
      </c>
      <c r="Q254" s="193">
        <v>0</v>
      </c>
      <c r="R254" s="193">
        <f t="shared" si="32"/>
        <v>0</v>
      </c>
      <c r="S254" s="193">
        <v>0</v>
      </c>
      <c r="T254" s="194">
        <f t="shared" si="33"/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179</v>
      </c>
      <c r="AT254" s="195" t="s">
        <v>175</v>
      </c>
      <c r="AU254" s="195" t="s">
        <v>180</v>
      </c>
      <c r="AY254" s="14" t="s">
        <v>172</v>
      </c>
      <c r="BE254" s="196">
        <f t="shared" si="34"/>
        <v>0</v>
      </c>
      <c r="BF254" s="196">
        <f t="shared" si="35"/>
        <v>0</v>
      </c>
      <c r="BG254" s="196">
        <f t="shared" si="36"/>
        <v>0</v>
      </c>
      <c r="BH254" s="196">
        <f t="shared" si="37"/>
        <v>0</v>
      </c>
      <c r="BI254" s="196">
        <f t="shared" si="38"/>
        <v>0</v>
      </c>
      <c r="BJ254" s="14" t="s">
        <v>180</v>
      </c>
      <c r="BK254" s="196">
        <f t="shared" si="39"/>
        <v>0</v>
      </c>
      <c r="BL254" s="14" t="s">
        <v>179</v>
      </c>
      <c r="BM254" s="195" t="s">
        <v>1375</v>
      </c>
    </row>
    <row r="255" spans="1:65" s="2" customFormat="1" ht="24.2" customHeight="1">
      <c r="A255" s="31"/>
      <c r="B255" s="32"/>
      <c r="C255" s="197" t="s">
        <v>1180</v>
      </c>
      <c r="D255" s="197" t="s">
        <v>256</v>
      </c>
      <c r="E255" s="198" t="s">
        <v>1447</v>
      </c>
      <c r="F255" s="199" t="s">
        <v>1448</v>
      </c>
      <c r="G255" s="200" t="s">
        <v>1048</v>
      </c>
      <c r="H255" s="201">
        <v>5</v>
      </c>
      <c r="I255" s="202"/>
      <c r="J255" s="201">
        <f t="shared" si="30"/>
        <v>0</v>
      </c>
      <c r="K255" s="203"/>
      <c r="L255" s="204"/>
      <c r="M255" s="205" t="s">
        <v>1</v>
      </c>
      <c r="N255" s="206" t="s">
        <v>38</v>
      </c>
      <c r="O255" s="68"/>
      <c r="P255" s="193">
        <f t="shared" si="31"/>
        <v>0</v>
      </c>
      <c r="Q255" s="193">
        <v>0.05</v>
      </c>
      <c r="R255" s="193">
        <f t="shared" si="32"/>
        <v>0.25</v>
      </c>
      <c r="S255" s="193">
        <v>0</v>
      </c>
      <c r="T255" s="194">
        <f t="shared" si="33"/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95" t="s">
        <v>220</v>
      </c>
      <c r="AT255" s="195" t="s">
        <v>256</v>
      </c>
      <c r="AU255" s="195" t="s">
        <v>180</v>
      </c>
      <c r="AY255" s="14" t="s">
        <v>172</v>
      </c>
      <c r="BE255" s="196">
        <f t="shared" si="34"/>
        <v>0</v>
      </c>
      <c r="BF255" s="196">
        <f t="shared" si="35"/>
        <v>0</v>
      </c>
      <c r="BG255" s="196">
        <f t="shared" si="36"/>
        <v>0</v>
      </c>
      <c r="BH255" s="196">
        <f t="shared" si="37"/>
        <v>0</v>
      </c>
      <c r="BI255" s="196">
        <f t="shared" si="38"/>
        <v>0</v>
      </c>
      <c r="BJ255" s="14" t="s">
        <v>180</v>
      </c>
      <c r="BK255" s="196">
        <f t="shared" si="39"/>
        <v>0</v>
      </c>
      <c r="BL255" s="14" t="s">
        <v>179</v>
      </c>
      <c r="BM255" s="195" t="s">
        <v>1378</v>
      </c>
    </row>
    <row r="256" spans="1:65" s="2" customFormat="1" ht="24.2" customHeight="1">
      <c r="A256" s="31"/>
      <c r="B256" s="32"/>
      <c r="C256" s="197" t="s">
        <v>1379</v>
      </c>
      <c r="D256" s="197" t="s">
        <v>256</v>
      </c>
      <c r="E256" s="198" t="s">
        <v>2303</v>
      </c>
      <c r="F256" s="199" t="s">
        <v>2304</v>
      </c>
      <c r="G256" s="200" t="s">
        <v>1048</v>
      </c>
      <c r="H256" s="201">
        <v>1</v>
      </c>
      <c r="I256" s="202"/>
      <c r="J256" s="201">
        <f t="shared" si="30"/>
        <v>0</v>
      </c>
      <c r="K256" s="203"/>
      <c r="L256" s="204"/>
      <c r="M256" s="205" t="s">
        <v>1</v>
      </c>
      <c r="N256" s="206" t="s">
        <v>38</v>
      </c>
      <c r="O256" s="68"/>
      <c r="P256" s="193">
        <f t="shared" si="31"/>
        <v>0</v>
      </c>
      <c r="Q256" s="193">
        <v>0.05</v>
      </c>
      <c r="R256" s="193">
        <f t="shared" si="32"/>
        <v>0.05</v>
      </c>
      <c r="S256" s="193">
        <v>0</v>
      </c>
      <c r="T256" s="194">
        <f t="shared" si="33"/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95" t="s">
        <v>220</v>
      </c>
      <c r="AT256" s="195" t="s">
        <v>256</v>
      </c>
      <c r="AU256" s="195" t="s">
        <v>180</v>
      </c>
      <c r="AY256" s="14" t="s">
        <v>172</v>
      </c>
      <c r="BE256" s="196">
        <f t="shared" si="34"/>
        <v>0</v>
      </c>
      <c r="BF256" s="196">
        <f t="shared" si="35"/>
        <v>0</v>
      </c>
      <c r="BG256" s="196">
        <f t="shared" si="36"/>
        <v>0</v>
      </c>
      <c r="BH256" s="196">
        <f t="shared" si="37"/>
        <v>0</v>
      </c>
      <c r="BI256" s="196">
        <f t="shared" si="38"/>
        <v>0</v>
      </c>
      <c r="BJ256" s="14" t="s">
        <v>180</v>
      </c>
      <c r="BK256" s="196">
        <f t="shared" si="39"/>
        <v>0</v>
      </c>
      <c r="BL256" s="14" t="s">
        <v>179</v>
      </c>
      <c r="BM256" s="195" t="s">
        <v>1382</v>
      </c>
    </row>
    <row r="257" spans="1:65" s="2" customFormat="1" ht="24.2" customHeight="1">
      <c r="A257" s="31"/>
      <c r="B257" s="32"/>
      <c r="C257" s="184" t="s">
        <v>1183</v>
      </c>
      <c r="D257" s="184" t="s">
        <v>175</v>
      </c>
      <c r="E257" s="185" t="s">
        <v>1451</v>
      </c>
      <c r="F257" s="186" t="s">
        <v>1452</v>
      </c>
      <c r="G257" s="187" t="s">
        <v>1048</v>
      </c>
      <c r="H257" s="188">
        <v>3</v>
      </c>
      <c r="I257" s="189"/>
      <c r="J257" s="188">
        <f t="shared" si="30"/>
        <v>0</v>
      </c>
      <c r="K257" s="190"/>
      <c r="L257" s="36"/>
      <c r="M257" s="191" t="s">
        <v>1</v>
      </c>
      <c r="N257" s="192" t="s">
        <v>38</v>
      </c>
      <c r="O257" s="68"/>
      <c r="P257" s="193">
        <f t="shared" si="31"/>
        <v>0</v>
      </c>
      <c r="Q257" s="193">
        <v>0</v>
      </c>
      <c r="R257" s="193">
        <f t="shared" si="32"/>
        <v>0</v>
      </c>
      <c r="S257" s="193">
        <v>0</v>
      </c>
      <c r="T257" s="194">
        <f t="shared" si="33"/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95" t="s">
        <v>179</v>
      </c>
      <c r="AT257" s="195" t="s">
        <v>175</v>
      </c>
      <c r="AU257" s="195" t="s">
        <v>180</v>
      </c>
      <c r="AY257" s="14" t="s">
        <v>172</v>
      </c>
      <c r="BE257" s="196">
        <f t="shared" si="34"/>
        <v>0</v>
      </c>
      <c r="BF257" s="196">
        <f t="shared" si="35"/>
        <v>0</v>
      </c>
      <c r="BG257" s="196">
        <f t="shared" si="36"/>
        <v>0</v>
      </c>
      <c r="BH257" s="196">
        <f t="shared" si="37"/>
        <v>0</v>
      </c>
      <c r="BI257" s="196">
        <f t="shared" si="38"/>
        <v>0</v>
      </c>
      <c r="BJ257" s="14" t="s">
        <v>180</v>
      </c>
      <c r="BK257" s="196">
        <f t="shared" si="39"/>
        <v>0</v>
      </c>
      <c r="BL257" s="14" t="s">
        <v>179</v>
      </c>
      <c r="BM257" s="195" t="s">
        <v>1385</v>
      </c>
    </row>
    <row r="258" spans="1:65" s="2" customFormat="1" ht="24.2" customHeight="1">
      <c r="A258" s="31"/>
      <c r="B258" s="32"/>
      <c r="C258" s="184" t="s">
        <v>1386</v>
      </c>
      <c r="D258" s="184" t="s">
        <v>175</v>
      </c>
      <c r="E258" s="185" t="s">
        <v>1454</v>
      </c>
      <c r="F258" s="186" t="s">
        <v>1455</v>
      </c>
      <c r="G258" s="187" t="s">
        <v>1048</v>
      </c>
      <c r="H258" s="188">
        <v>4</v>
      </c>
      <c r="I258" s="189"/>
      <c r="J258" s="188">
        <f t="shared" si="30"/>
        <v>0</v>
      </c>
      <c r="K258" s="190"/>
      <c r="L258" s="36"/>
      <c r="M258" s="191" t="s">
        <v>1</v>
      </c>
      <c r="N258" s="192" t="s">
        <v>38</v>
      </c>
      <c r="O258" s="68"/>
      <c r="P258" s="193">
        <f t="shared" si="31"/>
        <v>0</v>
      </c>
      <c r="Q258" s="193">
        <v>0</v>
      </c>
      <c r="R258" s="193">
        <f t="shared" si="32"/>
        <v>0</v>
      </c>
      <c r="S258" s="193">
        <v>0</v>
      </c>
      <c r="T258" s="194">
        <f t="shared" si="33"/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95" t="s">
        <v>179</v>
      </c>
      <c r="AT258" s="195" t="s">
        <v>175</v>
      </c>
      <c r="AU258" s="195" t="s">
        <v>180</v>
      </c>
      <c r="AY258" s="14" t="s">
        <v>172</v>
      </c>
      <c r="BE258" s="196">
        <f t="shared" si="34"/>
        <v>0</v>
      </c>
      <c r="BF258" s="196">
        <f t="shared" si="35"/>
        <v>0</v>
      </c>
      <c r="BG258" s="196">
        <f t="shared" si="36"/>
        <v>0</v>
      </c>
      <c r="BH258" s="196">
        <f t="shared" si="37"/>
        <v>0</v>
      </c>
      <c r="BI258" s="196">
        <f t="shared" si="38"/>
        <v>0</v>
      </c>
      <c r="BJ258" s="14" t="s">
        <v>180</v>
      </c>
      <c r="BK258" s="196">
        <f t="shared" si="39"/>
        <v>0</v>
      </c>
      <c r="BL258" s="14" t="s">
        <v>179</v>
      </c>
      <c r="BM258" s="195" t="s">
        <v>1389</v>
      </c>
    </row>
    <row r="259" spans="1:65" s="2" customFormat="1" ht="37.9" customHeight="1">
      <c r="A259" s="31"/>
      <c r="B259" s="32"/>
      <c r="C259" s="197" t="s">
        <v>1186</v>
      </c>
      <c r="D259" s="197" t="s">
        <v>256</v>
      </c>
      <c r="E259" s="198" t="s">
        <v>1458</v>
      </c>
      <c r="F259" s="199" t="s">
        <v>1459</v>
      </c>
      <c r="G259" s="200" t="s">
        <v>1048</v>
      </c>
      <c r="H259" s="201">
        <v>4</v>
      </c>
      <c r="I259" s="202"/>
      <c r="J259" s="201">
        <f t="shared" si="30"/>
        <v>0</v>
      </c>
      <c r="K259" s="203"/>
      <c r="L259" s="204"/>
      <c r="M259" s="205" t="s">
        <v>1</v>
      </c>
      <c r="N259" s="206" t="s">
        <v>38</v>
      </c>
      <c r="O259" s="68"/>
      <c r="P259" s="193">
        <f t="shared" si="31"/>
        <v>0</v>
      </c>
      <c r="Q259" s="193">
        <v>0.17499999999999999</v>
      </c>
      <c r="R259" s="193">
        <f t="shared" si="32"/>
        <v>0.7</v>
      </c>
      <c r="S259" s="193">
        <v>0</v>
      </c>
      <c r="T259" s="194">
        <f t="shared" si="33"/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95" t="s">
        <v>220</v>
      </c>
      <c r="AT259" s="195" t="s">
        <v>256</v>
      </c>
      <c r="AU259" s="195" t="s">
        <v>180</v>
      </c>
      <c r="AY259" s="14" t="s">
        <v>172</v>
      </c>
      <c r="BE259" s="196">
        <f t="shared" si="34"/>
        <v>0</v>
      </c>
      <c r="BF259" s="196">
        <f t="shared" si="35"/>
        <v>0</v>
      </c>
      <c r="BG259" s="196">
        <f t="shared" si="36"/>
        <v>0</v>
      </c>
      <c r="BH259" s="196">
        <f t="shared" si="37"/>
        <v>0</v>
      </c>
      <c r="BI259" s="196">
        <f t="shared" si="38"/>
        <v>0</v>
      </c>
      <c r="BJ259" s="14" t="s">
        <v>180</v>
      </c>
      <c r="BK259" s="196">
        <f t="shared" si="39"/>
        <v>0</v>
      </c>
      <c r="BL259" s="14" t="s">
        <v>179</v>
      </c>
      <c r="BM259" s="195" t="s">
        <v>1392</v>
      </c>
    </row>
    <row r="260" spans="1:65" s="2" customFormat="1" ht="24.2" customHeight="1">
      <c r="A260" s="31"/>
      <c r="B260" s="32"/>
      <c r="C260" s="184" t="s">
        <v>1393</v>
      </c>
      <c r="D260" s="184" t="s">
        <v>175</v>
      </c>
      <c r="E260" s="185" t="s">
        <v>1461</v>
      </c>
      <c r="F260" s="186" t="s">
        <v>1462</v>
      </c>
      <c r="G260" s="187" t="s">
        <v>1048</v>
      </c>
      <c r="H260" s="188">
        <v>4</v>
      </c>
      <c r="I260" s="189"/>
      <c r="J260" s="188">
        <f t="shared" si="30"/>
        <v>0</v>
      </c>
      <c r="K260" s="190"/>
      <c r="L260" s="36"/>
      <c r="M260" s="191" t="s">
        <v>1</v>
      </c>
      <c r="N260" s="192" t="s">
        <v>38</v>
      </c>
      <c r="O260" s="68"/>
      <c r="P260" s="193">
        <f t="shared" si="31"/>
        <v>0</v>
      </c>
      <c r="Q260" s="193">
        <v>0.17</v>
      </c>
      <c r="R260" s="193">
        <f t="shared" si="32"/>
        <v>0.68</v>
      </c>
      <c r="S260" s="193">
        <v>0.17</v>
      </c>
      <c r="T260" s="194">
        <f t="shared" si="33"/>
        <v>0.68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95" t="s">
        <v>179</v>
      </c>
      <c r="AT260" s="195" t="s">
        <v>175</v>
      </c>
      <c r="AU260" s="195" t="s">
        <v>180</v>
      </c>
      <c r="AY260" s="14" t="s">
        <v>172</v>
      </c>
      <c r="BE260" s="196">
        <f t="shared" si="34"/>
        <v>0</v>
      </c>
      <c r="BF260" s="196">
        <f t="shared" si="35"/>
        <v>0</v>
      </c>
      <c r="BG260" s="196">
        <f t="shared" si="36"/>
        <v>0</v>
      </c>
      <c r="BH260" s="196">
        <f t="shared" si="37"/>
        <v>0</v>
      </c>
      <c r="BI260" s="196">
        <f t="shared" si="38"/>
        <v>0</v>
      </c>
      <c r="BJ260" s="14" t="s">
        <v>180</v>
      </c>
      <c r="BK260" s="196">
        <f t="shared" si="39"/>
        <v>0</v>
      </c>
      <c r="BL260" s="14" t="s">
        <v>179</v>
      </c>
      <c r="BM260" s="195" t="s">
        <v>1396</v>
      </c>
    </row>
    <row r="261" spans="1:65" s="2" customFormat="1" ht="24.2" customHeight="1">
      <c r="A261" s="31"/>
      <c r="B261" s="32"/>
      <c r="C261" s="184" t="s">
        <v>1189</v>
      </c>
      <c r="D261" s="184" t="s">
        <v>175</v>
      </c>
      <c r="E261" s="185" t="s">
        <v>1465</v>
      </c>
      <c r="F261" s="186" t="s">
        <v>1466</v>
      </c>
      <c r="G261" s="187" t="s">
        <v>1048</v>
      </c>
      <c r="H261" s="188">
        <v>1</v>
      </c>
      <c r="I261" s="189"/>
      <c r="J261" s="188">
        <f t="shared" si="30"/>
        <v>0</v>
      </c>
      <c r="K261" s="190"/>
      <c r="L261" s="36"/>
      <c r="M261" s="191" t="s">
        <v>1</v>
      </c>
      <c r="N261" s="192" t="s">
        <v>38</v>
      </c>
      <c r="O261" s="68"/>
      <c r="P261" s="193">
        <f t="shared" si="31"/>
        <v>0</v>
      </c>
      <c r="Q261" s="193">
        <v>0</v>
      </c>
      <c r="R261" s="193">
        <f t="shared" si="32"/>
        <v>0</v>
      </c>
      <c r="S261" s="193">
        <v>0</v>
      </c>
      <c r="T261" s="194">
        <f t="shared" si="33"/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95" t="s">
        <v>179</v>
      </c>
      <c r="AT261" s="195" t="s">
        <v>175</v>
      </c>
      <c r="AU261" s="195" t="s">
        <v>180</v>
      </c>
      <c r="AY261" s="14" t="s">
        <v>172</v>
      </c>
      <c r="BE261" s="196">
        <f t="shared" si="34"/>
        <v>0</v>
      </c>
      <c r="BF261" s="196">
        <f t="shared" si="35"/>
        <v>0</v>
      </c>
      <c r="BG261" s="196">
        <f t="shared" si="36"/>
        <v>0</v>
      </c>
      <c r="BH261" s="196">
        <f t="shared" si="37"/>
        <v>0</v>
      </c>
      <c r="BI261" s="196">
        <f t="shared" si="38"/>
        <v>0</v>
      </c>
      <c r="BJ261" s="14" t="s">
        <v>180</v>
      </c>
      <c r="BK261" s="196">
        <f t="shared" si="39"/>
        <v>0</v>
      </c>
      <c r="BL261" s="14" t="s">
        <v>179</v>
      </c>
      <c r="BM261" s="195" t="s">
        <v>1399</v>
      </c>
    </row>
    <row r="262" spans="1:65" s="2" customFormat="1" ht="24.2" customHeight="1">
      <c r="A262" s="31"/>
      <c r="B262" s="32"/>
      <c r="C262" s="197" t="s">
        <v>1400</v>
      </c>
      <c r="D262" s="197" t="s">
        <v>256</v>
      </c>
      <c r="E262" s="198" t="s">
        <v>1876</v>
      </c>
      <c r="F262" s="199" t="s">
        <v>1877</v>
      </c>
      <c r="G262" s="200" t="s">
        <v>1048</v>
      </c>
      <c r="H262" s="201">
        <v>1</v>
      </c>
      <c r="I262" s="202"/>
      <c r="J262" s="201">
        <f t="shared" si="30"/>
        <v>0</v>
      </c>
      <c r="K262" s="203"/>
      <c r="L262" s="204"/>
      <c r="M262" s="205" t="s">
        <v>1</v>
      </c>
      <c r="N262" s="206" t="s">
        <v>38</v>
      </c>
      <c r="O262" s="68"/>
      <c r="P262" s="193">
        <f t="shared" si="31"/>
        <v>0</v>
      </c>
      <c r="Q262" s="193">
        <v>2.15</v>
      </c>
      <c r="R262" s="193">
        <f t="shared" si="32"/>
        <v>2.15</v>
      </c>
      <c r="S262" s="193">
        <v>0</v>
      </c>
      <c r="T262" s="194">
        <f t="shared" si="33"/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95" t="s">
        <v>220</v>
      </c>
      <c r="AT262" s="195" t="s">
        <v>256</v>
      </c>
      <c r="AU262" s="195" t="s">
        <v>180</v>
      </c>
      <c r="AY262" s="14" t="s">
        <v>172</v>
      </c>
      <c r="BE262" s="196">
        <f t="shared" si="34"/>
        <v>0</v>
      </c>
      <c r="BF262" s="196">
        <f t="shared" si="35"/>
        <v>0</v>
      </c>
      <c r="BG262" s="196">
        <f t="shared" si="36"/>
        <v>0</v>
      </c>
      <c r="BH262" s="196">
        <f t="shared" si="37"/>
        <v>0</v>
      </c>
      <c r="BI262" s="196">
        <f t="shared" si="38"/>
        <v>0</v>
      </c>
      <c r="BJ262" s="14" t="s">
        <v>180</v>
      </c>
      <c r="BK262" s="196">
        <f t="shared" si="39"/>
        <v>0</v>
      </c>
      <c r="BL262" s="14" t="s">
        <v>179</v>
      </c>
      <c r="BM262" s="195" t="s">
        <v>1403</v>
      </c>
    </row>
    <row r="263" spans="1:65" s="2" customFormat="1" ht="24.2" customHeight="1">
      <c r="A263" s="31"/>
      <c r="B263" s="32"/>
      <c r="C263" s="184" t="s">
        <v>1192</v>
      </c>
      <c r="D263" s="184" t="s">
        <v>175</v>
      </c>
      <c r="E263" s="185" t="s">
        <v>1472</v>
      </c>
      <c r="F263" s="186" t="s">
        <v>1473</v>
      </c>
      <c r="G263" s="187" t="s">
        <v>1048</v>
      </c>
      <c r="H263" s="188">
        <v>4</v>
      </c>
      <c r="I263" s="189"/>
      <c r="J263" s="188">
        <f t="shared" si="30"/>
        <v>0</v>
      </c>
      <c r="K263" s="190"/>
      <c r="L263" s="36"/>
      <c r="M263" s="191" t="s">
        <v>1</v>
      </c>
      <c r="N263" s="192" t="s">
        <v>38</v>
      </c>
      <c r="O263" s="68"/>
      <c r="P263" s="193">
        <f t="shared" si="31"/>
        <v>0</v>
      </c>
      <c r="Q263" s="193">
        <v>0</v>
      </c>
      <c r="R263" s="193">
        <f t="shared" si="32"/>
        <v>0</v>
      </c>
      <c r="S263" s="193">
        <v>0</v>
      </c>
      <c r="T263" s="194">
        <f t="shared" si="33"/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95" t="s">
        <v>179</v>
      </c>
      <c r="AT263" s="195" t="s">
        <v>175</v>
      </c>
      <c r="AU263" s="195" t="s">
        <v>180</v>
      </c>
      <c r="AY263" s="14" t="s">
        <v>172</v>
      </c>
      <c r="BE263" s="196">
        <f t="shared" si="34"/>
        <v>0</v>
      </c>
      <c r="BF263" s="196">
        <f t="shared" si="35"/>
        <v>0</v>
      </c>
      <c r="BG263" s="196">
        <f t="shared" si="36"/>
        <v>0</v>
      </c>
      <c r="BH263" s="196">
        <f t="shared" si="37"/>
        <v>0</v>
      </c>
      <c r="BI263" s="196">
        <f t="shared" si="38"/>
        <v>0</v>
      </c>
      <c r="BJ263" s="14" t="s">
        <v>180</v>
      </c>
      <c r="BK263" s="196">
        <f t="shared" si="39"/>
        <v>0</v>
      </c>
      <c r="BL263" s="14" t="s">
        <v>179</v>
      </c>
      <c r="BM263" s="195" t="s">
        <v>1406</v>
      </c>
    </row>
    <row r="264" spans="1:65" s="2" customFormat="1" ht="24.2" customHeight="1">
      <c r="A264" s="31"/>
      <c r="B264" s="32"/>
      <c r="C264" s="197" t="s">
        <v>1407</v>
      </c>
      <c r="D264" s="197" t="s">
        <v>256</v>
      </c>
      <c r="E264" s="198" t="s">
        <v>2305</v>
      </c>
      <c r="F264" s="199" t="s">
        <v>2306</v>
      </c>
      <c r="G264" s="200" t="s">
        <v>1048</v>
      </c>
      <c r="H264" s="201">
        <v>1</v>
      </c>
      <c r="I264" s="202"/>
      <c r="J264" s="201">
        <f t="shared" si="30"/>
        <v>0</v>
      </c>
      <c r="K264" s="203"/>
      <c r="L264" s="204"/>
      <c r="M264" s="205" t="s">
        <v>1</v>
      </c>
      <c r="N264" s="206" t="s">
        <v>38</v>
      </c>
      <c r="O264" s="68"/>
      <c r="P264" s="193">
        <f t="shared" si="31"/>
        <v>0</v>
      </c>
      <c r="Q264" s="193">
        <v>3.7999999999999999E-2</v>
      </c>
      <c r="R264" s="193">
        <f t="shared" si="32"/>
        <v>3.7999999999999999E-2</v>
      </c>
      <c r="S264" s="193">
        <v>0</v>
      </c>
      <c r="T264" s="194">
        <f t="shared" si="33"/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95" t="s">
        <v>220</v>
      </c>
      <c r="AT264" s="195" t="s">
        <v>256</v>
      </c>
      <c r="AU264" s="195" t="s">
        <v>180</v>
      </c>
      <c r="AY264" s="14" t="s">
        <v>172</v>
      </c>
      <c r="BE264" s="196">
        <f t="shared" si="34"/>
        <v>0</v>
      </c>
      <c r="BF264" s="196">
        <f t="shared" si="35"/>
        <v>0</v>
      </c>
      <c r="BG264" s="196">
        <f t="shared" si="36"/>
        <v>0</v>
      </c>
      <c r="BH264" s="196">
        <f t="shared" si="37"/>
        <v>0</v>
      </c>
      <c r="BI264" s="196">
        <f t="shared" si="38"/>
        <v>0</v>
      </c>
      <c r="BJ264" s="14" t="s">
        <v>180</v>
      </c>
      <c r="BK264" s="196">
        <f t="shared" si="39"/>
        <v>0</v>
      </c>
      <c r="BL264" s="14" t="s">
        <v>179</v>
      </c>
      <c r="BM264" s="195" t="s">
        <v>1410</v>
      </c>
    </row>
    <row r="265" spans="1:65" s="2" customFormat="1" ht="24.2" customHeight="1">
      <c r="A265" s="31"/>
      <c r="B265" s="32"/>
      <c r="C265" s="197" t="s">
        <v>1196</v>
      </c>
      <c r="D265" s="197" t="s">
        <v>256</v>
      </c>
      <c r="E265" s="198" t="s">
        <v>1475</v>
      </c>
      <c r="F265" s="199" t="s">
        <v>1476</v>
      </c>
      <c r="G265" s="200" t="s">
        <v>1048</v>
      </c>
      <c r="H265" s="201">
        <v>1</v>
      </c>
      <c r="I265" s="202"/>
      <c r="J265" s="201">
        <f t="shared" si="30"/>
        <v>0</v>
      </c>
      <c r="K265" s="203"/>
      <c r="L265" s="204"/>
      <c r="M265" s="205" t="s">
        <v>1</v>
      </c>
      <c r="N265" s="206" t="s">
        <v>38</v>
      </c>
      <c r="O265" s="68"/>
      <c r="P265" s="193">
        <f t="shared" si="31"/>
        <v>0</v>
      </c>
      <c r="Q265" s="193">
        <v>0.06</v>
      </c>
      <c r="R265" s="193">
        <f t="shared" si="32"/>
        <v>0.06</v>
      </c>
      <c r="S265" s="193">
        <v>0</v>
      </c>
      <c r="T265" s="194">
        <f t="shared" si="33"/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95" t="s">
        <v>220</v>
      </c>
      <c r="AT265" s="195" t="s">
        <v>256</v>
      </c>
      <c r="AU265" s="195" t="s">
        <v>180</v>
      </c>
      <c r="AY265" s="14" t="s">
        <v>172</v>
      </c>
      <c r="BE265" s="196">
        <f t="shared" si="34"/>
        <v>0</v>
      </c>
      <c r="BF265" s="196">
        <f t="shared" si="35"/>
        <v>0</v>
      </c>
      <c r="BG265" s="196">
        <f t="shared" si="36"/>
        <v>0</v>
      </c>
      <c r="BH265" s="196">
        <f t="shared" si="37"/>
        <v>0</v>
      </c>
      <c r="BI265" s="196">
        <f t="shared" si="38"/>
        <v>0</v>
      </c>
      <c r="BJ265" s="14" t="s">
        <v>180</v>
      </c>
      <c r="BK265" s="196">
        <f t="shared" si="39"/>
        <v>0</v>
      </c>
      <c r="BL265" s="14" t="s">
        <v>179</v>
      </c>
      <c r="BM265" s="195" t="s">
        <v>1413</v>
      </c>
    </row>
    <row r="266" spans="1:65" s="2" customFormat="1" ht="24.2" customHeight="1">
      <c r="A266" s="31"/>
      <c r="B266" s="32"/>
      <c r="C266" s="197" t="s">
        <v>1414</v>
      </c>
      <c r="D266" s="197" t="s">
        <v>256</v>
      </c>
      <c r="E266" s="198" t="s">
        <v>1479</v>
      </c>
      <c r="F266" s="199" t="s">
        <v>1480</v>
      </c>
      <c r="G266" s="200" t="s">
        <v>1048</v>
      </c>
      <c r="H266" s="201">
        <v>1</v>
      </c>
      <c r="I266" s="202"/>
      <c r="J266" s="201">
        <f t="shared" si="30"/>
        <v>0</v>
      </c>
      <c r="K266" s="203"/>
      <c r="L266" s="204"/>
      <c r="M266" s="205" t="s">
        <v>1</v>
      </c>
      <c r="N266" s="206" t="s">
        <v>38</v>
      </c>
      <c r="O266" s="68"/>
      <c r="P266" s="193">
        <f t="shared" si="31"/>
        <v>0</v>
      </c>
      <c r="Q266" s="193">
        <v>7.4999999999999997E-2</v>
      </c>
      <c r="R266" s="193">
        <f t="shared" si="32"/>
        <v>7.4999999999999997E-2</v>
      </c>
      <c r="S266" s="193">
        <v>0</v>
      </c>
      <c r="T266" s="194">
        <f t="shared" si="33"/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95" t="s">
        <v>220</v>
      </c>
      <c r="AT266" s="195" t="s">
        <v>256</v>
      </c>
      <c r="AU266" s="195" t="s">
        <v>180</v>
      </c>
      <c r="AY266" s="14" t="s">
        <v>172</v>
      </c>
      <c r="BE266" s="196">
        <f t="shared" si="34"/>
        <v>0</v>
      </c>
      <c r="BF266" s="196">
        <f t="shared" si="35"/>
        <v>0</v>
      </c>
      <c r="BG266" s="196">
        <f t="shared" si="36"/>
        <v>0</v>
      </c>
      <c r="BH266" s="196">
        <f t="shared" si="37"/>
        <v>0</v>
      </c>
      <c r="BI266" s="196">
        <f t="shared" si="38"/>
        <v>0</v>
      </c>
      <c r="BJ266" s="14" t="s">
        <v>180</v>
      </c>
      <c r="BK266" s="196">
        <f t="shared" si="39"/>
        <v>0</v>
      </c>
      <c r="BL266" s="14" t="s">
        <v>179</v>
      </c>
      <c r="BM266" s="195" t="s">
        <v>1417</v>
      </c>
    </row>
    <row r="267" spans="1:65" s="2" customFormat="1" ht="24.2" customHeight="1">
      <c r="A267" s="31"/>
      <c r="B267" s="32"/>
      <c r="C267" s="197" t="s">
        <v>1199</v>
      </c>
      <c r="D267" s="197" t="s">
        <v>256</v>
      </c>
      <c r="E267" s="198" t="s">
        <v>1880</v>
      </c>
      <c r="F267" s="199" t="s">
        <v>1881</v>
      </c>
      <c r="G267" s="200" t="s">
        <v>1048</v>
      </c>
      <c r="H267" s="201">
        <v>1</v>
      </c>
      <c r="I267" s="202"/>
      <c r="J267" s="201">
        <f t="shared" si="30"/>
        <v>0</v>
      </c>
      <c r="K267" s="203"/>
      <c r="L267" s="204"/>
      <c r="M267" s="205" t="s">
        <v>1</v>
      </c>
      <c r="N267" s="206" t="s">
        <v>38</v>
      </c>
      <c r="O267" s="68"/>
      <c r="P267" s="193">
        <f t="shared" si="31"/>
        <v>0</v>
      </c>
      <c r="Q267" s="193">
        <v>8.4000000000000005E-2</v>
      </c>
      <c r="R267" s="193">
        <f t="shared" si="32"/>
        <v>8.4000000000000005E-2</v>
      </c>
      <c r="S267" s="193">
        <v>0</v>
      </c>
      <c r="T267" s="194">
        <f t="shared" si="33"/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95" t="s">
        <v>220</v>
      </c>
      <c r="AT267" s="195" t="s">
        <v>256</v>
      </c>
      <c r="AU267" s="195" t="s">
        <v>180</v>
      </c>
      <c r="AY267" s="14" t="s">
        <v>172</v>
      </c>
      <c r="BE267" s="196">
        <f t="shared" si="34"/>
        <v>0</v>
      </c>
      <c r="BF267" s="196">
        <f t="shared" si="35"/>
        <v>0</v>
      </c>
      <c r="BG267" s="196">
        <f t="shared" si="36"/>
        <v>0</v>
      </c>
      <c r="BH267" s="196">
        <f t="shared" si="37"/>
        <v>0</v>
      </c>
      <c r="BI267" s="196">
        <f t="shared" si="38"/>
        <v>0</v>
      </c>
      <c r="BJ267" s="14" t="s">
        <v>180</v>
      </c>
      <c r="BK267" s="196">
        <f t="shared" si="39"/>
        <v>0</v>
      </c>
      <c r="BL267" s="14" t="s">
        <v>179</v>
      </c>
      <c r="BM267" s="195" t="s">
        <v>1421</v>
      </c>
    </row>
    <row r="268" spans="1:65" s="2" customFormat="1" ht="24.2" customHeight="1">
      <c r="A268" s="31"/>
      <c r="B268" s="32"/>
      <c r="C268" s="184" t="s">
        <v>1422</v>
      </c>
      <c r="D268" s="184" t="s">
        <v>175</v>
      </c>
      <c r="E268" s="185" t="s">
        <v>1882</v>
      </c>
      <c r="F268" s="186" t="s">
        <v>1883</v>
      </c>
      <c r="G268" s="187" t="s">
        <v>1048</v>
      </c>
      <c r="H268" s="188">
        <v>4</v>
      </c>
      <c r="I268" s="189"/>
      <c r="J268" s="188">
        <f t="shared" si="30"/>
        <v>0</v>
      </c>
      <c r="K268" s="190"/>
      <c r="L268" s="36"/>
      <c r="M268" s="191" t="s">
        <v>1</v>
      </c>
      <c r="N268" s="192" t="s">
        <v>38</v>
      </c>
      <c r="O268" s="68"/>
      <c r="P268" s="193">
        <f t="shared" si="31"/>
        <v>0</v>
      </c>
      <c r="Q268" s="193">
        <v>0</v>
      </c>
      <c r="R268" s="193">
        <f t="shared" si="32"/>
        <v>0</v>
      </c>
      <c r="S268" s="193">
        <v>0</v>
      </c>
      <c r="T268" s="194">
        <f t="shared" si="33"/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95" t="s">
        <v>179</v>
      </c>
      <c r="AT268" s="195" t="s">
        <v>175</v>
      </c>
      <c r="AU268" s="195" t="s">
        <v>180</v>
      </c>
      <c r="AY268" s="14" t="s">
        <v>172</v>
      </c>
      <c r="BE268" s="196">
        <f t="shared" si="34"/>
        <v>0</v>
      </c>
      <c r="BF268" s="196">
        <f t="shared" si="35"/>
        <v>0</v>
      </c>
      <c r="BG268" s="196">
        <f t="shared" si="36"/>
        <v>0</v>
      </c>
      <c r="BH268" s="196">
        <f t="shared" si="37"/>
        <v>0</v>
      </c>
      <c r="BI268" s="196">
        <f t="shared" si="38"/>
        <v>0</v>
      </c>
      <c r="BJ268" s="14" t="s">
        <v>180</v>
      </c>
      <c r="BK268" s="196">
        <f t="shared" si="39"/>
        <v>0</v>
      </c>
      <c r="BL268" s="14" t="s">
        <v>179</v>
      </c>
      <c r="BM268" s="195" t="s">
        <v>1425</v>
      </c>
    </row>
    <row r="269" spans="1:65" s="2" customFormat="1" ht="24.2" customHeight="1">
      <c r="A269" s="31"/>
      <c r="B269" s="32"/>
      <c r="C269" s="184" t="s">
        <v>1204</v>
      </c>
      <c r="D269" s="184" t="s">
        <v>175</v>
      </c>
      <c r="E269" s="185" t="s">
        <v>1884</v>
      </c>
      <c r="F269" s="186" t="s">
        <v>1885</v>
      </c>
      <c r="G269" s="187" t="s">
        <v>1048</v>
      </c>
      <c r="H269" s="188">
        <v>10</v>
      </c>
      <c r="I269" s="189"/>
      <c r="J269" s="188">
        <f t="shared" si="30"/>
        <v>0</v>
      </c>
      <c r="K269" s="190"/>
      <c r="L269" s="36"/>
      <c r="M269" s="191" t="s">
        <v>1</v>
      </c>
      <c r="N269" s="192" t="s">
        <v>38</v>
      </c>
      <c r="O269" s="68"/>
      <c r="P269" s="193">
        <f t="shared" si="31"/>
        <v>0</v>
      </c>
      <c r="Q269" s="193">
        <v>0</v>
      </c>
      <c r="R269" s="193">
        <f t="shared" si="32"/>
        <v>0</v>
      </c>
      <c r="S269" s="193">
        <v>0</v>
      </c>
      <c r="T269" s="194">
        <f t="shared" si="33"/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95" t="s">
        <v>179</v>
      </c>
      <c r="AT269" s="195" t="s">
        <v>175</v>
      </c>
      <c r="AU269" s="195" t="s">
        <v>180</v>
      </c>
      <c r="AY269" s="14" t="s">
        <v>172</v>
      </c>
      <c r="BE269" s="196">
        <f t="shared" si="34"/>
        <v>0</v>
      </c>
      <c r="BF269" s="196">
        <f t="shared" si="35"/>
        <v>0</v>
      </c>
      <c r="BG269" s="196">
        <f t="shared" si="36"/>
        <v>0</v>
      </c>
      <c r="BH269" s="196">
        <f t="shared" si="37"/>
        <v>0</v>
      </c>
      <c r="BI269" s="196">
        <f t="shared" si="38"/>
        <v>0</v>
      </c>
      <c r="BJ269" s="14" t="s">
        <v>180</v>
      </c>
      <c r="BK269" s="196">
        <f t="shared" si="39"/>
        <v>0</v>
      </c>
      <c r="BL269" s="14" t="s">
        <v>179</v>
      </c>
      <c r="BM269" s="195" t="s">
        <v>1428</v>
      </c>
    </row>
    <row r="270" spans="1:65" s="2" customFormat="1" ht="24.2" customHeight="1">
      <c r="A270" s="31"/>
      <c r="B270" s="32"/>
      <c r="C270" s="197" t="s">
        <v>1429</v>
      </c>
      <c r="D270" s="197" t="s">
        <v>256</v>
      </c>
      <c r="E270" s="198" t="s">
        <v>1482</v>
      </c>
      <c r="F270" s="199" t="s">
        <v>1483</v>
      </c>
      <c r="G270" s="200" t="s">
        <v>1048</v>
      </c>
      <c r="H270" s="201">
        <v>6</v>
      </c>
      <c r="I270" s="202"/>
      <c r="J270" s="201">
        <f t="shared" si="30"/>
        <v>0</v>
      </c>
      <c r="K270" s="203"/>
      <c r="L270" s="204"/>
      <c r="M270" s="205" t="s">
        <v>1</v>
      </c>
      <c r="N270" s="206" t="s">
        <v>38</v>
      </c>
      <c r="O270" s="68"/>
      <c r="P270" s="193">
        <f t="shared" si="31"/>
        <v>0</v>
      </c>
      <c r="Q270" s="193">
        <v>1.0999999999999999E-2</v>
      </c>
      <c r="R270" s="193">
        <f t="shared" si="32"/>
        <v>6.6000000000000003E-2</v>
      </c>
      <c r="S270" s="193">
        <v>0</v>
      </c>
      <c r="T270" s="194">
        <f t="shared" si="33"/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95" t="s">
        <v>220</v>
      </c>
      <c r="AT270" s="195" t="s">
        <v>256</v>
      </c>
      <c r="AU270" s="195" t="s">
        <v>180</v>
      </c>
      <c r="AY270" s="14" t="s">
        <v>172</v>
      </c>
      <c r="BE270" s="196">
        <f t="shared" si="34"/>
        <v>0</v>
      </c>
      <c r="BF270" s="196">
        <f t="shared" si="35"/>
        <v>0</v>
      </c>
      <c r="BG270" s="196">
        <f t="shared" si="36"/>
        <v>0</v>
      </c>
      <c r="BH270" s="196">
        <f t="shared" si="37"/>
        <v>0</v>
      </c>
      <c r="BI270" s="196">
        <f t="shared" si="38"/>
        <v>0</v>
      </c>
      <c r="BJ270" s="14" t="s">
        <v>180</v>
      </c>
      <c r="BK270" s="196">
        <f t="shared" si="39"/>
        <v>0</v>
      </c>
      <c r="BL270" s="14" t="s">
        <v>179</v>
      </c>
      <c r="BM270" s="195" t="s">
        <v>1432</v>
      </c>
    </row>
    <row r="271" spans="1:65" s="2" customFormat="1" ht="24.2" customHeight="1">
      <c r="A271" s="31"/>
      <c r="B271" s="32"/>
      <c r="C271" s="197" t="s">
        <v>1207</v>
      </c>
      <c r="D271" s="197" t="s">
        <v>256</v>
      </c>
      <c r="E271" s="198" t="s">
        <v>1486</v>
      </c>
      <c r="F271" s="199" t="s">
        <v>1487</v>
      </c>
      <c r="G271" s="200" t="s">
        <v>1048</v>
      </c>
      <c r="H271" s="201">
        <v>4</v>
      </c>
      <c r="I271" s="202"/>
      <c r="J271" s="201">
        <f t="shared" si="30"/>
        <v>0</v>
      </c>
      <c r="K271" s="203"/>
      <c r="L271" s="204"/>
      <c r="M271" s="205" t="s">
        <v>1</v>
      </c>
      <c r="N271" s="206" t="s">
        <v>38</v>
      </c>
      <c r="O271" s="68"/>
      <c r="P271" s="193">
        <f t="shared" si="31"/>
        <v>0</v>
      </c>
      <c r="Q271" s="193">
        <v>1.6E-2</v>
      </c>
      <c r="R271" s="193">
        <f t="shared" si="32"/>
        <v>6.4000000000000001E-2</v>
      </c>
      <c r="S271" s="193">
        <v>0</v>
      </c>
      <c r="T271" s="194">
        <f t="shared" si="33"/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95" t="s">
        <v>220</v>
      </c>
      <c r="AT271" s="195" t="s">
        <v>256</v>
      </c>
      <c r="AU271" s="195" t="s">
        <v>180</v>
      </c>
      <c r="AY271" s="14" t="s">
        <v>172</v>
      </c>
      <c r="BE271" s="196">
        <f t="shared" si="34"/>
        <v>0</v>
      </c>
      <c r="BF271" s="196">
        <f t="shared" si="35"/>
        <v>0</v>
      </c>
      <c r="BG271" s="196">
        <f t="shared" si="36"/>
        <v>0</v>
      </c>
      <c r="BH271" s="196">
        <f t="shared" si="37"/>
        <v>0</v>
      </c>
      <c r="BI271" s="196">
        <f t="shared" si="38"/>
        <v>0</v>
      </c>
      <c r="BJ271" s="14" t="s">
        <v>180</v>
      </c>
      <c r="BK271" s="196">
        <f t="shared" si="39"/>
        <v>0</v>
      </c>
      <c r="BL271" s="14" t="s">
        <v>179</v>
      </c>
      <c r="BM271" s="195" t="s">
        <v>1435</v>
      </c>
    </row>
    <row r="272" spans="1:65" s="2" customFormat="1" ht="24.2" customHeight="1">
      <c r="A272" s="31"/>
      <c r="B272" s="32"/>
      <c r="C272" s="184" t="s">
        <v>1436</v>
      </c>
      <c r="D272" s="184" t="s">
        <v>175</v>
      </c>
      <c r="E272" s="185" t="s">
        <v>1886</v>
      </c>
      <c r="F272" s="186" t="s">
        <v>1887</v>
      </c>
      <c r="G272" s="187" t="s">
        <v>1048</v>
      </c>
      <c r="H272" s="188">
        <v>7</v>
      </c>
      <c r="I272" s="189"/>
      <c r="J272" s="188">
        <f t="shared" si="30"/>
        <v>0</v>
      </c>
      <c r="K272" s="190"/>
      <c r="L272" s="36"/>
      <c r="M272" s="191" t="s">
        <v>1</v>
      </c>
      <c r="N272" s="192" t="s">
        <v>38</v>
      </c>
      <c r="O272" s="68"/>
      <c r="P272" s="193">
        <f t="shared" si="31"/>
        <v>0</v>
      </c>
      <c r="Q272" s="193">
        <v>0</v>
      </c>
      <c r="R272" s="193">
        <f t="shared" si="32"/>
        <v>0</v>
      </c>
      <c r="S272" s="193">
        <v>0</v>
      </c>
      <c r="T272" s="194">
        <f t="shared" si="33"/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95" t="s">
        <v>179</v>
      </c>
      <c r="AT272" s="195" t="s">
        <v>175</v>
      </c>
      <c r="AU272" s="195" t="s">
        <v>180</v>
      </c>
      <c r="AY272" s="14" t="s">
        <v>172</v>
      </c>
      <c r="BE272" s="196">
        <f t="shared" si="34"/>
        <v>0</v>
      </c>
      <c r="BF272" s="196">
        <f t="shared" si="35"/>
        <v>0</v>
      </c>
      <c r="BG272" s="196">
        <f t="shared" si="36"/>
        <v>0</v>
      </c>
      <c r="BH272" s="196">
        <f t="shared" si="37"/>
        <v>0</v>
      </c>
      <c r="BI272" s="196">
        <f t="shared" si="38"/>
        <v>0</v>
      </c>
      <c r="BJ272" s="14" t="s">
        <v>180</v>
      </c>
      <c r="BK272" s="196">
        <f t="shared" si="39"/>
        <v>0</v>
      </c>
      <c r="BL272" s="14" t="s">
        <v>179</v>
      </c>
      <c r="BM272" s="195" t="s">
        <v>1439</v>
      </c>
    </row>
    <row r="273" spans="1:65" s="2" customFormat="1" ht="37.9" customHeight="1">
      <c r="A273" s="31"/>
      <c r="B273" s="32"/>
      <c r="C273" s="184" t="s">
        <v>1210</v>
      </c>
      <c r="D273" s="184" t="s">
        <v>175</v>
      </c>
      <c r="E273" s="185" t="s">
        <v>1493</v>
      </c>
      <c r="F273" s="186" t="s">
        <v>2307</v>
      </c>
      <c r="G273" s="187" t="s">
        <v>1048</v>
      </c>
      <c r="H273" s="188">
        <v>27</v>
      </c>
      <c r="I273" s="189"/>
      <c r="J273" s="188">
        <f t="shared" si="30"/>
        <v>0</v>
      </c>
      <c r="K273" s="190"/>
      <c r="L273" s="36"/>
      <c r="M273" s="191" t="s">
        <v>1</v>
      </c>
      <c r="N273" s="192" t="s">
        <v>38</v>
      </c>
      <c r="O273" s="68"/>
      <c r="P273" s="193">
        <f t="shared" si="31"/>
        <v>0</v>
      </c>
      <c r="Q273" s="193">
        <v>0</v>
      </c>
      <c r="R273" s="193">
        <f t="shared" si="32"/>
        <v>0</v>
      </c>
      <c r="S273" s="193">
        <v>0</v>
      </c>
      <c r="T273" s="194">
        <f t="shared" si="33"/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95" t="s">
        <v>179</v>
      </c>
      <c r="AT273" s="195" t="s">
        <v>175</v>
      </c>
      <c r="AU273" s="195" t="s">
        <v>180</v>
      </c>
      <c r="AY273" s="14" t="s">
        <v>172</v>
      </c>
      <c r="BE273" s="196">
        <f t="shared" si="34"/>
        <v>0</v>
      </c>
      <c r="BF273" s="196">
        <f t="shared" si="35"/>
        <v>0</v>
      </c>
      <c r="BG273" s="196">
        <f t="shared" si="36"/>
        <v>0</v>
      </c>
      <c r="BH273" s="196">
        <f t="shared" si="37"/>
        <v>0</v>
      </c>
      <c r="BI273" s="196">
        <f t="shared" si="38"/>
        <v>0</v>
      </c>
      <c r="BJ273" s="14" t="s">
        <v>180</v>
      </c>
      <c r="BK273" s="196">
        <f t="shared" si="39"/>
        <v>0</v>
      </c>
      <c r="BL273" s="14" t="s">
        <v>179</v>
      </c>
      <c r="BM273" s="195" t="s">
        <v>1442</v>
      </c>
    </row>
    <row r="274" spans="1:65" s="2" customFormat="1" ht="24.2" customHeight="1">
      <c r="A274" s="31"/>
      <c r="B274" s="32"/>
      <c r="C274" s="184" t="s">
        <v>1443</v>
      </c>
      <c r="D274" s="184" t="s">
        <v>175</v>
      </c>
      <c r="E274" s="185" t="s">
        <v>1496</v>
      </c>
      <c r="F274" s="186" t="s">
        <v>1497</v>
      </c>
      <c r="G274" s="187" t="s">
        <v>1048</v>
      </c>
      <c r="H274" s="188">
        <v>1</v>
      </c>
      <c r="I274" s="189"/>
      <c r="J274" s="188">
        <f t="shared" si="30"/>
        <v>0</v>
      </c>
      <c r="K274" s="190"/>
      <c r="L274" s="36"/>
      <c r="M274" s="191" t="s">
        <v>1</v>
      </c>
      <c r="N274" s="192" t="s">
        <v>38</v>
      </c>
      <c r="O274" s="68"/>
      <c r="P274" s="193">
        <f t="shared" si="31"/>
        <v>0</v>
      </c>
      <c r="Q274" s="193">
        <v>0</v>
      </c>
      <c r="R274" s="193">
        <f t="shared" si="32"/>
        <v>0</v>
      </c>
      <c r="S274" s="193">
        <v>0</v>
      </c>
      <c r="T274" s="194">
        <f t="shared" si="33"/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95" t="s">
        <v>179</v>
      </c>
      <c r="AT274" s="195" t="s">
        <v>175</v>
      </c>
      <c r="AU274" s="195" t="s">
        <v>180</v>
      </c>
      <c r="AY274" s="14" t="s">
        <v>172</v>
      </c>
      <c r="BE274" s="196">
        <f t="shared" si="34"/>
        <v>0</v>
      </c>
      <c r="BF274" s="196">
        <f t="shared" si="35"/>
        <v>0</v>
      </c>
      <c r="BG274" s="196">
        <f t="shared" si="36"/>
        <v>0</v>
      </c>
      <c r="BH274" s="196">
        <f t="shared" si="37"/>
        <v>0</v>
      </c>
      <c r="BI274" s="196">
        <f t="shared" si="38"/>
        <v>0</v>
      </c>
      <c r="BJ274" s="14" t="s">
        <v>180</v>
      </c>
      <c r="BK274" s="196">
        <f t="shared" si="39"/>
        <v>0</v>
      </c>
      <c r="BL274" s="14" t="s">
        <v>179</v>
      </c>
      <c r="BM274" s="195" t="s">
        <v>1446</v>
      </c>
    </row>
    <row r="275" spans="1:65" s="2" customFormat="1" ht="24.2" customHeight="1">
      <c r="A275" s="31"/>
      <c r="B275" s="32"/>
      <c r="C275" s="184" t="s">
        <v>1213</v>
      </c>
      <c r="D275" s="184" t="s">
        <v>175</v>
      </c>
      <c r="E275" s="185" t="s">
        <v>1500</v>
      </c>
      <c r="F275" s="186" t="s">
        <v>1501</v>
      </c>
      <c r="G275" s="187" t="s">
        <v>1048</v>
      </c>
      <c r="H275" s="188">
        <v>10</v>
      </c>
      <c r="I275" s="189"/>
      <c r="J275" s="188">
        <f t="shared" si="30"/>
        <v>0</v>
      </c>
      <c r="K275" s="190"/>
      <c r="L275" s="36"/>
      <c r="M275" s="191" t="s">
        <v>1</v>
      </c>
      <c r="N275" s="192" t="s">
        <v>38</v>
      </c>
      <c r="O275" s="68"/>
      <c r="P275" s="193">
        <f t="shared" si="31"/>
        <v>0</v>
      </c>
      <c r="Q275" s="193">
        <v>0</v>
      </c>
      <c r="R275" s="193">
        <f t="shared" si="32"/>
        <v>0</v>
      </c>
      <c r="S275" s="193">
        <v>0</v>
      </c>
      <c r="T275" s="194">
        <f t="shared" si="33"/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95" t="s">
        <v>179</v>
      </c>
      <c r="AT275" s="195" t="s">
        <v>175</v>
      </c>
      <c r="AU275" s="195" t="s">
        <v>180</v>
      </c>
      <c r="AY275" s="14" t="s">
        <v>172</v>
      </c>
      <c r="BE275" s="196">
        <f t="shared" si="34"/>
        <v>0</v>
      </c>
      <c r="BF275" s="196">
        <f t="shared" si="35"/>
        <v>0</v>
      </c>
      <c r="BG275" s="196">
        <f t="shared" si="36"/>
        <v>0</v>
      </c>
      <c r="BH275" s="196">
        <f t="shared" si="37"/>
        <v>0</v>
      </c>
      <c r="BI275" s="196">
        <f t="shared" si="38"/>
        <v>0</v>
      </c>
      <c r="BJ275" s="14" t="s">
        <v>180</v>
      </c>
      <c r="BK275" s="196">
        <f t="shared" si="39"/>
        <v>0</v>
      </c>
      <c r="BL275" s="14" t="s">
        <v>179</v>
      </c>
      <c r="BM275" s="195" t="s">
        <v>1449</v>
      </c>
    </row>
    <row r="276" spans="1:65" s="2" customFormat="1" ht="24.2" customHeight="1">
      <c r="A276" s="31"/>
      <c r="B276" s="32"/>
      <c r="C276" s="197" t="s">
        <v>1450</v>
      </c>
      <c r="D276" s="197" t="s">
        <v>256</v>
      </c>
      <c r="E276" s="198" t="s">
        <v>2308</v>
      </c>
      <c r="F276" s="199" t="s">
        <v>2309</v>
      </c>
      <c r="G276" s="200" t="s">
        <v>1048</v>
      </c>
      <c r="H276" s="201">
        <v>1</v>
      </c>
      <c r="I276" s="202"/>
      <c r="J276" s="201">
        <f t="shared" ref="J276:J307" si="40">ROUND(I276*H276,2)</f>
        <v>0</v>
      </c>
      <c r="K276" s="203"/>
      <c r="L276" s="204"/>
      <c r="M276" s="205" t="s">
        <v>1</v>
      </c>
      <c r="N276" s="206" t="s">
        <v>38</v>
      </c>
      <c r="O276" s="68"/>
      <c r="P276" s="193">
        <f t="shared" ref="P276:P307" si="41">O276*H276</f>
        <v>0</v>
      </c>
      <c r="Q276" s="193">
        <v>0</v>
      </c>
      <c r="R276" s="193">
        <f t="shared" ref="R276:R307" si="42">Q276*H276</f>
        <v>0</v>
      </c>
      <c r="S276" s="193">
        <v>0</v>
      </c>
      <c r="T276" s="194">
        <f t="shared" ref="T276:T307" si="43">S276*H276</f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95" t="s">
        <v>220</v>
      </c>
      <c r="AT276" s="195" t="s">
        <v>256</v>
      </c>
      <c r="AU276" s="195" t="s">
        <v>180</v>
      </c>
      <c r="AY276" s="14" t="s">
        <v>172</v>
      </c>
      <c r="BE276" s="196">
        <f t="shared" ref="BE276:BE307" si="44">IF(N276="základná",J276,0)</f>
        <v>0</v>
      </c>
      <c r="BF276" s="196">
        <f t="shared" ref="BF276:BF307" si="45">IF(N276="znížená",J276,0)</f>
        <v>0</v>
      </c>
      <c r="BG276" s="196">
        <f t="shared" ref="BG276:BG307" si="46">IF(N276="zákl. prenesená",J276,0)</f>
        <v>0</v>
      </c>
      <c r="BH276" s="196">
        <f t="shared" ref="BH276:BH307" si="47">IF(N276="zníž. prenesená",J276,0)</f>
        <v>0</v>
      </c>
      <c r="BI276" s="196">
        <f t="shared" ref="BI276:BI307" si="48">IF(N276="nulová",J276,0)</f>
        <v>0</v>
      </c>
      <c r="BJ276" s="14" t="s">
        <v>180</v>
      </c>
      <c r="BK276" s="196">
        <f t="shared" ref="BK276:BK307" si="49">ROUND(I276*H276,2)</f>
        <v>0</v>
      </c>
      <c r="BL276" s="14" t="s">
        <v>179</v>
      </c>
      <c r="BM276" s="195" t="s">
        <v>1453</v>
      </c>
    </row>
    <row r="277" spans="1:65" s="2" customFormat="1" ht="24.2" customHeight="1">
      <c r="A277" s="31"/>
      <c r="B277" s="32"/>
      <c r="C277" s="197" t="s">
        <v>1216</v>
      </c>
      <c r="D277" s="197" t="s">
        <v>256</v>
      </c>
      <c r="E277" s="198" t="s">
        <v>1503</v>
      </c>
      <c r="F277" s="199" t="s">
        <v>1504</v>
      </c>
      <c r="G277" s="200" t="s">
        <v>1048</v>
      </c>
      <c r="H277" s="201">
        <v>4</v>
      </c>
      <c r="I277" s="202"/>
      <c r="J277" s="201">
        <f t="shared" si="40"/>
        <v>0</v>
      </c>
      <c r="K277" s="203"/>
      <c r="L277" s="204"/>
      <c r="M277" s="205" t="s">
        <v>1</v>
      </c>
      <c r="N277" s="206" t="s">
        <v>38</v>
      </c>
      <c r="O277" s="68"/>
      <c r="P277" s="193">
        <f t="shared" si="41"/>
        <v>0</v>
      </c>
      <c r="Q277" s="193">
        <v>0</v>
      </c>
      <c r="R277" s="193">
        <f t="shared" si="42"/>
        <v>0</v>
      </c>
      <c r="S277" s="193">
        <v>0</v>
      </c>
      <c r="T277" s="194">
        <f t="shared" si="43"/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95" t="s">
        <v>220</v>
      </c>
      <c r="AT277" s="195" t="s">
        <v>256</v>
      </c>
      <c r="AU277" s="195" t="s">
        <v>180</v>
      </c>
      <c r="AY277" s="14" t="s">
        <v>172</v>
      </c>
      <c r="BE277" s="196">
        <f t="shared" si="44"/>
        <v>0</v>
      </c>
      <c r="BF277" s="196">
        <f t="shared" si="45"/>
        <v>0</v>
      </c>
      <c r="BG277" s="196">
        <f t="shared" si="46"/>
        <v>0</v>
      </c>
      <c r="BH277" s="196">
        <f t="shared" si="47"/>
        <v>0</v>
      </c>
      <c r="BI277" s="196">
        <f t="shared" si="48"/>
        <v>0</v>
      </c>
      <c r="BJ277" s="14" t="s">
        <v>180</v>
      </c>
      <c r="BK277" s="196">
        <f t="shared" si="49"/>
        <v>0</v>
      </c>
      <c r="BL277" s="14" t="s">
        <v>179</v>
      </c>
      <c r="BM277" s="195" t="s">
        <v>1456</v>
      </c>
    </row>
    <row r="278" spans="1:65" s="2" customFormat="1" ht="24.2" customHeight="1">
      <c r="A278" s="31"/>
      <c r="B278" s="32"/>
      <c r="C278" s="197" t="s">
        <v>1457</v>
      </c>
      <c r="D278" s="197" t="s">
        <v>256</v>
      </c>
      <c r="E278" s="198" t="s">
        <v>1507</v>
      </c>
      <c r="F278" s="199" t="s">
        <v>1508</v>
      </c>
      <c r="G278" s="200" t="s">
        <v>1048</v>
      </c>
      <c r="H278" s="201">
        <v>5</v>
      </c>
      <c r="I278" s="202"/>
      <c r="J278" s="201">
        <f t="shared" si="40"/>
        <v>0</v>
      </c>
      <c r="K278" s="203"/>
      <c r="L278" s="204"/>
      <c r="M278" s="205" t="s">
        <v>1</v>
      </c>
      <c r="N278" s="206" t="s">
        <v>38</v>
      </c>
      <c r="O278" s="68"/>
      <c r="P278" s="193">
        <f t="shared" si="41"/>
        <v>0</v>
      </c>
      <c r="Q278" s="193">
        <v>0</v>
      </c>
      <c r="R278" s="193">
        <f t="shared" si="42"/>
        <v>0</v>
      </c>
      <c r="S278" s="193">
        <v>0</v>
      </c>
      <c r="T278" s="194">
        <f t="shared" si="43"/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95" t="s">
        <v>220</v>
      </c>
      <c r="AT278" s="195" t="s">
        <v>256</v>
      </c>
      <c r="AU278" s="195" t="s">
        <v>180</v>
      </c>
      <c r="AY278" s="14" t="s">
        <v>172</v>
      </c>
      <c r="BE278" s="196">
        <f t="shared" si="44"/>
        <v>0</v>
      </c>
      <c r="BF278" s="196">
        <f t="shared" si="45"/>
        <v>0</v>
      </c>
      <c r="BG278" s="196">
        <f t="shared" si="46"/>
        <v>0</v>
      </c>
      <c r="BH278" s="196">
        <f t="shared" si="47"/>
        <v>0</v>
      </c>
      <c r="BI278" s="196">
        <f t="shared" si="48"/>
        <v>0</v>
      </c>
      <c r="BJ278" s="14" t="s">
        <v>180</v>
      </c>
      <c r="BK278" s="196">
        <f t="shared" si="49"/>
        <v>0</v>
      </c>
      <c r="BL278" s="14" t="s">
        <v>179</v>
      </c>
      <c r="BM278" s="195" t="s">
        <v>1460</v>
      </c>
    </row>
    <row r="279" spans="1:65" s="2" customFormat="1" ht="24.2" customHeight="1">
      <c r="A279" s="31"/>
      <c r="B279" s="32"/>
      <c r="C279" s="184" t="s">
        <v>1219</v>
      </c>
      <c r="D279" s="184" t="s">
        <v>175</v>
      </c>
      <c r="E279" s="185" t="s">
        <v>1510</v>
      </c>
      <c r="F279" s="186" t="s">
        <v>1511</v>
      </c>
      <c r="G279" s="187" t="s">
        <v>1048</v>
      </c>
      <c r="H279" s="188">
        <v>7</v>
      </c>
      <c r="I279" s="189"/>
      <c r="J279" s="188">
        <f t="shared" si="40"/>
        <v>0</v>
      </c>
      <c r="K279" s="190"/>
      <c r="L279" s="36"/>
      <c r="M279" s="191" t="s">
        <v>1</v>
      </c>
      <c r="N279" s="192" t="s">
        <v>38</v>
      </c>
      <c r="O279" s="68"/>
      <c r="P279" s="193">
        <f t="shared" si="41"/>
        <v>0</v>
      </c>
      <c r="Q279" s="193">
        <v>0</v>
      </c>
      <c r="R279" s="193">
        <f t="shared" si="42"/>
        <v>0</v>
      </c>
      <c r="S279" s="193">
        <v>0</v>
      </c>
      <c r="T279" s="194">
        <f t="shared" si="43"/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95" t="s">
        <v>179</v>
      </c>
      <c r="AT279" s="195" t="s">
        <v>175</v>
      </c>
      <c r="AU279" s="195" t="s">
        <v>180</v>
      </c>
      <c r="AY279" s="14" t="s">
        <v>172</v>
      </c>
      <c r="BE279" s="196">
        <f t="shared" si="44"/>
        <v>0</v>
      </c>
      <c r="BF279" s="196">
        <f t="shared" si="45"/>
        <v>0</v>
      </c>
      <c r="BG279" s="196">
        <f t="shared" si="46"/>
        <v>0</v>
      </c>
      <c r="BH279" s="196">
        <f t="shared" si="47"/>
        <v>0</v>
      </c>
      <c r="BI279" s="196">
        <f t="shared" si="48"/>
        <v>0</v>
      </c>
      <c r="BJ279" s="14" t="s">
        <v>180</v>
      </c>
      <c r="BK279" s="196">
        <f t="shared" si="49"/>
        <v>0</v>
      </c>
      <c r="BL279" s="14" t="s">
        <v>179</v>
      </c>
      <c r="BM279" s="195" t="s">
        <v>1463</v>
      </c>
    </row>
    <row r="280" spans="1:65" s="2" customFormat="1" ht="24.2" customHeight="1">
      <c r="A280" s="31"/>
      <c r="B280" s="32"/>
      <c r="C280" s="184" t="s">
        <v>1464</v>
      </c>
      <c r="D280" s="184" t="s">
        <v>175</v>
      </c>
      <c r="E280" s="185" t="s">
        <v>1514</v>
      </c>
      <c r="F280" s="186" t="s">
        <v>1515</v>
      </c>
      <c r="G280" s="187" t="s">
        <v>1048</v>
      </c>
      <c r="H280" s="188">
        <v>4</v>
      </c>
      <c r="I280" s="189"/>
      <c r="J280" s="188">
        <f t="shared" si="40"/>
        <v>0</v>
      </c>
      <c r="K280" s="190"/>
      <c r="L280" s="36"/>
      <c r="M280" s="191" t="s">
        <v>1</v>
      </c>
      <c r="N280" s="192" t="s">
        <v>38</v>
      </c>
      <c r="O280" s="68"/>
      <c r="P280" s="193">
        <f t="shared" si="41"/>
        <v>0</v>
      </c>
      <c r="Q280" s="193">
        <v>0</v>
      </c>
      <c r="R280" s="193">
        <f t="shared" si="42"/>
        <v>0</v>
      </c>
      <c r="S280" s="193">
        <v>0</v>
      </c>
      <c r="T280" s="194">
        <f t="shared" si="43"/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95" t="s">
        <v>179</v>
      </c>
      <c r="AT280" s="195" t="s">
        <v>175</v>
      </c>
      <c r="AU280" s="195" t="s">
        <v>180</v>
      </c>
      <c r="AY280" s="14" t="s">
        <v>172</v>
      </c>
      <c r="BE280" s="196">
        <f t="shared" si="44"/>
        <v>0</v>
      </c>
      <c r="BF280" s="196">
        <f t="shared" si="45"/>
        <v>0</v>
      </c>
      <c r="BG280" s="196">
        <f t="shared" si="46"/>
        <v>0</v>
      </c>
      <c r="BH280" s="196">
        <f t="shared" si="47"/>
        <v>0</v>
      </c>
      <c r="BI280" s="196">
        <f t="shared" si="48"/>
        <v>0</v>
      </c>
      <c r="BJ280" s="14" t="s">
        <v>180</v>
      </c>
      <c r="BK280" s="196">
        <f t="shared" si="49"/>
        <v>0</v>
      </c>
      <c r="BL280" s="14" t="s">
        <v>179</v>
      </c>
      <c r="BM280" s="195" t="s">
        <v>1467</v>
      </c>
    </row>
    <row r="281" spans="1:65" s="2" customFormat="1" ht="24.2" customHeight="1">
      <c r="A281" s="31"/>
      <c r="B281" s="32"/>
      <c r="C281" s="184" t="s">
        <v>1222</v>
      </c>
      <c r="D281" s="184" t="s">
        <v>175</v>
      </c>
      <c r="E281" s="185" t="s">
        <v>1517</v>
      </c>
      <c r="F281" s="186" t="s">
        <v>1518</v>
      </c>
      <c r="G281" s="187" t="s">
        <v>1048</v>
      </c>
      <c r="H281" s="188">
        <v>3</v>
      </c>
      <c r="I281" s="189"/>
      <c r="J281" s="188">
        <f t="shared" si="40"/>
        <v>0</v>
      </c>
      <c r="K281" s="190"/>
      <c r="L281" s="36"/>
      <c r="M281" s="191" t="s">
        <v>1</v>
      </c>
      <c r="N281" s="192" t="s">
        <v>38</v>
      </c>
      <c r="O281" s="68"/>
      <c r="P281" s="193">
        <f t="shared" si="41"/>
        <v>0</v>
      </c>
      <c r="Q281" s="193">
        <v>0</v>
      </c>
      <c r="R281" s="193">
        <f t="shared" si="42"/>
        <v>0</v>
      </c>
      <c r="S281" s="193">
        <v>0</v>
      </c>
      <c r="T281" s="194">
        <f t="shared" si="43"/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95" t="s">
        <v>179</v>
      </c>
      <c r="AT281" s="195" t="s">
        <v>175</v>
      </c>
      <c r="AU281" s="195" t="s">
        <v>180</v>
      </c>
      <c r="AY281" s="14" t="s">
        <v>172</v>
      </c>
      <c r="BE281" s="196">
        <f t="shared" si="44"/>
        <v>0</v>
      </c>
      <c r="BF281" s="196">
        <f t="shared" si="45"/>
        <v>0</v>
      </c>
      <c r="BG281" s="196">
        <f t="shared" si="46"/>
        <v>0</v>
      </c>
      <c r="BH281" s="196">
        <f t="shared" si="47"/>
        <v>0</v>
      </c>
      <c r="BI281" s="196">
        <f t="shared" si="48"/>
        <v>0</v>
      </c>
      <c r="BJ281" s="14" t="s">
        <v>180</v>
      </c>
      <c r="BK281" s="196">
        <f t="shared" si="49"/>
        <v>0</v>
      </c>
      <c r="BL281" s="14" t="s">
        <v>179</v>
      </c>
      <c r="BM281" s="195" t="s">
        <v>1470</v>
      </c>
    </row>
    <row r="282" spans="1:65" s="2" customFormat="1" ht="24.2" customHeight="1">
      <c r="A282" s="31"/>
      <c r="B282" s="32"/>
      <c r="C282" s="184" t="s">
        <v>1471</v>
      </c>
      <c r="D282" s="184" t="s">
        <v>175</v>
      </c>
      <c r="E282" s="185" t="s">
        <v>1889</v>
      </c>
      <c r="F282" s="186" t="s">
        <v>1890</v>
      </c>
      <c r="G282" s="187" t="s">
        <v>1048</v>
      </c>
      <c r="H282" s="188">
        <v>2</v>
      </c>
      <c r="I282" s="189"/>
      <c r="J282" s="188">
        <f t="shared" si="40"/>
        <v>0</v>
      </c>
      <c r="K282" s="190"/>
      <c r="L282" s="36"/>
      <c r="M282" s="191" t="s">
        <v>1</v>
      </c>
      <c r="N282" s="192" t="s">
        <v>38</v>
      </c>
      <c r="O282" s="68"/>
      <c r="P282" s="193">
        <f t="shared" si="41"/>
        <v>0</v>
      </c>
      <c r="Q282" s="193">
        <v>0</v>
      </c>
      <c r="R282" s="193">
        <f t="shared" si="42"/>
        <v>0</v>
      </c>
      <c r="S282" s="193">
        <v>0</v>
      </c>
      <c r="T282" s="194">
        <f t="shared" si="43"/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95" t="s">
        <v>179</v>
      </c>
      <c r="AT282" s="195" t="s">
        <v>175</v>
      </c>
      <c r="AU282" s="195" t="s">
        <v>180</v>
      </c>
      <c r="AY282" s="14" t="s">
        <v>172</v>
      </c>
      <c r="BE282" s="196">
        <f t="shared" si="44"/>
        <v>0</v>
      </c>
      <c r="BF282" s="196">
        <f t="shared" si="45"/>
        <v>0</v>
      </c>
      <c r="BG282" s="196">
        <f t="shared" si="46"/>
        <v>0</v>
      </c>
      <c r="BH282" s="196">
        <f t="shared" si="47"/>
        <v>0</v>
      </c>
      <c r="BI282" s="196">
        <f t="shared" si="48"/>
        <v>0</v>
      </c>
      <c r="BJ282" s="14" t="s">
        <v>180</v>
      </c>
      <c r="BK282" s="196">
        <f t="shared" si="49"/>
        <v>0</v>
      </c>
      <c r="BL282" s="14" t="s">
        <v>179</v>
      </c>
      <c r="BM282" s="195" t="s">
        <v>1474</v>
      </c>
    </row>
    <row r="283" spans="1:65" s="2" customFormat="1" ht="24.2" customHeight="1">
      <c r="A283" s="31"/>
      <c r="B283" s="32"/>
      <c r="C283" s="184" t="s">
        <v>1225</v>
      </c>
      <c r="D283" s="184" t="s">
        <v>175</v>
      </c>
      <c r="E283" s="185" t="s">
        <v>2310</v>
      </c>
      <c r="F283" s="186" t="s">
        <v>2311</v>
      </c>
      <c r="G283" s="187" t="s">
        <v>1048</v>
      </c>
      <c r="H283" s="188">
        <v>1</v>
      </c>
      <c r="I283" s="189"/>
      <c r="J283" s="188">
        <f t="shared" si="40"/>
        <v>0</v>
      </c>
      <c r="K283" s="190"/>
      <c r="L283" s="36"/>
      <c r="M283" s="191" t="s">
        <v>1</v>
      </c>
      <c r="N283" s="192" t="s">
        <v>38</v>
      </c>
      <c r="O283" s="68"/>
      <c r="P283" s="193">
        <f t="shared" si="41"/>
        <v>0</v>
      </c>
      <c r="Q283" s="193">
        <v>0</v>
      </c>
      <c r="R283" s="193">
        <f t="shared" si="42"/>
        <v>0</v>
      </c>
      <c r="S283" s="193">
        <v>0</v>
      </c>
      <c r="T283" s="194">
        <f t="shared" si="43"/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95" t="s">
        <v>179</v>
      </c>
      <c r="AT283" s="195" t="s">
        <v>175</v>
      </c>
      <c r="AU283" s="195" t="s">
        <v>180</v>
      </c>
      <c r="AY283" s="14" t="s">
        <v>172</v>
      </c>
      <c r="BE283" s="196">
        <f t="shared" si="44"/>
        <v>0</v>
      </c>
      <c r="BF283" s="196">
        <f t="shared" si="45"/>
        <v>0</v>
      </c>
      <c r="BG283" s="196">
        <f t="shared" si="46"/>
        <v>0</v>
      </c>
      <c r="BH283" s="196">
        <f t="shared" si="47"/>
        <v>0</v>
      </c>
      <c r="BI283" s="196">
        <f t="shared" si="48"/>
        <v>0</v>
      </c>
      <c r="BJ283" s="14" t="s">
        <v>180</v>
      </c>
      <c r="BK283" s="196">
        <f t="shared" si="49"/>
        <v>0</v>
      </c>
      <c r="BL283" s="14" t="s">
        <v>179</v>
      </c>
      <c r="BM283" s="195" t="s">
        <v>1477</v>
      </c>
    </row>
    <row r="284" spans="1:65" s="2" customFormat="1" ht="24.2" customHeight="1">
      <c r="A284" s="31"/>
      <c r="B284" s="32"/>
      <c r="C284" s="184" t="s">
        <v>1478</v>
      </c>
      <c r="D284" s="184" t="s">
        <v>175</v>
      </c>
      <c r="E284" s="185" t="s">
        <v>1521</v>
      </c>
      <c r="F284" s="186" t="s">
        <v>1522</v>
      </c>
      <c r="G284" s="187" t="s">
        <v>1048</v>
      </c>
      <c r="H284" s="188">
        <v>6</v>
      </c>
      <c r="I284" s="189"/>
      <c r="J284" s="188">
        <f t="shared" si="40"/>
        <v>0</v>
      </c>
      <c r="K284" s="190"/>
      <c r="L284" s="36"/>
      <c r="M284" s="191" t="s">
        <v>1</v>
      </c>
      <c r="N284" s="192" t="s">
        <v>38</v>
      </c>
      <c r="O284" s="68"/>
      <c r="P284" s="193">
        <f t="shared" si="41"/>
        <v>0</v>
      </c>
      <c r="Q284" s="193">
        <v>0</v>
      </c>
      <c r="R284" s="193">
        <f t="shared" si="42"/>
        <v>0</v>
      </c>
      <c r="S284" s="193">
        <v>0</v>
      </c>
      <c r="T284" s="194">
        <f t="shared" si="43"/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95" t="s">
        <v>179</v>
      </c>
      <c r="AT284" s="195" t="s">
        <v>175</v>
      </c>
      <c r="AU284" s="195" t="s">
        <v>180</v>
      </c>
      <c r="AY284" s="14" t="s">
        <v>172</v>
      </c>
      <c r="BE284" s="196">
        <f t="shared" si="44"/>
        <v>0</v>
      </c>
      <c r="BF284" s="196">
        <f t="shared" si="45"/>
        <v>0</v>
      </c>
      <c r="BG284" s="196">
        <f t="shared" si="46"/>
        <v>0</v>
      </c>
      <c r="BH284" s="196">
        <f t="shared" si="47"/>
        <v>0</v>
      </c>
      <c r="BI284" s="196">
        <f t="shared" si="48"/>
        <v>0</v>
      </c>
      <c r="BJ284" s="14" t="s">
        <v>180</v>
      </c>
      <c r="BK284" s="196">
        <f t="shared" si="49"/>
        <v>0</v>
      </c>
      <c r="BL284" s="14" t="s">
        <v>179</v>
      </c>
      <c r="BM284" s="195" t="s">
        <v>1481</v>
      </c>
    </row>
    <row r="285" spans="1:65" s="2" customFormat="1" ht="24.2" customHeight="1">
      <c r="A285" s="31"/>
      <c r="B285" s="32"/>
      <c r="C285" s="184" t="s">
        <v>1228</v>
      </c>
      <c r="D285" s="184" t="s">
        <v>175</v>
      </c>
      <c r="E285" s="185" t="s">
        <v>1524</v>
      </c>
      <c r="F285" s="186" t="s">
        <v>1525</v>
      </c>
      <c r="G285" s="187" t="s">
        <v>1048</v>
      </c>
      <c r="H285" s="188">
        <v>6</v>
      </c>
      <c r="I285" s="189"/>
      <c r="J285" s="188">
        <f t="shared" si="40"/>
        <v>0</v>
      </c>
      <c r="K285" s="190"/>
      <c r="L285" s="36"/>
      <c r="M285" s="191" t="s">
        <v>1</v>
      </c>
      <c r="N285" s="192" t="s">
        <v>38</v>
      </c>
      <c r="O285" s="68"/>
      <c r="P285" s="193">
        <f t="shared" si="41"/>
        <v>0</v>
      </c>
      <c r="Q285" s="193">
        <v>0</v>
      </c>
      <c r="R285" s="193">
        <f t="shared" si="42"/>
        <v>0</v>
      </c>
      <c r="S285" s="193">
        <v>0</v>
      </c>
      <c r="T285" s="194">
        <f t="shared" si="43"/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95" t="s">
        <v>179</v>
      </c>
      <c r="AT285" s="195" t="s">
        <v>175</v>
      </c>
      <c r="AU285" s="195" t="s">
        <v>180</v>
      </c>
      <c r="AY285" s="14" t="s">
        <v>172</v>
      </c>
      <c r="BE285" s="196">
        <f t="shared" si="44"/>
        <v>0</v>
      </c>
      <c r="BF285" s="196">
        <f t="shared" si="45"/>
        <v>0</v>
      </c>
      <c r="BG285" s="196">
        <f t="shared" si="46"/>
        <v>0</v>
      </c>
      <c r="BH285" s="196">
        <f t="shared" si="47"/>
        <v>0</v>
      </c>
      <c r="BI285" s="196">
        <f t="shared" si="48"/>
        <v>0</v>
      </c>
      <c r="BJ285" s="14" t="s">
        <v>180</v>
      </c>
      <c r="BK285" s="196">
        <f t="shared" si="49"/>
        <v>0</v>
      </c>
      <c r="BL285" s="14" t="s">
        <v>179</v>
      </c>
      <c r="BM285" s="195" t="s">
        <v>1484</v>
      </c>
    </row>
    <row r="286" spans="1:65" s="2" customFormat="1" ht="24.2" customHeight="1">
      <c r="A286" s="31"/>
      <c r="B286" s="32"/>
      <c r="C286" s="184" t="s">
        <v>1485</v>
      </c>
      <c r="D286" s="184" t="s">
        <v>175</v>
      </c>
      <c r="E286" s="185" t="s">
        <v>1528</v>
      </c>
      <c r="F286" s="186" t="s">
        <v>1529</v>
      </c>
      <c r="G286" s="187" t="s">
        <v>1048</v>
      </c>
      <c r="H286" s="188">
        <v>5</v>
      </c>
      <c r="I286" s="189"/>
      <c r="J286" s="188">
        <f t="shared" si="40"/>
        <v>0</v>
      </c>
      <c r="K286" s="190"/>
      <c r="L286" s="36"/>
      <c r="M286" s="191" t="s">
        <v>1</v>
      </c>
      <c r="N286" s="192" t="s">
        <v>38</v>
      </c>
      <c r="O286" s="68"/>
      <c r="P286" s="193">
        <f t="shared" si="41"/>
        <v>0</v>
      </c>
      <c r="Q286" s="193">
        <v>0</v>
      </c>
      <c r="R286" s="193">
        <f t="shared" si="42"/>
        <v>0</v>
      </c>
      <c r="S286" s="193">
        <v>0</v>
      </c>
      <c r="T286" s="194">
        <f t="shared" si="43"/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95" t="s">
        <v>179</v>
      </c>
      <c r="AT286" s="195" t="s">
        <v>175</v>
      </c>
      <c r="AU286" s="195" t="s">
        <v>180</v>
      </c>
      <c r="AY286" s="14" t="s">
        <v>172</v>
      </c>
      <c r="BE286" s="196">
        <f t="shared" si="44"/>
        <v>0</v>
      </c>
      <c r="BF286" s="196">
        <f t="shared" si="45"/>
        <v>0</v>
      </c>
      <c r="BG286" s="196">
        <f t="shared" si="46"/>
        <v>0</v>
      </c>
      <c r="BH286" s="196">
        <f t="shared" si="47"/>
        <v>0</v>
      </c>
      <c r="BI286" s="196">
        <f t="shared" si="48"/>
        <v>0</v>
      </c>
      <c r="BJ286" s="14" t="s">
        <v>180</v>
      </c>
      <c r="BK286" s="196">
        <f t="shared" si="49"/>
        <v>0</v>
      </c>
      <c r="BL286" s="14" t="s">
        <v>179</v>
      </c>
      <c r="BM286" s="195" t="s">
        <v>1488</v>
      </c>
    </row>
    <row r="287" spans="1:65" s="2" customFormat="1" ht="24.2" customHeight="1">
      <c r="A287" s="31"/>
      <c r="B287" s="32"/>
      <c r="C287" s="184" t="s">
        <v>1231</v>
      </c>
      <c r="D287" s="184" t="s">
        <v>175</v>
      </c>
      <c r="E287" s="185" t="s">
        <v>1531</v>
      </c>
      <c r="F287" s="186" t="s">
        <v>1532</v>
      </c>
      <c r="G287" s="187" t="s">
        <v>1048</v>
      </c>
      <c r="H287" s="188">
        <v>6</v>
      </c>
      <c r="I287" s="189"/>
      <c r="J287" s="188">
        <f t="shared" si="40"/>
        <v>0</v>
      </c>
      <c r="K287" s="190"/>
      <c r="L287" s="36"/>
      <c r="M287" s="191" t="s">
        <v>1</v>
      </c>
      <c r="N287" s="192" t="s">
        <v>38</v>
      </c>
      <c r="O287" s="68"/>
      <c r="P287" s="193">
        <f t="shared" si="41"/>
        <v>0</v>
      </c>
      <c r="Q287" s="193">
        <v>0</v>
      </c>
      <c r="R287" s="193">
        <f t="shared" si="42"/>
        <v>0</v>
      </c>
      <c r="S287" s="193">
        <v>0</v>
      </c>
      <c r="T287" s="194">
        <f t="shared" si="43"/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95" t="s">
        <v>179</v>
      </c>
      <c r="AT287" s="195" t="s">
        <v>175</v>
      </c>
      <c r="AU287" s="195" t="s">
        <v>180</v>
      </c>
      <c r="AY287" s="14" t="s">
        <v>172</v>
      </c>
      <c r="BE287" s="196">
        <f t="shared" si="44"/>
        <v>0</v>
      </c>
      <c r="BF287" s="196">
        <f t="shared" si="45"/>
        <v>0</v>
      </c>
      <c r="BG287" s="196">
        <f t="shared" si="46"/>
        <v>0</v>
      </c>
      <c r="BH287" s="196">
        <f t="shared" si="47"/>
        <v>0</v>
      </c>
      <c r="BI287" s="196">
        <f t="shared" si="48"/>
        <v>0</v>
      </c>
      <c r="BJ287" s="14" t="s">
        <v>180</v>
      </c>
      <c r="BK287" s="196">
        <f t="shared" si="49"/>
        <v>0</v>
      </c>
      <c r="BL287" s="14" t="s">
        <v>179</v>
      </c>
      <c r="BM287" s="195" t="s">
        <v>1491</v>
      </c>
    </row>
    <row r="288" spans="1:65" s="2" customFormat="1" ht="24.2" customHeight="1">
      <c r="A288" s="31"/>
      <c r="B288" s="32"/>
      <c r="C288" s="184" t="s">
        <v>1492</v>
      </c>
      <c r="D288" s="184" t="s">
        <v>175</v>
      </c>
      <c r="E288" s="185" t="s">
        <v>1535</v>
      </c>
      <c r="F288" s="186" t="s">
        <v>1536</v>
      </c>
      <c r="G288" s="187" t="s">
        <v>1048</v>
      </c>
      <c r="H288" s="188">
        <v>5</v>
      </c>
      <c r="I288" s="189"/>
      <c r="J288" s="188">
        <f t="shared" si="40"/>
        <v>0</v>
      </c>
      <c r="K288" s="190"/>
      <c r="L288" s="36"/>
      <c r="M288" s="191" t="s">
        <v>1</v>
      </c>
      <c r="N288" s="192" t="s">
        <v>38</v>
      </c>
      <c r="O288" s="68"/>
      <c r="P288" s="193">
        <f t="shared" si="41"/>
        <v>0</v>
      </c>
      <c r="Q288" s="193">
        <v>0</v>
      </c>
      <c r="R288" s="193">
        <f t="shared" si="42"/>
        <v>0</v>
      </c>
      <c r="S288" s="193">
        <v>0</v>
      </c>
      <c r="T288" s="194">
        <f t="shared" si="43"/>
        <v>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R288" s="195" t="s">
        <v>179</v>
      </c>
      <c r="AT288" s="195" t="s">
        <v>175</v>
      </c>
      <c r="AU288" s="195" t="s">
        <v>180</v>
      </c>
      <c r="AY288" s="14" t="s">
        <v>172</v>
      </c>
      <c r="BE288" s="196">
        <f t="shared" si="44"/>
        <v>0</v>
      </c>
      <c r="BF288" s="196">
        <f t="shared" si="45"/>
        <v>0</v>
      </c>
      <c r="BG288" s="196">
        <f t="shared" si="46"/>
        <v>0</v>
      </c>
      <c r="BH288" s="196">
        <f t="shared" si="47"/>
        <v>0</v>
      </c>
      <c r="BI288" s="196">
        <f t="shared" si="48"/>
        <v>0</v>
      </c>
      <c r="BJ288" s="14" t="s">
        <v>180</v>
      </c>
      <c r="BK288" s="196">
        <f t="shared" si="49"/>
        <v>0</v>
      </c>
      <c r="BL288" s="14" t="s">
        <v>179</v>
      </c>
      <c r="BM288" s="195" t="s">
        <v>1495</v>
      </c>
    </row>
    <row r="289" spans="1:65" s="2" customFormat="1" ht="24.2" customHeight="1">
      <c r="A289" s="31"/>
      <c r="B289" s="32"/>
      <c r="C289" s="184" t="s">
        <v>1234</v>
      </c>
      <c r="D289" s="184" t="s">
        <v>175</v>
      </c>
      <c r="E289" s="185" t="s">
        <v>1538</v>
      </c>
      <c r="F289" s="186" t="s">
        <v>1539</v>
      </c>
      <c r="G289" s="187" t="s">
        <v>1048</v>
      </c>
      <c r="H289" s="188">
        <v>5</v>
      </c>
      <c r="I289" s="189"/>
      <c r="J289" s="188">
        <f t="shared" si="40"/>
        <v>0</v>
      </c>
      <c r="K289" s="190"/>
      <c r="L289" s="36"/>
      <c r="M289" s="191" t="s">
        <v>1</v>
      </c>
      <c r="N289" s="192" t="s">
        <v>38</v>
      </c>
      <c r="O289" s="68"/>
      <c r="P289" s="193">
        <f t="shared" si="41"/>
        <v>0</v>
      </c>
      <c r="Q289" s="193">
        <v>0</v>
      </c>
      <c r="R289" s="193">
        <f t="shared" si="42"/>
        <v>0</v>
      </c>
      <c r="S289" s="193">
        <v>0</v>
      </c>
      <c r="T289" s="194">
        <f t="shared" si="43"/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95" t="s">
        <v>179</v>
      </c>
      <c r="AT289" s="195" t="s">
        <v>175</v>
      </c>
      <c r="AU289" s="195" t="s">
        <v>180</v>
      </c>
      <c r="AY289" s="14" t="s">
        <v>172</v>
      </c>
      <c r="BE289" s="196">
        <f t="shared" si="44"/>
        <v>0</v>
      </c>
      <c r="BF289" s="196">
        <f t="shared" si="45"/>
        <v>0</v>
      </c>
      <c r="BG289" s="196">
        <f t="shared" si="46"/>
        <v>0</v>
      </c>
      <c r="BH289" s="196">
        <f t="shared" si="47"/>
        <v>0</v>
      </c>
      <c r="BI289" s="196">
        <f t="shared" si="48"/>
        <v>0</v>
      </c>
      <c r="BJ289" s="14" t="s">
        <v>180</v>
      </c>
      <c r="BK289" s="196">
        <f t="shared" si="49"/>
        <v>0</v>
      </c>
      <c r="BL289" s="14" t="s">
        <v>179</v>
      </c>
      <c r="BM289" s="195" t="s">
        <v>1498</v>
      </c>
    </row>
    <row r="290" spans="1:65" s="2" customFormat="1" ht="24.2" customHeight="1">
      <c r="A290" s="31"/>
      <c r="B290" s="32"/>
      <c r="C290" s="184" t="s">
        <v>1499</v>
      </c>
      <c r="D290" s="184" t="s">
        <v>175</v>
      </c>
      <c r="E290" s="185" t="s">
        <v>1542</v>
      </c>
      <c r="F290" s="186" t="s">
        <v>1543</v>
      </c>
      <c r="G290" s="187" t="s">
        <v>1048</v>
      </c>
      <c r="H290" s="188">
        <v>4</v>
      </c>
      <c r="I290" s="189"/>
      <c r="J290" s="188">
        <f t="shared" si="40"/>
        <v>0</v>
      </c>
      <c r="K290" s="190"/>
      <c r="L290" s="36"/>
      <c r="M290" s="191" t="s">
        <v>1</v>
      </c>
      <c r="N290" s="192" t="s">
        <v>38</v>
      </c>
      <c r="O290" s="68"/>
      <c r="P290" s="193">
        <f t="shared" si="41"/>
        <v>0</v>
      </c>
      <c r="Q290" s="193">
        <v>0</v>
      </c>
      <c r="R290" s="193">
        <f t="shared" si="42"/>
        <v>0</v>
      </c>
      <c r="S290" s="193">
        <v>0</v>
      </c>
      <c r="T290" s="194">
        <f t="shared" si="43"/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95" t="s">
        <v>179</v>
      </c>
      <c r="AT290" s="195" t="s">
        <v>175</v>
      </c>
      <c r="AU290" s="195" t="s">
        <v>180</v>
      </c>
      <c r="AY290" s="14" t="s">
        <v>172</v>
      </c>
      <c r="BE290" s="196">
        <f t="shared" si="44"/>
        <v>0</v>
      </c>
      <c r="BF290" s="196">
        <f t="shared" si="45"/>
        <v>0</v>
      </c>
      <c r="BG290" s="196">
        <f t="shared" si="46"/>
        <v>0</v>
      </c>
      <c r="BH290" s="196">
        <f t="shared" si="47"/>
        <v>0</v>
      </c>
      <c r="BI290" s="196">
        <f t="shared" si="48"/>
        <v>0</v>
      </c>
      <c r="BJ290" s="14" t="s">
        <v>180</v>
      </c>
      <c r="BK290" s="196">
        <f t="shared" si="49"/>
        <v>0</v>
      </c>
      <c r="BL290" s="14" t="s">
        <v>179</v>
      </c>
      <c r="BM290" s="195" t="s">
        <v>1502</v>
      </c>
    </row>
    <row r="291" spans="1:65" s="2" customFormat="1" ht="24.2" customHeight="1">
      <c r="A291" s="31"/>
      <c r="B291" s="32"/>
      <c r="C291" s="197" t="s">
        <v>1237</v>
      </c>
      <c r="D291" s="197" t="s">
        <v>256</v>
      </c>
      <c r="E291" s="198" t="s">
        <v>1545</v>
      </c>
      <c r="F291" s="199" t="s">
        <v>1546</v>
      </c>
      <c r="G291" s="200" t="s">
        <v>1048</v>
      </c>
      <c r="H291" s="201">
        <v>2</v>
      </c>
      <c r="I291" s="202"/>
      <c r="J291" s="201">
        <f t="shared" si="40"/>
        <v>0</v>
      </c>
      <c r="K291" s="203"/>
      <c r="L291" s="204"/>
      <c r="M291" s="205" t="s">
        <v>1</v>
      </c>
      <c r="N291" s="206" t="s">
        <v>38</v>
      </c>
      <c r="O291" s="68"/>
      <c r="P291" s="193">
        <f t="shared" si="41"/>
        <v>0</v>
      </c>
      <c r="Q291" s="193">
        <v>2.5000000000000001E-3</v>
      </c>
      <c r="R291" s="193">
        <f t="shared" si="42"/>
        <v>5.0000000000000001E-3</v>
      </c>
      <c r="S291" s="193">
        <v>0</v>
      </c>
      <c r="T291" s="194">
        <f t="shared" si="43"/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95" t="s">
        <v>220</v>
      </c>
      <c r="AT291" s="195" t="s">
        <v>256</v>
      </c>
      <c r="AU291" s="195" t="s">
        <v>180</v>
      </c>
      <c r="AY291" s="14" t="s">
        <v>172</v>
      </c>
      <c r="BE291" s="196">
        <f t="shared" si="44"/>
        <v>0</v>
      </c>
      <c r="BF291" s="196">
        <f t="shared" si="45"/>
        <v>0</v>
      </c>
      <c r="BG291" s="196">
        <f t="shared" si="46"/>
        <v>0</v>
      </c>
      <c r="BH291" s="196">
        <f t="shared" si="47"/>
        <v>0</v>
      </c>
      <c r="BI291" s="196">
        <f t="shared" si="48"/>
        <v>0</v>
      </c>
      <c r="BJ291" s="14" t="s">
        <v>180</v>
      </c>
      <c r="BK291" s="196">
        <f t="shared" si="49"/>
        <v>0</v>
      </c>
      <c r="BL291" s="14" t="s">
        <v>179</v>
      </c>
      <c r="BM291" s="195" t="s">
        <v>1505</v>
      </c>
    </row>
    <row r="292" spans="1:65" s="2" customFormat="1" ht="24.2" customHeight="1">
      <c r="A292" s="31"/>
      <c r="B292" s="32"/>
      <c r="C292" s="197" t="s">
        <v>1506</v>
      </c>
      <c r="D292" s="197" t="s">
        <v>256</v>
      </c>
      <c r="E292" s="198" t="s">
        <v>1895</v>
      </c>
      <c r="F292" s="199" t="s">
        <v>1896</v>
      </c>
      <c r="G292" s="200" t="s">
        <v>1048</v>
      </c>
      <c r="H292" s="201">
        <v>2</v>
      </c>
      <c r="I292" s="202"/>
      <c r="J292" s="201">
        <f t="shared" si="40"/>
        <v>0</v>
      </c>
      <c r="K292" s="203"/>
      <c r="L292" s="204"/>
      <c r="M292" s="205" t="s">
        <v>1</v>
      </c>
      <c r="N292" s="206" t="s">
        <v>38</v>
      </c>
      <c r="O292" s="68"/>
      <c r="P292" s="193">
        <f t="shared" si="41"/>
        <v>0</v>
      </c>
      <c r="Q292" s="193">
        <v>2.5000000000000001E-3</v>
      </c>
      <c r="R292" s="193">
        <f t="shared" si="42"/>
        <v>5.0000000000000001E-3</v>
      </c>
      <c r="S292" s="193">
        <v>0</v>
      </c>
      <c r="T292" s="194">
        <f t="shared" si="43"/>
        <v>0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95" t="s">
        <v>220</v>
      </c>
      <c r="AT292" s="195" t="s">
        <v>256</v>
      </c>
      <c r="AU292" s="195" t="s">
        <v>180</v>
      </c>
      <c r="AY292" s="14" t="s">
        <v>172</v>
      </c>
      <c r="BE292" s="196">
        <f t="shared" si="44"/>
        <v>0</v>
      </c>
      <c r="BF292" s="196">
        <f t="shared" si="45"/>
        <v>0</v>
      </c>
      <c r="BG292" s="196">
        <f t="shared" si="46"/>
        <v>0</v>
      </c>
      <c r="BH292" s="196">
        <f t="shared" si="47"/>
        <v>0</v>
      </c>
      <c r="BI292" s="196">
        <f t="shared" si="48"/>
        <v>0</v>
      </c>
      <c r="BJ292" s="14" t="s">
        <v>180</v>
      </c>
      <c r="BK292" s="196">
        <f t="shared" si="49"/>
        <v>0</v>
      </c>
      <c r="BL292" s="14" t="s">
        <v>179</v>
      </c>
      <c r="BM292" s="195" t="s">
        <v>1509</v>
      </c>
    </row>
    <row r="293" spans="1:65" s="2" customFormat="1" ht="24.2" customHeight="1">
      <c r="A293" s="31"/>
      <c r="B293" s="32"/>
      <c r="C293" s="184" t="s">
        <v>1240</v>
      </c>
      <c r="D293" s="184" t="s">
        <v>175</v>
      </c>
      <c r="E293" s="185" t="s">
        <v>1897</v>
      </c>
      <c r="F293" s="186" t="s">
        <v>1898</v>
      </c>
      <c r="G293" s="187" t="s">
        <v>1048</v>
      </c>
      <c r="H293" s="188">
        <v>2</v>
      </c>
      <c r="I293" s="189"/>
      <c r="J293" s="188">
        <f t="shared" si="40"/>
        <v>0</v>
      </c>
      <c r="K293" s="190"/>
      <c r="L293" s="36"/>
      <c r="M293" s="191" t="s">
        <v>1</v>
      </c>
      <c r="N293" s="192" t="s">
        <v>38</v>
      </c>
      <c r="O293" s="68"/>
      <c r="P293" s="193">
        <f t="shared" si="41"/>
        <v>0</v>
      </c>
      <c r="Q293" s="193">
        <v>0</v>
      </c>
      <c r="R293" s="193">
        <f t="shared" si="42"/>
        <v>0</v>
      </c>
      <c r="S293" s="193">
        <v>0</v>
      </c>
      <c r="T293" s="194">
        <f t="shared" si="43"/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95" t="s">
        <v>179</v>
      </c>
      <c r="AT293" s="195" t="s">
        <v>175</v>
      </c>
      <c r="AU293" s="195" t="s">
        <v>180</v>
      </c>
      <c r="AY293" s="14" t="s">
        <v>172</v>
      </c>
      <c r="BE293" s="196">
        <f t="shared" si="44"/>
        <v>0</v>
      </c>
      <c r="BF293" s="196">
        <f t="shared" si="45"/>
        <v>0</v>
      </c>
      <c r="BG293" s="196">
        <f t="shared" si="46"/>
        <v>0</v>
      </c>
      <c r="BH293" s="196">
        <f t="shared" si="47"/>
        <v>0</v>
      </c>
      <c r="BI293" s="196">
        <f t="shared" si="48"/>
        <v>0</v>
      </c>
      <c r="BJ293" s="14" t="s">
        <v>180</v>
      </c>
      <c r="BK293" s="196">
        <f t="shared" si="49"/>
        <v>0</v>
      </c>
      <c r="BL293" s="14" t="s">
        <v>179</v>
      </c>
      <c r="BM293" s="195" t="s">
        <v>1512</v>
      </c>
    </row>
    <row r="294" spans="1:65" s="2" customFormat="1" ht="24.2" customHeight="1">
      <c r="A294" s="31"/>
      <c r="B294" s="32"/>
      <c r="C294" s="197" t="s">
        <v>1513</v>
      </c>
      <c r="D294" s="197" t="s">
        <v>256</v>
      </c>
      <c r="E294" s="198" t="s">
        <v>2232</v>
      </c>
      <c r="F294" s="199" t="s">
        <v>2233</v>
      </c>
      <c r="G294" s="200" t="s">
        <v>1048</v>
      </c>
      <c r="H294" s="201">
        <v>1</v>
      </c>
      <c r="I294" s="202"/>
      <c r="J294" s="201">
        <f t="shared" si="40"/>
        <v>0</v>
      </c>
      <c r="K294" s="203"/>
      <c r="L294" s="204"/>
      <c r="M294" s="205" t="s">
        <v>1</v>
      </c>
      <c r="N294" s="206" t="s">
        <v>38</v>
      </c>
      <c r="O294" s="68"/>
      <c r="P294" s="193">
        <f t="shared" si="41"/>
        <v>0</v>
      </c>
      <c r="Q294" s="193">
        <v>2.5000000000000001E-3</v>
      </c>
      <c r="R294" s="193">
        <f t="shared" si="42"/>
        <v>2.5000000000000001E-3</v>
      </c>
      <c r="S294" s="193">
        <v>0</v>
      </c>
      <c r="T294" s="194">
        <f t="shared" si="43"/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95" t="s">
        <v>220</v>
      </c>
      <c r="AT294" s="195" t="s">
        <v>256</v>
      </c>
      <c r="AU294" s="195" t="s">
        <v>180</v>
      </c>
      <c r="AY294" s="14" t="s">
        <v>172</v>
      </c>
      <c r="BE294" s="196">
        <f t="shared" si="44"/>
        <v>0</v>
      </c>
      <c r="BF294" s="196">
        <f t="shared" si="45"/>
        <v>0</v>
      </c>
      <c r="BG294" s="196">
        <f t="shared" si="46"/>
        <v>0</v>
      </c>
      <c r="BH294" s="196">
        <f t="shared" si="47"/>
        <v>0</v>
      </c>
      <c r="BI294" s="196">
        <f t="shared" si="48"/>
        <v>0</v>
      </c>
      <c r="BJ294" s="14" t="s">
        <v>180</v>
      </c>
      <c r="BK294" s="196">
        <f t="shared" si="49"/>
        <v>0</v>
      </c>
      <c r="BL294" s="14" t="s">
        <v>179</v>
      </c>
      <c r="BM294" s="195" t="s">
        <v>1516</v>
      </c>
    </row>
    <row r="295" spans="1:65" s="2" customFormat="1" ht="24.2" customHeight="1">
      <c r="A295" s="31"/>
      <c r="B295" s="32"/>
      <c r="C295" s="197" t="s">
        <v>1243</v>
      </c>
      <c r="D295" s="197" t="s">
        <v>256</v>
      </c>
      <c r="E295" s="198" t="s">
        <v>1899</v>
      </c>
      <c r="F295" s="199" t="s">
        <v>1900</v>
      </c>
      <c r="G295" s="200" t="s">
        <v>1048</v>
      </c>
      <c r="H295" s="201">
        <v>1</v>
      </c>
      <c r="I295" s="202"/>
      <c r="J295" s="201">
        <f t="shared" si="40"/>
        <v>0</v>
      </c>
      <c r="K295" s="203"/>
      <c r="L295" s="204"/>
      <c r="M295" s="205" t="s">
        <v>1</v>
      </c>
      <c r="N295" s="206" t="s">
        <v>38</v>
      </c>
      <c r="O295" s="68"/>
      <c r="P295" s="193">
        <f t="shared" si="41"/>
        <v>0</v>
      </c>
      <c r="Q295" s="193">
        <v>2.5000000000000001E-3</v>
      </c>
      <c r="R295" s="193">
        <f t="shared" si="42"/>
        <v>2.5000000000000001E-3</v>
      </c>
      <c r="S295" s="193">
        <v>0</v>
      </c>
      <c r="T295" s="194">
        <f t="shared" si="43"/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95" t="s">
        <v>220</v>
      </c>
      <c r="AT295" s="195" t="s">
        <v>256</v>
      </c>
      <c r="AU295" s="195" t="s">
        <v>180</v>
      </c>
      <c r="AY295" s="14" t="s">
        <v>172</v>
      </c>
      <c r="BE295" s="196">
        <f t="shared" si="44"/>
        <v>0</v>
      </c>
      <c r="BF295" s="196">
        <f t="shared" si="45"/>
        <v>0</v>
      </c>
      <c r="BG295" s="196">
        <f t="shared" si="46"/>
        <v>0</v>
      </c>
      <c r="BH295" s="196">
        <f t="shared" si="47"/>
        <v>0</v>
      </c>
      <c r="BI295" s="196">
        <f t="shared" si="48"/>
        <v>0</v>
      </c>
      <c r="BJ295" s="14" t="s">
        <v>180</v>
      </c>
      <c r="BK295" s="196">
        <f t="shared" si="49"/>
        <v>0</v>
      </c>
      <c r="BL295" s="14" t="s">
        <v>179</v>
      </c>
      <c r="BM295" s="195" t="s">
        <v>1519</v>
      </c>
    </row>
    <row r="296" spans="1:65" s="2" customFormat="1" ht="24.2" customHeight="1">
      <c r="A296" s="31"/>
      <c r="B296" s="32"/>
      <c r="C296" s="197" t="s">
        <v>1520</v>
      </c>
      <c r="D296" s="197" t="s">
        <v>256</v>
      </c>
      <c r="E296" s="198" t="s">
        <v>1901</v>
      </c>
      <c r="F296" s="199" t="s">
        <v>1902</v>
      </c>
      <c r="G296" s="200" t="s">
        <v>1048</v>
      </c>
      <c r="H296" s="201">
        <v>2</v>
      </c>
      <c r="I296" s="202"/>
      <c r="J296" s="201">
        <f t="shared" si="40"/>
        <v>0</v>
      </c>
      <c r="K296" s="203"/>
      <c r="L296" s="204"/>
      <c r="M296" s="205" t="s">
        <v>1</v>
      </c>
      <c r="N296" s="206" t="s">
        <v>38</v>
      </c>
      <c r="O296" s="68"/>
      <c r="P296" s="193">
        <f t="shared" si="41"/>
        <v>0</v>
      </c>
      <c r="Q296" s="193">
        <v>0</v>
      </c>
      <c r="R296" s="193">
        <f t="shared" si="42"/>
        <v>0</v>
      </c>
      <c r="S296" s="193">
        <v>0</v>
      </c>
      <c r="T296" s="194">
        <f t="shared" si="43"/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95" t="s">
        <v>220</v>
      </c>
      <c r="AT296" s="195" t="s">
        <v>256</v>
      </c>
      <c r="AU296" s="195" t="s">
        <v>180</v>
      </c>
      <c r="AY296" s="14" t="s">
        <v>172</v>
      </c>
      <c r="BE296" s="196">
        <f t="shared" si="44"/>
        <v>0</v>
      </c>
      <c r="BF296" s="196">
        <f t="shared" si="45"/>
        <v>0</v>
      </c>
      <c r="BG296" s="196">
        <f t="shared" si="46"/>
        <v>0</v>
      </c>
      <c r="BH296" s="196">
        <f t="shared" si="47"/>
        <v>0</v>
      </c>
      <c r="BI296" s="196">
        <f t="shared" si="48"/>
        <v>0</v>
      </c>
      <c r="BJ296" s="14" t="s">
        <v>180</v>
      </c>
      <c r="BK296" s="196">
        <f t="shared" si="49"/>
        <v>0</v>
      </c>
      <c r="BL296" s="14" t="s">
        <v>179</v>
      </c>
      <c r="BM296" s="195" t="s">
        <v>1523</v>
      </c>
    </row>
    <row r="297" spans="1:65" s="2" customFormat="1" ht="24.2" customHeight="1">
      <c r="A297" s="31"/>
      <c r="B297" s="32"/>
      <c r="C297" s="184" t="s">
        <v>1246</v>
      </c>
      <c r="D297" s="184" t="s">
        <v>175</v>
      </c>
      <c r="E297" s="185" t="s">
        <v>1549</v>
      </c>
      <c r="F297" s="186" t="s">
        <v>1550</v>
      </c>
      <c r="G297" s="187" t="s">
        <v>1048</v>
      </c>
      <c r="H297" s="188">
        <v>6</v>
      </c>
      <c r="I297" s="189"/>
      <c r="J297" s="188">
        <f t="shared" si="40"/>
        <v>0</v>
      </c>
      <c r="K297" s="190"/>
      <c r="L297" s="36"/>
      <c r="M297" s="191" t="s">
        <v>1</v>
      </c>
      <c r="N297" s="192" t="s">
        <v>38</v>
      </c>
      <c r="O297" s="68"/>
      <c r="P297" s="193">
        <f t="shared" si="41"/>
        <v>0</v>
      </c>
      <c r="Q297" s="193">
        <v>0</v>
      </c>
      <c r="R297" s="193">
        <f t="shared" si="42"/>
        <v>0</v>
      </c>
      <c r="S297" s="193">
        <v>0</v>
      </c>
      <c r="T297" s="194">
        <f t="shared" si="43"/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95" t="s">
        <v>179</v>
      </c>
      <c r="AT297" s="195" t="s">
        <v>175</v>
      </c>
      <c r="AU297" s="195" t="s">
        <v>180</v>
      </c>
      <c r="AY297" s="14" t="s">
        <v>172</v>
      </c>
      <c r="BE297" s="196">
        <f t="shared" si="44"/>
        <v>0</v>
      </c>
      <c r="BF297" s="196">
        <f t="shared" si="45"/>
        <v>0</v>
      </c>
      <c r="BG297" s="196">
        <f t="shared" si="46"/>
        <v>0</v>
      </c>
      <c r="BH297" s="196">
        <f t="shared" si="47"/>
        <v>0</v>
      </c>
      <c r="BI297" s="196">
        <f t="shared" si="48"/>
        <v>0</v>
      </c>
      <c r="BJ297" s="14" t="s">
        <v>180</v>
      </c>
      <c r="BK297" s="196">
        <f t="shared" si="49"/>
        <v>0</v>
      </c>
      <c r="BL297" s="14" t="s">
        <v>179</v>
      </c>
      <c r="BM297" s="195" t="s">
        <v>1526</v>
      </c>
    </row>
    <row r="298" spans="1:65" s="2" customFormat="1" ht="24.2" customHeight="1">
      <c r="A298" s="31"/>
      <c r="B298" s="32"/>
      <c r="C298" s="197" t="s">
        <v>1527</v>
      </c>
      <c r="D298" s="197" t="s">
        <v>256</v>
      </c>
      <c r="E298" s="198" t="s">
        <v>1552</v>
      </c>
      <c r="F298" s="199" t="s">
        <v>1553</v>
      </c>
      <c r="G298" s="200" t="s">
        <v>1048</v>
      </c>
      <c r="H298" s="201">
        <v>6</v>
      </c>
      <c r="I298" s="202"/>
      <c r="J298" s="201">
        <f t="shared" si="40"/>
        <v>0</v>
      </c>
      <c r="K298" s="203"/>
      <c r="L298" s="204"/>
      <c r="M298" s="205" t="s">
        <v>1</v>
      </c>
      <c r="N298" s="206" t="s">
        <v>38</v>
      </c>
      <c r="O298" s="68"/>
      <c r="P298" s="193">
        <f t="shared" si="41"/>
        <v>0</v>
      </c>
      <c r="Q298" s="193">
        <v>2.5000000000000001E-3</v>
      </c>
      <c r="R298" s="193">
        <f t="shared" si="42"/>
        <v>1.4999999999999999E-2</v>
      </c>
      <c r="S298" s="193">
        <v>0</v>
      </c>
      <c r="T298" s="194">
        <f t="shared" si="43"/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95" t="s">
        <v>220</v>
      </c>
      <c r="AT298" s="195" t="s">
        <v>256</v>
      </c>
      <c r="AU298" s="195" t="s">
        <v>180</v>
      </c>
      <c r="AY298" s="14" t="s">
        <v>172</v>
      </c>
      <c r="BE298" s="196">
        <f t="shared" si="44"/>
        <v>0</v>
      </c>
      <c r="BF298" s="196">
        <f t="shared" si="45"/>
        <v>0</v>
      </c>
      <c r="BG298" s="196">
        <f t="shared" si="46"/>
        <v>0</v>
      </c>
      <c r="BH298" s="196">
        <f t="shared" si="47"/>
        <v>0</v>
      </c>
      <c r="BI298" s="196">
        <f t="shared" si="48"/>
        <v>0</v>
      </c>
      <c r="BJ298" s="14" t="s">
        <v>180</v>
      </c>
      <c r="BK298" s="196">
        <f t="shared" si="49"/>
        <v>0</v>
      </c>
      <c r="BL298" s="14" t="s">
        <v>179</v>
      </c>
      <c r="BM298" s="195" t="s">
        <v>1530</v>
      </c>
    </row>
    <row r="299" spans="1:65" s="2" customFormat="1" ht="24.2" customHeight="1">
      <c r="A299" s="31"/>
      <c r="B299" s="32"/>
      <c r="C299" s="184" t="s">
        <v>1249</v>
      </c>
      <c r="D299" s="184" t="s">
        <v>175</v>
      </c>
      <c r="E299" s="185" t="s">
        <v>1556</v>
      </c>
      <c r="F299" s="186" t="s">
        <v>1557</v>
      </c>
      <c r="G299" s="187" t="s">
        <v>1048</v>
      </c>
      <c r="H299" s="188">
        <v>5</v>
      </c>
      <c r="I299" s="189"/>
      <c r="J299" s="188">
        <f t="shared" si="40"/>
        <v>0</v>
      </c>
      <c r="K299" s="190"/>
      <c r="L299" s="36"/>
      <c r="M299" s="191" t="s">
        <v>1</v>
      </c>
      <c r="N299" s="192" t="s">
        <v>38</v>
      </c>
      <c r="O299" s="68"/>
      <c r="P299" s="193">
        <f t="shared" si="41"/>
        <v>0</v>
      </c>
      <c r="Q299" s="193">
        <v>0</v>
      </c>
      <c r="R299" s="193">
        <f t="shared" si="42"/>
        <v>0</v>
      </c>
      <c r="S299" s="193">
        <v>0</v>
      </c>
      <c r="T299" s="194">
        <f t="shared" si="43"/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95" t="s">
        <v>179</v>
      </c>
      <c r="AT299" s="195" t="s">
        <v>175</v>
      </c>
      <c r="AU299" s="195" t="s">
        <v>180</v>
      </c>
      <c r="AY299" s="14" t="s">
        <v>172</v>
      </c>
      <c r="BE299" s="196">
        <f t="shared" si="44"/>
        <v>0</v>
      </c>
      <c r="BF299" s="196">
        <f t="shared" si="45"/>
        <v>0</v>
      </c>
      <c r="BG299" s="196">
        <f t="shared" si="46"/>
        <v>0</v>
      </c>
      <c r="BH299" s="196">
        <f t="shared" si="47"/>
        <v>0</v>
      </c>
      <c r="BI299" s="196">
        <f t="shared" si="48"/>
        <v>0</v>
      </c>
      <c r="BJ299" s="14" t="s">
        <v>180</v>
      </c>
      <c r="BK299" s="196">
        <f t="shared" si="49"/>
        <v>0</v>
      </c>
      <c r="BL299" s="14" t="s">
        <v>179</v>
      </c>
      <c r="BM299" s="195" t="s">
        <v>1533</v>
      </c>
    </row>
    <row r="300" spans="1:65" s="2" customFormat="1" ht="24.2" customHeight="1">
      <c r="A300" s="31"/>
      <c r="B300" s="32"/>
      <c r="C300" s="197" t="s">
        <v>1534</v>
      </c>
      <c r="D300" s="197" t="s">
        <v>256</v>
      </c>
      <c r="E300" s="198" t="s">
        <v>1559</v>
      </c>
      <c r="F300" s="199" t="s">
        <v>1560</v>
      </c>
      <c r="G300" s="200" t="s">
        <v>1048</v>
      </c>
      <c r="H300" s="201">
        <v>5</v>
      </c>
      <c r="I300" s="202"/>
      <c r="J300" s="201">
        <f t="shared" si="40"/>
        <v>0</v>
      </c>
      <c r="K300" s="203"/>
      <c r="L300" s="204"/>
      <c r="M300" s="205" t="s">
        <v>1</v>
      </c>
      <c r="N300" s="206" t="s">
        <v>38</v>
      </c>
      <c r="O300" s="68"/>
      <c r="P300" s="193">
        <f t="shared" si="41"/>
        <v>0</v>
      </c>
      <c r="Q300" s="193">
        <v>2.5000000000000001E-3</v>
      </c>
      <c r="R300" s="193">
        <f t="shared" si="42"/>
        <v>1.2500000000000001E-2</v>
      </c>
      <c r="S300" s="193">
        <v>0</v>
      </c>
      <c r="T300" s="194">
        <f t="shared" si="43"/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95" t="s">
        <v>220</v>
      </c>
      <c r="AT300" s="195" t="s">
        <v>256</v>
      </c>
      <c r="AU300" s="195" t="s">
        <v>180</v>
      </c>
      <c r="AY300" s="14" t="s">
        <v>172</v>
      </c>
      <c r="BE300" s="196">
        <f t="shared" si="44"/>
        <v>0</v>
      </c>
      <c r="BF300" s="196">
        <f t="shared" si="45"/>
        <v>0</v>
      </c>
      <c r="BG300" s="196">
        <f t="shared" si="46"/>
        <v>0</v>
      </c>
      <c r="BH300" s="196">
        <f t="shared" si="47"/>
        <v>0</v>
      </c>
      <c r="BI300" s="196">
        <f t="shared" si="48"/>
        <v>0</v>
      </c>
      <c r="BJ300" s="14" t="s">
        <v>180</v>
      </c>
      <c r="BK300" s="196">
        <f t="shared" si="49"/>
        <v>0</v>
      </c>
      <c r="BL300" s="14" t="s">
        <v>179</v>
      </c>
      <c r="BM300" s="195" t="s">
        <v>1537</v>
      </c>
    </row>
    <row r="301" spans="1:65" s="2" customFormat="1" ht="24.2" customHeight="1">
      <c r="A301" s="31"/>
      <c r="B301" s="32"/>
      <c r="C301" s="197" t="s">
        <v>1253</v>
      </c>
      <c r="D301" s="197" t="s">
        <v>256</v>
      </c>
      <c r="E301" s="198" t="s">
        <v>2234</v>
      </c>
      <c r="F301" s="199" t="s">
        <v>2235</v>
      </c>
      <c r="G301" s="200" t="s">
        <v>2236</v>
      </c>
      <c r="H301" s="201">
        <v>1</v>
      </c>
      <c r="I301" s="202"/>
      <c r="J301" s="201">
        <f t="shared" si="40"/>
        <v>0</v>
      </c>
      <c r="K301" s="203"/>
      <c r="L301" s="204"/>
      <c r="M301" s="205" t="s">
        <v>1</v>
      </c>
      <c r="N301" s="206" t="s">
        <v>38</v>
      </c>
      <c r="O301" s="68"/>
      <c r="P301" s="193">
        <f t="shared" si="41"/>
        <v>0</v>
      </c>
      <c r="Q301" s="193">
        <v>2.5000000000000001E-3</v>
      </c>
      <c r="R301" s="193">
        <f t="shared" si="42"/>
        <v>2.5000000000000001E-3</v>
      </c>
      <c r="S301" s="193">
        <v>0</v>
      </c>
      <c r="T301" s="194">
        <f t="shared" si="43"/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95" t="s">
        <v>220</v>
      </c>
      <c r="AT301" s="195" t="s">
        <v>256</v>
      </c>
      <c r="AU301" s="195" t="s">
        <v>180</v>
      </c>
      <c r="AY301" s="14" t="s">
        <v>172</v>
      </c>
      <c r="BE301" s="196">
        <f t="shared" si="44"/>
        <v>0</v>
      </c>
      <c r="BF301" s="196">
        <f t="shared" si="45"/>
        <v>0</v>
      </c>
      <c r="BG301" s="196">
        <f t="shared" si="46"/>
        <v>0</v>
      </c>
      <c r="BH301" s="196">
        <f t="shared" si="47"/>
        <v>0</v>
      </c>
      <c r="BI301" s="196">
        <f t="shared" si="48"/>
        <v>0</v>
      </c>
      <c r="BJ301" s="14" t="s">
        <v>180</v>
      </c>
      <c r="BK301" s="196">
        <f t="shared" si="49"/>
        <v>0</v>
      </c>
      <c r="BL301" s="14" t="s">
        <v>179</v>
      </c>
      <c r="BM301" s="195" t="s">
        <v>1540</v>
      </c>
    </row>
    <row r="302" spans="1:65" s="2" customFormat="1" ht="24.2" customHeight="1">
      <c r="A302" s="31"/>
      <c r="B302" s="32"/>
      <c r="C302" s="184" t="s">
        <v>1541</v>
      </c>
      <c r="D302" s="184" t="s">
        <v>175</v>
      </c>
      <c r="E302" s="185" t="s">
        <v>1563</v>
      </c>
      <c r="F302" s="186" t="s">
        <v>1564</v>
      </c>
      <c r="G302" s="187" t="s">
        <v>1048</v>
      </c>
      <c r="H302" s="188">
        <v>5</v>
      </c>
      <c r="I302" s="189"/>
      <c r="J302" s="188">
        <f t="shared" si="40"/>
        <v>0</v>
      </c>
      <c r="K302" s="190"/>
      <c r="L302" s="36"/>
      <c r="M302" s="191" t="s">
        <v>1</v>
      </c>
      <c r="N302" s="192" t="s">
        <v>38</v>
      </c>
      <c r="O302" s="68"/>
      <c r="P302" s="193">
        <f t="shared" si="41"/>
        <v>0</v>
      </c>
      <c r="Q302" s="193">
        <v>0</v>
      </c>
      <c r="R302" s="193">
        <f t="shared" si="42"/>
        <v>0</v>
      </c>
      <c r="S302" s="193">
        <v>0</v>
      </c>
      <c r="T302" s="194">
        <f t="shared" si="43"/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95" t="s">
        <v>179</v>
      </c>
      <c r="AT302" s="195" t="s">
        <v>175</v>
      </c>
      <c r="AU302" s="195" t="s">
        <v>180</v>
      </c>
      <c r="AY302" s="14" t="s">
        <v>172</v>
      </c>
      <c r="BE302" s="196">
        <f t="shared" si="44"/>
        <v>0</v>
      </c>
      <c r="BF302" s="196">
        <f t="shared" si="45"/>
        <v>0</v>
      </c>
      <c r="BG302" s="196">
        <f t="shared" si="46"/>
        <v>0</v>
      </c>
      <c r="BH302" s="196">
        <f t="shared" si="47"/>
        <v>0</v>
      </c>
      <c r="BI302" s="196">
        <f t="shared" si="48"/>
        <v>0</v>
      </c>
      <c r="BJ302" s="14" t="s">
        <v>180</v>
      </c>
      <c r="BK302" s="196">
        <f t="shared" si="49"/>
        <v>0</v>
      </c>
      <c r="BL302" s="14" t="s">
        <v>179</v>
      </c>
      <c r="BM302" s="195" t="s">
        <v>1544</v>
      </c>
    </row>
    <row r="303" spans="1:65" s="2" customFormat="1" ht="24.2" customHeight="1">
      <c r="A303" s="31"/>
      <c r="B303" s="32"/>
      <c r="C303" s="197" t="s">
        <v>1256</v>
      </c>
      <c r="D303" s="197" t="s">
        <v>256</v>
      </c>
      <c r="E303" s="198" t="s">
        <v>1566</v>
      </c>
      <c r="F303" s="199" t="s">
        <v>1567</v>
      </c>
      <c r="G303" s="200" t="s">
        <v>1048</v>
      </c>
      <c r="H303" s="201">
        <v>5</v>
      </c>
      <c r="I303" s="202"/>
      <c r="J303" s="201">
        <f t="shared" si="40"/>
        <v>0</v>
      </c>
      <c r="K303" s="203"/>
      <c r="L303" s="204"/>
      <c r="M303" s="205" t="s">
        <v>1</v>
      </c>
      <c r="N303" s="206" t="s">
        <v>38</v>
      </c>
      <c r="O303" s="68"/>
      <c r="P303" s="193">
        <f t="shared" si="41"/>
        <v>0</v>
      </c>
      <c r="Q303" s="193">
        <v>2.5000000000000001E-3</v>
      </c>
      <c r="R303" s="193">
        <f t="shared" si="42"/>
        <v>1.2500000000000001E-2</v>
      </c>
      <c r="S303" s="193">
        <v>0</v>
      </c>
      <c r="T303" s="194">
        <f t="shared" si="43"/>
        <v>0</v>
      </c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R303" s="195" t="s">
        <v>220</v>
      </c>
      <c r="AT303" s="195" t="s">
        <v>256</v>
      </c>
      <c r="AU303" s="195" t="s">
        <v>180</v>
      </c>
      <c r="AY303" s="14" t="s">
        <v>172</v>
      </c>
      <c r="BE303" s="196">
        <f t="shared" si="44"/>
        <v>0</v>
      </c>
      <c r="BF303" s="196">
        <f t="shared" si="45"/>
        <v>0</v>
      </c>
      <c r="BG303" s="196">
        <f t="shared" si="46"/>
        <v>0</v>
      </c>
      <c r="BH303" s="196">
        <f t="shared" si="47"/>
        <v>0</v>
      </c>
      <c r="BI303" s="196">
        <f t="shared" si="48"/>
        <v>0</v>
      </c>
      <c r="BJ303" s="14" t="s">
        <v>180</v>
      </c>
      <c r="BK303" s="196">
        <f t="shared" si="49"/>
        <v>0</v>
      </c>
      <c r="BL303" s="14" t="s">
        <v>179</v>
      </c>
      <c r="BM303" s="195" t="s">
        <v>1547</v>
      </c>
    </row>
    <row r="304" spans="1:65" s="2" customFormat="1" ht="24.2" customHeight="1">
      <c r="A304" s="31"/>
      <c r="B304" s="32"/>
      <c r="C304" s="197" t="s">
        <v>1548</v>
      </c>
      <c r="D304" s="197" t="s">
        <v>256</v>
      </c>
      <c r="E304" s="198" t="s">
        <v>1570</v>
      </c>
      <c r="F304" s="199" t="s">
        <v>1571</v>
      </c>
      <c r="G304" s="200" t="s">
        <v>1048</v>
      </c>
      <c r="H304" s="201">
        <v>5</v>
      </c>
      <c r="I304" s="202"/>
      <c r="J304" s="201">
        <f t="shared" si="40"/>
        <v>0</v>
      </c>
      <c r="K304" s="203"/>
      <c r="L304" s="204"/>
      <c r="M304" s="205" t="s">
        <v>1</v>
      </c>
      <c r="N304" s="206" t="s">
        <v>38</v>
      </c>
      <c r="O304" s="68"/>
      <c r="P304" s="193">
        <f t="shared" si="41"/>
        <v>0</v>
      </c>
      <c r="Q304" s="193">
        <v>2.5000000000000001E-3</v>
      </c>
      <c r="R304" s="193">
        <f t="shared" si="42"/>
        <v>1.2500000000000001E-2</v>
      </c>
      <c r="S304" s="193">
        <v>0</v>
      </c>
      <c r="T304" s="194">
        <f t="shared" si="43"/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95" t="s">
        <v>220</v>
      </c>
      <c r="AT304" s="195" t="s">
        <v>256</v>
      </c>
      <c r="AU304" s="195" t="s">
        <v>180</v>
      </c>
      <c r="AY304" s="14" t="s">
        <v>172</v>
      </c>
      <c r="BE304" s="196">
        <f t="shared" si="44"/>
        <v>0</v>
      </c>
      <c r="BF304" s="196">
        <f t="shared" si="45"/>
        <v>0</v>
      </c>
      <c r="BG304" s="196">
        <f t="shared" si="46"/>
        <v>0</v>
      </c>
      <c r="BH304" s="196">
        <f t="shared" si="47"/>
        <v>0</v>
      </c>
      <c r="BI304" s="196">
        <f t="shared" si="48"/>
        <v>0</v>
      </c>
      <c r="BJ304" s="14" t="s">
        <v>180</v>
      </c>
      <c r="BK304" s="196">
        <f t="shared" si="49"/>
        <v>0</v>
      </c>
      <c r="BL304" s="14" t="s">
        <v>179</v>
      </c>
      <c r="BM304" s="195" t="s">
        <v>1551</v>
      </c>
    </row>
    <row r="305" spans="1:65" s="2" customFormat="1" ht="24.2" customHeight="1">
      <c r="A305" s="31"/>
      <c r="B305" s="32"/>
      <c r="C305" s="184" t="s">
        <v>1259</v>
      </c>
      <c r="D305" s="184" t="s">
        <v>175</v>
      </c>
      <c r="E305" s="185" t="s">
        <v>1573</v>
      </c>
      <c r="F305" s="186" t="s">
        <v>1574</v>
      </c>
      <c r="G305" s="187" t="s">
        <v>1048</v>
      </c>
      <c r="H305" s="188">
        <v>6</v>
      </c>
      <c r="I305" s="189"/>
      <c r="J305" s="188">
        <f t="shared" si="40"/>
        <v>0</v>
      </c>
      <c r="K305" s="190"/>
      <c r="L305" s="36"/>
      <c r="M305" s="191" t="s">
        <v>1</v>
      </c>
      <c r="N305" s="192" t="s">
        <v>38</v>
      </c>
      <c r="O305" s="68"/>
      <c r="P305" s="193">
        <f t="shared" si="41"/>
        <v>0</v>
      </c>
      <c r="Q305" s="193">
        <v>0</v>
      </c>
      <c r="R305" s="193">
        <f t="shared" si="42"/>
        <v>0</v>
      </c>
      <c r="S305" s="193">
        <v>0</v>
      </c>
      <c r="T305" s="194">
        <f t="shared" si="43"/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95" t="s">
        <v>179</v>
      </c>
      <c r="AT305" s="195" t="s">
        <v>175</v>
      </c>
      <c r="AU305" s="195" t="s">
        <v>180</v>
      </c>
      <c r="AY305" s="14" t="s">
        <v>172</v>
      </c>
      <c r="BE305" s="196">
        <f t="shared" si="44"/>
        <v>0</v>
      </c>
      <c r="BF305" s="196">
        <f t="shared" si="45"/>
        <v>0</v>
      </c>
      <c r="BG305" s="196">
        <f t="shared" si="46"/>
        <v>0</v>
      </c>
      <c r="BH305" s="196">
        <f t="shared" si="47"/>
        <v>0</v>
      </c>
      <c r="BI305" s="196">
        <f t="shared" si="48"/>
        <v>0</v>
      </c>
      <c r="BJ305" s="14" t="s">
        <v>180</v>
      </c>
      <c r="BK305" s="196">
        <f t="shared" si="49"/>
        <v>0</v>
      </c>
      <c r="BL305" s="14" t="s">
        <v>179</v>
      </c>
      <c r="BM305" s="195" t="s">
        <v>1554</v>
      </c>
    </row>
    <row r="306" spans="1:65" s="2" customFormat="1" ht="24.2" customHeight="1">
      <c r="A306" s="31"/>
      <c r="B306" s="32"/>
      <c r="C306" s="197" t="s">
        <v>1555</v>
      </c>
      <c r="D306" s="197" t="s">
        <v>256</v>
      </c>
      <c r="E306" s="198" t="s">
        <v>1577</v>
      </c>
      <c r="F306" s="199" t="s">
        <v>1578</v>
      </c>
      <c r="G306" s="200" t="s">
        <v>1048</v>
      </c>
      <c r="H306" s="201">
        <v>6</v>
      </c>
      <c r="I306" s="202"/>
      <c r="J306" s="201">
        <f t="shared" si="40"/>
        <v>0</v>
      </c>
      <c r="K306" s="203"/>
      <c r="L306" s="204"/>
      <c r="M306" s="205" t="s">
        <v>1</v>
      </c>
      <c r="N306" s="206" t="s">
        <v>38</v>
      </c>
      <c r="O306" s="68"/>
      <c r="P306" s="193">
        <f t="shared" si="41"/>
        <v>0</v>
      </c>
      <c r="Q306" s="193">
        <v>0</v>
      </c>
      <c r="R306" s="193">
        <f t="shared" si="42"/>
        <v>0</v>
      </c>
      <c r="S306" s="193">
        <v>0</v>
      </c>
      <c r="T306" s="194">
        <f t="shared" si="43"/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95" t="s">
        <v>220</v>
      </c>
      <c r="AT306" s="195" t="s">
        <v>256</v>
      </c>
      <c r="AU306" s="195" t="s">
        <v>180</v>
      </c>
      <c r="AY306" s="14" t="s">
        <v>172</v>
      </c>
      <c r="BE306" s="196">
        <f t="shared" si="44"/>
        <v>0</v>
      </c>
      <c r="BF306" s="196">
        <f t="shared" si="45"/>
        <v>0</v>
      </c>
      <c r="BG306" s="196">
        <f t="shared" si="46"/>
        <v>0</v>
      </c>
      <c r="BH306" s="196">
        <f t="shared" si="47"/>
        <v>0</v>
      </c>
      <c r="BI306" s="196">
        <f t="shared" si="48"/>
        <v>0</v>
      </c>
      <c r="BJ306" s="14" t="s">
        <v>180</v>
      </c>
      <c r="BK306" s="196">
        <f t="shared" si="49"/>
        <v>0</v>
      </c>
      <c r="BL306" s="14" t="s">
        <v>179</v>
      </c>
      <c r="BM306" s="195" t="s">
        <v>1558</v>
      </c>
    </row>
    <row r="307" spans="1:65" s="2" customFormat="1" ht="24.2" customHeight="1">
      <c r="A307" s="31"/>
      <c r="B307" s="32"/>
      <c r="C307" s="184" t="s">
        <v>1262</v>
      </c>
      <c r="D307" s="184" t="s">
        <v>175</v>
      </c>
      <c r="E307" s="185" t="s">
        <v>1909</v>
      </c>
      <c r="F307" s="186" t="s">
        <v>1910</v>
      </c>
      <c r="G307" s="187" t="s">
        <v>1048</v>
      </c>
      <c r="H307" s="188">
        <v>6</v>
      </c>
      <c r="I307" s="189"/>
      <c r="J307" s="188">
        <f t="shared" si="40"/>
        <v>0</v>
      </c>
      <c r="K307" s="190"/>
      <c r="L307" s="36"/>
      <c r="M307" s="191" t="s">
        <v>1</v>
      </c>
      <c r="N307" s="192" t="s">
        <v>38</v>
      </c>
      <c r="O307" s="68"/>
      <c r="P307" s="193">
        <f t="shared" si="41"/>
        <v>0</v>
      </c>
      <c r="Q307" s="193">
        <v>0</v>
      </c>
      <c r="R307" s="193">
        <f t="shared" si="42"/>
        <v>0</v>
      </c>
      <c r="S307" s="193">
        <v>0</v>
      </c>
      <c r="T307" s="194">
        <f t="shared" si="43"/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95" t="s">
        <v>179</v>
      </c>
      <c r="AT307" s="195" t="s">
        <v>175</v>
      </c>
      <c r="AU307" s="195" t="s">
        <v>180</v>
      </c>
      <c r="AY307" s="14" t="s">
        <v>172</v>
      </c>
      <c r="BE307" s="196">
        <f t="shared" si="44"/>
        <v>0</v>
      </c>
      <c r="BF307" s="196">
        <f t="shared" si="45"/>
        <v>0</v>
      </c>
      <c r="BG307" s="196">
        <f t="shared" si="46"/>
        <v>0</v>
      </c>
      <c r="BH307" s="196">
        <f t="shared" si="47"/>
        <v>0</v>
      </c>
      <c r="BI307" s="196">
        <f t="shared" si="48"/>
        <v>0</v>
      </c>
      <c r="BJ307" s="14" t="s">
        <v>180</v>
      </c>
      <c r="BK307" s="196">
        <f t="shared" si="49"/>
        <v>0</v>
      </c>
      <c r="BL307" s="14" t="s">
        <v>179</v>
      </c>
      <c r="BM307" s="195" t="s">
        <v>1561</v>
      </c>
    </row>
    <row r="308" spans="1:65" s="2" customFormat="1" ht="24.2" customHeight="1">
      <c r="A308" s="31"/>
      <c r="B308" s="32"/>
      <c r="C308" s="184" t="s">
        <v>1562</v>
      </c>
      <c r="D308" s="184" t="s">
        <v>175</v>
      </c>
      <c r="E308" s="185" t="s">
        <v>1580</v>
      </c>
      <c r="F308" s="186" t="s">
        <v>1581</v>
      </c>
      <c r="G308" s="187" t="s">
        <v>1048</v>
      </c>
      <c r="H308" s="188">
        <v>12</v>
      </c>
      <c r="I308" s="189"/>
      <c r="J308" s="188">
        <f t="shared" ref="J308:J332" si="50">ROUND(I308*H308,2)</f>
        <v>0</v>
      </c>
      <c r="K308" s="190"/>
      <c r="L308" s="36"/>
      <c r="M308" s="191" t="s">
        <v>1</v>
      </c>
      <c r="N308" s="192" t="s">
        <v>38</v>
      </c>
      <c r="O308" s="68"/>
      <c r="P308" s="193">
        <f t="shared" ref="P308:P332" si="51">O308*H308</f>
        <v>0</v>
      </c>
      <c r="Q308" s="193">
        <v>0</v>
      </c>
      <c r="R308" s="193">
        <f t="shared" ref="R308:R332" si="52">Q308*H308</f>
        <v>0</v>
      </c>
      <c r="S308" s="193">
        <v>0</v>
      </c>
      <c r="T308" s="194">
        <f t="shared" ref="T308:T332" si="53">S308*H308</f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95" t="s">
        <v>179</v>
      </c>
      <c r="AT308" s="195" t="s">
        <v>175</v>
      </c>
      <c r="AU308" s="195" t="s">
        <v>180</v>
      </c>
      <c r="AY308" s="14" t="s">
        <v>172</v>
      </c>
      <c r="BE308" s="196">
        <f t="shared" ref="BE308:BE332" si="54">IF(N308="základná",J308,0)</f>
        <v>0</v>
      </c>
      <c r="BF308" s="196">
        <f t="shared" ref="BF308:BF332" si="55">IF(N308="znížená",J308,0)</f>
        <v>0</v>
      </c>
      <c r="BG308" s="196">
        <f t="shared" ref="BG308:BG332" si="56">IF(N308="zákl. prenesená",J308,0)</f>
        <v>0</v>
      </c>
      <c r="BH308" s="196">
        <f t="shared" ref="BH308:BH332" si="57">IF(N308="zníž. prenesená",J308,0)</f>
        <v>0</v>
      </c>
      <c r="BI308" s="196">
        <f t="shared" ref="BI308:BI332" si="58">IF(N308="nulová",J308,0)</f>
        <v>0</v>
      </c>
      <c r="BJ308" s="14" t="s">
        <v>180</v>
      </c>
      <c r="BK308" s="196">
        <f t="shared" ref="BK308:BK332" si="59">ROUND(I308*H308,2)</f>
        <v>0</v>
      </c>
      <c r="BL308" s="14" t="s">
        <v>179</v>
      </c>
      <c r="BM308" s="195" t="s">
        <v>1565</v>
      </c>
    </row>
    <row r="309" spans="1:65" s="2" customFormat="1" ht="24.2" customHeight="1">
      <c r="A309" s="31"/>
      <c r="B309" s="32"/>
      <c r="C309" s="197" t="s">
        <v>1265</v>
      </c>
      <c r="D309" s="197" t="s">
        <v>256</v>
      </c>
      <c r="E309" s="198" t="s">
        <v>1584</v>
      </c>
      <c r="F309" s="199" t="s">
        <v>1585</v>
      </c>
      <c r="G309" s="200" t="s">
        <v>1048</v>
      </c>
      <c r="H309" s="201">
        <v>12</v>
      </c>
      <c r="I309" s="202"/>
      <c r="J309" s="201">
        <f t="shared" si="50"/>
        <v>0</v>
      </c>
      <c r="K309" s="203"/>
      <c r="L309" s="204"/>
      <c r="M309" s="205" t="s">
        <v>1</v>
      </c>
      <c r="N309" s="206" t="s">
        <v>38</v>
      </c>
      <c r="O309" s="68"/>
      <c r="P309" s="193">
        <f t="shared" si="51"/>
        <v>0</v>
      </c>
      <c r="Q309" s="193">
        <v>2.2499999999999999E-2</v>
      </c>
      <c r="R309" s="193">
        <f t="shared" si="52"/>
        <v>0.27</v>
      </c>
      <c r="S309" s="193">
        <v>0</v>
      </c>
      <c r="T309" s="194">
        <f t="shared" si="53"/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95" t="s">
        <v>220</v>
      </c>
      <c r="AT309" s="195" t="s">
        <v>256</v>
      </c>
      <c r="AU309" s="195" t="s">
        <v>180</v>
      </c>
      <c r="AY309" s="14" t="s">
        <v>172</v>
      </c>
      <c r="BE309" s="196">
        <f t="shared" si="54"/>
        <v>0</v>
      </c>
      <c r="BF309" s="196">
        <f t="shared" si="55"/>
        <v>0</v>
      </c>
      <c r="BG309" s="196">
        <f t="shared" si="56"/>
        <v>0</v>
      </c>
      <c r="BH309" s="196">
        <f t="shared" si="57"/>
        <v>0</v>
      </c>
      <c r="BI309" s="196">
        <f t="shared" si="58"/>
        <v>0</v>
      </c>
      <c r="BJ309" s="14" t="s">
        <v>180</v>
      </c>
      <c r="BK309" s="196">
        <f t="shared" si="59"/>
        <v>0</v>
      </c>
      <c r="BL309" s="14" t="s">
        <v>179</v>
      </c>
      <c r="BM309" s="195" t="s">
        <v>1568</v>
      </c>
    </row>
    <row r="310" spans="1:65" s="2" customFormat="1" ht="24.2" customHeight="1">
      <c r="A310" s="31"/>
      <c r="B310" s="32"/>
      <c r="C310" s="184" t="s">
        <v>1569</v>
      </c>
      <c r="D310" s="184" t="s">
        <v>175</v>
      </c>
      <c r="E310" s="185" t="s">
        <v>1587</v>
      </c>
      <c r="F310" s="186" t="s">
        <v>1588</v>
      </c>
      <c r="G310" s="187" t="s">
        <v>1048</v>
      </c>
      <c r="H310" s="188">
        <v>1</v>
      </c>
      <c r="I310" s="189"/>
      <c r="J310" s="188">
        <f t="shared" si="50"/>
        <v>0</v>
      </c>
      <c r="K310" s="190"/>
      <c r="L310" s="36"/>
      <c r="M310" s="191" t="s">
        <v>1</v>
      </c>
      <c r="N310" s="192" t="s">
        <v>38</v>
      </c>
      <c r="O310" s="68"/>
      <c r="P310" s="193">
        <f t="shared" si="51"/>
        <v>0</v>
      </c>
      <c r="Q310" s="193">
        <v>0</v>
      </c>
      <c r="R310" s="193">
        <f t="shared" si="52"/>
        <v>0</v>
      </c>
      <c r="S310" s="193">
        <v>0</v>
      </c>
      <c r="T310" s="194">
        <f t="shared" si="53"/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95" t="s">
        <v>179</v>
      </c>
      <c r="AT310" s="195" t="s">
        <v>175</v>
      </c>
      <c r="AU310" s="195" t="s">
        <v>180</v>
      </c>
      <c r="AY310" s="14" t="s">
        <v>172</v>
      </c>
      <c r="BE310" s="196">
        <f t="shared" si="54"/>
        <v>0</v>
      </c>
      <c r="BF310" s="196">
        <f t="shared" si="55"/>
        <v>0</v>
      </c>
      <c r="BG310" s="196">
        <f t="shared" si="56"/>
        <v>0</v>
      </c>
      <c r="BH310" s="196">
        <f t="shared" si="57"/>
        <v>0</v>
      </c>
      <c r="BI310" s="196">
        <f t="shared" si="58"/>
        <v>0</v>
      </c>
      <c r="BJ310" s="14" t="s">
        <v>180</v>
      </c>
      <c r="BK310" s="196">
        <f t="shared" si="59"/>
        <v>0</v>
      </c>
      <c r="BL310" s="14" t="s">
        <v>179</v>
      </c>
      <c r="BM310" s="195" t="s">
        <v>1572</v>
      </c>
    </row>
    <row r="311" spans="1:65" s="2" customFormat="1" ht="24.2" customHeight="1">
      <c r="A311" s="31"/>
      <c r="B311" s="32"/>
      <c r="C311" s="197" t="s">
        <v>1269</v>
      </c>
      <c r="D311" s="197" t="s">
        <v>256</v>
      </c>
      <c r="E311" s="198" t="s">
        <v>1911</v>
      </c>
      <c r="F311" s="199" t="s">
        <v>2312</v>
      </c>
      <c r="G311" s="200" t="s">
        <v>1048</v>
      </c>
      <c r="H311" s="201">
        <v>1</v>
      </c>
      <c r="I311" s="202"/>
      <c r="J311" s="201">
        <f t="shared" si="50"/>
        <v>0</v>
      </c>
      <c r="K311" s="203"/>
      <c r="L311" s="204"/>
      <c r="M311" s="205" t="s">
        <v>1</v>
      </c>
      <c r="N311" s="206" t="s">
        <v>38</v>
      </c>
      <c r="O311" s="68"/>
      <c r="P311" s="193">
        <f t="shared" si="51"/>
        <v>0</v>
      </c>
      <c r="Q311" s="193">
        <v>0</v>
      </c>
      <c r="R311" s="193">
        <f t="shared" si="52"/>
        <v>0</v>
      </c>
      <c r="S311" s="193">
        <v>0</v>
      </c>
      <c r="T311" s="194">
        <f t="shared" si="53"/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95" t="s">
        <v>220</v>
      </c>
      <c r="AT311" s="195" t="s">
        <v>256</v>
      </c>
      <c r="AU311" s="195" t="s">
        <v>180</v>
      </c>
      <c r="AY311" s="14" t="s">
        <v>172</v>
      </c>
      <c r="BE311" s="196">
        <f t="shared" si="54"/>
        <v>0</v>
      </c>
      <c r="BF311" s="196">
        <f t="shared" si="55"/>
        <v>0</v>
      </c>
      <c r="BG311" s="196">
        <f t="shared" si="56"/>
        <v>0</v>
      </c>
      <c r="BH311" s="196">
        <f t="shared" si="57"/>
        <v>0</v>
      </c>
      <c r="BI311" s="196">
        <f t="shared" si="58"/>
        <v>0</v>
      </c>
      <c r="BJ311" s="14" t="s">
        <v>180</v>
      </c>
      <c r="BK311" s="196">
        <f t="shared" si="59"/>
        <v>0</v>
      </c>
      <c r="BL311" s="14" t="s">
        <v>179</v>
      </c>
      <c r="BM311" s="195" t="s">
        <v>1575</v>
      </c>
    </row>
    <row r="312" spans="1:65" s="2" customFormat="1" ht="24.2" customHeight="1">
      <c r="A312" s="31"/>
      <c r="B312" s="32"/>
      <c r="C312" s="184" t="s">
        <v>1576</v>
      </c>
      <c r="D312" s="184" t="s">
        <v>175</v>
      </c>
      <c r="E312" s="185" t="s">
        <v>1594</v>
      </c>
      <c r="F312" s="186" t="s">
        <v>1595</v>
      </c>
      <c r="G312" s="187" t="s">
        <v>1048</v>
      </c>
      <c r="H312" s="188">
        <v>1</v>
      </c>
      <c r="I312" s="189"/>
      <c r="J312" s="188">
        <f t="shared" si="50"/>
        <v>0</v>
      </c>
      <c r="K312" s="190"/>
      <c r="L312" s="36"/>
      <c r="M312" s="191" t="s">
        <v>1</v>
      </c>
      <c r="N312" s="192" t="s">
        <v>38</v>
      </c>
      <c r="O312" s="68"/>
      <c r="P312" s="193">
        <f t="shared" si="51"/>
        <v>0</v>
      </c>
      <c r="Q312" s="193">
        <v>0</v>
      </c>
      <c r="R312" s="193">
        <f t="shared" si="52"/>
        <v>0</v>
      </c>
      <c r="S312" s="193">
        <v>0</v>
      </c>
      <c r="T312" s="194">
        <f t="shared" si="53"/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95" t="s">
        <v>179</v>
      </c>
      <c r="AT312" s="195" t="s">
        <v>175</v>
      </c>
      <c r="AU312" s="195" t="s">
        <v>180</v>
      </c>
      <c r="AY312" s="14" t="s">
        <v>172</v>
      </c>
      <c r="BE312" s="196">
        <f t="shared" si="54"/>
        <v>0</v>
      </c>
      <c r="BF312" s="196">
        <f t="shared" si="55"/>
        <v>0</v>
      </c>
      <c r="BG312" s="196">
        <f t="shared" si="56"/>
        <v>0</v>
      </c>
      <c r="BH312" s="196">
        <f t="shared" si="57"/>
        <v>0</v>
      </c>
      <c r="BI312" s="196">
        <f t="shared" si="58"/>
        <v>0</v>
      </c>
      <c r="BJ312" s="14" t="s">
        <v>180</v>
      </c>
      <c r="BK312" s="196">
        <f t="shared" si="59"/>
        <v>0</v>
      </c>
      <c r="BL312" s="14" t="s">
        <v>179</v>
      </c>
      <c r="BM312" s="195" t="s">
        <v>1579</v>
      </c>
    </row>
    <row r="313" spans="1:65" s="2" customFormat="1" ht="24.2" customHeight="1">
      <c r="A313" s="31"/>
      <c r="B313" s="32"/>
      <c r="C313" s="197" t="s">
        <v>1272</v>
      </c>
      <c r="D313" s="197" t="s">
        <v>256</v>
      </c>
      <c r="E313" s="198" t="s">
        <v>1598</v>
      </c>
      <c r="F313" s="199" t="s">
        <v>1599</v>
      </c>
      <c r="G313" s="200" t="s">
        <v>1048</v>
      </c>
      <c r="H313" s="201">
        <v>1</v>
      </c>
      <c r="I313" s="202"/>
      <c r="J313" s="201">
        <f t="shared" si="50"/>
        <v>0</v>
      </c>
      <c r="K313" s="203"/>
      <c r="L313" s="204"/>
      <c r="M313" s="205" t="s">
        <v>1</v>
      </c>
      <c r="N313" s="206" t="s">
        <v>38</v>
      </c>
      <c r="O313" s="68"/>
      <c r="P313" s="193">
        <f t="shared" si="51"/>
        <v>0</v>
      </c>
      <c r="Q313" s="193">
        <v>2.5999999999999999E-2</v>
      </c>
      <c r="R313" s="193">
        <f t="shared" si="52"/>
        <v>2.5999999999999999E-2</v>
      </c>
      <c r="S313" s="193">
        <v>0</v>
      </c>
      <c r="T313" s="194">
        <f t="shared" si="53"/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95" t="s">
        <v>220</v>
      </c>
      <c r="AT313" s="195" t="s">
        <v>256</v>
      </c>
      <c r="AU313" s="195" t="s">
        <v>180</v>
      </c>
      <c r="AY313" s="14" t="s">
        <v>172</v>
      </c>
      <c r="BE313" s="196">
        <f t="shared" si="54"/>
        <v>0</v>
      </c>
      <c r="BF313" s="196">
        <f t="shared" si="55"/>
        <v>0</v>
      </c>
      <c r="BG313" s="196">
        <f t="shared" si="56"/>
        <v>0</v>
      </c>
      <c r="BH313" s="196">
        <f t="shared" si="57"/>
        <v>0</v>
      </c>
      <c r="BI313" s="196">
        <f t="shared" si="58"/>
        <v>0</v>
      </c>
      <c r="BJ313" s="14" t="s">
        <v>180</v>
      </c>
      <c r="BK313" s="196">
        <f t="shared" si="59"/>
        <v>0</v>
      </c>
      <c r="BL313" s="14" t="s">
        <v>179</v>
      </c>
      <c r="BM313" s="195" t="s">
        <v>1582</v>
      </c>
    </row>
    <row r="314" spans="1:65" s="2" customFormat="1" ht="24.2" customHeight="1">
      <c r="A314" s="31"/>
      <c r="B314" s="32"/>
      <c r="C314" s="184" t="s">
        <v>1583</v>
      </c>
      <c r="D314" s="184" t="s">
        <v>175</v>
      </c>
      <c r="E314" s="185" t="s">
        <v>1601</v>
      </c>
      <c r="F314" s="186" t="s">
        <v>1602</v>
      </c>
      <c r="G314" s="187" t="s">
        <v>1048</v>
      </c>
      <c r="H314" s="188">
        <v>1</v>
      </c>
      <c r="I314" s="189"/>
      <c r="J314" s="188">
        <f t="shared" si="50"/>
        <v>0</v>
      </c>
      <c r="K314" s="190"/>
      <c r="L314" s="36"/>
      <c r="M314" s="191" t="s">
        <v>1</v>
      </c>
      <c r="N314" s="192" t="s">
        <v>38</v>
      </c>
      <c r="O314" s="68"/>
      <c r="P314" s="193">
        <f t="shared" si="51"/>
        <v>0</v>
      </c>
      <c r="Q314" s="193">
        <v>0</v>
      </c>
      <c r="R314" s="193">
        <f t="shared" si="52"/>
        <v>0</v>
      </c>
      <c r="S314" s="193">
        <v>0</v>
      </c>
      <c r="T314" s="194">
        <f t="shared" si="53"/>
        <v>0</v>
      </c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R314" s="195" t="s">
        <v>179</v>
      </c>
      <c r="AT314" s="195" t="s">
        <v>175</v>
      </c>
      <c r="AU314" s="195" t="s">
        <v>180</v>
      </c>
      <c r="AY314" s="14" t="s">
        <v>172</v>
      </c>
      <c r="BE314" s="196">
        <f t="shared" si="54"/>
        <v>0</v>
      </c>
      <c r="BF314" s="196">
        <f t="shared" si="55"/>
        <v>0</v>
      </c>
      <c r="BG314" s="196">
        <f t="shared" si="56"/>
        <v>0</v>
      </c>
      <c r="BH314" s="196">
        <f t="shared" si="57"/>
        <v>0</v>
      </c>
      <c r="BI314" s="196">
        <f t="shared" si="58"/>
        <v>0</v>
      </c>
      <c r="BJ314" s="14" t="s">
        <v>180</v>
      </c>
      <c r="BK314" s="196">
        <f t="shared" si="59"/>
        <v>0</v>
      </c>
      <c r="BL314" s="14" t="s">
        <v>179</v>
      </c>
      <c r="BM314" s="195" t="s">
        <v>1586</v>
      </c>
    </row>
    <row r="315" spans="1:65" s="2" customFormat="1" ht="24.2" customHeight="1">
      <c r="A315" s="31"/>
      <c r="B315" s="32"/>
      <c r="C315" s="184" t="s">
        <v>1276</v>
      </c>
      <c r="D315" s="184" t="s">
        <v>175</v>
      </c>
      <c r="E315" s="185" t="s">
        <v>2209</v>
      </c>
      <c r="F315" s="186" t="s">
        <v>2210</v>
      </c>
      <c r="G315" s="187" t="s">
        <v>1048</v>
      </c>
      <c r="H315" s="188">
        <v>5</v>
      </c>
      <c r="I315" s="189"/>
      <c r="J315" s="188">
        <f t="shared" si="50"/>
        <v>0</v>
      </c>
      <c r="K315" s="190"/>
      <c r="L315" s="36"/>
      <c r="M315" s="191" t="s">
        <v>1</v>
      </c>
      <c r="N315" s="192" t="s">
        <v>38</v>
      </c>
      <c r="O315" s="68"/>
      <c r="P315" s="193">
        <f t="shared" si="51"/>
        <v>0</v>
      </c>
      <c r="Q315" s="193">
        <v>0</v>
      </c>
      <c r="R315" s="193">
        <f t="shared" si="52"/>
        <v>0</v>
      </c>
      <c r="S315" s="193">
        <v>0</v>
      </c>
      <c r="T315" s="194">
        <f t="shared" si="53"/>
        <v>0</v>
      </c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R315" s="195" t="s">
        <v>179</v>
      </c>
      <c r="AT315" s="195" t="s">
        <v>175</v>
      </c>
      <c r="AU315" s="195" t="s">
        <v>180</v>
      </c>
      <c r="AY315" s="14" t="s">
        <v>172</v>
      </c>
      <c r="BE315" s="196">
        <f t="shared" si="54"/>
        <v>0</v>
      </c>
      <c r="BF315" s="196">
        <f t="shared" si="55"/>
        <v>0</v>
      </c>
      <c r="BG315" s="196">
        <f t="shared" si="56"/>
        <v>0</v>
      </c>
      <c r="BH315" s="196">
        <f t="shared" si="57"/>
        <v>0</v>
      </c>
      <c r="BI315" s="196">
        <f t="shared" si="58"/>
        <v>0</v>
      </c>
      <c r="BJ315" s="14" t="s">
        <v>180</v>
      </c>
      <c r="BK315" s="196">
        <f t="shared" si="59"/>
        <v>0</v>
      </c>
      <c r="BL315" s="14" t="s">
        <v>179</v>
      </c>
      <c r="BM315" s="195" t="s">
        <v>1589</v>
      </c>
    </row>
    <row r="316" spans="1:65" s="2" customFormat="1" ht="24.2" customHeight="1">
      <c r="A316" s="31"/>
      <c r="B316" s="32"/>
      <c r="C316" s="184" t="s">
        <v>1590</v>
      </c>
      <c r="D316" s="184" t="s">
        <v>175</v>
      </c>
      <c r="E316" s="185" t="s">
        <v>1605</v>
      </c>
      <c r="F316" s="186" t="s">
        <v>1606</v>
      </c>
      <c r="G316" s="187" t="s">
        <v>1048</v>
      </c>
      <c r="H316" s="188">
        <v>1</v>
      </c>
      <c r="I316" s="189"/>
      <c r="J316" s="188">
        <f t="shared" si="50"/>
        <v>0</v>
      </c>
      <c r="K316" s="190"/>
      <c r="L316" s="36"/>
      <c r="M316" s="191" t="s">
        <v>1</v>
      </c>
      <c r="N316" s="192" t="s">
        <v>38</v>
      </c>
      <c r="O316" s="68"/>
      <c r="P316" s="193">
        <f t="shared" si="51"/>
        <v>0</v>
      </c>
      <c r="Q316" s="193">
        <v>0</v>
      </c>
      <c r="R316" s="193">
        <f t="shared" si="52"/>
        <v>0</v>
      </c>
      <c r="S316" s="193">
        <v>0</v>
      </c>
      <c r="T316" s="194">
        <f t="shared" si="53"/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95" t="s">
        <v>179</v>
      </c>
      <c r="AT316" s="195" t="s">
        <v>175</v>
      </c>
      <c r="AU316" s="195" t="s">
        <v>180</v>
      </c>
      <c r="AY316" s="14" t="s">
        <v>172</v>
      </c>
      <c r="BE316" s="196">
        <f t="shared" si="54"/>
        <v>0</v>
      </c>
      <c r="BF316" s="196">
        <f t="shared" si="55"/>
        <v>0</v>
      </c>
      <c r="BG316" s="196">
        <f t="shared" si="56"/>
        <v>0</v>
      </c>
      <c r="BH316" s="196">
        <f t="shared" si="57"/>
        <v>0</v>
      </c>
      <c r="BI316" s="196">
        <f t="shared" si="58"/>
        <v>0</v>
      </c>
      <c r="BJ316" s="14" t="s">
        <v>180</v>
      </c>
      <c r="BK316" s="196">
        <f t="shared" si="59"/>
        <v>0</v>
      </c>
      <c r="BL316" s="14" t="s">
        <v>179</v>
      </c>
      <c r="BM316" s="195" t="s">
        <v>1593</v>
      </c>
    </row>
    <row r="317" spans="1:65" s="2" customFormat="1" ht="24.2" customHeight="1">
      <c r="A317" s="31"/>
      <c r="B317" s="32"/>
      <c r="C317" s="184" t="s">
        <v>1279</v>
      </c>
      <c r="D317" s="184" t="s">
        <v>175</v>
      </c>
      <c r="E317" s="185" t="s">
        <v>1608</v>
      </c>
      <c r="F317" s="186" t="s">
        <v>1609</v>
      </c>
      <c r="G317" s="187" t="s">
        <v>1048</v>
      </c>
      <c r="H317" s="188">
        <v>1</v>
      </c>
      <c r="I317" s="189"/>
      <c r="J317" s="188">
        <f t="shared" si="50"/>
        <v>0</v>
      </c>
      <c r="K317" s="190"/>
      <c r="L317" s="36"/>
      <c r="M317" s="191" t="s">
        <v>1</v>
      </c>
      <c r="N317" s="192" t="s">
        <v>38</v>
      </c>
      <c r="O317" s="68"/>
      <c r="P317" s="193">
        <f t="shared" si="51"/>
        <v>0</v>
      </c>
      <c r="Q317" s="193">
        <v>0</v>
      </c>
      <c r="R317" s="193">
        <f t="shared" si="52"/>
        <v>0</v>
      </c>
      <c r="S317" s="193">
        <v>0</v>
      </c>
      <c r="T317" s="194">
        <f t="shared" si="53"/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95" t="s">
        <v>179</v>
      </c>
      <c r="AT317" s="195" t="s">
        <v>175</v>
      </c>
      <c r="AU317" s="195" t="s">
        <v>180</v>
      </c>
      <c r="AY317" s="14" t="s">
        <v>172</v>
      </c>
      <c r="BE317" s="196">
        <f t="shared" si="54"/>
        <v>0</v>
      </c>
      <c r="BF317" s="196">
        <f t="shared" si="55"/>
        <v>0</v>
      </c>
      <c r="BG317" s="196">
        <f t="shared" si="56"/>
        <v>0</v>
      </c>
      <c r="BH317" s="196">
        <f t="shared" si="57"/>
        <v>0</v>
      </c>
      <c r="BI317" s="196">
        <f t="shared" si="58"/>
        <v>0</v>
      </c>
      <c r="BJ317" s="14" t="s">
        <v>180</v>
      </c>
      <c r="BK317" s="196">
        <f t="shared" si="59"/>
        <v>0</v>
      </c>
      <c r="BL317" s="14" t="s">
        <v>179</v>
      </c>
      <c r="BM317" s="195" t="s">
        <v>1596</v>
      </c>
    </row>
    <row r="318" spans="1:65" s="2" customFormat="1" ht="24.2" customHeight="1">
      <c r="A318" s="31"/>
      <c r="B318" s="32"/>
      <c r="C318" s="184" t="s">
        <v>1597</v>
      </c>
      <c r="D318" s="184" t="s">
        <v>175</v>
      </c>
      <c r="E318" s="185" t="s">
        <v>1612</v>
      </c>
      <c r="F318" s="186" t="s">
        <v>1613</v>
      </c>
      <c r="G318" s="187" t="s">
        <v>1048</v>
      </c>
      <c r="H318" s="188">
        <v>6</v>
      </c>
      <c r="I318" s="189"/>
      <c r="J318" s="188">
        <f t="shared" si="50"/>
        <v>0</v>
      </c>
      <c r="K318" s="190"/>
      <c r="L318" s="36"/>
      <c r="M318" s="191" t="s">
        <v>1</v>
      </c>
      <c r="N318" s="192" t="s">
        <v>38</v>
      </c>
      <c r="O318" s="68"/>
      <c r="P318" s="193">
        <f t="shared" si="51"/>
        <v>0</v>
      </c>
      <c r="Q318" s="193">
        <v>0</v>
      </c>
      <c r="R318" s="193">
        <f t="shared" si="52"/>
        <v>0</v>
      </c>
      <c r="S318" s="193">
        <v>0</v>
      </c>
      <c r="T318" s="194">
        <f t="shared" si="53"/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95" t="s">
        <v>179</v>
      </c>
      <c r="AT318" s="195" t="s">
        <v>175</v>
      </c>
      <c r="AU318" s="195" t="s">
        <v>180</v>
      </c>
      <c r="AY318" s="14" t="s">
        <v>172</v>
      </c>
      <c r="BE318" s="196">
        <f t="shared" si="54"/>
        <v>0</v>
      </c>
      <c r="BF318" s="196">
        <f t="shared" si="55"/>
        <v>0</v>
      </c>
      <c r="BG318" s="196">
        <f t="shared" si="56"/>
        <v>0</v>
      </c>
      <c r="BH318" s="196">
        <f t="shared" si="57"/>
        <v>0</v>
      </c>
      <c r="BI318" s="196">
        <f t="shared" si="58"/>
        <v>0</v>
      </c>
      <c r="BJ318" s="14" t="s">
        <v>180</v>
      </c>
      <c r="BK318" s="196">
        <f t="shared" si="59"/>
        <v>0</v>
      </c>
      <c r="BL318" s="14" t="s">
        <v>179</v>
      </c>
      <c r="BM318" s="195" t="s">
        <v>1600</v>
      </c>
    </row>
    <row r="319" spans="1:65" s="2" customFormat="1" ht="24.2" customHeight="1">
      <c r="A319" s="31"/>
      <c r="B319" s="32"/>
      <c r="C319" s="184" t="s">
        <v>1283</v>
      </c>
      <c r="D319" s="184" t="s">
        <v>175</v>
      </c>
      <c r="E319" s="185" t="s">
        <v>1615</v>
      </c>
      <c r="F319" s="186" t="s">
        <v>1616</v>
      </c>
      <c r="G319" s="187" t="s">
        <v>1048</v>
      </c>
      <c r="H319" s="188">
        <v>4</v>
      </c>
      <c r="I319" s="189"/>
      <c r="J319" s="188">
        <f t="shared" si="50"/>
        <v>0</v>
      </c>
      <c r="K319" s="190"/>
      <c r="L319" s="36"/>
      <c r="M319" s="191" t="s">
        <v>1</v>
      </c>
      <c r="N319" s="192" t="s">
        <v>38</v>
      </c>
      <c r="O319" s="68"/>
      <c r="P319" s="193">
        <f t="shared" si="51"/>
        <v>0</v>
      </c>
      <c r="Q319" s="193">
        <v>0</v>
      </c>
      <c r="R319" s="193">
        <f t="shared" si="52"/>
        <v>0</v>
      </c>
      <c r="S319" s="193">
        <v>0</v>
      </c>
      <c r="T319" s="194">
        <f t="shared" si="53"/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95" t="s">
        <v>179</v>
      </c>
      <c r="AT319" s="195" t="s">
        <v>175</v>
      </c>
      <c r="AU319" s="195" t="s">
        <v>180</v>
      </c>
      <c r="AY319" s="14" t="s">
        <v>172</v>
      </c>
      <c r="BE319" s="196">
        <f t="shared" si="54"/>
        <v>0</v>
      </c>
      <c r="BF319" s="196">
        <f t="shared" si="55"/>
        <v>0</v>
      </c>
      <c r="BG319" s="196">
        <f t="shared" si="56"/>
        <v>0</v>
      </c>
      <c r="BH319" s="196">
        <f t="shared" si="57"/>
        <v>0</v>
      </c>
      <c r="BI319" s="196">
        <f t="shared" si="58"/>
        <v>0</v>
      </c>
      <c r="BJ319" s="14" t="s">
        <v>180</v>
      </c>
      <c r="BK319" s="196">
        <f t="shared" si="59"/>
        <v>0</v>
      </c>
      <c r="BL319" s="14" t="s">
        <v>179</v>
      </c>
      <c r="BM319" s="195" t="s">
        <v>1603</v>
      </c>
    </row>
    <row r="320" spans="1:65" s="2" customFormat="1" ht="24.2" customHeight="1">
      <c r="A320" s="31"/>
      <c r="B320" s="32"/>
      <c r="C320" s="184" t="s">
        <v>1604</v>
      </c>
      <c r="D320" s="184" t="s">
        <v>175</v>
      </c>
      <c r="E320" s="185" t="s">
        <v>1619</v>
      </c>
      <c r="F320" s="186" t="s">
        <v>1620</v>
      </c>
      <c r="G320" s="187" t="s">
        <v>1048</v>
      </c>
      <c r="H320" s="188">
        <v>1</v>
      </c>
      <c r="I320" s="189"/>
      <c r="J320" s="188">
        <f t="shared" si="50"/>
        <v>0</v>
      </c>
      <c r="K320" s="190"/>
      <c r="L320" s="36"/>
      <c r="M320" s="191" t="s">
        <v>1</v>
      </c>
      <c r="N320" s="192" t="s">
        <v>38</v>
      </c>
      <c r="O320" s="68"/>
      <c r="P320" s="193">
        <f t="shared" si="51"/>
        <v>0</v>
      </c>
      <c r="Q320" s="193">
        <v>0</v>
      </c>
      <c r="R320" s="193">
        <f t="shared" si="52"/>
        <v>0</v>
      </c>
      <c r="S320" s="193">
        <v>0</v>
      </c>
      <c r="T320" s="194">
        <f t="shared" si="53"/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95" t="s">
        <v>179</v>
      </c>
      <c r="AT320" s="195" t="s">
        <v>175</v>
      </c>
      <c r="AU320" s="195" t="s">
        <v>180</v>
      </c>
      <c r="AY320" s="14" t="s">
        <v>172</v>
      </c>
      <c r="BE320" s="196">
        <f t="shared" si="54"/>
        <v>0</v>
      </c>
      <c r="BF320" s="196">
        <f t="shared" si="55"/>
        <v>0</v>
      </c>
      <c r="BG320" s="196">
        <f t="shared" si="56"/>
        <v>0</v>
      </c>
      <c r="BH320" s="196">
        <f t="shared" si="57"/>
        <v>0</v>
      </c>
      <c r="BI320" s="196">
        <f t="shared" si="58"/>
        <v>0</v>
      </c>
      <c r="BJ320" s="14" t="s">
        <v>180</v>
      </c>
      <c r="BK320" s="196">
        <f t="shared" si="59"/>
        <v>0</v>
      </c>
      <c r="BL320" s="14" t="s">
        <v>179</v>
      </c>
      <c r="BM320" s="195" t="s">
        <v>1607</v>
      </c>
    </row>
    <row r="321" spans="1:65" s="2" customFormat="1" ht="24.2" customHeight="1">
      <c r="A321" s="31"/>
      <c r="B321" s="32"/>
      <c r="C321" s="184" t="s">
        <v>1286</v>
      </c>
      <c r="D321" s="184" t="s">
        <v>175</v>
      </c>
      <c r="E321" s="185" t="s">
        <v>1915</v>
      </c>
      <c r="F321" s="186" t="s">
        <v>1916</v>
      </c>
      <c r="G321" s="187" t="s">
        <v>1048</v>
      </c>
      <c r="H321" s="188">
        <v>2</v>
      </c>
      <c r="I321" s="189"/>
      <c r="J321" s="188">
        <f t="shared" si="50"/>
        <v>0</v>
      </c>
      <c r="K321" s="190"/>
      <c r="L321" s="36"/>
      <c r="M321" s="191" t="s">
        <v>1</v>
      </c>
      <c r="N321" s="192" t="s">
        <v>38</v>
      </c>
      <c r="O321" s="68"/>
      <c r="P321" s="193">
        <f t="shared" si="51"/>
        <v>0</v>
      </c>
      <c r="Q321" s="193">
        <v>0</v>
      </c>
      <c r="R321" s="193">
        <f t="shared" si="52"/>
        <v>0</v>
      </c>
      <c r="S321" s="193">
        <v>0</v>
      </c>
      <c r="T321" s="194">
        <f t="shared" si="53"/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95" t="s">
        <v>179</v>
      </c>
      <c r="AT321" s="195" t="s">
        <v>175</v>
      </c>
      <c r="AU321" s="195" t="s">
        <v>180</v>
      </c>
      <c r="AY321" s="14" t="s">
        <v>172</v>
      </c>
      <c r="BE321" s="196">
        <f t="shared" si="54"/>
        <v>0</v>
      </c>
      <c r="BF321" s="196">
        <f t="shared" si="55"/>
        <v>0</v>
      </c>
      <c r="BG321" s="196">
        <f t="shared" si="56"/>
        <v>0</v>
      </c>
      <c r="BH321" s="196">
        <f t="shared" si="57"/>
        <v>0</v>
      </c>
      <c r="BI321" s="196">
        <f t="shared" si="58"/>
        <v>0</v>
      </c>
      <c r="BJ321" s="14" t="s">
        <v>180</v>
      </c>
      <c r="BK321" s="196">
        <f t="shared" si="59"/>
        <v>0</v>
      </c>
      <c r="BL321" s="14" t="s">
        <v>179</v>
      </c>
      <c r="BM321" s="195" t="s">
        <v>1610</v>
      </c>
    </row>
    <row r="322" spans="1:65" s="2" customFormat="1" ht="24.2" customHeight="1">
      <c r="A322" s="31"/>
      <c r="B322" s="32"/>
      <c r="C322" s="184" t="s">
        <v>1611</v>
      </c>
      <c r="D322" s="184" t="s">
        <v>175</v>
      </c>
      <c r="E322" s="185" t="s">
        <v>1622</v>
      </c>
      <c r="F322" s="186" t="s">
        <v>1623</v>
      </c>
      <c r="G322" s="187" t="s">
        <v>1048</v>
      </c>
      <c r="H322" s="188">
        <v>1</v>
      </c>
      <c r="I322" s="189"/>
      <c r="J322" s="188">
        <f t="shared" si="50"/>
        <v>0</v>
      </c>
      <c r="K322" s="190"/>
      <c r="L322" s="36"/>
      <c r="M322" s="191" t="s">
        <v>1</v>
      </c>
      <c r="N322" s="192" t="s">
        <v>38</v>
      </c>
      <c r="O322" s="68"/>
      <c r="P322" s="193">
        <f t="shared" si="51"/>
        <v>0</v>
      </c>
      <c r="Q322" s="193">
        <v>0</v>
      </c>
      <c r="R322" s="193">
        <f t="shared" si="52"/>
        <v>0</v>
      </c>
      <c r="S322" s="193">
        <v>0</v>
      </c>
      <c r="T322" s="194">
        <f t="shared" si="53"/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95" t="s">
        <v>179</v>
      </c>
      <c r="AT322" s="195" t="s">
        <v>175</v>
      </c>
      <c r="AU322" s="195" t="s">
        <v>180</v>
      </c>
      <c r="AY322" s="14" t="s">
        <v>172</v>
      </c>
      <c r="BE322" s="196">
        <f t="shared" si="54"/>
        <v>0</v>
      </c>
      <c r="BF322" s="196">
        <f t="shared" si="55"/>
        <v>0</v>
      </c>
      <c r="BG322" s="196">
        <f t="shared" si="56"/>
        <v>0</v>
      </c>
      <c r="BH322" s="196">
        <f t="shared" si="57"/>
        <v>0</v>
      </c>
      <c r="BI322" s="196">
        <f t="shared" si="58"/>
        <v>0</v>
      </c>
      <c r="BJ322" s="14" t="s">
        <v>180</v>
      </c>
      <c r="BK322" s="196">
        <f t="shared" si="59"/>
        <v>0</v>
      </c>
      <c r="BL322" s="14" t="s">
        <v>179</v>
      </c>
      <c r="BM322" s="195" t="s">
        <v>1614</v>
      </c>
    </row>
    <row r="323" spans="1:65" s="2" customFormat="1" ht="24.2" customHeight="1">
      <c r="A323" s="31"/>
      <c r="B323" s="32"/>
      <c r="C323" s="184" t="s">
        <v>1290</v>
      </c>
      <c r="D323" s="184" t="s">
        <v>175</v>
      </c>
      <c r="E323" s="185" t="s">
        <v>1917</v>
      </c>
      <c r="F323" s="186" t="s">
        <v>1918</v>
      </c>
      <c r="G323" s="187" t="s">
        <v>1048</v>
      </c>
      <c r="H323" s="188">
        <v>2</v>
      </c>
      <c r="I323" s="189"/>
      <c r="J323" s="188">
        <f t="shared" si="50"/>
        <v>0</v>
      </c>
      <c r="K323" s="190"/>
      <c r="L323" s="36"/>
      <c r="M323" s="191" t="s">
        <v>1</v>
      </c>
      <c r="N323" s="192" t="s">
        <v>38</v>
      </c>
      <c r="O323" s="68"/>
      <c r="P323" s="193">
        <f t="shared" si="51"/>
        <v>0</v>
      </c>
      <c r="Q323" s="193">
        <v>0</v>
      </c>
      <c r="R323" s="193">
        <f t="shared" si="52"/>
        <v>0</v>
      </c>
      <c r="S323" s="193">
        <v>0</v>
      </c>
      <c r="T323" s="194">
        <f t="shared" si="53"/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95" t="s">
        <v>179</v>
      </c>
      <c r="AT323" s="195" t="s">
        <v>175</v>
      </c>
      <c r="AU323" s="195" t="s">
        <v>180</v>
      </c>
      <c r="AY323" s="14" t="s">
        <v>172</v>
      </c>
      <c r="BE323" s="196">
        <f t="shared" si="54"/>
        <v>0</v>
      </c>
      <c r="BF323" s="196">
        <f t="shared" si="55"/>
        <v>0</v>
      </c>
      <c r="BG323" s="196">
        <f t="shared" si="56"/>
        <v>0</v>
      </c>
      <c r="BH323" s="196">
        <f t="shared" si="57"/>
        <v>0</v>
      </c>
      <c r="BI323" s="196">
        <f t="shared" si="58"/>
        <v>0</v>
      </c>
      <c r="BJ323" s="14" t="s">
        <v>180</v>
      </c>
      <c r="BK323" s="196">
        <f t="shared" si="59"/>
        <v>0</v>
      </c>
      <c r="BL323" s="14" t="s">
        <v>179</v>
      </c>
      <c r="BM323" s="195" t="s">
        <v>1617</v>
      </c>
    </row>
    <row r="324" spans="1:65" s="2" customFormat="1" ht="24.2" customHeight="1">
      <c r="A324" s="31"/>
      <c r="B324" s="32"/>
      <c r="C324" s="184" t="s">
        <v>1618</v>
      </c>
      <c r="D324" s="184" t="s">
        <v>175</v>
      </c>
      <c r="E324" s="185" t="s">
        <v>1626</v>
      </c>
      <c r="F324" s="186" t="s">
        <v>1627</v>
      </c>
      <c r="G324" s="187" t="s">
        <v>1048</v>
      </c>
      <c r="H324" s="188">
        <v>9</v>
      </c>
      <c r="I324" s="189"/>
      <c r="J324" s="188">
        <f t="shared" si="50"/>
        <v>0</v>
      </c>
      <c r="K324" s="190"/>
      <c r="L324" s="36"/>
      <c r="M324" s="191" t="s">
        <v>1</v>
      </c>
      <c r="N324" s="192" t="s">
        <v>38</v>
      </c>
      <c r="O324" s="68"/>
      <c r="P324" s="193">
        <f t="shared" si="51"/>
        <v>0</v>
      </c>
      <c r="Q324" s="193">
        <v>0</v>
      </c>
      <c r="R324" s="193">
        <f t="shared" si="52"/>
        <v>0</v>
      </c>
      <c r="S324" s="193">
        <v>0</v>
      </c>
      <c r="T324" s="194">
        <f t="shared" si="53"/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95" t="s">
        <v>179</v>
      </c>
      <c r="AT324" s="195" t="s">
        <v>175</v>
      </c>
      <c r="AU324" s="195" t="s">
        <v>180</v>
      </c>
      <c r="AY324" s="14" t="s">
        <v>172</v>
      </c>
      <c r="BE324" s="196">
        <f t="shared" si="54"/>
        <v>0</v>
      </c>
      <c r="BF324" s="196">
        <f t="shared" si="55"/>
        <v>0</v>
      </c>
      <c r="BG324" s="196">
        <f t="shared" si="56"/>
        <v>0</v>
      </c>
      <c r="BH324" s="196">
        <f t="shared" si="57"/>
        <v>0</v>
      </c>
      <c r="BI324" s="196">
        <f t="shared" si="58"/>
        <v>0</v>
      </c>
      <c r="BJ324" s="14" t="s">
        <v>180</v>
      </c>
      <c r="BK324" s="196">
        <f t="shared" si="59"/>
        <v>0</v>
      </c>
      <c r="BL324" s="14" t="s">
        <v>179</v>
      </c>
      <c r="BM324" s="195" t="s">
        <v>1621</v>
      </c>
    </row>
    <row r="325" spans="1:65" s="2" customFormat="1" ht="24.2" customHeight="1">
      <c r="A325" s="31"/>
      <c r="B325" s="32"/>
      <c r="C325" s="184" t="s">
        <v>1293</v>
      </c>
      <c r="D325" s="184" t="s">
        <v>175</v>
      </c>
      <c r="E325" s="185" t="s">
        <v>1633</v>
      </c>
      <c r="F325" s="186" t="s">
        <v>1634</v>
      </c>
      <c r="G325" s="187" t="s">
        <v>1048</v>
      </c>
      <c r="H325" s="188">
        <v>6</v>
      </c>
      <c r="I325" s="189"/>
      <c r="J325" s="188">
        <f t="shared" si="50"/>
        <v>0</v>
      </c>
      <c r="K325" s="190"/>
      <c r="L325" s="36"/>
      <c r="M325" s="191" t="s">
        <v>1</v>
      </c>
      <c r="N325" s="192" t="s">
        <v>38</v>
      </c>
      <c r="O325" s="68"/>
      <c r="P325" s="193">
        <f t="shared" si="51"/>
        <v>0</v>
      </c>
      <c r="Q325" s="193">
        <v>0</v>
      </c>
      <c r="R325" s="193">
        <f t="shared" si="52"/>
        <v>0</v>
      </c>
      <c r="S325" s="193">
        <v>0</v>
      </c>
      <c r="T325" s="194">
        <f t="shared" si="53"/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95" t="s">
        <v>179</v>
      </c>
      <c r="AT325" s="195" t="s">
        <v>175</v>
      </c>
      <c r="AU325" s="195" t="s">
        <v>180</v>
      </c>
      <c r="AY325" s="14" t="s">
        <v>172</v>
      </c>
      <c r="BE325" s="196">
        <f t="shared" si="54"/>
        <v>0</v>
      </c>
      <c r="BF325" s="196">
        <f t="shared" si="55"/>
        <v>0</v>
      </c>
      <c r="BG325" s="196">
        <f t="shared" si="56"/>
        <v>0</v>
      </c>
      <c r="BH325" s="196">
        <f t="shared" si="57"/>
        <v>0</v>
      </c>
      <c r="BI325" s="196">
        <f t="shared" si="58"/>
        <v>0</v>
      </c>
      <c r="BJ325" s="14" t="s">
        <v>180</v>
      </c>
      <c r="BK325" s="196">
        <f t="shared" si="59"/>
        <v>0</v>
      </c>
      <c r="BL325" s="14" t="s">
        <v>179</v>
      </c>
      <c r="BM325" s="195" t="s">
        <v>1624</v>
      </c>
    </row>
    <row r="326" spans="1:65" s="2" customFormat="1" ht="24.2" customHeight="1">
      <c r="A326" s="31"/>
      <c r="B326" s="32"/>
      <c r="C326" s="184" t="s">
        <v>1625</v>
      </c>
      <c r="D326" s="184" t="s">
        <v>175</v>
      </c>
      <c r="E326" s="185" t="s">
        <v>1636</v>
      </c>
      <c r="F326" s="186" t="s">
        <v>1637</v>
      </c>
      <c r="G326" s="187" t="s">
        <v>1048</v>
      </c>
      <c r="H326" s="188">
        <v>1</v>
      </c>
      <c r="I326" s="189"/>
      <c r="J326" s="188">
        <f t="shared" si="50"/>
        <v>0</v>
      </c>
      <c r="K326" s="190"/>
      <c r="L326" s="36"/>
      <c r="M326" s="191" t="s">
        <v>1</v>
      </c>
      <c r="N326" s="192" t="s">
        <v>38</v>
      </c>
      <c r="O326" s="68"/>
      <c r="P326" s="193">
        <f t="shared" si="51"/>
        <v>0</v>
      </c>
      <c r="Q326" s="193">
        <v>0</v>
      </c>
      <c r="R326" s="193">
        <f t="shared" si="52"/>
        <v>0</v>
      </c>
      <c r="S326" s="193">
        <v>0</v>
      </c>
      <c r="T326" s="194">
        <f t="shared" si="53"/>
        <v>0</v>
      </c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R326" s="195" t="s">
        <v>179</v>
      </c>
      <c r="AT326" s="195" t="s">
        <v>175</v>
      </c>
      <c r="AU326" s="195" t="s">
        <v>180</v>
      </c>
      <c r="AY326" s="14" t="s">
        <v>172</v>
      </c>
      <c r="BE326" s="196">
        <f t="shared" si="54"/>
        <v>0</v>
      </c>
      <c r="BF326" s="196">
        <f t="shared" si="55"/>
        <v>0</v>
      </c>
      <c r="BG326" s="196">
        <f t="shared" si="56"/>
        <v>0</v>
      </c>
      <c r="BH326" s="196">
        <f t="shared" si="57"/>
        <v>0</v>
      </c>
      <c r="BI326" s="196">
        <f t="shared" si="58"/>
        <v>0</v>
      </c>
      <c r="BJ326" s="14" t="s">
        <v>180</v>
      </c>
      <c r="BK326" s="196">
        <f t="shared" si="59"/>
        <v>0</v>
      </c>
      <c r="BL326" s="14" t="s">
        <v>179</v>
      </c>
      <c r="BM326" s="195" t="s">
        <v>1628</v>
      </c>
    </row>
    <row r="327" spans="1:65" s="2" customFormat="1" ht="24.2" customHeight="1">
      <c r="A327" s="31"/>
      <c r="B327" s="32"/>
      <c r="C327" s="184" t="s">
        <v>1297</v>
      </c>
      <c r="D327" s="184" t="s">
        <v>175</v>
      </c>
      <c r="E327" s="185" t="s">
        <v>1640</v>
      </c>
      <c r="F327" s="186" t="s">
        <v>1641</v>
      </c>
      <c r="G327" s="187" t="s">
        <v>1048</v>
      </c>
      <c r="H327" s="188">
        <v>1</v>
      </c>
      <c r="I327" s="189"/>
      <c r="J327" s="188">
        <f t="shared" si="50"/>
        <v>0</v>
      </c>
      <c r="K327" s="190"/>
      <c r="L327" s="36"/>
      <c r="M327" s="191" t="s">
        <v>1</v>
      </c>
      <c r="N327" s="192" t="s">
        <v>38</v>
      </c>
      <c r="O327" s="68"/>
      <c r="P327" s="193">
        <f t="shared" si="51"/>
        <v>0</v>
      </c>
      <c r="Q327" s="193">
        <v>0</v>
      </c>
      <c r="R327" s="193">
        <f t="shared" si="52"/>
        <v>0</v>
      </c>
      <c r="S327" s="193">
        <v>0</v>
      </c>
      <c r="T327" s="194">
        <f t="shared" si="53"/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95" t="s">
        <v>179</v>
      </c>
      <c r="AT327" s="195" t="s">
        <v>175</v>
      </c>
      <c r="AU327" s="195" t="s">
        <v>180</v>
      </c>
      <c r="AY327" s="14" t="s">
        <v>172</v>
      </c>
      <c r="BE327" s="196">
        <f t="shared" si="54"/>
        <v>0</v>
      </c>
      <c r="BF327" s="196">
        <f t="shared" si="55"/>
        <v>0</v>
      </c>
      <c r="BG327" s="196">
        <f t="shared" si="56"/>
        <v>0</v>
      </c>
      <c r="BH327" s="196">
        <f t="shared" si="57"/>
        <v>0</v>
      </c>
      <c r="BI327" s="196">
        <f t="shared" si="58"/>
        <v>0</v>
      </c>
      <c r="BJ327" s="14" t="s">
        <v>180</v>
      </c>
      <c r="BK327" s="196">
        <f t="shared" si="59"/>
        <v>0</v>
      </c>
      <c r="BL327" s="14" t="s">
        <v>179</v>
      </c>
      <c r="BM327" s="195" t="s">
        <v>1631</v>
      </c>
    </row>
    <row r="328" spans="1:65" s="2" customFormat="1" ht="24.2" customHeight="1">
      <c r="A328" s="31"/>
      <c r="B328" s="32"/>
      <c r="C328" s="184" t="s">
        <v>1632</v>
      </c>
      <c r="D328" s="184" t="s">
        <v>175</v>
      </c>
      <c r="E328" s="185" t="s">
        <v>1643</v>
      </c>
      <c r="F328" s="186" t="s">
        <v>1644</v>
      </c>
      <c r="G328" s="187" t="s">
        <v>1048</v>
      </c>
      <c r="H328" s="188">
        <v>1</v>
      </c>
      <c r="I328" s="189"/>
      <c r="J328" s="188">
        <f t="shared" si="50"/>
        <v>0</v>
      </c>
      <c r="K328" s="190"/>
      <c r="L328" s="36"/>
      <c r="M328" s="191" t="s">
        <v>1</v>
      </c>
      <c r="N328" s="192" t="s">
        <v>38</v>
      </c>
      <c r="O328" s="68"/>
      <c r="P328" s="193">
        <f t="shared" si="51"/>
        <v>0</v>
      </c>
      <c r="Q328" s="193">
        <v>0</v>
      </c>
      <c r="R328" s="193">
        <f t="shared" si="52"/>
        <v>0</v>
      </c>
      <c r="S328" s="193">
        <v>0</v>
      </c>
      <c r="T328" s="194">
        <f t="shared" si="53"/>
        <v>0</v>
      </c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R328" s="195" t="s">
        <v>179</v>
      </c>
      <c r="AT328" s="195" t="s">
        <v>175</v>
      </c>
      <c r="AU328" s="195" t="s">
        <v>180</v>
      </c>
      <c r="AY328" s="14" t="s">
        <v>172</v>
      </c>
      <c r="BE328" s="196">
        <f t="shared" si="54"/>
        <v>0</v>
      </c>
      <c r="BF328" s="196">
        <f t="shared" si="55"/>
        <v>0</v>
      </c>
      <c r="BG328" s="196">
        <f t="shared" si="56"/>
        <v>0</v>
      </c>
      <c r="BH328" s="196">
        <f t="shared" si="57"/>
        <v>0</v>
      </c>
      <c r="BI328" s="196">
        <f t="shared" si="58"/>
        <v>0</v>
      </c>
      <c r="BJ328" s="14" t="s">
        <v>180</v>
      </c>
      <c r="BK328" s="196">
        <f t="shared" si="59"/>
        <v>0</v>
      </c>
      <c r="BL328" s="14" t="s">
        <v>179</v>
      </c>
      <c r="BM328" s="195" t="s">
        <v>1635</v>
      </c>
    </row>
    <row r="329" spans="1:65" s="2" customFormat="1" ht="24.2" customHeight="1">
      <c r="A329" s="31"/>
      <c r="B329" s="32"/>
      <c r="C329" s="184" t="s">
        <v>1300</v>
      </c>
      <c r="D329" s="184" t="s">
        <v>175</v>
      </c>
      <c r="E329" s="185" t="s">
        <v>1647</v>
      </c>
      <c r="F329" s="186" t="s">
        <v>1648</v>
      </c>
      <c r="G329" s="187" t="s">
        <v>1048</v>
      </c>
      <c r="H329" s="188">
        <v>1</v>
      </c>
      <c r="I329" s="189"/>
      <c r="J329" s="188">
        <f t="shared" si="50"/>
        <v>0</v>
      </c>
      <c r="K329" s="190"/>
      <c r="L329" s="36"/>
      <c r="M329" s="191" t="s">
        <v>1</v>
      </c>
      <c r="N329" s="192" t="s">
        <v>38</v>
      </c>
      <c r="O329" s="68"/>
      <c r="P329" s="193">
        <f t="shared" si="51"/>
        <v>0</v>
      </c>
      <c r="Q329" s="193">
        <v>0</v>
      </c>
      <c r="R329" s="193">
        <f t="shared" si="52"/>
        <v>0</v>
      </c>
      <c r="S329" s="193">
        <v>0</v>
      </c>
      <c r="T329" s="194">
        <f t="shared" si="53"/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95" t="s">
        <v>179</v>
      </c>
      <c r="AT329" s="195" t="s">
        <v>175</v>
      </c>
      <c r="AU329" s="195" t="s">
        <v>180</v>
      </c>
      <c r="AY329" s="14" t="s">
        <v>172</v>
      </c>
      <c r="BE329" s="196">
        <f t="shared" si="54"/>
        <v>0</v>
      </c>
      <c r="BF329" s="196">
        <f t="shared" si="55"/>
        <v>0</v>
      </c>
      <c r="BG329" s="196">
        <f t="shared" si="56"/>
        <v>0</v>
      </c>
      <c r="BH329" s="196">
        <f t="shared" si="57"/>
        <v>0</v>
      </c>
      <c r="BI329" s="196">
        <f t="shared" si="58"/>
        <v>0</v>
      </c>
      <c r="BJ329" s="14" t="s">
        <v>180</v>
      </c>
      <c r="BK329" s="196">
        <f t="shared" si="59"/>
        <v>0</v>
      </c>
      <c r="BL329" s="14" t="s">
        <v>179</v>
      </c>
      <c r="BM329" s="195" t="s">
        <v>1638</v>
      </c>
    </row>
    <row r="330" spans="1:65" s="2" customFormat="1" ht="24.2" customHeight="1">
      <c r="A330" s="31"/>
      <c r="B330" s="32"/>
      <c r="C330" s="184" t="s">
        <v>1639</v>
      </c>
      <c r="D330" s="184" t="s">
        <v>175</v>
      </c>
      <c r="E330" s="185" t="s">
        <v>1650</v>
      </c>
      <c r="F330" s="186" t="s">
        <v>1651</v>
      </c>
      <c r="G330" s="187" t="s">
        <v>1048</v>
      </c>
      <c r="H330" s="188">
        <v>29</v>
      </c>
      <c r="I330" s="189"/>
      <c r="J330" s="188">
        <f t="shared" si="50"/>
        <v>0</v>
      </c>
      <c r="K330" s="190"/>
      <c r="L330" s="36"/>
      <c r="M330" s="191" t="s">
        <v>1</v>
      </c>
      <c r="N330" s="192" t="s">
        <v>38</v>
      </c>
      <c r="O330" s="68"/>
      <c r="P330" s="193">
        <f t="shared" si="51"/>
        <v>0</v>
      </c>
      <c r="Q330" s="193">
        <v>0</v>
      </c>
      <c r="R330" s="193">
        <f t="shared" si="52"/>
        <v>0</v>
      </c>
      <c r="S330" s="193">
        <v>0</v>
      </c>
      <c r="T330" s="194">
        <f t="shared" si="53"/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95" t="s">
        <v>179</v>
      </c>
      <c r="AT330" s="195" t="s">
        <v>175</v>
      </c>
      <c r="AU330" s="195" t="s">
        <v>180</v>
      </c>
      <c r="AY330" s="14" t="s">
        <v>172</v>
      </c>
      <c r="BE330" s="196">
        <f t="shared" si="54"/>
        <v>0</v>
      </c>
      <c r="BF330" s="196">
        <f t="shared" si="55"/>
        <v>0</v>
      </c>
      <c r="BG330" s="196">
        <f t="shared" si="56"/>
        <v>0</v>
      </c>
      <c r="BH330" s="196">
        <f t="shared" si="57"/>
        <v>0</v>
      </c>
      <c r="BI330" s="196">
        <f t="shared" si="58"/>
        <v>0</v>
      </c>
      <c r="BJ330" s="14" t="s">
        <v>180</v>
      </c>
      <c r="BK330" s="196">
        <f t="shared" si="59"/>
        <v>0</v>
      </c>
      <c r="BL330" s="14" t="s">
        <v>179</v>
      </c>
      <c r="BM330" s="195" t="s">
        <v>1642</v>
      </c>
    </row>
    <row r="331" spans="1:65" s="2" customFormat="1" ht="24.2" customHeight="1">
      <c r="A331" s="31"/>
      <c r="B331" s="32"/>
      <c r="C331" s="184" t="s">
        <v>1304</v>
      </c>
      <c r="D331" s="184" t="s">
        <v>175</v>
      </c>
      <c r="E331" s="185" t="s">
        <v>1654</v>
      </c>
      <c r="F331" s="186" t="s">
        <v>1655</v>
      </c>
      <c r="G331" s="187" t="s">
        <v>218</v>
      </c>
      <c r="H331" s="188">
        <v>1.5</v>
      </c>
      <c r="I331" s="189"/>
      <c r="J331" s="188">
        <f t="shared" si="50"/>
        <v>0</v>
      </c>
      <c r="K331" s="190"/>
      <c r="L331" s="36"/>
      <c r="M331" s="191" t="s">
        <v>1</v>
      </c>
      <c r="N331" s="192" t="s">
        <v>38</v>
      </c>
      <c r="O331" s="68"/>
      <c r="P331" s="193">
        <f t="shared" si="51"/>
        <v>0</v>
      </c>
      <c r="Q331" s="193">
        <v>0</v>
      </c>
      <c r="R331" s="193">
        <f t="shared" si="52"/>
        <v>0</v>
      </c>
      <c r="S331" s="193">
        <v>0</v>
      </c>
      <c r="T331" s="194">
        <f t="shared" si="53"/>
        <v>0</v>
      </c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R331" s="195" t="s">
        <v>179</v>
      </c>
      <c r="AT331" s="195" t="s">
        <v>175</v>
      </c>
      <c r="AU331" s="195" t="s">
        <v>180</v>
      </c>
      <c r="AY331" s="14" t="s">
        <v>172</v>
      </c>
      <c r="BE331" s="196">
        <f t="shared" si="54"/>
        <v>0</v>
      </c>
      <c r="BF331" s="196">
        <f t="shared" si="55"/>
        <v>0</v>
      </c>
      <c r="BG331" s="196">
        <f t="shared" si="56"/>
        <v>0</v>
      </c>
      <c r="BH331" s="196">
        <f t="shared" si="57"/>
        <v>0</v>
      </c>
      <c r="BI331" s="196">
        <f t="shared" si="58"/>
        <v>0</v>
      </c>
      <c r="BJ331" s="14" t="s">
        <v>180</v>
      </c>
      <c r="BK331" s="196">
        <f t="shared" si="59"/>
        <v>0</v>
      </c>
      <c r="BL331" s="14" t="s">
        <v>179</v>
      </c>
      <c r="BM331" s="195" t="s">
        <v>1645</v>
      </c>
    </row>
    <row r="332" spans="1:65" s="2" customFormat="1" ht="24.2" customHeight="1">
      <c r="A332" s="31"/>
      <c r="B332" s="32"/>
      <c r="C332" s="184" t="s">
        <v>1646</v>
      </c>
      <c r="D332" s="184" t="s">
        <v>175</v>
      </c>
      <c r="E332" s="185" t="s">
        <v>1657</v>
      </c>
      <c r="F332" s="186" t="s">
        <v>1658</v>
      </c>
      <c r="G332" s="187" t="s">
        <v>218</v>
      </c>
      <c r="H332" s="188">
        <v>15</v>
      </c>
      <c r="I332" s="189"/>
      <c r="J332" s="188">
        <f t="shared" si="50"/>
        <v>0</v>
      </c>
      <c r="K332" s="190"/>
      <c r="L332" s="36"/>
      <c r="M332" s="191" t="s">
        <v>1</v>
      </c>
      <c r="N332" s="192" t="s">
        <v>38</v>
      </c>
      <c r="O332" s="68"/>
      <c r="P332" s="193">
        <f t="shared" si="51"/>
        <v>0</v>
      </c>
      <c r="Q332" s="193">
        <v>0</v>
      </c>
      <c r="R332" s="193">
        <f t="shared" si="52"/>
        <v>0</v>
      </c>
      <c r="S332" s="193">
        <v>0</v>
      </c>
      <c r="T332" s="194">
        <f t="shared" si="53"/>
        <v>0</v>
      </c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R332" s="195" t="s">
        <v>179</v>
      </c>
      <c r="AT332" s="195" t="s">
        <v>175</v>
      </c>
      <c r="AU332" s="195" t="s">
        <v>180</v>
      </c>
      <c r="AY332" s="14" t="s">
        <v>172</v>
      </c>
      <c r="BE332" s="196">
        <f t="shared" si="54"/>
        <v>0</v>
      </c>
      <c r="BF332" s="196">
        <f t="shared" si="55"/>
        <v>0</v>
      </c>
      <c r="BG332" s="196">
        <f t="shared" si="56"/>
        <v>0</v>
      </c>
      <c r="BH332" s="196">
        <f t="shared" si="57"/>
        <v>0</v>
      </c>
      <c r="BI332" s="196">
        <f t="shared" si="58"/>
        <v>0</v>
      </c>
      <c r="BJ332" s="14" t="s">
        <v>180</v>
      </c>
      <c r="BK332" s="196">
        <f t="shared" si="59"/>
        <v>0</v>
      </c>
      <c r="BL332" s="14" t="s">
        <v>179</v>
      </c>
      <c r="BM332" s="195" t="s">
        <v>1649</v>
      </c>
    </row>
    <row r="333" spans="1:65" s="12" customFormat="1" ht="22.9" customHeight="1">
      <c r="B333" s="168"/>
      <c r="C333" s="169"/>
      <c r="D333" s="170" t="s">
        <v>71</v>
      </c>
      <c r="E333" s="182" t="s">
        <v>1660</v>
      </c>
      <c r="F333" s="182" t="s">
        <v>1661</v>
      </c>
      <c r="G333" s="169"/>
      <c r="H333" s="169"/>
      <c r="I333" s="172"/>
      <c r="J333" s="183">
        <f>BK333</f>
        <v>0</v>
      </c>
      <c r="K333" s="169"/>
      <c r="L333" s="174"/>
      <c r="M333" s="175"/>
      <c r="N333" s="176"/>
      <c r="O333" s="176"/>
      <c r="P333" s="177">
        <f>SUM(P334:P377)</f>
        <v>0</v>
      </c>
      <c r="Q333" s="176"/>
      <c r="R333" s="177">
        <f>SUM(R334:R377)</f>
        <v>19.631214999999997</v>
      </c>
      <c r="S333" s="176"/>
      <c r="T333" s="178">
        <f>SUM(T334:T377)</f>
        <v>0</v>
      </c>
      <c r="AR333" s="179" t="s">
        <v>80</v>
      </c>
      <c r="AT333" s="180" t="s">
        <v>71</v>
      </c>
      <c r="AU333" s="180" t="s">
        <v>80</v>
      </c>
      <c r="AY333" s="179" t="s">
        <v>172</v>
      </c>
      <c r="BK333" s="181">
        <f>SUM(BK334:BK377)</f>
        <v>0</v>
      </c>
    </row>
    <row r="334" spans="1:65" s="2" customFormat="1" ht="24.2" customHeight="1">
      <c r="A334" s="31"/>
      <c r="B334" s="32"/>
      <c r="C334" s="184" t="s">
        <v>1307</v>
      </c>
      <c r="D334" s="184" t="s">
        <v>175</v>
      </c>
      <c r="E334" s="185" t="s">
        <v>1663</v>
      </c>
      <c r="F334" s="186" t="s">
        <v>1664</v>
      </c>
      <c r="G334" s="187" t="s">
        <v>1665</v>
      </c>
      <c r="H334" s="188">
        <v>0.15</v>
      </c>
      <c r="I334" s="189"/>
      <c r="J334" s="188">
        <f t="shared" ref="J334:J377" si="60">ROUND(I334*H334,2)</f>
        <v>0</v>
      </c>
      <c r="K334" s="190"/>
      <c r="L334" s="36"/>
      <c r="M334" s="191" t="s">
        <v>1</v>
      </c>
      <c r="N334" s="192" t="s">
        <v>38</v>
      </c>
      <c r="O334" s="68"/>
      <c r="P334" s="193">
        <f t="shared" ref="P334:P377" si="61">O334*H334</f>
        <v>0</v>
      </c>
      <c r="Q334" s="193">
        <v>0</v>
      </c>
      <c r="R334" s="193">
        <f t="shared" ref="R334:R377" si="62">Q334*H334</f>
        <v>0</v>
      </c>
      <c r="S334" s="193">
        <v>0</v>
      </c>
      <c r="T334" s="194">
        <f t="shared" ref="T334:T377" si="63">S334*H334</f>
        <v>0</v>
      </c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R334" s="195" t="s">
        <v>179</v>
      </c>
      <c r="AT334" s="195" t="s">
        <v>175</v>
      </c>
      <c r="AU334" s="195" t="s">
        <v>180</v>
      </c>
      <c r="AY334" s="14" t="s">
        <v>172</v>
      </c>
      <c r="BE334" s="196">
        <f t="shared" ref="BE334:BE377" si="64">IF(N334="základná",J334,0)</f>
        <v>0</v>
      </c>
      <c r="BF334" s="196">
        <f t="shared" ref="BF334:BF377" si="65">IF(N334="znížená",J334,0)</f>
        <v>0</v>
      </c>
      <c r="BG334" s="196">
        <f t="shared" ref="BG334:BG377" si="66">IF(N334="zákl. prenesená",J334,0)</f>
        <v>0</v>
      </c>
      <c r="BH334" s="196">
        <f t="shared" ref="BH334:BH377" si="67">IF(N334="zníž. prenesená",J334,0)</f>
        <v>0</v>
      </c>
      <c r="BI334" s="196">
        <f t="shared" ref="BI334:BI377" si="68">IF(N334="nulová",J334,0)</f>
        <v>0</v>
      </c>
      <c r="BJ334" s="14" t="s">
        <v>180</v>
      </c>
      <c r="BK334" s="196">
        <f t="shared" ref="BK334:BK377" si="69">ROUND(I334*H334,2)</f>
        <v>0</v>
      </c>
      <c r="BL334" s="14" t="s">
        <v>179</v>
      </c>
      <c r="BM334" s="195" t="s">
        <v>1652</v>
      </c>
    </row>
    <row r="335" spans="1:65" s="2" customFormat="1" ht="24.2" customHeight="1">
      <c r="A335" s="31"/>
      <c r="B335" s="32"/>
      <c r="C335" s="184" t="s">
        <v>1653</v>
      </c>
      <c r="D335" s="184" t="s">
        <v>175</v>
      </c>
      <c r="E335" s="185" t="s">
        <v>1932</v>
      </c>
      <c r="F335" s="186" t="s">
        <v>1933</v>
      </c>
      <c r="G335" s="187" t="s">
        <v>235</v>
      </c>
      <c r="H335" s="188">
        <v>14</v>
      </c>
      <c r="I335" s="189"/>
      <c r="J335" s="188">
        <f t="shared" si="60"/>
        <v>0</v>
      </c>
      <c r="K335" s="190"/>
      <c r="L335" s="36"/>
      <c r="M335" s="191" t="s">
        <v>1</v>
      </c>
      <c r="N335" s="192" t="s">
        <v>38</v>
      </c>
      <c r="O335" s="68"/>
      <c r="P335" s="193">
        <f t="shared" si="61"/>
        <v>0</v>
      </c>
      <c r="Q335" s="193">
        <v>0</v>
      </c>
      <c r="R335" s="193">
        <f t="shared" si="62"/>
        <v>0</v>
      </c>
      <c r="S335" s="193">
        <v>0</v>
      </c>
      <c r="T335" s="194">
        <f t="shared" si="63"/>
        <v>0</v>
      </c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R335" s="195" t="s">
        <v>179</v>
      </c>
      <c r="AT335" s="195" t="s">
        <v>175</v>
      </c>
      <c r="AU335" s="195" t="s">
        <v>180</v>
      </c>
      <c r="AY335" s="14" t="s">
        <v>172</v>
      </c>
      <c r="BE335" s="196">
        <f t="shared" si="64"/>
        <v>0</v>
      </c>
      <c r="BF335" s="196">
        <f t="shared" si="65"/>
        <v>0</v>
      </c>
      <c r="BG335" s="196">
        <f t="shared" si="66"/>
        <v>0</v>
      </c>
      <c r="BH335" s="196">
        <f t="shared" si="67"/>
        <v>0</v>
      </c>
      <c r="BI335" s="196">
        <f t="shared" si="68"/>
        <v>0</v>
      </c>
      <c r="BJ335" s="14" t="s">
        <v>180</v>
      </c>
      <c r="BK335" s="196">
        <f t="shared" si="69"/>
        <v>0</v>
      </c>
      <c r="BL335" s="14" t="s">
        <v>179</v>
      </c>
      <c r="BM335" s="195" t="s">
        <v>1656</v>
      </c>
    </row>
    <row r="336" spans="1:65" s="2" customFormat="1" ht="24.2" customHeight="1">
      <c r="A336" s="31"/>
      <c r="B336" s="32"/>
      <c r="C336" s="184" t="s">
        <v>1310</v>
      </c>
      <c r="D336" s="184" t="s">
        <v>175</v>
      </c>
      <c r="E336" s="185" t="s">
        <v>1940</v>
      </c>
      <c r="F336" s="186" t="s">
        <v>1941</v>
      </c>
      <c r="G336" s="187" t="s">
        <v>394</v>
      </c>
      <c r="H336" s="188">
        <v>5.25</v>
      </c>
      <c r="I336" s="189"/>
      <c r="J336" s="188">
        <f t="shared" si="60"/>
        <v>0</v>
      </c>
      <c r="K336" s="190"/>
      <c r="L336" s="36"/>
      <c r="M336" s="191" t="s">
        <v>1</v>
      </c>
      <c r="N336" s="192" t="s">
        <v>38</v>
      </c>
      <c r="O336" s="68"/>
      <c r="P336" s="193">
        <f t="shared" si="61"/>
        <v>0</v>
      </c>
      <c r="Q336" s="193">
        <v>0</v>
      </c>
      <c r="R336" s="193">
        <f t="shared" si="62"/>
        <v>0</v>
      </c>
      <c r="S336" s="193">
        <v>0</v>
      </c>
      <c r="T336" s="194">
        <f t="shared" si="63"/>
        <v>0</v>
      </c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R336" s="195" t="s">
        <v>179</v>
      </c>
      <c r="AT336" s="195" t="s">
        <v>175</v>
      </c>
      <c r="AU336" s="195" t="s">
        <v>180</v>
      </c>
      <c r="AY336" s="14" t="s">
        <v>172</v>
      </c>
      <c r="BE336" s="196">
        <f t="shared" si="64"/>
        <v>0</v>
      </c>
      <c r="BF336" s="196">
        <f t="shared" si="65"/>
        <v>0</v>
      </c>
      <c r="BG336" s="196">
        <f t="shared" si="66"/>
        <v>0</v>
      </c>
      <c r="BH336" s="196">
        <f t="shared" si="67"/>
        <v>0</v>
      </c>
      <c r="BI336" s="196">
        <f t="shared" si="68"/>
        <v>0</v>
      </c>
      <c r="BJ336" s="14" t="s">
        <v>180</v>
      </c>
      <c r="BK336" s="196">
        <f t="shared" si="69"/>
        <v>0</v>
      </c>
      <c r="BL336" s="14" t="s">
        <v>179</v>
      </c>
      <c r="BM336" s="195" t="s">
        <v>1659</v>
      </c>
    </row>
    <row r="337" spans="1:65" s="2" customFormat="1" ht="24.2" customHeight="1">
      <c r="A337" s="31"/>
      <c r="B337" s="32"/>
      <c r="C337" s="184" t="s">
        <v>1662</v>
      </c>
      <c r="D337" s="184" t="s">
        <v>175</v>
      </c>
      <c r="E337" s="185" t="s">
        <v>1944</v>
      </c>
      <c r="F337" s="186" t="s">
        <v>1945</v>
      </c>
      <c r="G337" s="187" t="s">
        <v>394</v>
      </c>
      <c r="H337" s="188">
        <v>4.8</v>
      </c>
      <c r="I337" s="189"/>
      <c r="J337" s="188">
        <f t="shared" si="60"/>
        <v>0</v>
      </c>
      <c r="K337" s="190"/>
      <c r="L337" s="36"/>
      <c r="M337" s="191" t="s">
        <v>1</v>
      </c>
      <c r="N337" s="192" t="s">
        <v>38</v>
      </c>
      <c r="O337" s="68"/>
      <c r="P337" s="193">
        <f t="shared" si="61"/>
        <v>0</v>
      </c>
      <c r="Q337" s="193">
        <v>0</v>
      </c>
      <c r="R337" s="193">
        <f t="shared" si="62"/>
        <v>0</v>
      </c>
      <c r="S337" s="193">
        <v>0</v>
      </c>
      <c r="T337" s="194">
        <f t="shared" si="63"/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95" t="s">
        <v>179</v>
      </c>
      <c r="AT337" s="195" t="s">
        <v>175</v>
      </c>
      <c r="AU337" s="195" t="s">
        <v>180</v>
      </c>
      <c r="AY337" s="14" t="s">
        <v>172</v>
      </c>
      <c r="BE337" s="196">
        <f t="shared" si="64"/>
        <v>0</v>
      </c>
      <c r="BF337" s="196">
        <f t="shared" si="65"/>
        <v>0</v>
      </c>
      <c r="BG337" s="196">
        <f t="shared" si="66"/>
        <v>0</v>
      </c>
      <c r="BH337" s="196">
        <f t="shared" si="67"/>
        <v>0</v>
      </c>
      <c r="BI337" s="196">
        <f t="shared" si="68"/>
        <v>0</v>
      </c>
      <c r="BJ337" s="14" t="s">
        <v>180</v>
      </c>
      <c r="BK337" s="196">
        <f t="shared" si="69"/>
        <v>0</v>
      </c>
      <c r="BL337" s="14" t="s">
        <v>179</v>
      </c>
      <c r="BM337" s="195" t="s">
        <v>1666</v>
      </c>
    </row>
    <row r="338" spans="1:65" s="2" customFormat="1" ht="24.2" customHeight="1">
      <c r="A338" s="31"/>
      <c r="B338" s="32"/>
      <c r="C338" s="184" t="s">
        <v>1313</v>
      </c>
      <c r="D338" s="184" t="s">
        <v>175</v>
      </c>
      <c r="E338" s="185" t="s">
        <v>1947</v>
      </c>
      <c r="F338" s="186" t="s">
        <v>1948</v>
      </c>
      <c r="G338" s="187" t="s">
        <v>394</v>
      </c>
      <c r="H338" s="188">
        <v>9.6</v>
      </c>
      <c r="I338" s="189"/>
      <c r="J338" s="188">
        <f t="shared" si="60"/>
        <v>0</v>
      </c>
      <c r="K338" s="190"/>
      <c r="L338" s="36"/>
      <c r="M338" s="191" t="s">
        <v>1</v>
      </c>
      <c r="N338" s="192" t="s">
        <v>38</v>
      </c>
      <c r="O338" s="68"/>
      <c r="P338" s="193">
        <f t="shared" si="61"/>
        <v>0</v>
      </c>
      <c r="Q338" s="193">
        <v>0</v>
      </c>
      <c r="R338" s="193">
        <f t="shared" si="62"/>
        <v>0</v>
      </c>
      <c r="S338" s="193">
        <v>0</v>
      </c>
      <c r="T338" s="194">
        <f t="shared" si="63"/>
        <v>0</v>
      </c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R338" s="195" t="s">
        <v>179</v>
      </c>
      <c r="AT338" s="195" t="s">
        <v>175</v>
      </c>
      <c r="AU338" s="195" t="s">
        <v>180</v>
      </c>
      <c r="AY338" s="14" t="s">
        <v>172</v>
      </c>
      <c r="BE338" s="196">
        <f t="shared" si="64"/>
        <v>0</v>
      </c>
      <c r="BF338" s="196">
        <f t="shared" si="65"/>
        <v>0</v>
      </c>
      <c r="BG338" s="196">
        <f t="shared" si="66"/>
        <v>0</v>
      </c>
      <c r="BH338" s="196">
        <f t="shared" si="67"/>
        <v>0</v>
      </c>
      <c r="BI338" s="196">
        <f t="shared" si="68"/>
        <v>0</v>
      </c>
      <c r="BJ338" s="14" t="s">
        <v>180</v>
      </c>
      <c r="BK338" s="196">
        <f t="shared" si="69"/>
        <v>0</v>
      </c>
      <c r="BL338" s="14" t="s">
        <v>179</v>
      </c>
      <c r="BM338" s="195" t="s">
        <v>1669</v>
      </c>
    </row>
    <row r="339" spans="1:65" s="2" customFormat="1" ht="24.2" customHeight="1">
      <c r="A339" s="31"/>
      <c r="B339" s="32"/>
      <c r="C339" s="184" t="s">
        <v>1670</v>
      </c>
      <c r="D339" s="184" t="s">
        <v>175</v>
      </c>
      <c r="E339" s="185" t="s">
        <v>1951</v>
      </c>
      <c r="F339" s="186" t="s">
        <v>1952</v>
      </c>
      <c r="G339" s="187" t="s">
        <v>394</v>
      </c>
      <c r="H339" s="188">
        <v>9.6</v>
      </c>
      <c r="I339" s="189"/>
      <c r="J339" s="188">
        <f t="shared" si="60"/>
        <v>0</v>
      </c>
      <c r="K339" s="190"/>
      <c r="L339" s="36"/>
      <c r="M339" s="191" t="s">
        <v>1</v>
      </c>
      <c r="N339" s="192" t="s">
        <v>38</v>
      </c>
      <c r="O339" s="68"/>
      <c r="P339" s="193">
        <f t="shared" si="61"/>
        <v>0</v>
      </c>
      <c r="Q339" s="193">
        <v>0</v>
      </c>
      <c r="R339" s="193">
        <f t="shared" si="62"/>
        <v>0</v>
      </c>
      <c r="S339" s="193">
        <v>0</v>
      </c>
      <c r="T339" s="194">
        <f t="shared" si="63"/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95" t="s">
        <v>179</v>
      </c>
      <c r="AT339" s="195" t="s">
        <v>175</v>
      </c>
      <c r="AU339" s="195" t="s">
        <v>180</v>
      </c>
      <c r="AY339" s="14" t="s">
        <v>172</v>
      </c>
      <c r="BE339" s="196">
        <f t="shared" si="64"/>
        <v>0</v>
      </c>
      <c r="BF339" s="196">
        <f t="shared" si="65"/>
        <v>0</v>
      </c>
      <c r="BG339" s="196">
        <f t="shared" si="66"/>
        <v>0</v>
      </c>
      <c r="BH339" s="196">
        <f t="shared" si="67"/>
        <v>0</v>
      </c>
      <c r="BI339" s="196">
        <f t="shared" si="68"/>
        <v>0</v>
      </c>
      <c r="BJ339" s="14" t="s">
        <v>180</v>
      </c>
      <c r="BK339" s="196">
        <f t="shared" si="69"/>
        <v>0</v>
      </c>
      <c r="BL339" s="14" t="s">
        <v>179</v>
      </c>
      <c r="BM339" s="195" t="s">
        <v>1673</v>
      </c>
    </row>
    <row r="340" spans="1:65" s="2" customFormat="1" ht="24.2" customHeight="1">
      <c r="A340" s="31"/>
      <c r="B340" s="32"/>
      <c r="C340" s="184" t="s">
        <v>1316</v>
      </c>
      <c r="D340" s="184" t="s">
        <v>175</v>
      </c>
      <c r="E340" s="185" t="s">
        <v>1954</v>
      </c>
      <c r="F340" s="186" t="s">
        <v>1955</v>
      </c>
      <c r="G340" s="187" t="s">
        <v>1048</v>
      </c>
      <c r="H340" s="188">
        <v>4</v>
      </c>
      <c r="I340" s="189"/>
      <c r="J340" s="188">
        <f t="shared" si="60"/>
        <v>0</v>
      </c>
      <c r="K340" s="190"/>
      <c r="L340" s="36"/>
      <c r="M340" s="191" t="s">
        <v>1</v>
      </c>
      <c r="N340" s="192" t="s">
        <v>38</v>
      </c>
      <c r="O340" s="68"/>
      <c r="P340" s="193">
        <f t="shared" si="61"/>
        <v>0</v>
      </c>
      <c r="Q340" s="193">
        <v>0</v>
      </c>
      <c r="R340" s="193">
        <f t="shared" si="62"/>
        <v>0</v>
      </c>
      <c r="S340" s="193">
        <v>0</v>
      </c>
      <c r="T340" s="194">
        <f t="shared" si="63"/>
        <v>0</v>
      </c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R340" s="195" t="s">
        <v>179</v>
      </c>
      <c r="AT340" s="195" t="s">
        <v>175</v>
      </c>
      <c r="AU340" s="195" t="s">
        <v>180</v>
      </c>
      <c r="AY340" s="14" t="s">
        <v>172</v>
      </c>
      <c r="BE340" s="196">
        <f t="shared" si="64"/>
        <v>0</v>
      </c>
      <c r="BF340" s="196">
        <f t="shared" si="65"/>
        <v>0</v>
      </c>
      <c r="BG340" s="196">
        <f t="shared" si="66"/>
        <v>0</v>
      </c>
      <c r="BH340" s="196">
        <f t="shared" si="67"/>
        <v>0</v>
      </c>
      <c r="BI340" s="196">
        <f t="shared" si="68"/>
        <v>0</v>
      </c>
      <c r="BJ340" s="14" t="s">
        <v>180</v>
      </c>
      <c r="BK340" s="196">
        <f t="shared" si="69"/>
        <v>0</v>
      </c>
      <c r="BL340" s="14" t="s">
        <v>179</v>
      </c>
      <c r="BM340" s="195" t="s">
        <v>1676</v>
      </c>
    </row>
    <row r="341" spans="1:65" s="2" customFormat="1" ht="24.2" customHeight="1">
      <c r="A341" s="31"/>
      <c r="B341" s="32"/>
      <c r="C341" s="184" t="s">
        <v>1677</v>
      </c>
      <c r="D341" s="184" t="s">
        <v>175</v>
      </c>
      <c r="E341" s="185" t="s">
        <v>1958</v>
      </c>
      <c r="F341" s="186" t="s">
        <v>1959</v>
      </c>
      <c r="G341" s="187" t="s">
        <v>1048</v>
      </c>
      <c r="H341" s="188">
        <v>1</v>
      </c>
      <c r="I341" s="189"/>
      <c r="J341" s="188">
        <f t="shared" si="60"/>
        <v>0</v>
      </c>
      <c r="K341" s="190"/>
      <c r="L341" s="36"/>
      <c r="M341" s="191" t="s">
        <v>1</v>
      </c>
      <c r="N341" s="192" t="s">
        <v>38</v>
      </c>
      <c r="O341" s="68"/>
      <c r="P341" s="193">
        <f t="shared" si="61"/>
        <v>0</v>
      </c>
      <c r="Q341" s="193">
        <v>0</v>
      </c>
      <c r="R341" s="193">
        <f t="shared" si="62"/>
        <v>0</v>
      </c>
      <c r="S341" s="193">
        <v>0</v>
      </c>
      <c r="T341" s="194">
        <f t="shared" si="63"/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95" t="s">
        <v>179</v>
      </c>
      <c r="AT341" s="195" t="s">
        <v>175</v>
      </c>
      <c r="AU341" s="195" t="s">
        <v>180</v>
      </c>
      <c r="AY341" s="14" t="s">
        <v>172</v>
      </c>
      <c r="BE341" s="196">
        <f t="shared" si="64"/>
        <v>0</v>
      </c>
      <c r="BF341" s="196">
        <f t="shared" si="65"/>
        <v>0</v>
      </c>
      <c r="BG341" s="196">
        <f t="shared" si="66"/>
        <v>0</v>
      </c>
      <c r="BH341" s="196">
        <f t="shared" si="67"/>
        <v>0</v>
      </c>
      <c r="BI341" s="196">
        <f t="shared" si="68"/>
        <v>0</v>
      </c>
      <c r="BJ341" s="14" t="s">
        <v>180</v>
      </c>
      <c r="BK341" s="196">
        <f t="shared" si="69"/>
        <v>0</v>
      </c>
      <c r="BL341" s="14" t="s">
        <v>179</v>
      </c>
      <c r="BM341" s="195" t="s">
        <v>1680</v>
      </c>
    </row>
    <row r="342" spans="1:65" s="2" customFormat="1" ht="24.2" customHeight="1">
      <c r="A342" s="31"/>
      <c r="B342" s="32"/>
      <c r="C342" s="184" t="s">
        <v>1319</v>
      </c>
      <c r="D342" s="184" t="s">
        <v>175</v>
      </c>
      <c r="E342" s="185" t="s">
        <v>1961</v>
      </c>
      <c r="F342" s="186" t="s">
        <v>1962</v>
      </c>
      <c r="G342" s="187" t="s">
        <v>1048</v>
      </c>
      <c r="H342" s="188">
        <v>6</v>
      </c>
      <c r="I342" s="189"/>
      <c r="J342" s="188">
        <f t="shared" si="60"/>
        <v>0</v>
      </c>
      <c r="K342" s="190"/>
      <c r="L342" s="36"/>
      <c r="M342" s="191" t="s">
        <v>1</v>
      </c>
      <c r="N342" s="192" t="s">
        <v>38</v>
      </c>
      <c r="O342" s="68"/>
      <c r="P342" s="193">
        <f t="shared" si="61"/>
        <v>0</v>
      </c>
      <c r="Q342" s="193">
        <v>0</v>
      </c>
      <c r="R342" s="193">
        <f t="shared" si="62"/>
        <v>0</v>
      </c>
      <c r="S342" s="193">
        <v>0</v>
      </c>
      <c r="T342" s="194">
        <f t="shared" si="63"/>
        <v>0</v>
      </c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R342" s="195" t="s">
        <v>179</v>
      </c>
      <c r="AT342" s="195" t="s">
        <v>175</v>
      </c>
      <c r="AU342" s="195" t="s">
        <v>180</v>
      </c>
      <c r="AY342" s="14" t="s">
        <v>172</v>
      </c>
      <c r="BE342" s="196">
        <f t="shared" si="64"/>
        <v>0</v>
      </c>
      <c r="BF342" s="196">
        <f t="shared" si="65"/>
        <v>0</v>
      </c>
      <c r="BG342" s="196">
        <f t="shared" si="66"/>
        <v>0</v>
      </c>
      <c r="BH342" s="196">
        <f t="shared" si="67"/>
        <v>0</v>
      </c>
      <c r="BI342" s="196">
        <f t="shared" si="68"/>
        <v>0</v>
      </c>
      <c r="BJ342" s="14" t="s">
        <v>180</v>
      </c>
      <c r="BK342" s="196">
        <f t="shared" si="69"/>
        <v>0</v>
      </c>
      <c r="BL342" s="14" t="s">
        <v>179</v>
      </c>
      <c r="BM342" s="195" t="s">
        <v>1683</v>
      </c>
    </row>
    <row r="343" spans="1:65" s="2" customFormat="1" ht="24.2" customHeight="1">
      <c r="A343" s="31"/>
      <c r="B343" s="32"/>
      <c r="C343" s="184" t="s">
        <v>1684</v>
      </c>
      <c r="D343" s="184" t="s">
        <v>175</v>
      </c>
      <c r="E343" s="185" t="s">
        <v>1965</v>
      </c>
      <c r="F343" s="186" t="s">
        <v>1966</v>
      </c>
      <c r="G343" s="187" t="s">
        <v>1048</v>
      </c>
      <c r="H343" s="188">
        <v>1</v>
      </c>
      <c r="I343" s="189"/>
      <c r="J343" s="188">
        <f t="shared" si="60"/>
        <v>0</v>
      </c>
      <c r="K343" s="190"/>
      <c r="L343" s="36"/>
      <c r="M343" s="191" t="s">
        <v>1</v>
      </c>
      <c r="N343" s="192" t="s">
        <v>38</v>
      </c>
      <c r="O343" s="68"/>
      <c r="P343" s="193">
        <f t="shared" si="61"/>
        <v>0</v>
      </c>
      <c r="Q343" s="193">
        <v>0</v>
      </c>
      <c r="R343" s="193">
        <f t="shared" si="62"/>
        <v>0</v>
      </c>
      <c r="S343" s="193">
        <v>0</v>
      </c>
      <c r="T343" s="194">
        <f t="shared" si="63"/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95" t="s">
        <v>179</v>
      </c>
      <c r="AT343" s="195" t="s">
        <v>175</v>
      </c>
      <c r="AU343" s="195" t="s">
        <v>180</v>
      </c>
      <c r="AY343" s="14" t="s">
        <v>172</v>
      </c>
      <c r="BE343" s="196">
        <f t="shared" si="64"/>
        <v>0</v>
      </c>
      <c r="BF343" s="196">
        <f t="shared" si="65"/>
        <v>0</v>
      </c>
      <c r="BG343" s="196">
        <f t="shared" si="66"/>
        <v>0</v>
      </c>
      <c r="BH343" s="196">
        <f t="shared" si="67"/>
        <v>0</v>
      </c>
      <c r="BI343" s="196">
        <f t="shared" si="68"/>
        <v>0</v>
      </c>
      <c r="BJ343" s="14" t="s">
        <v>180</v>
      </c>
      <c r="BK343" s="196">
        <f t="shared" si="69"/>
        <v>0</v>
      </c>
      <c r="BL343" s="14" t="s">
        <v>179</v>
      </c>
      <c r="BM343" s="195" t="s">
        <v>1687</v>
      </c>
    </row>
    <row r="344" spans="1:65" s="2" customFormat="1" ht="24.2" customHeight="1">
      <c r="A344" s="31"/>
      <c r="B344" s="32"/>
      <c r="C344" s="184" t="s">
        <v>1322</v>
      </c>
      <c r="D344" s="184" t="s">
        <v>175</v>
      </c>
      <c r="E344" s="185" t="s">
        <v>1968</v>
      </c>
      <c r="F344" s="186" t="s">
        <v>1969</v>
      </c>
      <c r="G344" s="187" t="s">
        <v>394</v>
      </c>
      <c r="H344" s="188">
        <v>5</v>
      </c>
      <c r="I344" s="189"/>
      <c r="J344" s="188">
        <f t="shared" si="60"/>
        <v>0</v>
      </c>
      <c r="K344" s="190"/>
      <c r="L344" s="36"/>
      <c r="M344" s="191" t="s">
        <v>1</v>
      </c>
      <c r="N344" s="192" t="s">
        <v>38</v>
      </c>
      <c r="O344" s="68"/>
      <c r="P344" s="193">
        <f t="shared" si="61"/>
        <v>0</v>
      </c>
      <c r="Q344" s="193">
        <v>2.5428199999999999</v>
      </c>
      <c r="R344" s="193">
        <f t="shared" si="62"/>
        <v>12.714099999999998</v>
      </c>
      <c r="S344" s="193">
        <v>0</v>
      </c>
      <c r="T344" s="194">
        <f t="shared" si="63"/>
        <v>0</v>
      </c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R344" s="195" t="s">
        <v>179</v>
      </c>
      <c r="AT344" s="195" t="s">
        <v>175</v>
      </c>
      <c r="AU344" s="195" t="s">
        <v>180</v>
      </c>
      <c r="AY344" s="14" t="s">
        <v>172</v>
      </c>
      <c r="BE344" s="196">
        <f t="shared" si="64"/>
        <v>0</v>
      </c>
      <c r="BF344" s="196">
        <f t="shared" si="65"/>
        <v>0</v>
      </c>
      <c r="BG344" s="196">
        <f t="shared" si="66"/>
        <v>0</v>
      </c>
      <c r="BH344" s="196">
        <f t="shared" si="67"/>
        <v>0</v>
      </c>
      <c r="BI344" s="196">
        <f t="shared" si="68"/>
        <v>0</v>
      </c>
      <c r="BJ344" s="14" t="s">
        <v>180</v>
      </c>
      <c r="BK344" s="196">
        <f t="shared" si="69"/>
        <v>0</v>
      </c>
      <c r="BL344" s="14" t="s">
        <v>179</v>
      </c>
      <c r="BM344" s="195" t="s">
        <v>1692</v>
      </c>
    </row>
    <row r="345" spans="1:65" s="2" customFormat="1" ht="24.2" customHeight="1">
      <c r="A345" s="31"/>
      <c r="B345" s="32"/>
      <c r="C345" s="184" t="s">
        <v>1693</v>
      </c>
      <c r="D345" s="184" t="s">
        <v>175</v>
      </c>
      <c r="E345" s="185" t="s">
        <v>1972</v>
      </c>
      <c r="F345" s="186" t="s">
        <v>1973</v>
      </c>
      <c r="G345" s="187" t="s">
        <v>394</v>
      </c>
      <c r="H345" s="188">
        <v>0.75</v>
      </c>
      <c r="I345" s="189"/>
      <c r="J345" s="188">
        <f t="shared" si="60"/>
        <v>0</v>
      </c>
      <c r="K345" s="190"/>
      <c r="L345" s="36"/>
      <c r="M345" s="191" t="s">
        <v>1</v>
      </c>
      <c r="N345" s="192" t="s">
        <v>38</v>
      </c>
      <c r="O345" s="68"/>
      <c r="P345" s="193">
        <f t="shared" si="61"/>
        <v>0</v>
      </c>
      <c r="Q345" s="193">
        <v>2.5428199999999999</v>
      </c>
      <c r="R345" s="193">
        <f t="shared" si="62"/>
        <v>1.9071149999999999</v>
      </c>
      <c r="S345" s="193">
        <v>0</v>
      </c>
      <c r="T345" s="194">
        <f t="shared" si="63"/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95" t="s">
        <v>179</v>
      </c>
      <c r="AT345" s="195" t="s">
        <v>175</v>
      </c>
      <c r="AU345" s="195" t="s">
        <v>180</v>
      </c>
      <c r="AY345" s="14" t="s">
        <v>172</v>
      </c>
      <c r="BE345" s="196">
        <f t="shared" si="64"/>
        <v>0</v>
      </c>
      <c r="BF345" s="196">
        <f t="shared" si="65"/>
        <v>0</v>
      </c>
      <c r="BG345" s="196">
        <f t="shared" si="66"/>
        <v>0</v>
      </c>
      <c r="BH345" s="196">
        <f t="shared" si="67"/>
        <v>0</v>
      </c>
      <c r="BI345" s="196">
        <f t="shared" si="68"/>
        <v>0</v>
      </c>
      <c r="BJ345" s="14" t="s">
        <v>180</v>
      </c>
      <c r="BK345" s="196">
        <f t="shared" si="69"/>
        <v>0</v>
      </c>
      <c r="BL345" s="14" t="s">
        <v>179</v>
      </c>
      <c r="BM345" s="195" t="s">
        <v>1696</v>
      </c>
    </row>
    <row r="346" spans="1:65" s="2" customFormat="1" ht="24.2" customHeight="1">
      <c r="A346" s="31"/>
      <c r="B346" s="32"/>
      <c r="C346" s="184" t="s">
        <v>1325</v>
      </c>
      <c r="D346" s="184" t="s">
        <v>175</v>
      </c>
      <c r="E346" s="185" t="s">
        <v>1975</v>
      </c>
      <c r="F346" s="186" t="s">
        <v>1976</v>
      </c>
      <c r="G346" s="187" t="s">
        <v>394</v>
      </c>
      <c r="H346" s="188">
        <v>5</v>
      </c>
      <c r="I346" s="189"/>
      <c r="J346" s="188">
        <f t="shared" si="60"/>
        <v>0</v>
      </c>
      <c r="K346" s="190"/>
      <c r="L346" s="36"/>
      <c r="M346" s="191" t="s">
        <v>1</v>
      </c>
      <c r="N346" s="192" t="s">
        <v>38</v>
      </c>
      <c r="O346" s="68"/>
      <c r="P346" s="193">
        <f t="shared" si="61"/>
        <v>0</v>
      </c>
      <c r="Q346" s="193">
        <v>0</v>
      </c>
      <c r="R346" s="193">
        <f t="shared" si="62"/>
        <v>0</v>
      </c>
      <c r="S346" s="193">
        <v>0</v>
      </c>
      <c r="T346" s="194">
        <f t="shared" si="63"/>
        <v>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95" t="s">
        <v>179</v>
      </c>
      <c r="AT346" s="195" t="s">
        <v>175</v>
      </c>
      <c r="AU346" s="195" t="s">
        <v>180</v>
      </c>
      <c r="AY346" s="14" t="s">
        <v>172</v>
      </c>
      <c r="BE346" s="196">
        <f t="shared" si="64"/>
        <v>0</v>
      </c>
      <c r="BF346" s="196">
        <f t="shared" si="65"/>
        <v>0</v>
      </c>
      <c r="BG346" s="196">
        <f t="shared" si="66"/>
        <v>0</v>
      </c>
      <c r="BH346" s="196">
        <f t="shared" si="67"/>
        <v>0</v>
      </c>
      <c r="BI346" s="196">
        <f t="shared" si="68"/>
        <v>0</v>
      </c>
      <c r="BJ346" s="14" t="s">
        <v>180</v>
      </c>
      <c r="BK346" s="196">
        <f t="shared" si="69"/>
        <v>0</v>
      </c>
      <c r="BL346" s="14" t="s">
        <v>179</v>
      </c>
      <c r="BM346" s="195" t="s">
        <v>1699</v>
      </c>
    </row>
    <row r="347" spans="1:65" s="2" customFormat="1" ht="24.2" customHeight="1">
      <c r="A347" s="31"/>
      <c r="B347" s="32"/>
      <c r="C347" s="184" t="s">
        <v>1700</v>
      </c>
      <c r="D347" s="184" t="s">
        <v>175</v>
      </c>
      <c r="E347" s="185" t="s">
        <v>1979</v>
      </c>
      <c r="F347" s="186" t="s">
        <v>1980</v>
      </c>
      <c r="G347" s="187" t="s">
        <v>1048</v>
      </c>
      <c r="H347" s="188">
        <v>1</v>
      </c>
      <c r="I347" s="189"/>
      <c r="J347" s="188">
        <f t="shared" si="60"/>
        <v>0</v>
      </c>
      <c r="K347" s="190"/>
      <c r="L347" s="36"/>
      <c r="M347" s="191" t="s">
        <v>1</v>
      </c>
      <c r="N347" s="192" t="s">
        <v>38</v>
      </c>
      <c r="O347" s="68"/>
      <c r="P347" s="193">
        <f t="shared" si="61"/>
        <v>0</v>
      </c>
      <c r="Q347" s="193">
        <v>0</v>
      </c>
      <c r="R347" s="193">
        <f t="shared" si="62"/>
        <v>0</v>
      </c>
      <c r="S347" s="193">
        <v>0</v>
      </c>
      <c r="T347" s="194">
        <f t="shared" si="63"/>
        <v>0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95" t="s">
        <v>179</v>
      </c>
      <c r="AT347" s="195" t="s">
        <v>175</v>
      </c>
      <c r="AU347" s="195" t="s">
        <v>180</v>
      </c>
      <c r="AY347" s="14" t="s">
        <v>172</v>
      </c>
      <c r="BE347" s="196">
        <f t="shared" si="64"/>
        <v>0</v>
      </c>
      <c r="BF347" s="196">
        <f t="shared" si="65"/>
        <v>0</v>
      </c>
      <c r="BG347" s="196">
        <f t="shared" si="66"/>
        <v>0</v>
      </c>
      <c r="BH347" s="196">
        <f t="shared" si="67"/>
        <v>0</v>
      </c>
      <c r="BI347" s="196">
        <f t="shared" si="68"/>
        <v>0</v>
      </c>
      <c r="BJ347" s="14" t="s">
        <v>180</v>
      </c>
      <c r="BK347" s="196">
        <f t="shared" si="69"/>
        <v>0</v>
      </c>
      <c r="BL347" s="14" t="s">
        <v>179</v>
      </c>
      <c r="BM347" s="195" t="s">
        <v>1703</v>
      </c>
    </row>
    <row r="348" spans="1:65" s="2" customFormat="1" ht="24.2" customHeight="1">
      <c r="A348" s="31"/>
      <c r="B348" s="32"/>
      <c r="C348" s="184" t="s">
        <v>1328</v>
      </c>
      <c r="D348" s="184" t="s">
        <v>175</v>
      </c>
      <c r="E348" s="185" t="s">
        <v>1982</v>
      </c>
      <c r="F348" s="186" t="s">
        <v>1983</v>
      </c>
      <c r="G348" s="187" t="s">
        <v>1048</v>
      </c>
      <c r="H348" s="188">
        <v>8</v>
      </c>
      <c r="I348" s="189"/>
      <c r="J348" s="188">
        <f t="shared" si="60"/>
        <v>0</v>
      </c>
      <c r="K348" s="190"/>
      <c r="L348" s="36"/>
      <c r="M348" s="191" t="s">
        <v>1</v>
      </c>
      <c r="N348" s="192" t="s">
        <v>38</v>
      </c>
      <c r="O348" s="68"/>
      <c r="P348" s="193">
        <f t="shared" si="61"/>
        <v>0</v>
      </c>
      <c r="Q348" s="193">
        <v>0</v>
      </c>
      <c r="R348" s="193">
        <f t="shared" si="62"/>
        <v>0</v>
      </c>
      <c r="S348" s="193">
        <v>0</v>
      </c>
      <c r="T348" s="194">
        <f t="shared" si="63"/>
        <v>0</v>
      </c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R348" s="195" t="s">
        <v>179</v>
      </c>
      <c r="AT348" s="195" t="s">
        <v>175</v>
      </c>
      <c r="AU348" s="195" t="s">
        <v>180</v>
      </c>
      <c r="AY348" s="14" t="s">
        <v>172</v>
      </c>
      <c r="BE348" s="196">
        <f t="shared" si="64"/>
        <v>0</v>
      </c>
      <c r="BF348" s="196">
        <f t="shared" si="65"/>
        <v>0</v>
      </c>
      <c r="BG348" s="196">
        <f t="shared" si="66"/>
        <v>0</v>
      </c>
      <c r="BH348" s="196">
        <f t="shared" si="67"/>
        <v>0</v>
      </c>
      <c r="BI348" s="196">
        <f t="shared" si="68"/>
        <v>0</v>
      </c>
      <c r="BJ348" s="14" t="s">
        <v>180</v>
      </c>
      <c r="BK348" s="196">
        <f t="shared" si="69"/>
        <v>0</v>
      </c>
      <c r="BL348" s="14" t="s">
        <v>179</v>
      </c>
      <c r="BM348" s="195" t="s">
        <v>1706</v>
      </c>
    </row>
    <row r="349" spans="1:65" s="2" customFormat="1" ht="24.2" customHeight="1">
      <c r="A349" s="31"/>
      <c r="B349" s="32"/>
      <c r="C349" s="184" t="s">
        <v>1707</v>
      </c>
      <c r="D349" s="184" t="s">
        <v>175</v>
      </c>
      <c r="E349" s="185" t="s">
        <v>1986</v>
      </c>
      <c r="F349" s="186" t="s">
        <v>1987</v>
      </c>
      <c r="G349" s="187" t="s">
        <v>1048</v>
      </c>
      <c r="H349" s="188">
        <v>6</v>
      </c>
      <c r="I349" s="189"/>
      <c r="J349" s="188">
        <f t="shared" si="60"/>
        <v>0</v>
      </c>
      <c r="K349" s="190"/>
      <c r="L349" s="36"/>
      <c r="M349" s="191" t="s">
        <v>1</v>
      </c>
      <c r="N349" s="192" t="s">
        <v>38</v>
      </c>
      <c r="O349" s="68"/>
      <c r="P349" s="193">
        <f t="shared" si="61"/>
        <v>0</v>
      </c>
      <c r="Q349" s="193">
        <v>0</v>
      </c>
      <c r="R349" s="193">
        <f t="shared" si="62"/>
        <v>0</v>
      </c>
      <c r="S349" s="193">
        <v>0</v>
      </c>
      <c r="T349" s="194">
        <f t="shared" si="63"/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95" t="s">
        <v>179</v>
      </c>
      <c r="AT349" s="195" t="s">
        <v>175</v>
      </c>
      <c r="AU349" s="195" t="s">
        <v>180</v>
      </c>
      <c r="AY349" s="14" t="s">
        <v>172</v>
      </c>
      <c r="BE349" s="196">
        <f t="shared" si="64"/>
        <v>0</v>
      </c>
      <c r="BF349" s="196">
        <f t="shared" si="65"/>
        <v>0</v>
      </c>
      <c r="BG349" s="196">
        <f t="shared" si="66"/>
        <v>0</v>
      </c>
      <c r="BH349" s="196">
        <f t="shared" si="67"/>
        <v>0</v>
      </c>
      <c r="BI349" s="196">
        <f t="shared" si="68"/>
        <v>0</v>
      </c>
      <c r="BJ349" s="14" t="s">
        <v>180</v>
      </c>
      <c r="BK349" s="196">
        <f t="shared" si="69"/>
        <v>0</v>
      </c>
      <c r="BL349" s="14" t="s">
        <v>179</v>
      </c>
      <c r="BM349" s="195" t="s">
        <v>1710</v>
      </c>
    </row>
    <row r="350" spans="1:65" s="2" customFormat="1" ht="24.2" customHeight="1">
      <c r="A350" s="31"/>
      <c r="B350" s="32"/>
      <c r="C350" s="184" t="s">
        <v>1331</v>
      </c>
      <c r="D350" s="184" t="s">
        <v>175</v>
      </c>
      <c r="E350" s="185" t="s">
        <v>1989</v>
      </c>
      <c r="F350" s="186" t="s">
        <v>1990</v>
      </c>
      <c r="G350" s="187" t="s">
        <v>1048</v>
      </c>
      <c r="H350" s="188">
        <v>8</v>
      </c>
      <c r="I350" s="189"/>
      <c r="J350" s="188">
        <f t="shared" si="60"/>
        <v>0</v>
      </c>
      <c r="K350" s="190"/>
      <c r="L350" s="36"/>
      <c r="M350" s="191" t="s">
        <v>1</v>
      </c>
      <c r="N350" s="192" t="s">
        <v>38</v>
      </c>
      <c r="O350" s="68"/>
      <c r="P350" s="193">
        <f t="shared" si="61"/>
        <v>0</v>
      </c>
      <c r="Q350" s="193">
        <v>0</v>
      </c>
      <c r="R350" s="193">
        <f t="shared" si="62"/>
        <v>0</v>
      </c>
      <c r="S350" s="193">
        <v>0</v>
      </c>
      <c r="T350" s="194">
        <f t="shared" si="63"/>
        <v>0</v>
      </c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R350" s="195" t="s">
        <v>179</v>
      </c>
      <c r="AT350" s="195" t="s">
        <v>175</v>
      </c>
      <c r="AU350" s="195" t="s">
        <v>180</v>
      </c>
      <c r="AY350" s="14" t="s">
        <v>172</v>
      </c>
      <c r="BE350" s="196">
        <f t="shared" si="64"/>
        <v>0</v>
      </c>
      <c r="BF350" s="196">
        <f t="shared" si="65"/>
        <v>0</v>
      </c>
      <c r="BG350" s="196">
        <f t="shared" si="66"/>
        <v>0</v>
      </c>
      <c r="BH350" s="196">
        <f t="shared" si="67"/>
        <v>0</v>
      </c>
      <c r="BI350" s="196">
        <f t="shared" si="68"/>
        <v>0</v>
      </c>
      <c r="BJ350" s="14" t="s">
        <v>180</v>
      </c>
      <c r="BK350" s="196">
        <f t="shared" si="69"/>
        <v>0</v>
      </c>
      <c r="BL350" s="14" t="s">
        <v>179</v>
      </c>
      <c r="BM350" s="195" t="s">
        <v>1713</v>
      </c>
    </row>
    <row r="351" spans="1:65" s="2" customFormat="1" ht="24.2" customHeight="1">
      <c r="A351" s="31"/>
      <c r="B351" s="32"/>
      <c r="C351" s="184" t="s">
        <v>1714</v>
      </c>
      <c r="D351" s="184" t="s">
        <v>175</v>
      </c>
      <c r="E351" s="185" t="s">
        <v>1993</v>
      </c>
      <c r="F351" s="186" t="s">
        <v>1994</v>
      </c>
      <c r="G351" s="187" t="s">
        <v>1048</v>
      </c>
      <c r="H351" s="188">
        <v>8</v>
      </c>
      <c r="I351" s="189"/>
      <c r="J351" s="188">
        <f t="shared" si="60"/>
        <v>0</v>
      </c>
      <c r="K351" s="190"/>
      <c r="L351" s="36"/>
      <c r="M351" s="191" t="s">
        <v>1</v>
      </c>
      <c r="N351" s="192" t="s">
        <v>38</v>
      </c>
      <c r="O351" s="68"/>
      <c r="P351" s="193">
        <f t="shared" si="61"/>
        <v>0</v>
      </c>
      <c r="Q351" s="193">
        <v>0</v>
      </c>
      <c r="R351" s="193">
        <f t="shared" si="62"/>
        <v>0</v>
      </c>
      <c r="S351" s="193">
        <v>0</v>
      </c>
      <c r="T351" s="194">
        <f t="shared" si="63"/>
        <v>0</v>
      </c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R351" s="195" t="s">
        <v>179</v>
      </c>
      <c r="AT351" s="195" t="s">
        <v>175</v>
      </c>
      <c r="AU351" s="195" t="s">
        <v>180</v>
      </c>
      <c r="AY351" s="14" t="s">
        <v>172</v>
      </c>
      <c r="BE351" s="196">
        <f t="shared" si="64"/>
        <v>0</v>
      </c>
      <c r="BF351" s="196">
        <f t="shared" si="65"/>
        <v>0</v>
      </c>
      <c r="BG351" s="196">
        <f t="shared" si="66"/>
        <v>0</v>
      </c>
      <c r="BH351" s="196">
        <f t="shared" si="67"/>
        <v>0</v>
      </c>
      <c r="BI351" s="196">
        <f t="shared" si="68"/>
        <v>0</v>
      </c>
      <c r="BJ351" s="14" t="s">
        <v>180</v>
      </c>
      <c r="BK351" s="196">
        <f t="shared" si="69"/>
        <v>0</v>
      </c>
      <c r="BL351" s="14" t="s">
        <v>179</v>
      </c>
      <c r="BM351" s="195" t="s">
        <v>1717</v>
      </c>
    </row>
    <row r="352" spans="1:65" s="2" customFormat="1" ht="24.2" customHeight="1">
      <c r="A352" s="31"/>
      <c r="B352" s="32"/>
      <c r="C352" s="184" t="s">
        <v>1334</v>
      </c>
      <c r="D352" s="184" t="s">
        <v>175</v>
      </c>
      <c r="E352" s="185" t="s">
        <v>1996</v>
      </c>
      <c r="F352" s="186" t="s">
        <v>1997</v>
      </c>
      <c r="G352" s="187" t="s">
        <v>337</v>
      </c>
      <c r="H352" s="188">
        <v>62</v>
      </c>
      <c r="I352" s="189"/>
      <c r="J352" s="188">
        <f t="shared" si="60"/>
        <v>0</v>
      </c>
      <c r="K352" s="190"/>
      <c r="L352" s="36"/>
      <c r="M352" s="191" t="s">
        <v>1</v>
      </c>
      <c r="N352" s="192" t="s">
        <v>38</v>
      </c>
      <c r="O352" s="68"/>
      <c r="P352" s="193">
        <f t="shared" si="61"/>
        <v>0</v>
      </c>
      <c r="Q352" s="193">
        <v>0</v>
      </c>
      <c r="R352" s="193">
        <f t="shared" si="62"/>
        <v>0</v>
      </c>
      <c r="S352" s="193">
        <v>0</v>
      </c>
      <c r="T352" s="194">
        <f t="shared" si="63"/>
        <v>0</v>
      </c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R352" s="195" t="s">
        <v>179</v>
      </c>
      <c r="AT352" s="195" t="s">
        <v>175</v>
      </c>
      <c r="AU352" s="195" t="s">
        <v>180</v>
      </c>
      <c r="AY352" s="14" t="s">
        <v>172</v>
      </c>
      <c r="BE352" s="196">
        <f t="shared" si="64"/>
        <v>0</v>
      </c>
      <c r="BF352" s="196">
        <f t="shared" si="65"/>
        <v>0</v>
      </c>
      <c r="BG352" s="196">
        <f t="shared" si="66"/>
        <v>0</v>
      </c>
      <c r="BH352" s="196">
        <f t="shared" si="67"/>
        <v>0</v>
      </c>
      <c r="BI352" s="196">
        <f t="shared" si="68"/>
        <v>0</v>
      </c>
      <c r="BJ352" s="14" t="s">
        <v>180</v>
      </c>
      <c r="BK352" s="196">
        <f t="shared" si="69"/>
        <v>0</v>
      </c>
      <c r="BL352" s="14" t="s">
        <v>179</v>
      </c>
      <c r="BM352" s="195" t="s">
        <v>1720</v>
      </c>
    </row>
    <row r="353" spans="1:65" s="2" customFormat="1" ht="24.2" customHeight="1">
      <c r="A353" s="31"/>
      <c r="B353" s="32"/>
      <c r="C353" s="184" t="s">
        <v>1721</v>
      </c>
      <c r="D353" s="184" t="s">
        <v>175</v>
      </c>
      <c r="E353" s="185" t="s">
        <v>2000</v>
      </c>
      <c r="F353" s="186" t="s">
        <v>2001</v>
      </c>
      <c r="G353" s="187" t="s">
        <v>337</v>
      </c>
      <c r="H353" s="188">
        <v>15</v>
      </c>
      <c r="I353" s="189"/>
      <c r="J353" s="188">
        <f t="shared" si="60"/>
        <v>0</v>
      </c>
      <c r="K353" s="190"/>
      <c r="L353" s="36"/>
      <c r="M353" s="191" t="s">
        <v>1</v>
      </c>
      <c r="N353" s="192" t="s">
        <v>38</v>
      </c>
      <c r="O353" s="68"/>
      <c r="P353" s="193">
        <f t="shared" si="61"/>
        <v>0</v>
      </c>
      <c r="Q353" s="193">
        <v>0</v>
      </c>
      <c r="R353" s="193">
        <f t="shared" si="62"/>
        <v>0</v>
      </c>
      <c r="S353" s="193">
        <v>0</v>
      </c>
      <c r="T353" s="194">
        <f t="shared" si="63"/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95" t="s">
        <v>179</v>
      </c>
      <c r="AT353" s="195" t="s">
        <v>175</v>
      </c>
      <c r="AU353" s="195" t="s">
        <v>180</v>
      </c>
      <c r="AY353" s="14" t="s">
        <v>172</v>
      </c>
      <c r="BE353" s="196">
        <f t="shared" si="64"/>
        <v>0</v>
      </c>
      <c r="BF353" s="196">
        <f t="shared" si="65"/>
        <v>0</v>
      </c>
      <c r="BG353" s="196">
        <f t="shared" si="66"/>
        <v>0</v>
      </c>
      <c r="BH353" s="196">
        <f t="shared" si="67"/>
        <v>0</v>
      </c>
      <c r="BI353" s="196">
        <f t="shared" si="68"/>
        <v>0</v>
      </c>
      <c r="BJ353" s="14" t="s">
        <v>180</v>
      </c>
      <c r="BK353" s="196">
        <f t="shared" si="69"/>
        <v>0</v>
      </c>
      <c r="BL353" s="14" t="s">
        <v>179</v>
      </c>
      <c r="BM353" s="195" t="s">
        <v>1724</v>
      </c>
    </row>
    <row r="354" spans="1:65" s="2" customFormat="1" ht="24.2" customHeight="1">
      <c r="A354" s="31"/>
      <c r="B354" s="32"/>
      <c r="C354" s="184" t="s">
        <v>1337</v>
      </c>
      <c r="D354" s="184" t="s">
        <v>175</v>
      </c>
      <c r="E354" s="185" t="s">
        <v>2003</v>
      </c>
      <c r="F354" s="186" t="s">
        <v>2004</v>
      </c>
      <c r="G354" s="187" t="s">
        <v>337</v>
      </c>
      <c r="H354" s="188">
        <v>1</v>
      </c>
      <c r="I354" s="189"/>
      <c r="J354" s="188">
        <f t="shared" si="60"/>
        <v>0</v>
      </c>
      <c r="K354" s="190"/>
      <c r="L354" s="36"/>
      <c r="M354" s="191" t="s">
        <v>1</v>
      </c>
      <c r="N354" s="192" t="s">
        <v>38</v>
      </c>
      <c r="O354" s="68"/>
      <c r="P354" s="193">
        <f t="shared" si="61"/>
        <v>0</v>
      </c>
      <c r="Q354" s="193">
        <v>0</v>
      </c>
      <c r="R354" s="193">
        <f t="shared" si="62"/>
        <v>0</v>
      </c>
      <c r="S354" s="193">
        <v>0</v>
      </c>
      <c r="T354" s="194">
        <f t="shared" si="63"/>
        <v>0</v>
      </c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R354" s="195" t="s">
        <v>179</v>
      </c>
      <c r="AT354" s="195" t="s">
        <v>175</v>
      </c>
      <c r="AU354" s="195" t="s">
        <v>180</v>
      </c>
      <c r="AY354" s="14" t="s">
        <v>172</v>
      </c>
      <c r="BE354" s="196">
        <f t="shared" si="64"/>
        <v>0</v>
      </c>
      <c r="BF354" s="196">
        <f t="shared" si="65"/>
        <v>0</v>
      </c>
      <c r="BG354" s="196">
        <f t="shared" si="66"/>
        <v>0</v>
      </c>
      <c r="BH354" s="196">
        <f t="shared" si="67"/>
        <v>0</v>
      </c>
      <c r="BI354" s="196">
        <f t="shared" si="68"/>
        <v>0</v>
      </c>
      <c r="BJ354" s="14" t="s">
        <v>180</v>
      </c>
      <c r="BK354" s="196">
        <f t="shared" si="69"/>
        <v>0</v>
      </c>
      <c r="BL354" s="14" t="s">
        <v>179</v>
      </c>
      <c r="BM354" s="195" t="s">
        <v>1727</v>
      </c>
    </row>
    <row r="355" spans="1:65" s="2" customFormat="1" ht="24.2" customHeight="1">
      <c r="A355" s="31"/>
      <c r="B355" s="32"/>
      <c r="C355" s="184" t="s">
        <v>1728</v>
      </c>
      <c r="D355" s="184" t="s">
        <v>175</v>
      </c>
      <c r="E355" s="185" t="s">
        <v>2174</v>
      </c>
      <c r="F355" s="186" t="s">
        <v>2175</v>
      </c>
      <c r="G355" s="187" t="s">
        <v>1048</v>
      </c>
      <c r="H355" s="188">
        <v>16</v>
      </c>
      <c r="I355" s="189"/>
      <c r="J355" s="188">
        <f t="shared" si="60"/>
        <v>0</v>
      </c>
      <c r="K355" s="190"/>
      <c r="L355" s="36"/>
      <c r="M355" s="191" t="s">
        <v>1</v>
      </c>
      <c r="N355" s="192" t="s">
        <v>38</v>
      </c>
      <c r="O355" s="68"/>
      <c r="P355" s="193">
        <f t="shared" si="61"/>
        <v>0</v>
      </c>
      <c r="Q355" s="193">
        <v>0</v>
      </c>
      <c r="R355" s="193">
        <f t="shared" si="62"/>
        <v>0</v>
      </c>
      <c r="S355" s="193">
        <v>0</v>
      </c>
      <c r="T355" s="194">
        <f t="shared" si="63"/>
        <v>0</v>
      </c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R355" s="195" t="s">
        <v>179</v>
      </c>
      <c r="AT355" s="195" t="s">
        <v>175</v>
      </c>
      <c r="AU355" s="195" t="s">
        <v>180</v>
      </c>
      <c r="AY355" s="14" t="s">
        <v>172</v>
      </c>
      <c r="BE355" s="196">
        <f t="shared" si="64"/>
        <v>0</v>
      </c>
      <c r="BF355" s="196">
        <f t="shared" si="65"/>
        <v>0</v>
      </c>
      <c r="BG355" s="196">
        <f t="shared" si="66"/>
        <v>0</v>
      </c>
      <c r="BH355" s="196">
        <f t="shared" si="67"/>
        <v>0</v>
      </c>
      <c r="BI355" s="196">
        <f t="shared" si="68"/>
        <v>0</v>
      </c>
      <c r="BJ355" s="14" t="s">
        <v>180</v>
      </c>
      <c r="BK355" s="196">
        <f t="shared" si="69"/>
        <v>0</v>
      </c>
      <c r="BL355" s="14" t="s">
        <v>179</v>
      </c>
      <c r="BM355" s="195" t="s">
        <v>1731</v>
      </c>
    </row>
    <row r="356" spans="1:65" s="2" customFormat="1" ht="24.2" customHeight="1">
      <c r="A356" s="31"/>
      <c r="B356" s="32"/>
      <c r="C356" s="184" t="s">
        <v>1340</v>
      </c>
      <c r="D356" s="184" t="s">
        <v>175</v>
      </c>
      <c r="E356" s="185" t="s">
        <v>2007</v>
      </c>
      <c r="F356" s="186" t="s">
        <v>2008</v>
      </c>
      <c r="G356" s="187" t="s">
        <v>394</v>
      </c>
      <c r="H356" s="188">
        <v>3.1</v>
      </c>
      <c r="I356" s="189"/>
      <c r="J356" s="188">
        <f t="shared" si="60"/>
        <v>0</v>
      </c>
      <c r="K356" s="190"/>
      <c r="L356" s="36"/>
      <c r="M356" s="191" t="s">
        <v>1</v>
      </c>
      <c r="N356" s="192" t="s">
        <v>38</v>
      </c>
      <c r="O356" s="68"/>
      <c r="P356" s="193">
        <f t="shared" si="61"/>
        <v>0</v>
      </c>
      <c r="Q356" s="193">
        <v>0</v>
      </c>
      <c r="R356" s="193">
        <f t="shared" si="62"/>
        <v>0</v>
      </c>
      <c r="S356" s="193">
        <v>0</v>
      </c>
      <c r="T356" s="194">
        <f t="shared" si="63"/>
        <v>0</v>
      </c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R356" s="195" t="s">
        <v>179</v>
      </c>
      <c r="AT356" s="195" t="s">
        <v>175</v>
      </c>
      <c r="AU356" s="195" t="s">
        <v>180</v>
      </c>
      <c r="AY356" s="14" t="s">
        <v>172</v>
      </c>
      <c r="BE356" s="196">
        <f t="shared" si="64"/>
        <v>0</v>
      </c>
      <c r="BF356" s="196">
        <f t="shared" si="65"/>
        <v>0</v>
      </c>
      <c r="BG356" s="196">
        <f t="shared" si="66"/>
        <v>0</v>
      </c>
      <c r="BH356" s="196">
        <f t="shared" si="67"/>
        <v>0</v>
      </c>
      <c r="BI356" s="196">
        <f t="shared" si="68"/>
        <v>0</v>
      </c>
      <c r="BJ356" s="14" t="s">
        <v>180</v>
      </c>
      <c r="BK356" s="196">
        <f t="shared" si="69"/>
        <v>0</v>
      </c>
      <c r="BL356" s="14" t="s">
        <v>179</v>
      </c>
      <c r="BM356" s="195" t="s">
        <v>1734</v>
      </c>
    </row>
    <row r="357" spans="1:65" s="2" customFormat="1" ht="24.2" customHeight="1">
      <c r="A357" s="31"/>
      <c r="B357" s="32"/>
      <c r="C357" s="184" t="s">
        <v>1735</v>
      </c>
      <c r="D357" s="184" t="s">
        <v>175</v>
      </c>
      <c r="E357" s="185" t="s">
        <v>2010</v>
      </c>
      <c r="F357" s="186" t="s">
        <v>2011</v>
      </c>
      <c r="G357" s="187" t="s">
        <v>394</v>
      </c>
      <c r="H357" s="188">
        <v>3</v>
      </c>
      <c r="I357" s="189"/>
      <c r="J357" s="188">
        <f t="shared" si="60"/>
        <v>0</v>
      </c>
      <c r="K357" s="190"/>
      <c r="L357" s="36"/>
      <c r="M357" s="191" t="s">
        <v>1</v>
      </c>
      <c r="N357" s="192" t="s">
        <v>38</v>
      </c>
      <c r="O357" s="68"/>
      <c r="P357" s="193">
        <f t="shared" si="61"/>
        <v>0</v>
      </c>
      <c r="Q357" s="193">
        <v>0</v>
      </c>
      <c r="R357" s="193">
        <f t="shared" si="62"/>
        <v>0</v>
      </c>
      <c r="S357" s="193">
        <v>0</v>
      </c>
      <c r="T357" s="194">
        <f t="shared" si="63"/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95" t="s">
        <v>179</v>
      </c>
      <c r="AT357" s="195" t="s">
        <v>175</v>
      </c>
      <c r="AU357" s="195" t="s">
        <v>180</v>
      </c>
      <c r="AY357" s="14" t="s">
        <v>172</v>
      </c>
      <c r="BE357" s="196">
        <f t="shared" si="64"/>
        <v>0</v>
      </c>
      <c r="BF357" s="196">
        <f t="shared" si="65"/>
        <v>0</v>
      </c>
      <c r="BG357" s="196">
        <f t="shared" si="66"/>
        <v>0</v>
      </c>
      <c r="BH357" s="196">
        <f t="shared" si="67"/>
        <v>0</v>
      </c>
      <c r="BI357" s="196">
        <f t="shared" si="68"/>
        <v>0</v>
      </c>
      <c r="BJ357" s="14" t="s">
        <v>180</v>
      </c>
      <c r="BK357" s="196">
        <f t="shared" si="69"/>
        <v>0</v>
      </c>
      <c r="BL357" s="14" t="s">
        <v>179</v>
      </c>
      <c r="BM357" s="195" t="s">
        <v>1738</v>
      </c>
    </row>
    <row r="358" spans="1:65" s="2" customFormat="1" ht="24.2" customHeight="1">
      <c r="A358" s="31"/>
      <c r="B358" s="32"/>
      <c r="C358" s="184" t="s">
        <v>1343</v>
      </c>
      <c r="D358" s="184" t="s">
        <v>175</v>
      </c>
      <c r="E358" s="185" t="s">
        <v>2014</v>
      </c>
      <c r="F358" s="186" t="s">
        <v>2015</v>
      </c>
      <c r="G358" s="187" t="s">
        <v>337</v>
      </c>
      <c r="H358" s="188">
        <v>78</v>
      </c>
      <c r="I358" s="189"/>
      <c r="J358" s="188">
        <f t="shared" si="60"/>
        <v>0</v>
      </c>
      <c r="K358" s="190"/>
      <c r="L358" s="36"/>
      <c r="M358" s="191" t="s">
        <v>1</v>
      </c>
      <c r="N358" s="192" t="s">
        <v>38</v>
      </c>
      <c r="O358" s="68"/>
      <c r="P358" s="193">
        <f t="shared" si="61"/>
        <v>0</v>
      </c>
      <c r="Q358" s="193">
        <v>0</v>
      </c>
      <c r="R358" s="193">
        <f t="shared" si="62"/>
        <v>0</v>
      </c>
      <c r="S358" s="193">
        <v>0</v>
      </c>
      <c r="T358" s="194">
        <f t="shared" si="63"/>
        <v>0</v>
      </c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R358" s="195" t="s">
        <v>179</v>
      </c>
      <c r="AT358" s="195" t="s">
        <v>175</v>
      </c>
      <c r="AU358" s="195" t="s">
        <v>180</v>
      </c>
      <c r="AY358" s="14" t="s">
        <v>172</v>
      </c>
      <c r="BE358" s="196">
        <f t="shared" si="64"/>
        <v>0</v>
      </c>
      <c r="BF358" s="196">
        <f t="shared" si="65"/>
        <v>0</v>
      </c>
      <c r="BG358" s="196">
        <f t="shared" si="66"/>
        <v>0</v>
      </c>
      <c r="BH358" s="196">
        <f t="shared" si="67"/>
        <v>0</v>
      </c>
      <c r="BI358" s="196">
        <f t="shared" si="68"/>
        <v>0</v>
      </c>
      <c r="BJ358" s="14" t="s">
        <v>180</v>
      </c>
      <c r="BK358" s="196">
        <f t="shared" si="69"/>
        <v>0</v>
      </c>
      <c r="BL358" s="14" t="s">
        <v>179</v>
      </c>
      <c r="BM358" s="195" t="s">
        <v>1741</v>
      </c>
    </row>
    <row r="359" spans="1:65" s="2" customFormat="1" ht="24.2" customHeight="1">
      <c r="A359" s="31"/>
      <c r="B359" s="32"/>
      <c r="C359" s="184" t="s">
        <v>1742</v>
      </c>
      <c r="D359" s="184" t="s">
        <v>175</v>
      </c>
      <c r="E359" s="185" t="s">
        <v>2035</v>
      </c>
      <c r="F359" s="186" t="s">
        <v>2036</v>
      </c>
      <c r="G359" s="187" t="s">
        <v>337</v>
      </c>
      <c r="H359" s="188">
        <v>1</v>
      </c>
      <c r="I359" s="189"/>
      <c r="J359" s="188">
        <f t="shared" si="60"/>
        <v>0</v>
      </c>
      <c r="K359" s="190"/>
      <c r="L359" s="36"/>
      <c r="M359" s="191" t="s">
        <v>1</v>
      </c>
      <c r="N359" s="192" t="s">
        <v>38</v>
      </c>
      <c r="O359" s="68"/>
      <c r="P359" s="193">
        <f t="shared" si="61"/>
        <v>0</v>
      </c>
      <c r="Q359" s="193">
        <v>0</v>
      </c>
      <c r="R359" s="193">
        <f t="shared" si="62"/>
        <v>0</v>
      </c>
      <c r="S359" s="193">
        <v>0</v>
      </c>
      <c r="T359" s="194">
        <f t="shared" si="63"/>
        <v>0</v>
      </c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R359" s="195" t="s">
        <v>179</v>
      </c>
      <c r="AT359" s="195" t="s">
        <v>175</v>
      </c>
      <c r="AU359" s="195" t="s">
        <v>180</v>
      </c>
      <c r="AY359" s="14" t="s">
        <v>172</v>
      </c>
      <c r="BE359" s="196">
        <f t="shared" si="64"/>
        <v>0</v>
      </c>
      <c r="BF359" s="196">
        <f t="shared" si="65"/>
        <v>0</v>
      </c>
      <c r="BG359" s="196">
        <f t="shared" si="66"/>
        <v>0</v>
      </c>
      <c r="BH359" s="196">
        <f t="shared" si="67"/>
        <v>0</v>
      </c>
      <c r="BI359" s="196">
        <f t="shared" si="68"/>
        <v>0</v>
      </c>
      <c r="BJ359" s="14" t="s">
        <v>180</v>
      </c>
      <c r="BK359" s="196">
        <f t="shared" si="69"/>
        <v>0</v>
      </c>
      <c r="BL359" s="14" t="s">
        <v>179</v>
      </c>
      <c r="BM359" s="195" t="s">
        <v>1745</v>
      </c>
    </row>
    <row r="360" spans="1:65" s="2" customFormat="1" ht="24.2" customHeight="1">
      <c r="A360" s="31"/>
      <c r="B360" s="32"/>
      <c r="C360" s="184" t="s">
        <v>1347</v>
      </c>
      <c r="D360" s="184" t="s">
        <v>175</v>
      </c>
      <c r="E360" s="185" t="s">
        <v>2038</v>
      </c>
      <c r="F360" s="186" t="s">
        <v>2039</v>
      </c>
      <c r="G360" s="187" t="s">
        <v>337</v>
      </c>
      <c r="H360" s="188">
        <v>78</v>
      </c>
      <c r="I360" s="189"/>
      <c r="J360" s="188">
        <f t="shared" si="60"/>
        <v>0</v>
      </c>
      <c r="K360" s="190"/>
      <c r="L360" s="36"/>
      <c r="M360" s="191" t="s">
        <v>1</v>
      </c>
      <c r="N360" s="192" t="s">
        <v>38</v>
      </c>
      <c r="O360" s="68"/>
      <c r="P360" s="193">
        <f t="shared" si="61"/>
        <v>0</v>
      </c>
      <c r="Q360" s="193">
        <v>0</v>
      </c>
      <c r="R360" s="193">
        <f t="shared" si="62"/>
        <v>0</v>
      </c>
      <c r="S360" s="193">
        <v>0</v>
      </c>
      <c r="T360" s="194">
        <f t="shared" si="63"/>
        <v>0</v>
      </c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R360" s="195" t="s">
        <v>179</v>
      </c>
      <c r="AT360" s="195" t="s">
        <v>175</v>
      </c>
      <c r="AU360" s="195" t="s">
        <v>180</v>
      </c>
      <c r="AY360" s="14" t="s">
        <v>172</v>
      </c>
      <c r="BE360" s="196">
        <f t="shared" si="64"/>
        <v>0</v>
      </c>
      <c r="BF360" s="196">
        <f t="shared" si="65"/>
        <v>0</v>
      </c>
      <c r="BG360" s="196">
        <f t="shared" si="66"/>
        <v>0</v>
      </c>
      <c r="BH360" s="196">
        <f t="shared" si="67"/>
        <v>0</v>
      </c>
      <c r="BI360" s="196">
        <f t="shared" si="68"/>
        <v>0</v>
      </c>
      <c r="BJ360" s="14" t="s">
        <v>180</v>
      </c>
      <c r="BK360" s="196">
        <f t="shared" si="69"/>
        <v>0</v>
      </c>
      <c r="BL360" s="14" t="s">
        <v>179</v>
      </c>
      <c r="BM360" s="195" t="s">
        <v>1748</v>
      </c>
    </row>
    <row r="361" spans="1:65" s="2" customFormat="1" ht="24.2" customHeight="1">
      <c r="A361" s="31"/>
      <c r="B361" s="32"/>
      <c r="C361" s="184" t="s">
        <v>1749</v>
      </c>
      <c r="D361" s="184" t="s">
        <v>175</v>
      </c>
      <c r="E361" s="185" t="s">
        <v>2042</v>
      </c>
      <c r="F361" s="186" t="s">
        <v>2043</v>
      </c>
      <c r="G361" s="187" t="s">
        <v>337</v>
      </c>
      <c r="H361" s="188">
        <v>78</v>
      </c>
      <c r="I361" s="189"/>
      <c r="J361" s="188">
        <f t="shared" si="60"/>
        <v>0</v>
      </c>
      <c r="K361" s="190"/>
      <c r="L361" s="36"/>
      <c r="M361" s="191" t="s">
        <v>1</v>
      </c>
      <c r="N361" s="192" t="s">
        <v>38</v>
      </c>
      <c r="O361" s="68"/>
      <c r="P361" s="193">
        <f t="shared" si="61"/>
        <v>0</v>
      </c>
      <c r="Q361" s="193">
        <v>0</v>
      </c>
      <c r="R361" s="193">
        <f t="shared" si="62"/>
        <v>0</v>
      </c>
      <c r="S361" s="193">
        <v>0</v>
      </c>
      <c r="T361" s="194">
        <f t="shared" si="63"/>
        <v>0</v>
      </c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R361" s="195" t="s">
        <v>179</v>
      </c>
      <c r="AT361" s="195" t="s">
        <v>175</v>
      </c>
      <c r="AU361" s="195" t="s">
        <v>180</v>
      </c>
      <c r="AY361" s="14" t="s">
        <v>172</v>
      </c>
      <c r="BE361" s="196">
        <f t="shared" si="64"/>
        <v>0</v>
      </c>
      <c r="BF361" s="196">
        <f t="shared" si="65"/>
        <v>0</v>
      </c>
      <c r="BG361" s="196">
        <f t="shared" si="66"/>
        <v>0</v>
      </c>
      <c r="BH361" s="196">
        <f t="shared" si="67"/>
        <v>0</v>
      </c>
      <c r="BI361" s="196">
        <f t="shared" si="68"/>
        <v>0</v>
      </c>
      <c r="BJ361" s="14" t="s">
        <v>180</v>
      </c>
      <c r="BK361" s="196">
        <f t="shared" si="69"/>
        <v>0</v>
      </c>
      <c r="BL361" s="14" t="s">
        <v>179</v>
      </c>
      <c r="BM361" s="195" t="s">
        <v>1752</v>
      </c>
    </row>
    <row r="362" spans="1:65" s="2" customFormat="1" ht="24.2" customHeight="1">
      <c r="A362" s="31"/>
      <c r="B362" s="32"/>
      <c r="C362" s="184" t="s">
        <v>1350</v>
      </c>
      <c r="D362" s="184" t="s">
        <v>175</v>
      </c>
      <c r="E362" s="185" t="s">
        <v>2045</v>
      </c>
      <c r="F362" s="186" t="s">
        <v>2046</v>
      </c>
      <c r="G362" s="187" t="s">
        <v>337</v>
      </c>
      <c r="H362" s="188">
        <v>203</v>
      </c>
      <c r="I362" s="189"/>
      <c r="J362" s="188">
        <f t="shared" si="60"/>
        <v>0</v>
      </c>
      <c r="K362" s="190"/>
      <c r="L362" s="36"/>
      <c r="M362" s="191" t="s">
        <v>1</v>
      </c>
      <c r="N362" s="192" t="s">
        <v>38</v>
      </c>
      <c r="O362" s="68"/>
      <c r="P362" s="193">
        <f t="shared" si="61"/>
        <v>0</v>
      </c>
      <c r="Q362" s="193">
        <v>0</v>
      </c>
      <c r="R362" s="193">
        <f t="shared" si="62"/>
        <v>0</v>
      </c>
      <c r="S362" s="193">
        <v>0</v>
      </c>
      <c r="T362" s="194">
        <f t="shared" si="63"/>
        <v>0</v>
      </c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R362" s="195" t="s">
        <v>179</v>
      </c>
      <c r="AT362" s="195" t="s">
        <v>175</v>
      </c>
      <c r="AU362" s="195" t="s">
        <v>180</v>
      </c>
      <c r="AY362" s="14" t="s">
        <v>172</v>
      </c>
      <c r="BE362" s="196">
        <f t="shared" si="64"/>
        <v>0</v>
      </c>
      <c r="BF362" s="196">
        <f t="shared" si="65"/>
        <v>0</v>
      </c>
      <c r="BG362" s="196">
        <f t="shared" si="66"/>
        <v>0</v>
      </c>
      <c r="BH362" s="196">
        <f t="shared" si="67"/>
        <v>0</v>
      </c>
      <c r="BI362" s="196">
        <f t="shared" si="68"/>
        <v>0</v>
      </c>
      <c r="BJ362" s="14" t="s">
        <v>180</v>
      </c>
      <c r="BK362" s="196">
        <f t="shared" si="69"/>
        <v>0</v>
      </c>
      <c r="BL362" s="14" t="s">
        <v>179</v>
      </c>
      <c r="BM362" s="195" t="s">
        <v>1919</v>
      </c>
    </row>
    <row r="363" spans="1:65" s="2" customFormat="1" ht="24.2" customHeight="1">
      <c r="A363" s="31"/>
      <c r="B363" s="32"/>
      <c r="C363" s="197" t="s">
        <v>1920</v>
      </c>
      <c r="D363" s="197" t="s">
        <v>256</v>
      </c>
      <c r="E363" s="198" t="s">
        <v>1785</v>
      </c>
      <c r="F363" s="199" t="s">
        <v>1786</v>
      </c>
      <c r="G363" s="200" t="s">
        <v>337</v>
      </c>
      <c r="H363" s="201">
        <v>158</v>
      </c>
      <c r="I363" s="202"/>
      <c r="J363" s="201">
        <f t="shared" si="60"/>
        <v>0</v>
      </c>
      <c r="K363" s="203"/>
      <c r="L363" s="204"/>
      <c r="M363" s="205" t="s">
        <v>1</v>
      </c>
      <c r="N363" s="206" t="s">
        <v>38</v>
      </c>
      <c r="O363" s="68"/>
      <c r="P363" s="193">
        <f t="shared" si="61"/>
        <v>0</v>
      </c>
      <c r="Q363" s="193">
        <v>0</v>
      </c>
      <c r="R363" s="193">
        <f t="shared" si="62"/>
        <v>0</v>
      </c>
      <c r="S363" s="193">
        <v>0</v>
      </c>
      <c r="T363" s="194">
        <f t="shared" si="63"/>
        <v>0</v>
      </c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R363" s="195" t="s">
        <v>220</v>
      </c>
      <c r="AT363" s="195" t="s">
        <v>256</v>
      </c>
      <c r="AU363" s="195" t="s">
        <v>180</v>
      </c>
      <c r="AY363" s="14" t="s">
        <v>172</v>
      </c>
      <c r="BE363" s="196">
        <f t="shared" si="64"/>
        <v>0</v>
      </c>
      <c r="BF363" s="196">
        <f t="shared" si="65"/>
        <v>0</v>
      </c>
      <c r="BG363" s="196">
        <f t="shared" si="66"/>
        <v>0</v>
      </c>
      <c r="BH363" s="196">
        <f t="shared" si="67"/>
        <v>0</v>
      </c>
      <c r="BI363" s="196">
        <f t="shared" si="68"/>
        <v>0</v>
      </c>
      <c r="BJ363" s="14" t="s">
        <v>180</v>
      </c>
      <c r="BK363" s="196">
        <f t="shared" si="69"/>
        <v>0</v>
      </c>
      <c r="BL363" s="14" t="s">
        <v>179</v>
      </c>
      <c r="BM363" s="195" t="s">
        <v>1921</v>
      </c>
    </row>
    <row r="364" spans="1:65" s="2" customFormat="1" ht="24.2" customHeight="1">
      <c r="A364" s="31"/>
      <c r="B364" s="32"/>
      <c r="C364" s="197" t="s">
        <v>1354</v>
      </c>
      <c r="D364" s="197" t="s">
        <v>256</v>
      </c>
      <c r="E364" s="198" t="s">
        <v>2050</v>
      </c>
      <c r="F364" s="199" t="s">
        <v>2051</v>
      </c>
      <c r="G364" s="200" t="s">
        <v>337</v>
      </c>
      <c r="H364" s="201">
        <v>45</v>
      </c>
      <c r="I364" s="202"/>
      <c r="J364" s="201">
        <f t="shared" si="60"/>
        <v>0</v>
      </c>
      <c r="K364" s="203"/>
      <c r="L364" s="204"/>
      <c r="M364" s="205" t="s">
        <v>1</v>
      </c>
      <c r="N364" s="206" t="s">
        <v>38</v>
      </c>
      <c r="O364" s="68"/>
      <c r="P364" s="193">
        <f t="shared" si="61"/>
        <v>0</v>
      </c>
      <c r="Q364" s="193">
        <v>0</v>
      </c>
      <c r="R364" s="193">
        <f t="shared" si="62"/>
        <v>0</v>
      </c>
      <c r="S364" s="193">
        <v>0</v>
      </c>
      <c r="T364" s="194">
        <f t="shared" si="63"/>
        <v>0</v>
      </c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R364" s="195" t="s">
        <v>220</v>
      </c>
      <c r="AT364" s="195" t="s">
        <v>256</v>
      </c>
      <c r="AU364" s="195" t="s">
        <v>180</v>
      </c>
      <c r="AY364" s="14" t="s">
        <v>172</v>
      </c>
      <c r="BE364" s="196">
        <f t="shared" si="64"/>
        <v>0</v>
      </c>
      <c r="BF364" s="196">
        <f t="shared" si="65"/>
        <v>0</v>
      </c>
      <c r="BG364" s="196">
        <f t="shared" si="66"/>
        <v>0</v>
      </c>
      <c r="BH364" s="196">
        <f t="shared" si="67"/>
        <v>0</v>
      </c>
      <c r="BI364" s="196">
        <f t="shared" si="68"/>
        <v>0</v>
      </c>
      <c r="BJ364" s="14" t="s">
        <v>180</v>
      </c>
      <c r="BK364" s="196">
        <f t="shared" si="69"/>
        <v>0</v>
      </c>
      <c r="BL364" s="14" t="s">
        <v>179</v>
      </c>
      <c r="BM364" s="195" t="s">
        <v>1924</v>
      </c>
    </row>
    <row r="365" spans="1:65" s="2" customFormat="1" ht="24.2" customHeight="1">
      <c r="A365" s="31"/>
      <c r="B365" s="32"/>
      <c r="C365" s="184" t="s">
        <v>1925</v>
      </c>
      <c r="D365" s="184" t="s">
        <v>175</v>
      </c>
      <c r="E365" s="185" t="s">
        <v>2054</v>
      </c>
      <c r="F365" s="186" t="s">
        <v>2055</v>
      </c>
      <c r="G365" s="187" t="s">
        <v>337</v>
      </c>
      <c r="H365" s="188">
        <v>62</v>
      </c>
      <c r="I365" s="189"/>
      <c r="J365" s="188">
        <f t="shared" si="60"/>
        <v>0</v>
      </c>
      <c r="K365" s="190"/>
      <c r="L365" s="36"/>
      <c r="M365" s="191" t="s">
        <v>1</v>
      </c>
      <c r="N365" s="192" t="s">
        <v>38</v>
      </c>
      <c r="O365" s="68"/>
      <c r="P365" s="193">
        <f t="shared" si="61"/>
        <v>0</v>
      </c>
      <c r="Q365" s="193">
        <v>0</v>
      </c>
      <c r="R365" s="193">
        <f t="shared" si="62"/>
        <v>0</v>
      </c>
      <c r="S365" s="193">
        <v>0</v>
      </c>
      <c r="T365" s="194">
        <f t="shared" si="63"/>
        <v>0</v>
      </c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R365" s="195" t="s">
        <v>179</v>
      </c>
      <c r="AT365" s="195" t="s">
        <v>175</v>
      </c>
      <c r="AU365" s="195" t="s">
        <v>180</v>
      </c>
      <c r="AY365" s="14" t="s">
        <v>172</v>
      </c>
      <c r="BE365" s="196">
        <f t="shared" si="64"/>
        <v>0</v>
      </c>
      <c r="BF365" s="196">
        <f t="shared" si="65"/>
        <v>0</v>
      </c>
      <c r="BG365" s="196">
        <f t="shared" si="66"/>
        <v>0</v>
      </c>
      <c r="BH365" s="196">
        <f t="shared" si="67"/>
        <v>0</v>
      </c>
      <c r="BI365" s="196">
        <f t="shared" si="68"/>
        <v>0</v>
      </c>
      <c r="BJ365" s="14" t="s">
        <v>180</v>
      </c>
      <c r="BK365" s="196">
        <f t="shared" si="69"/>
        <v>0</v>
      </c>
      <c r="BL365" s="14" t="s">
        <v>179</v>
      </c>
      <c r="BM365" s="195" t="s">
        <v>1926</v>
      </c>
    </row>
    <row r="366" spans="1:65" s="2" customFormat="1" ht="24.2" customHeight="1">
      <c r="A366" s="31"/>
      <c r="B366" s="32"/>
      <c r="C366" s="184" t="s">
        <v>1357</v>
      </c>
      <c r="D366" s="184" t="s">
        <v>175</v>
      </c>
      <c r="E366" s="185" t="s">
        <v>2057</v>
      </c>
      <c r="F366" s="186" t="s">
        <v>2058</v>
      </c>
      <c r="G366" s="187" t="s">
        <v>337</v>
      </c>
      <c r="H366" s="188">
        <v>15</v>
      </c>
      <c r="I366" s="189"/>
      <c r="J366" s="188">
        <f t="shared" si="60"/>
        <v>0</v>
      </c>
      <c r="K366" s="190"/>
      <c r="L366" s="36"/>
      <c r="M366" s="191" t="s">
        <v>1</v>
      </c>
      <c r="N366" s="192" t="s">
        <v>38</v>
      </c>
      <c r="O366" s="68"/>
      <c r="P366" s="193">
        <f t="shared" si="61"/>
        <v>0</v>
      </c>
      <c r="Q366" s="193">
        <v>0</v>
      </c>
      <c r="R366" s="193">
        <f t="shared" si="62"/>
        <v>0</v>
      </c>
      <c r="S366" s="193">
        <v>0</v>
      </c>
      <c r="T366" s="194">
        <f t="shared" si="63"/>
        <v>0</v>
      </c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R366" s="195" t="s">
        <v>179</v>
      </c>
      <c r="AT366" s="195" t="s">
        <v>175</v>
      </c>
      <c r="AU366" s="195" t="s">
        <v>180</v>
      </c>
      <c r="AY366" s="14" t="s">
        <v>172</v>
      </c>
      <c r="BE366" s="196">
        <f t="shared" si="64"/>
        <v>0</v>
      </c>
      <c r="BF366" s="196">
        <f t="shared" si="65"/>
        <v>0</v>
      </c>
      <c r="BG366" s="196">
        <f t="shared" si="66"/>
        <v>0</v>
      </c>
      <c r="BH366" s="196">
        <f t="shared" si="67"/>
        <v>0</v>
      </c>
      <c r="BI366" s="196">
        <f t="shared" si="68"/>
        <v>0</v>
      </c>
      <c r="BJ366" s="14" t="s">
        <v>180</v>
      </c>
      <c r="BK366" s="196">
        <f t="shared" si="69"/>
        <v>0</v>
      </c>
      <c r="BL366" s="14" t="s">
        <v>179</v>
      </c>
      <c r="BM366" s="195" t="s">
        <v>1927</v>
      </c>
    </row>
    <row r="367" spans="1:65" s="2" customFormat="1" ht="24.2" customHeight="1">
      <c r="A367" s="31"/>
      <c r="B367" s="32"/>
      <c r="C367" s="184" t="s">
        <v>1928</v>
      </c>
      <c r="D367" s="184" t="s">
        <v>175</v>
      </c>
      <c r="E367" s="185" t="s">
        <v>2061</v>
      </c>
      <c r="F367" s="186" t="s">
        <v>2062</v>
      </c>
      <c r="G367" s="187" t="s">
        <v>337</v>
      </c>
      <c r="H367" s="188">
        <v>1</v>
      </c>
      <c r="I367" s="189"/>
      <c r="J367" s="188">
        <f t="shared" si="60"/>
        <v>0</v>
      </c>
      <c r="K367" s="190"/>
      <c r="L367" s="36"/>
      <c r="M367" s="191" t="s">
        <v>1</v>
      </c>
      <c r="N367" s="192" t="s">
        <v>38</v>
      </c>
      <c r="O367" s="68"/>
      <c r="P367" s="193">
        <f t="shared" si="61"/>
        <v>0</v>
      </c>
      <c r="Q367" s="193">
        <v>0</v>
      </c>
      <c r="R367" s="193">
        <f t="shared" si="62"/>
        <v>0</v>
      </c>
      <c r="S367" s="193">
        <v>0</v>
      </c>
      <c r="T367" s="194">
        <f t="shared" si="63"/>
        <v>0</v>
      </c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R367" s="195" t="s">
        <v>179</v>
      </c>
      <c r="AT367" s="195" t="s">
        <v>175</v>
      </c>
      <c r="AU367" s="195" t="s">
        <v>180</v>
      </c>
      <c r="AY367" s="14" t="s">
        <v>172</v>
      </c>
      <c r="BE367" s="196">
        <f t="shared" si="64"/>
        <v>0</v>
      </c>
      <c r="BF367" s="196">
        <f t="shared" si="65"/>
        <v>0</v>
      </c>
      <c r="BG367" s="196">
        <f t="shared" si="66"/>
        <v>0</v>
      </c>
      <c r="BH367" s="196">
        <f t="shared" si="67"/>
        <v>0</v>
      </c>
      <c r="BI367" s="196">
        <f t="shared" si="68"/>
        <v>0</v>
      </c>
      <c r="BJ367" s="14" t="s">
        <v>180</v>
      </c>
      <c r="BK367" s="196">
        <f t="shared" si="69"/>
        <v>0</v>
      </c>
      <c r="BL367" s="14" t="s">
        <v>179</v>
      </c>
      <c r="BM367" s="195" t="s">
        <v>1929</v>
      </c>
    </row>
    <row r="368" spans="1:65" s="2" customFormat="1" ht="24.2" customHeight="1">
      <c r="A368" s="31"/>
      <c r="B368" s="32"/>
      <c r="C368" s="184" t="s">
        <v>1361</v>
      </c>
      <c r="D368" s="184" t="s">
        <v>175</v>
      </c>
      <c r="E368" s="185" t="s">
        <v>1674</v>
      </c>
      <c r="F368" s="186" t="s">
        <v>1675</v>
      </c>
      <c r="G368" s="187" t="s">
        <v>394</v>
      </c>
      <c r="H368" s="188">
        <v>4.97</v>
      </c>
      <c r="I368" s="189"/>
      <c r="J368" s="188">
        <f t="shared" si="60"/>
        <v>0</v>
      </c>
      <c r="K368" s="190"/>
      <c r="L368" s="36"/>
      <c r="M368" s="191" t="s">
        <v>1</v>
      </c>
      <c r="N368" s="192" t="s">
        <v>38</v>
      </c>
      <c r="O368" s="68"/>
      <c r="P368" s="193">
        <f t="shared" si="61"/>
        <v>0</v>
      </c>
      <c r="Q368" s="193">
        <v>0</v>
      </c>
      <c r="R368" s="193">
        <f t="shared" si="62"/>
        <v>0</v>
      </c>
      <c r="S368" s="193">
        <v>0</v>
      </c>
      <c r="T368" s="194">
        <f t="shared" si="63"/>
        <v>0</v>
      </c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R368" s="195" t="s">
        <v>179</v>
      </c>
      <c r="AT368" s="195" t="s">
        <v>175</v>
      </c>
      <c r="AU368" s="195" t="s">
        <v>180</v>
      </c>
      <c r="AY368" s="14" t="s">
        <v>172</v>
      </c>
      <c r="BE368" s="196">
        <f t="shared" si="64"/>
        <v>0</v>
      </c>
      <c r="BF368" s="196">
        <f t="shared" si="65"/>
        <v>0</v>
      </c>
      <c r="BG368" s="196">
        <f t="shared" si="66"/>
        <v>0</v>
      </c>
      <c r="BH368" s="196">
        <f t="shared" si="67"/>
        <v>0</v>
      </c>
      <c r="BI368" s="196">
        <f t="shared" si="68"/>
        <v>0</v>
      </c>
      <c r="BJ368" s="14" t="s">
        <v>180</v>
      </c>
      <c r="BK368" s="196">
        <f t="shared" si="69"/>
        <v>0</v>
      </c>
      <c r="BL368" s="14" t="s">
        <v>179</v>
      </c>
      <c r="BM368" s="195" t="s">
        <v>1930</v>
      </c>
    </row>
    <row r="369" spans="1:65" s="2" customFormat="1" ht="24.2" customHeight="1">
      <c r="A369" s="31"/>
      <c r="B369" s="32"/>
      <c r="C369" s="184" t="s">
        <v>1931</v>
      </c>
      <c r="D369" s="184" t="s">
        <v>175</v>
      </c>
      <c r="E369" s="185" t="s">
        <v>1678</v>
      </c>
      <c r="F369" s="186" t="s">
        <v>1679</v>
      </c>
      <c r="G369" s="187" t="s">
        <v>394</v>
      </c>
      <c r="H369" s="188">
        <v>173.95</v>
      </c>
      <c r="I369" s="189"/>
      <c r="J369" s="188">
        <f t="shared" si="60"/>
        <v>0</v>
      </c>
      <c r="K369" s="190"/>
      <c r="L369" s="36"/>
      <c r="M369" s="191" t="s">
        <v>1</v>
      </c>
      <c r="N369" s="192" t="s">
        <v>38</v>
      </c>
      <c r="O369" s="68"/>
      <c r="P369" s="193">
        <f t="shared" si="61"/>
        <v>0</v>
      </c>
      <c r="Q369" s="193">
        <v>0</v>
      </c>
      <c r="R369" s="193">
        <f t="shared" si="62"/>
        <v>0</v>
      </c>
      <c r="S369" s="193">
        <v>0</v>
      </c>
      <c r="T369" s="194">
        <f t="shared" si="63"/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95" t="s">
        <v>179</v>
      </c>
      <c r="AT369" s="195" t="s">
        <v>175</v>
      </c>
      <c r="AU369" s="195" t="s">
        <v>180</v>
      </c>
      <c r="AY369" s="14" t="s">
        <v>172</v>
      </c>
      <c r="BE369" s="196">
        <f t="shared" si="64"/>
        <v>0</v>
      </c>
      <c r="BF369" s="196">
        <f t="shared" si="65"/>
        <v>0</v>
      </c>
      <c r="BG369" s="196">
        <f t="shared" si="66"/>
        <v>0</v>
      </c>
      <c r="BH369" s="196">
        <f t="shared" si="67"/>
        <v>0</v>
      </c>
      <c r="BI369" s="196">
        <f t="shared" si="68"/>
        <v>0</v>
      </c>
      <c r="BJ369" s="14" t="s">
        <v>180</v>
      </c>
      <c r="BK369" s="196">
        <f t="shared" si="69"/>
        <v>0</v>
      </c>
      <c r="BL369" s="14" t="s">
        <v>179</v>
      </c>
      <c r="BM369" s="195" t="s">
        <v>1934</v>
      </c>
    </row>
    <row r="370" spans="1:65" s="2" customFormat="1" ht="24.2" customHeight="1">
      <c r="A370" s="31"/>
      <c r="B370" s="32"/>
      <c r="C370" s="184" t="s">
        <v>1364</v>
      </c>
      <c r="D370" s="184" t="s">
        <v>175</v>
      </c>
      <c r="E370" s="185" t="s">
        <v>2067</v>
      </c>
      <c r="F370" s="186" t="s">
        <v>2068</v>
      </c>
      <c r="G370" s="187" t="s">
        <v>394</v>
      </c>
      <c r="H370" s="188">
        <v>3</v>
      </c>
      <c r="I370" s="189"/>
      <c r="J370" s="188">
        <f t="shared" si="60"/>
        <v>0</v>
      </c>
      <c r="K370" s="190"/>
      <c r="L370" s="36"/>
      <c r="M370" s="191" t="s">
        <v>1</v>
      </c>
      <c r="N370" s="192" t="s">
        <v>38</v>
      </c>
      <c r="O370" s="68"/>
      <c r="P370" s="193">
        <f t="shared" si="61"/>
        <v>0</v>
      </c>
      <c r="Q370" s="193">
        <v>0</v>
      </c>
      <c r="R370" s="193">
        <f t="shared" si="62"/>
        <v>0</v>
      </c>
      <c r="S370" s="193">
        <v>0</v>
      </c>
      <c r="T370" s="194">
        <f t="shared" si="63"/>
        <v>0</v>
      </c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R370" s="195" t="s">
        <v>179</v>
      </c>
      <c r="AT370" s="195" t="s">
        <v>175</v>
      </c>
      <c r="AU370" s="195" t="s">
        <v>180</v>
      </c>
      <c r="AY370" s="14" t="s">
        <v>172</v>
      </c>
      <c r="BE370" s="196">
        <f t="shared" si="64"/>
        <v>0</v>
      </c>
      <c r="BF370" s="196">
        <f t="shared" si="65"/>
        <v>0</v>
      </c>
      <c r="BG370" s="196">
        <f t="shared" si="66"/>
        <v>0</v>
      </c>
      <c r="BH370" s="196">
        <f t="shared" si="67"/>
        <v>0</v>
      </c>
      <c r="BI370" s="196">
        <f t="shared" si="68"/>
        <v>0</v>
      </c>
      <c r="BJ370" s="14" t="s">
        <v>180</v>
      </c>
      <c r="BK370" s="196">
        <f t="shared" si="69"/>
        <v>0</v>
      </c>
      <c r="BL370" s="14" t="s">
        <v>179</v>
      </c>
      <c r="BM370" s="195" t="s">
        <v>1935</v>
      </c>
    </row>
    <row r="371" spans="1:65" s="2" customFormat="1" ht="24.2" customHeight="1">
      <c r="A371" s="31"/>
      <c r="B371" s="32"/>
      <c r="C371" s="197" t="s">
        <v>1936</v>
      </c>
      <c r="D371" s="197" t="s">
        <v>256</v>
      </c>
      <c r="E371" s="198" t="s">
        <v>2071</v>
      </c>
      <c r="F371" s="199" t="s">
        <v>2072</v>
      </c>
      <c r="G371" s="200" t="s">
        <v>394</v>
      </c>
      <c r="H371" s="201">
        <v>3</v>
      </c>
      <c r="I371" s="202"/>
      <c r="J371" s="201">
        <f t="shared" si="60"/>
        <v>0</v>
      </c>
      <c r="K371" s="203"/>
      <c r="L371" s="204"/>
      <c r="M371" s="205" t="s">
        <v>1</v>
      </c>
      <c r="N371" s="206" t="s">
        <v>38</v>
      </c>
      <c r="O371" s="68"/>
      <c r="P371" s="193">
        <f t="shared" si="61"/>
        <v>0</v>
      </c>
      <c r="Q371" s="193">
        <v>1.67</v>
      </c>
      <c r="R371" s="193">
        <f t="shared" si="62"/>
        <v>5.01</v>
      </c>
      <c r="S371" s="193">
        <v>0</v>
      </c>
      <c r="T371" s="194">
        <f t="shared" si="63"/>
        <v>0</v>
      </c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R371" s="195" t="s">
        <v>220</v>
      </c>
      <c r="AT371" s="195" t="s">
        <v>256</v>
      </c>
      <c r="AU371" s="195" t="s">
        <v>180</v>
      </c>
      <c r="AY371" s="14" t="s">
        <v>172</v>
      </c>
      <c r="BE371" s="196">
        <f t="shared" si="64"/>
        <v>0</v>
      </c>
      <c r="BF371" s="196">
        <f t="shared" si="65"/>
        <v>0</v>
      </c>
      <c r="BG371" s="196">
        <f t="shared" si="66"/>
        <v>0</v>
      </c>
      <c r="BH371" s="196">
        <f t="shared" si="67"/>
        <v>0</v>
      </c>
      <c r="BI371" s="196">
        <f t="shared" si="68"/>
        <v>0</v>
      </c>
      <c r="BJ371" s="14" t="s">
        <v>180</v>
      </c>
      <c r="BK371" s="196">
        <f t="shared" si="69"/>
        <v>0</v>
      </c>
      <c r="BL371" s="14" t="s">
        <v>179</v>
      </c>
      <c r="BM371" s="195" t="s">
        <v>1939</v>
      </c>
    </row>
    <row r="372" spans="1:65" s="2" customFormat="1" ht="24.2" customHeight="1">
      <c r="A372" s="31"/>
      <c r="B372" s="32"/>
      <c r="C372" s="184" t="s">
        <v>1368</v>
      </c>
      <c r="D372" s="184" t="s">
        <v>175</v>
      </c>
      <c r="E372" s="185" t="s">
        <v>2074</v>
      </c>
      <c r="F372" s="186" t="s">
        <v>2075</v>
      </c>
      <c r="G372" s="187" t="s">
        <v>394</v>
      </c>
      <c r="H372" s="188">
        <v>30</v>
      </c>
      <c r="I372" s="189"/>
      <c r="J372" s="188">
        <f t="shared" si="60"/>
        <v>0</v>
      </c>
      <c r="K372" s="190"/>
      <c r="L372" s="36"/>
      <c r="M372" s="191" t="s">
        <v>1</v>
      </c>
      <c r="N372" s="192" t="s">
        <v>38</v>
      </c>
      <c r="O372" s="68"/>
      <c r="P372" s="193">
        <f t="shared" si="61"/>
        <v>0</v>
      </c>
      <c r="Q372" s="193">
        <v>0</v>
      </c>
      <c r="R372" s="193">
        <f t="shared" si="62"/>
        <v>0</v>
      </c>
      <c r="S372" s="193">
        <v>0</v>
      </c>
      <c r="T372" s="194">
        <f t="shared" si="63"/>
        <v>0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95" t="s">
        <v>179</v>
      </c>
      <c r="AT372" s="195" t="s">
        <v>175</v>
      </c>
      <c r="AU372" s="195" t="s">
        <v>180</v>
      </c>
      <c r="AY372" s="14" t="s">
        <v>172</v>
      </c>
      <c r="BE372" s="196">
        <f t="shared" si="64"/>
        <v>0</v>
      </c>
      <c r="BF372" s="196">
        <f t="shared" si="65"/>
        <v>0</v>
      </c>
      <c r="BG372" s="196">
        <f t="shared" si="66"/>
        <v>0</v>
      </c>
      <c r="BH372" s="196">
        <f t="shared" si="67"/>
        <v>0</v>
      </c>
      <c r="BI372" s="196">
        <f t="shared" si="68"/>
        <v>0</v>
      </c>
      <c r="BJ372" s="14" t="s">
        <v>180</v>
      </c>
      <c r="BK372" s="196">
        <f t="shared" si="69"/>
        <v>0</v>
      </c>
      <c r="BL372" s="14" t="s">
        <v>179</v>
      </c>
      <c r="BM372" s="195" t="s">
        <v>1942</v>
      </c>
    </row>
    <row r="373" spans="1:65" s="2" customFormat="1" ht="24.2" customHeight="1">
      <c r="A373" s="31"/>
      <c r="B373" s="32"/>
      <c r="C373" s="184" t="s">
        <v>1943</v>
      </c>
      <c r="D373" s="184" t="s">
        <v>175</v>
      </c>
      <c r="E373" s="185" t="s">
        <v>2078</v>
      </c>
      <c r="F373" s="186" t="s">
        <v>2079</v>
      </c>
      <c r="G373" s="187" t="s">
        <v>218</v>
      </c>
      <c r="H373" s="188">
        <v>3.98</v>
      </c>
      <c r="I373" s="189"/>
      <c r="J373" s="188">
        <f t="shared" si="60"/>
        <v>0</v>
      </c>
      <c r="K373" s="190"/>
      <c r="L373" s="36"/>
      <c r="M373" s="191" t="s">
        <v>1</v>
      </c>
      <c r="N373" s="192" t="s">
        <v>38</v>
      </c>
      <c r="O373" s="68"/>
      <c r="P373" s="193">
        <f t="shared" si="61"/>
        <v>0</v>
      </c>
      <c r="Q373" s="193">
        <v>0</v>
      </c>
      <c r="R373" s="193">
        <f t="shared" si="62"/>
        <v>0</v>
      </c>
      <c r="S373" s="193">
        <v>0</v>
      </c>
      <c r="T373" s="194">
        <f t="shared" si="63"/>
        <v>0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95" t="s">
        <v>179</v>
      </c>
      <c r="AT373" s="195" t="s">
        <v>175</v>
      </c>
      <c r="AU373" s="195" t="s">
        <v>180</v>
      </c>
      <c r="AY373" s="14" t="s">
        <v>172</v>
      </c>
      <c r="BE373" s="196">
        <f t="shared" si="64"/>
        <v>0</v>
      </c>
      <c r="BF373" s="196">
        <f t="shared" si="65"/>
        <v>0</v>
      </c>
      <c r="BG373" s="196">
        <f t="shared" si="66"/>
        <v>0</v>
      </c>
      <c r="BH373" s="196">
        <f t="shared" si="67"/>
        <v>0</v>
      </c>
      <c r="BI373" s="196">
        <f t="shared" si="68"/>
        <v>0</v>
      </c>
      <c r="BJ373" s="14" t="s">
        <v>180</v>
      </c>
      <c r="BK373" s="196">
        <f t="shared" si="69"/>
        <v>0</v>
      </c>
      <c r="BL373" s="14" t="s">
        <v>179</v>
      </c>
      <c r="BM373" s="195" t="s">
        <v>1946</v>
      </c>
    </row>
    <row r="374" spans="1:65" s="2" customFormat="1" ht="24.2" customHeight="1">
      <c r="A374" s="31"/>
      <c r="B374" s="32"/>
      <c r="C374" s="184" t="s">
        <v>1371</v>
      </c>
      <c r="D374" s="184" t="s">
        <v>175</v>
      </c>
      <c r="E374" s="185" t="s">
        <v>1681</v>
      </c>
      <c r="F374" s="186" t="s">
        <v>1682</v>
      </c>
      <c r="G374" s="187" t="s">
        <v>218</v>
      </c>
      <c r="H374" s="188">
        <v>11.5</v>
      </c>
      <c r="I374" s="189"/>
      <c r="J374" s="188">
        <f t="shared" si="60"/>
        <v>0</v>
      </c>
      <c r="K374" s="190"/>
      <c r="L374" s="36"/>
      <c r="M374" s="191" t="s">
        <v>1</v>
      </c>
      <c r="N374" s="192" t="s">
        <v>38</v>
      </c>
      <c r="O374" s="68"/>
      <c r="P374" s="193">
        <f t="shared" si="61"/>
        <v>0</v>
      </c>
      <c r="Q374" s="193">
        <v>0</v>
      </c>
      <c r="R374" s="193">
        <f t="shared" si="62"/>
        <v>0</v>
      </c>
      <c r="S374" s="193">
        <v>0</v>
      </c>
      <c r="T374" s="194">
        <f t="shared" si="63"/>
        <v>0</v>
      </c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R374" s="195" t="s">
        <v>179</v>
      </c>
      <c r="AT374" s="195" t="s">
        <v>175</v>
      </c>
      <c r="AU374" s="195" t="s">
        <v>180</v>
      </c>
      <c r="AY374" s="14" t="s">
        <v>172</v>
      </c>
      <c r="BE374" s="196">
        <f t="shared" si="64"/>
        <v>0</v>
      </c>
      <c r="BF374" s="196">
        <f t="shared" si="65"/>
        <v>0</v>
      </c>
      <c r="BG374" s="196">
        <f t="shared" si="66"/>
        <v>0</v>
      </c>
      <c r="BH374" s="196">
        <f t="shared" si="67"/>
        <v>0</v>
      </c>
      <c r="BI374" s="196">
        <f t="shared" si="68"/>
        <v>0</v>
      </c>
      <c r="BJ374" s="14" t="s">
        <v>180</v>
      </c>
      <c r="BK374" s="196">
        <f t="shared" si="69"/>
        <v>0</v>
      </c>
      <c r="BL374" s="14" t="s">
        <v>179</v>
      </c>
      <c r="BM374" s="195" t="s">
        <v>1949</v>
      </c>
    </row>
    <row r="375" spans="1:65" s="2" customFormat="1" ht="24.2" customHeight="1">
      <c r="A375" s="31"/>
      <c r="B375" s="32"/>
      <c r="C375" s="184" t="s">
        <v>1950</v>
      </c>
      <c r="D375" s="184" t="s">
        <v>175</v>
      </c>
      <c r="E375" s="185" t="s">
        <v>2086</v>
      </c>
      <c r="F375" s="186" t="s">
        <v>2087</v>
      </c>
      <c r="G375" s="187" t="s">
        <v>235</v>
      </c>
      <c r="H375" s="188">
        <v>14</v>
      </c>
      <c r="I375" s="189"/>
      <c r="J375" s="188">
        <f t="shared" si="60"/>
        <v>0</v>
      </c>
      <c r="K375" s="190"/>
      <c r="L375" s="36"/>
      <c r="M375" s="191" t="s">
        <v>1</v>
      </c>
      <c r="N375" s="192" t="s">
        <v>38</v>
      </c>
      <c r="O375" s="68"/>
      <c r="P375" s="193">
        <f t="shared" si="61"/>
        <v>0</v>
      </c>
      <c r="Q375" s="193">
        <v>0</v>
      </c>
      <c r="R375" s="193">
        <f t="shared" si="62"/>
        <v>0</v>
      </c>
      <c r="S375" s="193">
        <v>0</v>
      </c>
      <c r="T375" s="194">
        <f t="shared" si="63"/>
        <v>0</v>
      </c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R375" s="195" t="s">
        <v>179</v>
      </c>
      <c r="AT375" s="195" t="s">
        <v>175</v>
      </c>
      <c r="AU375" s="195" t="s">
        <v>180</v>
      </c>
      <c r="AY375" s="14" t="s">
        <v>172</v>
      </c>
      <c r="BE375" s="196">
        <f t="shared" si="64"/>
        <v>0</v>
      </c>
      <c r="BF375" s="196">
        <f t="shared" si="65"/>
        <v>0</v>
      </c>
      <c r="BG375" s="196">
        <f t="shared" si="66"/>
        <v>0</v>
      </c>
      <c r="BH375" s="196">
        <f t="shared" si="67"/>
        <v>0</v>
      </c>
      <c r="BI375" s="196">
        <f t="shared" si="68"/>
        <v>0</v>
      </c>
      <c r="BJ375" s="14" t="s">
        <v>180</v>
      </c>
      <c r="BK375" s="196">
        <f t="shared" si="69"/>
        <v>0</v>
      </c>
      <c r="BL375" s="14" t="s">
        <v>179</v>
      </c>
      <c r="BM375" s="195" t="s">
        <v>1953</v>
      </c>
    </row>
    <row r="376" spans="1:65" s="2" customFormat="1" ht="24.2" customHeight="1">
      <c r="A376" s="31"/>
      <c r="B376" s="32"/>
      <c r="C376" s="184" t="s">
        <v>1375</v>
      </c>
      <c r="D376" s="184" t="s">
        <v>175</v>
      </c>
      <c r="E376" s="185" t="s">
        <v>2313</v>
      </c>
      <c r="F376" s="186" t="s">
        <v>2314</v>
      </c>
      <c r="G376" s="187" t="s">
        <v>235</v>
      </c>
      <c r="H376" s="188">
        <v>14</v>
      </c>
      <c r="I376" s="189"/>
      <c r="J376" s="188">
        <f t="shared" si="60"/>
        <v>0</v>
      </c>
      <c r="K376" s="190"/>
      <c r="L376" s="36"/>
      <c r="M376" s="191" t="s">
        <v>1</v>
      </c>
      <c r="N376" s="192" t="s">
        <v>38</v>
      </c>
      <c r="O376" s="68"/>
      <c r="P376" s="193">
        <f t="shared" si="61"/>
        <v>0</v>
      </c>
      <c r="Q376" s="193">
        <v>0</v>
      </c>
      <c r="R376" s="193">
        <f t="shared" si="62"/>
        <v>0</v>
      </c>
      <c r="S376" s="193">
        <v>0</v>
      </c>
      <c r="T376" s="194">
        <f t="shared" si="63"/>
        <v>0</v>
      </c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R376" s="195" t="s">
        <v>179</v>
      </c>
      <c r="AT376" s="195" t="s">
        <v>175</v>
      </c>
      <c r="AU376" s="195" t="s">
        <v>180</v>
      </c>
      <c r="AY376" s="14" t="s">
        <v>172</v>
      </c>
      <c r="BE376" s="196">
        <f t="shared" si="64"/>
        <v>0</v>
      </c>
      <c r="BF376" s="196">
        <f t="shared" si="65"/>
        <v>0</v>
      </c>
      <c r="BG376" s="196">
        <f t="shared" si="66"/>
        <v>0</v>
      </c>
      <c r="BH376" s="196">
        <f t="shared" si="67"/>
        <v>0</v>
      </c>
      <c r="BI376" s="196">
        <f t="shared" si="68"/>
        <v>0</v>
      </c>
      <c r="BJ376" s="14" t="s">
        <v>180</v>
      </c>
      <c r="BK376" s="196">
        <f t="shared" si="69"/>
        <v>0</v>
      </c>
      <c r="BL376" s="14" t="s">
        <v>179</v>
      </c>
      <c r="BM376" s="195" t="s">
        <v>1956</v>
      </c>
    </row>
    <row r="377" spans="1:65" s="2" customFormat="1" ht="24.2" customHeight="1">
      <c r="A377" s="31"/>
      <c r="B377" s="32"/>
      <c r="C377" s="184" t="s">
        <v>1957</v>
      </c>
      <c r="D377" s="184" t="s">
        <v>175</v>
      </c>
      <c r="E377" s="185" t="s">
        <v>2090</v>
      </c>
      <c r="F377" s="186" t="s">
        <v>2091</v>
      </c>
      <c r="G377" s="187" t="s">
        <v>235</v>
      </c>
      <c r="H377" s="188">
        <v>14</v>
      </c>
      <c r="I377" s="189"/>
      <c r="J377" s="188">
        <f t="shared" si="60"/>
        <v>0</v>
      </c>
      <c r="K377" s="190"/>
      <c r="L377" s="36"/>
      <c r="M377" s="191" t="s">
        <v>1</v>
      </c>
      <c r="N377" s="192" t="s">
        <v>38</v>
      </c>
      <c r="O377" s="68"/>
      <c r="P377" s="193">
        <f t="shared" si="61"/>
        <v>0</v>
      </c>
      <c r="Q377" s="193">
        <v>0</v>
      </c>
      <c r="R377" s="193">
        <f t="shared" si="62"/>
        <v>0</v>
      </c>
      <c r="S377" s="193">
        <v>0</v>
      </c>
      <c r="T377" s="194">
        <f t="shared" si="63"/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95" t="s">
        <v>179</v>
      </c>
      <c r="AT377" s="195" t="s">
        <v>175</v>
      </c>
      <c r="AU377" s="195" t="s">
        <v>180</v>
      </c>
      <c r="AY377" s="14" t="s">
        <v>172</v>
      </c>
      <c r="BE377" s="196">
        <f t="shared" si="64"/>
        <v>0</v>
      </c>
      <c r="BF377" s="196">
        <f t="shared" si="65"/>
        <v>0</v>
      </c>
      <c r="BG377" s="196">
        <f t="shared" si="66"/>
        <v>0</v>
      </c>
      <c r="BH377" s="196">
        <f t="shared" si="67"/>
        <v>0</v>
      </c>
      <c r="BI377" s="196">
        <f t="shared" si="68"/>
        <v>0</v>
      </c>
      <c r="BJ377" s="14" t="s">
        <v>180</v>
      </c>
      <c r="BK377" s="196">
        <f t="shared" si="69"/>
        <v>0</v>
      </c>
      <c r="BL377" s="14" t="s">
        <v>179</v>
      </c>
      <c r="BM377" s="195" t="s">
        <v>1960</v>
      </c>
    </row>
    <row r="378" spans="1:65" s="12" customFormat="1" ht="25.9" customHeight="1">
      <c r="B378" s="168"/>
      <c r="C378" s="169"/>
      <c r="D378" s="170" t="s">
        <v>71</v>
      </c>
      <c r="E378" s="171" t="s">
        <v>1688</v>
      </c>
      <c r="F378" s="171" t="s">
        <v>1689</v>
      </c>
      <c r="G378" s="169"/>
      <c r="H378" s="169"/>
      <c r="I378" s="172"/>
      <c r="J378" s="173">
        <f>BK378</f>
        <v>0</v>
      </c>
      <c r="K378" s="169"/>
      <c r="L378" s="174"/>
      <c r="M378" s="175"/>
      <c r="N378" s="176"/>
      <c r="O378" s="176"/>
      <c r="P378" s="177">
        <v>0</v>
      </c>
      <c r="Q378" s="176"/>
      <c r="R378" s="177">
        <v>0</v>
      </c>
      <c r="S378" s="176"/>
      <c r="T378" s="178">
        <v>0</v>
      </c>
      <c r="AR378" s="179" t="s">
        <v>80</v>
      </c>
      <c r="AT378" s="180" t="s">
        <v>71</v>
      </c>
      <c r="AU378" s="180" t="s">
        <v>72</v>
      </c>
      <c r="AY378" s="179" t="s">
        <v>172</v>
      </c>
      <c r="BK378" s="181">
        <v>0</v>
      </c>
    </row>
    <row r="379" spans="1:65" s="12" customFormat="1" ht="25.9" customHeight="1">
      <c r="B379" s="168"/>
      <c r="C379" s="169"/>
      <c r="D379" s="170" t="s">
        <v>71</v>
      </c>
      <c r="E379" s="171" t="s">
        <v>1688</v>
      </c>
      <c r="F379" s="171" t="s">
        <v>1689</v>
      </c>
      <c r="G379" s="169"/>
      <c r="H379" s="169"/>
      <c r="I379" s="172"/>
      <c r="J379" s="173">
        <f>BK379</f>
        <v>0</v>
      </c>
      <c r="K379" s="169"/>
      <c r="L379" s="174"/>
      <c r="M379" s="175"/>
      <c r="N379" s="176"/>
      <c r="O379" s="176"/>
      <c r="P379" s="177">
        <f>SUM(P380:P396)</f>
        <v>0</v>
      </c>
      <c r="Q379" s="176"/>
      <c r="R379" s="177">
        <f>SUM(R380:R396)</f>
        <v>0</v>
      </c>
      <c r="S379" s="176"/>
      <c r="T379" s="178">
        <f>SUM(T380:T396)</f>
        <v>0</v>
      </c>
      <c r="AR379" s="179" t="s">
        <v>80</v>
      </c>
      <c r="AT379" s="180" t="s">
        <v>71</v>
      </c>
      <c r="AU379" s="180" t="s">
        <v>72</v>
      </c>
      <c r="AY379" s="179" t="s">
        <v>172</v>
      </c>
      <c r="BK379" s="181">
        <f>SUM(BK380:BK396)</f>
        <v>0</v>
      </c>
    </row>
    <row r="380" spans="1:65" s="2" customFormat="1" ht="24.2" customHeight="1">
      <c r="A380" s="31"/>
      <c r="B380" s="32"/>
      <c r="C380" s="184" t="s">
        <v>1378</v>
      </c>
      <c r="D380" s="184" t="s">
        <v>175</v>
      </c>
      <c r="E380" s="185" t="s">
        <v>1690</v>
      </c>
      <c r="F380" s="186" t="s">
        <v>1691</v>
      </c>
      <c r="G380" s="187" t="s">
        <v>1195</v>
      </c>
      <c r="H380" s="188">
        <v>16</v>
      </c>
      <c r="I380" s="189"/>
      <c r="J380" s="188">
        <f t="shared" ref="J380:J396" si="70">ROUND(I380*H380,2)</f>
        <v>0</v>
      </c>
      <c r="K380" s="190"/>
      <c r="L380" s="36"/>
      <c r="M380" s="191" t="s">
        <v>1</v>
      </c>
      <c r="N380" s="192" t="s">
        <v>38</v>
      </c>
      <c r="O380" s="68"/>
      <c r="P380" s="193">
        <f t="shared" ref="P380:P396" si="71">O380*H380</f>
        <v>0</v>
      </c>
      <c r="Q380" s="193">
        <v>0</v>
      </c>
      <c r="R380" s="193">
        <f t="shared" ref="R380:R396" si="72">Q380*H380</f>
        <v>0</v>
      </c>
      <c r="S380" s="193">
        <v>0</v>
      </c>
      <c r="T380" s="194">
        <f t="shared" ref="T380:T396" si="73">S380*H380</f>
        <v>0</v>
      </c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R380" s="195" t="s">
        <v>179</v>
      </c>
      <c r="AT380" s="195" t="s">
        <v>175</v>
      </c>
      <c r="AU380" s="195" t="s">
        <v>80</v>
      </c>
      <c r="AY380" s="14" t="s">
        <v>172</v>
      </c>
      <c r="BE380" s="196">
        <f t="shared" ref="BE380:BE396" si="74">IF(N380="základná",J380,0)</f>
        <v>0</v>
      </c>
      <c r="BF380" s="196">
        <f t="shared" ref="BF380:BF396" si="75">IF(N380="znížená",J380,0)</f>
        <v>0</v>
      </c>
      <c r="BG380" s="196">
        <f t="shared" ref="BG380:BG396" si="76">IF(N380="zákl. prenesená",J380,0)</f>
        <v>0</v>
      </c>
      <c r="BH380" s="196">
        <f t="shared" ref="BH380:BH396" si="77">IF(N380="zníž. prenesená",J380,0)</f>
        <v>0</v>
      </c>
      <c r="BI380" s="196">
        <f t="shared" ref="BI380:BI396" si="78">IF(N380="nulová",J380,0)</f>
        <v>0</v>
      </c>
      <c r="BJ380" s="14" t="s">
        <v>180</v>
      </c>
      <c r="BK380" s="196">
        <f t="shared" ref="BK380:BK396" si="79">ROUND(I380*H380,2)</f>
        <v>0</v>
      </c>
      <c r="BL380" s="14" t="s">
        <v>179</v>
      </c>
      <c r="BM380" s="195" t="s">
        <v>1963</v>
      </c>
    </row>
    <row r="381" spans="1:65" s="2" customFormat="1" ht="24.2" customHeight="1">
      <c r="A381" s="31"/>
      <c r="B381" s="32"/>
      <c r="C381" s="184" t="s">
        <v>1964</v>
      </c>
      <c r="D381" s="184" t="s">
        <v>175</v>
      </c>
      <c r="E381" s="185" t="s">
        <v>1694</v>
      </c>
      <c r="F381" s="186" t="s">
        <v>1695</v>
      </c>
      <c r="G381" s="187" t="s">
        <v>1195</v>
      </c>
      <c r="H381" s="188">
        <v>8</v>
      </c>
      <c r="I381" s="189"/>
      <c r="J381" s="188">
        <f t="shared" si="70"/>
        <v>0</v>
      </c>
      <c r="K381" s="190"/>
      <c r="L381" s="36"/>
      <c r="M381" s="191" t="s">
        <v>1</v>
      </c>
      <c r="N381" s="192" t="s">
        <v>38</v>
      </c>
      <c r="O381" s="68"/>
      <c r="P381" s="193">
        <f t="shared" si="71"/>
        <v>0</v>
      </c>
      <c r="Q381" s="193">
        <v>0</v>
      </c>
      <c r="R381" s="193">
        <f t="shared" si="72"/>
        <v>0</v>
      </c>
      <c r="S381" s="193">
        <v>0</v>
      </c>
      <c r="T381" s="194">
        <f t="shared" si="73"/>
        <v>0</v>
      </c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R381" s="195" t="s">
        <v>179</v>
      </c>
      <c r="AT381" s="195" t="s">
        <v>175</v>
      </c>
      <c r="AU381" s="195" t="s">
        <v>80</v>
      </c>
      <c r="AY381" s="14" t="s">
        <v>172</v>
      </c>
      <c r="BE381" s="196">
        <f t="shared" si="74"/>
        <v>0</v>
      </c>
      <c r="BF381" s="196">
        <f t="shared" si="75"/>
        <v>0</v>
      </c>
      <c r="BG381" s="196">
        <f t="shared" si="76"/>
        <v>0</v>
      </c>
      <c r="BH381" s="196">
        <f t="shared" si="77"/>
        <v>0</v>
      </c>
      <c r="BI381" s="196">
        <f t="shared" si="78"/>
        <v>0</v>
      </c>
      <c r="BJ381" s="14" t="s">
        <v>180</v>
      </c>
      <c r="BK381" s="196">
        <f t="shared" si="79"/>
        <v>0</v>
      </c>
      <c r="BL381" s="14" t="s">
        <v>179</v>
      </c>
      <c r="BM381" s="195" t="s">
        <v>1967</v>
      </c>
    </row>
    <row r="382" spans="1:65" s="2" customFormat="1" ht="24.2" customHeight="1">
      <c r="A382" s="31"/>
      <c r="B382" s="32"/>
      <c r="C382" s="184" t="s">
        <v>1382</v>
      </c>
      <c r="D382" s="184" t="s">
        <v>175</v>
      </c>
      <c r="E382" s="185" t="s">
        <v>1697</v>
      </c>
      <c r="F382" s="186" t="s">
        <v>1698</v>
      </c>
      <c r="G382" s="187" t="s">
        <v>1195</v>
      </c>
      <c r="H382" s="188">
        <v>56</v>
      </c>
      <c r="I382" s="189"/>
      <c r="J382" s="188">
        <f t="shared" si="70"/>
        <v>0</v>
      </c>
      <c r="K382" s="190"/>
      <c r="L382" s="36"/>
      <c r="M382" s="191" t="s">
        <v>1</v>
      </c>
      <c r="N382" s="192" t="s">
        <v>38</v>
      </c>
      <c r="O382" s="68"/>
      <c r="P382" s="193">
        <f t="shared" si="71"/>
        <v>0</v>
      </c>
      <c r="Q382" s="193">
        <v>0</v>
      </c>
      <c r="R382" s="193">
        <f t="shared" si="72"/>
        <v>0</v>
      </c>
      <c r="S382" s="193">
        <v>0</v>
      </c>
      <c r="T382" s="194">
        <f t="shared" si="73"/>
        <v>0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R382" s="195" t="s">
        <v>179</v>
      </c>
      <c r="AT382" s="195" t="s">
        <v>175</v>
      </c>
      <c r="AU382" s="195" t="s">
        <v>80</v>
      </c>
      <c r="AY382" s="14" t="s">
        <v>172</v>
      </c>
      <c r="BE382" s="196">
        <f t="shared" si="74"/>
        <v>0</v>
      </c>
      <c r="BF382" s="196">
        <f t="shared" si="75"/>
        <v>0</v>
      </c>
      <c r="BG382" s="196">
        <f t="shared" si="76"/>
        <v>0</v>
      </c>
      <c r="BH382" s="196">
        <f t="shared" si="77"/>
        <v>0</v>
      </c>
      <c r="BI382" s="196">
        <f t="shared" si="78"/>
        <v>0</v>
      </c>
      <c r="BJ382" s="14" t="s">
        <v>180</v>
      </c>
      <c r="BK382" s="196">
        <f t="shared" si="79"/>
        <v>0</v>
      </c>
      <c r="BL382" s="14" t="s">
        <v>179</v>
      </c>
      <c r="BM382" s="195" t="s">
        <v>1970</v>
      </c>
    </row>
    <row r="383" spans="1:65" s="2" customFormat="1" ht="24.2" customHeight="1">
      <c r="A383" s="31"/>
      <c r="B383" s="32"/>
      <c r="C383" s="184" t="s">
        <v>1971</v>
      </c>
      <c r="D383" s="184" t="s">
        <v>175</v>
      </c>
      <c r="E383" s="185" t="s">
        <v>1701</v>
      </c>
      <c r="F383" s="186" t="s">
        <v>1702</v>
      </c>
      <c r="G383" s="187" t="s">
        <v>1195</v>
      </c>
      <c r="H383" s="188">
        <v>40</v>
      </c>
      <c r="I383" s="189"/>
      <c r="J383" s="188">
        <f t="shared" si="70"/>
        <v>0</v>
      </c>
      <c r="K383" s="190"/>
      <c r="L383" s="36"/>
      <c r="M383" s="191" t="s">
        <v>1</v>
      </c>
      <c r="N383" s="192" t="s">
        <v>38</v>
      </c>
      <c r="O383" s="68"/>
      <c r="P383" s="193">
        <f t="shared" si="71"/>
        <v>0</v>
      </c>
      <c r="Q383" s="193">
        <v>0</v>
      </c>
      <c r="R383" s="193">
        <f t="shared" si="72"/>
        <v>0</v>
      </c>
      <c r="S383" s="193">
        <v>0</v>
      </c>
      <c r="T383" s="194">
        <f t="shared" si="73"/>
        <v>0</v>
      </c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R383" s="195" t="s">
        <v>179</v>
      </c>
      <c r="AT383" s="195" t="s">
        <v>175</v>
      </c>
      <c r="AU383" s="195" t="s">
        <v>80</v>
      </c>
      <c r="AY383" s="14" t="s">
        <v>172</v>
      </c>
      <c r="BE383" s="196">
        <f t="shared" si="74"/>
        <v>0</v>
      </c>
      <c r="BF383" s="196">
        <f t="shared" si="75"/>
        <v>0</v>
      </c>
      <c r="BG383" s="196">
        <f t="shared" si="76"/>
        <v>0</v>
      </c>
      <c r="BH383" s="196">
        <f t="shared" si="77"/>
        <v>0</v>
      </c>
      <c r="BI383" s="196">
        <f t="shared" si="78"/>
        <v>0</v>
      </c>
      <c r="BJ383" s="14" t="s">
        <v>180</v>
      </c>
      <c r="BK383" s="196">
        <f t="shared" si="79"/>
        <v>0</v>
      </c>
      <c r="BL383" s="14" t="s">
        <v>179</v>
      </c>
      <c r="BM383" s="195" t="s">
        <v>1974</v>
      </c>
    </row>
    <row r="384" spans="1:65" s="2" customFormat="1" ht="24.2" customHeight="1">
      <c r="A384" s="31"/>
      <c r="B384" s="32"/>
      <c r="C384" s="184" t="s">
        <v>1385</v>
      </c>
      <c r="D384" s="184" t="s">
        <v>175</v>
      </c>
      <c r="E384" s="185" t="s">
        <v>1704</v>
      </c>
      <c r="F384" s="186" t="s">
        <v>1705</v>
      </c>
      <c r="G384" s="187" t="s">
        <v>1195</v>
      </c>
      <c r="H384" s="188">
        <v>24</v>
      </c>
      <c r="I384" s="189"/>
      <c r="J384" s="188">
        <f t="shared" si="70"/>
        <v>0</v>
      </c>
      <c r="K384" s="190"/>
      <c r="L384" s="36"/>
      <c r="M384" s="191" t="s">
        <v>1</v>
      </c>
      <c r="N384" s="192" t="s">
        <v>38</v>
      </c>
      <c r="O384" s="68"/>
      <c r="P384" s="193">
        <f t="shared" si="71"/>
        <v>0</v>
      </c>
      <c r="Q384" s="193">
        <v>0</v>
      </c>
      <c r="R384" s="193">
        <f t="shared" si="72"/>
        <v>0</v>
      </c>
      <c r="S384" s="193">
        <v>0</v>
      </c>
      <c r="T384" s="194">
        <f t="shared" si="73"/>
        <v>0</v>
      </c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R384" s="195" t="s">
        <v>179</v>
      </c>
      <c r="AT384" s="195" t="s">
        <v>175</v>
      </c>
      <c r="AU384" s="195" t="s">
        <v>80</v>
      </c>
      <c r="AY384" s="14" t="s">
        <v>172</v>
      </c>
      <c r="BE384" s="196">
        <f t="shared" si="74"/>
        <v>0</v>
      </c>
      <c r="BF384" s="196">
        <f t="shared" si="75"/>
        <v>0</v>
      </c>
      <c r="BG384" s="196">
        <f t="shared" si="76"/>
        <v>0</v>
      </c>
      <c r="BH384" s="196">
        <f t="shared" si="77"/>
        <v>0</v>
      </c>
      <c r="BI384" s="196">
        <f t="shared" si="78"/>
        <v>0</v>
      </c>
      <c r="BJ384" s="14" t="s">
        <v>180</v>
      </c>
      <c r="BK384" s="196">
        <f t="shared" si="79"/>
        <v>0</v>
      </c>
      <c r="BL384" s="14" t="s">
        <v>179</v>
      </c>
      <c r="BM384" s="195" t="s">
        <v>1977</v>
      </c>
    </row>
    <row r="385" spans="1:65" s="2" customFormat="1" ht="24.2" customHeight="1">
      <c r="A385" s="31"/>
      <c r="B385" s="32"/>
      <c r="C385" s="184" t="s">
        <v>1978</v>
      </c>
      <c r="D385" s="184" t="s">
        <v>175</v>
      </c>
      <c r="E385" s="185" t="s">
        <v>1708</v>
      </c>
      <c r="F385" s="186" t="s">
        <v>1709</v>
      </c>
      <c r="G385" s="187" t="s">
        <v>1195</v>
      </c>
      <c r="H385" s="188">
        <v>24</v>
      </c>
      <c r="I385" s="189"/>
      <c r="J385" s="188">
        <f t="shared" si="70"/>
        <v>0</v>
      </c>
      <c r="K385" s="190"/>
      <c r="L385" s="36"/>
      <c r="M385" s="191" t="s">
        <v>1</v>
      </c>
      <c r="N385" s="192" t="s">
        <v>38</v>
      </c>
      <c r="O385" s="68"/>
      <c r="P385" s="193">
        <f t="shared" si="71"/>
        <v>0</v>
      </c>
      <c r="Q385" s="193">
        <v>0</v>
      </c>
      <c r="R385" s="193">
        <f t="shared" si="72"/>
        <v>0</v>
      </c>
      <c r="S385" s="193">
        <v>0</v>
      </c>
      <c r="T385" s="194">
        <f t="shared" si="73"/>
        <v>0</v>
      </c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R385" s="195" t="s">
        <v>179</v>
      </c>
      <c r="AT385" s="195" t="s">
        <v>175</v>
      </c>
      <c r="AU385" s="195" t="s">
        <v>80</v>
      </c>
      <c r="AY385" s="14" t="s">
        <v>172</v>
      </c>
      <c r="BE385" s="196">
        <f t="shared" si="74"/>
        <v>0</v>
      </c>
      <c r="BF385" s="196">
        <f t="shared" si="75"/>
        <v>0</v>
      </c>
      <c r="BG385" s="196">
        <f t="shared" si="76"/>
        <v>0</v>
      </c>
      <c r="BH385" s="196">
        <f t="shared" si="77"/>
        <v>0</v>
      </c>
      <c r="BI385" s="196">
        <f t="shared" si="78"/>
        <v>0</v>
      </c>
      <c r="BJ385" s="14" t="s">
        <v>180</v>
      </c>
      <c r="BK385" s="196">
        <f t="shared" si="79"/>
        <v>0</v>
      </c>
      <c r="BL385" s="14" t="s">
        <v>179</v>
      </c>
      <c r="BM385" s="195" t="s">
        <v>1981</v>
      </c>
    </row>
    <row r="386" spans="1:65" s="2" customFormat="1" ht="24.2" customHeight="1">
      <c r="A386" s="31"/>
      <c r="B386" s="32"/>
      <c r="C386" s="184" t="s">
        <v>1389</v>
      </c>
      <c r="D386" s="184" t="s">
        <v>175</v>
      </c>
      <c r="E386" s="185" t="s">
        <v>1711</v>
      </c>
      <c r="F386" s="186" t="s">
        <v>1712</v>
      </c>
      <c r="G386" s="187" t="s">
        <v>1195</v>
      </c>
      <c r="H386" s="188">
        <v>8</v>
      </c>
      <c r="I386" s="189"/>
      <c r="J386" s="188">
        <f t="shared" si="70"/>
        <v>0</v>
      </c>
      <c r="K386" s="190"/>
      <c r="L386" s="36"/>
      <c r="M386" s="191" t="s">
        <v>1</v>
      </c>
      <c r="N386" s="192" t="s">
        <v>38</v>
      </c>
      <c r="O386" s="68"/>
      <c r="P386" s="193">
        <f t="shared" si="71"/>
        <v>0</v>
      </c>
      <c r="Q386" s="193">
        <v>0</v>
      </c>
      <c r="R386" s="193">
        <f t="shared" si="72"/>
        <v>0</v>
      </c>
      <c r="S386" s="193">
        <v>0</v>
      </c>
      <c r="T386" s="194">
        <f t="shared" si="73"/>
        <v>0</v>
      </c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R386" s="195" t="s">
        <v>179</v>
      </c>
      <c r="AT386" s="195" t="s">
        <v>175</v>
      </c>
      <c r="AU386" s="195" t="s">
        <v>80</v>
      </c>
      <c r="AY386" s="14" t="s">
        <v>172</v>
      </c>
      <c r="BE386" s="196">
        <f t="shared" si="74"/>
        <v>0</v>
      </c>
      <c r="BF386" s="196">
        <f t="shared" si="75"/>
        <v>0</v>
      </c>
      <c r="BG386" s="196">
        <f t="shared" si="76"/>
        <v>0</v>
      </c>
      <c r="BH386" s="196">
        <f t="shared" si="77"/>
        <v>0</v>
      </c>
      <c r="BI386" s="196">
        <f t="shared" si="78"/>
        <v>0</v>
      </c>
      <c r="BJ386" s="14" t="s">
        <v>180</v>
      </c>
      <c r="BK386" s="196">
        <f t="shared" si="79"/>
        <v>0</v>
      </c>
      <c r="BL386" s="14" t="s">
        <v>179</v>
      </c>
      <c r="BM386" s="195" t="s">
        <v>1984</v>
      </c>
    </row>
    <row r="387" spans="1:65" s="2" customFormat="1" ht="24.2" customHeight="1">
      <c r="A387" s="31"/>
      <c r="B387" s="32"/>
      <c r="C387" s="184" t="s">
        <v>1985</v>
      </c>
      <c r="D387" s="184" t="s">
        <v>175</v>
      </c>
      <c r="E387" s="185" t="s">
        <v>1715</v>
      </c>
      <c r="F387" s="186" t="s">
        <v>1716</v>
      </c>
      <c r="G387" s="187" t="s">
        <v>1195</v>
      </c>
      <c r="H387" s="188">
        <v>8</v>
      </c>
      <c r="I387" s="189"/>
      <c r="J387" s="188">
        <f t="shared" si="70"/>
        <v>0</v>
      </c>
      <c r="K387" s="190"/>
      <c r="L387" s="36"/>
      <c r="M387" s="191" t="s">
        <v>1</v>
      </c>
      <c r="N387" s="192" t="s">
        <v>38</v>
      </c>
      <c r="O387" s="68"/>
      <c r="P387" s="193">
        <f t="shared" si="71"/>
        <v>0</v>
      </c>
      <c r="Q387" s="193">
        <v>0</v>
      </c>
      <c r="R387" s="193">
        <f t="shared" si="72"/>
        <v>0</v>
      </c>
      <c r="S387" s="193">
        <v>0</v>
      </c>
      <c r="T387" s="194">
        <f t="shared" si="73"/>
        <v>0</v>
      </c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R387" s="195" t="s">
        <v>179</v>
      </c>
      <c r="AT387" s="195" t="s">
        <v>175</v>
      </c>
      <c r="AU387" s="195" t="s">
        <v>80</v>
      </c>
      <c r="AY387" s="14" t="s">
        <v>172</v>
      </c>
      <c r="BE387" s="196">
        <f t="shared" si="74"/>
        <v>0</v>
      </c>
      <c r="BF387" s="196">
        <f t="shared" si="75"/>
        <v>0</v>
      </c>
      <c r="BG387" s="196">
        <f t="shared" si="76"/>
        <v>0</v>
      </c>
      <c r="BH387" s="196">
        <f t="shared" si="77"/>
        <v>0</v>
      </c>
      <c r="BI387" s="196">
        <f t="shared" si="78"/>
        <v>0</v>
      </c>
      <c r="BJ387" s="14" t="s">
        <v>180</v>
      </c>
      <c r="BK387" s="196">
        <f t="shared" si="79"/>
        <v>0</v>
      </c>
      <c r="BL387" s="14" t="s">
        <v>179</v>
      </c>
      <c r="BM387" s="195" t="s">
        <v>1988</v>
      </c>
    </row>
    <row r="388" spans="1:65" s="2" customFormat="1" ht="24.2" customHeight="1">
      <c r="A388" s="31"/>
      <c r="B388" s="32"/>
      <c r="C388" s="184" t="s">
        <v>1392</v>
      </c>
      <c r="D388" s="184" t="s">
        <v>175</v>
      </c>
      <c r="E388" s="185" t="s">
        <v>1718</v>
      </c>
      <c r="F388" s="186" t="s">
        <v>1719</v>
      </c>
      <c r="G388" s="187" t="s">
        <v>1195</v>
      </c>
      <c r="H388" s="188">
        <v>48</v>
      </c>
      <c r="I388" s="189"/>
      <c r="J388" s="188">
        <f t="shared" si="70"/>
        <v>0</v>
      </c>
      <c r="K388" s="190"/>
      <c r="L388" s="36"/>
      <c r="M388" s="191" t="s">
        <v>1</v>
      </c>
      <c r="N388" s="192" t="s">
        <v>38</v>
      </c>
      <c r="O388" s="68"/>
      <c r="P388" s="193">
        <f t="shared" si="71"/>
        <v>0</v>
      </c>
      <c r="Q388" s="193">
        <v>0</v>
      </c>
      <c r="R388" s="193">
        <f t="shared" si="72"/>
        <v>0</v>
      </c>
      <c r="S388" s="193">
        <v>0</v>
      </c>
      <c r="T388" s="194">
        <f t="shared" si="73"/>
        <v>0</v>
      </c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R388" s="195" t="s">
        <v>179</v>
      </c>
      <c r="AT388" s="195" t="s">
        <v>175</v>
      </c>
      <c r="AU388" s="195" t="s">
        <v>80</v>
      </c>
      <c r="AY388" s="14" t="s">
        <v>172</v>
      </c>
      <c r="BE388" s="196">
        <f t="shared" si="74"/>
        <v>0</v>
      </c>
      <c r="BF388" s="196">
        <f t="shared" si="75"/>
        <v>0</v>
      </c>
      <c r="BG388" s="196">
        <f t="shared" si="76"/>
        <v>0</v>
      </c>
      <c r="BH388" s="196">
        <f t="shared" si="77"/>
        <v>0</v>
      </c>
      <c r="BI388" s="196">
        <f t="shared" si="78"/>
        <v>0</v>
      </c>
      <c r="BJ388" s="14" t="s">
        <v>180</v>
      </c>
      <c r="BK388" s="196">
        <f t="shared" si="79"/>
        <v>0</v>
      </c>
      <c r="BL388" s="14" t="s">
        <v>179</v>
      </c>
      <c r="BM388" s="195" t="s">
        <v>1991</v>
      </c>
    </row>
    <row r="389" spans="1:65" s="2" customFormat="1" ht="24.2" customHeight="1">
      <c r="A389" s="31"/>
      <c r="B389" s="32"/>
      <c r="C389" s="184" t="s">
        <v>1992</v>
      </c>
      <c r="D389" s="184" t="s">
        <v>175</v>
      </c>
      <c r="E389" s="185" t="s">
        <v>1722</v>
      </c>
      <c r="F389" s="186" t="s">
        <v>1723</v>
      </c>
      <c r="G389" s="187" t="s">
        <v>1195</v>
      </c>
      <c r="H389" s="188">
        <v>16</v>
      </c>
      <c r="I389" s="189"/>
      <c r="J389" s="188">
        <f t="shared" si="70"/>
        <v>0</v>
      </c>
      <c r="K389" s="190"/>
      <c r="L389" s="36"/>
      <c r="M389" s="191" t="s">
        <v>1</v>
      </c>
      <c r="N389" s="192" t="s">
        <v>38</v>
      </c>
      <c r="O389" s="68"/>
      <c r="P389" s="193">
        <f t="shared" si="71"/>
        <v>0</v>
      </c>
      <c r="Q389" s="193">
        <v>0</v>
      </c>
      <c r="R389" s="193">
        <f t="shared" si="72"/>
        <v>0</v>
      </c>
      <c r="S389" s="193">
        <v>0</v>
      </c>
      <c r="T389" s="194">
        <f t="shared" si="73"/>
        <v>0</v>
      </c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R389" s="195" t="s">
        <v>179</v>
      </c>
      <c r="AT389" s="195" t="s">
        <v>175</v>
      </c>
      <c r="AU389" s="195" t="s">
        <v>80</v>
      </c>
      <c r="AY389" s="14" t="s">
        <v>172</v>
      </c>
      <c r="BE389" s="196">
        <f t="shared" si="74"/>
        <v>0</v>
      </c>
      <c r="BF389" s="196">
        <f t="shared" si="75"/>
        <v>0</v>
      </c>
      <c r="BG389" s="196">
        <f t="shared" si="76"/>
        <v>0</v>
      </c>
      <c r="BH389" s="196">
        <f t="shared" si="77"/>
        <v>0</v>
      </c>
      <c r="BI389" s="196">
        <f t="shared" si="78"/>
        <v>0</v>
      </c>
      <c r="BJ389" s="14" t="s">
        <v>180</v>
      </c>
      <c r="BK389" s="196">
        <f t="shared" si="79"/>
        <v>0</v>
      </c>
      <c r="BL389" s="14" t="s">
        <v>179</v>
      </c>
      <c r="BM389" s="195" t="s">
        <v>1995</v>
      </c>
    </row>
    <row r="390" spans="1:65" s="2" customFormat="1" ht="24.2" customHeight="1">
      <c r="A390" s="31"/>
      <c r="B390" s="32"/>
      <c r="C390" s="184" t="s">
        <v>1396</v>
      </c>
      <c r="D390" s="184" t="s">
        <v>175</v>
      </c>
      <c r="E390" s="185" t="s">
        <v>1729</v>
      </c>
      <c r="F390" s="186" t="s">
        <v>1730</v>
      </c>
      <c r="G390" s="187" t="s">
        <v>1195</v>
      </c>
      <c r="H390" s="188">
        <v>48</v>
      </c>
      <c r="I390" s="189"/>
      <c r="J390" s="188">
        <f t="shared" si="70"/>
        <v>0</v>
      </c>
      <c r="K390" s="190"/>
      <c r="L390" s="36"/>
      <c r="M390" s="191" t="s">
        <v>1</v>
      </c>
      <c r="N390" s="192" t="s">
        <v>38</v>
      </c>
      <c r="O390" s="68"/>
      <c r="P390" s="193">
        <f t="shared" si="71"/>
        <v>0</v>
      </c>
      <c r="Q390" s="193">
        <v>0</v>
      </c>
      <c r="R390" s="193">
        <f t="shared" si="72"/>
        <v>0</v>
      </c>
      <c r="S390" s="193">
        <v>0</v>
      </c>
      <c r="T390" s="194">
        <f t="shared" si="73"/>
        <v>0</v>
      </c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R390" s="195" t="s">
        <v>179</v>
      </c>
      <c r="AT390" s="195" t="s">
        <v>175</v>
      </c>
      <c r="AU390" s="195" t="s">
        <v>80</v>
      </c>
      <c r="AY390" s="14" t="s">
        <v>172</v>
      </c>
      <c r="BE390" s="196">
        <f t="shared" si="74"/>
        <v>0</v>
      </c>
      <c r="BF390" s="196">
        <f t="shared" si="75"/>
        <v>0</v>
      </c>
      <c r="BG390" s="196">
        <f t="shared" si="76"/>
        <v>0</v>
      </c>
      <c r="BH390" s="196">
        <f t="shared" si="77"/>
        <v>0</v>
      </c>
      <c r="BI390" s="196">
        <f t="shared" si="78"/>
        <v>0</v>
      </c>
      <c r="BJ390" s="14" t="s">
        <v>180</v>
      </c>
      <c r="BK390" s="196">
        <f t="shared" si="79"/>
        <v>0</v>
      </c>
      <c r="BL390" s="14" t="s">
        <v>179</v>
      </c>
      <c r="BM390" s="195" t="s">
        <v>1998</v>
      </c>
    </row>
    <row r="391" spans="1:65" s="2" customFormat="1" ht="24.2" customHeight="1">
      <c r="A391" s="31"/>
      <c r="B391" s="32"/>
      <c r="C391" s="184" t="s">
        <v>1999</v>
      </c>
      <c r="D391" s="184" t="s">
        <v>175</v>
      </c>
      <c r="E391" s="185" t="s">
        <v>1732</v>
      </c>
      <c r="F391" s="186" t="s">
        <v>1733</v>
      </c>
      <c r="G391" s="187" t="s">
        <v>1195</v>
      </c>
      <c r="H391" s="188">
        <v>12</v>
      </c>
      <c r="I391" s="189"/>
      <c r="J391" s="188">
        <f t="shared" si="70"/>
        <v>0</v>
      </c>
      <c r="K391" s="190"/>
      <c r="L391" s="36"/>
      <c r="M391" s="191" t="s">
        <v>1</v>
      </c>
      <c r="N391" s="192" t="s">
        <v>38</v>
      </c>
      <c r="O391" s="68"/>
      <c r="P391" s="193">
        <f t="shared" si="71"/>
        <v>0</v>
      </c>
      <c r="Q391" s="193">
        <v>0</v>
      </c>
      <c r="R391" s="193">
        <f t="shared" si="72"/>
        <v>0</v>
      </c>
      <c r="S391" s="193">
        <v>0</v>
      </c>
      <c r="T391" s="194">
        <f t="shared" si="73"/>
        <v>0</v>
      </c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R391" s="195" t="s">
        <v>179</v>
      </c>
      <c r="AT391" s="195" t="s">
        <v>175</v>
      </c>
      <c r="AU391" s="195" t="s">
        <v>80</v>
      </c>
      <c r="AY391" s="14" t="s">
        <v>172</v>
      </c>
      <c r="BE391" s="196">
        <f t="shared" si="74"/>
        <v>0</v>
      </c>
      <c r="BF391" s="196">
        <f t="shared" si="75"/>
        <v>0</v>
      </c>
      <c r="BG391" s="196">
        <f t="shared" si="76"/>
        <v>0</v>
      </c>
      <c r="BH391" s="196">
        <f t="shared" si="77"/>
        <v>0</v>
      </c>
      <c r="BI391" s="196">
        <f t="shared" si="78"/>
        <v>0</v>
      </c>
      <c r="BJ391" s="14" t="s">
        <v>180</v>
      </c>
      <c r="BK391" s="196">
        <f t="shared" si="79"/>
        <v>0</v>
      </c>
      <c r="BL391" s="14" t="s">
        <v>179</v>
      </c>
      <c r="BM391" s="195" t="s">
        <v>2002</v>
      </c>
    </row>
    <row r="392" spans="1:65" s="2" customFormat="1" ht="24.2" customHeight="1">
      <c r="A392" s="31"/>
      <c r="B392" s="32"/>
      <c r="C392" s="184" t="s">
        <v>1399</v>
      </c>
      <c r="D392" s="184" t="s">
        <v>175</v>
      </c>
      <c r="E392" s="185" t="s">
        <v>1736</v>
      </c>
      <c r="F392" s="186" t="s">
        <v>1737</v>
      </c>
      <c r="G392" s="187" t="s">
        <v>1195</v>
      </c>
      <c r="H392" s="188">
        <v>12</v>
      </c>
      <c r="I392" s="189"/>
      <c r="J392" s="188">
        <f t="shared" si="70"/>
        <v>0</v>
      </c>
      <c r="K392" s="190"/>
      <c r="L392" s="36"/>
      <c r="M392" s="191" t="s">
        <v>1</v>
      </c>
      <c r="N392" s="192" t="s">
        <v>38</v>
      </c>
      <c r="O392" s="68"/>
      <c r="P392" s="193">
        <f t="shared" si="71"/>
        <v>0</v>
      </c>
      <c r="Q392" s="193">
        <v>0</v>
      </c>
      <c r="R392" s="193">
        <f t="shared" si="72"/>
        <v>0</v>
      </c>
      <c r="S392" s="193">
        <v>0</v>
      </c>
      <c r="T392" s="194">
        <f t="shared" si="73"/>
        <v>0</v>
      </c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R392" s="195" t="s">
        <v>179</v>
      </c>
      <c r="AT392" s="195" t="s">
        <v>175</v>
      </c>
      <c r="AU392" s="195" t="s">
        <v>80</v>
      </c>
      <c r="AY392" s="14" t="s">
        <v>172</v>
      </c>
      <c r="BE392" s="196">
        <f t="shared" si="74"/>
        <v>0</v>
      </c>
      <c r="BF392" s="196">
        <f t="shared" si="75"/>
        <v>0</v>
      </c>
      <c r="BG392" s="196">
        <f t="shared" si="76"/>
        <v>0</v>
      </c>
      <c r="BH392" s="196">
        <f t="shared" si="77"/>
        <v>0</v>
      </c>
      <c r="BI392" s="196">
        <f t="shared" si="78"/>
        <v>0</v>
      </c>
      <c r="BJ392" s="14" t="s">
        <v>180</v>
      </c>
      <c r="BK392" s="196">
        <f t="shared" si="79"/>
        <v>0</v>
      </c>
      <c r="BL392" s="14" t="s">
        <v>179</v>
      </c>
      <c r="BM392" s="195" t="s">
        <v>2005</v>
      </c>
    </row>
    <row r="393" spans="1:65" s="2" customFormat="1" ht="24.2" customHeight="1">
      <c r="A393" s="31"/>
      <c r="B393" s="32"/>
      <c r="C393" s="184" t="s">
        <v>2006</v>
      </c>
      <c r="D393" s="184" t="s">
        <v>175</v>
      </c>
      <c r="E393" s="185" t="s">
        <v>1739</v>
      </c>
      <c r="F393" s="186" t="s">
        <v>2118</v>
      </c>
      <c r="G393" s="187" t="s">
        <v>1665</v>
      </c>
      <c r="H393" s="188">
        <v>30</v>
      </c>
      <c r="I393" s="189"/>
      <c r="J393" s="188">
        <f t="shared" si="70"/>
        <v>0</v>
      </c>
      <c r="K393" s="190"/>
      <c r="L393" s="36"/>
      <c r="M393" s="191" t="s">
        <v>1</v>
      </c>
      <c r="N393" s="192" t="s">
        <v>38</v>
      </c>
      <c r="O393" s="68"/>
      <c r="P393" s="193">
        <f t="shared" si="71"/>
        <v>0</v>
      </c>
      <c r="Q393" s="193">
        <v>0</v>
      </c>
      <c r="R393" s="193">
        <f t="shared" si="72"/>
        <v>0</v>
      </c>
      <c r="S393" s="193">
        <v>0</v>
      </c>
      <c r="T393" s="194">
        <f t="shared" si="73"/>
        <v>0</v>
      </c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R393" s="195" t="s">
        <v>179</v>
      </c>
      <c r="AT393" s="195" t="s">
        <v>175</v>
      </c>
      <c r="AU393" s="195" t="s">
        <v>80</v>
      </c>
      <c r="AY393" s="14" t="s">
        <v>172</v>
      </c>
      <c r="BE393" s="196">
        <f t="shared" si="74"/>
        <v>0</v>
      </c>
      <c r="BF393" s="196">
        <f t="shared" si="75"/>
        <v>0</v>
      </c>
      <c r="BG393" s="196">
        <f t="shared" si="76"/>
        <v>0</v>
      </c>
      <c r="BH393" s="196">
        <f t="shared" si="77"/>
        <v>0</v>
      </c>
      <c r="BI393" s="196">
        <f t="shared" si="78"/>
        <v>0</v>
      </c>
      <c r="BJ393" s="14" t="s">
        <v>180</v>
      </c>
      <c r="BK393" s="196">
        <f t="shared" si="79"/>
        <v>0</v>
      </c>
      <c r="BL393" s="14" t="s">
        <v>179</v>
      </c>
      <c r="BM393" s="195" t="s">
        <v>2009</v>
      </c>
    </row>
    <row r="394" spans="1:65" s="2" customFormat="1" ht="24.2" customHeight="1">
      <c r="A394" s="31"/>
      <c r="B394" s="32"/>
      <c r="C394" s="184" t="s">
        <v>1403</v>
      </c>
      <c r="D394" s="184" t="s">
        <v>175</v>
      </c>
      <c r="E394" s="185" t="s">
        <v>1743</v>
      </c>
      <c r="F394" s="186" t="s">
        <v>1744</v>
      </c>
      <c r="G394" s="187" t="s">
        <v>1195</v>
      </c>
      <c r="H394" s="188">
        <v>4</v>
      </c>
      <c r="I394" s="189"/>
      <c r="J394" s="188">
        <f t="shared" si="70"/>
        <v>0</v>
      </c>
      <c r="K394" s="190"/>
      <c r="L394" s="36"/>
      <c r="M394" s="191" t="s">
        <v>1</v>
      </c>
      <c r="N394" s="192" t="s">
        <v>38</v>
      </c>
      <c r="O394" s="68"/>
      <c r="P394" s="193">
        <f t="shared" si="71"/>
        <v>0</v>
      </c>
      <c r="Q394" s="193">
        <v>0</v>
      </c>
      <c r="R394" s="193">
        <f t="shared" si="72"/>
        <v>0</v>
      </c>
      <c r="S394" s="193">
        <v>0</v>
      </c>
      <c r="T394" s="194">
        <f t="shared" si="73"/>
        <v>0</v>
      </c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R394" s="195" t="s">
        <v>179</v>
      </c>
      <c r="AT394" s="195" t="s">
        <v>175</v>
      </c>
      <c r="AU394" s="195" t="s">
        <v>80</v>
      </c>
      <c r="AY394" s="14" t="s">
        <v>172</v>
      </c>
      <c r="BE394" s="196">
        <f t="shared" si="74"/>
        <v>0</v>
      </c>
      <c r="BF394" s="196">
        <f t="shared" si="75"/>
        <v>0</v>
      </c>
      <c r="BG394" s="196">
        <f t="shared" si="76"/>
        <v>0</v>
      </c>
      <c r="BH394" s="196">
        <f t="shared" si="77"/>
        <v>0</v>
      </c>
      <c r="BI394" s="196">
        <f t="shared" si="78"/>
        <v>0</v>
      </c>
      <c r="BJ394" s="14" t="s">
        <v>180</v>
      </c>
      <c r="BK394" s="196">
        <f t="shared" si="79"/>
        <v>0</v>
      </c>
      <c r="BL394" s="14" t="s">
        <v>179</v>
      </c>
      <c r="BM394" s="195" t="s">
        <v>2012</v>
      </c>
    </row>
    <row r="395" spans="1:65" s="2" customFormat="1" ht="24.2" customHeight="1">
      <c r="A395" s="31"/>
      <c r="B395" s="32"/>
      <c r="C395" s="184" t="s">
        <v>2013</v>
      </c>
      <c r="D395" s="184" t="s">
        <v>175</v>
      </c>
      <c r="E395" s="185" t="s">
        <v>1746</v>
      </c>
      <c r="F395" s="186" t="s">
        <v>1747</v>
      </c>
      <c r="G395" s="187" t="s">
        <v>1195</v>
      </c>
      <c r="H395" s="188">
        <v>4</v>
      </c>
      <c r="I395" s="189"/>
      <c r="J395" s="188">
        <f t="shared" si="70"/>
        <v>0</v>
      </c>
      <c r="K395" s="190"/>
      <c r="L395" s="36"/>
      <c r="M395" s="191" t="s">
        <v>1</v>
      </c>
      <c r="N395" s="192" t="s">
        <v>38</v>
      </c>
      <c r="O395" s="68"/>
      <c r="P395" s="193">
        <f t="shared" si="71"/>
        <v>0</v>
      </c>
      <c r="Q395" s="193">
        <v>0</v>
      </c>
      <c r="R395" s="193">
        <f t="shared" si="72"/>
        <v>0</v>
      </c>
      <c r="S395" s="193">
        <v>0</v>
      </c>
      <c r="T395" s="194">
        <f t="shared" si="73"/>
        <v>0</v>
      </c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R395" s="195" t="s">
        <v>179</v>
      </c>
      <c r="AT395" s="195" t="s">
        <v>175</v>
      </c>
      <c r="AU395" s="195" t="s">
        <v>80</v>
      </c>
      <c r="AY395" s="14" t="s">
        <v>172</v>
      </c>
      <c r="BE395" s="196">
        <f t="shared" si="74"/>
        <v>0</v>
      </c>
      <c r="BF395" s="196">
        <f t="shared" si="75"/>
        <v>0</v>
      </c>
      <c r="BG395" s="196">
        <f t="shared" si="76"/>
        <v>0</v>
      </c>
      <c r="BH395" s="196">
        <f t="shared" si="77"/>
        <v>0</v>
      </c>
      <c r="BI395" s="196">
        <f t="shared" si="78"/>
        <v>0</v>
      </c>
      <c r="BJ395" s="14" t="s">
        <v>180</v>
      </c>
      <c r="BK395" s="196">
        <f t="shared" si="79"/>
        <v>0</v>
      </c>
      <c r="BL395" s="14" t="s">
        <v>179</v>
      </c>
      <c r="BM395" s="195" t="s">
        <v>2016</v>
      </c>
    </row>
    <row r="396" spans="1:65" s="2" customFormat="1" ht="24.2" customHeight="1">
      <c r="A396" s="31"/>
      <c r="B396" s="32"/>
      <c r="C396" s="184" t="s">
        <v>1406</v>
      </c>
      <c r="D396" s="184" t="s">
        <v>175</v>
      </c>
      <c r="E396" s="185" t="s">
        <v>1750</v>
      </c>
      <c r="F396" s="186" t="s">
        <v>1751</v>
      </c>
      <c r="G396" s="187" t="s">
        <v>1665</v>
      </c>
      <c r="H396" s="188">
        <v>30</v>
      </c>
      <c r="I396" s="189"/>
      <c r="J396" s="188">
        <f t="shared" si="70"/>
        <v>0</v>
      </c>
      <c r="K396" s="190"/>
      <c r="L396" s="36"/>
      <c r="M396" s="207" t="s">
        <v>1</v>
      </c>
      <c r="N396" s="208" t="s">
        <v>38</v>
      </c>
      <c r="O396" s="209"/>
      <c r="P396" s="210">
        <f t="shared" si="71"/>
        <v>0</v>
      </c>
      <c r="Q396" s="210">
        <v>0</v>
      </c>
      <c r="R396" s="210">
        <f t="shared" si="72"/>
        <v>0</v>
      </c>
      <c r="S396" s="210">
        <v>0</v>
      </c>
      <c r="T396" s="211">
        <f t="shared" si="73"/>
        <v>0</v>
      </c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R396" s="195" t="s">
        <v>179</v>
      </c>
      <c r="AT396" s="195" t="s">
        <v>175</v>
      </c>
      <c r="AU396" s="195" t="s">
        <v>80</v>
      </c>
      <c r="AY396" s="14" t="s">
        <v>172</v>
      </c>
      <c r="BE396" s="196">
        <f t="shared" si="74"/>
        <v>0</v>
      </c>
      <c r="BF396" s="196">
        <f t="shared" si="75"/>
        <v>0</v>
      </c>
      <c r="BG396" s="196">
        <f t="shared" si="76"/>
        <v>0</v>
      </c>
      <c r="BH396" s="196">
        <f t="shared" si="77"/>
        <v>0</v>
      </c>
      <c r="BI396" s="196">
        <f t="shared" si="78"/>
        <v>0</v>
      </c>
      <c r="BJ396" s="14" t="s">
        <v>180</v>
      </c>
      <c r="BK396" s="196">
        <f t="shared" si="79"/>
        <v>0</v>
      </c>
      <c r="BL396" s="14" t="s">
        <v>179</v>
      </c>
      <c r="BM396" s="195" t="s">
        <v>2019</v>
      </c>
    </row>
    <row r="397" spans="1:65" s="2" customFormat="1" ht="6.95" customHeight="1">
      <c r="A397" s="31"/>
      <c r="B397" s="51"/>
      <c r="C397" s="52"/>
      <c r="D397" s="52"/>
      <c r="E397" s="52"/>
      <c r="F397" s="52"/>
      <c r="G397" s="52"/>
      <c r="H397" s="52"/>
      <c r="I397" s="52"/>
      <c r="J397" s="52"/>
      <c r="K397" s="52"/>
      <c r="L397" s="36"/>
      <c r="M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</row>
  </sheetData>
  <sheetProtection algorithmName="SHA-512" hashValue="wd42ud6Ue1iW8ZewPh/+M46NIcVUmuRzTWXXSvu5LOIWsF6BwjWGnXbbYL5cKDCqmisJAyHtZy17j72GUprUhA==" saltValue="48Ds2LUsOS3gMx7zLttpdQ==" spinCount="100000" sheet="1" objects="1" scenarios="1" formatColumns="0" formatRows="0" autoFilter="0"/>
  <autoFilter ref="C125:K396" xr:uid="{00000000-0009-0000-0000-000015000000}"/>
  <mergeCells count="9">
    <mergeCell ref="E87:H87"/>
    <mergeCell ref="E116:H116"/>
    <mergeCell ref="E118:H118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BM433"/>
  <sheetViews>
    <sheetView showGridLines="0" topLeftCell="A419" workbookViewId="0">
      <selection activeCell="F2" sqref="F2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129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24.75" customHeight="1">
      <c r="A9" s="31"/>
      <c r="B9" s="36"/>
      <c r="C9" s="31"/>
      <c r="D9" s="31"/>
      <c r="E9" s="341" t="s">
        <v>2434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29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29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">
        <v>1</v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">
        <v>1025</v>
      </c>
      <c r="F21" s="31"/>
      <c r="G21" s="31"/>
      <c r="H21" s="31"/>
      <c r="I21" s="109" t="s">
        <v>25</v>
      </c>
      <c r="J21" s="110" t="s">
        <v>1</v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ROUND(J126,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ROUND((SUM(BE126:BE432)),  2)</f>
        <v>0</v>
      </c>
      <c r="G33" s="31"/>
      <c r="H33" s="31"/>
      <c r="I33" s="121">
        <v>0.2</v>
      </c>
      <c r="J33" s="120">
        <f>ROUND(((SUM(BE126:BE432))*I33),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ROUND((SUM(BF126:BF432)),  2)</f>
        <v>0</v>
      </c>
      <c r="G34" s="31"/>
      <c r="H34" s="31"/>
      <c r="I34" s="121">
        <v>0.2</v>
      </c>
      <c r="J34" s="120">
        <f>ROUND(((SUM(BF126:BF432))*I34),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ROUND((SUM(BG126:BG432)),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ROUND((SUM(BH126:BH432)),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ROUND((SUM(BI126:BI432)),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24.75" customHeight="1">
      <c r="A87" s="31"/>
      <c r="B87" s="32"/>
      <c r="C87" s="33"/>
      <c r="D87" s="33"/>
      <c r="E87" s="307" t="str">
        <f>E9</f>
        <v>789 - 789-00 Modernizácia CSD križovatky 582 (582a)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 xml:space="preserve"> 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 xml:space="preserve"> </v>
      </c>
      <c r="G91" s="33"/>
      <c r="H91" s="33"/>
      <c r="I91" s="26" t="s">
        <v>28</v>
      </c>
      <c r="J91" s="29" t="str">
        <f>E21</f>
        <v xml:space="preserve"> PROJ-SIG, s.r.o.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J126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1:31" s="9" customFormat="1" ht="24.95" customHeight="1">
      <c r="B97" s="144"/>
      <c r="C97" s="145"/>
      <c r="D97" s="146" t="s">
        <v>1026</v>
      </c>
      <c r="E97" s="147"/>
      <c r="F97" s="147"/>
      <c r="G97" s="147"/>
      <c r="H97" s="147"/>
      <c r="I97" s="147"/>
      <c r="J97" s="148">
        <f>J127</f>
        <v>0</v>
      </c>
      <c r="K97" s="145"/>
      <c r="L97" s="149"/>
    </row>
    <row r="98" spans="1:31" s="10" customFormat="1" ht="19.899999999999999" customHeight="1">
      <c r="B98" s="150"/>
      <c r="C98" s="151"/>
      <c r="D98" s="152" t="s">
        <v>1753</v>
      </c>
      <c r="E98" s="153"/>
      <c r="F98" s="153"/>
      <c r="G98" s="153"/>
      <c r="H98" s="153"/>
      <c r="I98" s="153"/>
      <c r="J98" s="154">
        <f>J128</f>
        <v>0</v>
      </c>
      <c r="K98" s="151"/>
      <c r="L98" s="155"/>
    </row>
    <row r="99" spans="1:31" s="10" customFormat="1" ht="19.899999999999999" customHeight="1">
      <c r="B99" s="150"/>
      <c r="C99" s="151"/>
      <c r="D99" s="152" t="s">
        <v>1027</v>
      </c>
      <c r="E99" s="153"/>
      <c r="F99" s="153"/>
      <c r="G99" s="153"/>
      <c r="H99" s="153"/>
      <c r="I99" s="153"/>
      <c r="J99" s="154">
        <f>J133</f>
        <v>0</v>
      </c>
      <c r="K99" s="151"/>
      <c r="L99" s="155"/>
    </row>
    <row r="100" spans="1:31" s="10" customFormat="1" ht="19.899999999999999" customHeight="1">
      <c r="B100" s="150"/>
      <c r="C100" s="151"/>
      <c r="D100" s="152" t="s">
        <v>1029</v>
      </c>
      <c r="E100" s="153"/>
      <c r="F100" s="153"/>
      <c r="G100" s="153"/>
      <c r="H100" s="153"/>
      <c r="I100" s="153"/>
      <c r="J100" s="154">
        <f>J142</f>
        <v>0</v>
      </c>
      <c r="K100" s="151"/>
      <c r="L100" s="155"/>
    </row>
    <row r="101" spans="1:31" s="9" customFormat="1" ht="24.95" customHeight="1">
      <c r="B101" s="144"/>
      <c r="C101" s="145"/>
      <c r="D101" s="146" t="s">
        <v>1030</v>
      </c>
      <c r="E101" s="147"/>
      <c r="F101" s="147"/>
      <c r="G101" s="147"/>
      <c r="H101" s="147"/>
      <c r="I101" s="147"/>
      <c r="J101" s="148">
        <f>J144</f>
        <v>0</v>
      </c>
      <c r="K101" s="145"/>
      <c r="L101" s="149"/>
    </row>
    <row r="102" spans="1:31" s="10" customFormat="1" ht="19.899999999999999" customHeight="1">
      <c r="B102" s="150"/>
      <c r="C102" s="151"/>
      <c r="D102" s="152" t="s">
        <v>1031</v>
      </c>
      <c r="E102" s="153"/>
      <c r="F102" s="153"/>
      <c r="G102" s="153"/>
      <c r="H102" s="153"/>
      <c r="I102" s="153"/>
      <c r="J102" s="154">
        <f>J145</f>
        <v>0</v>
      </c>
      <c r="K102" s="151"/>
      <c r="L102" s="155"/>
    </row>
    <row r="103" spans="1:31" s="10" customFormat="1" ht="19.899999999999999" customHeight="1">
      <c r="B103" s="150"/>
      <c r="C103" s="151"/>
      <c r="D103" s="152" t="s">
        <v>1032</v>
      </c>
      <c r="E103" s="153"/>
      <c r="F103" s="153"/>
      <c r="G103" s="153"/>
      <c r="H103" s="153"/>
      <c r="I103" s="153"/>
      <c r="J103" s="154">
        <f>J190</f>
        <v>0</v>
      </c>
      <c r="K103" s="151"/>
      <c r="L103" s="155"/>
    </row>
    <row r="104" spans="1:31" s="10" customFormat="1" ht="19.899999999999999" customHeight="1">
      <c r="B104" s="150"/>
      <c r="C104" s="151"/>
      <c r="D104" s="152" t="s">
        <v>1033</v>
      </c>
      <c r="E104" s="153"/>
      <c r="F104" s="153"/>
      <c r="G104" s="153"/>
      <c r="H104" s="153"/>
      <c r="I104" s="153"/>
      <c r="J104" s="154">
        <f>J366</f>
        <v>0</v>
      </c>
      <c r="K104" s="151"/>
      <c r="L104" s="155"/>
    </row>
    <row r="105" spans="1:31" s="9" customFormat="1" ht="24.95" customHeight="1">
      <c r="B105" s="144"/>
      <c r="C105" s="145"/>
      <c r="D105" s="146" t="s">
        <v>1034</v>
      </c>
      <c r="E105" s="147"/>
      <c r="F105" s="147"/>
      <c r="G105" s="147"/>
      <c r="H105" s="147"/>
      <c r="I105" s="147"/>
      <c r="J105" s="148">
        <f>J414</f>
        <v>0</v>
      </c>
      <c r="K105" s="145"/>
      <c r="L105" s="149"/>
    </row>
    <row r="106" spans="1:31" s="9" customFormat="1" ht="24.95" customHeight="1">
      <c r="B106" s="144"/>
      <c r="C106" s="145"/>
      <c r="D106" s="146" t="s">
        <v>1034</v>
      </c>
      <c r="E106" s="147"/>
      <c r="F106" s="147"/>
      <c r="G106" s="147"/>
      <c r="H106" s="147"/>
      <c r="I106" s="147"/>
      <c r="J106" s="148">
        <f>J415</f>
        <v>0</v>
      </c>
      <c r="K106" s="145"/>
      <c r="L106" s="149"/>
    </row>
    <row r="107" spans="1:31" s="2" customFormat="1" ht="21.75" customHeight="1">
      <c r="A107" s="31"/>
      <c r="B107" s="32"/>
      <c r="C107" s="33"/>
      <c r="D107" s="33"/>
      <c r="E107" s="33"/>
      <c r="F107" s="33"/>
      <c r="G107" s="33"/>
      <c r="H107" s="33"/>
      <c r="I107" s="33"/>
      <c r="J107" s="33"/>
      <c r="K107" s="33"/>
      <c r="L107" s="48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31" s="2" customFormat="1" ht="6.95" customHeight="1">
      <c r="A108" s="31"/>
      <c r="B108" s="51"/>
      <c r="C108" s="52"/>
      <c r="D108" s="52"/>
      <c r="E108" s="52"/>
      <c r="F108" s="52"/>
      <c r="G108" s="52"/>
      <c r="H108" s="52"/>
      <c r="I108" s="52"/>
      <c r="J108" s="52"/>
      <c r="K108" s="52"/>
      <c r="L108" s="48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12" spans="1:31" s="2" customFormat="1" ht="6.95" customHeight="1">
      <c r="A112" s="31"/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48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3" s="2" customFormat="1" ht="24.95" customHeight="1">
      <c r="A113" s="31"/>
      <c r="B113" s="32"/>
      <c r="C113" s="20" t="s">
        <v>158</v>
      </c>
      <c r="D113" s="33"/>
      <c r="E113" s="33"/>
      <c r="F113" s="33"/>
      <c r="G113" s="33"/>
      <c r="H113" s="33"/>
      <c r="I113" s="33"/>
      <c r="J113" s="33"/>
      <c r="K113" s="33"/>
      <c r="L113" s="48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3" s="2" customFormat="1" ht="6.95" customHeight="1">
      <c r="A114" s="31"/>
      <c r="B114" s="32"/>
      <c r="C114" s="33"/>
      <c r="D114" s="33"/>
      <c r="E114" s="33"/>
      <c r="F114" s="33"/>
      <c r="G114" s="33"/>
      <c r="H114" s="33"/>
      <c r="I114" s="33"/>
      <c r="J114" s="33"/>
      <c r="K114" s="33"/>
      <c r="L114" s="48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3" s="2" customFormat="1" ht="12" customHeight="1">
      <c r="A115" s="31"/>
      <c r="B115" s="32"/>
      <c r="C115" s="26" t="s">
        <v>14</v>
      </c>
      <c r="D115" s="33"/>
      <c r="E115" s="33"/>
      <c r="F115" s="33"/>
      <c r="G115" s="33"/>
      <c r="H115" s="33"/>
      <c r="I115" s="33"/>
      <c r="J115" s="33"/>
      <c r="K115" s="33"/>
      <c r="L115" s="48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3" s="2" customFormat="1" ht="23.25" customHeight="1">
      <c r="A116" s="31"/>
      <c r="B116" s="32"/>
      <c r="C116" s="33"/>
      <c r="D116" s="33"/>
      <c r="E116" s="337" t="str">
        <f>E7</f>
        <v>Vypracovanie proj.dokum.modernizácie riadenia križovatiek cestnou dopravnou signalizáciou s preferenciou MHD-Petržalka</v>
      </c>
      <c r="F116" s="338"/>
      <c r="G116" s="338"/>
      <c r="H116" s="338"/>
      <c r="I116" s="33"/>
      <c r="J116" s="33"/>
      <c r="K116" s="33"/>
      <c r="L116" s="48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3" s="2" customFormat="1" ht="12" customHeight="1">
      <c r="A117" s="31"/>
      <c r="B117" s="32"/>
      <c r="C117" s="26" t="s">
        <v>135</v>
      </c>
      <c r="D117" s="33"/>
      <c r="E117" s="33"/>
      <c r="F117" s="33"/>
      <c r="G117" s="33"/>
      <c r="H117" s="33"/>
      <c r="I117" s="33"/>
      <c r="J117" s="33"/>
      <c r="K117" s="33"/>
      <c r="L117" s="48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3" s="2" customFormat="1" ht="24.75" customHeight="1">
      <c r="A118" s="31"/>
      <c r="B118" s="32"/>
      <c r="C118" s="33"/>
      <c r="D118" s="33"/>
      <c r="E118" s="307" t="str">
        <f>E9</f>
        <v>789 - 789-00 Modernizácia CSD križovatky 582 (582a)</v>
      </c>
      <c r="F118" s="336"/>
      <c r="G118" s="336"/>
      <c r="H118" s="336"/>
      <c r="I118" s="33"/>
      <c r="J118" s="33"/>
      <c r="K118" s="33"/>
      <c r="L118" s="48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3" s="2" customFormat="1" ht="6.95" customHeight="1">
      <c r="A119" s="31"/>
      <c r="B119" s="32"/>
      <c r="C119" s="33"/>
      <c r="D119" s="33"/>
      <c r="E119" s="33"/>
      <c r="F119" s="33"/>
      <c r="G119" s="33"/>
      <c r="H119" s="33"/>
      <c r="I119" s="33"/>
      <c r="J119" s="33"/>
      <c r="K119" s="33"/>
      <c r="L119" s="48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3" s="2" customFormat="1" ht="12" customHeight="1">
      <c r="A120" s="31"/>
      <c r="B120" s="32"/>
      <c r="C120" s="26" t="s">
        <v>18</v>
      </c>
      <c r="D120" s="33"/>
      <c r="E120" s="33"/>
      <c r="F120" s="24" t="str">
        <f>F12</f>
        <v xml:space="preserve"> </v>
      </c>
      <c r="G120" s="33"/>
      <c r="H120" s="33"/>
      <c r="I120" s="26" t="s">
        <v>20</v>
      </c>
      <c r="J120" s="63" t="str">
        <f>IF(J12="","",J12)</f>
        <v>19. 11. 2020</v>
      </c>
      <c r="K120" s="33"/>
      <c r="L120" s="48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3" s="2" customFormat="1" ht="6.95" customHeight="1">
      <c r="A121" s="31"/>
      <c r="B121" s="32"/>
      <c r="C121" s="33"/>
      <c r="D121" s="33"/>
      <c r="E121" s="33"/>
      <c r="F121" s="33"/>
      <c r="G121" s="33"/>
      <c r="H121" s="33"/>
      <c r="I121" s="33"/>
      <c r="J121" s="33"/>
      <c r="K121" s="33"/>
      <c r="L121" s="48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3" s="2" customFormat="1" ht="15.2" customHeight="1">
      <c r="A122" s="31"/>
      <c r="B122" s="32"/>
      <c r="C122" s="26" t="s">
        <v>22</v>
      </c>
      <c r="D122" s="33"/>
      <c r="E122" s="33"/>
      <c r="F122" s="24" t="str">
        <f>E15</f>
        <v xml:space="preserve"> </v>
      </c>
      <c r="G122" s="33"/>
      <c r="H122" s="33"/>
      <c r="I122" s="26" t="s">
        <v>28</v>
      </c>
      <c r="J122" s="29" t="str">
        <f>E21</f>
        <v xml:space="preserve"> PROJ-SIG, s.r.o. </v>
      </c>
      <c r="K122" s="33"/>
      <c r="L122" s="48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3" s="2" customFormat="1" ht="15.2" customHeight="1">
      <c r="A123" s="31"/>
      <c r="B123" s="32"/>
      <c r="C123" s="26" t="s">
        <v>26</v>
      </c>
      <c r="D123" s="33"/>
      <c r="E123" s="33"/>
      <c r="F123" s="24" t="str">
        <f>IF(E18="","",E18)</f>
        <v>Vyplň údaj</v>
      </c>
      <c r="G123" s="33"/>
      <c r="H123" s="33"/>
      <c r="I123" s="26" t="s">
        <v>30</v>
      </c>
      <c r="J123" s="29" t="str">
        <f>E24</f>
        <v xml:space="preserve"> </v>
      </c>
      <c r="K123" s="33"/>
      <c r="L123" s="48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3" s="2" customFormat="1" ht="10.35" customHeight="1">
      <c r="A124" s="31"/>
      <c r="B124" s="32"/>
      <c r="C124" s="33"/>
      <c r="D124" s="33"/>
      <c r="E124" s="33"/>
      <c r="F124" s="33"/>
      <c r="G124" s="33"/>
      <c r="H124" s="33"/>
      <c r="I124" s="33"/>
      <c r="J124" s="33"/>
      <c r="K124" s="33"/>
      <c r="L124" s="48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3" s="11" customFormat="1" ht="29.25" customHeight="1">
      <c r="A125" s="156"/>
      <c r="B125" s="157"/>
      <c r="C125" s="158" t="s">
        <v>159</v>
      </c>
      <c r="D125" s="159" t="s">
        <v>57</v>
      </c>
      <c r="E125" s="159" t="s">
        <v>53</v>
      </c>
      <c r="F125" s="159" t="s">
        <v>54</v>
      </c>
      <c r="G125" s="159" t="s">
        <v>160</v>
      </c>
      <c r="H125" s="159" t="s">
        <v>161</v>
      </c>
      <c r="I125" s="159" t="s">
        <v>162</v>
      </c>
      <c r="J125" s="160" t="s">
        <v>139</v>
      </c>
      <c r="K125" s="161" t="s">
        <v>163</v>
      </c>
      <c r="L125" s="162"/>
      <c r="M125" s="72" t="s">
        <v>1</v>
      </c>
      <c r="N125" s="73" t="s">
        <v>36</v>
      </c>
      <c r="O125" s="73" t="s">
        <v>164</v>
      </c>
      <c r="P125" s="73" t="s">
        <v>165</v>
      </c>
      <c r="Q125" s="73" t="s">
        <v>166</v>
      </c>
      <c r="R125" s="73" t="s">
        <v>167</v>
      </c>
      <c r="S125" s="73" t="s">
        <v>168</v>
      </c>
      <c r="T125" s="74" t="s">
        <v>169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pans="1:63" s="2" customFormat="1" ht="22.9" customHeight="1">
      <c r="A126" s="31"/>
      <c r="B126" s="32"/>
      <c r="C126" s="79" t="s">
        <v>140</v>
      </c>
      <c r="D126" s="33"/>
      <c r="E126" s="33"/>
      <c r="F126" s="33"/>
      <c r="G126" s="33"/>
      <c r="H126" s="33"/>
      <c r="I126" s="33"/>
      <c r="J126" s="163">
        <f>BK126</f>
        <v>0</v>
      </c>
      <c r="K126" s="33"/>
      <c r="L126" s="36"/>
      <c r="M126" s="75"/>
      <c r="N126" s="164"/>
      <c r="O126" s="76"/>
      <c r="P126" s="165">
        <f>P127+P144+P414+P415</f>
        <v>0</v>
      </c>
      <c r="Q126" s="76"/>
      <c r="R126" s="165">
        <f>R127+R144+R414+R415</f>
        <v>23.689174999999999</v>
      </c>
      <c r="S126" s="76"/>
      <c r="T126" s="166">
        <f>T127+T144+T414+T415</f>
        <v>0.373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T126" s="14" t="s">
        <v>71</v>
      </c>
      <c r="AU126" s="14" t="s">
        <v>141</v>
      </c>
      <c r="BK126" s="167">
        <f>BK127+BK144+BK414+BK415</f>
        <v>0</v>
      </c>
    </row>
    <row r="127" spans="1:63" s="12" customFormat="1" ht="25.9" customHeight="1">
      <c r="B127" s="168"/>
      <c r="C127" s="169"/>
      <c r="D127" s="170" t="s">
        <v>71</v>
      </c>
      <c r="E127" s="171" t="s">
        <v>1035</v>
      </c>
      <c r="F127" s="171" t="s">
        <v>1036</v>
      </c>
      <c r="G127" s="169"/>
      <c r="H127" s="169"/>
      <c r="I127" s="172"/>
      <c r="J127" s="173">
        <f>BK127</f>
        <v>0</v>
      </c>
      <c r="K127" s="169"/>
      <c r="L127" s="174"/>
      <c r="M127" s="175"/>
      <c r="N127" s="176"/>
      <c r="O127" s="176"/>
      <c r="P127" s="177">
        <f>P128+P133+P142</f>
        <v>0</v>
      </c>
      <c r="Q127" s="176"/>
      <c r="R127" s="177">
        <f>R128+R133+R142</f>
        <v>1.19645</v>
      </c>
      <c r="S127" s="176"/>
      <c r="T127" s="178">
        <f>T128+T133+T142</f>
        <v>3.3000000000000002E-2</v>
      </c>
      <c r="AR127" s="179" t="s">
        <v>80</v>
      </c>
      <c r="AT127" s="180" t="s">
        <v>71</v>
      </c>
      <c r="AU127" s="180" t="s">
        <v>72</v>
      </c>
      <c r="AY127" s="179" t="s">
        <v>172</v>
      </c>
      <c r="BK127" s="181">
        <f>BK128+BK133+BK142</f>
        <v>0</v>
      </c>
    </row>
    <row r="128" spans="1:63" s="12" customFormat="1" ht="22.9" customHeight="1">
      <c r="B128" s="168"/>
      <c r="C128" s="169"/>
      <c r="D128" s="170" t="s">
        <v>71</v>
      </c>
      <c r="E128" s="182" t="s">
        <v>80</v>
      </c>
      <c r="F128" s="182" t="s">
        <v>1755</v>
      </c>
      <c r="G128" s="169"/>
      <c r="H128" s="169"/>
      <c r="I128" s="172"/>
      <c r="J128" s="183">
        <f>BK128</f>
        <v>0</v>
      </c>
      <c r="K128" s="169"/>
      <c r="L128" s="174"/>
      <c r="M128" s="175"/>
      <c r="N128" s="176"/>
      <c r="O128" s="176"/>
      <c r="P128" s="177">
        <f>SUM(P129:P132)</f>
        <v>0</v>
      </c>
      <c r="Q128" s="176"/>
      <c r="R128" s="177">
        <f>SUM(R129:R132)</f>
        <v>1.1288</v>
      </c>
      <c r="S128" s="176"/>
      <c r="T128" s="178">
        <f>SUM(T129:T132)</f>
        <v>0</v>
      </c>
      <c r="AR128" s="179" t="s">
        <v>80</v>
      </c>
      <c r="AT128" s="180" t="s">
        <v>71</v>
      </c>
      <c r="AU128" s="180" t="s">
        <v>80</v>
      </c>
      <c r="AY128" s="179" t="s">
        <v>172</v>
      </c>
      <c r="BK128" s="181">
        <f>SUM(BK129:BK132)</f>
        <v>0</v>
      </c>
    </row>
    <row r="129" spans="1:65" s="2" customFormat="1" ht="24.2" customHeight="1">
      <c r="A129" s="31"/>
      <c r="B129" s="32"/>
      <c r="C129" s="184" t="s">
        <v>80</v>
      </c>
      <c r="D129" s="184" t="s">
        <v>175</v>
      </c>
      <c r="E129" s="185" t="s">
        <v>1756</v>
      </c>
      <c r="F129" s="186" t="s">
        <v>1757</v>
      </c>
      <c r="G129" s="187" t="s">
        <v>337</v>
      </c>
      <c r="H129" s="188">
        <v>12</v>
      </c>
      <c r="I129" s="189"/>
      <c r="J129" s="188">
        <f>ROUND(I129*H129,2)</f>
        <v>0</v>
      </c>
      <c r="K129" s="190"/>
      <c r="L129" s="36"/>
      <c r="M129" s="191" t="s">
        <v>1</v>
      </c>
      <c r="N129" s="192" t="s">
        <v>38</v>
      </c>
      <c r="O129" s="68"/>
      <c r="P129" s="193">
        <f>O129*H129</f>
        <v>0</v>
      </c>
      <c r="Q129" s="193">
        <v>1.66E-2</v>
      </c>
      <c r="R129" s="193">
        <f>Q129*H129</f>
        <v>0.19919999999999999</v>
      </c>
      <c r="S129" s="193">
        <v>0</v>
      </c>
      <c r="T129" s="194">
        <f>S129*H129</f>
        <v>0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R129" s="195" t="s">
        <v>179</v>
      </c>
      <c r="AT129" s="195" t="s">
        <v>175</v>
      </c>
      <c r="AU129" s="195" t="s">
        <v>180</v>
      </c>
      <c r="AY129" s="14" t="s">
        <v>172</v>
      </c>
      <c r="BE129" s="196">
        <f>IF(N129="základná",J129,0)</f>
        <v>0</v>
      </c>
      <c r="BF129" s="196">
        <f>IF(N129="znížená",J129,0)</f>
        <v>0</v>
      </c>
      <c r="BG129" s="196">
        <f>IF(N129="zákl. prenesená",J129,0)</f>
        <v>0</v>
      </c>
      <c r="BH129" s="196">
        <f>IF(N129="zníž. prenesená",J129,0)</f>
        <v>0</v>
      </c>
      <c r="BI129" s="196">
        <f>IF(N129="nulová",J129,0)</f>
        <v>0</v>
      </c>
      <c r="BJ129" s="14" t="s">
        <v>180</v>
      </c>
      <c r="BK129" s="196">
        <f>ROUND(I129*H129,2)</f>
        <v>0</v>
      </c>
      <c r="BL129" s="14" t="s">
        <v>179</v>
      </c>
      <c r="BM129" s="195" t="s">
        <v>180</v>
      </c>
    </row>
    <row r="130" spans="1:65" s="2" customFormat="1" ht="24.2" customHeight="1">
      <c r="A130" s="31"/>
      <c r="B130" s="32"/>
      <c r="C130" s="197" t="s">
        <v>180</v>
      </c>
      <c r="D130" s="197" t="s">
        <v>256</v>
      </c>
      <c r="E130" s="198" t="s">
        <v>1758</v>
      </c>
      <c r="F130" s="199" t="s">
        <v>1759</v>
      </c>
      <c r="G130" s="200" t="s">
        <v>337</v>
      </c>
      <c r="H130" s="201">
        <v>12</v>
      </c>
      <c r="I130" s="202"/>
      <c r="J130" s="201">
        <f>ROUND(I130*H130,2)</f>
        <v>0</v>
      </c>
      <c r="K130" s="203"/>
      <c r="L130" s="204"/>
      <c r="M130" s="205" t="s">
        <v>1</v>
      </c>
      <c r="N130" s="206" t="s">
        <v>38</v>
      </c>
      <c r="O130" s="68"/>
      <c r="P130" s="193">
        <f>O130*H130</f>
        <v>0</v>
      </c>
      <c r="Q130" s="193">
        <v>0</v>
      </c>
      <c r="R130" s="193">
        <f>Q130*H130</f>
        <v>0</v>
      </c>
      <c r="S130" s="193">
        <v>0</v>
      </c>
      <c r="T130" s="194">
        <f>S130*H130</f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R130" s="195" t="s">
        <v>220</v>
      </c>
      <c r="AT130" s="195" t="s">
        <v>256</v>
      </c>
      <c r="AU130" s="195" t="s">
        <v>180</v>
      </c>
      <c r="AY130" s="14" t="s">
        <v>172</v>
      </c>
      <c r="BE130" s="196">
        <f>IF(N130="základná",J130,0)</f>
        <v>0</v>
      </c>
      <c r="BF130" s="196">
        <f>IF(N130="znížená",J130,0)</f>
        <v>0</v>
      </c>
      <c r="BG130" s="196">
        <f>IF(N130="zákl. prenesená",J130,0)</f>
        <v>0</v>
      </c>
      <c r="BH130" s="196">
        <f>IF(N130="zníž. prenesená",J130,0)</f>
        <v>0</v>
      </c>
      <c r="BI130" s="196">
        <f>IF(N130="nulová",J130,0)</f>
        <v>0</v>
      </c>
      <c r="BJ130" s="14" t="s">
        <v>180</v>
      </c>
      <c r="BK130" s="196">
        <f>ROUND(I130*H130,2)</f>
        <v>0</v>
      </c>
      <c r="BL130" s="14" t="s">
        <v>179</v>
      </c>
      <c r="BM130" s="195" t="s">
        <v>179</v>
      </c>
    </row>
    <row r="131" spans="1:65" s="2" customFormat="1" ht="24.2" customHeight="1">
      <c r="A131" s="31"/>
      <c r="B131" s="32"/>
      <c r="C131" s="184" t="s">
        <v>189</v>
      </c>
      <c r="D131" s="184" t="s">
        <v>175</v>
      </c>
      <c r="E131" s="185" t="s">
        <v>1760</v>
      </c>
      <c r="F131" s="186" t="s">
        <v>1761</v>
      </c>
      <c r="G131" s="187" t="s">
        <v>337</v>
      </c>
      <c r="H131" s="188">
        <v>56</v>
      </c>
      <c r="I131" s="189"/>
      <c r="J131" s="188">
        <f>ROUND(I131*H131,2)</f>
        <v>0</v>
      </c>
      <c r="K131" s="190"/>
      <c r="L131" s="36"/>
      <c r="M131" s="191" t="s">
        <v>1</v>
      </c>
      <c r="N131" s="192" t="s">
        <v>38</v>
      </c>
      <c r="O131" s="68"/>
      <c r="P131" s="193">
        <f>O131*H131</f>
        <v>0</v>
      </c>
      <c r="Q131" s="193">
        <v>1.66E-2</v>
      </c>
      <c r="R131" s="193">
        <f>Q131*H131</f>
        <v>0.92959999999999998</v>
      </c>
      <c r="S131" s="193">
        <v>0</v>
      </c>
      <c r="T131" s="194">
        <f>S131*H131</f>
        <v>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95" t="s">
        <v>179</v>
      </c>
      <c r="AT131" s="195" t="s">
        <v>175</v>
      </c>
      <c r="AU131" s="195" t="s">
        <v>180</v>
      </c>
      <c r="AY131" s="14" t="s">
        <v>172</v>
      </c>
      <c r="BE131" s="196">
        <f>IF(N131="základná",J131,0)</f>
        <v>0</v>
      </c>
      <c r="BF131" s="196">
        <f>IF(N131="znížená",J131,0)</f>
        <v>0</v>
      </c>
      <c r="BG131" s="196">
        <f>IF(N131="zákl. prenesená",J131,0)</f>
        <v>0</v>
      </c>
      <c r="BH131" s="196">
        <f>IF(N131="zníž. prenesená",J131,0)</f>
        <v>0</v>
      </c>
      <c r="BI131" s="196">
        <f>IF(N131="nulová",J131,0)</f>
        <v>0</v>
      </c>
      <c r="BJ131" s="14" t="s">
        <v>180</v>
      </c>
      <c r="BK131" s="196">
        <f>ROUND(I131*H131,2)</f>
        <v>0</v>
      </c>
      <c r="BL131" s="14" t="s">
        <v>179</v>
      </c>
      <c r="BM131" s="195" t="s">
        <v>208</v>
      </c>
    </row>
    <row r="132" spans="1:65" s="2" customFormat="1" ht="24.2" customHeight="1">
      <c r="A132" s="31"/>
      <c r="B132" s="32"/>
      <c r="C132" s="197" t="s">
        <v>179</v>
      </c>
      <c r="D132" s="197" t="s">
        <v>256</v>
      </c>
      <c r="E132" s="198" t="s">
        <v>1762</v>
      </c>
      <c r="F132" s="199" t="s">
        <v>1763</v>
      </c>
      <c r="G132" s="200" t="s">
        <v>337</v>
      </c>
      <c r="H132" s="201">
        <v>56</v>
      </c>
      <c r="I132" s="202"/>
      <c r="J132" s="201">
        <f>ROUND(I132*H132,2)</f>
        <v>0</v>
      </c>
      <c r="K132" s="203"/>
      <c r="L132" s="204"/>
      <c r="M132" s="205" t="s">
        <v>1</v>
      </c>
      <c r="N132" s="206" t="s">
        <v>38</v>
      </c>
      <c r="O132" s="68"/>
      <c r="P132" s="193">
        <f>O132*H132</f>
        <v>0</v>
      </c>
      <c r="Q132" s="193">
        <v>0</v>
      </c>
      <c r="R132" s="193">
        <f>Q132*H132</f>
        <v>0</v>
      </c>
      <c r="S132" s="193">
        <v>0</v>
      </c>
      <c r="T132" s="194">
        <f>S132*H132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95" t="s">
        <v>220</v>
      </c>
      <c r="AT132" s="195" t="s">
        <v>256</v>
      </c>
      <c r="AU132" s="195" t="s">
        <v>180</v>
      </c>
      <c r="AY132" s="14" t="s">
        <v>172</v>
      </c>
      <c r="BE132" s="196">
        <f>IF(N132="základná",J132,0)</f>
        <v>0</v>
      </c>
      <c r="BF132" s="196">
        <f>IF(N132="znížená",J132,0)</f>
        <v>0</v>
      </c>
      <c r="BG132" s="196">
        <f>IF(N132="zákl. prenesená",J132,0)</f>
        <v>0</v>
      </c>
      <c r="BH132" s="196">
        <f>IF(N132="zníž. prenesená",J132,0)</f>
        <v>0</v>
      </c>
      <c r="BI132" s="196">
        <f>IF(N132="nulová",J132,0)</f>
        <v>0</v>
      </c>
      <c r="BJ132" s="14" t="s">
        <v>180</v>
      </c>
      <c r="BK132" s="196">
        <f>ROUND(I132*H132,2)</f>
        <v>0</v>
      </c>
      <c r="BL132" s="14" t="s">
        <v>179</v>
      </c>
      <c r="BM132" s="195" t="s">
        <v>220</v>
      </c>
    </row>
    <row r="133" spans="1:65" s="12" customFormat="1" ht="22.9" customHeight="1">
      <c r="B133" s="168"/>
      <c r="C133" s="169"/>
      <c r="D133" s="170" t="s">
        <v>71</v>
      </c>
      <c r="E133" s="182" t="s">
        <v>189</v>
      </c>
      <c r="F133" s="182" t="s">
        <v>1037</v>
      </c>
      <c r="G133" s="169"/>
      <c r="H133" s="169"/>
      <c r="I133" s="172"/>
      <c r="J133" s="183">
        <f>BK133</f>
        <v>0</v>
      </c>
      <c r="K133" s="169"/>
      <c r="L133" s="174"/>
      <c r="M133" s="175"/>
      <c r="N133" s="176"/>
      <c r="O133" s="176"/>
      <c r="P133" s="177">
        <f>SUM(P134:P141)</f>
        <v>0</v>
      </c>
      <c r="Q133" s="176"/>
      <c r="R133" s="177">
        <f>SUM(R134:R141)</f>
        <v>6.2700000000000006E-2</v>
      </c>
      <c r="S133" s="176"/>
      <c r="T133" s="178">
        <f>SUM(T134:T141)</f>
        <v>0</v>
      </c>
      <c r="AR133" s="179" t="s">
        <v>80</v>
      </c>
      <c r="AT133" s="180" t="s">
        <v>71</v>
      </c>
      <c r="AU133" s="180" t="s">
        <v>80</v>
      </c>
      <c r="AY133" s="179" t="s">
        <v>172</v>
      </c>
      <c r="BK133" s="181">
        <f>SUM(BK134:BK141)</f>
        <v>0</v>
      </c>
    </row>
    <row r="134" spans="1:65" s="2" customFormat="1" ht="24.2" customHeight="1">
      <c r="A134" s="31"/>
      <c r="B134" s="32"/>
      <c r="C134" s="184" t="s">
        <v>200</v>
      </c>
      <c r="D134" s="184" t="s">
        <v>175</v>
      </c>
      <c r="E134" s="185" t="s">
        <v>1764</v>
      </c>
      <c r="F134" s="186" t="s">
        <v>1765</v>
      </c>
      <c r="G134" s="187" t="s">
        <v>337</v>
      </c>
      <c r="H134" s="188">
        <v>14</v>
      </c>
      <c r="I134" s="189"/>
      <c r="J134" s="188">
        <f t="shared" ref="J134:J141" si="0">ROUND(I134*H134,2)</f>
        <v>0</v>
      </c>
      <c r="K134" s="190"/>
      <c r="L134" s="36"/>
      <c r="M134" s="191" t="s">
        <v>1</v>
      </c>
      <c r="N134" s="192" t="s">
        <v>38</v>
      </c>
      <c r="O134" s="68"/>
      <c r="P134" s="193">
        <f t="shared" ref="P134:P141" si="1">O134*H134</f>
        <v>0</v>
      </c>
      <c r="Q134" s="193">
        <v>0</v>
      </c>
      <c r="R134" s="193">
        <f t="shared" ref="R134:R141" si="2">Q134*H134</f>
        <v>0</v>
      </c>
      <c r="S134" s="193">
        <v>0</v>
      </c>
      <c r="T134" s="194">
        <f t="shared" ref="T134:T141" si="3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95" t="s">
        <v>179</v>
      </c>
      <c r="AT134" s="195" t="s">
        <v>175</v>
      </c>
      <c r="AU134" s="195" t="s">
        <v>180</v>
      </c>
      <c r="AY134" s="14" t="s">
        <v>172</v>
      </c>
      <c r="BE134" s="196">
        <f t="shared" ref="BE134:BE141" si="4">IF(N134="základná",J134,0)</f>
        <v>0</v>
      </c>
      <c r="BF134" s="196">
        <f t="shared" ref="BF134:BF141" si="5">IF(N134="znížená",J134,0)</f>
        <v>0</v>
      </c>
      <c r="BG134" s="196">
        <f t="shared" ref="BG134:BG141" si="6">IF(N134="zákl. prenesená",J134,0)</f>
        <v>0</v>
      </c>
      <c r="BH134" s="196">
        <f t="shared" ref="BH134:BH141" si="7">IF(N134="zníž. prenesená",J134,0)</f>
        <v>0</v>
      </c>
      <c r="BI134" s="196">
        <f t="shared" ref="BI134:BI141" si="8">IF(N134="nulová",J134,0)</f>
        <v>0</v>
      </c>
      <c r="BJ134" s="14" t="s">
        <v>180</v>
      </c>
      <c r="BK134" s="196">
        <f t="shared" ref="BK134:BK141" si="9">ROUND(I134*H134,2)</f>
        <v>0</v>
      </c>
      <c r="BL134" s="14" t="s">
        <v>179</v>
      </c>
      <c r="BM134" s="195" t="s">
        <v>232</v>
      </c>
    </row>
    <row r="135" spans="1:65" s="2" customFormat="1" ht="24.2" customHeight="1">
      <c r="A135" s="31"/>
      <c r="B135" s="32"/>
      <c r="C135" s="184" t="s">
        <v>208</v>
      </c>
      <c r="D135" s="184" t="s">
        <v>175</v>
      </c>
      <c r="E135" s="185" t="s">
        <v>2130</v>
      </c>
      <c r="F135" s="186" t="s">
        <v>2131</v>
      </c>
      <c r="G135" s="187" t="s">
        <v>337</v>
      </c>
      <c r="H135" s="188">
        <v>52</v>
      </c>
      <c r="I135" s="189"/>
      <c r="J135" s="188">
        <f t="shared" si="0"/>
        <v>0</v>
      </c>
      <c r="K135" s="190"/>
      <c r="L135" s="36"/>
      <c r="M135" s="191" t="s">
        <v>1</v>
      </c>
      <c r="N135" s="192" t="s">
        <v>38</v>
      </c>
      <c r="O135" s="68"/>
      <c r="P135" s="193">
        <f t="shared" si="1"/>
        <v>0</v>
      </c>
      <c r="Q135" s="193">
        <v>0</v>
      </c>
      <c r="R135" s="193">
        <f t="shared" si="2"/>
        <v>0</v>
      </c>
      <c r="S135" s="193">
        <v>0</v>
      </c>
      <c r="T135" s="194">
        <f t="shared" si="3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95" t="s">
        <v>179</v>
      </c>
      <c r="AT135" s="195" t="s">
        <v>175</v>
      </c>
      <c r="AU135" s="195" t="s">
        <v>180</v>
      </c>
      <c r="AY135" s="14" t="s">
        <v>172</v>
      </c>
      <c r="BE135" s="196">
        <f t="shared" si="4"/>
        <v>0</v>
      </c>
      <c r="BF135" s="196">
        <f t="shared" si="5"/>
        <v>0</v>
      </c>
      <c r="BG135" s="196">
        <f t="shared" si="6"/>
        <v>0</v>
      </c>
      <c r="BH135" s="196">
        <f t="shared" si="7"/>
        <v>0</v>
      </c>
      <c r="BI135" s="196">
        <f t="shared" si="8"/>
        <v>0</v>
      </c>
      <c r="BJ135" s="14" t="s">
        <v>180</v>
      </c>
      <c r="BK135" s="196">
        <f t="shared" si="9"/>
        <v>0</v>
      </c>
      <c r="BL135" s="14" t="s">
        <v>179</v>
      </c>
      <c r="BM135" s="195" t="s">
        <v>245</v>
      </c>
    </row>
    <row r="136" spans="1:65" s="2" customFormat="1" ht="36" customHeight="1">
      <c r="A136" s="31"/>
      <c r="B136" s="32"/>
      <c r="C136" s="197" t="s">
        <v>215</v>
      </c>
      <c r="D136" s="197" t="s">
        <v>256</v>
      </c>
      <c r="E136" s="198" t="s">
        <v>1766</v>
      </c>
      <c r="F136" s="199" t="s">
        <v>1767</v>
      </c>
      <c r="G136" s="200" t="s">
        <v>337</v>
      </c>
      <c r="H136" s="201">
        <v>118</v>
      </c>
      <c r="I136" s="202"/>
      <c r="J136" s="201">
        <f t="shared" si="0"/>
        <v>0</v>
      </c>
      <c r="K136" s="203"/>
      <c r="L136" s="204"/>
      <c r="M136" s="205" t="s">
        <v>1</v>
      </c>
      <c r="N136" s="206" t="s">
        <v>38</v>
      </c>
      <c r="O136" s="68"/>
      <c r="P136" s="193">
        <f t="shared" si="1"/>
        <v>0</v>
      </c>
      <c r="Q136" s="193">
        <v>3.3E-4</v>
      </c>
      <c r="R136" s="193">
        <f t="shared" si="2"/>
        <v>3.8940000000000002E-2</v>
      </c>
      <c r="S136" s="193">
        <v>0</v>
      </c>
      <c r="T136" s="194">
        <f t="shared" si="3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95" t="s">
        <v>220</v>
      </c>
      <c r="AT136" s="195" t="s">
        <v>256</v>
      </c>
      <c r="AU136" s="195" t="s">
        <v>180</v>
      </c>
      <c r="AY136" s="14" t="s">
        <v>172</v>
      </c>
      <c r="BE136" s="196">
        <f t="shared" si="4"/>
        <v>0</v>
      </c>
      <c r="BF136" s="196">
        <f t="shared" si="5"/>
        <v>0</v>
      </c>
      <c r="BG136" s="196">
        <f t="shared" si="6"/>
        <v>0</v>
      </c>
      <c r="BH136" s="196">
        <f t="shared" si="7"/>
        <v>0</v>
      </c>
      <c r="BI136" s="196">
        <f t="shared" si="8"/>
        <v>0</v>
      </c>
      <c r="BJ136" s="14" t="s">
        <v>180</v>
      </c>
      <c r="BK136" s="196">
        <f t="shared" si="9"/>
        <v>0</v>
      </c>
      <c r="BL136" s="14" t="s">
        <v>179</v>
      </c>
      <c r="BM136" s="195" t="s">
        <v>255</v>
      </c>
    </row>
    <row r="137" spans="1:65" s="2" customFormat="1" ht="24.2" customHeight="1">
      <c r="A137" s="31"/>
      <c r="B137" s="32"/>
      <c r="C137" s="184" t="s">
        <v>220</v>
      </c>
      <c r="D137" s="184" t="s">
        <v>175</v>
      </c>
      <c r="E137" s="185" t="s">
        <v>1768</v>
      </c>
      <c r="F137" s="186" t="s">
        <v>1769</v>
      </c>
      <c r="G137" s="187" t="s">
        <v>337</v>
      </c>
      <c r="H137" s="188">
        <v>66</v>
      </c>
      <c r="I137" s="189"/>
      <c r="J137" s="188">
        <f t="shared" si="0"/>
        <v>0</v>
      </c>
      <c r="K137" s="190"/>
      <c r="L137" s="36"/>
      <c r="M137" s="191" t="s">
        <v>1</v>
      </c>
      <c r="N137" s="192" t="s">
        <v>38</v>
      </c>
      <c r="O137" s="68"/>
      <c r="P137" s="193">
        <f t="shared" si="1"/>
        <v>0</v>
      </c>
      <c r="Q137" s="193">
        <v>0</v>
      </c>
      <c r="R137" s="193">
        <f t="shared" si="2"/>
        <v>0</v>
      </c>
      <c r="S137" s="193">
        <v>0</v>
      </c>
      <c r="T137" s="194">
        <f t="shared" si="3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95" t="s">
        <v>179</v>
      </c>
      <c r="AT137" s="195" t="s">
        <v>175</v>
      </c>
      <c r="AU137" s="195" t="s">
        <v>180</v>
      </c>
      <c r="AY137" s="14" t="s">
        <v>172</v>
      </c>
      <c r="BE137" s="196">
        <f t="shared" si="4"/>
        <v>0</v>
      </c>
      <c r="BF137" s="196">
        <f t="shared" si="5"/>
        <v>0</v>
      </c>
      <c r="BG137" s="196">
        <f t="shared" si="6"/>
        <v>0</v>
      </c>
      <c r="BH137" s="196">
        <f t="shared" si="7"/>
        <v>0</v>
      </c>
      <c r="BI137" s="196">
        <f t="shared" si="8"/>
        <v>0</v>
      </c>
      <c r="BJ137" s="14" t="s">
        <v>180</v>
      </c>
      <c r="BK137" s="196">
        <f t="shared" si="9"/>
        <v>0</v>
      </c>
      <c r="BL137" s="14" t="s">
        <v>179</v>
      </c>
      <c r="BM137" s="195" t="s">
        <v>266</v>
      </c>
    </row>
    <row r="138" spans="1:65" s="2" customFormat="1" ht="24.2" customHeight="1">
      <c r="A138" s="31"/>
      <c r="B138" s="32"/>
      <c r="C138" s="197" t="s">
        <v>226</v>
      </c>
      <c r="D138" s="197" t="s">
        <v>256</v>
      </c>
      <c r="E138" s="198" t="s">
        <v>1766</v>
      </c>
      <c r="F138" s="199" t="s">
        <v>1767</v>
      </c>
      <c r="G138" s="200" t="s">
        <v>337</v>
      </c>
      <c r="H138" s="201">
        <v>66</v>
      </c>
      <c r="I138" s="202"/>
      <c r="J138" s="201">
        <f t="shared" si="0"/>
        <v>0</v>
      </c>
      <c r="K138" s="203"/>
      <c r="L138" s="204"/>
      <c r="M138" s="205" t="s">
        <v>1</v>
      </c>
      <c r="N138" s="206" t="s">
        <v>38</v>
      </c>
      <c r="O138" s="68"/>
      <c r="P138" s="193">
        <f t="shared" si="1"/>
        <v>0</v>
      </c>
      <c r="Q138" s="193">
        <v>3.3E-4</v>
      </c>
      <c r="R138" s="193">
        <f t="shared" si="2"/>
        <v>2.1780000000000001E-2</v>
      </c>
      <c r="S138" s="193">
        <v>0</v>
      </c>
      <c r="T138" s="194">
        <f t="shared" si="3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95" t="s">
        <v>220</v>
      </c>
      <c r="AT138" s="195" t="s">
        <v>256</v>
      </c>
      <c r="AU138" s="195" t="s">
        <v>180</v>
      </c>
      <c r="AY138" s="14" t="s">
        <v>172</v>
      </c>
      <c r="BE138" s="196">
        <f t="shared" si="4"/>
        <v>0</v>
      </c>
      <c r="BF138" s="196">
        <f t="shared" si="5"/>
        <v>0</v>
      </c>
      <c r="BG138" s="196">
        <f t="shared" si="6"/>
        <v>0</v>
      </c>
      <c r="BH138" s="196">
        <f t="shared" si="7"/>
        <v>0</v>
      </c>
      <c r="BI138" s="196">
        <f t="shared" si="8"/>
        <v>0</v>
      </c>
      <c r="BJ138" s="14" t="s">
        <v>180</v>
      </c>
      <c r="BK138" s="196">
        <f t="shared" si="9"/>
        <v>0</v>
      </c>
      <c r="BL138" s="14" t="s">
        <v>179</v>
      </c>
      <c r="BM138" s="195" t="s">
        <v>376</v>
      </c>
    </row>
    <row r="139" spans="1:65" s="2" customFormat="1" ht="14.45" customHeight="1">
      <c r="A139" s="31"/>
      <c r="B139" s="32"/>
      <c r="C139" s="184" t="s">
        <v>232</v>
      </c>
      <c r="D139" s="184" t="s">
        <v>175</v>
      </c>
      <c r="E139" s="185" t="s">
        <v>2132</v>
      </c>
      <c r="F139" s="186" t="s">
        <v>2133</v>
      </c>
      <c r="G139" s="187" t="s">
        <v>1048</v>
      </c>
      <c r="H139" s="188">
        <v>6</v>
      </c>
      <c r="I139" s="189"/>
      <c r="J139" s="188">
        <f t="shared" si="0"/>
        <v>0</v>
      </c>
      <c r="K139" s="190"/>
      <c r="L139" s="36"/>
      <c r="M139" s="191" t="s">
        <v>1</v>
      </c>
      <c r="N139" s="192" t="s">
        <v>38</v>
      </c>
      <c r="O139" s="68"/>
      <c r="P139" s="193">
        <f t="shared" si="1"/>
        <v>0</v>
      </c>
      <c r="Q139" s="193">
        <v>0</v>
      </c>
      <c r="R139" s="193">
        <f t="shared" si="2"/>
        <v>0</v>
      </c>
      <c r="S139" s="193">
        <v>0</v>
      </c>
      <c r="T139" s="194">
        <f t="shared" si="3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95" t="s">
        <v>179</v>
      </c>
      <c r="AT139" s="195" t="s">
        <v>175</v>
      </c>
      <c r="AU139" s="195" t="s">
        <v>180</v>
      </c>
      <c r="AY139" s="14" t="s">
        <v>172</v>
      </c>
      <c r="BE139" s="196">
        <f t="shared" si="4"/>
        <v>0</v>
      </c>
      <c r="BF139" s="196">
        <f t="shared" si="5"/>
        <v>0</v>
      </c>
      <c r="BG139" s="196">
        <f t="shared" si="6"/>
        <v>0</v>
      </c>
      <c r="BH139" s="196">
        <f t="shared" si="7"/>
        <v>0</v>
      </c>
      <c r="BI139" s="196">
        <f t="shared" si="8"/>
        <v>0</v>
      </c>
      <c r="BJ139" s="14" t="s">
        <v>180</v>
      </c>
      <c r="BK139" s="196">
        <f t="shared" si="9"/>
        <v>0</v>
      </c>
      <c r="BL139" s="14" t="s">
        <v>179</v>
      </c>
      <c r="BM139" s="195" t="s">
        <v>8</v>
      </c>
    </row>
    <row r="140" spans="1:65" s="2" customFormat="1" ht="24.2" customHeight="1">
      <c r="A140" s="31"/>
      <c r="B140" s="32"/>
      <c r="C140" s="197" t="s">
        <v>237</v>
      </c>
      <c r="D140" s="197" t="s">
        <v>256</v>
      </c>
      <c r="E140" s="198" t="s">
        <v>2134</v>
      </c>
      <c r="F140" s="199" t="s">
        <v>2135</v>
      </c>
      <c r="G140" s="200" t="s">
        <v>1048</v>
      </c>
      <c r="H140" s="201">
        <v>6</v>
      </c>
      <c r="I140" s="202"/>
      <c r="J140" s="201">
        <f t="shared" si="0"/>
        <v>0</v>
      </c>
      <c r="K140" s="203"/>
      <c r="L140" s="204"/>
      <c r="M140" s="205" t="s">
        <v>1</v>
      </c>
      <c r="N140" s="206" t="s">
        <v>38</v>
      </c>
      <c r="O140" s="68"/>
      <c r="P140" s="193">
        <f t="shared" si="1"/>
        <v>0</v>
      </c>
      <c r="Q140" s="193">
        <v>3.3E-4</v>
      </c>
      <c r="R140" s="193">
        <f t="shared" si="2"/>
        <v>1.98E-3</v>
      </c>
      <c r="S140" s="193">
        <v>0</v>
      </c>
      <c r="T140" s="194">
        <f t="shared" si="3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95" t="s">
        <v>220</v>
      </c>
      <c r="AT140" s="195" t="s">
        <v>256</v>
      </c>
      <c r="AU140" s="195" t="s">
        <v>180</v>
      </c>
      <c r="AY140" s="14" t="s">
        <v>172</v>
      </c>
      <c r="BE140" s="196">
        <f t="shared" si="4"/>
        <v>0</v>
      </c>
      <c r="BF140" s="196">
        <f t="shared" si="5"/>
        <v>0</v>
      </c>
      <c r="BG140" s="196">
        <f t="shared" si="6"/>
        <v>0</v>
      </c>
      <c r="BH140" s="196">
        <f t="shared" si="7"/>
        <v>0</v>
      </c>
      <c r="BI140" s="196">
        <f t="shared" si="8"/>
        <v>0</v>
      </c>
      <c r="BJ140" s="14" t="s">
        <v>180</v>
      </c>
      <c r="BK140" s="196">
        <f t="shared" si="9"/>
        <v>0</v>
      </c>
      <c r="BL140" s="14" t="s">
        <v>179</v>
      </c>
      <c r="BM140" s="195" t="s">
        <v>241</v>
      </c>
    </row>
    <row r="141" spans="1:65" s="2" customFormat="1" ht="14.45" customHeight="1">
      <c r="A141" s="31"/>
      <c r="B141" s="32"/>
      <c r="C141" s="184" t="s">
        <v>245</v>
      </c>
      <c r="D141" s="184" t="s">
        <v>175</v>
      </c>
      <c r="E141" s="185" t="s">
        <v>1774</v>
      </c>
      <c r="F141" s="186" t="s">
        <v>1775</v>
      </c>
      <c r="G141" s="187" t="s">
        <v>337</v>
      </c>
      <c r="H141" s="188">
        <v>184</v>
      </c>
      <c r="I141" s="189"/>
      <c r="J141" s="188">
        <f t="shared" si="0"/>
        <v>0</v>
      </c>
      <c r="K141" s="190"/>
      <c r="L141" s="36"/>
      <c r="M141" s="191" t="s">
        <v>1</v>
      </c>
      <c r="N141" s="192" t="s">
        <v>38</v>
      </c>
      <c r="O141" s="68"/>
      <c r="P141" s="193">
        <f t="shared" si="1"/>
        <v>0</v>
      </c>
      <c r="Q141" s="193">
        <v>0</v>
      </c>
      <c r="R141" s="193">
        <f t="shared" si="2"/>
        <v>0</v>
      </c>
      <c r="S141" s="193">
        <v>0</v>
      </c>
      <c r="T141" s="194">
        <f t="shared" si="3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95" t="s">
        <v>179</v>
      </c>
      <c r="AT141" s="195" t="s">
        <v>175</v>
      </c>
      <c r="AU141" s="195" t="s">
        <v>180</v>
      </c>
      <c r="AY141" s="14" t="s">
        <v>172</v>
      </c>
      <c r="BE141" s="196">
        <f t="shared" si="4"/>
        <v>0</v>
      </c>
      <c r="BF141" s="196">
        <f t="shared" si="5"/>
        <v>0</v>
      </c>
      <c r="BG141" s="196">
        <f t="shared" si="6"/>
        <v>0</v>
      </c>
      <c r="BH141" s="196">
        <f t="shared" si="7"/>
        <v>0</v>
      </c>
      <c r="BI141" s="196">
        <f t="shared" si="8"/>
        <v>0</v>
      </c>
      <c r="BJ141" s="14" t="s">
        <v>180</v>
      </c>
      <c r="BK141" s="196">
        <f t="shared" si="9"/>
        <v>0</v>
      </c>
      <c r="BL141" s="14" t="s">
        <v>179</v>
      </c>
      <c r="BM141" s="195" t="s">
        <v>386</v>
      </c>
    </row>
    <row r="142" spans="1:65" s="12" customFormat="1" ht="22.9" customHeight="1">
      <c r="B142" s="168"/>
      <c r="C142" s="169"/>
      <c r="D142" s="170" t="s">
        <v>71</v>
      </c>
      <c r="E142" s="182" t="s">
        <v>226</v>
      </c>
      <c r="F142" s="182" t="s">
        <v>1045</v>
      </c>
      <c r="G142" s="169"/>
      <c r="H142" s="169"/>
      <c r="I142" s="172"/>
      <c r="J142" s="183">
        <f>BK142</f>
        <v>0</v>
      </c>
      <c r="K142" s="169"/>
      <c r="L142" s="174"/>
      <c r="M142" s="175"/>
      <c r="N142" s="176"/>
      <c r="O142" s="176"/>
      <c r="P142" s="177">
        <f>P143</f>
        <v>0</v>
      </c>
      <c r="Q142" s="176"/>
      <c r="R142" s="177">
        <f>R143</f>
        <v>4.9499999999999995E-3</v>
      </c>
      <c r="S142" s="176"/>
      <c r="T142" s="178">
        <f>T143</f>
        <v>3.3000000000000002E-2</v>
      </c>
      <c r="AR142" s="179" t="s">
        <v>80</v>
      </c>
      <c r="AT142" s="180" t="s">
        <v>71</v>
      </c>
      <c r="AU142" s="180" t="s">
        <v>80</v>
      </c>
      <c r="AY142" s="179" t="s">
        <v>172</v>
      </c>
      <c r="BK142" s="181">
        <f>BK143</f>
        <v>0</v>
      </c>
    </row>
    <row r="143" spans="1:65" s="2" customFormat="1" ht="24.2" customHeight="1">
      <c r="A143" s="31"/>
      <c r="B143" s="32"/>
      <c r="C143" s="184" t="s">
        <v>251</v>
      </c>
      <c r="D143" s="184" t="s">
        <v>175</v>
      </c>
      <c r="E143" s="185" t="s">
        <v>1046</v>
      </c>
      <c r="F143" s="186" t="s">
        <v>1047</v>
      </c>
      <c r="G143" s="187" t="s">
        <v>1048</v>
      </c>
      <c r="H143" s="188">
        <v>11</v>
      </c>
      <c r="I143" s="189"/>
      <c r="J143" s="188">
        <f>ROUND(I143*H143,2)</f>
        <v>0</v>
      </c>
      <c r="K143" s="190"/>
      <c r="L143" s="36"/>
      <c r="M143" s="191" t="s">
        <v>1</v>
      </c>
      <c r="N143" s="192" t="s">
        <v>38</v>
      </c>
      <c r="O143" s="68"/>
      <c r="P143" s="193">
        <f>O143*H143</f>
        <v>0</v>
      </c>
      <c r="Q143" s="193">
        <v>4.4999999999999999E-4</v>
      </c>
      <c r="R143" s="193">
        <f>Q143*H143</f>
        <v>4.9499999999999995E-3</v>
      </c>
      <c r="S143" s="193">
        <v>3.0000000000000001E-3</v>
      </c>
      <c r="T143" s="194">
        <f>S143*H143</f>
        <v>3.3000000000000002E-2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95" t="s">
        <v>179</v>
      </c>
      <c r="AT143" s="195" t="s">
        <v>175</v>
      </c>
      <c r="AU143" s="195" t="s">
        <v>180</v>
      </c>
      <c r="AY143" s="14" t="s">
        <v>172</v>
      </c>
      <c r="BE143" s="196">
        <f>IF(N143="základná",J143,0)</f>
        <v>0</v>
      </c>
      <c r="BF143" s="196">
        <f>IF(N143="znížená",J143,0)</f>
        <v>0</v>
      </c>
      <c r="BG143" s="196">
        <f>IF(N143="zákl. prenesená",J143,0)</f>
        <v>0</v>
      </c>
      <c r="BH143" s="196">
        <f>IF(N143="zníž. prenesená",J143,0)</f>
        <v>0</v>
      </c>
      <c r="BI143" s="196">
        <f>IF(N143="nulová",J143,0)</f>
        <v>0</v>
      </c>
      <c r="BJ143" s="14" t="s">
        <v>180</v>
      </c>
      <c r="BK143" s="196">
        <f>ROUND(I143*H143,2)</f>
        <v>0</v>
      </c>
      <c r="BL143" s="14" t="s">
        <v>179</v>
      </c>
      <c r="BM143" s="195" t="s">
        <v>398</v>
      </c>
    </row>
    <row r="144" spans="1:65" s="12" customFormat="1" ht="25.9" customHeight="1">
      <c r="B144" s="168"/>
      <c r="C144" s="169"/>
      <c r="D144" s="170" t="s">
        <v>71</v>
      </c>
      <c r="E144" s="171" t="s">
        <v>1049</v>
      </c>
      <c r="F144" s="171" t="s">
        <v>1050</v>
      </c>
      <c r="G144" s="169"/>
      <c r="H144" s="169"/>
      <c r="I144" s="172"/>
      <c r="J144" s="173">
        <f>BK144</f>
        <v>0</v>
      </c>
      <c r="K144" s="169"/>
      <c r="L144" s="174"/>
      <c r="M144" s="175"/>
      <c r="N144" s="176"/>
      <c r="O144" s="176"/>
      <c r="P144" s="177">
        <f>P145+P190+P366</f>
        <v>0</v>
      </c>
      <c r="Q144" s="176"/>
      <c r="R144" s="177">
        <f>R145+R190+R366</f>
        <v>22.492725</v>
      </c>
      <c r="S144" s="176"/>
      <c r="T144" s="178">
        <f>T145+T190+T366</f>
        <v>0.34</v>
      </c>
      <c r="AR144" s="179" t="s">
        <v>80</v>
      </c>
      <c r="AT144" s="180" t="s">
        <v>71</v>
      </c>
      <c r="AU144" s="180" t="s">
        <v>72</v>
      </c>
      <c r="AY144" s="179" t="s">
        <v>172</v>
      </c>
      <c r="BK144" s="181">
        <f>BK145+BK190+BK366</f>
        <v>0</v>
      </c>
    </row>
    <row r="145" spans="1:65" s="12" customFormat="1" ht="22.9" customHeight="1">
      <c r="B145" s="168"/>
      <c r="C145" s="169"/>
      <c r="D145" s="170" t="s">
        <v>71</v>
      </c>
      <c r="E145" s="182" t="s">
        <v>1051</v>
      </c>
      <c r="F145" s="182" t="s">
        <v>1052</v>
      </c>
      <c r="G145" s="169"/>
      <c r="H145" s="169"/>
      <c r="I145" s="172"/>
      <c r="J145" s="183">
        <f>BK145</f>
        <v>0</v>
      </c>
      <c r="K145" s="169"/>
      <c r="L145" s="174"/>
      <c r="M145" s="175"/>
      <c r="N145" s="176"/>
      <c r="O145" s="176"/>
      <c r="P145" s="177">
        <f>SUM(P146:P189)</f>
        <v>0</v>
      </c>
      <c r="Q145" s="176"/>
      <c r="R145" s="177">
        <f>SUM(R146:R189)</f>
        <v>5.1255000000000009E-2</v>
      </c>
      <c r="S145" s="176"/>
      <c r="T145" s="178">
        <f>SUM(T146:T189)</f>
        <v>0</v>
      </c>
      <c r="AR145" s="179" t="s">
        <v>80</v>
      </c>
      <c r="AT145" s="180" t="s">
        <v>71</v>
      </c>
      <c r="AU145" s="180" t="s">
        <v>80</v>
      </c>
      <c r="AY145" s="179" t="s">
        <v>172</v>
      </c>
      <c r="BK145" s="181">
        <f>SUM(BK146:BK189)</f>
        <v>0</v>
      </c>
    </row>
    <row r="146" spans="1:65" s="2" customFormat="1" ht="24.2" customHeight="1">
      <c r="A146" s="31"/>
      <c r="B146" s="32"/>
      <c r="C146" s="184" t="s">
        <v>255</v>
      </c>
      <c r="D146" s="184" t="s">
        <v>175</v>
      </c>
      <c r="E146" s="185" t="s">
        <v>1053</v>
      </c>
      <c r="F146" s="186" t="s">
        <v>1054</v>
      </c>
      <c r="G146" s="187" t="s">
        <v>337</v>
      </c>
      <c r="H146" s="188">
        <v>1.5</v>
      </c>
      <c r="I146" s="189"/>
      <c r="J146" s="188">
        <f t="shared" ref="J146:J189" si="10">ROUND(I146*H146,2)</f>
        <v>0</v>
      </c>
      <c r="K146" s="190"/>
      <c r="L146" s="36"/>
      <c r="M146" s="191" t="s">
        <v>1</v>
      </c>
      <c r="N146" s="192" t="s">
        <v>38</v>
      </c>
      <c r="O146" s="68"/>
      <c r="P146" s="193">
        <f t="shared" ref="P146:P189" si="11">O146*H146</f>
        <v>0</v>
      </c>
      <c r="Q146" s="193">
        <v>0</v>
      </c>
      <c r="R146" s="193">
        <f t="shared" ref="R146:R189" si="12">Q146*H146</f>
        <v>0</v>
      </c>
      <c r="S146" s="193">
        <v>0</v>
      </c>
      <c r="T146" s="194">
        <f t="shared" ref="T146:T189" si="13">S146*H146</f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95" t="s">
        <v>179</v>
      </c>
      <c r="AT146" s="195" t="s">
        <v>175</v>
      </c>
      <c r="AU146" s="195" t="s">
        <v>180</v>
      </c>
      <c r="AY146" s="14" t="s">
        <v>172</v>
      </c>
      <c r="BE146" s="196">
        <f t="shared" ref="BE146:BE189" si="14">IF(N146="základná",J146,0)</f>
        <v>0</v>
      </c>
      <c r="BF146" s="196">
        <f t="shared" ref="BF146:BF189" si="15">IF(N146="znížená",J146,0)</f>
        <v>0</v>
      </c>
      <c r="BG146" s="196">
        <f t="shared" ref="BG146:BG189" si="16">IF(N146="zákl. prenesená",J146,0)</f>
        <v>0</v>
      </c>
      <c r="BH146" s="196">
        <f t="shared" ref="BH146:BH189" si="17">IF(N146="zníž. prenesená",J146,0)</f>
        <v>0</v>
      </c>
      <c r="BI146" s="196">
        <f t="shared" ref="BI146:BI189" si="18">IF(N146="nulová",J146,0)</f>
        <v>0</v>
      </c>
      <c r="BJ146" s="14" t="s">
        <v>180</v>
      </c>
      <c r="BK146" s="196">
        <f t="shared" ref="BK146:BK189" si="19">ROUND(I146*H146,2)</f>
        <v>0</v>
      </c>
      <c r="BL146" s="14" t="s">
        <v>179</v>
      </c>
      <c r="BM146" s="195" t="s">
        <v>406</v>
      </c>
    </row>
    <row r="147" spans="1:65" s="2" customFormat="1" ht="24.2" customHeight="1">
      <c r="A147" s="31"/>
      <c r="B147" s="32"/>
      <c r="C147" s="197" t="s">
        <v>260</v>
      </c>
      <c r="D147" s="197" t="s">
        <v>256</v>
      </c>
      <c r="E147" s="198" t="s">
        <v>1055</v>
      </c>
      <c r="F147" s="199" t="s">
        <v>1056</v>
      </c>
      <c r="G147" s="200" t="s">
        <v>337</v>
      </c>
      <c r="H147" s="201">
        <v>1.5</v>
      </c>
      <c r="I147" s="202"/>
      <c r="J147" s="201">
        <f t="shared" si="10"/>
        <v>0</v>
      </c>
      <c r="K147" s="203"/>
      <c r="L147" s="204"/>
      <c r="M147" s="205" t="s">
        <v>1</v>
      </c>
      <c r="N147" s="206" t="s">
        <v>38</v>
      </c>
      <c r="O147" s="68"/>
      <c r="P147" s="193">
        <f t="shared" si="11"/>
        <v>0</v>
      </c>
      <c r="Q147" s="193">
        <v>2.5000000000000001E-4</v>
      </c>
      <c r="R147" s="193">
        <f t="shared" si="12"/>
        <v>3.7500000000000001E-4</v>
      </c>
      <c r="S147" s="193">
        <v>0</v>
      </c>
      <c r="T147" s="194">
        <f t="shared" si="13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95" t="s">
        <v>220</v>
      </c>
      <c r="AT147" s="195" t="s">
        <v>256</v>
      </c>
      <c r="AU147" s="195" t="s">
        <v>180</v>
      </c>
      <c r="AY147" s="14" t="s">
        <v>172</v>
      </c>
      <c r="BE147" s="196">
        <f t="shared" si="14"/>
        <v>0</v>
      </c>
      <c r="BF147" s="196">
        <f t="shared" si="15"/>
        <v>0</v>
      </c>
      <c r="BG147" s="196">
        <f t="shared" si="16"/>
        <v>0</v>
      </c>
      <c r="BH147" s="196">
        <f t="shared" si="17"/>
        <v>0</v>
      </c>
      <c r="BI147" s="196">
        <f t="shared" si="18"/>
        <v>0</v>
      </c>
      <c r="BJ147" s="14" t="s">
        <v>180</v>
      </c>
      <c r="BK147" s="196">
        <f t="shared" si="19"/>
        <v>0</v>
      </c>
      <c r="BL147" s="14" t="s">
        <v>179</v>
      </c>
      <c r="BM147" s="195" t="s">
        <v>416</v>
      </c>
    </row>
    <row r="148" spans="1:65" s="2" customFormat="1" ht="24.2" customHeight="1">
      <c r="A148" s="31"/>
      <c r="B148" s="32"/>
      <c r="C148" s="184" t="s">
        <v>266</v>
      </c>
      <c r="D148" s="184" t="s">
        <v>175</v>
      </c>
      <c r="E148" s="185" t="s">
        <v>1783</v>
      </c>
      <c r="F148" s="186" t="s">
        <v>1784</v>
      </c>
      <c r="G148" s="187" t="s">
        <v>337</v>
      </c>
      <c r="H148" s="188">
        <v>7</v>
      </c>
      <c r="I148" s="189"/>
      <c r="J148" s="188">
        <f t="shared" si="10"/>
        <v>0</v>
      </c>
      <c r="K148" s="190"/>
      <c r="L148" s="36"/>
      <c r="M148" s="191" t="s">
        <v>1</v>
      </c>
      <c r="N148" s="192" t="s">
        <v>38</v>
      </c>
      <c r="O148" s="68"/>
      <c r="P148" s="193">
        <f t="shared" si="11"/>
        <v>0</v>
      </c>
      <c r="Q148" s="193">
        <v>0</v>
      </c>
      <c r="R148" s="193">
        <f t="shared" si="12"/>
        <v>0</v>
      </c>
      <c r="S148" s="193">
        <v>0</v>
      </c>
      <c r="T148" s="194">
        <f t="shared" si="13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95" t="s">
        <v>179</v>
      </c>
      <c r="AT148" s="195" t="s">
        <v>175</v>
      </c>
      <c r="AU148" s="195" t="s">
        <v>180</v>
      </c>
      <c r="AY148" s="14" t="s">
        <v>172</v>
      </c>
      <c r="BE148" s="196">
        <f t="shared" si="14"/>
        <v>0</v>
      </c>
      <c r="BF148" s="196">
        <f t="shared" si="15"/>
        <v>0</v>
      </c>
      <c r="BG148" s="196">
        <f t="shared" si="16"/>
        <v>0</v>
      </c>
      <c r="BH148" s="196">
        <f t="shared" si="17"/>
        <v>0</v>
      </c>
      <c r="BI148" s="196">
        <f t="shared" si="18"/>
        <v>0</v>
      </c>
      <c r="BJ148" s="14" t="s">
        <v>180</v>
      </c>
      <c r="BK148" s="196">
        <f t="shared" si="19"/>
        <v>0</v>
      </c>
      <c r="BL148" s="14" t="s">
        <v>179</v>
      </c>
      <c r="BM148" s="195" t="s">
        <v>426</v>
      </c>
    </row>
    <row r="149" spans="1:65" s="2" customFormat="1" ht="24.2" customHeight="1">
      <c r="A149" s="31"/>
      <c r="B149" s="32"/>
      <c r="C149" s="197" t="s">
        <v>272</v>
      </c>
      <c r="D149" s="197" t="s">
        <v>256</v>
      </c>
      <c r="E149" s="198" t="s">
        <v>1785</v>
      </c>
      <c r="F149" s="199" t="s">
        <v>1786</v>
      </c>
      <c r="G149" s="200" t="s">
        <v>337</v>
      </c>
      <c r="H149" s="201">
        <v>7</v>
      </c>
      <c r="I149" s="202"/>
      <c r="J149" s="201">
        <f t="shared" si="10"/>
        <v>0</v>
      </c>
      <c r="K149" s="203"/>
      <c r="L149" s="204"/>
      <c r="M149" s="205" t="s">
        <v>1</v>
      </c>
      <c r="N149" s="206" t="s">
        <v>38</v>
      </c>
      <c r="O149" s="68"/>
      <c r="P149" s="193">
        <f t="shared" si="11"/>
        <v>0</v>
      </c>
      <c r="Q149" s="193">
        <v>0</v>
      </c>
      <c r="R149" s="193">
        <f t="shared" si="12"/>
        <v>0</v>
      </c>
      <c r="S149" s="193">
        <v>0</v>
      </c>
      <c r="T149" s="194">
        <f t="shared" si="13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95" t="s">
        <v>220</v>
      </c>
      <c r="AT149" s="195" t="s">
        <v>256</v>
      </c>
      <c r="AU149" s="195" t="s">
        <v>180</v>
      </c>
      <c r="AY149" s="14" t="s">
        <v>172</v>
      </c>
      <c r="BE149" s="196">
        <f t="shared" si="14"/>
        <v>0</v>
      </c>
      <c r="BF149" s="196">
        <f t="shared" si="15"/>
        <v>0</v>
      </c>
      <c r="BG149" s="196">
        <f t="shared" si="16"/>
        <v>0</v>
      </c>
      <c r="BH149" s="196">
        <f t="shared" si="17"/>
        <v>0</v>
      </c>
      <c r="BI149" s="196">
        <f t="shared" si="18"/>
        <v>0</v>
      </c>
      <c r="BJ149" s="14" t="s">
        <v>180</v>
      </c>
      <c r="BK149" s="196">
        <f t="shared" si="19"/>
        <v>0</v>
      </c>
      <c r="BL149" s="14" t="s">
        <v>179</v>
      </c>
      <c r="BM149" s="195" t="s">
        <v>438</v>
      </c>
    </row>
    <row r="150" spans="1:65" s="2" customFormat="1" ht="24.2" customHeight="1">
      <c r="A150" s="31"/>
      <c r="B150" s="32"/>
      <c r="C150" s="184" t="s">
        <v>376</v>
      </c>
      <c r="D150" s="184" t="s">
        <v>175</v>
      </c>
      <c r="E150" s="185" t="s">
        <v>1112</v>
      </c>
      <c r="F150" s="186" t="s">
        <v>1113</v>
      </c>
      <c r="G150" s="187" t="s">
        <v>1048</v>
      </c>
      <c r="H150" s="188">
        <v>7</v>
      </c>
      <c r="I150" s="189"/>
      <c r="J150" s="188">
        <f t="shared" si="10"/>
        <v>0</v>
      </c>
      <c r="K150" s="190"/>
      <c r="L150" s="36"/>
      <c r="M150" s="191" t="s">
        <v>1</v>
      </c>
      <c r="N150" s="192" t="s">
        <v>38</v>
      </c>
      <c r="O150" s="68"/>
      <c r="P150" s="193">
        <f t="shared" si="11"/>
        <v>0</v>
      </c>
      <c r="Q150" s="193">
        <v>0</v>
      </c>
      <c r="R150" s="193">
        <f t="shared" si="12"/>
        <v>0</v>
      </c>
      <c r="S150" s="193">
        <v>0</v>
      </c>
      <c r="T150" s="194">
        <f t="shared" si="13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95" t="s">
        <v>179</v>
      </c>
      <c r="AT150" s="195" t="s">
        <v>175</v>
      </c>
      <c r="AU150" s="195" t="s">
        <v>180</v>
      </c>
      <c r="AY150" s="14" t="s">
        <v>172</v>
      </c>
      <c r="BE150" s="196">
        <f t="shared" si="14"/>
        <v>0</v>
      </c>
      <c r="BF150" s="196">
        <f t="shared" si="15"/>
        <v>0</v>
      </c>
      <c r="BG150" s="196">
        <f t="shared" si="16"/>
        <v>0</v>
      </c>
      <c r="BH150" s="196">
        <f t="shared" si="17"/>
        <v>0</v>
      </c>
      <c r="BI150" s="196">
        <f t="shared" si="18"/>
        <v>0</v>
      </c>
      <c r="BJ150" s="14" t="s">
        <v>180</v>
      </c>
      <c r="BK150" s="196">
        <f t="shared" si="19"/>
        <v>0</v>
      </c>
      <c r="BL150" s="14" t="s">
        <v>179</v>
      </c>
      <c r="BM150" s="195" t="s">
        <v>450</v>
      </c>
    </row>
    <row r="151" spans="1:65" s="2" customFormat="1" ht="24.2" customHeight="1">
      <c r="A151" s="31"/>
      <c r="B151" s="32"/>
      <c r="C151" s="197" t="s">
        <v>380</v>
      </c>
      <c r="D151" s="197" t="s">
        <v>256</v>
      </c>
      <c r="E151" s="198" t="s">
        <v>1787</v>
      </c>
      <c r="F151" s="199" t="s">
        <v>1788</v>
      </c>
      <c r="G151" s="200" t="s">
        <v>1048</v>
      </c>
      <c r="H151" s="201">
        <v>4</v>
      </c>
      <c r="I151" s="202"/>
      <c r="J151" s="201">
        <f t="shared" si="10"/>
        <v>0</v>
      </c>
      <c r="K151" s="203"/>
      <c r="L151" s="204"/>
      <c r="M151" s="205" t="s">
        <v>1</v>
      </c>
      <c r="N151" s="206" t="s">
        <v>38</v>
      </c>
      <c r="O151" s="68"/>
      <c r="P151" s="193">
        <f t="shared" si="11"/>
        <v>0</v>
      </c>
      <c r="Q151" s="193">
        <v>0</v>
      </c>
      <c r="R151" s="193">
        <f t="shared" si="12"/>
        <v>0</v>
      </c>
      <c r="S151" s="193">
        <v>0</v>
      </c>
      <c r="T151" s="194">
        <f t="shared" si="13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95" t="s">
        <v>220</v>
      </c>
      <c r="AT151" s="195" t="s">
        <v>256</v>
      </c>
      <c r="AU151" s="195" t="s">
        <v>180</v>
      </c>
      <c r="AY151" s="14" t="s">
        <v>172</v>
      </c>
      <c r="BE151" s="196">
        <f t="shared" si="14"/>
        <v>0</v>
      </c>
      <c r="BF151" s="196">
        <f t="shared" si="15"/>
        <v>0</v>
      </c>
      <c r="BG151" s="196">
        <f t="shared" si="16"/>
        <v>0</v>
      </c>
      <c r="BH151" s="196">
        <f t="shared" si="17"/>
        <v>0</v>
      </c>
      <c r="BI151" s="196">
        <f t="shared" si="18"/>
        <v>0</v>
      </c>
      <c r="BJ151" s="14" t="s">
        <v>180</v>
      </c>
      <c r="BK151" s="196">
        <f t="shared" si="19"/>
        <v>0</v>
      </c>
      <c r="BL151" s="14" t="s">
        <v>179</v>
      </c>
      <c r="BM151" s="195" t="s">
        <v>462</v>
      </c>
    </row>
    <row r="152" spans="1:65" s="2" customFormat="1" ht="24.2" customHeight="1">
      <c r="A152" s="31"/>
      <c r="B152" s="32"/>
      <c r="C152" s="197" t="s">
        <v>8</v>
      </c>
      <c r="D152" s="197" t="s">
        <v>256</v>
      </c>
      <c r="E152" s="198" t="s">
        <v>1789</v>
      </c>
      <c r="F152" s="199" t="s">
        <v>1790</v>
      </c>
      <c r="G152" s="200" t="s">
        <v>1048</v>
      </c>
      <c r="H152" s="201">
        <v>4</v>
      </c>
      <c r="I152" s="202"/>
      <c r="J152" s="201">
        <f t="shared" si="10"/>
        <v>0</v>
      </c>
      <c r="K152" s="203"/>
      <c r="L152" s="204"/>
      <c r="M152" s="205" t="s">
        <v>1</v>
      </c>
      <c r="N152" s="206" t="s">
        <v>38</v>
      </c>
      <c r="O152" s="68"/>
      <c r="P152" s="193">
        <f t="shared" si="11"/>
        <v>0</v>
      </c>
      <c r="Q152" s="193">
        <v>8.2000000000000007E-3</v>
      </c>
      <c r="R152" s="193">
        <f t="shared" si="12"/>
        <v>3.2800000000000003E-2</v>
      </c>
      <c r="S152" s="193">
        <v>0</v>
      </c>
      <c r="T152" s="194">
        <f t="shared" si="13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95" t="s">
        <v>220</v>
      </c>
      <c r="AT152" s="195" t="s">
        <v>256</v>
      </c>
      <c r="AU152" s="195" t="s">
        <v>180</v>
      </c>
      <c r="AY152" s="14" t="s">
        <v>172</v>
      </c>
      <c r="BE152" s="196">
        <f t="shared" si="14"/>
        <v>0</v>
      </c>
      <c r="BF152" s="196">
        <f t="shared" si="15"/>
        <v>0</v>
      </c>
      <c r="BG152" s="196">
        <f t="shared" si="16"/>
        <v>0</v>
      </c>
      <c r="BH152" s="196">
        <f t="shared" si="17"/>
        <v>0</v>
      </c>
      <c r="BI152" s="196">
        <f t="shared" si="18"/>
        <v>0</v>
      </c>
      <c r="BJ152" s="14" t="s">
        <v>180</v>
      </c>
      <c r="BK152" s="196">
        <f t="shared" si="19"/>
        <v>0</v>
      </c>
      <c r="BL152" s="14" t="s">
        <v>179</v>
      </c>
      <c r="BM152" s="195" t="s">
        <v>472</v>
      </c>
    </row>
    <row r="153" spans="1:65" s="2" customFormat="1" ht="24.2" customHeight="1">
      <c r="A153" s="31"/>
      <c r="B153" s="32"/>
      <c r="C153" s="184" t="s">
        <v>384</v>
      </c>
      <c r="D153" s="184" t="s">
        <v>175</v>
      </c>
      <c r="E153" s="185" t="s">
        <v>1116</v>
      </c>
      <c r="F153" s="186" t="s">
        <v>1117</v>
      </c>
      <c r="G153" s="187" t="s">
        <v>1048</v>
      </c>
      <c r="H153" s="188">
        <v>7</v>
      </c>
      <c r="I153" s="189"/>
      <c r="J153" s="188">
        <f t="shared" si="10"/>
        <v>0</v>
      </c>
      <c r="K153" s="190"/>
      <c r="L153" s="36"/>
      <c r="M153" s="191" t="s">
        <v>1</v>
      </c>
      <c r="N153" s="192" t="s">
        <v>38</v>
      </c>
      <c r="O153" s="68"/>
      <c r="P153" s="193">
        <f t="shared" si="11"/>
        <v>0</v>
      </c>
      <c r="Q153" s="193">
        <v>0</v>
      </c>
      <c r="R153" s="193">
        <f t="shared" si="12"/>
        <v>0</v>
      </c>
      <c r="S153" s="193">
        <v>0</v>
      </c>
      <c r="T153" s="194">
        <f t="shared" si="13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95" t="s">
        <v>179</v>
      </c>
      <c r="AT153" s="195" t="s">
        <v>175</v>
      </c>
      <c r="AU153" s="195" t="s">
        <v>180</v>
      </c>
      <c r="AY153" s="14" t="s">
        <v>172</v>
      </c>
      <c r="BE153" s="196">
        <f t="shared" si="14"/>
        <v>0</v>
      </c>
      <c r="BF153" s="196">
        <f t="shared" si="15"/>
        <v>0</v>
      </c>
      <c r="BG153" s="196">
        <f t="shared" si="16"/>
        <v>0</v>
      </c>
      <c r="BH153" s="196">
        <f t="shared" si="17"/>
        <v>0</v>
      </c>
      <c r="BI153" s="196">
        <f t="shared" si="18"/>
        <v>0</v>
      </c>
      <c r="BJ153" s="14" t="s">
        <v>180</v>
      </c>
      <c r="BK153" s="196">
        <f t="shared" si="19"/>
        <v>0</v>
      </c>
      <c r="BL153" s="14" t="s">
        <v>179</v>
      </c>
      <c r="BM153" s="195" t="s">
        <v>482</v>
      </c>
    </row>
    <row r="154" spans="1:65" s="2" customFormat="1" ht="24.2" customHeight="1">
      <c r="A154" s="31"/>
      <c r="B154" s="32"/>
      <c r="C154" s="184" t="s">
        <v>241</v>
      </c>
      <c r="D154" s="184" t="s">
        <v>175</v>
      </c>
      <c r="E154" s="185" t="s">
        <v>1118</v>
      </c>
      <c r="F154" s="186" t="s">
        <v>2315</v>
      </c>
      <c r="G154" s="187" t="s">
        <v>1048</v>
      </c>
      <c r="H154" s="188">
        <v>22</v>
      </c>
      <c r="I154" s="189"/>
      <c r="J154" s="188">
        <f t="shared" si="10"/>
        <v>0</v>
      </c>
      <c r="K154" s="190"/>
      <c r="L154" s="36"/>
      <c r="M154" s="191" t="s">
        <v>1</v>
      </c>
      <c r="N154" s="192" t="s">
        <v>38</v>
      </c>
      <c r="O154" s="68"/>
      <c r="P154" s="193">
        <f t="shared" si="11"/>
        <v>0</v>
      </c>
      <c r="Q154" s="193">
        <v>0</v>
      </c>
      <c r="R154" s="193">
        <f t="shared" si="12"/>
        <v>0</v>
      </c>
      <c r="S154" s="193">
        <v>0</v>
      </c>
      <c r="T154" s="194">
        <f t="shared" si="13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95" t="s">
        <v>179</v>
      </c>
      <c r="AT154" s="195" t="s">
        <v>175</v>
      </c>
      <c r="AU154" s="195" t="s">
        <v>180</v>
      </c>
      <c r="AY154" s="14" t="s">
        <v>172</v>
      </c>
      <c r="BE154" s="196">
        <f t="shared" si="14"/>
        <v>0</v>
      </c>
      <c r="BF154" s="196">
        <f t="shared" si="15"/>
        <v>0</v>
      </c>
      <c r="BG154" s="196">
        <f t="shared" si="16"/>
        <v>0</v>
      </c>
      <c r="BH154" s="196">
        <f t="shared" si="17"/>
        <v>0</v>
      </c>
      <c r="BI154" s="196">
        <f t="shared" si="18"/>
        <v>0</v>
      </c>
      <c r="BJ154" s="14" t="s">
        <v>180</v>
      </c>
      <c r="BK154" s="196">
        <f t="shared" si="19"/>
        <v>0</v>
      </c>
      <c r="BL154" s="14" t="s">
        <v>179</v>
      </c>
      <c r="BM154" s="195" t="s">
        <v>490</v>
      </c>
    </row>
    <row r="155" spans="1:65" s="2" customFormat="1" ht="24.2" customHeight="1">
      <c r="A155" s="31"/>
      <c r="B155" s="32"/>
      <c r="C155" s="184" t="s">
        <v>385</v>
      </c>
      <c r="D155" s="184" t="s">
        <v>175</v>
      </c>
      <c r="E155" s="185" t="s">
        <v>1120</v>
      </c>
      <c r="F155" s="186" t="s">
        <v>2316</v>
      </c>
      <c r="G155" s="187" t="s">
        <v>1048</v>
      </c>
      <c r="H155" s="188">
        <v>22</v>
      </c>
      <c r="I155" s="189"/>
      <c r="J155" s="188">
        <f t="shared" si="10"/>
        <v>0</v>
      </c>
      <c r="K155" s="190"/>
      <c r="L155" s="36"/>
      <c r="M155" s="191" t="s">
        <v>1</v>
      </c>
      <c r="N155" s="192" t="s">
        <v>38</v>
      </c>
      <c r="O155" s="68"/>
      <c r="P155" s="193">
        <f t="shared" si="11"/>
        <v>0</v>
      </c>
      <c r="Q155" s="193">
        <v>0</v>
      </c>
      <c r="R155" s="193">
        <f t="shared" si="12"/>
        <v>0</v>
      </c>
      <c r="S155" s="193">
        <v>0</v>
      </c>
      <c r="T155" s="194">
        <f t="shared" si="13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95" t="s">
        <v>179</v>
      </c>
      <c r="AT155" s="195" t="s">
        <v>175</v>
      </c>
      <c r="AU155" s="195" t="s">
        <v>180</v>
      </c>
      <c r="AY155" s="14" t="s">
        <v>172</v>
      </c>
      <c r="BE155" s="196">
        <f t="shared" si="14"/>
        <v>0</v>
      </c>
      <c r="BF155" s="196">
        <f t="shared" si="15"/>
        <v>0</v>
      </c>
      <c r="BG155" s="196">
        <f t="shared" si="16"/>
        <v>0</v>
      </c>
      <c r="BH155" s="196">
        <f t="shared" si="17"/>
        <v>0</v>
      </c>
      <c r="BI155" s="196">
        <f t="shared" si="18"/>
        <v>0</v>
      </c>
      <c r="BJ155" s="14" t="s">
        <v>180</v>
      </c>
      <c r="BK155" s="196">
        <f t="shared" si="19"/>
        <v>0</v>
      </c>
      <c r="BL155" s="14" t="s">
        <v>179</v>
      </c>
      <c r="BM155" s="195" t="s">
        <v>498</v>
      </c>
    </row>
    <row r="156" spans="1:65" s="2" customFormat="1" ht="24.2" customHeight="1">
      <c r="A156" s="31"/>
      <c r="B156" s="32"/>
      <c r="C156" s="184" t="s">
        <v>386</v>
      </c>
      <c r="D156" s="184" t="s">
        <v>175</v>
      </c>
      <c r="E156" s="185" t="s">
        <v>1122</v>
      </c>
      <c r="F156" s="186" t="s">
        <v>1123</v>
      </c>
      <c r="G156" s="187" t="s">
        <v>1048</v>
      </c>
      <c r="H156" s="188">
        <v>1</v>
      </c>
      <c r="I156" s="189"/>
      <c r="J156" s="188">
        <f t="shared" si="10"/>
        <v>0</v>
      </c>
      <c r="K156" s="190"/>
      <c r="L156" s="36"/>
      <c r="M156" s="191" t="s">
        <v>1</v>
      </c>
      <c r="N156" s="192" t="s">
        <v>38</v>
      </c>
      <c r="O156" s="68"/>
      <c r="P156" s="193">
        <f t="shared" si="11"/>
        <v>0</v>
      </c>
      <c r="Q156" s="193">
        <v>0</v>
      </c>
      <c r="R156" s="193">
        <f t="shared" si="12"/>
        <v>0</v>
      </c>
      <c r="S156" s="193">
        <v>0</v>
      </c>
      <c r="T156" s="194">
        <f t="shared" si="13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95" t="s">
        <v>179</v>
      </c>
      <c r="AT156" s="195" t="s">
        <v>175</v>
      </c>
      <c r="AU156" s="195" t="s">
        <v>180</v>
      </c>
      <c r="AY156" s="14" t="s">
        <v>172</v>
      </c>
      <c r="BE156" s="196">
        <f t="shared" si="14"/>
        <v>0</v>
      </c>
      <c r="BF156" s="196">
        <f t="shared" si="15"/>
        <v>0</v>
      </c>
      <c r="BG156" s="196">
        <f t="shared" si="16"/>
        <v>0</v>
      </c>
      <c r="BH156" s="196">
        <f t="shared" si="17"/>
        <v>0</v>
      </c>
      <c r="BI156" s="196">
        <f t="shared" si="18"/>
        <v>0</v>
      </c>
      <c r="BJ156" s="14" t="s">
        <v>180</v>
      </c>
      <c r="BK156" s="196">
        <f t="shared" si="19"/>
        <v>0</v>
      </c>
      <c r="BL156" s="14" t="s">
        <v>179</v>
      </c>
      <c r="BM156" s="195" t="s">
        <v>508</v>
      </c>
    </row>
    <row r="157" spans="1:65" s="2" customFormat="1" ht="24.2" customHeight="1">
      <c r="A157" s="31"/>
      <c r="B157" s="32"/>
      <c r="C157" s="184" t="s">
        <v>391</v>
      </c>
      <c r="D157" s="184" t="s">
        <v>175</v>
      </c>
      <c r="E157" s="185" t="s">
        <v>1124</v>
      </c>
      <c r="F157" s="186" t="s">
        <v>1125</v>
      </c>
      <c r="G157" s="187" t="s">
        <v>1048</v>
      </c>
      <c r="H157" s="188">
        <v>2</v>
      </c>
      <c r="I157" s="189"/>
      <c r="J157" s="188">
        <f t="shared" si="10"/>
        <v>0</v>
      </c>
      <c r="K157" s="190"/>
      <c r="L157" s="36"/>
      <c r="M157" s="191" t="s">
        <v>1</v>
      </c>
      <c r="N157" s="192" t="s">
        <v>38</v>
      </c>
      <c r="O157" s="68"/>
      <c r="P157" s="193">
        <f t="shared" si="11"/>
        <v>0</v>
      </c>
      <c r="Q157" s="193">
        <v>0</v>
      </c>
      <c r="R157" s="193">
        <f t="shared" si="12"/>
        <v>0</v>
      </c>
      <c r="S157" s="193">
        <v>0</v>
      </c>
      <c r="T157" s="194">
        <f t="shared" si="13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95" t="s">
        <v>179</v>
      </c>
      <c r="AT157" s="195" t="s">
        <v>175</v>
      </c>
      <c r="AU157" s="195" t="s">
        <v>180</v>
      </c>
      <c r="AY157" s="14" t="s">
        <v>172</v>
      </c>
      <c r="BE157" s="196">
        <f t="shared" si="14"/>
        <v>0</v>
      </c>
      <c r="BF157" s="196">
        <f t="shared" si="15"/>
        <v>0</v>
      </c>
      <c r="BG157" s="196">
        <f t="shared" si="16"/>
        <v>0</v>
      </c>
      <c r="BH157" s="196">
        <f t="shared" si="17"/>
        <v>0</v>
      </c>
      <c r="BI157" s="196">
        <f t="shared" si="18"/>
        <v>0</v>
      </c>
      <c r="BJ157" s="14" t="s">
        <v>180</v>
      </c>
      <c r="BK157" s="196">
        <f t="shared" si="19"/>
        <v>0</v>
      </c>
      <c r="BL157" s="14" t="s">
        <v>179</v>
      </c>
      <c r="BM157" s="195" t="s">
        <v>520</v>
      </c>
    </row>
    <row r="158" spans="1:65" s="2" customFormat="1" ht="24.2" customHeight="1">
      <c r="A158" s="31"/>
      <c r="B158" s="32"/>
      <c r="C158" s="184" t="s">
        <v>398</v>
      </c>
      <c r="D158" s="184" t="s">
        <v>175</v>
      </c>
      <c r="E158" s="185" t="s">
        <v>1126</v>
      </c>
      <c r="F158" s="186" t="s">
        <v>1127</v>
      </c>
      <c r="G158" s="187" t="s">
        <v>1048</v>
      </c>
      <c r="H158" s="188">
        <v>1</v>
      </c>
      <c r="I158" s="189"/>
      <c r="J158" s="188">
        <f t="shared" si="10"/>
        <v>0</v>
      </c>
      <c r="K158" s="190"/>
      <c r="L158" s="36"/>
      <c r="M158" s="191" t="s">
        <v>1</v>
      </c>
      <c r="N158" s="192" t="s">
        <v>38</v>
      </c>
      <c r="O158" s="68"/>
      <c r="P158" s="193">
        <f t="shared" si="11"/>
        <v>0</v>
      </c>
      <c r="Q158" s="193">
        <v>0</v>
      </c>
      <c r="R158" s="193">
        <f t="shared" si="12"/>
        <v>0</v>
      </c>
      <c r="S158" s="193">
        <v>0</v>
      </c>
      <c r="T158" s="194">
        <f t="shared" si="13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95" t="s">
        <v>179</v>
      </c>
      <c r="AT158" s="195" t="s">
        <v>175</v>
      </c>
      <c r="AU158" s="195" t="s">
        <v>180</v>
      </c>
      <c r="AY158" s="14" t="s">
        <v>172</v>
      </c>
      <c r="BE158" s="196">
        <f t="shared" si="14"/>
        <v>0</v>
      </c>
      <c r="BF158" s="196">
        <f t="shared" si="15"/>
        <v>0</v>
      </c>
      <c r="BG158" s="196">
        <f t="shared" si="16"/>
        <v>0</v>
      </c>
      <c r="BH158" s="196">
        <f t="shared" si="17"/>
        <v>0</v>
      </c>
      <c r="BI158" s="196">
        <f t="shared" si="18"/>
        <v>0</v>
      </c>
      <c r="BJ158" s="14" t="s">
        <v>180</v>
      </c>
      <c r="BK158" s="196">
        <f t="shared" si="19"/>
        <v>0</v>
      </c>
      <c r="BL158" s="14" t="s">
        <v>179</v>
      </c>
      <c r="BM158" s="195" t="s">
        <v>532</v>
      </c>
    </row>
    <row r="159" spans="1:65" s="2" customFormat="1" ht="24.2" customHeight="1">
      <c r="A159" s="31"/>
      <c r="B159" s="32"/>
      <c r="C159" s="184" t="s">
        <v>402</v>
      </c>
      <c r="D159" s="184" t="s">
        <v>175</v>
      </c>
      <c r="E159" s="185" t="s">
        <v>2138</v>
      </c>
      <c r="F159" s="186" t="s">
        <v>2139</v>
      </c>
      <c r="G159" s="187" t="s">
        <v>1048</v>
      </c>
      <c r="H159" s="188">
        <v>1</v>
      </c>
      <c r="I159" s="189"/>
      <c r="J159" s="188">
        <f t="shared" si="10"/>
        <v>0</v>
      </c>
      <c r="K159" s="190"/>
      <c r="L159" s="36"/>
      <c r="M159" s="191" t="s">
        <v>1</v>
      </c>
      <c r="N159" s="192" t="s">
        <v>38</v>
      </c>
      <c r="O159" s="68"/>
      <c r="P159" s="193">
        <f t="shared" si="11"/>
        <v>0</v>
      </c>
      <c r="Q159" s="193">
        <v>0</v>
      </c>
      <c r="R159" s="193">
        <f t="shared" si="12"/>
        <v>0</v>
      </c>
      <c r="S159" s="193">
        <v>0</v>
      </c>
      <c r="T159" s="194">
        <f t="shared" si="13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95" t="s">
        <v>179</v>
      </c>
      <c r="AT159" s="195" t="s">
        <v>175</v>
      </c>
      <c r="AU159" s="195" t="s">
        <v>180</v>
      </c>
      <c r="AY159" s="14" t="s">
        <v>172</v>
      </c>
      <c r="BE159" s="196">
        <f t="shared" si="14"/>
        <v>0</v>
      </c>
      <c r="BF159" s="196">
        <f t="shared" si="15"/>
        <v>0</v>
      </c>
      <c r="BG159" s="196">
        <f t="shared" si="16"/>
        <v>0</v>
      </c>
      <c r="BH159" s="196">
        <f t="shared" si="17"/>
        <v>0</v>
      </c>
      <c r="BI159" s="196">
        <f t="shared" si="18"/>
        <v>0</v>
      </c>
      <c r="BJ159" s="14" t="s">
        <v>180</v>
      </c>
      <c r="BK159" s="196">
        <f t="shared" si="19"/>
        <v>0</v>
      </c>
      <c r="BL159" s="14" t="s">
        <v>179</v>
      </c>
      <c r="BM159" s="195" t="s">
        <v>544</v>
      </c>
    </row>
    <row r="160" spans="1:65" s="2" customFormat="1" ht="14.45" customHeight="1">
      <c r="A160" s="31"/>
      <c r="B160" s="32"/>
      <c r="C160" s="197" t="s">
        <v>406</v>
      </c>
      <c r="D160" s="197" t="s">
        <v>256</v>
      </c>
      <c r="E160" s="198" t="s">
        <v>1130</v>
      </c>
      <c r="F160" s="199" t="s">
        <v>1131</v>
      </c>
      <c r="G160" s="200" t="s">
        <v>1048</v>
      </c>
      <c r="H160" s="201">
        <v>1</v>
      </c>
      <c r="I160" s="202"/>
      <c r="J160" s="201">
        <f t="shared" si="10"/>
        <v>0</v>
      </c>
      <c r="K160" s="203"/>
      <c r="L160" s="204"/>
      <c r="M160" s="205" t="s">
        <v>1</v>
      </c>
      <c r="N160" s="206" t="s">
        <v>38</v>
      </c>
      <c r="O160" s="68"/>
      <c r="P160" s="193">
        <f t="shared" si="11"/>
        <v>0</v>
      </c>
      <c r="Q160" s="193">
        <v>0</v>
      </c>
      <c r="R160" s="193">
        <f t="shared" si="12"/>
        <v>0</v>
      </c>
      <c r="S160" s="193">
        <v>0</v>
      </c>
      <c r="T160" s="194">
        <f t="shared" si="13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95" t="s">
        <v>220</v>
      </c>
      <c r="AT160" s="195" t="s">
        <v>256</v>
      </c>
      <c r="AU160" s="195" t="s">
        <v>180</v>
      </c>
      <c r="AY160" s="14" t="s">
        <v>172</v>
      </c>
      <c r="BE160" s="196">
        <f t="shared" si="14"/>
        <v>0</v>
      </c>
      <c r="BF160" s="196">
        <f t="shared" si="15"/>
        <v>0</v>
      </c>
      <c r="BG160" s="196">
        <f t="shared" si="16"/>
        <v>0</v>
      </c>
      <c r="BH160" s="196">
        <f t="shared" si="17"/>
        <v>0</v>
      </c>
      <c r="BI160" s="196">
        <f t="shared" si="18"/>
        <v>0</v>
      </c>
      <c r="BJ160" s="14" t="s">
        <v>180</v>
      </c>
      <c r="BK160" s="196">
        <f t="shared" si="19"/>
        <v>0</v>
      </c>
      <c r="BL160" s="14" t="s">
        <v>179</v>
      </c>
      <c r="BM160" s="195" t="s">
        <v>552</v>
      </c>
    </row>
    <row r="161" spans="1:65" s="2" customFormat="1" ht="24.2" customHeight="1">
      <c r="A161" s="31"/>
      <c r="B161" s="32"/>
      <c r="C161" s="184" t="s">
        <v>412</v>
      </c>
      <c r="D161" s="184" t="s">
        <v>175</v>
      </c>
      <c r="E161" s="185" t="s">
        <v>2217</v>
      </c>
      <c r="F161" s="186" t="s">
        <v>2218</v>
      </c>
      <c r="G161" s="187" t="s">
        <v>1048</v>
      </c>
      <c r="H161" s="188">
        <v>1</v>
      </c>
      <c r="I161" s="189"/>
      <c r="J161" s="188">
        <f t="shared" si="10"/>
        <v>0</v>
      </c>
      <c r="K161" s="190"/>
      <c r="L161" s="36"/>
      <c r="M161" s="191" t="s">
        <v>1</v>
      </c>
      <c r="N161" s="192" t="s">
        <v>38</v>
      </c>
      <c r="O161" s="68"/>
      <c r="P161" s="193">
        <f t="shared" si="11"/>
        <v>0</v>
      </c>
      <c r="Q161" s="193">
        <v>0</v>
      </c>
      <c r="R161" s="193">
        <f t="shared" si="12"/>
        <v>0</v>
      </c>
      <c r="S161" s="193">
        <v>0</v>
      </c>
      <c r="T161" s="194">
        <f t="shared" si="13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95" t="s">
        <v>179</v>
      </c>
      <c r="AT161" s="195" t="s">
        <v>175</v>
      </c>
      <c r="AU161" s="195" t="s">
        <v>180</v>
      </c>
      <c r="AY161" s="14" t="s">
        <v>172</v>
      </c>
      <c r="BE161" s="196">
        <f t="shared" si="14"/>
        <v>0</v>
      </c>
      <c r="BF161" s="196">
        <f t="shared" si="15"/>
        <v>0</v>
      </c>
      <c r="BG161" s="196">
        <f t="shared" si="16"/>
        <v>0</v>
      </c>
      <c r="BH161" s="196">
        <f t="shared" si="17"/>
        <v>0</v>
      </c>
      <c r="BI161" s="196">
        <f t="shared" si="18"/>
        <v>0</v>
      </c>
      <c r="BJ161" s="14" t="s">
        <v>180</v>
      </c>
      <c r="BK161" s="196">
        <f t="shared" si="19"/>
        <v>0</v>
      </c>
      <c r="BL161" s="14" t="s">
        <v>179</v>
      </c>
      <c r="BM161" s="195" t="s">
        <v>560</v>
      </c>
    </row>
    <row r="162" spans="1:65" s="2" customFormat="1" ht="24.2" customHeight="1">
      <c r="A162" s="31"/>
      <c r="B162" s="32"/>
      <c r="C162" s="184" t="s">
        <v>416</v>
      </c>
      <c r="D162" s="184" t="s">
        <v>175</v>
      </c>
      <c r="E162" s="185" t="s">
        <v>1128</v>
      </c>
      <c r="F162" s="186" t="s">
        <v>1129</v>
      </c>
      <c r="G162" s="187" t="s">
        <v>1048</v>
      </c>
      <c r="H162" s="188">
        <v>1</v>
      </c>
      <c r="I162" s="189"/>
      <c r="J162" s="188">
        <f t="shared" si="10"/>
        <v>0</v>
      </c>
      <c r="K162" s="190"/>
      <c r="L162" s="36"/>
      <c r="M162" s="191" t="s">
        <v>1</v>
      </c>
      <c r="N162" s="192" t="s">
        <v>38</v>
      </c>
      <c r="O162" s="68"/>
      <c r="P162" s="193">
        <f t="shared" si="11"/>
        <v>0</v>
      </c>
      <c r="Q162" s="193">
        <v>0</v>
      </c>
      <c r="R162" s="193">
        <f t="shared" si="12"/>
        <v>0</v>
      </c>
      <c r="S162" s="193">
        <v>0</v>
      </c>
      <c r="T162" s="194">
        <f t="shared" si="13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95" t="s">
        <v>179</v>
      </c>
      <c r="AT162" s="195" t="s">
        <v>175</v>
      </c>
      <c r="AU162" s="195" t="s">
        <v>180</v>
      </c>
      <c r="AY162" s="14" t="s">
        <v>172</v>
      </c>
      <c r="BE162" s="196">
        <f t="shared" si="14"/>
        <v>0</v>
      </c>
      <c r="BF162" s="196">
        <f t="shared" si="15"/>
        <v>0</v>
      </c>
      <c r="BG162" s="196">
        <f t="shared" si="16"/>
        <v>0</v>
      </c>
      <c r="BH162" s="196">
        <f t="shared" si="17"/>
        <v>0</v>
      </c>
      <c r="BI162" s="196">
        <f t="shared" si="18"/>
        <v>0</v>
      </c>
      <c r="BJ162" s="14" t="s">
        <v>180</v>
      </c>
      <c r="BK162" s="196">
        <f t="shared" si="19"/>
        <v>0</v>
      </c>
      <c r="BL162" s="14" t="s">
        <v>179</v>
      </c>
      <c r="BM162" s="195" t="s">
        <v>567</v>
      </c>
    </row>
    <row r="163" spans="1:65" s="2" customFormat="1" ht="14.45" customHeight="1">
      <c r="A163" s="31"/>
      <c r="B163" s="32"/>
      <c r="C163" s="197" t="s">
        <v>422</v>
      </c>
      <c r="D163" s="197" t="s">
        <v>256</v>
      </c>
      <c r="E163" s="198" t="s">
        <v>1130</v>
      </c>
      <c r="F163" s="199" t="s">
        <v>1131</v>
      </c>
      <c r="G163" s="200" t="s">
        <v>1048</v>
      </c>
      <c r="H163" s="201">
        <v>1</v>
      </c>
      <c r="I163" s="202"/>
      <c r="J163" s="201">
        <f t="shared" si="10"/>
        <v>0</v>
      </c>
      <c r="K163" s="203"/>
      <c r="L163" s="204"/>
      <c r="M163" s="205" t="s">
        <v>1</v>
      </c>
      <c r="N163" s="206" t="s">
        <v>38</v>
      </c>
      <c r="O163" s="68"/>
      <c r="P163" s="193">
        <f t="shared" si="11"/>
        <v>0</v>
      </c>
      <c r="Q163" s="193">
        <v>0</v>
      </c>
      <c r="R163" s="193">
        <f t="shared" si="12"/>
        <v>0</v>
      </c>
      <c r="S163" s="193">
        <v>0</v>
      </c>
      <c r="T163" s="194">
        <f t="shared" si="13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95" t="s">
        <v>220</v>
      </c>
      <c r="AT163" s="195" t="s">
        <v>256</v>
      </c>
      <c r="AU163" s="195" t="s">
        <v>180</v>
      </c>
      <c r="AY163" s="14" t="s">
        <v>172</v>
      </c>
      <c r="BE163" s="196">
        <f t="shared" si="14"/>
        <v>0</v>
      </c>
      <c r="BF163" s="196">
        <f t="shared" si="15"/>
        <v>0</v>
      </c>
      <c r="BG163" s="196">
        <f t="shared" si="16"/>
        <v>0</v>
      </c>
      <c r="BH163" s="196">
        <f t="shared" si="17"/>
        <v>0</v>
      </c>
      <c r="BI163" s="196">
        <f t="shared" si="18"/>
        <v>0</v>
      </c>
      <c r="BJ163" s="14" t="s">
        <v>180</v>
      </c>
      <c r="BK163" s="196">
        <f t="shared" si="19"/>
        <v>0</v>
      </c>
      <c r="BL163" s="14" t="s">
        <v>179</v>
      </c>
      <c r="BM163" s="195" t="s">
        <v>577</v>
      </c>
    </row>
    <row r="164" spans="1:65" s="2" customFormat="1" ht="24.2" customHeight="1">
      <c r="A164" s="31"/>
      <c r="B164" s="32"/>
      <c r="C164" s="184" t="s">
        <v>426</v>
      </c>
      <c r="D164" s="184" t="s">
        <v>175</v>
      </c>
      <c r="E164" s="185" t="s">
        <v>1793</v>
      </c>
      <c r="F164" s="186" t="s">
        <v>2317</v>
      </c>
      <c r="G164" s="187" t="s">
        <v>1048</v>
      </c>
      <c r="H164" s="188">
        <v>1</v>
      </c>
      <c r="I164" s="189"/>
      <c r="J164" s="188">
        <f t="shared" si="10"/>
        <v>0</v>
      </c>
      <c r="K164" s="190"/>
      <c r="L164" s="36"/>
      <c r="M164" s="191" t="s">
        <v>1</v>
      </c>
      <c r="N164" s="192" t="s">
        <v>38</v>
      </c>
      <c r="O164" s="68"/>
      <c r="P164" s="193">
        <f t="shared" si="11"/>
        <v>0</v>
      </c>
      <c r="Q164" s="193">
        <v>0</v>
      </c>
      <c r="R164" s="193">
        <f t="shared" si="12"/>
        <v>0</v>
      </c>
      <c r="S164" s="193">
        <v>0</v>
      </c>
      <c r="T164" s="194">
        <f t="shared" si="13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95" t="s">
        <v>179</v>
      </c>
      <c r="AT164" s="195" t="s">
        <v>175</v>
      </c>
      <c r="AU164" s="195" t="s">
        <v>180</v>
      </c>
      <c r="AY164" s="14" t="s">
        <v>172</v>
      </c>
      <c r="BE164" s="196">
        <f t="shared" si="14"/>
        <v>0</v>
      </c>
      <c r="BF164" s="196">
        <f t="shared" si="15"/>
        <v>0</v>
      </c>
      <c r="BG164" s="196">
        <f t="shared" si="16"/>
        <v>0</v>
      </c>
      <c r="BH164" s="196">
        <f t="shared" si="17"/>
        <v>0</v>
      </c>
      <c r="BI164" s="196">
        <f t="shared" si="18"/>
        <v>0</v>
      </c>
      <c r="BJ164" s="14" t="s">
        <v>180</v>
      </c>
      <c r="BK164" s="196">
        <f t="shared" si="19"/>
        <v>0</v>
      </c>
      <c r="BL164" s="14" t="s">
        <v>179</v>
      </c>
      <c r="BM164" s="195" t="s">
        <v>585</v>
      </c>
    </row>
    <row r="165" spans="1:65" s="2" customFormat="1" ht="24.2" customHeight="1">
      <c r="A165" s="31"/>
      <c r="B165" s="32"/>
      <c r="C165" s="197" t="s">
        <v>432</v>
      </c>
      <c r="D165" s="197" t="s">
        <v>256</v>
      </c>
      <c r="E165" s="198" t="s">
        <v>1138</v>
      </c>
      <c r="F165" s="199" t="s">
        <v>2318</v>
      </c>
      <c r="G165" s="200" t="s">
        <v>1048</v>
      </c>
      <c r="H165" s="201">
        <v>1</v>
      </c>
      <c r="I165" s="202"/>
      <c r="J165" s="201">
        <f t="shared" si="10"/>
        <v>0</v>
      </c>
      <c r="K165" s="203"/>
      <c r="L165" s="204"/>
      <c r="M165" s="205" t="s">
        <v>1</v>
      </c>
      <c r="N165" s="206" t="s">
        <v>38</v>
      </c>
      <c r="O165" s="68"/>
      <c r="P165" s="193">
        <f t="shared" si="11"/>
        <v>0</v>
      </c>
      <c r="Q165" s="193">
        <v>0</v>
      </c>
      <c r="R165" s="193">
        <f t="shared" si="12"/>
        <v>0</v>
      </c>
      <c r="S165" s="193">
        <v>0</v>
      </c>
      <c r="T165" s="194">
        <f t="shared" si="13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95" t="s">
        <v>220</v>
      </c>
      <c r="AT165" s="195" t="s">
        <v>256</v>
      </c>
      <c r="AU165" s="195" t="s">
        <v>180</v>
      </c>
      <c r="AY165" s="14" t="s">
        <v>172</v>
      </c>
      <c r="BE165" s="196">
        <f t="shared" si="14"/>
        <v>0</v>
      </c>
      <c r="BF165" s="196">
        <f t="shared" si="15"/>
        <v>0</v>
      </c>
      <c r="BG165" s="196">
        <f t="shared" si="16"/>
        <v>0</v>
      </c>
      <c r="BH165" s="196">
        <f t="shared" si="17"/>
        <v>0</v>
      </c>
      <c r="BI165" s="196">
        <f t="shared" si="18"/>
        <v>0</v>
      </c>
      <c r="BJ165" s="14" t="s">
        <v>180</v>
      </c>
      <c r="BK165" s="196">
        <f t="shared" si="19"/>
        <v>0</v>
      </c>
      <c r="BL165" s="14" t="s">
        <v>179</v>
      </c>
      <c r="BM165" s="195" t="s">
        <v>590</v>
      </c>
    </row>
    <row r="166" spans="1:65" s="2" customFormat="1" ht="24.2" customHeight="1">
      <c r="A166" s="31"/>
      <c r="B166" s="32"/>
      <c r="C166" s="184" t="s">
        <v>438</v>
      </c>
      <c r="D166" s="184" t="s">
        <v>175</v>
      </c>
      <c r="E166" s="185" t="s">
        <v>1135</v>
      </c>
      <c r="F166" s="186" t="s">
        <v>2319</v>
      </c>
      <c r="G166" s="187" t="s">
        <v>1048</v>
      </c>
      <c r="H166" s="188">
        <v>1</v>
      </c>
      <c r="I166" s="189"/>
      <c r="J166" s="188">
        <f t="shared" si="10"/>
        <v>0</v>
      </c>
      <c r="K166" s="190"/>
      <c r="L166" s="36"/>
      <c r="M166" s="191" t="s">
        <v>1</v>
      </c>
      <c r="N166" s="192" t="s">
        <v>38</v>
      </c>
      <c r="O166" s="68"/>
      <c r="P166" s="193">
        <f t="shared" si="11"/>
        <v>0</v>
      </c>
      <c r="Q166" s="193">
        <v>0</v>
      </c>
      <c r="R166" s="193">
        <f t="shared" si="12"/>
        <v>0</v>
      </c>
      <c r="S166" s="193">
        <v>0</v>
      </c>
      <c r="T166" s="194">
        <f t="shared" si="13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95" t="s">
        <v>179</v>
      </c>
      <c r="AT166" s="195" t="s">
        <v>175</v>
      </c>
      <c r="AU166" s="195" t="s">
        <v>180</v>
      </c>
      <c r="AY166" s="14" t="s">
        <v>172</v>
      </c>
      <c r="BE166" s="196">
        <f t="shared" si="14"/>
        <v>0</v>
      </c>
      <c r="BF166" s="196">
        <f t="shared" si="15"/>
        <v>0</v>
      </c>
      <c r="BG166" s="196">
        <f t="shared" si="16"/>
        <v>0</v>
      </c>
      <c r="BH166" s="196">
        <f t="shared" si="17"/>
        <v>0</v>
      </c>
      <c r="BI166" s="196">
        <f t="shared" si="18"/>
        <v>0</v>
      </c>
      <c r="BJ166" s="14" t="s">
        <v>180</v>
      </c>
      <c r="BK166" s="196">
        <f t="shared" si="19"/>
        <v>0</v>
      </c>
      <c r="BL166" s="14" t="s">
        <v>179</v>
      </c>
      <c r="BM166" s="195" t="s">
        <v>592</v>
      </c>
    </row>
    <row r="167" spans="1:65" s="2" customFormat="1" ht="24.2" customHeight="1">
      <c r="A167" s="31"/>
      <c r="B167" s="32"/>
      <c r="C167" s="197" t="s">
        <v>444</v>
      </c>
      <c r="D167" s="197" t="s">
        <v>256</v>
      </c>
      <c r="E167" s="198" t="s">
        <v>1138</v>
      </c>
      <c r="F167" s="199" t="s">
        <v>2318</v>
      </c>
      <c r="G167" s="200" t="s">
        <v>1048</v>
      </c>
      <c r="H167" s="201">
        <v>1</v>
      </c>
      <c r="I167" s="202"/>
      <c r="J167" s="201">
        <f t="shared" si="10"/>
        <v>0</v>
      </c>
      <c r="K167" s="203"/>
      <c r="L167" s="204"/>
      <c r="M167" s="205" t="s">
        <v>1</v>
      </c>
      <c r="N167" s="206" t="s">
        <v>38</v>
      </c>
      <c r="O167" s="68"/>
      <c r="P167" s="193">
        <f t="shared" si="11"/>
        <v>0</v>
      </c>
      <c r="Q167" s="193">
        <v>0</v>
      </c>
      <c r="R167" s="193">
        <f t="shared" si="12"/>
        <v>0</v>
      </c>
      <c r="S167" s="193">
        <v>0</v>
      </c>
      <c r="T167" s="194">
        <f t="shared" si="13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95" t="s">
        <v>220</v>
      </c>
      <c r="AT167" s="195" t="s">
        <v>256</v>
      </c>
      <c r="AU167" s="195" t="s">
        <v>180</v>
      </c>
      <c r="AY167" s="14" t="s">
        <v>172</v>
      </c>
      <c r="BE167" s="196">
        <f t="shared" si="14"/>
        <v>0</v>
      </c>
      <c r="BF167" s="196">
        <f t="shared" si="15"/>
        <v>0</v>
      </c>
      <c r="BG167" s="196">
        <f t="shared" si="16"/>
        <v>0</v>
      </c>
      <c r="BH167" s="196">
        <f t="shared" si="17"/>
        <v>0</v>
      </c>
      <c r="BI167" s="196">
        <f t="shared" si="18"/>
        <v>0</v>
      </c>
      <c r="BJ167" s="14" t="s">
        <v>180</v>
      </c>
      <c r="BK167" s="196">
        <f t="shared" si="19"/>
        <v>0</v>
      </c>
      <c r="BL167" s="14" t="s">
        <v>179</v>
      </c>
      <c r="BM167" s="195" t="s">
        <v>601</v>
      </c>
    </row>
    <row r="168" spans="1:65" s="2" customFormat="1" ht="24.2" customHeight="1">
      <c r="A168" s="31"/>
      <c r="B168" s="32"/>
      <c r="C168" s="184" t="s">
        <v>450</v>
      </c>
      <c r="D168" s="184" t="s">
        <v>175</v>
      </c>
      <c r="E168" s="185" t="s">
        <v>1141</v>
      </c>
      <c r="F168" s="186" t="s">
        <v>1142</v>
      </c>
      <c r="G168" s="187" t="s">
        <v>337</v>
      </c>
      <c r="H168" s="188">
        <v>3</v>
      </c>
      <c r="I168" s="189"/>
      <c r="J168" s="188">
        <f t="shared" si="10"/>
        <v>0</v>
      </c>
      <c r="K168" s="190"/>
      <c r="L168" s="36"/>
      <c r="M168" s="191" t="s">
        <v>1</v>
      </c>
      <c r="N168" s="192" t="s">
        <v>38</v>
      </c>
      <c r="O168" s="68"/>
      <c r="P168" s="193">
        <f t="shared" si="11"/>
        <v>0</v>
      </c>
      <c r="Q168" s="193">
        <v>0</v>
      </c>
      <c r="R168" s="193">
        <f t="shared" si="12"/>
        <v>0</v>
      </c>
      <c r="S168" s="193">
        <v>0</v>
      </c>
      <c r="T168" s="194">
        <f t="shared" si="13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95" t="s">
        <v>179</v>
      </c>
      <c r="AT168" s="195" t="s">
        <v>175</v>
      </c>
      <c r="AU168" s="195" t="s">
        <v>180</v>
      </c>
      <c r="AY168" s="14" t="s">
        <v>172</v>
      </c>
      <c r="BE168" s="196">
        <f t="shared" si="14"/>
        <v>0</v>
      </c>
      <c r="BF168" s="196">
        <f t="shared" si="15"/>
        <v>0</v>
      </c>
      <c r="BG168" s="196">
        <f t="shared" si="16"/>
        <v>0</v>
      </c>
      <c r="BH168" s="196">
        <f t="shared" si="17"/>
        <v>0</v>
      </c>
      <c r="BI168" s="196">
        <f t="shared" si="18"/>
        <v>0</v>
      </c>
      <c r="BJ168" s="14" t="s">
        <v>180</v>
      </c>
      <c r="BK168" s="196">
        <f t="shared" si="19"/>
        <v>0</v>
      </c>
      <c r="BL168" s="14" t="s">
        <v>179</v>
      </c>
      <c r="BM168" s="195" t="s">
        <v>609</v>
      </c>
    </row>
    <row r="169" spans="1:65" s="2" customFormat="1" ht="24.2" customHeight="1">
      <c r="A169" s="31"/>
      <c r="B169" s="32"/>
      <c r="C169" s="197" t="s">
        <v>454</v>
      </c>
      <c r="D169" s="197" t="s">
        <v>256</v>
      </c>
      <c r="E169" s="198" t="s">
        <v>1144</v>
      </c>
      <c r="F169" s="199" t="s">
        <v>1145</v>
      </c>
      <c r="G169" s="200" t="s">
        <v>457</v>
      </c>
      <c r="H169" s="201">
        <v>0.5</v>
      </c>
      <c r="I169" s="202"/>
      <c r="J169" s="201">
        <f t="shared" si="10"/>
        <v>0</v>
      </c>
      <c r="K169" s="203"/>
      <c r="L169" s="204"/>
      <c r="M169" s="205" t="s">
        <v>1</v>
      </c>
      <c r="N169" s="206" t="s">
        <v>38</v>
      </c>
      <c r="O169" s="68"/>
      <c r="P169" s="193">
        <f t="shared" si="11"/>
        <v>0</v>
      </c>
      <c r="Q169" s="193">
        <v>1E-3</v>
      </c>
      <c r="R169" s="193">
        <f t="shared" si="12"/>
        <v>5.0000000000000001E-4</v>
      </c>
      <c r="S169" s="193">
        <v>0</v>
      </c>
      <c r="T169" s="194">
        <f t="shared" si="13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95" t="s">
        <v>220</v>
      </c>
      <c r="AT169" s="195" t="s">
        <v>256</v>
      </c>
      <c r="AU169" s="195" t="s">
        <v>180</v>
      </c>
      <c r="AY169" s="14" t="s">
        <v>172</v>
      </c>
      <c r="BE169" s="196">
        <f t="shared" si="14"/>
        <v>0</v>
      </c>
      <c r="BF169" s="196">
        <f t="shared" si="15"/>
        <v>0</v>
      </c>
      <c r="BG169" s="196">
        <f t="shared" si="16"/>
        <v>0</v>
      </c>
      <c r="BH169" s="196">
        <f t="shared" si="17"/>
        <v>0</v>
      </c>
      <c r="BI169" s="196">
        <f t="shared" si="18"/>
        <v>0</v>
      </c>
      <c r="BJ169" s="14" t="s">
        <v>180</v>
      </c>
      <c r="BK169" s="196">
        <f t="shared" si="19"/>
        <v>0</v>
      </c>
      <c r="BL169" s="14" t="s">
        <v>179</v>
      </c>
      <c r="BM169" s="195" t="s">
        <v>617</v>
      </c>
    </row>
    <row r="170" spans="1:65" s="2" customFormat="1" ht="24.2" customHeight="1">
      <c r="A170" s="31"/>
      <c r="B170" s="32"/>
      <c r="C170" s="197" t="s">
        <v>462</v>
      </c>
      <c r="D170" s="197" t="s">
        <v>256</v>
      </c>
      <c r="E170" s="198" t="s">
        <v>1147</v>
      </c>
      <c r="F170" s="199" t="s">
        <v>1148</v>
      </c>
      <c r="G170" s="200" t="s">
        <v>457</v>
      </c>
      <c r="H170" s="201">
        <v>0.5</v>
      </c>
      <c r="I170" s="202"/>
      <c r="J170" s="201">
        <f t="shared" si="10"/>
        <v>0</v>
      </c>
      <c r="K170" s="203"/>
      <c r="L170" s="204"/>
      <c r="M170" s="205" t="s">
        <v>1</v>
      </c>
      <c r="N170" s="206" t="s">
        <v>38</v>
      </c>
      <c r="O170" s="68"/>
      <c r="P170" s="193">
        <f t="shared" si="11"/>
        <v>0</v>
      </c>
      <c r="Q170" s="193">
        <v>1E-3</v>
      </c>
      <c r="R170" s="193">
        <f t="shared" si="12"/>
        <v>5.0000000000000001E-4</v>
      </c>
      <c r="S170" s="193">
        <v>0</v>
      </c>
      <c r="T170" s="194">
        <f t="shared" si="13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95" t="s">
        <v>220</v>
      </c>
      <c r="AT170" s="195" t="s">
        <v>256</v>
      </c>
      <c r="AU170" s="195" t="s">
        <v>180</v>
      </c>
      <c r="AY170" s="14" t="s">
        <v>172</v>
      </c>
      <c r="BE170" s="196">
        <f t="shared" si="14"/>
        <v>0</v>
      </c>
      <c r="BF170" s="196">
        <f t="shared" si="15"/>
        <v>0</v>
      </c>
      <c r="BG170" s="196">
        <f t="shared" si="16"/>
        <v>0</v>
      </c>
      <c r="BH170" s="196">
        <f t="shared" si="17"/>
        <v>0</v>
      </c>
      <c r="BI170" s="196">
        <f t="shared" si="18"/>
        <v>0</v>
      </c>
      <c r="BJ170" s="14" t="s">
        <v>180</v>
      </c>
      <c r="BK170" s="196">
        <f t="shared" si="19"/>
        <v>0</v>
      </c>
      <c r="BL170" s="14" t="s">
        <v>179</v>
      </c>
      <c r="BM170" s="195" t="s">
        <v>627</v>
      </c>
    </row>
    <row r="171" spans="1:65" s="2" customFormat="1" ht="24.2" customHeight="1">
      <c r="A171" s="31"/>
      <c r="B171" s="32"/>
      <c r="C171" s="197" t="s">
        <v>466</v>
      </c>
      <c r="D171" s="197" t="s">
        <v>256</v>
      </c>
      <c r="E171" s="198" t="s">
        <v>1150</v>
      </c>
      <c r="F171" s="199" t="s">
        <v>1151</v>
      </c>
      <c r="G171" s="200" t="s">
        <v>457</v>
      </c>
      <c r="H171" s="201">
        <v>0.5</v>
      </c>
      <c r="I171" s="202"/>
      <c r="J171" s="201">
        <f t="shared" si="10"/>
        <v>0</v>
      </c>
      <c r="K171" s="203"/>
      <c r="L171" s="204"/>
      <c r="M171" s="205" t="s">
        <v>1</v>
      </c>
      <c r="N171" s="206" t="s">
        <v>38</v>
      </c>
      <c r="O171" s="68"/>
      <c r="P171" s="193">
        <f t="shared" si="11"/>
        <v>0</v>
      </c>
      <c r="Q171" s="193">
        <v>1E-3</v>
      </c>
      <c r="R171" s="193">
        <f t="shared" si="12"/>
        <v>5.0000000000000001E-4</v>
      </c>
      <c r="S171" s="193">
        <v>0</v>
      </c>
      <c r="T171" s="194">
        <f t="shared" si="13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95" t="s">
        <v>220</v>
      </c>
      <c r="AT171" s="195" t="s">
        <v>256</v>
      </c>
      <c r="AU171" s="195" t="s">
        <v>180</v>
      </c>
      <c r="AY171" s="14" t="s">
        <v>172</v>
      </c>
      <c r="BE171" s="196">
        <f t="shared" si="14"/>
        <v>0</v>
      </c>
      <c r="BF171" s="196">
        <f t="shared" si="15"/>
        <v>0</v>
      </c>
      <c r="BG171" s="196">
        <f t="shared" si="16"/>
        <v>0</v>
      </c>
      <c r="BH171" s="196">
        <f t="shared" si="17"/>
        <v>0</v>
      </c>
      <c r="BI171" s="196">
        <f t="shared" si="18"/>
        <v>0</v>
      </c>
      <c r="BJ171" s="14" t="s">
        <v>180</v>
      </c>
      <c r="BK171" s="196">
        <f t="shared" si="19"/>
        <v>0</v>
      </c>
      <c r="BL171" s="14" t="s">
        <v>179</v>
      </c>
      <c r="BM171" s="195" t="s">
        <v>637</v>
      </c>
    </row>
    <row r="172" spans="1:65" s="2" customFormat="1" ht="24.2" customHeight="1">
      <c r="A172" s="31"/>
      <c r="B172" s="32"/>
      <c r="C172" s="184" t="s">
        <v>472</v>
      </c>
      <c r="D172" s="184" t="s">
        <v>175</v>
      </c>
      <c r="E172" s="185" t="s">
        <v>1153</v>
      </c>
      <c r="F172" s="186" t="s">
        <v>1154</v>
      </c>
      <c r="G172" s="187" t="s">
        <v>337</v>
      </c>
      <c r="H172" s="188">
        <v>12</v>
      </c>
      <c r="I172" s="189"/>
      <c r="J172" s="188">
        <f t="shared" si="10"/>
        <v>0</v>
      </c>
      <c r="K172" s="190"/>
      <c r="L172" s="36"/>
      <c r="M172" s="191" t="s">
        <v>1</v>
      </c>
      <c r="N172" s="192" t="s">
        <v>38</v>
      </c>
      <c r="O172" s="68"/>
      <c r="P172" s="193">
        <f t="shared" si="11"/>
        <v>0</v>
      </c>
      <c r="Q172" s="193">
        <v>0</v>
      </c>
      <c r="R172" s="193">
        <f t="shared" si="12"/>
        <v>0</v>
      </c>
      <c r="S172" s="193">
        <v>0</v>
      </c>
      <c r="T172" s="194">
        <f t="shared" si="13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95" t="s">
        <v>179</v>
      </c>
      <c r="AT172" s="195" t="s">
        <v>175</v>
      </c>
      <c r="AU172" s="195" t="s">
        <v>180</v>
      </c>
      <c r="AY172" s="14" t="s">
        <v>172</v>
      </c>
      <c r="BE172" s="196">
        <f t="shared" si="14"/>
        <v>0</v>
      </c>
      <c r="BF172" s="196">
        <f t="shared" si="15"/>
        <v>0</v>
      </c>
      <c r="BG172" s="196">
        <f t="shared" si="16"/>
        <v>0</v>
      </c>
      <c r="BH172" s="196">
        <f t="shared" si="17"/>
        <v>0</v>
      </c>
      <c r="BI172" s="196">
        <f t="shared" si="18"/>
        <v>0</v>
      </c>
      <c r="BJ172" s="14" t="s">
        <v>180</v>
      </c>
      <c r="BK172" s="196">
        <f t="shared" si="19"/>
        <v>0</v>
      </c>
      <c r="BL172" s="14" t="s">
        <v>179</v>
      </c>
      <c r="BM172" s="195" t="s">
        <v>645</v>
      </c>
    </row>
    <row r="173" spans="1:65" s="2" customFormat="1" ht="24.2" customHeight="1">
      <c r="A173" s="31"/>
      <c r="B173" s="32"/>
      <c r="C173" s="197" t="s">
        <v>476</v>
      </c>
      <c r="D173" s="197" t="s">
        <v>256</v>
      </c>
      <c r="E173" s="198" t="s">
        <v>1799</v>
      </c>
      <c r="F173" s="199" t="s">
        <v>1800</v>
      </c>
      <c r="G173" s="200" t="s">
        <v>1048</v>
      </c>
      <c r="H173" s="201">
        <v>1</v>
      </c>
      <c r="I173" s="202"/>
      <c r="J173" s="201">
        <f t="shared" si="10"/>
        <v>0</v>
      </c>
      <c r="K173" s="203"/>
      <c r="L173" s="204"/>
      <c r="M173" s="205" t="s">
        <v>1</v>
      </c>
      <c r="N173" s="206" t="s">
        <v>38</v>
      </c>
      <c r="O173" s="68"/>
      <c r="P173" s="193">
        <f t="shared" si="11"/>
        <v>0</v>
      </c>
      <c r="Q173" s="193">
        <v>0</v>
      </c>
      <c r="R173" s="193">
        <f t="shared" si="12"/>
        <v>0</v>
      </c>
      <c r="S173" s="193">
        <v>0</v>
      </c>
      <c r="T173" s="194">
        <f t="shared" si="13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220</v>
      </c>
      <c r="AT173" s="195" t="s">
        <v>256</v>
      </c>
      <c r="AU173" s="195" t="s">
        <v>180</v>
      </c>
      <c r="AY173" s="14" t="s">
        <v>172</v>
      </c>
      <c r="BE173" s="196">
        <f t="shared" si="14"/>
        <v>0</v>
      </c>
      <c r="BF173" s="196">
        <f t="shared" si="15"/>
        <v>0</v>
      </c>
      <c r="BG173" s="196">
        <f t="shared" si="16"/>
        <v>0</v>
      </c>
      <c r="BH173" s="196">
        <f t="shared" si="17"/>
        <v>0</v>
      </c>
      <c r="BI173" s="196">
        <f t="shared" si="18"/>
        <v>0</v>
      </c>
      <c r="BJ173" s="14" t="s">
        <v>180</v>
      </c>
      <c r="BK173" s="196">
        <f t="shared" si="19"/>
        <v>0</v>
      </c>
      <c r="BL173" s="14" t="s">
        <v>179</v>
      </c>
      <c r="BM173" s="195" t="s">
        <v>867</v>
      </c>
    </row>
    <row r="174" spans="1:65" s="2" customFormat="1" ht="24.2" customHeight="1">
      <c r="A174" s="31"/>
      <c r="B174" s="32"/>
      <c r="C174" s="197" t="s">
        <v>482</v>
      </c>
      <c r="D174" s="197" t="s">
        <v>256</v>
      </c>
      <c r="E174" s="198" t="s">
        <v>1155</v>
      </c>
      <c r="F174" s="199" t="s">
        <v>1156</v>
      </c>
      <c r="G174" s="200" t="s">
        <v>1048</v>
      </c>
      <c r="H174" s="201">
        <v>1</v>
      </c>
      <c r="I174" s="202"/>
      <c r="J174" s="201">
        <f t="shared" si="10"/>
        <v>0</v>
      </c>
      <c r="K174" s="203"/>
      <c r="L174" s="204"/>
      <c r="M174" s="205" t="s">
        <v>1</v>
      </c>
      <c r="N174" s="206" t="s">
        <v>38</v>
      </c>
      <c r="O174" s="68"/>
      <c r="P174" s="193">
        <f t="shared" si="11"/>
        <v>0</v>
      </c>
      <c r="Q174" s="193">
        <v>0</v>
      </c>
      <c r="R174" s="193">
        <f t="shared" si="12"/>
        <v>0</v>
      </c>
      <c r="S174" s="193">
        <v>0</v>
      </c>
      <c r="T174" s="194">
        <f t="shared" si="13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95" t="s">
        <v>220</v>
      </c>
      <c r="AT174" s="195" t="s">
        <v>256</v>
      </c>
      <c r="AU174" s="195" t="s">
        <v>180</v>
      </c>
      <c r="AY174" s="14" t="s">
        <v>172</v>
      </c>
      <c r="BE174" s="196">
        <f t="shared" si="14"/>
        <v>0</v>
      </c>
      <c r="BF174" s="196">
        <f t="shared" si="15"/>
        <v>0</v>
      </c>
      <c r="BG174" s="196">
        <f t="shared" si="16"/>
        <v>0</v>
      </c>
      <c r="BH174" s="196">
        <f t="shared" si="17"/>
        <v>0</v>
      </c>
      <c r="BI174" s="196">
        <f t="shared" si="18"/>
        <v>0</v>
      </c>
      <c r="BJ174" s="14" t="s">
        <v>180</v>
      </c>
      <c r="BK174" s="196">
        <f t="shared" si="19"/>
        <v>0</v>
      </c>
      <c r="BL174" s="14" t="s">
        <v>179</v>
      </c>
      <c r="BM174" s="195" t="s">
        <v>869</v>
      </c>
    </row>
    <row r="175" spans="1:65" s="2" customFormat="1" ht="24.2" customHeight="1">
      <c r="A175" s="31"/>
      <c r="B175" s="32"/>
      <c r="C175" s="184" t="s">
        <v>486</v>
      </c>
      <c r="D175" s="184" t="s">
        <v>175</v>
      </c>
      <c r="E175" s="185" t="s">
        <v>1157</v>
      </c>
      <c r="F175" s="186" t="s">
        <v>1158</v>
      </c>
      <c r="G175" s="187" t="s">
        <v>1048</v>
      </c>
      <c r="H175" s="188">
        <v>1</v>
      </c>
      <c r="I175" s="189"/>
      <c r="J175" s="188">
        <f t="shared" si="10"/>
        <v>0</v>
      </c>
      <c r="K175" s="190"/>
      <c r="L175" s="36"/>
      <c r="M175" s="191" t="s">
        <v>1</v>
      </c>
      <c r="N175" s="192" t="s">
        <v>38</v>
      </c>
      <c r="O175" s="68"/>
      <c r="P175" s="193">
        <f t="shared" si="11"/>
        <v>0</v>
      </c>
      <c r="Q175" s="193">
        <v>0</v>
      </c>
      <c r="R175" s="193">
        <f t="shared" si="12"/>
        <v>0</v>
      </c>
      <c r="S175" s="193">
        <v>0</v>
      </c>
      <c r="T175" s="194">
        <f t="shared" si="13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179</v>
      </c>
      <c r="AT175" s="195" t="s">
        <v>175</v>
      </c>
      <c r="AU175" s="195" t="s">
        <v>180</v>
      </c>
      <c r="AY175" s="14" t="s">
        <v>172</v>
      </c>
      <c r="BE175" s="196">
        <f t="shared" si="14"/>
        <v>0</v>
      </c>
      <c r="BF175" s="196">
        <f t="shared" si="15"/>
        <v>0</v>
      </c>
      <c r="BG175" s="196">
        <f t="shared" si="16"/>
        <v>0</v>
      </c>
      <c r="BH175" s="196">
        <f t="shared" si="17"/>
        <v>0</v>
      </c>
      <c r="BI175" s="196">
        <f t="shared" si="18"/>
        <v>0</v>
      </c>
      <c r="BJ175" s="14" t="s">
        <v>180</v>
      </c>
      <c r="BK175" s="196">
        <f t="shared" si="19"/>
        <v>0</v>
      </c>
      <c r="BL175" s="14" t="s">
        <v>179</v>
      </c>
      <c r="BM175" s="195" t="s">
        <v>871</v>
      </c>
    </row>
    <row r="176" spans="1:65" s="2" customFormat="1" ht="24.2" customHeight="1">
      <c r="A176" s="31"/>
      <c r="B176" s="32"/>
      <c r="C176" s="197" t="s">
        <v>490</v>
      </c>
      <c r="D176" s="197" t="s">
        <v>256</v>
      </c>
      <c r="E176" s="198" t="s">
        <v>1159</v>
      </c>
      <c r="F176" s="199" t="s">
        <v>1160</v>
      </c>
      <c r="G176" s="200" t="s">
        <v>1048</v>
      </c>
      <c r="H176" s="201">
        <v>1</v>
      </c>
      <c r="I176" s="202"/>
      <c r="J176" s="201">
        <f t="shared" si="10"/>
        <v>0</v>
      </c>
      <c r="K176" s="203"/>
      <c r="L176" s="204"/>
      <c r="M176" s="205" t="s">
        <v>1</v>
      </c>
      <c r="N176" s="206" t="s">
        <v>38</v>
      </c>
      <c r="O176" s="68"/>
      <c r="P176" s="193">
        <f t="shared" si="11"/>
        <v>0</v>
      </c>
      <c r="Q176" s="193">
        <v>0</v>
      </c>
      <c r="R176" s="193">
        <f t="shared" si="12"/>
        <v>0</v>
      </c>
      <c r="S176" s="193">
        <v>0</v>
      </c>
      <c r="T176" s="194">
        <f t="shared" si="13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95" t="s">
        <v>220</v>
      </c>
      <c r="AT176" s="195" t="s">
        <v>256</v>
      </c>
      <c r="AU176" s="195" t="s">
        <v>180</v>
      </c>
      <c r="AY176" s="14" t="s">
        <v>172</v>
      </c>
      <c r="BE176" s="196">
        <f t="shared" si="14"/>
        <v>0</v>
      </c>
      <c r="BF176" s="196">
        <f t="shared" si="15"/>
        <v>0</v>
      </c>
      <c r="BG176" s="196">
        <f t="shared" si="16"/>
        <v>0</v>
      </c>
      <c r="BH176" s="196">
        <f t="shared" si="17"/>
        <v>0</v>
      </c>
      <c r="BI176" s="196">
        <f t="shared" si="18"/>
        <v>0</v>
      </c>
      <c r="BJ176" s="14" t="s">
        <v>180</v>
      </c>
      <c r="BK176" s="196">
        <f t="shared" si="19"/>
        <v>0</v>
      </c>
      <c r="BL176" s="14" t="s">
        <v>179</v>
      </c>
      <c r="BM176" s="195" t="s">
        <v>1134</v>
      </c>
    </row>
    <row r="177" spans="1:65" s="2" customFormat="1" ht="24.2" customHeight="1">
      <c r="A177" s="31"/>
      <c r="B177" s="32"/>
      <c r="C177" s="197" t="s">
        <v>494</v>
      </c>
      <c r="D177" s="197" t="s">
        <v>256</v>
      </c>
      <c r="E177" s="198" t="s">
        <v>1161</v>
      </c>
      <c r="F177" s="199" t="s">
        <v>1162</v>
      </c>
      <c r="G177" s="200" t="s">
        <v>1048</v>
      </c>
      <c r="H177" s="201">
        <v>1</v>
      </c>
      <c r="I177" s="202"/>
      <c r="J177" s="201">
        <f t="shared" si="10"/>
        <v>0</v>
      </c>
      <c r="K177" s="203"/>
      <c r="L177" s="204"/>
      <c r="M177" s="205" t="s">
        <v>1</v>
      </c>
      <c r="N177" s="206" t="s">
        <v>38</v>
      </c>
      <c r="O177" s="68"/>
      <c r="P177" s="193">
        <f t="shared" si="11"/>
        <v>0</v>
      </c>
      <c r="Q177" s="193">
        <v>1.8000000000000001E-4</v>
      </c>
      <c r="R177" s="193">
        <f t="shared" si="12"/>
        <v>1.8000000000000001E-4</v>
      </c>
      <c r="S177" s="193">
        <v>0</v>
      </c>
      <c r="T177" s="194">
        <f t="shared" si="13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95" t="s">
        <v>220</v>
      </c>
      <c r="AT177" s="195" t="s">
        <v>256</v>
      </c>
      <c r="AU177" s="195" t="s">
        <v>180</v>
      </c>
      <c r="AY177" s="14" t="s">
        <v>172</v>
      </c>
      <c r="BE177" s="196">
        <f t="shared" si="14"/>
        <v>0</v>
      </c>
      <c r="BF177" s="196">
        <f t="shared" si="15"/>
        <v>0</v>
      </c>
      <c r="BG177" s="196">
        <f t="shared" si="16"/>
        <v>0</v>
      </c>
      <c r="BH177" s="196">
        <f t="shared" si="17"/>
        <v>0</v>
      </c>
      <c r="BI177" s="196">
        <f t="shared" si="18"/>
        <v>0</v>
      </c>
      <c r="BJ177" s="14" t="s">
        <v>180</v>
      </c>
      <c r="BK177" s="196">
        <f t="shared" si="19"/>
        <v>0</v>
      </c>
      <c r="BL177" s="14" t="s">
        <v>179</v>
      </c>
      <c r="BM177" s="195" t="s">
        <v>1137</v>
      </c>
    </row>
    <row r="178" spans="1:65" s="2" customFormat="1" ht="24.2" customHeight="1">
      <c r="A178" s="31"/>
      <c r="B178" s="32"/>
      <c r="C178" s="184" t="s">
        <v>498</v>
      </c>
      <c r="D178" s="184" t="s">
        <v>175</v>
      </c>
      <c r="E178" s="185" t="s">
        <v>1801</v>
      </c>
      <c r="F178" s="186" t="s">
        <v>1802</v>
      </c>
      <c r="G178" s="187" t="s">
        <v>1048</v>
      </c>
      <c r="H178" s="188">
        <v>2</v>
      </c>
      <c r="I178" s="189"/>
      <c r="J178" s="188">
        <f t="shared" si="10"/>
        <v>0</v>
      </c>
      <c r="K178" s="190"/>
      <c r="L178" s="36"/>
      <c r="M178" s="191" t="s">
        <v>1</v>
      </c>
      <c r="N178" s="192" t="s">
        <v>38</v>
      </c>
      <c r="O178" s="68"/>
      <c r="P178" s="193">
        <f t="shared" si="11"/>
        <v>0</v>
      </c>
      <c r="Q178" s="193">
        <v>0</v>
      </c>
      <c r="R178" s="193">
        <f t="shared" si="12"/>
        <v>0</v>
      </c>
      <c r="S178" s="193">
        <v>0</v>
      </c>
      <c r="T178" s="194">
        <f t="shared" si="13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95" t="s">
        <v>179</v>
      </c>
      <c r="AT178" s="195" t="s">
        <v>175</v>
      </c>
      <c r="AU178" s="195" t="s">
        <v>180</v>
      </c>
      <c r="AY178" s="14" t="s">
        <v>172</v>
      </c>
      <c r="BE178" s="196">
        <f t="shared" si="14"/>
        <v>0</v>
      </c>
      <c r="BF178" s="196">
        <f t="shared" si="15"/>
        <v>0</v>
      </c>
      <c r="BG178" s="196">
        <f t="shared" si="16"/>
        <v>0</v>
      </c>
      <c r="BH178" s="196">
        <f t="shared" si="17"/>
        <v>0</v>
      </c>
      <c r="BI178" s="196">
        <f t="shared" si="18"/>
        <v>0</v>
      </c>
      <c r="BJ178" s="14" t="s">
        <v>180</v>
      </c>
      <c r="BK178" s="196">
        <f t="shared" si="19"/>
        <v>0</v>
      </c>
      <c r="BL178" s="14" t="s">
        <v>179</v>
      </c>
      <c r="BM178" s="195" t="s">
        <v>1140</v>
      </c>
    </row>
    <row r="179" spans="1:65" s="2" customFormat="1" ht="24.2" customHeight="1">
      <c r="A179" s="31"/>
      <c r="B179" s="32"/>
      <c r="C179" s="197" t="s">
        <v>504</v>
      </c>
      <c r="D179" s="197" t="s">
        <v>256</v>
      </c>
      <c r="E179" s="198" t="s">
        <v>1787</v>
      </c>
      <c r="F179" s="199" t="s">
        <v>1788</v>
      </c>
      <c r="G179" s="200" t="s">
        <v>1048</v>
      </c>
      <c r="H179" s="201">
        <v>2</v>
      </c>
      <c r="I179" s="202"/>
      <c r="J179" s="201">
        <f t="shared" si="10"/>
        <v>0</v>
      </c>
      <c r="K179" s="203"/>
      <c r="L179" s="204"/>
      <c r="M179" s="205" t="s">
        <v>1</v>
      </c>
      <c r="N179" s="206" t="s">
        <v>38</v>
      </c>
      <c r="O179" s="68"/>
      <c r="P179" s="193">
        <f t="shared" si="11"/>
        <v>0</v>
      </c>
      <c r="Q179" s="193">
        <v>0</v>
      </c>
      <c r="R179" s="193">
        <f t="shared" si="12"/>
        <v>0</v>
      </c>
      <c r="S179" s="193">
        <v>0</v>
      </c>
      <c r="T179" s="194">
        <f t="shared" si="13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95" t="s">
        <v>220</v>
      </c>
      <c r="AT179" s="195" t="s">
        <v>256</v>
      </c>
      <c r="AU179" s="195" t="s">
        <v>180</v>
      </c>
      <c r="AY179" s="14" t="s">
        <v>172</v>
      </c>
      <c r="BE179" s="196">
        <f t="shared" si="14"/>
        <v>0</v>
      </c>
      <c r="BF179" s="196">
        <f t="shared" si="15"/>
        <v>0</v>
      </c>
      <c r="BG179" s="196">
        <f t="shared" si="16"/>
        <v>0</v>
      </c>
      <c r="BH179" s="196">
        <f t="shared" si="17"/>
        <v>0</v>
      </c>
      <c r="BI179" s="196">
        <f t="shared" si="18"/>
        <v>0</v>
      </c>
      <c r="BJ179" s="14" t="s">
        <v>180</v>
      </c>
      <c r="BK179" s="196">
        <f t="shared" si="19"/>
        <v>0</v>
      </c>
      <c r="BL179" s="14" t="s">
        <v>179</v>
      </c>
      <c r="BM179" s="195" t="s">
        <v>1143</v>
      </c>
    </row>
    <row r="180" spans="1:65" s="2" customFormat="1" ht="24.2" customHeight="1">
      <c r="A180" s="31"/>
      <c r="B180" s="32"/>
      <c r="C180" s="197" t="s">
        <v>508</v>
      </c>
      <c r="D180" s="197" t="s">
        <v>256</v>
      </c>
      <c r="E180" s="198" t="s">
        <v>1789</v>
      </c>
      <c r="F180" s="199" t="s">
        <v>1790</v>
      </c>
      <c r="G180" s="200" t="s">
        <v>1048</v>
      </c>
      <c r="H180" s="201">
        <v>2</v>
      </c>
      <c r="I180" s="202"/>
      <c r="J180" s="201">
        <f t="shared" si="10"/>
        <v>0</v>
      </c>
      <c r="K180" s="203"/>
      <c r="L180" s="204"/>
      <c r="M180" s="205" t="s">
        <v>1</v>
      </c>
      <c r="N180" s="206" t="s">
        <v>38</v>
      </c>
      <c r="O180" s="68"/>
      <c r="P180" s="193">
        <f t="shared" si="11"/>
        <v>0</v>
      </c>
      <c r="Q180" s="193">
        <v>8.2000000000000007E-3</v>
      </c>
      <c r="R180" s="193">
        <f t="shared" si="12"/>
        <v>1.6400000000000001E-2</v>
      </c>
      <c r="S180" s="193">
        <v>0</v>
      </c>
      <c r="T180" s="194">
        <f t="shared" si="13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95" t="s">
        <v>220</v>
      </c>
      <c r="AT180" s="195" t="s">
        <v>256</v>
      </c>
      <c r="AU180" s="195" t="s">
        <v>180</v>
      </c>
      <c r="AY180" s="14" t="s">
        <v>172</v>
      </c>
      <c r="BE180" s="196">
        <f t="shared" si="14"/>
        <v>0</v>
      </c>
      <c r="BF180" s="196">
        <f t="shared" si="15"/>
        <v>0</v>
      </c>
      <c r="BG180" s="196">
        <f t="shared" si="16"/>
        <v>0</v>
      </c>
      <c r="BH180" s="196">
        <f t="shared" si="17"/>
        <v>0</v>
      </c>
      <c r="BI180" s="196">
        <f t="shared" si="18"/>
        <v>0</v>
      </c>
      <c r="BJ180" s="14" t="s">
        <v>180</v>
      </c>
      <c r="BK180" s="196">
        <f t="shared" si="19"/>
        <v>0</v>
      </c>
      <c r="BL180" s="14" t="s">
        <v>179</v>
      </c>
      <c r="BM180" s="195" t="s">
        <v>1146</v>
      </c>
    </row>
    <row r="181" spans="1:65" s="2" customFormat="1" ht="24.2" customHeight="1">
      <c r="A181" s="31"/>
      <c r="B181" s="32"/>
      <c r="C181" s="184" t="s">
        <v>514</v>
      </c>
      <c r="D181" s="184" t="s">
        <v>175</v>
      </c>
      <c r="E181" s="185" t="s">
        <v>1163</v>
      </c>
      <c r="F181" s="186" t="s">
        <v>1164</v>
      </c>
      <c r="G181" s="187" t="s">
        <v>337</v>
      </c>
      <c r="H181" s="188">
        <v>101</v>
      </c>
      <c r="I181" s="189"/>
      <c r="J181" s="188">
        <f t="shared" si="10"/>
        <v>0</v>
      </c>
      <c r="K181" s="190"/>
      <c r="L181" s="36"/>
      <c r="M181" s="191" t="s">
        <v>1</v>
      </c>
      <c r="N181" s="192" t="s">
        <v>38</v>
      </c>
      <c r="O181" s="68"/>
      <c r="P181" s="193">
        <f t="shared" si="11"/>
        <v>0</v>
      </c>
      <c r="Q181" s="193">
        <v>0</v>
      </c>
      <c r="R181" s="193">
        <f t="shared" si="12"/>
        <v>0</v>
      </c>
      <c r="S181" s="193">
        <v>0</v>
      </c>
      <c r="T181" s="194">
        <f t="shared" si="13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 t="shared" si="14"/>
        <v>0</v>
      </c>
      <c r="BF181" s="196">
        <f t="shared" si="15"/>
        <v>0</v>
      </c>
      <c r="BG181" s="196">
        <f t="shared" si="16"/>
        <v>0</v>
      </c>
      <c r="BH181" s="196">
        <f t="shared" si="17"/>
        <v>0</v>
      </c>
      <c r="BI181" s="196">
        <f t="shared" si="18"/>
        <v>0</v>
      </c>
      <c r="BJ181" s="14" t="s">
        <v>180</v>
      </c>
      <c r="BK181" s="196">
        <f t="shared" si="19"/>
        <v>0</v>
      </c>
      <c r="BL181" s="14" t="s">
        <v>179</v>
      </c>
      <c r="BM181" s="195" t="s">
        <v>1149</v>
      </c>
    </row>
    <row r="182" spans="1:65" s="2" customFormat="1" ht="24.2" customHeight="1">
      <c r="A182" s="31"/>
      <c r="B182" s="32"/>
      <c r="C182" s="197" t="s">
        <v>520</v>
      </c>
      <c r="D182" s="197" t="s">
        <v>256</v>
      </c>
      <c r="E182" s="198" t="s">
        <v>2278</v>
      </c>
      <c r="F182" s="199" t="s">
        <v>2279</v>
      </c>
      <c r="G182" s="200" t="s">
        <v>337</v>
      </c>
      <c r="H182" s="201">
        <v>101</v>
      </c>
      <c r="I182" s="202"/>
      <c r="J182" s="201">
        <f t="shared" si="10"/>
        <v>0</v>
      </c>
      <c r="K182" s="203"/>
      <c r="L182" s="204"/>
      <c r="M182" s="205" t="s">
        <v>1</v>
      </c>
      <c r="N182" s="206" t="s">
        <v>38</v>
      </c>
      <c r="O182" s="68"/>
      <c r="P182" s="193">
        <f t="shared" si="11"/>
        <v>0</v>
      </c>
      <c r="Q182" s="193">
        <v>0</v>
      </c>
      <c r="R182" s="193">
        <f t="shared" si="12"/>
        <v>0</v>
      </c>
      <c r="S182" s="193">
        <v>0</v>
      </c>
      <c r="T182" s="194">
        <f t="shared" si="13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95" t="s">
        <v>220</v>
      </c>
      <c r="AT182" s="195" t="s">
        <v>256</v>
      </c>
      <c r="AU182" s="195" t="s">
        <v>180</v>
      </c>
      <c r="AY182" s="14" t="s">
        <v>172</v>
      </c>
      <c r="BE182" s="196">
        <f t="shared" si="14"/>
        <v>0</v>
      </c>
      <c r="BF182" s="196">
        <f t="shared" si="15"/>
        <v>0</v>
      </c>
      <c r="BG182" s="196">
        <f t="shared" si="16"/>
        <v>0</v>
      </c>
      <c r="BH182" s="196">
        <f t="shared" si="17"/>
        <v>0</v>
      </c>
      <c r="BI182" s="196">
        <f t="shared" si="18"/>
        <v>0</v>
      </c>
      <c r="BJ182" s="14" t="s">
        <v>180</v>
      </c>
      <c r="BK182" s="196">
        <f t="shared" si="19"/>
        <v>0</v>
      </c>
      <c r="BL182" s="14" t="s">
        <v>179</v>
      </c>
      <c r="BM182" s="195" t="s">
        <v>1152</v>
      </c>
    </row>
    <row r="183" spans="1:65" s="2" customFormat="1" ht="24.2" customHeight="1">
      <c r="A183" s="31"/>
      <c r="B183" s="32"/>
      <c r="C183" s="184" t="s">
        <v>526</v>
      </c>
      <c r="D183" s="184" t="s">
        <v>175</v>
      </c>
      <c r="E183" s="185" t="s">
        <v>2280</v>
      </c>
      <c r="F183" s="186" t="s">
        <v>2281</v>
      </c>
      <c r="G183" s="187" t="s">
        <v>337</v>
      </c>
      <c r="H183" s="188">
        <v>98</v>
      </c>
      <c r="I183" s="189"/>
      <c r="J183" s="188">
        <f t="shared" si="10"/>
        <v>0</v>
      </c>
      <c r="K183" s="190"/>
      <c r="L183" s="36"/>
      <c r="M183" s="191" t="s">
        <v>1</v>
      </c>
      <c r="N183" s="192" t="s">
        <v>38</v>
      </c>
      <c r="O183" s="68"/>
      <c r="P183" s="193">
        <f t="shared" si="11"/>
        <v>0</v>
      </c>
      <c r="Q183" s="193">
        <v>0</v>
      </c>
      <c r="R183" s="193">
        <f t="shared" si="12"/>
        <v>0</v>
      </c>
      <c r="S183" s="193">
        <v>0</v>
      </c>
      <c r="T183" s="194">
        <f t="shared" si="13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95" t="s">
        <v>179</v>
      </c>
      <c r="AT183" s="195" t="s">
        <v>175</v>
      </c>
      <c r="AU183" s="195" t="s">
        <v>180</v>
      </c>
      <c r="AY183" s="14" t="s">
        <v>172</v>
      </c>
      <c r="BE183" s="196">
        <f t="shared" si="14"/>
        <v>0</v>
      </c>
      <c r="BF183" s="196">
        <f t="shared" si="15"/>
        <v>0</v>
      </c>
      <c r="BG183" s="196">
        <f t="shared" si="16"/>
        <v>0</v>
      </c>
      <c r="BH183" s="196">
        <f t="shared" si="17"/>
        <v>0</v>
      </c>
      <c r="BI183" s="196">
        <f t="shared" si="18"/>
        <v>0</v>
      </c>
      <c r="BJ183" s="14" t="s">
        <v>180</v>
      </c>
      <c r="BK183" s="196">
        <f t="shared" si="19"/>
        <v>0</v>
      </c>
      <c r="BL183" s="14" t="s">
        <v>179</v>
      </c>
      <c r="BM183" s="195" t="s">
        <v>82</v>
      </c>
    </row>
    <row r="184" spans="1:65" s="2" customFormat="1" ht="24.2" customHeight="1">
      <c r="A184" s="31"/>
      <c r="B184" s="32"/>
      <c r="C184" s="184" t="s">
        <v>532</v>
      </c>
      <c r="D184" s="184" t="s">
        <v>175</v>
      </c>
      <c r="E184" s="185" t="s">
        <v>1184</v>
      </c>
      <c r="F184" s="186" t="s">
        <v>1185</v>
      </c>
      <c r="G184" s="187" t="s">
        <v>218</v>
      </c>
      <c r="H184" s="188">
        <v>2.82</v>
      </c>
      <c r="I184" s="189"/>
      <c r="J184" s="188">
        <f t="shared" si="10"/>
        <v>0</v>
      </c>
      <c r="K184" s="190"/>
      <c r="L184" s="36"/>
      <c r="M184" s="191" t="s">
        <v>1</v>
      </c>
      <c r="N184" s="192" t="s">
        <v>38</v>
      </c>
      <c r="O184" s="68"/>
      <c r="P184" s="193">
        <f t="shared" si="11"/>
        <v>0</v>
      </c>
      <c r="Q184" s="193">
        <v>0</v>
      </c>
      <c r="R184" s="193">
        <f t="shared" si="12"/>
        <v>0</v>
      </c>
      <c r="S184" s="193">
        <v>0</v>
      </c>
      <c r="T184" s="194">
        <f t="shared" si="13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 t="shared" si="14"/>
        <v>0</v>
      </c>
      <c r="BF184" s="196">
        <f t="shared" si="15"/>
        <v>0</v>
      </c>
      <c r="BG184" s="196">
        <f t="shared" si="16"/>
        <v>0</v>
      </c>
      <c r="BH184" s="196">
        <f t="shared" si="17"/>
        <v>0</v>
      </c>
      <c r="BI184" s="196">
        <f t="shared" si="18"/>
        <v>0</v>
      </c>
      <c r="BJ184" s="14" t="s">
        <v>180</v>
      </c>
      <c r="BK184" s="196">
        <f t="shared" si="19"/>
        <v>0</v>
      </c>
      <c r="BL184" s="14" t="s">
        <v>179</v>
      </c>
      <c r="BM184" s="195" t="s">
        <v>88</v>
      </c>
    </row>
    <row r="185" spans="1:65" s="2" customFormat="1" ht="24.2" customHeight="1">
      <c r="A185" s="31"/>
      <c r="B185" s="32"/>
      <c r="C185" s="184" t="s">
        <v>538</v>
      </c>
      <c r="D185" s="184" t="s">
        <v>175</v>
      </c>
      <c r="E185" s="185" t="s">
        <v>1187</v>
      </c>
      <c r="F185" s="186" t="s">
        <v>1188</v>
      </c>
      <c r="G185" s="187" t="s">
        <v>218</v>
      </c>
      <c r="H185" s="188">
        <v>84.6</v>
      </c>
      <c r="I185" s="189"/>
      <c r="J185" s="188">
        <f t="shared" si="10"/>
        <v>0</v>
      </c>
      <c r="K185" s="190"/>
      <c r="L185" s="36"/>
      <c r="M185" s="191" t="s">
        <v>1</v>
      </c>
      <c r="N185" s="192" t="s">
        <v>38</v>
      </c>
      <c r="O185" s="68"/>
      <c r="P185" s="193">
        <f t="shared" si="11"/>
        <v>0</v>
      </c>
      <c r="Q185" s="193">
        <v>0</v>
      </c>
      <c r="R185" s="193">
        <f t="shared" si="12"/>
        <v>0</v>
      </c>
      <c r="S185" s="193">
        <v>0</v>
      </c>
      <c r="T185" s="194">
        <f t="shared" si="13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95" t="s">
        <v>179</v>
      </c>
      <c r="AT185" s="195" t="s">
        <v>175</v>
      </c>
      <c r="AU185" s="195" t="s">
        <v>180</v>
      </c>
      <c r="AY185" s="14" t="s">
        <v>172</v>
      </c>
      <c r="BE185" s="196">
        <f t="shared" si="14"/>
        <v>0</v>
      </c>
      <c r="BF185" s="196">
        <f t="shared" si="15"/>
        <v>0</v>
      </c>
      <c r="BG185" s="196">
        <f t="shared" si="16"/>
        <v>0</v>
      </c>
      <c r="BH185" s="196">
        <f t="shared" si="17"/>
        <v>0</v>
      </c>
      <c r="BI185" s="196">
        <f t="shared" si="18"/>
        <v>0</v>
      </c>
      <c r="BJ185" s="14" t="s">
        <v>180</v>
      </c>
      <c r="BK185" s="196">
        <f t="shared" si="19"/>
        <v>0</v>
      </c>
      <c r="BL185" s="14" t="s">
        <v>179</v>
      </c>
      <c r="BM185" s="195" t="s">
        <v>94</v>
      </c>
    </row>
    <row r="186" spans="1:65" s="2" customFormat="1" ht="24.2" customHeight="1">
      <c r="A186" s="31"/>
      <c r="B186" s="32"/>
      <c r="C186" s="184" t="s">
        <v>544</v>
      </c>
      <c r="D186" s="184" t="s">
        <v>175</v>
      </c>
      <c r="E186" s="185" t="s">
        <v>1190</v>
      </c>
      <c r="F186" s="186" t="s">
        <v>1191</v>
      </c>
      <c r="G186" s="187" t="s">
        <v>1048</v>
      </c>
      <c r="H186" s="188">
        <v>4</v>
      </c>
      <c r="I186" s="189"/>
      <c r="J186" s="188">
        <f t="shared" si="10"/>
        <v>0</v>
      </c>
      <c r="K186" s="190"/>
      <c r="L186" s="36"/>
      <c r="M186" s="191" t="s">
        <v>1</v>
      </c>
      <c r="N186" s="192" t="s">
        <v>38</v>
      </c>
      <c r="O186" s="68"/>
      <c r="P186" s="193">
        <f t="shared" si="11"/>
        <v>0</v>
      </c>
      <c r="Q186" s="193">
        <v>0</v>
      </c>
      <c r="R186" s="193">
        <f t="shared" si="12"/>
        <v>0</v>
      </c>
      <c r="S186" s="193">
        <v>0</v>
      </c>
      <c r="T186" s="194">
        <f t="shared" si="13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179</v>
      </c>
      <c r="AT186" s="195" t="s">
        <v>175</v>
      </c>
      <c r="AU186" s="195" t="s">
        <v>180</v>
      </c>
      <c r="AY186" s="14" t="s">
        <v>172</v>
      </c>
      <c r="BE186" s="196">
        <f t="shared" si="14"/>
        <v>0</v>
      </c>
      <c r="BF186" s="196">
        <f t="shared" si="15"/>
        <v>0</v>
      </c>
      <c r="BG186" s="196">
        <f t="shared" si="16"/>
        <v>0</v>
      </c>
      <c r="BH186" s="196">
        <f t="shared" si="17"/>
        <v>0</v>
      </c>
      <c r="BI186" s="196">
        <f t="shared" si="18"/>
        <v>0</v>
      </c>
      <c r="BJ186" s="14" t="s">
        <v>180</v>
      </c>
      <c r="BK186" s="196">
        <f t="shared" si="19"/>
        <v>0</v>
      </c>
      <c r="BL186" s="14" t="s">
        <v>179</v>
      </c>
      <c r="BM186" s="195" t="s">
        <v>100</v>
      </c>
    </row>
    <row r="187" spans="1:65" s="2" customFormat="1" ht="24.2" customHeight="1">
      <c r="A187" s="31"/>
      <c r="B187" s="32"/>
      <c r="C187" s="184" t="s">
        <v>548</v>
      </c>
      <c r="D187" s="184" t="s">
        <v>175</v>
      </c>
      <c r="E187" s="185" t="s">
        <v>1193</v>
      </c>
      <c r="F187" s="186" t="s">
        <v>1194</v>
      </c>
      <c r="G187" s="187" t="s">
        <v>1195</v>
      </c>
      <c r="H187" s="188">
        <v>4</v>
      </c>
      <c r="I187" s="189"/>
      <c r="J187" s="188">
        <f t="shared" si="10"/>
        <v>0</v>
      </c>
      <c r="K187" s="190"/>
      <c r="L187" s="36"/>
      <c r="M187" s="191" t="s">
        <v>1</v>
      </c>
      <c r="N187" s="192" t="s">
        <v>38</v>
      </c>
      <c r="O187" s="68"/>
      <c r="P187" s="193">
        <f t="shared" si="11"/>
        <v>0</v>
      </c>
      <c r="Q187" s="193">
        <v>0</v>
      </c>
      <c r="R187" s="193">
        <f t="shared" si="12"/>
        <v>0</v>
      </c>
      <c r="S187" s="193">
        <v>0</v>
      </c>
      <c r="T187" s="194">
        <f t="shared" si="13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95" t="s">
        <v>179</v>
      </c>
      <c r="AT187" s="195" t="s">
        <v>175</v>
      </c>
      <c r="AU187" s="195" t="s">
        <v>180</v>
      </c>
      <c r="AY187" s="14" t="s">
        <v>172</v>
      </c>
      <c r="BE187" s="196">
        <f t="shared" si="14"/>
        <v>0</v>
      </c>
      <c r="BF187" s="196">
        <f t="shared" si="15"/>
        <v>0</v>
      </c>
      <c r="BG187" s="196">
        <f t="shared" si="16"/>
        <v>0</v>
      </c>
      <c r="BH187" s="196">
        <f t="shared" si="17"/>
        <v>0</v>
      </c>
      <c r="BI187" s="196">
        <f t="shared" si="18"/>
        <v>0</v>
      </c>
      <c r="BJ187" s="14" t="s">
        <v>180</v>
      </c>
      <c r="BK187" s="196">
        <f t="shared" si="19"/>
        <v>0</v>
      </c>
      <c r="BL187" s="14" t="s">
        <v>179</v>
      </c>
      <c r="BM187" s="195" t="s">
        <v>106</v>
      </c>
    </row>
    <row r="188" spans="1:65" s="2" customFormat="1" ht="24.2" customHeight="1">
      <c r="A188" s="31"/>
      <c r="B188" s="32"/>
      <c r="C188" s="184" t="s">
        <v>552</v>
      </c>
      <c r="D188" s="184" t="s">
        <v>175</v>
      </c>
      <c r="E188" s="185" t="s">
        <v>1197</v>
      </c>
      <c r="F188" s="186" t="s">
        <v>1198</v>
      </c>
      <c r="G188" s="187" t="s">
        <v>1195</v>
      </c>
      <c r="H188" s="188">
        <v>4</v>
      </c>
      <c r="I188" s="189"/>
      <c r="J188" s="188">
        <f t="shared" si="10"/>
        <v>0</v>
      </c>
      <c r="K188" s="190"/>
      <c r="L188" s="36"/>
      <c r="M188" s="191" t="s">
        <v>1</v>
      </c>
      <c r="N188" s="192" t="s">
        <v>38</v>
      </c>
      <c r="O188" s="68"/>
      <c r="P188" s="193">
        <f t="shared" si="11"/>
        <v>0</v>
      </c>
      <c r="Q188" s="193">
        <v>0</v>
      </c>
      <c r="R188" s="193">
        <f t="shared" si="12"/>
        <v>0</v>
      </c>
      <c r="S188" s="193">
        <v>0</v>
      </c>
      <c r="T188" s="194">
        <f t="shared" si="13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95" t="s">
        <v>179</v>
      </c>
      <c r="AT188" s="195" t="s">
        <v>175</v>
      </c>
      <c r="AU188" s="195" t="s">
        <v>180</v>
      </c>
      <c r="AY188" s="14" t="s">
        <v>172</v>
      </c>
      <c r="BE188" s="196">
        <f t="shared" si="14"/>
        <v>0</v>
      </c>
      <c r="BF188" s="196">
        <f t="shared" si="15"/>
        <v>0</v>
      </c>
      <c r="BG188" s="196">
        <f t="shared" si="16"/>
        <v>0</v>
      </c>
      <c r="BH188" s="196">
        <f t="shared" si="17"/>
        <v>0</v>
      </c>
      <c r="BI188" s="196">
        <f t="shared" si="18"/>
        <v>0</v>
      </c>
      <c r="BJ188" s="14" t="s">
        <v>180</v>
      </c>
      <c r="BK188" s="196">
        <f t="shared" si="19"/>
        <v>0</v>
      </c>
      <c r="BL188" s="14" t="s">
        <v>179</v>
      </c>
      <c r="BM188" s="195" t="s">
        <v>1165</v>
      </c>
    </row>
    <row r="189" spans="1:65" s="2" customFormat="1" ht="24.2" customHeight="1">
      <c r="A189" s="31"/>
      <c r="B189" s="32"/>
      <c r="C189" s="184" t="s">
        <v>556</v>
      </c>
      <c r="D189" s="184" t="s">
        <v>175</v>
      </c>
      <c r="E189" s="185" t="s">
        <v>2184</v>
      </c>
      <c r="F189" s="186" t="s">
        <v>2185</v>
      </c>
      <c r="G189" s="187" t="s">
        <v>1195</v>
      </c>
      <c r="H189" s="188">
        <v>4</v>
      </c>
      <c r="I189" s="189"/>
      <c r="J189" s="188">
        <f t="shared" si="10"/>
        <v>0</v>
      </c>
      <c r="K189" s="190"/>
      <c r="L189" s="36"/>
      <c r="M189" s="191" t="s">
        <v>1</v>
      </c>
      <c r="N189" s="192" t="s">
        <v>38</v>
      </c>
      <c r="O189" s="68"/>
      <c r="P189" s="193">
        <f t="shared" si="11"/>
        <v>0</v>
      </c>
      <c r="Q189" s="193">
        <v>0</v>
      </c>
      <c r="R189" s="193">
        <f t="shared" si="12"/>
        <v>0</v>
      </c>
      <c r="S189" s="193">
        <v>0</v>
      </c>
      <c r="T189" s="194">
        <f t="shared" si="13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95" t="s">
        <v>179</v>
      </c>
      <c r="AT189" s="195" t="s">
        <v>175</v>
      </c>
      <c r="AU189" s="195" t="s">
        <v>180</v>
      </c>
      <c r="AY189" s="14" t="s">
        <v>172</v>
      </c>
      <c r="BE189" s="196">
        <f t="shared" si="14"/>
        <v>0</v>
      </c>
      <c r="BF189" s="196">
        <f t="shared" si="15"/>
        <v>0</v>
      </c>
      <c r="BG189" s="196">
        <f t="shared" si="16"/>
        <v>0</v>
      </c>
      <c r="BH189" s="196">
        <f t="shared" si="17"/>
        <v>0</v>
      </c>
      <c r="BI189" s="196">
        <f t="shared" si="18"/>
        <v>0</v>
      </c>
      <c r="BJ189" s="14" t="s">
        <v>180</v>
      </c>
      <c r="BK189" s="196">
        <f t="shared" si="19"/>
        <v>0</v>
      </c>
      <c r="BL189" s="14" t="s">
        <v>179</v>
      </c>
      <c r="BM189" s="195" t="s">
        <v>1168</v>
      </c>
    </row>
    <row r="190" spans="1:65" s="12" customFormat="1" ht="22.9" customHeight="1">
      <c r="B190" s="168"/>
      <c r="C190" s="169"/>
      <c r="D190" s="170" t="s">
        <v>71</v>
      </c>
      <c r="E190" s="182" t="s">
        <v>1200</v>
      </c>
      <c r="F190" s="182" t="s">
        <v>1201</v>
      </c>
      <c r="G190" s="169"/>
      <c r="H190" s="169"/>
      <c r="I190" s="172"/>
      <c r="J190" s="183">
        <f>BK190</f>
        <v>0</v>
      </c>
      <c r="K190" s="169"/>
      <c r="L190" s="174"/>
      <c r="M190" s="175"/>
      <c r="N190" s="176"/>
      <c r="O190" s="176"/>
      <c r="P190" s="177">
        <f>SUM(P191:P365)</f>
        <v>0</v>
      </c>
      <c r="Q190" s="176"/>
      <c r="R190" s="177">
        <f>SUM(R191:R365)</f>
        <v>3.9012800000000003</v>
      </c>
      <c r="S190" s="176"/>
      <c r="T190" s="178">
        <f>SUM(T191:T365)</f>
        <v>0.34</v>
      </c>
      <c r="AR190" s="179" t="s">
        <v>80</v>
      </c>
      <c r="AT190" s="180" t="s">
        <v>71</v>
      </c>
      <c r="AU190" s="180" t="s">
        <v>80</v>
      </c>
      <c r="AY190" s="179" t="s">
        <v>172</v>
      </c>
      <c r="BK190" s="181">
        <f>SUM(BK191:BK365)</f>
        <v>0</v>
      </c>
    </row>
    <row r="191" spans="1:65" s="2" customFormat="1" ht="24.2" customHeight="1">
      <c r="A191" s="31"/>
      <c r="B191" s="32"/>
      <c r="C191" s="184" t="s">
        <v>560</v>
      </c>
      <c r="D191" s="184" t="s">
        <v>175</v>
      </c>
      <c r="E191" s="185" t="s">
        <v>1803</v>
      </c>
      <c r="F191" s="186" t="s">
        <v>1804</v>
      </c>
      <c r="G191" s="187" t="s">
        <v>1048</v>
      </c>
      <c r="H191" s="188">
        <v>6</v>
      </c>
      <c r="I191" s="189"/>
      <c r="J191" s="188">
        <f t="shared" ref="J191:J222" si="20">ROUND(I191*H191,2)</f>
        <v>0</v>
      </c>
      <c r="K191" s="190"/>
      <c r="L191" s="36"/>
      <c r="M191" s="191" t="s">
        <v>1</v>
      </c>
      <c r="N191" s="192" t="s">
        <v>38</v>
      </c>
      <c r="O191" s="68"/>
      <c r="P191" s="193">
        <f t="shared" ref="P191:P222" si="21">O191*H191</f>
        <v>0</v>
      </c>
      <c r="Q191" s="193">
        <v>0</v>
      </c>
      <c r="R191" s="193">
        <f t="shared" ref="R191:R222" si="22">Q191*H191</f>
        <v>0</v>
      </c>
      <c r="S191" s="193">
        <v>0</v>
      </c>
      <c r="T191" s="194">
        <f t="shared" ref="T191:T222" si="23">S191*H191</f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95" t="s">
        <v>179</v>
      </c>
      <c r="AT191" s="195" t="s">
        <v>175</v>
      </c>
      <c r="AU191" s="195" t="s">
        <v>180</v>
      </c>
      <c r="AY191" s="14" t="s">
        <v>172</v>
      </c>
      <c r="BE191" s="196">
        <f t="shared" ref="BE191:BE222" si="24">IF(N191="základná",J191,0)</f>
        <v>0</v>
      </c>
      <c r="BF191" s="196">
        <f t="shared" ref="BF191:BF222" si="25">IF(N191="znížená",J191,0)</f>
        <v>0</v>
      </c>
      <c r="BG191" s="196">
        <f t="shared" ref="BG191:BG222" si="26">IF(N191="zákl. prenesená",J191,0)</f>
        <v>0</v>
      </c>
      <c r="BH191" s="196">
        <f t="shared" ref="BH191:BH222" si="27">IF(N191="zníž. prenesená",J191,0)</f>
        <v>0</v>
      </c>
      <c r="BI191" s="196">
        <f t="shared" ref="BI191:BI222" si="28">IF(N191="nulová",J191,0)</f>
        <v>0</v>
      </c>
      <c r="BJ191" s="14" t="s">
        <v>180</v>
      </c>
      <c r="BK191" s="196">
        <f t="shared" ref="BK191:BK222" si="29">ROUND(I191*H191,2)</f>
        <v>0</v>
      </c>
      <c r="BL191" s="14" t="s">
        <v>179</v>
      </c>
      <c r="BM191" s="195" t="s">
        <v>1171</v>
      </c>
    </row>
    <row r="192" spans="1:65" s="2" customFormat="1" ht="24.2" customHeight="1">
      <c r="A192" s="31"/>
      <c r="B192" s="32"/>
      <c r="C192" s="184" t="s">
        <v>563</v>
      </c>
      <c r="D192" s="184" t="s">
        <v>175</v>
      </c>
      <c r="E192" s="185" t="s">
        <v>1805</v>
      </c>
      <c r="F192" s="186" t="s">
        <v>1806</v>
      </c>
      <c r="G192" s="187" t="s">
        <v>1048</v>
      </c>
      <c r="H192" s="188">
        <v>24</v>
      </c>
      <c r="I192" s="189"/>
      <c r="J192" s="188">
        <f t="shared" si="20"/>
        <v>0</v>
      </c>
      <c r="K192" s="190"/>
      <c r="L192" s="36"/>
      <c r="M192" s="191" t="s">
        <v>1</v>
      </c>
      <c r="N192" s="192" t="s">
        <v>38</v>
      </c>
      <c r="O192" s="68"/>
      <c r="P192" s="193">
        <f t="shared" si="21"/>
        <v>0</v>
      </c>
      <c r="Q192" s="193">
        <v>0</v>
      </c>
      <c r="R192" s="193">
        <f t="shared" si="22"/>
        <v>0</v>
      </c>
      <c r="S192" s="193">
        <v>0</v>
      </c>
      <c r="T192" s="194">
        <f t="shared" si="23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95" t="s">
        <v>179</v>
      </c>
      <c r="AT192" s="195" t="s">
        <v>175</v>
      </c>
      <c r="AU192" s="195" t="s">
        <v>180</v>
      </c>
      <c r="AY192" s="14" t="s">
        <v>172</v>
      </c>
      <c r="BE192" s="196">
        <f t="shared" si="24"/>
        <v>0</v>
      </c>
      <c r="BF192" s="196">
        <f t="shared" si="25"/>
        <v>0</v>
      </c>
      <c r="BG192" s="196">
        <f t="shared" si="26"/>
        <v>0</v>
      </c>
      <c r="BH192" s="196">
        <f t="shared" si="27"/>
        <v>0</v>
      </c>
      <c r="BI192" s="196">
        <f t="shared" si="28"/>
        <v>0</v>
      </c>
      <c r="BJ192" s="14" t="s">
        <v>180</v>
      </c>
      <c r="BK192" s="196">
        <f t="shared" si="29"/>
        <v>0</v>
      </c>
      <c r="BL192" s="14" t="s">
        <v>179</v>
      </c>
      <c r="BM192" s="195" t="s">
        <v>1174</v>
      </c>
    </row>
    <row r="193" spans="1:65" s="2" customFormat="1" ht="24.2" customHeight="1">
      <c r="A193" s="31"/>
      <c r="B193" s="32"/>
      <c r="C193" s="184" t="s">
        <v>567</v>
      </c>
      <c r="D193" s="184" t="s">
        <v>175</v>
      </c>
      <c r="E193" s="185" t="s">
        <v>1807</v>
      </c>
      <c r="F193" s="186" t="s">
        <v>1808</v>
      </c>
      <c r="G193" s="187" t="s">
        <v>1048</v>
      </c>
      <c r="H193" s="188">
        <v>24</v>
      </c>
      <c r="I193" s="189"/>
      <c r="J193" s="188">
        <f t="shared" si="20"/>
        <v>0</v>
      </c>
      <c r="K193" s="190"/>
      <c r="L193" s="36"/>
      <c r="M193" s="191" t="s">
        <v>1</v>
      </c>
      <c r="N193" s="192" t="s">
        <v>38</v>
      </c>
      <c r="O193" s="68"/>
      <c r="P193" s="193">
        <f t="shared" si="21"/>
        <v>0</v>
      </c>
      <c r="Q193" s="193">
        <v>0</v>
      </c>
      <c r="R193" s="193">
        <f t="shared" si="22"/>
        <v>0</v>
      </c>
      <c r="S193" s="193">
        <v>0</v>
      </c>
      <c r="T193" s="194">
        <f t="shared" si="23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95" t="s">
        <v>179</v>
      </c>
      <c r="AT193" s="195" t="s">
        <v>175</v>
      </c>
      <c r="AU193" s="195" t="s">
        <v>180</v>
      </c>
      <c r="AY193" s="14" t="s">
        <v>172</v>
      </c>
      <c r="BE193" s="196">
        <f t="shared" si="24"/>
        <v>0</v>
      </c>
      <c r="BF193" s="196">
        <f t="shared" si="25"/>
        <v>0</v>
      </c>
      <c r="BG193" s="196">
        <f t="shared" si="26"/>
        <v>0</v>
      </c>
      <c r="BH193" s="196">
        <f t="shared" si="27"/>
        <v>0</v>
      </c>
      <c r="BI193" s="196">
        <f t="shared" si="28"/>
        <v>0</v>
      </c>
      <c r="BJ193" s="14" t="s">
        <v>180</v>
      </c>
      <c r="BK193" s="196">
        <f t="shared" si="29"/>
        <v>0</v>
      </c>
      <c r="BL193" s="14" t="s">
        <v>179</v>
      </c>
      <c r="BM193" s="195" t="s">
        <v>1177</v>
      </c>
    </row>
    <row r="194" spans="1:65" s="2" customFormat="1" ht="24.2" customHeight="1">
      <c r="A194" s="31"/>
      <c r="B194" s="32"/>
      <c r="C194" s="184" t="s">
        <v>573</v>
      </c>
      <c r="D194" s="184" t="s">
        <v>175</v>
      </c>
      <c r="E194" s="185" t="s">
        <v>2320</v>
      </c>
      <c r="F194" s="186" t="s">
        <v>2321</v>
      </c>
      <c r="G194" s="187" t="s">
        <v>337</v>
      </c>
      <c r="H194" s="188">
        <v>145</v>
      </c>
      <c r="I194" s="189"/>
      <c r="J194" s="188">
        <f t="shared" si="20"/>
        <v>0</v>
      </c>
      <c r="K194" s="190"/>
      <c r="L194" s="36"/>
      <c r="M194" s="191" t="s">
        <v>1</v>
      </c>
      <c r="N194" s="192" t="s">
        <v>38</v>
      </c>
      <c r="O194" s="68"/>
      <c r="P194" s="193">
        <f t="shared" si="21"/>
        <v>0</v>
      </c>
      <c r="Q194" s="193">
        <v>0</v>
      </c>
      <c r="R194" s="193">
        <f t="shared" si="22"/>
        <v>0</v>
      </c>
      <c r="S194" s="193">
        <v>0</v>
      </c>
      <c r="T194" s="194">
        <f t="shared" si="23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95" t="s">
        <v>179</v>
      </c>
      <c r="AT194" s="195" t="s">
        <v>175</v>
      </c>
      <c r="AU194" s="195" t="s">
        <v>180</v>
      </c>
      <c r="AY194" s="14" t="s">
        <v>172</v>
      </c>
      <c r="BE194" s="196">
        <f t="shared" si="24"/>
        <v>0</v>
      </c>
      <c r="BF194" s="196">
        <f t="shared" si="25"/>
        <v>0</v>
      </c>
      <c r="BG194" s="196">
        <f t="shared" si="26"/>
        <v>0</v>
      </c>
      <c r="BH194" s="196">
        <f t="shared" si="27"/>
        <v>0</v>
      </c>
      <c r="BI194" s="196">
        <f t="shared" si="28"/>
        <v>0</v>
      </c>
      <c r="BJ194" s="14" t="s">
        <v>180</v>
      </c>
      <c r="BK194" s="196">
        <f t="shared" si="29"/>
        <v>0</v>
      </c>
      <c r="BL194" s="14" t="s">
        <v>179</v>
      </c>
      <c r="BM194" s="195" t="s">
        <v>1180</v>
      </c>
    </row>
    <row r="195" spans="1:65" s="2" customFormat="1" ht="24.2" customHeight="1">
      <c r="A195" s="31"/>
      <c r="B195" s="32"/>
      <c r="C195" s="184" t="s">
        <v>577</v>
      </c>
      <c r="D195" s="184" t="s">
        <v>175</v>
      </c>
      <c r="E195" s="185" t="s">
        <v>2322</v>
      </c>
      <c r="F195" s="186" t="s">
        <v>2323</v>
      </c>
      <c r="G195" s="187" t="s">
        <v>337</v>
      </c>
      <c r="H195" s="188">
        <v>111</v>
      </c>
      <c r="I195" s="189"/>
      <c r="J195" s="188">
        <f t="shared" si="20"/>
        <v>0</v>
      </c>
      <c r="K195" s="190"/>
      <c r="L195" s="36"/>
      <c r="M195" s="191" t="s">
        <v>1</v>
      </c>
      <c r="N195" s="192" t="s">
        <v>38</v>
      </c>
      <c r="O195" s="68"/>
      <c r="P195" s="193">
        <f t="shared" si="21"/>
        <v>0</v>
      </c>
      <c r="Q195" s="193">
        <v>0</v>
      </c>
      <c r="R195" s="193">
        <f t="shared" si="22"/>
        <v>0</v>
      </c>
      <c r="S195" s="193">
        <v>0</v>
      </c>
      <c r="T195" s="194">
        <f t="shared" si="23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179</v>
      </c>
      <c r="AT195" s="195" t="s">
        <v>175</v>
      </c>
      <c r="AU195" s="195" t="s">
        <v>180</v>
      </c>
      <c r="AY195" s="14" t="s">
        <v>172</v>
      </c>
      <c r="BE195" s="196">
        <f t="shared" si="24"/>
        <v>0</v>
      </c>
      <c r="BF195" s="196">
        <f t="shared" si="25"/>
        <v>0</v>
      </c>
      <c r="BG195" s="196">
        <f t="shared" si="26"/>
        <v>0</v>
      </c>
      <c r="BH195" s="196">
        <f t="shared" si="27"/>
        <v>0</v>
      </c>
      <c r="BI195" s="196">
        <f t="shared" si="28"/>
        <v>0</v>
      </c>
      <c r="BJ195" s="14" t="s">
        <v>180</v>
      </c>
      <c r="BK195" s="196">
        <f t="shared" si="29"/>
        <v>0</v>
      </c>
      <c r="BL195" s="14" t="s">
        <v>179</v>
      </c>
      <c r="BM195" s="195" t="s">
        <v>1183</v>
      </c>
    </row>
    <row r="196" spans="1:65" s="2" customFormat="1" ht="24.2" customHeight="1">
      <c r="A196" s="31"/>
      <c r="B196" s="32"/>
      <c r="C196" s="184" t="s">
        <v>581</v>
      </c>
      <c r="D196" s="184" t="s">
        <v>175</v>
      </c>
      <c r="E196" s="185" t="s">
        <v>1214</v>
      </c>
      <c r="F196" s="186" t="s">
        <v>1215</v>
      </c>
      <c r="G196" s="187" t="s">
        <v>337</v>
      </c>
      <c r="H196" s="188">
        <v>271</v>
      </c>
      <c r="I196" s="189"/>
      <c r="J196" s="188">
        <f t="shared" si="20"/>
        <v>0</v>
      </c>
      <c r="K196" s="190"/>
      <c r="L196" s="36"/>
      <c r="M196" s="191" t="s">
        <v>1</v>
      </c>
      <c r="N196" s="192" t="s">
        <v>38</v>
      </c>
      <c r="O196" s="68"/>
      <c r="P196" s="193">
        <f t="shared" si="21"/>
        <v>0</v>
      </c>
      <c r="Q196" s="193">
        <v>0</v>
      </c>
      <c r="R196" s="193">
        <f t="shared" si="22"/>
        <v>0</v>
      </c>
      <c r="S196" s="193">
        <v>0</v>
      </c>
      <c r="T196" s="194">
        <f t="shared" si="23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95" t="s">
        <v>179</v>
      </c>
      <c r="AT196" s="195" t="s">
        <v>175</v>
      </c>
      <c r="AU196" s="195" t="s">
        <v>180</v>
      </c>
      <c r="AY196" s="14" t="s">
        <v>172</v>
      </c>
      <c r="BE196" s="196">
        <f t="shared" si="24"/>
        <v>0</v>
      </c>
      <c r="BF196" s="196">
        <f t="shared" si="25"/>
        <v>0</v>
      </c>
      <c r="BG196" s="196">
        <f t="shared" si="26"/>
        <v>0</v>
      </c>
      <c r="BH196" s="196">
        <f t="shared" si="27"/>
        <v>0</v>
      </c>
      <c r="BI196" s="196">
        <f t="shared" si="28"/>
        <v>0</v>
      </c>
      <c r="BJ196" s="14" t="s">
        <v>180</v>
      </c>
      <c r="BK196" s="196">
        <f t="shared" si="29"/>
        <v>0</v>
      </c>
      <c r="BL196" s="14" t="s">
        <v>179</v>
      </c>
      <c r="BM196" s="195" t="s">
        <v>1186</v>
      </c>
    </row>
    <row r="197" spans="1:65" s="2" customFormat="1" ht="24.2" customHeight="1">
      <c r="A197" s="31"/>
      <c r="B197" s="32"/>
      <c r="C197" s="184" t="s">
        <v>585</v>
      </c>
      <c r="D197" s="184" t="s">
        <v>175</v>
      </c>
      <c r="E197" s="185" t="s">
        <v>1809</v>
      </c>
      <c r="F197" s="186" t="s">
        <v>1810</v>
      </c>
      <c r="G197" s="187" t="s">
        <v>337</v>
      </c>
      <c r="H197" s="188">
        <v>88</v>
      </c>
      <c r="I197" s="189"/>
      <c r="J197" s="188">
        <f t="shared" si="20"/>
        <v>0</v>
      </c>
      <c r="K197" s="190"/>
      <c r="L197" s="36"/>
      <c r="M197" s="191" t="s">
        <v>1</v>
      </c>
      <c r="N197" s="192" t="s">
        <v>38</v>
      </c>
      <c r="O197" s="68"/>
      <c r="P197" s="193">
        <f t="shared" si="21"/>
        <v>0</v>
      </c>
      <c r="Q197" s="193">
        <v>0</v>
      </c>
      <c r="R197" s="193">
        <f t="shared" si="22"/>
        <v>0</v>
      </c>
      <c r="S197" s="193">
        <v>0</v>
      </c>
      <c r="T197" s="194">
        <f t="shared" si="23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179</v>
      </c>
      <c r="AT197" s="195" t="s">
        <v>175</v>
      </c>
      <c r="AU197" s="195" t="s">
        <v>180</v>
      </c>
      <c r="AY197" s="14" t="s">
        <v>172</v>
      </c>
      <c r="BE197" s="196">
        <f t="shared" si="24"/>
        <v>0</v>
      </c>
      <c r="BF197" s="196">
        <f t="shared" si="25"/>
        <v>0</v>
      </c>
      <c r="BG197" s="196">
        <f t="shared" si="26"/>
        <v>0</v>
      </c>
      <c r="BH197" s="196">
        <f t="shared" si="27"/>
        <v>0</v>
      </c>
      <c r="BI197" s="196">
        <f t="shared" si="28"/>
        <v>0</v>
      </c>
      <c r="BJ197" s="14" t="s">
        <v>180</v>
      </c>
      <c r="BK197" s="196">
        <f t="shared" si="29"/>
        <v>0</v>
      </c>
      <c r="BL197" s="14" t="s">
        <v>179</v>
      </c>
      <c r="BM197" s="195" t="s">
        <v>1189</v>
      </c>
    </row>
    <row r="198" spans="1:65" s="2" customFormat="1" ht="24.2" customHeight="1">
      <c r="A198" s="31"/>
      <c r="B198" s="32"/>
      <c r="C198" s="197" t="s">
        <v>589</v>
      </c>
      <c r="D198" s="197" t="s">
        <v>256</v>
      </c>
      <c r="E198" s="198" t="s">
        <v>1332</v>
      </c>
      <c r="F198" s="199" t="s">
        <v>1333</v>
      </c>
      <c r="G198" s="200" t="s">
        <v>337</v>
      </c>
      <c r="H198" s="201">
        <v>92</v>
      </c>
      <c r="I198" s="202"/>
      <c r="J198" s="201">
        <f t="shared" si="20"/>
        <v>0</v>
      </c>
      <c r="K198" s="203"/>
      <c r="L198" s="204"/>
      <c r="M198" s="205" t="s">
        <v>1</v>
      </c>
      <c r="N198" s="206" t="s">
        <v>38</v>
      </c>
      <c r="O198" s="68"/>
      <c r="P198" s="193">
        <f t="shared" si="21"/>
        <v>0</v>
      </c>
      <c r="Q198" s="193">
        <v>0</v>
      </c>
      <c r="R198" s="193">
        <f t="shared" si="22"/>
        <v>0</v>
      </c>
      <c r="S198" s="193">
        <v>0</v>
      </c>
      <c r="T198" s="194">
        <f t="shared" si="23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95" t="s">
        <v>220</v>
      </c>
      <c r="AT198" s="195" t="s">
        <v>256</v>
      </c>
      <c r="AU198" s="195" t="s">
        <v>180</v>
      </c>
      <c r="AY198" s="14" t="s">
        <v>172</v>
      </c>
      <c r="BE198" s="196">
        <f t="shared" si="24"/>
        <v>0</v>
      </c>
      <c r="BF198" s="196">
        <f t="shared" si="25"/>
        <v>0</v>
      </c>
      <c r="BG198" s="196">
        <f t="shared" si="26"/>
        <v>0</v>
      </c>
      <c r="BH198" s="196">
        <f t="shared" si="27"/>
        <v>0</v>
      </c>
      <c r="BI198" s="196">
        <f t="shared" si="28"/>
        <v>0</v>
      </c>
      <c r="BJ198" s="14" t="s">
        <v>180</v>
      </c>
      <c r="BK198" s="196">
        <f t="shared" si="29"/>
        <v>0</v>
      </c>
      <c r="BL198" s="14" t="s">
        <v>179</v>
      </c>
      <c r="BM198" s="195" t="s">
        <v>1192</v>
      </c>
    </row>
    <row r="199" spans="1:65" s="2" customFormat="1" ht="24.2" customHeight="1">
      <c r="A199" s="31"/>
      <c r="B199" s="32"/>
      <c r="C199" s="184" t="s">
        <v>590</v>
      </c>
      <c r="D199" s="184" t="s">
        <v>175</v>
      </c>
      <c r="E199" s="185" t="s">
        <v>2297</v>
      </c>
      <c r="F199" s="186" t="s">
        <v>2324</v>
      </c>
      <c r="G199" s="187" t="s">
        <v>337</v>
      </c>
      <c r="H199" s="188">
        <v>100</v>
      </c>
      <c r="I199" s="189"/>
      <c r="J199" s="188">
        <f t="shared" si="20"/>
        <v>0</v>
      </c>
      <c r="K199" s="190"/>
      <c r="L199" s="36"/>
      <c r="M199" s="191" t="s">
        <v>1</v>
      </c>
      <c r="N199" s="192" t="s">
        <v>38</v>
      </c>
      <c r="O199" s="68"/>
      <c r="P199" s="193">
        <f t="shared" si="21"/>
        <v>0</v>
      </c>
      <c r="Q199" s="193">
        <v>0</v>
      </c>
      <c r="R199" s="193">
        <f t="shared" si="22"/>
        <v>0</v>
      </c>
      <c r="S199" s="193">
        <v>0</v>
      </c>
      <c r="T199" s="194">
        <f t="shared" si="23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179</v>
      </c>
      <c r="AT199" s="195" t="s">
        <v>175</v>
      </c>
      <c r="AU199" s="195" t="s">
        <v>180</v>
      </c>
      <c r="AY199" s="14" t="s">
        <v>172</v>
      </c>
      <c r="BE199" s="196">
        <f t="shared" si="24"/>
        <v>0</v>
      </c>
      <c r="BF199" s="196">
        <f t="shared" si="25"/>
        <v>0</v>
      </c>
      <c r="BG199" s="196">
        <f t="shared" si="26"/>
        <v>0</v>
      </c>
      <c r="BH199" s="196">
        <f t="shared" si="27"/>
        <v>0</v>
      </c>
      <c r="BI199" s="196">
        <f t="shared" si="28"/>
        <v>0</v>
      </c>
      <c r="BJ199" s="14" t="s">
        <v>180</v>
      </c>
      <c r="BK199" s="196">
        <f t="shared" si="29"/>
        <v>0</v>
      </c>
      <c r="BL199" s="14" t="s">
        <v>179</v>
      </c>
      <c r="BM199" s="195" t="s">
        <v>1196</v>
      </c>
    </row>
    <row r="200" spans="1:65" s="2" customFormat="1" ht="24.2" customHeight="1">
      <c r="A200" s="31"/>
      <c r="B200" s="32"/>
      <c r="C200" s="184" t="s">
        <v>591</v>
      </c>
      <c r="D200" s="184" t="s">
        <v>175</v>
      </c>
      <c r="E200" s="185" t="s">
        <v>1811</v>
      </c>
      <c r="F200" s="186" t="s">
        <v>1812</v>
      </c>
      <c r="G200" s="187" t="s">
        <v>337</v>
      </c>
      <c r="H200" s="188">
        <v>219</v>
      </c>
      <c r="I200" s="189"/>
      <c r="J200" s="188">
        <f t="shared" si="20"/>
        <v>0</v>
      </c>
      <c r="K200" s="190"/>
      <c r="L200" s="36"/>
      <c r="M200" s="191" t="s">
        <v>1</v>
      </c>
      <c r="N200" s="192" t="s">
        <v>38</v>
      </c>
      <c r="O200" s="68"/>
      <c r="P200" s="193">
        <f t="shared" si="21"/>
        <v>0</v>
      </c>
      <c r="Q200" s="193">
        <v>0</v>
      </c>
      <c r="R200" s="193">
        <f t="shared" si="22"/>
        <v>0</v>
      </c>
      <c r="S200" s="193">
        <v>0</v>
      </c>
      <c r="T200" s="194">
        <f t="shared" si="23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95" t="s">
        <v>179</v>
      </c>
      <c r="AT200" s="195" t="s">
        <v>175</v>
      </c>
      <c r="AU200" s="195" t="s">
        <v>180</v>
      </c>
      <c r="AY200" s="14" t="s">
        <v>172</v>
      </c>
      <c r="BE200" s="196">
        <f t="shared" si="24"/>
        <v>0</v>
      </c>
      <c r="BF200" s="196">
        <f t="shared" si="25"/>
        <v>0</v>
      </c>
      <c r="BG200" s="196">
        <f t="shared" si="26"/>
        <v>0</v>
      </c>
      <c r="BH200" s="196">
        <f t="shared" si="27"/>
        <v>0</v>
      </c>
      <c r="BI200" s="196">
        <f t="shared" si="28"/>
        <v>0</v>
      </c>
      <c r="BJ200" s="14" t="s">
        <v>180</v>
      </c>
      <c r="BK200" s="196">
        <f t="shared" si="29"/>
        <v>0</v>
      </c>
      <c r="BL200" s="14" t="s">
        <v>179</v>
      </c>
      <c r="BM200" s="195" t="s">
        <v>1199</v>
      </c>
    </row>
    <row r="201" spans="1:65" s="2" customFormat="1" ht="24.2" customHeight="1">
      <c r="A201" s="31"/>
      <c r="B201" s="32"/>
      <c r="C201" s="197" t="s">
        <v>592</v>
      </c>
      <c r="D201" s="197" t="s">
        <v>256</v>
      </c>
      <c r="E201" s="198" t="s">
        <v>1338</v>
      </c>
      <c r="F201" s="199" t="s">
        <v>1339</v>
      </c>
      <c r="G201" s="200" t="s">
        <v>337</v>
      </c>
      <c r="H201" s="201">
        <v>235</v>
      </c>
      <c r="I201" s="202"/>
      <c r="J201" s="201">
        <f t="shared" si="20"/>
        <v>0</v>
      </c>
      <c r="K201" s="203"/>
      <c r="L201" s="204"/>
      <c r="M201" s="205" t="s">
        <v>1</v>
      </c>
      <c r="N201" s="206" t="s">
        <v>38</v>
      </c>
      <c r="O201" s="68"/>
      <c r="P201" s="193">
        <f t="shared" si="21"/>
        <v>0</v>
      </c>
      <c r="Q201" s="193">
        <v>0</v>
      </c>
      <c r="R201" s="193">
        <f t="shared" si="22"/>
        <v>0</v>
      </c>
      <c r="S201" s="193">
        <v>0</v>
      </c>
      <c r="T201" s="194">
        <f t="shared" si="23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220</v>
      </c>
      <c r="AT201" s="195" t="s">
        <v>256</v>
      </c>
      <c r="AU201" s="195" t="s">
        <v>180</v>
      </c>
      <c r="AY201" s="14" t="s">
        <v>172</v>
      </c>
      <c r="BE201" s="196">
        <f t="shared" si="24"/>
        <v>0</v>
      </c>
      <c r="BF201" s="196">
        <f t="shared" si="25"/>
        <v>0</v>
      </c>
      <c r="BG201" s="196">
        <f t="shared" si="26"/>
        <v>0</v>
      </c>
      <c r="BH201" s="196">
        <f t="shared" si="27"/>
        <v>0</v>
      </c>
      <c r="BI201" s="196">
        <f t="shared" si="28"/>
        <v>0</v>
      </c>
      <c r="BJ201" s="14" t="s">
        <v>180</v>
      </c>
      <c r="BK201" s="196">
        <f t="shared" si="29"/>
        <v>0</v>
      </c>
      <c r="BL201" s="14" t="s">
        <v>179</v>
      </c>
      <c r="BM201" s="195" t="s">
        <v>1204</v>
      </c>
    </row>
    <row r="202" spans="1:65" s="2" customFormat="1" ht="24.2" customHeight="1">
      <c r="A202" s="31"/>
      <c r="B202" s="32"/>
      <c r="C202" s="184" t="s">
        <v>595</v>
      </c>
      <c r="D202" s="184" t="s">
        <v>175</v>
      </c>
      <c r="E202" s="185" t="s">
        <v>1217</v>
      </c>
      <c r="F202" s="186" t="s">
        <v>1218</v>
      </c>
      <c r="G202" s="187" t="s">
        <v>337</v>
      </c>
      <c r="H202" s="188">
        <v>14</v>
      </c>
      <c r="I202" s="189"/>
      <c r="J202" s="188">
        <f t="shared" si="20"/>
        <v>0</v>
      </c>
      <c r="K202" s="190"/>
      <c r="L202" s="36"/>
      <c r="M202" s="191" t="s">
        <v>1</v>
      </c>
      <c r="N202" s="192" t="s">
        <v>38</v>
      </c>
      <c r="O202" s="68"/>
      <c r="P202" s="193">
        <f t="shared" si="21"/>
        <v>0</v>
      </c>
      <c r="Q202" s="193">
        <v>0</v>
      </c>
      <c r="R202" s="193">
        <f t="shared" si="22"/>
        <v>0</v>
      </c>
      <c r="S202" s="193">
        <v>0</v>
      </c>
      <c r="T202" s="194">
        <f t="shared" si="23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179</v>
      </c>
      <c r="AT202" s="195" t="s">
        <v>175</v>
      </c>
      <c r="AU202" s="195" t="s">
        <v>180</v>
      </c>
      <c r="AY202" s="14" t="s">
        <v>172</v>
      </c>
      <c r="BE202" s="196">
        <f t="shared" si="24"/>
        <v>0</v>
      </c>
      <c r="BF202" s="196">
        <f t="shared" si="25"/>
        <v>0</v>
      </c>
      <c r="BG202" s="196">
        <f t="shared" si="26"/>
        <v>0</v>
      </c>
      <c r="BH202" s="196">
        <f t="shared" si="27"/>
        <v>0</v>
      </c>
      <c r="BI202" s="196">
        <f t="shared" si="28"/>
        <v>0</v>
      </c>
      <c r="BJ202" s="14" t="s">
        <v>180</v>
      </c>
      <c r="BK202" s="196">
        <f t="shared" si="29"/>
        <v>0</v>
      </c>
      <c r="BL202" s="14" t="s">
        <v>179</v>
      </c>
      <c r="BM202" s="195" t="s">
        <v>1207</v>
      </c>
    </row>
    <row r="203" spans="1:65" s="2" customFormat="1" ht="24.2" customHeight="1">
      <c r="A203" s="31"/>
      <c r="B203" s="32"/>
      <c r="C203" s="184" t="s">
        <v>601</v>
      </c>
      <c r="D203" s="184" t="s">
        <v>175</v>
      </c>
      <c r="E203" s="185" t="s">
        <v>1813</v>
      </c>
      <c r="F203" s="186" t="s">
        <v>1814</v>
      </c>
      <c r="G203" s="187" t="s">
        <v>337</v>
      </c>
      <c r="H203" s="188">
        <v>19</v>
      </c>
      <c r="I203" s="189"/>
      <c r="J203" s="188">
        <f t="shared" si="20"/>
        <v>0</v>
      </c>
      <c r="K203" s="190"/>
      <c r="L203" s="36"/>
      <c r="M203" s="191" t="s">
        <v>1</v>
      </c>
      <c r="N203" s="192" t="s">
        <v>38</v>
      </c>
      <c r="O203" s="68"/>
      <c r="P203" s="193">
        <f t="shared" si="21"/>
        <v>0</v>
      </c>
      <c r="Q203" s="193">
        <v>0</v>
      </c>
      <c r="R203" s="193">
        <f t="shared" si="22"/>
        <v>0</v>
      </c>
      <c r="S203" s="193">
        <v>0</v>
      </c>
      <c r="T203" s="194">
        <f t="shared" si="23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95" t="s">
        <v>179</v>
      </c>
      <c r="AT203" s="195" t="s">
        <v>175</v>
      </c>
      <c r="AU203" s="195" t="s">
        <v>180</v>
      </c>
      <c r="AY203" s="14" t="s">
        <v>172</v>
      </c>
      <c r="BE203" s="196">
        <f t="shared" si="24"/>
        <v>0</v>
      </c>
      <c r="BF203" s="196">
        <f t="shared" si="25"/>
        <v>0</v>
      </c>
      <c r="BG203" s="196">
        <f t="shared" si="26"/>
        <v>0</v>
      </c>
      <c r="BH203" s="196">
        <f t="shared" si="27"/>
        <v>0</v>
      </c>
      <c r="BI203" s="196">
        <f t="shared" si="28"/>
        <v>0</v>
      </c>
      <c r="BJ203" s="14" t="s">
        <v>180</v>
      </c>
      <c r="BK203" s="196">
        <f t="shared" si="29"/>
        <v>0</v>
      </c>
      <c r="BL203" s="14" t="s">
        <v>179</v>
      </c>
      <c r="BM203" s="195" t="s">
        <v>1210</v>
      </c>
    </row>
    <row r="204" spans="1:65" s="2" customFormat="1" ht="24.2" customHeight="1">
      <c r="A204" s="31"/>
      <c r="B204" s="32"/>
      <c r="C204" s="197" t="s">
        <v>605</v>
      </c>
      <c r="D204" s="197" t="s">
        <v>256</v>
      </c>
      <c r="E204" s="198" t="s">
        <v>1345</v>
      </c>
      <c r="F204" s="199" t="s">
        <v>1346</v>
      </c>
      <c r="G204" s="200" t="s">
        <v>337</v>
      </c>
      <c r="H204" s="201">
        <v>22</v>
      </c>
      <c r="I204" s="202"/>
      <c r="J204" s="201">
        <f t="shared" si="20"/>
        <v>0</v>
      </c>
      <c r="K204" s="203"/>
      <c r="L204" s="204"/>
      <c r="M204" s="205" t="s">
        <v>1</v>
      </c>
      <c r="N204" s="206" t="s">
        <v>38</v>
      </c>
      <c r="O204" s="68"/>
      <c r="P204" s="193">
        <f t="shared" si="21"/>
        <v>0</v>
      </c>
      <c r="Q204" s="193">
        <v>0</v>
      </c>
      <c r="R204" s="193">
        <f t="shared" si="22"/>
        <v>0</v>
      </c>
      <c r="S204" s="193">
        <v>0</v>
      </c>
      <c r="T204" s="194">
        <f t="shared" si="23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220</v>
      </c>
      <c r="AT204" s="195" t="s">
        <v>256</v>
      </c>
      <c r="AU204" s="195" t="s">
        <v>180</v>
      </c>
      <c r="AY204" s="14" t="s">
        <v>172</v>
      </c>
      <c r="BE204" s="196">
        <f t="shared" si="24"/>
        <v>0</v>
      </c>
      <c r="BF204" s="196">
        <f t="shared" si="25"/>
        <v>0</v>
      </c>
      <c r="BG204" s="196">
        <f t="shared" si="26"/>
        <v>0</v>
      </c>
      <c r="BH204" s="196">
        <f t="shared" si="27"/>
        <v>0</v>
      </c>
      <c r="BI204" s="196">
        <f t="shared" si="28"/>
        <v>0</v>
      </c>
      <c r="BJ204" s="14" t="s">
        <v>180</v>
      </c>
      <c r="BK204" s="196">
        <f t="shared" si="29"/>
        <v>0</v>
      </c>
      <c r="BL204" s="14" t="s">
        <v>179</v>
      </c>
      <c r="BM204" s="195" t="s">
        <v>1213</v>
      </c>
    </row>
    <row r="205" spans="1:65" s="2" customFormat="1" ht="24.2" customHeight="1">
      <c r="A205" s="31"/>
      <c r="B205" s="32"/>
      <c r="C205" s="184" t="s">
        <v>609</v>
      </c>
      <c r="D205" s="184" t="s">
        <v>175</v>
      </c>
      <c r="E205" s="185" t="s">
        <v>1220</v>
      </c>
      <c r="F205" s="186" t="s">
        <v>1221</v>
      </c>
      <c r="G205" s="187" t="s">
        <v>337</v>
      </c>
      <c r="H205" s="188">
        <v>107</v>
      </c>
      <c r="I205" s="189"/>
      <c r="J205" s="188">
        <f t="shared" si="20"/>
        <v>0</v>
      </c>
      <c r="K205" s="190"/>
      <c r="L205" s="36"/>
      <c r="M205" s="191" t="s">
        <v>1</v>
      </c>
      <c r="N205" s="192" t="s">
        <v>38</v>
      </c>
      <c r="O205" s="68"/>
      <c r="P205" s="193">
        <f t="shared" si="21"/>
        <v>0</v>
      </c>
      <c r="Q205" s="193">
        <v>0</v>
      </c>
      <c r="R205" s="193">
        <f t="shared" si="22"/>
        <v>0</v>
      </c>
      <c r="S205" s="193">
        <v>0</v>
      </c>
      <c r="T205" s="194">
        <f t="shared" si="23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95" t="s">
        <v>179</v>
      </c>
      <c r="AT205" s="195" t="s">
        <v>175</v>
      </c>
      <c r="AU205" s="195" t="s">
        <v>180</v>
      </c>
      <c r="AY205" s="14" t="s">
        <v>172</v>
      </c>
      <c r="BE205" s="196">
        <f t="shared" si="24"/>
        <v>0</v>
      </c>
      <c r="BF205" s="196">
        <f t="shared" si="25"/>
        <v>0</v>
      </c>
      <c r="BG205" s="196">
        <f t="shared" si="26"/>
        <v>0</v>
      </c>
      <c r="BH205" s="196">
        <f t="shared" si="27"/>
        <v>0</v>
      </c>
      <c r="BI205" s="196">
        <f t="shared" si="28"/>
        <v>0</v>
      </c>
      <c r="BJ205" s="14" t="s">
        <v>180</v>
      </c>
      <c r="BK205" s="196">
        <f t="shared" si="29"/>
        <v>0</v>
      </c>
      <c r="BL205" s="14" t="s">
        <v>179</v>
      </c>
      <c r="BM205" s="195" t="s">
        <v>1216</v>
      </c>
    </row>
    <row r="206" spans="1:65" s="2" customFormat="1" ht="24.2" customHeight="1">
      <c r="A206" s="31"/>
      <c r="B206" s="32"/>
      <c r="C206" s="184" t="s">
        <v>613</v>
      </c>
      <c r="D206" s="184" t="s">
        <v>175</v>
      </c>
      <c r="E206" s="185" t="s">
        <v>1815</v>
      </c>
      <c r="F206" s="186" t="s">
        <v>1816</v>
      </c>
      <c r="G206" s="187" t="s">
        <v>337</v>
      </c>
      <c r="H206" s="188">
        <v>243</v>
      </c>
      <c r="I206" s="189"/>
      <c r="J206" s="188">
        <f t="shared" si="20"/>
        <v>0</v>
      </c>
      <c r="K206" s="190"/>
      <c r="L206" s="36"/>
      <c r="M206" s="191" t="s">
        <v>1</v>
      </c>
      <c r="N206" s="192" t="s">
        <v>38</v>
      </c>
      <c r="O206" s="68"/>
      <c r="P206" s="193">
        <f t="shared" si="21"/>
        <v>0</v>
      </c>
      <c r="Q206" s="193">
        <v>0</v>
      </c>
      <c r="R206" s="193">
        <f t="shared" si="22"/>
        <v>0</v>
      </c>
      <c r="S206" s="193">
        <v>0</v>
      </c>
      <c r="T206" s="194">
        <f t="shared" si="23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179</v>
      </c>
      <c r="AT206" s="195" t="s">
        <v>175</v>
      </c>
      <c r="AU206" s="195" t="s">
        <v>180</v>
      </c>
      <c r="AY206" s="14" t="s">
        <v>172</v>
      </c>
      <c r="BE206" s="196">
        <f t="shared" si="24"/>
        <v>0</v>
      </c>
      <c r="BF206" s="196">
        <f t="shared" si="25"/>
        <v>0</v>
      </c>
      <c r="BG206" s="196">
        <f t="shared" si="26"/>
        <v>0</v>
      </c>
      <c r="BH206" s="196">
        <f t="shared" si="27"/>
        <v>0</v>
      </c>
      <c r="BI206" s="196">
        <f t="shared" si="28"/>
        <v>0</v>
      </c>
      <c r="BJ206" s="14" t="s">
        <v>180</v>
      </c>
      <c r="BK206" s="196">
        <f t="shared" si="29"/>
        <v>0</v>
      </c>
      <c r="BL206" s="14" t="s">
        <v>179</v>
      </c>
      <c r="BM206" s="195" t="s">
        <v>1219</v>
      </c>
    </row>
    <row r="207" spans="1:65" s="2" customFormat="1" ht="24.2" customHeight="1">
      <c r="A207" s="31"/>
      <c r="B207" s="32"/>
      <c r="C207" s="197" t="s">
        <v>617</v>
      </c>
      <c r="D207" s="197" t="s">
        <v>256</v>
      </c>
      <c r="E207" s="198" t="s">
        <v>1352</v>
      </c>
      <c r="F207" s="199" t="s">
        <v>1353</v>
      </c>
      <c r="G207" s="200" t="s">
        <v>337</v>
      </c>
      <c r="H207" s="201">
        <v>251</v>
      </c>
      <c r="I207" s="202"/>
      <c r="J207" s="201">
        <f t="shared" si="20"/>
        <v>0</v>
      </c>
      <c r="K207" s="203"/>
      <c r="L207" s="204"/>
      <c r="M207" s="205" t="s">
        <v>1</v>
      </c>
      <c r="N207" s="206" t="s">
        <v>38</v>
      </c>
      <c r="O207" s="68"/>
      <c r="P207" s="193">
        <f t="shared" si="21"/>
        <v>0</v>
      </c>
      <c r="Q207" s="193">
        <v>0</v>
      </c>
      <c r="R207" s="193">
        <f t="shared" si="22"/>
        <v>0</v>
      </c>
      <c r="S207" s="193">
        <v>0</v>
      </c>
      <c r="T207" s="194">
        <f t="shared" si="23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95" t="s">
        <v>220</v>
      </c>
      <c r="AT207" s="195" t="s">
        <v>256</v>
      </c>
      <c r="AU207" s="195" t="s">
        <v>180</v>
      </c>
      <c r="AY207" s="14" t="s">
        <v>172</v>
      </c>
      <c r="BE207" s="196">
        <f t="shared" si="24"/>
        <v>0</v>
      </c>
      <c r="BF207" s="196">
        <f t="shared" si="25"/>
        <v>0</v>
      </c>
      <c r="BG207" s="196">
        <f t="shared" si="26"/>
        <v>0</v>
      </c>
      <c r="BH207" s="196">
        <f t="shared" si="27"/>
        <v>0</v>
      </c>
      <c r="BI207" s="196">
        <f t="shared" si="28"/>
        <v>0</v>
      </c>
      <c r="BJ207" s="14" t="s">
        <v>180</v>
      </c>
      <c r="BK207" s="196">
        <f t="shared" si="29"/>
        <v>0</v>
      </c>
      <c r="BL207" s="14" t="s">
        <v>179</v>
      </c>
      <c r="BM207" s="195" t="s">
        <v>1222</v>
      </c>
    </row>
    <row r="208" spans="1:65" s="2" customFormat="1" ht="24.2" customHeight="1">
      <c r="A208" s="31"/>
      <c r="B208" s="32"/>
      <c r="C208" s="184" t="s">
        <v>621</v>
      </c>
      <c r="D208" s="184" t="s">
        <v>175</v>
      </c>
      <c r="E208" s="185" t="s">
        <v>1223</v>
      </c>
      <c r="F208" s="186" t="s">
        <v>1224</v>
      </c>
      <c r="G208" s="187" t="s">
        <v>337</v>
      </c>
      <c r="H208" s="188">
        <v>40</v>
      </c>
      <c r="I208" s="189"/>
      <c r="J208" s="188">
        <f t="shared" si="20"/>
        <v>0</v>
      </c>
      <c r="K208" s="190"/>
      <c r="L208" s="36"/>
      <c r="M208" s="191" t="s">
        <v>1</v>
      </c>
      <c r="N208" s="192" t="s">
        <v>38</v>
      </c>
      <c r="O208" s="68"/>
      <c r="P208" s="193">
        <f t="shared" si="21"/>
        <v>0</v>
      </c>
      <c r="Q208" s="193">
        <v>0</v>
      </c>
      <c r="R208" s="193">
        <f t="shared" si="22"/>
        <v>0</v>
      </c>
      <c r="S208" s="193">
        <v>0</v>
      </c>
      <c r="T208" s="194">
        <f t="shared" si="23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95" t="s">
        <v>179</v>
      </c>
      <c r="AT208" s="195" t="s">
        <v>175</v>
      </c>
      <c r="AU208" s="195" t="s">
        <v>180</v>
      </c>
      <c r="AY208" s="14" t="s">
        <v>172</v>
      </c>
      <c r="BE208" s="196">
        <f t="shared" si="24"/>
        <v>0</v>
      </c>
      <c r="BF208" s="196">
        <f t="shared" si="25"/>
        <v>0</v>
      </c>
      <c r="BG208" s="196">
        <f t="shared" si="26"/>
        <v>0</v>
      </c>
      <c r="BH208" s="196">
        <f t="shared" si="27"/>
        <v>0</v>
      </c>
      <c r="BI208" s="196">
        <f t="shared" si="28"/>
        <v>0</v>
      </c>
      <c r="BJ208" s="14" t="s">
        <v>180</v>
      </c>
      <c r="BK208" s="196">
        <f t="shared" si="29"/>
        <v>0</v>
      </c>
      <c r="BL208" s="14" t="s">
        <v>179</v>
      </c>
      <c r="BM208" s="195" t="s">
        <v>1225</v>
      </c>
    </row>
    <row r="209" spans="1:65" s="2" customFormat="1" ht="24.2" customHeight="1">
      <c r="A209" s="31"/>
      <c r="B209" s="32"/>
      <c r="C209" s="184" t="s">
        <v>627</v>
      </c>
      <c r="D209" s="184" t="s">
        <v>175</v>
      </c>
      <c r="E209" s="185" t="s">
        <v>2301</v>
      </c>
      <c r="F209" s="186" t="s">
        <v>2302</v>
      </c>
      <c r="G209" s="187" t="s">
        <v>337</v>
      </c>
      <c r="H209" s="188">
        <v>68</v>
      </c>
      <c r="I209" s="189"/>
      <c r="J209" s="188">
        <f t="shared" si="20"/>
        <v>0</v>
      </c>
      <c r="K209" s="190"/>
      <c r="L209" s="36"/>
      <c r="M209" s="191" t="s">
        <v>1</v>
      </c>
      <c r="N209" s="192" t="s">
        <v>38</v>
      </c>
      <c r="O209" s="68"/>
      <c r="P209" s="193">
        <f t="shared" si="21"/>
        <v>0</v>
      </c>
      <c r="Q209" s="193">
        <v>0</v>
      </c>
      <c r="R209" s="193">
        <f t="shared" si="22"/>
        <v>0</v>
      </c>
      <c r="S209" s="193">
        <v>0</v>
      </c>
      <c r="T209" s="194">
        <f t="shared" si="23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179</v>
      </c>
      <c r="AT209" s="195" t="s">
        <v>175</v>
      </c>
      <c r="AU209" s="195" t="s">
        <v>180</v>
      </c>
      <c r="AY209" s="14" t="s">
        <v>172</v>
      </c>
      <c r="BE209" s="196">
        <f t="shared" si="24"/>
        <v>0</v>
      </c>
      <c r="BF209" s="196">
        <f t="shared" si="25"/>
        <v>0</v>
      </c>
      <c r="BG209" s="196">
        <f t="shared" si="26"/>
        <v>0</v>
      </c>
      <c r="BH209" s="196">
        <f t="shared" si="27"/>
        <v>0</v>
      </c>
      <c r="BI209" s="196">
        <f t="shared" si="28"/>
        <v>0</v>
      </c>
      <c r="BJ209" s="14" t="s">
        <v>180</v>
      </c>
      <c r="BK209" s="196">
        <f t="shared" si="29"/>
        <v>0</v>
      </c>
      <c r="BL209" s="14" t="s">
        <v>179</v>
      </c>
      <c r="BM209" s="195" t="s">
        <v>1228</v>
      </c>
    </row>
    <row r="210" spans="1:65" s="2" customFormat="1" ht="24.2" customHeight="1">
      <c r="A210" s="31"/>
      <c r="B210" s="32"/>
      <c r="C210" s="184" t="s">
        <v>631</v>
      </c>
      <c r="D210" s="184" t="s">
        <v>175</v>
      </c>
      <c r="E210" s="185" t="s">
        <v>1819</v>
      </c>
      <c r="F210" s="186" t="s">
        <v>1820</v>
      </c>
      <c r="G210" s="187" t="s">
        <v>337</v>
      </c>
      <c r="H210" s="188">
        <v>21</v>
      </c>
      <c r="I210" s="189"/>
      <c r="J210" s="188">
        <f t="shared" si="20"/>
        <v>0</v>
      </c>
      <c r="K210" s="190"/>
      <c r="L210" s="36"/>
      <c r="M210" s="191" t="s">
        <v>1</v>
      </c>
      <c r="N210" s="192" t="s">
        <v>38</v>
      </c>
      <c r="O210" s="68"/>
      <c r="P210" s="193">
        <f t="shared" si="21"/>
        <v>0</v>
      </c>
      <c r="Q210" s="193">
        <v>0</v>
      </c>
      <c r="R210" s="193">
        <f t="shared" si="22"/>
        <v>0</v>
      </c>
      <c r="S210" s="193">
        <v>0</v>
      </c>
      <c r="T210" s="194">
        <f t="shared" si="23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95" t="s">
        <v>179</v>
      </c>
      <c r="AT210" s="195" t="s">
        <v>175</v>
      </c>
      <c r="AU210" s="195" t="s">
        <v>180</v>
      </c>
      <c r="AY210" s="14" t="s">
        <v>172</v>
      </c>
      <c r="BE210" s="196">
        <f t="shared" si="24"/>
        <v>0</v>
      </c>
      <c r="BF210" s="196">
        <f t="shared" si="25"/>
        <v>0</v>
      </c>
      <c r="BG210" s="196">
        <f t="shared" si="26"/>
        <v>0</v>
      </c>
      <c r="BH210" s="196">
        <f t="shared" si="27"/>
        <v>0</v>
      </c>
      <c r="BI210" s="196">
        <f t="shared" si="28"/>
        <v>0</v>
      </c>
      <c r="BJ210" s="14" t="s">
        <v>180</v>
      </c>
      <c r="BK210" s="196">
        <f t="shared" si="29"/>
        <v>0</v>
      </c>
      <c r="BL210" s="14" t="s">
        <v>179</v>
      </c>
      <c r="BM210" s="195" t="s">
        <v>1231</v>
      </c>
    </row>
    <row r="211" spans="1:65" s="2" customFormat="1" ht="24.2" customHeight="1">
      <c r="A211" s="31"/>
      <c r="B211" s="32"/>
      <c r="C211" s="184" t="s">
        <v>637</v>
      </c>
      <c r="D211" s="184" t="s">
        <v>175</v>
      </c>
      <c r="E211" s="185" t="s">
        <v>1821</v>
      </c>
      <c r="F211" s="186" t="s">
        <v>1822</v>
      </c>
      <c r="G211" s="187" t="s">
        <v>337</v>
      </c>
      <c r="H211" s="188">
        <v>79</v>
      </c>
      <c r="I211" s="189"/>
      <c r="J211" s="188">
        <f t="shared" si="20"/>
        <v>0</v>
      </c>
      <c r="K211" s="190"/>
      <c r="L211" s="36"/>
      <c r="M211" s="191" t="s">
        <v>1</v>
      </c>
      <c r="N211" s="192" t="s">
        <v>38</v>
      </c>
      <c r="O211" s="68"/>
      <c r="P211" s="193">
        <f t="shared" si="21"/>
        <v>0</v>
      </c>
      <c r="Q211" s="193">
        <v>0</v>
      </c>
      <c r="R211" s="193">
        <f t="shared" si="22"/>
        <v>0</v>
      </c>
      <c r="S211" s="193">
        <v>0</v>
      </c>
      <c r="T211" s="194">
        <f t="shared" si="23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 t="shared" si="24"/>
        <v>0</v>
      </c>
      <c r="BF211" s="196">
        <f t="shared" si="25"/>
        <v>0</v>
      </c>
      <c r="BG211" s="196">
        <f t="shared" si="26"/>
        <v>0</v>
      </c>
      <c r="BH211" s="196">
        <f t="shared" si="27"/>
        <v>0</v>
      </c>
      <c r="BI211" s="196">
        <f t="shared" si="28"/>
        <v>0</v>
      </c>
      <c r="BJ211" s="14" t="s">
        <v>180</v>
      </c>
      <c r="BK211" s="196">
        <f t="shared" si="29"/>
        <v>0</v>
      </c>
      <c r="BL211" s="14" t="s">
        <v>179</v>
      </c>
      <c r="BM211" s="195" t="s">
        <v>1234</v>
      </c>
    </row>
    <row r="212" spans="1:65" s="2" customFormat="1" ht="24.2" customHeight="1">
      <c r="A212" s="31"/>
      <c r="B212" s="32"/>
      <c r="C212" s="184" t="s">
        <v>641</v>
      </c>
      <c r="D212" s="184" t="s">
        <v>175</v>
      </c>
      <c r="E212" s="185" t="s">
        <v>1823</v>
      </c>
      <c r="F212" s="186" t="s">
        <v>1824</v>
      </c>
      <c r="G212" s="187" t="s">
        <v>337</v>
      </c>
      <c r="H212" s="188">
        <v>31</v>
      </c>
      <c r="I212" s="189"/>
      <c r="J212" s="188">
        <f t="shared" si="20"/>
        <v>0</v>
      </c>
      <c r="K212" s="190"/>
      <c r="L212" s="36"/>
      <c r="M212" s="191" t="s">
        <v>1</v>
      </c>
      <c r="N212" s="192" t="s">
        <v>38</v>
      </c>
      <c r="O212" s="68"/>
      <c r="P212" s="193">
        <f t="shared" si="21"/>
        <v>0</v>
      </c>
      <c r="Q212" s="193">
        <v>0</v>
      </c>
      <c r="R212" s="193">
        <f t="shared" si="22"/>
        <v>0</v>
      </c>
      <c r="S212" s="193">
        <v>0</v>
      </c>
      <c r="T212" s="194">
        <f t="shared" si="23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179</v>
      </c>
      <c r="AT212" s="195" t="s">
        <v>175</v>
      </c>
      <c r="AU212" s="195" t="s">
        <v>180</v>
      </c>
      <c r="AY212" s="14" t="s">
        <v>172</v>
      </c>
      <c r="BE212" s="196">
        <f t="shared" si="24"/>
        <v>0</v>
      </c>
      <c r="BF212" s="196">
        <f t="shared" si="25"/>
        <v>0</v>
      </c>
      <c r="BG212" s="196">
        <f t="shared" si="26"/>
        <v>0</v>
      </c>
      <c r="BH212" s="196">
        <f t="shared" si="27"/>
        <v>0</v>
      </c>
      <c r="BI212" s="196">
        <f t="shared" si="28"/>
        <v>0</v>
      </c>
      <c r="BJ212" s="14" t="s">
        <v>180</v>
      </c>
      <c r="BK212" s="196">
        <f t="shared" si="29"/>
        <v>0</v>
      </c>
      <c r="BL212" s="14" t="s">
        <v>179</v>
      </c>
      <c r="BM212" s="195" t="s">
        <v>1237</v>
      </c>
    </row>
    <row r="213" spans="1:65" s="2" customFormat="1" ht="24.2" customHeight="1">
      <c r="A213" s="31"/>
      <c r="B213" s="32"/>
      <c r="C213" s="184" t="s">
        <v>645</v>
      </c>
      <c r="D213" s="184" t="s">
        <v>175</v>
      </c>
      <c r="E213" s="185" t="s">
        <v>1226</v>
      </c>
      <c r="F213" s="186" t="s">
        <v>1227</v>
      </c>
      <c r="G213" s="187" t="s">
        <v>337</v>
      </c>
      <c r="H213" s="188">
        <v>131.5</v>
      </c>
      <c r="I213" s="189"/>
      <c r="J213" s="188">
        <f t="shared" si="20"/>
        <v>0</v>
      </c>
      <c r="K213" s="190"/>
      <c r="L213" s="36"/>
      <c r="M213" s="191" t="s">
        <v>1</v>
      </c>
      <c r="N213" s="192" t="s">
        <v>38</v>
      </c>
      <c r="O213" s="68"/>
      <c r="P213" s="193">
        <f t="shared" si="21"/>
        <v>0</v>
      </c>
      <c r="Q213" s="193">
        <v>0</v>
      </c>
      <c r="R213" s="193">
        <f t="shared" si="22"/>
        <v>0</v>
      </c>
      <c r="S213" s="193">
        <v>0</v>
      </c>
      <c r="T213" s="194">
        <f t="shared" si="23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95" t="s">
        <v>179</v>
      </c>
      <c r="AT213" s="195" t="s">
        <v>175</v>
      </c>
      <c r="AU213" s="195" t="s">
        <v>180</v>
      </c>
      <c r="AY213" s="14" t="s">
        <v>172</v>
      </c>
      <c r="BE213" s="196">
        <f t="shared" si="24"/>
        <v>0</v>
      </c>
      <c r="BF213" s="196">
        <f t="shared" si="25"/>
        <v>0</v>
      </c>
      <c r="BG213" s="196">
        <f t="shared" si="26"/>
        <v>0</v>
      </c>
      <c r="BH213" s="196">
        <f t="shared" si="27"/>
        <v>0</v>
      </c>
      <c r="BI213" s="196">
        <f t="shared" si="28"/>
        <v>0</v>
      </c>
      <c r="BJ213" s="14" t="s">
        <v>180</v>
      </c>
      <c r="BK213" s="196">
        <f t="shared" si="29"/>
        <v>0</v>
      </c>
      <c r="BL213" s="14" t="s">
        <v>179</v>
      </c>
      <c r="BM213" s="195" t="s">
        <v>1240</v>
      </c>
    </row>
    <row r="214" spans="1:65" s="2" customFormat="1" ht="24.2" customHeight="1">
      <c r="A214" s="31"/>
      <c r="B214" s="32"/>
      <c r="C214" s="184" t="s">
        <v>866</v>
      </c>
      <c r="D214" s="184" t="s">
        <v>175</v>
      </c>
      <c r="E214" s="185" t="s">
        <v>1229</v>
      </c>
      <c r="F214" s="186" t="s">
        <v>1230</v>
      </c>
      <c r="G214" s="187" t="s">
        <v>337</v>
      </c>
      <c r="H214" s="188">
        <v>135</v>
      </c>
      <c r="I214" s="189"/>
      <c r="J214" s="188">
        <f t="shared" si="20"/>
        <v>0</v>
      </c>
      <c r="K214" s="190"/>
      <c r="L214" s="36"/>
      <c r="M214" s="191" t="s">
        <v>1</v>
      </c>
      <c r="N214" s="192" t="s">
        <v>38</v>
      </c>
      <c r="O214" s="68"/>
      <c r="P214" s="193">
        <f t="shared" si="21"/>
        <v>0</v>
      </c>
      <c r="Q214" s="193">
        <v>0</v>
      </c>
      <c r="R214" s="193">
        <f t="shared" si="22"/>
        <v>0</v>
      </c>
      <c r="S214" s="193">
        <v>0</v>
      </c>
      <c r="T214" s="194">
        <f t="shared" si="23"/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179</v>
      </c>
      <c r="AT214" s="195" t="s">
        <v>175</v>
      </c>
      <c r="AU214" s="195" t="s">
        <v>180</v>
      </c>
      <c r="AY214" s="14" t="s">
        <v>172</v>
      </c>
      <c r="BE214" s="196">
        <f t="shared" si="24"/>
        <v>0</v>
      </c>
      <c r="BF214" s="196">
        <f t="shared" si="25"/>
        <v>0</v>
      </c>
      <c r="BG214" s="196">
        <f t="shared" si="26"/>
        <v>0</v>
      </c>
      <c r="BH214" s="196">
        <f t="shared" si="27"/>
        <v>0</v>
      </c>
      <c r="BI214" s="196">
        <f t="shared" si="28"/>
        <v>0</v>
      </c>
      <c r="BJ214" s="14" t="s">
        <v>180</v>
      </c>
      <c r="BK214" s="196">
        <f t="shared" si="29"/>
        <v>0</v>
      </c>
      <c r="BL214" s="14" t="s">
        <v>179</v>
      </c>
      <c r="BM214" s="195" t="s">
        <v>1243</v>
      </c>
    </row>
    <row r="215" spans="1:65" s="2" customFormat="1" ht="24.2" customHeight="1">
      <c r="A215" s="31"/>
      <c r="B215" s="32"/>
      <c r="C215" s="184" t="s">
        <v>867</v>
      </c>
      <c r="D215" s="184" t="s">
        <v>175</v>
      </c>
      <c r="E215" s="185" t="s">
        <v>1232</v>
      </c>
      <c r="F215" s="186" t="s">
        <v>1233</v>
      </c>
      <c r="G215" s="187" t="s">
        <v>1048</v>
      </c>
      <c r="H215" s="188">
        <v>10</v>
      </c>
      <c r="I215" s="189"/>
      <c r="J215" s="188">
        <f t="shared" si="20"/>
        <v>0</v>
      </c>
      <c r="K215" s="190"/>
      <c r="L215" s="36"/>
      <c r="M215" s="191" t="s">
        <v>1</v>
      </c>
      <c r="N215" s="192" t="s">
        <v>38</v>
      </c>
      <c r="O215" s="68"/>
      <c r="P215" s="193">
        <f t="shared" si="21"/>
        <v>0</v>
      </c>
      <c r="Q215" s="193">
        <v>0</v>
      </c>
      <c r="R215" s="193">
        <f t="shared" si="22"/>
        <v>0</v>
      </c>
      <c r="S215" s="193">
        <v>0</v>
      </c>
      <c r="T215" s="194">
        <f t="shared" si="23"/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179</v>
      </c>
      <c r="AT215" s="195" t="s">
        <v>175</v>
      </c>
      <c r="AU215" s="195" t="s">
        <v>180</v>
      </c>
      <c r="AY215" s="14" t="s">
        <v>172</v>
      </c>
      <c r="BE215" s="196">
        <f t="shared" si="24"/>
        <v>0</v>
      </c>
      <c r="BF215" s="196">
        <f t="shared" si="25"/>
        <v>0</v>
      </c>
      <c r="BG215" s="196">
        <f t="shared" si="26"/>
        <v>0</v>
      </c>
      <c r="BH215" s="196">
        <f t="shared" si="27"/>
        <v>0</v>
      </c>
      <c r="BI215" s="196">
        <f t="shared" si="28"/>
        <v>0</v>
      </c>
      <c r="BJ215" s="14" t="s">
        <v>180</v>
      </c>
      <c r="BK215" s="196">
        <f t="shared" si="29"/>
        <v>0</v>
      </c>
      <c r="BL215" s="14" t="s">
        <v>179</v>
      </c>
      <c r="BM215" s="195" t="s">
        <v>1246</v>
      </c>
    </row>
    <row r="216" spans="1:65" s="2" customFormat="1" ht="24.2" customHeight="1">
      <c r="A216" s="31"/>
      <c r="B216" s="32"/>
      <c r="C216" s="184" t="s">
        <v>868</v>
      </c>
      <c r="D216" s="184" t="s">
        <v>175</v>
      </c>
      <c r="E216" s="185" t="s">
        <v>1235</v>
      </c>
      <c r="F216" s="186" t="s">
        <v>1236</v>
      </c>
      <c r="G216" s="187" t="s">
        <v>1048</v>
      </c>
      <c r="H216" s="188">
        <v>108</v>
      </c>
      <c r="I216" s="189"/>
      <c r="J216" s="188">
        <f t="shared" si="20"/>
        <v>0</v>
      </c>
      <c r="K216" s="190"/>
      <c r="L216" s="36"/>
      <c r="M216" s="191" t="s">
        <v>1</v>
      </c>
      <c r="N216" s="192" t="s">
        <v>38</v>
      </c>
      <c r="O216" s="68"/>
      <c r="P216" s="193">
        <f t="shared" si="21"/>
        <v>0</v>
      </c>
      <c r="Q216" s="193">
        <v>0</v>
      </c>
      <c r="R216" s="193">
        <f t="shared" si="22"/>
        <v>0</v>
      </c>
      <c r="S216" s="193">
        <v>0</v>
      </c>
      <c r="T216" s="194">
        <f t="shared" si="23"/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95" t="s">
        <v>179</v>
      </c>
      <c r="AT216" s="195" t="s">
        <v>175</v>
      </c>
      <c r="AU216" s="195" t="s">
        <v>180</v>
      </c>
      <c r="AY216" s="14" t="s">
        <v>172</v>
      </c>
      <c r="BE216" s="196">
        <f t="shared" si="24"/>
        <v>0</v>
      </c>
      <c r="BF216" s="196">
        <f t="shared" si="25"/>
        <v>0</v>
      </c>
      <c r="BG216" s="196">
        <f t="shared" si="26"/>
        <v>0</v>
      </c>
      <c r="BH216" s="196">
        <f t="shared" si="27"/>
        <v>0</v>
      </c>
      <c r="BI216" s="196">
        <f t="shared" si="28"/>
        <v>0</v>
      </c>
      <c r="BJ216" s="14" t="s">
        <v>180</v>
      </c>
      <c r="BK216" s="196">
        <f t="shared" si="29"/>
        <v>0</v>
      </c>
      <c r="BL216" s="14" t="s">
        <v>179</v>
      </c>
      <c r="BM216" s="195" t="s">
        <v>1249</v>
      </c>
    </row>
    <row r="217" spans="1:65" s="2" customFormat="1" ht="24.2" customHeight="1">
      <c r="A217" s="31"/>
      <c r="B217" s="32"/>
      <c r="C217" s="184" t="s">
        <v>869</v>
      </c>
      <c r="D217" s="184" t="s">
        <v>175</v>
      </c>
      <c r="E217" s="185" t="s">
        <v>1238</v>
      </c>
      <c r="F217" s="186" t="s">
        <v>1239</v>
      </c>
      <c r="G217" s="187" t="s">
        <v>1048</v>
      </c>
      <c r="H217" s="188">
        <v>48</v>
      </c>
      <c r="I217" s="189"/>
      <c r="J217" s="188">
        <f t="shared" si="20"/>
        <v>0</v>
      </c>
      <c r="K217" s="190"/>
      <c r="L217" s="36"/>
      <c r="M217" s="191" t="s">
        <v>1</v>
      </c>
      <c r="N217" s="192" t="s">
        <v>38</v>
      </c>
      <c r="O217" s="68"/>
      <c r="P217" s="193">
        <f t="shared" si="21"/>
        <v>0</v>
      </c>
      <c r="Q217" s="193">
        <v>0</v>
      </c>
      <c r="R217" s="193">
        <f t="shared" si="22"/>
        <v>0</v>
      </c>
      <c r="S217" s="193">
        <v>0</v>
      </c>
      <c r="T217" s="194">
        <f t="shared" si="23"/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95" t="s">
        <v>179</v>
      </c>
      <c r="AT217" s="195" t="s">
        <v>175</v>
      </c>
      <c r="AU217" s="195" t="s">
        <v>180</v>
      </c>
      <c r="AY217" s="14" t="s">
        <v>172</v>
      </c>
      <c r="BE217" s="196">
        <f t="shared" si="24"/>
        <v>0</v>
      </c>
      <c r="BF217" s="196">
        <f t="shared" si="25"/>
        <v>0</v>
      </c>
      <c r="BG217" s="196">
        <f t="shared" si="26"/>
        <v>0</v>
      </c>
      <c r="BH217" s="196">
        <f t="shared" si="27"/>
        <v>0</v>
      </c>
      <c r="BI217" s="196">
        <f t="shared" si="28"/>
        <v>0</v>
      </c>
      <c r="BJ217" s="14" t="s">
        <v>180</v>
      </c>
      <c r="BK217" s="196">
        <f t="shared" si="29"/>
        <v>0</v>
      </c>
      <c r="BL217" s="14" t="s">
        <v>179</v>
      </c>
      <c r="BM217" s="195" t="s">
        <v>1253</v>
      </c>
    </row>
    <row r="218" spans="1:65" s="2" customFormat="1" ht="24.2" customHeight="1">
      <c r="A218" s="31"/>
      <c r="B218" s="32"/>
      <c r="C218" s="197" t="s">
        <v>870</v>
      </c>
      <c r="D218" s="197" t="s">
        <v>256</v>
      </c>
      <c r="E218" s="198" t="s">
        <v>1241</v>
      </c>
      <c r="F218" s="199" t="s">
        <v>1242</v>
      </c>
      <c r="G218" s="200" t="s">
        <v>1048</v>
      </c>
      <c r="H218" s="201">
        <v>48</v>
      </c>
      <c r="I218" s="202"/>
      <c r="J218" s="201">
        <f t="shared" si="20"/>
        <v>0</v>
      </c>
      <c r="K218" s="203"/>
      <c r="L218" s="204"/>
      <c r="M218" s="205" t="s">
        <v>1</v>
      </c>
      <c r="N218" s="206" t="s">
        <v>38</v>
      </c>
      <c r="O218" s="68"/>
      <c r="P218" s="193">
        <f t="shared" si="21"/>
        <v>0</v>
      </c>
      <c r="Q218" s="193">
        <v>0</v>
      </c>
      <c r="R218" s="193">
        <f t="shared" si="22"/>
        <v>0</v>
      </c>
      <c r="S218" s="193">
        <v>0</v>
      </c>
      <c r="T218" s="194">
        <f t="shared" si="23"/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220</v>
      </c>
      <c r="AT218" s="195" t="s">
        <v>256</v>
      </c>
      <c r="AU218" s="195" t="s">
        <v>180</v>
      </c>
      <c r="AY218" s="14" t="s">
        <v>172</v>
      </c>
      <c r="BE218" s="196">
        <f t="shared" si="24"/>
        <v>0</v>
      </c>
      <c r="BF218" s="196">
        <f t="shared" si="25"/>
        <v>0</v>
      </c>
      <c r="BG218" s="196">
        <f t="shared" si="26"/>
        <v>0</v>
      </c>
      <c r="BH218" s="196">
        <f t="shared" si="27"/>
        <v>0</v>
      </c>
      <c r="BI218" s="196">
        <f t="shared" si="28"/>
        <v>0</v>
      </c>
      <c r="BJ218" s="14" t="s">
        <v>180</v>
      </c>
      <c r="BK218" s="196">
        <f t="shared" si="29"/>
        <v>0</v>
      </c>
      <c r="BL218" s="14" t="s">
        <v>179</v>
      </c>
      <c r="BM218" s="195" t="s">
        <v>1256</v>
      </c>
    </row>
    <row r="219" spans="1:65" s="2" customFormat="1" ht="14.45" customHeight="1">
      <c r="A219" s="31"/>
      <c r="B219" s="32"/>
      <c r="C219" s="197" t="s">
        <v>871</v>
      </c>
      <c r="D219" s="197" t="s">
        <v>256</v>
      </c>
      <c r="E219" s="198" t="s">
        <v>1244</v>
      </c>
      <c r="F219" s="199" t="s">
        <v>1245</v>
      </c>
      <c r="G219" s="200" t="s">
        <v>1048</v>
      </c>
      <c r="H219" s="201">
        <v>1</v>
      </c>
      <c r="I219" s="202"/>
      <c r="J219" s="201">
        <f t="shared" si="20"/>
        <v>0</v>
      </c>
      <c r="K219" s="203"/>
      <c r="L219" s="204"/>
      <c r="M219" s="205" t="s">
        <v>1</v>
      </c>
      <c r="N219" s="206" t="s">
        <v>38</v>
      </c>
      <c r="O219" s="68"/>
      <c r="P219" s="193">
        <f t="shared" si="21"/>
        <v>0</v>
      </c>
      <c r="Q219" s="193">
        <v>0</v>
      </c>
      <c r="R219" s="193">
        <f t="shared" si="22"/>
        <v>0</v>
      </c>
      <c r="S219" s="193">
        <v>0</v>
      </c>
      <c r="T219" s="194">
        <f t="shared" si="23"/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95" t="s">
        <v>220</v>
      </c>
      <c r="AT219" s="195" t="s">
        <v>256</v>
      </c>
      <c r="AU219" s="195" t="s">
        <v>180</v>
      </c>
      <c r="AY219" s="14" t="s">
        <v>172</v>
      </c>
      <c r="BE219" s="196">
        <f t="shared" si="24"/>
        <v>0</v>
      </c>
      <c r="BF219" s="196">
        <f t="shared" si="25"/>
        <v>0</v>
      </c>
      <c r="BG219" s="196">
        <f t="shared" si="26"/>
        <v>0</v>
      </c>
      <c r="BH219" s="196">
        <f t="shared" si="27"/>
        <v>0</v>
      </c>
      <c r="BI219" s="196">
        <f t="shared" si="28"/>
        <v>0</v>
      </c>
      <c r="BJ219" s="14" t="s">
        <v>180</v>
      </c>
      <c r="BK219" s="196">
        <f t="shared" si="29"/>
        <v>0</v>
      </c>
      <c r="BL219" s="14" t="s">
        <v>179</v>
      </c>
      <c r="BM219" s="195" t="s">
        <v>1259</v>
      </c>
    </row>
    <row r="220" spans="1:65" s="2" customFormat="1" ht="24.2" customHeight="1">
      <c r="A220" s="31"/>
      <c r="B220" s="32"/>
      <c r="C220" s="184" t="s">
        <v>873</v>
      </c>
      <c r="D220" s="184" t="s">
        <v>175</v>
      </c>
      <c r="E220" s="185" t="s">
        <v>1247</v>
      </c>
      <c r="F220" s="186" t="s">
        <v>1248</v>
      </c>
      <c r="G220" s="187" t="s">
        <v>1048</v>
      </c>
      <c r="H220" s="188">
        <v>54</v>
      </c>
      <c r="I220" s="189"/>
      <c r="J220" s="188">
        <f t="shared" si="20"/>
        <v>0</v>
      </c>
      <c r="K220" s="190"/>
      <c r="L220" s="36"/>
      <c r="M220" s="191" t="s">
        <v>1</v>
      </c>
      <c r="N220" s="192" t="s">
        <v>38</v>
      </c>
      <c r="O220" s="68"/>
      <c r="P220" s="193">
        <f t="shared" si="21"/>
        <v>0</v>
      </c>
      <c r="Q220" s="193">
        <v>0</v>
      </c>
      <c r="R220" s="193">
        <f t="shared" si="22"/>
        <v>0</v>
      </c>
      <c r="S220" s="193">
        <v>0</v>
      </c>
      <c r="T220" s="194">
        <f t="shared" si="23"/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95" t="s">
        <v>179</v>
      </c>
      <c r="AT220" s="195" t="s">
        <v>175</v>
      </c>
      <c r="AU220" s="195" t="s">
        <v>180</v>
      </c>
      <c r="AY220" s="14" t="s">
        <v>172</v>
      </c>
      <c r="BE220" s="196">
        <f t="shared" si="24"/>
        <v>0</v>
      </c>
      <c r="BF220" s="196">
        <f t="shared" si="25"/>
        <v>0</v>
      </c>
      <c r="BG220" s="196">
        <f t="shared" si="26"/>
        <v>0</v>
      </c>
      <c r="BH220" s="196">
        <f t="shared" si="27"/>
        <v>0</v>
      </c>
      <c r="BI220" s="196">
        <f t="shared" si="28"/>
        <v>0</v>
      </c>
      <c r="BJ220" s="14" t="s">
        <v>180</v>
      </c>
      <c r="BK220" s="196">
        <f t="shared" si="29"/>
        <v>0</v>
      </c>
      <c r="BL220" s="14" t="s">
        <v>179</v>
      </c>
      <c r="BM220" s="195" t="s">
        <v>1262</v>
      </c>
    </row>
    <row r="221" spans="1:65" s="2" customFormat="1" ht="24.2" customHeight="1">
      <c r="A221" s="31"/>
      <c r="B221" s="32"/>
      <c r="C221" s="184" t="s">
        <v>1134</v>
      </c>
      <c r="D221" s="184" t="s">
        <v>175</v>
      </c>
      <c r="E221" s="185" t="s">
        <v>1250</v>
      </c>
      <c r="F221" s="186" t="s">
        <v>1251</v>
      </c>
      <c r="G221" s="187" t="s">
        <v>1252</v>
      </c>
      <c r="H221" s="188">
        <v>32</v>
      </c>
      <c r="I221" s="189"/>
      <c r="J221" s="188">
        <f t="shared" si="20"/>
        <v>0</v>
      </c>
      <c r="K221" s="190"/>
      <c r="L221" s="36"/>
      <c r="M221" s="191" t="s">
        <v>1</v>
      </c>
      <c r="N221" s="192" t="s">
        <v>38</v>
      </c>
      <c r="O221" s="68"/>
      <c r="P221" s="193">
        <f t="shared" si="21"/>
        <v>0</v>
      </c>
      <c r="Q221" s="193">
        <v>0</v>
      </c>
      <c r="R221" s="193">
        <f t="shared" si="22"/>
        <v>0</v>
      </c>
      <c r="S221" s="193">
        <v>0</v>
      </c>
      <c r="T221" s="194">
        <f t="shared" si="23"/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179</v>
      </c>
      <c r="AT221" s="195" t="s">
        <v>175</v>
      </c>
      <c r="AU221" s="195" t="s">
        <v>180</v>
      </c>
      <c r="AY221" s="14" t="s">
        <v>172</v>
      </c>
      <c r="BE221" s="196">
        <f t="shared" si="24"/>
        <v>0</v>
      </c>
      <c r="BF221" s="196">
        <f t="shared" si="25"/>
        <v>0</v>
      </c>
      <c r="BG221" s="196">
        <f t="shared" si="26"/>
        <v>0</v>
      </c>
      <c r="BH221" s="196">
        <f t="shared" si="27"/>
        <v>0</v>
      </c>
      <c r="BI221" s="196">
        <f t="shared" si="28"/>
        <v>0</v>
      </c>
      <c r="BJ221" s="14" t="s">
        <v>180</v>
      </c>
      <c r="BK221" s="196">
        <f t="shared" si="29"/>
        <v>0</v>
      </c>
      <c r="BL221" s="14" t="s">
        <v>179</v>
      </c>
      <c r="BM221" s="195" t="s">
        <v>1265</v>
      </c>
    </row>
    <row r="222" spans="1:65" s="2" customFormat="1" ht="24.2" customHeight="1">
      <c r="A222" s="31"/>
      <c r="B222" s="32"/>
      <c r="C222" s="184" t="s">
        <v>1266</v>
      </c>
      <c r="D222" s="184" t="s">
        <v>175</v>
      </c>
      <c r="E222" s="185" t="s">
        <v>1254</v>
      </c>
      <c r="F222" s="186" t="s">
        <v>1255</v>
      </c>
      <c r="G222" s="187" t="s">
        <v>1048</v>
      </c>
      <c r="H222" s="188">
        <v>217</v>
      </c>
      <c r="I222" s="189"/>
      <c r="J222" s="188">
        <f t="shared" si="20"/>
        <v>0</v>
      </c>
      <c r="K222" s="190"/>
      <c r="L222" s="36"/>
      <c r="M222" s="191" t="s">
        <v>1</v>
      </c>
      <c r="N222" s="192" t="s">
        <v>38</v>
      </c>
      <c r="O222" s="68"/>
      <c r="P222" s="193">
        <f t="shared" si="21"/>
        <v>0</v>
      </c>
      <c r="Q222" s="193">
        <v>0</v>
      </c>
      <c r="R222" s="193">
        <f t="shared" si="22"/>
        <v>0</v>
      </c>
      <c r="S222" s="193">
        <v>0</v>
      </c>
      <c r="T222" s="194">
        <f t="shared" si="23"/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95" t="s">
        <v>179</v>
      </c>
      <c r="AT222" s="195" t="s">
        <v>175</v>
      </c>
      <c r="AU222" s="195" t="s">
        <v>180</v>
      </c>
      <c r="AY222" s="14" t="s">
        <v>172</v>
      </c>
      <c r="BE222" s="196">
        <f t="shared" si="24"/>
        <v>0</v>
      </c>
      <c r="BF222" s="196">
        <f t="shared" si="25"/>
        <v>0</v>
      </c>
      <c r="BG222" s="196">
        <f t="shared" si="26"/>
        <v>0</v>
      </c>
      <c r="BH222" s="196">
        <f t="shared" si="27"/>
        <v>0</v>
      </c>
      <c r="BI222" s="196">
        <f t="shared" si="28"/>
        <v>0</v>
      </c>
      <c r="BJ222" s="14" t="s">
        <v>180</v>
      </c>
      <c r="BK222" s="196">
        <f t="shared" si="29"/>
        <v>0</v>
      </c>
      <c r="BL222" s="14" t="s">
        <v>179</v>
      </c>
      <c r="BM222" s="195" t="s">
        <v>1269</v>
      </c>
    </row>
    <row r="223" spans="1:65" s="2" customFormat="1" ht="24.2" customHeight="1">
      <c r="A223" s="31"/>
      <c r="B223" s="32"/>
      <c r="C223" s="184" t="s">
        <v>1137</v>
      </c>
      <c r="D223" s="184" t="s">
        <v>175</v>
      </c>
      <c r="E223" s="185" t="s">
        <v>1257</v>
      </c>
      <c r="F223" s="186" t="s">
        <v>1258</v>
      </c>
      <c r="G223" s="187" t="s">
        <v>1048</v>
      </c>
      <c r="H223" s="188">
        <v>4</v>
      </c>
      <c r="I223" s="189"/>
      <c r="J223" s="188">
        <f t="shared" ref="J223:J254" si="30">ROUND(I223*H223,2)</f>
        <v>0</v>
      </c>
      <c r="K223" s="190"/>
      <c r="L223" s="36"/>
      <c r="M223" s="191" t="s">
        <v>1</v>
      </c>
      <c r="N223" s="192" t="s">
        <v>38</v>
      </c>
      <c r="O223" s="68"/>
      <c r="P223" s="193">
        <f t="shared" ref="P223:P254" si="31">O223*H223</f>
        <v>0</v>
      </c>
      <c r="Q223" s="193">
        <v>0</v>
      </c>
      <c r="R223" s="193">
        <f t="shared" ref="R223:R254" si="32">Q223*H223</f>
        <v>0</v>
      </c>
      <c r="S223" s="193">
        <v>0</v>
      </c>
      <c r="T223" s="194">
        <f t="shared" ref="T223:T254" si="33">S223*H223</f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179</v>
      </c>
      <c r="AT223" s="195" t="s">
        <v>175</v>
      </c>
      <c r="AU223" s="195" t="s">
        <v>180</v>
      </c>
      <c r="AY223" s="14" t="s">
        <v>172</v>
      </c>
      <c r="BE223" s="196">
        <f t="shared" ref="BE223:BE254" si="34">IF(N223="základná",J223,0)</f>
        <v>0</v>
      </c>
      <c r="BF223" s="196">
        <f t="shared" ref="BF223:BF254" si="35">IF(N223="znížená",J223,0)</f>
        <v>0</v>
      </c>
      <c r="BG223" s="196">
        <f t="shared" ref="BG223:BG254" si="36">IF(N223="zákl. prenesená",J223,0)</f>
        <v>0</v>
      </c>
      <c r="BH223" s="196">
        <f t="shared" ref="BH223:BH254" si="37">IF(N223="zníž. prenesená",J223,0)</f>
        <v>0</v>
      </c>
      <c r="BI223" s="196">
        <f t="shared" ref="BI223:BI254" si="38">IF(N223="nulová",J223,0)</f>
        <v>0</v>
      </c>
      <c r="BJ223" s="14" t="s">
        <v>180</v>
      </c>
      <c r="BK223" s="196">
        <f t="shared" ref="BK223:BK254" si="39">ROUND(I223*H223,2)</f>
        <v>0</v>
      </c>
      <c r="BL223" s="14" t="s">
        <v>179</v>
      </c>
      <c r="BM223" s="195" t="s">
        <v>1272</v>
      </c>
    </row>
    <row r="224" spans="1:65" s="2" customFormat="1" ht="24.2" customHeight="1">
      <c r="A224" s="31"/>
      <c r="B224" s="32"/>
      <c r="C224" s="184" t="s">
        <v>1273</v>
      </c>
      <c r="D224" s="184" t="s">
        <v>175</v>
      </c>
      <c r="E224" s="185" t="s">
        <v>1260</v>
      </c>
      <c r="F224" s="186" t="s">
        <v>1261</v>
      </c>
      <c r="G224" s="187" t="s">
        <v>337</v>
      </c>
      <c r="H224" s="188">
        <v>13.5</v>
      </c>
      <c r="I224" s="189"/>
      <c r="J224" s="188">
        <f t="shared" si="30"/>
        <v>0</v>
      </c>
      <c r="K224" s="190"/>
      <c r="L224" s="36"/>
      <c r="M224" s="191" t="s">
        <v>1</v>
      </c>
      <c r="N224" s="192" t="s">
        <v>38</v>
      </c>
      <c r="O224" s="68"/>
      <c r="P224" s="193">
        <f t="shared" si="31"/>
        <v>0</v>
      </c>
      <c r="Q224" s="193">
        <v>0</v>
      </c>
      <c r="R224" s="193">
        <f t="shared" si="32"/>
        <v>0</v>
      </c>
      <c r="S224" s="193">
        <v>0</v>
      </c>
      <c r="T224" s="194">
        <f t="shared" si="33"/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179</v>
      </c>
      <c r="AT224" s="195" t="s">
        <v>175</v>
      </c>
      <c r="AU224" s="195" t="s">
        <v>180</v>
      </c>
      <c r="AY224" s="14" t="s">
        <v>172</v>
      </c>
      <c r="BE224" s="196">
        <f t="shared" si="34"/>
        <v>0</v>
      </c>
      <c r="BF224" s="196">
        <f t="shared" si="35"/>
        <v>0</v>
      </c>
      <c r="BG224" s="196">
        <f t="shared" si="36"/>
        <v>0</v>
      </c>
      <c r="BH224" s="196">
        <f t="shared" si="37"/>
        <v>0</v>
      </c>
      <c r="BI224" s="196">
        <f t="shared" si="38"/>
        <v>0</v>
      </c>
      <c r="BJ224" s="14" t="s">
        <v>180</v>
      </c>
      <c r="BK224" s="196">
        <f t="shared" si="39"/>
        <v>0</v>
      </c>
      <c r="BL224" s="14" t="s">
        <v>179</v>
      </c>
      <c r="BM224" s="195" t="s">
        <v>1276</v>
      </c>
    </row>
    <row r="225" spans="1:65" s="2" customFormat="1" ht="24.2" customHeight="1">
      <c r="A225" s="31"/>
      <c r="B225" s="32"/>
      <c r="C225" s="184" t="s">
        <v>1140</v>
      </c>
      <c r="D225" s="184" t="s">
        <v>175</v>
      </c>
      <c r="E225" s="185" t="s">
        <v>1825</v>
      </c>
      <c r="F225" s="186" t="s">
        <v>1826</v>
      </c>
      <c r="G225" s="187" t="s">
        <v>337</v>
      </c>
      <c r="H225" s="188">
        <v>135</v>
      </c>
      <c r="I225" s="189"/>
      <c r="J225" s="188">
        <f t="shared" si="30"/>
        <v>0</v>
      </c>
      <c r="K225" s="190"/>
      <c r="L225" s="36"/>
      <c r="M225" s="191" t="s">
        <v>1</v>
      </c>
      <c r="N225" s="192" t="s">
        <v>38</v>
      </c>
      <c r="O225" s="68"/>
      <c r="P225" s="193">
        <f t="shared" si="31"/>
        <v>0</v>
      </c>
      <c r="Q225" s="193">
        <v>0</v>
      </c>
      <c r="R225" s="193">
        <f t="shared" si="32"/>
        <v>0</v>
      </c>
      <c r="S225" s="193">
        <v>0</v>
      </c>
      <c r="T225" s="194">
        <f t="shared" si="33"/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95" t="s">
        <v>179</v>
      </c>
      <c r="AT225" s="195" t="s">
        <v>175</v>
      </c>
      <c r="AU225" s="195" t="s">
        <v>180</v>
      </c>
      <c r="AY225" s="14" t="s">
        <v>172</v>
      </c>
      <c r="BE225" s="196">
        <f t="shared" si="34"/>
        <v>0</v>
      </c>
      <c r="BF225" s="196">
        <f t="shared" si="35"/>
        <v>0</v>
      </c>
      <c r="BG225" s="196">
        <f t="shared" si="36"/>
        <v>0</v>
      </c>
      <c r="BH225" s="196">
        <f t="shared" si="37"/>
        <v>0</v>
      </c>
      <c r="BI225" s="196">
        <f t="shared" si="38"/>
        <v>0</v>
      </c>
      <c r="BJ225" s="14" t="s">
        <v>180</v>
      </c>
      <c r="BK225" s="196">
        <f t="shared" si="39"/>
        <v>0</v>
      </c>
      <c r="BL225" s="14" t="s">
        <v>179</v>
      </c>
      <c r="BM225" s="195" t="s">
        <v>1279</v>
      </c>
    </row>
    <row r="226" spans="1:65" s="2" customFormat="1" ht="24.2" customHeight="1">
      <c r="A226" s="31"/>
      <c r="B226" s="32"/>
      <c r="C226" s="184" t="s">
        <v>1280</v>
      </c>
      <c r="D226" s="184" t="s">
        <v>175</v>
      </c>
      <c r="E226" s="185" t="s">
        <v>1263</v>
      </c>
      <c r="F226" s="186" t="s">
        <v>1264</v>
      </c>
      <c r="G226" s="187" t="s">
        <v>1048</v>
      </c>
      <c r="H226" s="188">
        <v>2</v>
      </c>
      <c r="I226" s="189"/>
      <c r="J226" s="188">
        <f t="shared" si="30"/>
        <v>0</v>
      </c>
      <c r="K226" s="190"/>
      <c r="L226" s="36"/>
      <c r="M226" s="191" t="s">
        <v>1</v>
      </c>
      <c r="N226" s="192" t="s">
        <v>38</v>
      </c>
      <c r="O226" s="68"/>
      <c r="P226" s="193">
        <f t="shared" si="31"/>
        <v>0</v>
      </c>
      <c r="Q226" s="193">
        <v>0</v>
      </c>
      <c r="R226" s="193">
        <f t="shared" si="32"/>
        <v>0</v>
      </c>
      <c r="S226" s="193">
        <v>0</v>
      </c>
      <c r="T226" s="194">
        <f t="shared" si="33"/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179</v>
      </c>
      <c r="AT226" s="195" t="s">
        <v>175</v>
      </c>
      <c r="AU226" s="195" t="s">
        <v>180</v>
      </c>
      <c r="AY226" s="14" t="s">
        <v>172</v>
      </c>
      <c r="BE226" s="196">
        <f t="shared" si="34"/>
        <v>0</v>
      </c>
      <c r="BF226" s="196">
        <f t="shared" si="35"/>
        <v>0</v>
      </c>
      <c r="BG226" s="196">
        <f t="shared" si="36"/>
        <v>0</v>
      </c>
      <c r="BH226" s="196">
        <f t="shared" si="37"/>
        <v>0</v>
      </c>
      <c r="BI226" s="196">
        <f t="shared" si="38"/>
        <v>0</v>
      </c>
      <c r="BJ226" s="14" t="s">
        <v>180</v>
      </c>
      <c r="BK226" s="196">
        <f t="shared" si="39"/>
        <v>0</v>
      </c>
      <c r="BL226" s="14" t="s">
        <v>179</v>
      </c>
      <c r="BM226" s="195" t="s">
        <v>1283</v>
      </c>
    </row>
    <row r="227" spans="1:65" s="2" customFormat="1" ht="24.2" customHeight="1">
      <c r="A227" s="31"/>
      <c r="B227" s="32"/>
      <c r="C227" s="184" t="s">
        <v>1143</v>
      </c>
      <c r="D227" s="184" t="s">
        <v>175</v>
      </c>
      <c r="E227" s="185" t="s">
        <v>1267</v>
      </c>
      <c r="F227" s="186" t="s">
        <v>1268</v>
      </c>
      <c r="G227" s="187" t="s">
        <v>1048</v>
      </c>
      <c r="H227" s="188">
        <v>2</v>
      </c>
      <c r="I227" s="189"/>
      <c r="J227" s="188">
        <f t="shared" si="30"/>
        <v>0</v>
      </c>
      <c r="K227" s="190"/>
      <c r="L227" s="36"/>
      <c r="M227" s="191" t="s">
        <v>1</v>
      </c>
      <c r="N227" s="192" t="s">
        <v>38</v>
      </c>
      <c r="O227" s="68"/>
      <c r="P227" s="193">
        <f t="shared" si="31"/>
        <v>0</v>
      </c>
      <c r="Q227" s="193">
        <v>0</v>
      </c>
      <c r="R227" s="193">
        <f t="shared" si="32"/>
        <v>0</v>
      </c>
      <c r="S227" s="193">
        <v>0</v>
      </c>
      <c r="T227" s="194">
        <f t="shared" si="33"/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179</v>
      </c>
      <c r="AT227" s="195" t="s">
        <v>175</v>
      </c>
      <c r="AU227" s="195" t="s">
        <v>180</v>
      </c>
      <c r="AY227" s="14" t="s">
        <v>172</v>
      </c>
      <c r="BE227" s="196">
        <f t="shared" si="34"/>
        <v>0</v>
      </c>
      <c r="BF227" s="196">
        <f t="shared" si="35"/>
        <v>0</v>
      </c>
      <c r="BG227" s="196">
        <f t="shared" si="36"/>
        <v>0</v>
      </c>
      <c r="BH227" s="196">
        <f t="shared" si="37"/>
        <v>0</v>
      </c>
      <c r="BI227" s="196">
        <f t="shared" si="38"/>
        <v>0</v>
      </c>
      <c r="BJ227" s="14" t="s">
        <v>180</v>
      </c>
      <c r="BK227" s="196">
        <f t="shared" si="39"/>
        <v>0</v>
      </c>
      <c r="BL227" s="14" t="s">
        <v>179</v>
      </c>
      <c r="BM227" s="195" t="s">
        <v>1286</v>
      </c>
    </row>
    <row r="228" spans="1:65" s="2" customFormat="1" ht="24.2" customHeight="1">
      <c r="A228" s="31"/>
      <c r="B228" s="32"/>
      <c r="C228" s="184" t="s">
        <v>1287</v>
      </c>
      <c r="D228" s="184" t="s">
        <v>175</v>
      </c>
      <c r="E228" s="185" t="s">
        <v>1827</v>
      </c>
      <c r="F228" s="186" t="s">
        <v>1828</v>
      </c>
      <c r="G228" s="187" t="s">
        <v>337</v>
      </c>
      <c r="H228" s="188">
        <v>225</v>
      </c>
      <c r="I228" s="189"/>
      <c r="J228" s="188">
        <f t="shared" si="30"/>
        <v>0</v>
      </c>
      <c r="K228" s="190"/>
      <c r="L228" s="36"/>
      <c r="M228" s="191" t="s">
        <v>1</v>
      </c>
      <c r="N228" s="192" t="s">
        <v>38</v>
      </c>
      <c r="O228" s="68"/>
      <c r="P228" s="193">
        <f t="shared" si="31"/>
        <v>0</v>
      </c>
      <c r="Q228" s="193">
        <v>0</v>
      </c>
      <c r="R228" s="193">
        <f t="shared" si="32"/>
        <v>0</v>
      </c>
      <c r="S228" s="193">
        <v>0</v>
      </c>
      <c r="T228" s="194">
        <f t="shared" si="33"/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95" t="s">
        <v>179</v>
      </c>
      <c r="AT228" s="195" t="s">
        <v>175</v>
      </c>
      <c r="AU228" s="195" t="s">
        <v>180</v>
      </c>
      <c r="AY228" s="14" t="s">
        <v>172</v>
      </c>
      <c r="BE228" s="196">
        <f t="shared" si="34"/>
        <v>0</v>
      </c>
      <c r="BF228" s="196">
        <f t="shared" si="35"/>
        <v>0</v>
      </c>
      <c r="BG228" s="196">
        <f t="shared" si="36"/>
        <v>0</v>
      </c>
      <c r="BH228" s="196">
        <f t="shared" si="37"/>
        <v>0</v>
      </c>
      <c r="BI228" s="196">
        <f t="shared" si="38"/>
        <v>0</v>
      </c>
      <c r="BJ228" s="14" t="s">
        <v>180</v>
      </c>
      <c r="BK228" s="196">
        <f t="shared" si="39"/>
        <v>0</v>
      </c>
      <c r="BL228" s="14" t="s">
        <v>179</v>
      </c>
      <c r="BM228" s="195" t="s">
        <v>1290</v>
      </c>
    </row>
    <row r="229" spans="1:65" s="2" customFormat="1" ht="24.2" customHeight="1">
      <c r="A229" s="31"/>
      <c r="B229" s="32"/>
      <c r="C229" s="197" t="s">
        <v>1146</v>
      </c>
      <c r="D229" s="197" t="s">
        <v>256</v>
      </c>
      <c r="E229" s="198" t="s">
        <v>1831</v>
      </c>
      <c r="F229" s="199" t="s">
        <v>1832</v>
      </c>
      <c r="G229" s="200" t="s">
        <v>337</v>
      </c>
      <c r="H229" s="201">
        <v>240</v>
      </c>
      <c r="I229" s="202"/>
      <c r="J229" s="201">
        <f t="shared" si="30"/>
        <v>0</v>
      </c>
      <c r="K229" s="203"/>
      <c r="L229" s="204"/>
      <c r="M229" s="205" t="s">
        <v>1</v>
      </c>
      <c r="N229" s="206" t="s">
        <v>38</v>
      </c>
      <c r="O229" s="68"/>
      <c r="P229" s="193">
        <f t="shared" si="31"/>
        <v>0</v>
      </c>
      <c r="Q229" s="193">
        <v>0</v>
      </c>
      <c r="R229" s="193">
        <f t="shared" si="32"/>
        <v>0</v>
      </c>
      <c r="S229" s="193">
        <v>0</v>
      </c>
      <c r="T229" s="194">
        <f t="shared" si="33"/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220</v>
      </c>
      <c r="AT229" s="195" t="s">
        <v>256</v>
      </c>
      <c r="AU229" s="195" t="s">
        <v>180</v>
      </c>
      <c r="AY229" s="14" t="s">
        <v>172</v>
      </c>
      <c r="BE229" s="196">
        <f t="shared" si="34"/>
        <v>0</v>
      </c>
      <c r="BF229" s="196">
        <f t="shared" si="35"/>
        <v>0</v>
      </c>
      <c r="BG229" s="196">
        <f t="shared" si="36"/>
        <v>0</v>
      </c>
      <c r="BH229" s="196">
        <f t="shared" si="37"/>
        <v>0</v>
      </c>
      <c r="BI229" s="196">
        <f t="shared" si="38"/>
        <v>0</v>
      </c>
      <c r="BJ229" s="14" t="s">
        <v>180</v>
      </c>
      <c r="BK229" s="196">
        <f t="shared" si="39"/>
        <v>0</v>
      </c>
      <c r="BL229" s="14" t="s">
        <v>179</v>
      </c>
      <c r="BM229" s="195" t="s">
        <v>1293</v>
      </c>
    </row>
    <row r="230" spans="1:65" s="2" customFormat="1" ht="24.2" customHeight="1">
      <c r="A230" s="31"/>
      <c r="B230" s="32"/>
      <c r="C230" s="184" t="s">
        <v>1294</v>
      </c>
      <c r="D230" s="184" t="s">
        <v>175</v>
      </c>
      <c r="E230" s="185" t="s">
        <v>1841</v>
      </c>
      <c r="F230" s="186" t="s">
        <v>1842</v>
      </c>
      <c r="G230" s="187" t="s">
        <v>1048</v>
      </c>
      <c r="H230" s="188">
        <v>1</v>
      </c>
      <c r="I230" s="189"/>
      <c r="J230" s="188">
        <f t="shared" si="30"/>
        <v>0</v>
      </c>
      <c r="K230" s="190"/>
      <c r="L230" s="36"/>
      <c r="M230" s="191" t="s">
        <v>1</v>
      </c>
      <c r="N230" s="192" t="s">
        <v>38</v>
      </c>
      <c r="O230" s="68"/>
      <c r="P230" s="193">
        <f t="shared" si="31"/>
        <v>0</v>
      </c>
      <c r="Q230" s="193">
        <v>0</v>
      </c>
      <c r="R230" s="193">
        <f t="shared" si="32"/>
        <v>0</v>
      </c>
      <c r="S230" s="193">
        <v>0</v>
      </c>
      <c r="T230" s="194">
        <f t="shared" si="33"/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179</v>
      </c>
      <c r="AT230" s="195" t="s">
        <v>175</v>
      </c>
      <c r="AU230" s="195" t="s">
        <v>180</v>
      </c>
      <c r="AY230" s="14" t="s">
        <v>172</v>
      </c>
      <c r="BE230" s="196">
        <f t="shared" si="34"/>
        <v>0</v>
      </c>
      <c r="BF230" s="196">
        <f t="shared" si="35"/>
        <v>0</v>
      </c>
      <c r="BG230" s="196">
        <f t="shared" si="36"/>
        <v>0</v>
      </c>
      <c r="BH230" s="196">
        <f t="shared" si="37"/>
        <v>0</v>
      </c>
      <c r="BI230" s="196">
        <f t="shared" si="38"/>
        <v>0</v>
      </c>
      <c r="BJ230" s="14" t="s">
        <v>180</v>
      </c>
      <c r="BK230" s="196">
        <f t="shared" si="39"/>
        <v>0</v>
      </c>
      <c r="BL230" s="14" t="s">
        <v>179</v>
      </c>
      <c r="BM230" s="195" t="s">
        <v>1297</v>
      </c>
    </row>
    <row r="231" spans="1:65" s="2" customFormat="1" ht="24.2" customHeight="1">
      <c r="A231" s="31"/>
      <c r="B231" s="32"/>
      <c r="C231" s="184" t="s">
        <v>1149</v>
      </c>
      <c r="D231" s="184" t="s">
        <v>175</v>
      </c>
      <c r="E231" s="185" t="s">
        <v>1843</v>
      </c>
      <c r="F231" s="186" t="s">
        <v>1844</v>
      </c>
      <c r="G231" s="187" t="s">
        <v>1845</v>
      </c>
      <c r="H231" s="188">
        <v>24</v>
      </c>
      <c r="I231" s="189"/>
      <c r="J231" s="188">
        <f t="shared" si="30"/>
        <v>0</v>
      </c>
      <c r="K231" s="190"/>
      <c r="L231" s="36"/>
      <c r="M231" s="191" t="s">
        <v>1</v>
      </c>
      <c r="N231" s="192" t="s">
        <v>38</v>
      </c>
      <c r="O231" s="68"/>
      <c r="P231" s="193">
        <f t="shared" si="31"/>
        <v>0</v>
      </c>
      <c r="Q231" s="193">
        <v>0</v>
      </c>
      <c r="R231" s="193">
        <f t="shared" si="32"/>
        <v>0</v>
      </c>
      <c r="S231" s="193">
        <v>0</v>
      </c>
      <c r="T231" s="194">
        <f t="shared" si="33"/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95" t="s">
        <v>179</v>
      </c>
      <c r="AT231" s="195" t="s">
        <v>175</v>
      </c>
      <c r="AU231" s="195" t="s">
        <v>180</v>
      </c>
      <c r="AY231" s="14" t="s">
        <v>172</v>
      </c>
      <c r="BE231" s="196">
        <f t="shared" si="34"/>
        <v>0</v>
      </c>
      <c r="BF231" s="196">
        <f t="shared" si="35"/>
        <v>0</v>
      </c>
      <c r="BG231" s="196">
        <f t="shared" si="36"/>
        <v>0</v>
      </c>
      <c r="BH231" s="196">
        <f t="shared" si="37"/>
        <v>0</v>
      </c>
      <c r="BI231" s="196">
        <f t="shared" si="38"/>
        <v>0</v>
      </c>
      <c r="BJ231" s="14" t="s">
        <v>180</v>
      </c>
      <c r="BK231" s="196">
        <f t="shared" si="39"/>
        <v>0</v>
      </c>
      <c r="BL231" s="14" t="s">
        <v>179</v>
      </c>
      <c r="BM231" s="195" t="s">
        <v>1300</v>
      </c>
    </row>
    <row r="232" spans="1:65" s="2" customFormat="1" ht="24.2" customHeight="1">
      <c r="A232" s="31"/>
      <c r="B232" s="32"/>
      <c r="C232" s="184" t="s">
        <v>1301</v>
      </c>
      <c r="D232" s="184" t="s">
        <v>175</v>
      </c>
      <c r="E232" s="185" t="s">
        <v>1846</v>
      </c>
      <c r="F232" s="186" t="s">
        <v>1847</v>
      </c>
      <c r="G232" s="187" t="s">
        <v>1048</v>
      </c>
      <c r="H232" s="188">
        <v>1</v>
      </c>
      <c r="I232" s="189"/>
      <c r="J232" s="188">
        <f t="shared" si="30"/>
        <v>0</v>
      </c>
      <c r="K232" s="190"/>
      <c r="L232" s="36"/>
      <c r="M232" s="191" t="s">
        <v>1</v>
      </c>
      <c r="N232" s="192" t="s">
        <v>38</v>
      </c>
      <c r="O232" s="68"/>
      <c r="P232" s="193">
        <f t="shared" si="31"/>
        <v>0</v>
      </c>
      <c r="Q232" s="193">
        <v>0</v>
      </c>
      <c r="R232" s="193">
        <f t="shared" si="32"/>
        <v>0</v>
      </c>
      <c r="S232" s="193">
        <v>0</v>
      </c>
      <c r="T232" s="194">
        <f t="shared" si="33"/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179</v>
      </c>
      <c r="AT232" s="195" t="s">
        <v>175</v>
      </c>
      <c r="AU232" s="195" t="s">
        <v>180</v>
      </c>
      <c r="AY232" s="14" t="s">
        <v>172</v>
      </c>
      <c r="BE232" s="196">
        <f t="shared" si="34"/>
        <v>0</v>
      </c>
      <c r="BF232" s="196">
        <f t="shared" si="35"/>
        <v>0</v>
      </c>
      <c r="BG232" s="196">
        <f t="shared" si="36"/>
        <v>0</v>
      </c>
      <c r="BH232" s="196">
        <f t="shared" si="37"/>
        <v>0</v>
      </c>
      <c r="BI232" s="196">
        <f t="shared" si="38"/>
        <v>0</v>
      </c>
      <c r="BJ232" s="14" t="s">
        <v>180</v>
      </c>
      <c r="BK232" s="196">
        <f t="shared" si="39"/>
        <v>0</v>
      </c>
      <c r="BL232" s="14" t="s">
        <v>179</v>
      </c>
      <c r="BM232" s="195" t="s">
        <v>1304</v>
      </c>
    </row>
    <row r="233" spans="1:65" s="2" customFormat="1" ht="24.2" customHeight="1">
      <c r="A233" s="31"/>
      <c r="B233" s="32"/>
      <c r="C233" s="184" t="s">
        <v>1152</v>
      </c>
      <c r="D233" s="184" t="s">
        <v>175</v>
      </c>
      <c r="E233" s="185" t="s">
        <v>1848</v>
      </c>
      <c r="F233" s="186" t="s">
        <v>1849</v>
      </c>
      <c r="G233" s="187" t="s">
        <v>1845</v>
      </c>
      <c r="H233" s="188">
        <v>24</v>
      </c>
      <c r="I233" s="189"/>
      <c r="J233" s="188">
        <f t="shared" si="30"/>
        <v>0</v>
      </c>
      <c r="K233" s="190"/>
      <c r="L233" s="36"/>
      <c r="M233" s="191" t="s">
        <v>1</v>
      </c>
      <c r="N233" s="192" t="s">
        <v>38</v>
      </c>
      <c r="O233" s="68"/>
      <c r="P233" s="193">
        <f t="shared" si="31"/>
        <v>0</v>
      </c>
      <c r="Q233" s="193">
        <v>0</v>
      </c>
      <c r="R233" s="193">
        <f t="shared" si="32"/>
        <v>0</v>
      </c>
      <c r="S233" s="193">
        <v>0</v>
      </c>
      <c r="T233" s="194">
        <f t="shared" si="33"/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95" t="s">
        <v>179</v>
      </c>
      <c r="AT233" s="195" t="s">
        <v>175</v>
      </c>
      <c r="AU233" s="195" t="s">
        <v>180</v>
      </c>
      <c r="AY233" s="14" t="s">
        <v>172</v>
      </c>
      <c r="BE233" s="196">
        <f t="shared" si="34"/>
        <v>0</v>
      </c>
      <c r="BF233" s="196">
        <f t="shared" si="35"/>
        <v>0</v>
      </c>
      <c r="BG233" s="196">
        <f t="shared" si="36"/>
        <v>0</v>
      </c>
      <c r="BH233" s="196">
        <f t="shared" si="37"/>
        <v>0</v>
      </c>
      <c r="BI233" s="196">
        <f t="shared" si="38"/>
        <v>0</v>
      </c>
      <c r="BJ233" s="14" t="s">
        <v>180</v>
      </c>
      <c r="BK233" s="196">
        <f t="shared" si="39"/>
        <v>0</v>
      </c>
      <c r="BL233" s="14" t="s">
        <v>179</v>
      </c>
      <c r="BM233" s="195" t="s">
        <v>1307</v>
      </c>
    </row>
    <row r="234" spans="1:65" s="2" customFormat="1" ht="24.2" customHeight="1">
      <c r="A234" s="31"/>
      <c r="B234" s="32"/>
      <c r="C234" s="184" t="s">
        <v>77</v>
      </c>
      <c r="D234" s="184" t="s">
        <v>175</v>
      </c>
      <c r="E234" s="185" t="s">
        <v>1850</v>
      </c>
      <c r="F234" s="186" t="s">
        <v>1851</v>
      </c>
      <c r="G234" s="187" t="s">
        <v>1048</v>
      </c>
      <c r="H234" s="188">
        <v>1</v>
      </c>
      <c r="I234" s="189"/>
      <c r="J234" s="188">
        <f t="shared" si="30"/>
        <v>0</v>
      </c>
      <c r="K234" s="190"/>
      <c r="L234" s="36"/>
      <c r="M234" s="191" t="s">
        <v>1</v>
      </c>
      <c r="N234" s="192" t="s">
        <v>38</v>
      </c>
      <c r="O234" s="68"/>
      <c r="P234" s="193">
        <f t="shared" si="31"/>
        <v>0</v>
      </c>
      <c r="Q234" s="193">
        <v>0</v>
      </c>
      <c r="R234" s="193">
        <f t="shared" si="32"/>
        <v>0</v>
      </c>
      <c r="S234" s="193">
        <v>0</v>
      </c>
      <c r="T234" s="194">
        <f t="shared" si="33"/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95" t="s">
        <v>179</v>
      </c>
      <c r="AT234" s="195" t="s">
        <v>175</v>
      </c>
      <c r="AU234" s="195" t="s">
        <v>180</v>
      </c>
      <c r="AY234" s="14" t="s">
        <v>172</v>
      </c>
      <c r="BE234" s="196">
        <f t="shared" si="34"/>
        <v>0</v>
      </c>
      <c r="BF234" s="196">
        <f t="shared" si="35"/>
        <v>0</v>
      </c>
      <c r="BG234" s="196">
        <f t="shared" si="36"/>
        <v>0</v>
      </c>
      <c r="BH234" s="196">
        <f t="shared" si="37"/>
        <v>0</v>
      </c>
      <c r="BI234" s="196">
        <f t="shared" si="38"/>
        <v>0</v>
      </c>
      <c r="BJ234" s="14" t="s">
        <v>180</v>
      </c>
      <c r="BK234" s="196">
        <f t="shared" si="39"/>
        <v>0</v>
      </c>
      <c r="BL234" s="14" t="s">
        <v>179</v>
      </c>
      <c r="BM234" s="195" t="s">
        <v>1310</v>
      </c>
    </row>
    <row r="235" spans="1:65" s="2" customFormat="1" ht="24.2" customHeight="1">
      <c r="A235" s="31"/>
      <c r="B235" s="32"/>
      <c r="C235" s="184" t="s">
        <v>82</v>
      </c>
      <c r="D235" s="184" t="s">
        <v>175</v>
      </c>
      <c r="E235" s="185" t="s">
        <v>1852</v>
      </c>
      <c r="F235" s="186" t="s">
        <v>2325</v>
      </c>
      <c r="G235" s="187" t="s">
        <v>1048</v>
      </c>
      <c r="H235" s="188">
        <v>1</v>
      </c>
      <c r="I235" s="189"/>
      <c r="J235" s="188">
        <f t="shared" si="30"/>
        <v>0</v>
      </c>
      <c r="K235" s="190"/>
      <c r="L235" s="36"/>
      <c r="M235" s="191" t="s">
        <v>1</v>
      </c>
      <c r="N235" s="192" t="s">
        <v>38</v>
      </c>
      <c r="O235" s="68"/>
      <c r="P235" s="193">
        <f t="shared" si="31"/>
        <v>0</v>
      </c>
      <c r="Q235" s="193">
        <v>0</v>
      </c>
      <c r="R235" s="193">
        <f t="shared" si="32"/>
        <v>0</v>
      </c>
      <c r="S235" s="193">
        <v>0</v>
      </c>
      <c r="T235" s="194">
        <f t="shared" si="33"/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179</v>
      </c>
      <c r="AT235" s="195" t="s">
        <v>175</v>
      </c>
      <c r="AU235" s="195" t="s">
        <v>180</v>
      </c>
      <c r="AY235" s="14" t="s">
        <v>172</v>
      </c>
      <c r="BE235" s="196">
        <f t="shared" si="34"/>
        <v>0</v>
      </c>
      <c r="BF235" s="196">
        <f t="shared" si="35"/>
        <v>0</v>
      </c>
      <c r="BG235" s="196">
        <f t="shared" si="36"/>
        <v>0</v>
      </c>
      <c r="BH235" s="196">
        <f t="shared" si="37"/>
        <v>0</v>
      </c>
      <c r="BI235" s="196">
        <f t="shared" si="38"/>
        <v>0</v>
      </c>
      <c r="BJ235" s="14" t="s">
        <v>180</v>
      </c>
      <c r="BK235" s="196">
        <f t="shared" si="39"/>
        <v>0</v>
      </c>
      <c r="BL235" s="14" t="s">
        <v>179</v>
      </c>
      <c r="BM235" s="195" t="s">
        <v>1313</v>
      </c>
    </row>
    <row r="236" spans="1:65" s="2" customFormat="1" ht="24.2" customHeight="1">
      <c r="A236" s="31"/>
      <c r="B236" s="32"/>
      <c r="C236" s="197" t="s">
        <v>85</v>
      </c>
      <c r="D236" s="197" t="s">
        <v>256</v>
      </c>
      <c r="E236" s="198" t="s">
        <v>2224</v>
      </c>
      <c r="F236" s="199" t="s">
        <v>2225</v>
      </c>
      <c r="G236" s="200" t="s">
        <v>1048</v>
      </c>
      <c r="H236" s="201">
        <v>1</v>
      </c>
      <c r="I236" s="202"/>
      <c r="J236" s="201">
        <f t="shared" si="30"/>
        <v>0</v>
      </c>
      <c r="K236" s="203"/>
      <c r="L236" s="204"/>
      <c r="M236" s="205" t="s">
        <v>1</v>
      </c>
      <c r="N236" s="206" t="s">
        <v>38</v>
      </c>
      <c r="O236" s="68"/>
      <c r="P236" s="193">
        <f t="shared" si="31"/>
        <v>0</v>
      </c>
      <c r="Q236" s="193">
        <v>0</v>
      </c>
      <c r="R236" s="193">
        <f t="shared" si="32"/>
        <v>0</v>
      </c>
      <c r="S236" s="193">
        <v>0</v>
      </c>
      <c r="T236" s="194">
        <f t="shared" si="33"/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220</v>
      </c>
      <c r="AT236" s="195" t="s">
        <v>256</v>
      </c>
      <c r="AU236" s="195" t="s">
        <v>180</v>
      </c>
      <c r="AY236" s="14" t="s">
        <v>172</v>
      </c>
      <c r="BE236" s="196">
        <f t="shared" si="34"/>
        <v>0</v>
      </c>
      <c r="BF236" s="196">
        <f t="shared" si="35"/>
        <v>0</v>
      </c>
      <c r="BG236" s="196">
        <f t="shared" si="36"/>
        <v>0</v>
      </c>
      <c r="BH236" s="196">
        <f t="shared" si="37"/>
        <v>0</v>
      </c>
      <c r="BI236" s="196">
        <f t="shared" si="38"/>
        <v>0</v>
      </c>
      <c r="BJ236" s="14" t="s">
        <v>180</v>
      </c>
      <c r="BK236" s="196">
        <f t="shared" si="39"/>
        <v>0</v>
      </c>
      <c r="BL236" s="14" t="s">
        <v>179</v>
      </c>
      <c r="BM236" s="195" t="s">
        <v>1316</v>
      </c>
    </row>
    <row r="237" spans="1:65" s="2" customFormat="1" ht="24.2" customHeight="1">
      <c r="A237" s="31"/>
      <c r="B237" s="32"/>
      <c r="C237" s="184" t="s">
        <v>88</v>
      </c>
      <c r="D237" s="184" t="s">
        <v>175</v>
      </c>
      <c r="E237" s="185" t="s">
        <v>1270</v>
      </c>
      <c r="F237" s="186" t="s">
        <v>1271</v>
      </c>
      <c r="G237" s="187" t="s">
        <v>1048</v>
      </c>
      <c r="H237" s="188">
        <v>1</v>
      </c>
      <c r="I237" s="189"/>
      <c r="J237" s="188">
        <f t="shared" si="30"/>
        <v>0</v>
      </c>
      <c r="K237" s="190"/>
      <c r="L237" s="36"/>
      <c r="M237" s="191" t="s">
        <v>1</v>
      </c>
      <c r="N237" s="192" t="s">
        <v>38</v>
      </c>
      <c r="O237" s="68"/>
      <c r="P237" s="193">
        <f t="shared" si="31"/>
        <v>0</v>
      </c>
      <c r="Q237" s="193">
        <v>0</v>
      </c>
      <c r="R237" s="193">
        <f t="shared" si="32"/>
        <v>0</v>
      </c>
      <c r="S237" s="193">
        <v>0</v>
      </c>
      <c r="T237" s="194">
        <f t="shared" si="33"/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179</v>
      </c>
      <c r="AT237" s="195" t="s">
        <v>175</v>
      </c>
      <c r="AU237" s="195" t="s">
        <v>180</v>
      </c>
      <c r="AY237" s="14" t="s">
        <v>172</v>
      </c>
      <c r="BE237" s="196">
        <f t="shared" si="34"/>
        <v>0</v>
      </c>
      <c r="BF237" s="196">
        <f t="shared" si="35"/>
        <v>0</v>
      </c>
      <c r="BG237" s="196">
        <f t="shared" si="36"/>
        <v>0</v>
      </c>
      <c r="BH237" s="196">
        <f t="shared" si="37"/>
        <v>0</v>
      </c>
      <c r="BI237" s="196">
        <f t="shared" si="38"/>
        <v>0</v>
      </c>
      <c r="BJ237" s="14" t="s">
        <v>180</v>
      </c>
      <c r="BK237" s="196">
        <f t="shared" si="39"/>
        <v>0</v>
      </c>
      <c r="BL237" s="14" t="s">
        <v>179</v>
      </c>
      <c r="BM237" s="195" t="s">
        <v>1319</v>
      </c>
    </row>
    <row r="238" spans="1:65" s="2" customFormat="1" ht="24.2" customHeight="1">
      <c r="A238" s="31"/>
      <c r="B238" s="32"/>
      <c r="C238" s="197" t="s">
        <v>91</v>
      </c>
      <c r="D238" s="197" t="s">
        <v>256</v>
      </c>
      <c r="E238" s="198" t="s">
        <v>1274</v>
      </c>
      <c r="F238" s="199" t="s">
        <v>1275</v>
      </c>
      <c r="G238" s="200" t="s">
        <v>1048</v>
      </c>
      <c r="H238" s="201">
        <v>1</v>
      </c>
      <c r="I238" s="202"/>
      <c r="J238" s="201">
        <f t="shared" si="30"/>
        <v>0</v>
      </c>
      <c r="K238" s="203"/>
      <c r="L238" s="204"/>
      <c r="M238" s="205" t="s">
        <v>1</v>
      </c>
      <c r="N238" s="206" t="s">
        <v>38</v>
      </c>
      <c r="O238" s="68"/>
      <c r="P238" s="193">
        <f t="shared" si="31"/>
        <v>0</v>
      </c>
      <c r="Q238" s="193">
        <v>0.05</v>
      </c>
      <c r="R238" s="193">
        <f t="shared" si="32"/>
        <v>0.05</v>
      </c>
      <c r="S238" s="193">
        <v>0</v>
      </c>
      <c r="T238" s="194">
        <f t="shared" si="33"/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220</v>
      </c>
      <c r="AT238" s="195" t="s">
        <v>256</v>
      </c>
      <c r="AU238" s="195" t="s">
        <v>180</v>
      </c>
      <c r="AY238" s="14" t="s">
        <v>172</v>
      </c>
      <c r="BE238" s="196">
        <f t="shared" si="34"/>
        <v>0</v>
      </c>
      <c r="BF238" s="196">
        <f t="shared" si="35"/>
        <v>0</v>
      </c>
      <c r="BG238" s="196">
        <f t="shared" si="36"/>
        <v>0</v>
      </c>
      <c r="BH238" s="196">
        <f t="shared" si="37"/>
        <v>0</v>
      </c>
      <c r="BI238" s="196">
        <f t="shared" si="38"/>
        <v>0</v>
      </c>
      <c r="BJ238" s="14" t="s">
        <v>180</v>
      </c>
      <c r="BK238" s="196">
        <f t="shared" si="39"/>
        <v>0</v>
      </c>
      <c r="BL238" s="14" t="s">
        <v>179</v>
      </c>
      <c r="BM238" s="195" t="s">
        <v>1322</v>
      </c>
    </row>
    <row r="239" spans="1:65" s="2" customFormat="1" ht="24.2" customHeight="1">
      <c r="A239" s="31"/>
      <c r="B239" s="32"/>
      <c r="C239" s="184" t="s">
        <v>94</v>
      </c>
      <c r="D239" s="184" t="s">
        <v>175</v>
      </c>
      <c r="E239" s="185" t="s">
        <v>1856</v>
      </c>
      <c r="F239" s="186" t="s">
        <v>2326</v>
      </c>
      <c r="G239" s="187" t="s">
        <v>1048</v>
      </c>
      <c r="H239" s="188">
        <v>1</v>
      </c>
      <c r="I239" s="189"/>
      <c r="J239" s="188">
        <f t="shared" si="30"/>
        <v>0</v>
      </c>
      <c r="K239" s="190"/>
      <c r="L239" s="36"/>
      <c r="M239" s="191" t="s">
        <v>1</v>
      </c>
      <c r="N239" s="192" t="s">
        <v>38</v>
      </c>
      <c r="O239" s="68"/>
      <c r="P239" s="193">
        <f t="shared" si="31"/>
        <v>0</v>
      </c>
      <c r="Q239" s="193">
        <v>0</v>
      </c>
      <c r="R239" s="193">
        <f t="shared" si="32"/>
        <v>0</v>
      </c>
      <c r="S239" s="193">
        <v>0</v>
      </c>
      <c r="T239" s="194">
        <f t="shared" si="33"/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95" t="s">
        <v>179</v>
      </c>
      <c r="AT239" s="195" t="s">
        <v>175</v>
      </c>
      <c r="AU239" s="195" t="s">
        <v>180</v>
      </c>
      <c r="AY239" s="14" t="s">
        <v>172</v>
      </c>
      <c r="BE239" s="196">
        <f t="shared" si="34"/>
        <v>0</v>
      </c>
      <c r="BF239" s="196">
        <f t="shared" si="35"/>
        <v>0</v>
      </c>
      <c r="BG239" s="196">
        <f t="shared" si="36"/>
        <v>0</v>
      </c>
      <c r="BH239" s="196">
        <f t="shared" si="37"/>
        <v>0</v>
      </c>
      <c r="BI239" s="196">
        <f t="shared" si="38"/>
        <v>0</v>
      </c>
      <c r="BJ239" s="14" t="s">
        <v>180</v>
      </c>
      <c r="BK239" s="196">
        <f t="shared" si="39"/>
        <v>0</v>
      </c>
      <c r="BL239" s="14" t="s">
        <v>179</v>
      </c>
      <c r="BM239" s="195" t="s">
        <v>1325</v>
      </c>
    </row>
    <row r="240" spans="1:65" s="2" customFormat="1" ht="24.2" customHeight="1">
      <c r="A240" s="31"/>
      <c r="B240" s="32"/>
      <c r="C240" s="197" t="s">
        <v>97</v>
      </c>
      <c r="D240" s="197" t="s">
        <v>256</v>
      </c>
      <c r="E240" s="198" t="s">
        <v>1858</v>
      </c>
      <c r="F240" s="199" t="s">
        <v>2327</v>
      </c>
      <c r="G240" s="200" t="s">
        <v>1048</v>
      </c>
      <c r="H240" s="201">
        <v>1</v>
      </c>
      <c r="I240" s="202"/>
      <c r="J240" s="201">
        <f t="shared" si="30"/>
        <v>0</v>
      </c>
      <c r="K240" s="203"/>
      <c r="L240" s="204"/>
      <c r="M240" s="205" t="s">
        <v>1</v>
      </c>
      <c r="N240" s="206" t="s">
        <v>38</v>
      </c>
      <c r="O240" s="68"/>
      <c r="P240" s="193">
        <f t="shared" si="31"/>
        <v>0</v>
      </c>
      <c r="Q240" s="193">
        <v>0.05</v>
      </c>
      <c r="R240" s="193">
        <f t="shared" si="32"/>
        <v>0.05</v>
      </c>
      <c r="S240" s="193">
        <v>0</v>
      </c>
      <c r="T240" s="194">
        <f t="shared" si="33"/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220</v>
      </c>
      <c r="AT240" s="195" t="s">
        <v>256</v>
      </c>
      <c r="AU240" s="195" t="s">
        <v>180</v>
      </c>
      <c r="AY240" s="14" t="s">
        <v>172</v>
      </c>
      <c r="BE240" s="196">
        <f t="shared" si="34"/>
        <v>0</v>
      </c>
      <c r="BF240" s="196">
        <f t="shared" si="35"/>
        <v>0</v>
      </c>
      <c r="BG240" s="196">
        <f t="shared" si="36"/>
        <v>0</v>
      </c>
      <c r="BH240" s="196">
        <f t="shared" si="37"/>
        <v>0</v>
      </c>
      <c r="BI240" s="196">
        <f t="shared" si="38"/>
        <v>0</v>
      </c>
      <c r="BJ240" s="14" t="s">
        <v>180</v>
      </c>
      <c r="BK240" s="196">
        <f t="shared" si="39"/>
        <v>0</v>
      </c>
      <c r="BL240" s="14" t="s">
        <v>179</v>
      </c>
      <c r="BM240" s="195" t="s">
        <v>1328</v>
      </c>
    </row>
    <row r="241" spans="1:65" s="2" customFormat="1" ht="24.2" customHeight="1">
      <c r="A241" s="31"/>
      <c r="B241" s="32"/>
      <c r="C241" s="184" t="s">
        <v>100</v>
      </c>
      <c r="D241" s="184" t="s">
        <v>175</v>
      </c>
      <c r="E241" s="185" t="s">
        <v>1277</v>
      </c>
      <c r="F241" s="186" t="s">
        <v>1278</v>
      </c>
      <c r="G241" s="187" t="s">
        <v>1048</v>
      </c>
      <c r="H241" s="188">
        <v>1</v>
      </c>
      <c r="I241" s="189"/>
      <c r="J241" s="188">
        <f t="shared" si="30"/>
        <v>0</v>
      </c>
      <c r="K241" s="190"/>
      <c r="L241" s="36"/>
      <c r="M241" s="191" t="s">
        <v>1</v>
      </c>
      <c r="N241" s="192" t="s">
        <v>38</v>
      </c>
      <c r="O241" s="68"/>
      <c r="P241" s="193">
        <f t="shared" si="31"/>
        <v>0</v>
      </c>
      <c r="Q241" s="193">
        <v>0</v>
      </c>
      <c r="R241" s="193">
        <f t="shared" si="32"/>
        <v>0</v>
      </c>
      <c r="S241" s="193">
        <v>0</v>
      </c>
      <c r="T241" s="194">
        <f t="shared" si="33"/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95" t="s">
        <v>179</v>
      </c>
      <c r="AT241" s="195" t="s">
        <v>175</v>
      </c>
      <c r="AU241" s="195" t="s">
        <v>180</v>
      </c>
      <c r="AY241" s="14" t="s">
        <v>172</v>
      </c>
      <c r="BE241" s="196">
        <f t="shared" si="34"/>
        <v>0</v>
      </c>
      <c r="BF241" s="196">
        <f t="shared" si="35"/>
        <v>0</v>
      </c>
      <c r="BG241" s="196">
        <f t="shared" si="36"/>
        <v>0</v>
      </c>
      <c r="BH241" s="196">
        <f t="shared" si="37"/>
        <v>0</v>
      </c>
      <c r="BI241" s="196">
        <f t="shared" si="38"/>
        <v>0</v>
      </c>
      <c r="BJ241" s="14" t="s">
        <v>180</v>
      </c>
      <c r="BK241" s="196">
        <f t="shared" si="39"/>
        <v>0</v>
      </c>
      <c r="BL241" s="14" t="s">
        <v>179</v>
      </c>
      <c r="BM241" s="195" t="s">
        <v>1331</v>
      </c>
    </row>
    <row r="242" spans="1:65" s="2" customFormat="1" ht="24.2" customHeight="1">
      <c r="A242" s="31"/>
      <c r="B242" s="32"/>
      <c r="C242" s="184" t="s">
        <v>103</v>
      </c>
      <c r="D242" s="184" t="s">
        <v>175</v>
      </c>
      <c r="E242" s="185" t="s">
        <v>1281</v>
      </c>
      <c r="F242" s="186" t="s">
        <v>1282</v>
      </c>
      <c r="G242" s="187" t="s">
        <v>1048</v>
      </c>
      <c r="H242" s="188">
        <v>1</v>
      </c>
      <c r="I242" s="189"/>
      <c r="J242" s="188">
        <f t="shared" si="30"/>
        <v>0</v>
      </c>
      <c r="K242" s="190"/>
      <c r="L242" s="36"/>
      <c r="M242" s="191" t="s">
        <v>1</v>
      </c>
      <c r="N242" s="192" t="s">
        <v>38</v>
      </c>
      <c r="O242" s="68"/>
      <c r="P242" s="193">
        <f t="shared" si="31"/>
        <v>0</v>
      </c>
      <c r="Q242" s="193">
        <v>0</v>
      </c>
      <c r="R242" s="193">
        <f t="shared" si="32"/>
        <v>0</v>
      </c>
      <c r="S242" s="193">
        <v>0</v>
      </c>
      <c r="T242" s="194">
        <f t="shared" si="33"/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179</v>
      </c>
      <c r="AT242" s="195" t="s">
        <v>175</v>
      </c>
      <c r="AU242" s="195" t="s">
        <v>180</v>
      </c>
      <c r="AY242" s="14" t="s">
        <v>172</v>
      </c>
      <c r="BE242" s="196">
        <f t="shared" si="34"/>
        <v>0</v>
      </c>
      <c r="BF242" s="196">
        <f t="shared" si="35"/>
        <v>0</v>
      </c>
      <c r="BG242" s="196">
        <f t="shared" si="36"/>
        <v>0</v>
      </c>
      <c r="BH242" s="196">
        <f t="shared" si="37"/>
        <v>0</v>
      </c>
      <c r="BI242" s="196">
        <f t="shared" si="38"/>
        <v>0</v>
      </c>
      <c r="BJ242" s="14" t="s">
        <v>180</v>
      </c>
      <c r="BK242" s="196">
        <f t="shared" si="39"/>
        <v>0</v>
      </c>
      <c r="BL242" s="14" t="s">
        <v>179</v>
      </c>
      <c r="BM242" s="195" t="s">
        <v>1334</v>
      </c>
    </row>
    <row r="243" spans="1:65" s="2" customFormat="1" ht="24.2" customHeight="1">
      <c r="A243" s="31"/>
      <c r="B243" s="32"/>
      <c r="C243" s="197" t="s">
        <v>106</v>
      </c>
      <c r="D243" s="197" t="s">
        <v>256</v>
      </c>
      <c r="E243" s="198" t="s">
        <v>1284</v>
      </c>
      <c r="F243" s="199" t="s">
        <v>1285</v>
      </c>
      <c r="G243" s="200" t="s">
        <v>1048</v>
      </c>
      <c r="H243" s="201">
        <v>1</v>
      </c>
      <c r="I243" s="202"/>
      <c r="J243" s="201">
        <f t="shared" si="30"/>
        <v>0</v>
      </c>
      <c r="K243" s="203"/>
      <c r="L243" s="204"/>
      <c r="M243" s="205" t="s">
        <v>1</v>
      </c>
      <c r="N243" s="206" t="s">
        <v>38</v>
      </c>
      <c r="O243" s="68"/>
      <c r="P243" s="193">
        <f t="shared" si="31"/>
        <v>0</v>
      </c>
      <c r="Q243" s="193">
        <v>0.05</v>
      </c>
      <c r="R243" s="193">
        <f t="shared" si="32"/>
        <v>0.05</v>
      </c>
      <c r="S243" s="193">
        <v>0</v>
      </c>
      <c r="T243" s="194">
        <f t="shared" si="33"/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95" t="s">
        <v>220</v>
      </c>
      <c r="AT243" s="195" t="s">
        <v>256</v>
      </c>
      <c r="AU243" s="195" t="s">
        <v>180</v>
      </c>
      <c r="AY243" s="14" t="s">
        <v>172</v>
      </c>
      <c r="BE243" s="196">
        <f t="shared" si="34"/>
        <v>0</v>
      </c>
      <c r="BF243" s="196">
        <f t="shared" si="35"/>
        <v>0</v>
      </c>
      <c r="BG243" s="196">
        <f t="shared" si="36"/>
        <v>0</v>
      </c>
      <c r="BH243" s="196">
        <f t="shared" si="37"/>
        <v>0</v>
      </c>
      <c r="BI243" s="196">
        <f t="shared" si="38"/>
        <v>0</v>
      </c>
      <c r="BJ243" s="14" t="s">
        <v>180</v>
      </c>
      <c r="BK243" s="196">
        <f t="shared" si="39"/>
        <v>0</v>
      </c>
      <c r="BL243" s="14" t="s">
        <v>179</v>
      </c>
      <c r="BM243" s="195" t="s">
        <v>1337</v>
      </c>
    </row>
    <row r="244" spans="1:65" s="2" customFormat="1" ht="24.2" customHeight="1">
      <c r="A244" s="31"/>
      <c r="B244" s="32"/>
      <c r="C244" s="184" t="s">
        <v>109</v>
      </c>
      <c r="D244" s="184" t="s">
        <v>175</v>
      </c>
      <c r="E244" s="185" t="s">
        <v>1288</v>
      </c>
      <c r="F244" s="186" t="s">
        <v>1289</v>
      </c>
      <c r="G244" s="187" t="s">
        <v>1048</v>
      </c>
      <c r="H244" s="188">
        <v>1</v>
      </c>
      <c r="I244" s="189"/>
      <c r="J244" s="188">
        <f t="shared" si="30"/>
        <v>0</v>
      </c>
      <c r="K244" s="190"/>
      <c r="L244" s="36"/>
      <c r="M244" s="191" t="s">
        <v>1</v>
      </c>
      <c r="N244" s="192" t="s">
        <v>38</v>
      </c>
      <c r="O244" s="68"/>
      <c r="P244" s="193">
        <f t="shared" si="31"/>
        <v>0</v>
      </c>
      <c r="Q244" s="193">
        <v>0</v>
      </c>
      <c r="R244" s="193">
        <f t="shared" si="32"/>
        <v>0</v>
      </c>
      <c r="S244" s="193">
        <v>0</v>
      </c>
      <c r="T244" s="194">
        <f t="shared" si="33"/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179</v>
      </c>
      <c r="AT244" s="195" t="s">
        <v>175</v>
      </c>
      <c r="AU244" s="195" t="s">
        <v>180</v>
      </c>
      <c r="AY244" s="14" t="s">
        <v>172</v>
      </c>
      <c r="BE244" s="196">
        <f t="shared" si="34"/>
        <v>0</v>
      </c>
      <c r="BF244" s="196">
        <f t="shared" si="35"/>
        <v>0</v>
      </c>
      <c r="BG244" s="196">
        <f t="shared" si="36"/>
        <v>0</v>
      </c>
      <c r="BH244" s="196">
        <f t="shared" si="37"/>
        <v>0</v>
      </c>
      <c r="BI244" s="196">
        <f t="shared" si="38"/>
        <v>0</v>
      </c>
      <c r="BJ244" s="14" t="s">
        <v>180</v>
      </c>
      <c r="BK244" s="196">
        <f t="shared" si="39"/>
        <v>0</v>
      </c>
      <c r="BL244" s="14" t="s">
        <v>179</v>
      </c>
      <c r="BM244" s="195" t="s">
        <v>1340</v>
      </c>
    </row>
    <row r="245" spans="1:65" s="2" customFormat="1" ht="24.2" customHeight="1">
      <c r="A245" s="31"/>
      <c r="B245" s="32"/>
      <c r="C245" s="184" t="s">
        <v>1165</v>
      </c>
      <c r="D245" s="184" t="s">
        <v>175</v>
      </c>
      <c r="E245" s="185" t="s">
        <v>1291</v>
      </c>
      <c r="F245" s="186" t="s">
        <v>1292</v>
      </c>
      <c r="G245" s="187" t="s">
        <v>1048</v>
      </c>
      <c r="H245" s="188">
        <v>1</v>
      </c>
      <c r="I245" s="189"/>
      <c r="J245" s="188">
        <f t="shared" si="30"/>
        <v>0</v>
      </c>
      <c r="K245" s="190"/>
      <c r="L245" s="36"/>
      <c r="M245" s="191" t="s">
        <v>1</v>
      </c>
      <c r="N245" s="192" t="s">
        <v>38</v>
      </c>
      <c r="O245" s="68"/>
      <c r="P245" s="193">
        <f t="shared" si="31"/>
        <v>0</v>
      </c>
      <c r="Q245" s="193">
        <v>0</v>
      </c>
      <c r="R245" s="193">
        <f t="shared" si="32"/>
        <v>0</v>
      </c>
      <c r="S245" s="193">
        <v>0</v>
      </c>
      <c r="T245" s="194">
        <f t="shared" si="33"/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179</v>
      </c>
      <c r="AT245" s="195" t="s">
        <v>175</v>
      </c>
      <c r="AU245" s="195" t="s">
        <v>180</v>
      </c>
      <c r="AY245" s="14" t="s">
        <v>172</v>
      </c>
      <c r="BE245" s="196">
        <f t="shared" si="34"/>
        <v>0</v>
      </c>
      <c r="BF245" s="196">
        <f t="shared" si="35"/>
        <v>0</v>
      </c>
      <c r="BG245" s="196">
        <f t="shared" si="36"/>
        <v>0</v>
      </c>
      <c r="BH245" s="196">
        <f t="shared" si="37"/>
        <v>0</v>
      </c>
      <c r="BI245" s="196">
        <f t="shared" si="38"/>
        <v>0</v>
      </c>
      <c r="BJ245" s="14" t="s">
        <v>180</v>
      </c>
      <c r="BK245" s="196">
        <f t="shared" si="39"/>
        <v>0</v>
      </c>
      <c r="BL245" s="14" t="s">
        <v>179</v>
      </c>
      <c r="BM245" s="195" t="s">
        <v>1343</v>
      </c>
    </row>
    <row r="246" spans="1:65" s="2" customFormat="1" ht="24.2" customHeight="1">
      <c r="A246" s="31"/>
      <c r="B246" s="32"/>
      <c r="C246" s="184" t="s">
        <v>1344</v>
      </c>
      <c r="D246" s="184" t="s">
        <v>175</v>
      </c>
      <c r="E246" s="185" t="s">
        <v>1295</v>
      </c>
      <c r="F246" s="186" t="s">
        <v>1296</v>
      </c>
      <c r="G246" s="187" t="s">
        <v>1048</v>
      </c>
      <c r="H246" s="188">
        <v>1</v>
      </c>
      <c r="I246" s="189"/>
      <c r="J246" s="188">
        <f t="shared" si="30"/>
        <v>0</v>
      </c>
      <c r="K246" s="190"/>
      <c r="L246" s="36"/>
      <c r="M246" s="191" t="s">
        <v>1</v>
      </c>
      <c r="N246" s="192" t="s">
        <v>38</v>
      </c>
      <c r="O246" s="68"/>
      <c r="P246" s="193">
        <f t="shared" si="31"/>
        <v>0</v>
      </c>
      <c r="Q246" s="193">
        <v>0</v>
      </c>
      <c r="R246" s="193">
        <f t="shared" si="32"/>
        <v>0</v>
      </c>
      <c r="S246" s="193">
        <v>0</v>
      </c>
      <c r="T246" s="194">
        <f t="shared" si="33"/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95" t="s">
        <v>179</v>
      </c>
      <c r="AT246" s="195" t="s">
        <v>175</v>
      </c>
      <c r="AU246" s="195" t="s">
        <v>180</v>
      </c>
      <c r="AY246" s="14" t="s">
        <v>172</v>
      </c>
      <c r="BE246" s="196">
        <f t="shared" si="34"/>
        <v>0</v>
      </c>
      <c r="BF246" s="196">
        <f t="shared" si="35"/>
        <v>0</v>
      </c>
      <c r="BG246" s="196">
        <f t="shared" si="36"/>
        <v>0</v>
      </c>
      <c r="BH246" s="196">
        <f t="shared" si="37"/>
        <v>0</v>
      </c>
      <c r="BI246" s="196">
        <f t="shared" si="38"/>
        <v>0</v>
      </c>
      <c r="BJ246" s="14" t="s">
        <v>180</v>
      </c>
      <c r="BK246" s="196">
        <f t="shared" si="39"/>
        <v>0</v>
      </c>
      <c r="BL246" s="14" t="s">
        <v>179</v>
      </c>
      <c r="BM246" s="195" t="s">
        <v>1347</v>
      </c>
    </row>
    <row r="247" spans="1:65" s="2" customFormat="1" ht="24.2" customHeight="1">
      <c r="A247" s="31"/>
      <c r="B247" s="32"/>
      <c r="C247" s="184" t="s">
        <v>1168</v>
      </c>
      <c r="D247" s="184" t="s">
        <v>175</v>
      </c>
      <c r="E247" s="185" t="s">
        <v>1860</v>
      </c>
      <c r="F247" s="186" t="s">
        <v>1861</v>
      </c>
      <c r="G247" s="187" t="s">
        <v>337</v>
      </c>
      <c r="H247" s="188">
        <v>9</v>
      </c>
      <c r="I247" s="189"/>
      <c r="J247" s="188">
        <f t="shared" si="30"/>
        <v>0</v>
      </c>
      <c r="K247" s="190"/>
      <c r="L247" s="36"/>
      <c r="M247" s="191" t="s">
        <v>1</v>
      </c>
      <c r="N247" s="192" t="s">
        <v>38</v>
      </c>
      <c r="O247" s="68"/>
      <c r="P247" s="193">
        <f t="shared" si="31"/>
        <v>0</v>
      </c>
      <c r="Q247" s="193">
        <v>0</v>
      </c>
      <c r="R247" s="193">
        <f t="shared" si="32"/>
        <v>0</v>
      </c>
      <c r="S247" s="193">
        <v>0</v>
      </c>
      <c r="T247" s="194">
        <f t="shared" si="33"/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179</v>
      </c>
      <c r="AT247" s="195" t="s">
        <v>175</v>
      </c>
      <c r="AU247" s="195" t="s">
        <v>180</v>
      </c>
      <c r="AY247" s="14" t="s">
        <v>172</v>
      </c>
      <c r="BE247" s="196">
        <f t="shared" si="34"/>
        <v>0</v>
      </c>
      <c r="BF247" s="196">
        <f t="shared" si="35"/>
        <v>0</v>
      </c>
      <c r="BG247" s="196">
        <f t="shared" si="36"/>
        <v>0</v>
      </c>
      <c r="BH247" s="196">
        <f t="shared" si="37"/>
        <v>0</v>
      </c>
      <c r="BI247" s="196">
        <f t="shared" si="38"/>
        <v>0</v>
      </c>
      <c r="BJ247" s="14" t="s">
        <v>180</v>
      </c>
      <c r="BK247" s="196">
        <f t="shared" si="39"/>
        <v>0</v>
      </c>
      <c r="BL247" s="14" t="s">
        <v>179</v>
      </c>
      <c r="BM247" s="195" t="s">
        <v>1350</v>
      </c>
    </row>
    <row r="248" spans="1:65" s="2" customFormat="1" ht="24.2" customHeight="1">
      <c r="A248" s="31"/>
      <c r="B248" s="32"/>
      <c r="C248" s="197" t="s">
        <v>1351</v>
      </c>
      <c r="D248" s="197" t="s">
        <v>256</v>
      </c>
      <c r="E248" s="198" t="s">
        <v>1862</v>
      </c>
      <c r="F248" s="199" t="s">
        <v>1863</v>
      </c>
      <c r="G248" s="200" t="s">
        <v>337</v>
      </c>
      <c r="H248" s="201">
        <v>9</v>
      </c>
      <c r="I248" s="202"/>
      <c r="J248" s="201">
        <f t="shared" si="30"/>
        <v>0</v>
      </c>
      <c r="K248" s="203"/>
      <c r="L248" s="204"/>
      <c r="M248" s="205" t="s">
        <v>1</v>
      </c>
      <c r="N248" s="206" t="s">
        <v>38</v>
      </c>
      <c r="O248" s="68"/>
      <c r="P248" s="193">
        <f t="shared" si="31"/>
        <v>0</v>
      </c>
      <c r="Q248" s="193">
        <v>0</v>
      </c>
      <c r="R248" s="193">
        <f t="shared" si="32"/>
        <v>0</v>
      </c>
      <c r="S248" s="193">
        <v>0</v>
      </c>
      <c r="T248" s="194">
        <f t="shared" si="33"/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95" t="s">
        <v>220</v>
      </c>
      <c r="AT248" s="195" t="s">
        <v>256</v>
      </c>
      <c r="AU248" s="195" t="s">
        <v>180</v>
      </c>
      <c r="AY248" s="14" t="s">
        <v>172</v>
      </c>
      <c r="BE248" s="196">
        <f t="shared" si="34"/>
        <v>0</v>
      </c>
      <c r="BF248" s="196">
        <f t="shared" si="35"/>
        <v>0</v>
      </c>
      <c r="BG248" s="196">
        <f t="shared" si="36"/>
        <v>0</v>
      </c>
      <c r="BH248" s="196">
        <f t="shared" si="37"/>
        <v>0</v>
      </c>
      <c r="BI248" s="196">
        <f t="shared" si="38"/>
        <v>0</v>
      </c>
      <c r="BJ248" s="14" t="s">
        <v>180</v>
      </c>
      <c r="BK248" s="196">
        <f t="shared" si="39"/>
        <v>0</v>
      </c>
      <c r="BL248" s="14" t="s">
        <v>179</v>
      </c>
      <c r="BM248" s="195" t="s">
        <v>1354</v>
      </c>
    </row>
    <row r="249" spans="1:65" s="2" customFormat="1" ht="24.2" customHeight="1">
      <c r="A249" s="31"/>
      <c r="B249" s="32"/>
      <c r="C249" s="184" t="s">
        <v>1171</v>
      </c>
      <c r="D249" s="184" t="s">
        <v>175</v>
      </c>
      <c r="E249" s="185" t="s">
        <v>1298</v>
      </c>
      <c r="F249" s="186" t="s">
        <v>1299</v>
      </c>
      <c r="G249" s="187" t="s">
        <v>337</v>
      </c>
      <c r="H249" s="188">
        <v>519</v>
      </c>
      <c r="I249" s="189"/>
      <c r="J249" s="188">
        <f t="shared" si="30"/>
        <v>0</v>
      </c>
      <c r="K249" s="190"/>
      <c r="L249" s="36"/>
      <c r="M249" s="191" t="s">
        <v>1</v>
      </c>
      <c r="N249" s="192" t="s">
        <v>38</v>
      </c>
      <c r="O249" s="68"/>
      <c r="P249" s="193">
        <f t="shared" si="31"/>
        <v>0</v>
      </c>
      <c r="Q249" s="193">
        <v>0</v>
      </c>
      <c r="R249" s="193">
        <f t="shared" si="32"/>
        <v>0</v>
      </c>
      <c r="S249" s="193">
        <v>0</v>
      </c>
      <c r="T249" s="194">
        <f t="shared" si="33"/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179</v>
      </c>
      <c r="AT249" s="195" t="s">
        <v>175</v>
      </c>
      <c r="AU249" s="195" t="s">
        <v>180</v>
      </c>
      <c r="AY249" s="14" t="s">
        <v>172</v>
      </c>
      <c r="BE249" s="196">
        <f t="shared" si="34"/>
        <v>0</v>
      </c>
      <c r="BF249" s="196">
        <f t="shared" si="35"/>
        <v>0</v>
      </c>
      <c r="BG249" s="196">
        <f t="shared" si="36"/>
        <v>0</v>
      </c>
      <c r="BH249" s="196">
        <f t="shared" si="37"/>
        <v>0</v>
      </c>
      <c r="BI249" s="196">
        <f t="shared" si="38"/>
        <v>0</v>
      </c>
      <c r="BJ249" s="14" t="s">
        <v>180</v>
      </c>
      <c r="BK249" s="196">
        <f t="shared" si="39"/>
        <v>0</v>
      </c>
      <c r="BL249" s="14" t="s">
        <v>179</v>
      </c>
      <c r="BM249" s="195" t="s">
        <v>1357</v>
      </c>
    </row>
    <row r="250" spans="1:65" s="2" customFormat="1" ht="24.2" customHeight="1">
      <c r="A250" s="31"/>
      <c r="B250" s="32"/>
      <c r="C250" s="197" t="s">
        <v>1358</v>
      </c>
      <c r="D250" s="197" t="s">
        <v>256</v>
      </c>
      <c r="E250" s="198" t="s">
        <v>1302</v>
      </c>
      <c r="F250" s="199" t="s">
        <v>1303</v>
      </c>
      <c r="G250" s="200" t="s">
        <v>337</v>
      </c>
      <c r="H250" s="201">
        <v>519</v>
      </c>
      <c r="I250" s="202"/>
      <c r="J250" s="201">
        <f t="shared" si="30"/>
        <v>0</v>
      </c>
      <c r="K250" s="203"/>
      <c r="L250" s="204"/>
      <c r="M250" s="205" t="s">
        <v>1</v>
      </c>
      <c r="N250" s="206" t="s">
        <v>38</v>
      </c>
      <c r="O250" s="68"/>
      <c r="P250" s="193">
        <f t="shared" si="31"/>
        <v>0</v>
      </c>
      <c r="Q250" s="193">
        <v>0</v>
      </c>
      <c r="R250" s="193">
        <f t="shared" si="32"/>
        <v>0</v>
      </c>
      <c r="S250" s="193">
        <v>0</v>
      </c>
      <c r="T250" s="194">
        <f t="shared" si="33"/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95" t="s">
        <v>220</v>
      </c>
      <c r="AT250" s="195" t="s">
        <v>256</v>
      </c>
      <c r="AU250" s="195" t="s">
        <v>180</v>
      </c>
      <c r="AY250" s="14" t="s">
        <v>172</v>
      </c>
      <c r="BE250" s="196">
        <f t="shared" si="34"/>
        <v>0</v>
      </c>
      <c r="BF250" s="196">
        <f t="shared" si="35"/>
        <v>0</v>
      </c>
      <c r="BG250" s="196">
        <f t="shared" si="36"/>
        <v>0</v>
      </c>
      <c r="BH250" s="196">
        <f t="shared" si="37"/>
        <v>0</v>
      </c>
      <c r="BI250" s="196">
        <f t="shared" si="38"/>
        <v>0</v>
      </c>
      <c r="BJ250" s="14" t="s">
        <v>180</v>
      </c>
      <c r="BK250" s="196">
        <f t="shared" si="39"/>
        <v>0</v>
      </c>
      <c r="BL250" s="14" t="s">
        <v>179</v>
      </c>
      <c r="BM250" s="195" t="s">
        <v>1361</v>
      </c>
    </row>
    <row r="251" spans="1:65" s="2" customFormat="1" ht="24.2" customHeight="1">
      <c r="A251" s="31"/>
      <c r="B251" s="32"/>
      <c r="C251" s="184" t="s">
        <v>1174</v>
      </c>
      <c r="D251" s="184" t="s">
        <v>175</v>
      </c>
      <c r="E251" s="185" t="s">
        <v>1305</v>
      </c>
      <c r="F251" s="186" t="s">
        <v>1306</v>
      </c>
      <c r="G251" s="187" t="s">
        <v>337</v>
      </c>
      <c r="H251" s="188">
        <v>40.5</v>
      </c>
      <c r="I251" s="189"/>
      <c r="J251" s="188">
        <f t="shared" si="30"/>
        <v>0</v>
      </c>
      <c r="K251" s="190"/>
      <c r="L251" s="36"/>
      <c r="M251" s="191" t="s">
        <v>1</v>
      </c>
      <c r="N251" s="192" t="s">
        <v>38</v>
      </c>
      <c r="O251" s="68"/>
      <c r="P251" s="193">
        <f t="shared" si="31"/>
        <v>0</v>
      </c>
      <c r="Q251" s="193">
        <v>0</v>
      </c>
      <c r="R251" s="193">
        <f t="shared" si="32"/>
        <v>0</v>
      </c>
      <c r="S251" s="193">
        <v>0</v>
      </c>
      <c r="T251" s="194">
        <f t="shared" si="33"/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179</v>
      </c>
      <c r="AT251" s="195" t="s">
        <v>175</v>
      </c>
      <c r="AU251" s="195" t="s">
        <v>180</v>
      </c>
      <c r="AY251" s="14" t="s">
        <v>172</v>
      </c>
      <c r="BE251" s="196">
        <f t="shared" si="34"/>
        <v>0</v>
      </c>
      <c r="BF251" s="196">
        <f t="shared" si="35"/>
        <v>0</v>
      </c>
      <c r="BG251" s="196">
        <f t="shared" si="36"/>
        <v>0</v>
      </c>
      <c r="BH251" s="196">
        <f t="shared" si="37"/>
        <v>0</v>
      </c>
      <c r="BI251" s="196">
        <f t="shared" si="38"/>
        <v>0</v>
      </c>
      <c r="BJ251" s="14" t="s">
        <v>180</v>
      </c>
      <c r="BK251" s="196">
        <f t="shared" si="39"/>
        <v>0</v>
      </c>
      <c r="BL251" s="14" t="s">
        <v>179</v>
      </c>
      <c r="BM251" s="195" t="s">
        <v>1364</v>
      </c>
    </row>
    <row r="252" spans="1:65" s="2" customFormat="1" ht="24.2" customHeight="1">
      <c r="A252" s="31"/>
      <c r="B252" s="32"/>
      <c r="C252" s="197" t="s">
        <v>1365</v>
      </c>
      <c r="D252" s="197" t="s">
        <v>256</v>
      </c>
      <c r="E252" s="198" t="s">
        <v>1308</v>
      </c>
      <c r="F252" s="199" t="s">
        <v>1309</v>
      </c>
      <c r="G252" s="200" t="s">
        <v>337</v>
      </c>
      <c r="H252" s="201">
        <v>40.5</v>
      </c>
      <c r="I252" s="202"/>
      <c r="J252" s="201">
        <f t="shared" si="30"/>
        <v>0</v>
      </c>
      <c r="K252" s="203"/>
      <c r="L252" s="204"/>
      <c r="M252" s="205" t="s">
        <v>1</v>
      </c>
      <c r="N252" s="206" t="s">
        <v>38</v>
      </c>
      <c r="O252" s="68"/>
      <c r="P252" s="193">
        <f t="shared" si="31"/>
        <v>0</v>
      </c>
      <c r="Q252" s="193">
        <v>0</v>
      </c>
      <c r="R252" s="193">
        <f t="shared" si="32"/>
        <v>0</v>
      </c>
      <c r="S252" s="193">
        <v>0</v>
      </c>
      <c r="T252" s="194">
        <f t="shared" si="33"/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220</v>
      </c>
      <c r="AT252" s="195" t="s">
        <v>256</v>
      </c>
      <c r="AU252" s="195" t="s">
        <v>180</v>
      </c>
      <c r="AY252" s="14" t="s">
        <v>172</v>
      </c>
      <c r="BE252" s="196">
        <f t="shared" si="34"/>
        <v>0</v>
      </c>
      <c r="BF252" s="196">
        <f t="shared" si="35"/>
        <v>0</v>
      </c>
      <c r="BG252" s="196">
        <f t="shared" si="36"/>
        <v>0</v>
      </c>
      <c r="BH252" s="196">
        <f t="shared" si="37"/>
        <v>0</v>
      </c>
      <c r="BI252" s="196">
        <f t="shared" si="38"/>
        <v>0</v>
      </c>
      <c r="BJ252" s="14" t="s">
        <v>180</v>
      </c>
      <c r="BK252" s="196">
        <f t="shared" si="39"/>
        <v>0</v>
      </c>
      <c r="BL252" s="14" t="s">
        <v>179</v>
      </c>
      <c r="BM252" s="195" t="s">
        <v>1368</v>
      </c>
    </row>
    <row r="253" spans="1:65" s="2" customFormat="1" ht="24.2" customHeight="1">
      <c r="A253" s="31"/>
      <c r="B253" s="32"/>
      <c r="C253" s="184" t="s">
        <v>1177</v>
      </c>
      <c r="D253" s="184" t="s">
        <v>175</v>
      </c>
      <c r="E253" s="185" t="s">
        <v>1311</v>
      </c>
      <c r="F253" s="186" t="s">
        <v>1312</v>
      </c>
      <c r="G253" s="187" t="s">
        <v>337</v>
      </c>
      <c r="H253" s="188">
        <v>7</v>
      </c>
      <c r="I253" s="189"/>
      <c r="J253" s="188">
        <f t="shared" si="30"/>
        <v>0</v>
      </c>
      <c r="K253" s="190"/>
      <c r="L253" s="36"/>
      <c r="M253" s="191" t="s">
        <v>1</v>
      </c>
      <c r="N253" s="192" t="s">
        <v>38</v>
      </c>
      <c r="O253" s="68"/>
      <c r="P253" s="193">
        <f t="shared" si="31"/>
        <v>0</v>
      </c>
      <c r="Q253" s="193">
        <v>0</v>
      </c>
      <c r="R253" s="193">
        <f t="shared" si="32"/>
        <v>0</v>
      </c>
      <c r="S253" s="193">
        <v>0</v>
      </c>
      <c r="T253" s="194">
        <f t="shared" si="33"/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95" t="s">
        <v>179</v>
      </c>
      <c r="AT253" s="195" t="s">
        <v>175</v>
      </c>
      <c r="AU253" s="195" t="s">
        <v>180</v>
      </c>
      <c r="AY253" s="14" t="s">
        <v>172</v>
      </c>
      <c r="BE253" s="196">
        <f t="shared" si="34"/>
        <v>0</v>
      </c>
      <c r="BF253" s="196">
        <f t="shared" si="35"/>
        <v>0</v>
      </c>
      <c r="BG253" s="196">
        <f t="shared" si="36"/>
        <v>0</v>
      </c>
      <c r="BH253" s="196">
        <f t="shared" si="37"/>
        <v>0</v>
      </c>
      <c r="BI253" s="196">
        <f t="shared" si="38"/>
        <v>0</v>
      </c>
      <c r="BJ253" s="14" t="s">
        <v>180</v>
      </c>
      <c r="BK253" s="196">
        <f t="shared" si="39"/>
        <v>0</v>
      </c>
      <c r="BL253" s="14" t="s">
        <v>179</v>
      </c>
      <c r="BM253" s="195" t="s">
        <v>1371</v>
      </c>
    </row>
    <row r="254" spans="1:65" s="2" customFormat="1" ht="24.2" customHeight="1">
      <c r="A254" s="31"/>
      <c r="B254" s="32"/>
      <c r="C254" s="184" t="s">
        <v>1372</v>
      </c>
      <c r="D254" s="184" t="s">
        <v>175</v>
      </c>
      <c r="E254" s="185" t="s">
        <v>1314</v>
      </c>
      <c r="F254" s="186" t="s">
        <v>1315</v>
      </c>
      <c r="G254" s="187" t="s">
        <v>337</v>
      </c>
      <c r="H254" s="188">
        <v>72</v>
      </c>
      <c r="I254" s="189"/>
      <c r="J254" s="188">
        <f t="shared" si="30"/>
        <v>0</v>
      </c>
      <c r="K254" s="190"/>
      <c r="L254" s="36"/>
      <c r="M254" s="191" t="s">
        <v>1</v>
      </c>
      <c r="N254" s="192" t="s">
        <v>38</v>
      </c>
      <c r="O254" s="68"/>
      <c r="P254" s="193">
        <f t="shared" si="31"/>
        <v>0</v>
      </c>
      <c r="Q254" s="193">
        <v>0</v>
      </c>
      <c r="R254" s="193">
        <f t="shared" si="32"/>
        <v>0</v>
      </c>
      <c r="S254" s="193">
        <v>0</v>
      </c>
      <c r="T254" s="194">
        <f t="shared" si="33"/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179</v>
      </c>
      <c r="AT254" s="195" t="s">
        <v>175</v>
      </c>
      <c r="AU254" s="195" t="s">
        <v>180</v>
      </c>
      <c r="AY254" s="14" t="s">
        <v>172</v>
      </c>
      <c r="BE254" s="196">
        <f t="shared" si="34"/>
        <v>0</v>
      </c>
      <c r="BF254" s="196">
        <f t="shared" si="35"/>
        <v>0</v>
      </c>
      <c r="BG254" s="196">
        <f t="shared" si="36"/>
        <v>0</v>
      </c>
      <c r="BH254" s="196">
        <f t="shared" si="37"/>
        <v>0</v>
      </c>
      <c r="BI254" s="196">
        <f t="shared" si="38"/>
        <v>0</v>
      </c>
      <c r="BJ254" s="14" t="s">
        <v>180</v>
      </c>
      <c r="BK254" s="196">
        <f t="shared" si="39"/>
        <v>0</v>
      </c>
      <c r="BL254" s="14" t="s">
        <v>179</v>
      </c>
      <c r="BM254" s="195" t="s">
        <v>1375</v>
      </c>
    </row>
    <row r="255" spans="1:65" s="2" customFormat="1" ht="24.2" customHeight="1">
      <c r="A255" s="31"/>
      <c r="B255" s="32"/>
      <c r="C255" s="197" t="s">
        <v>1180</v>
      </c>
      <c r="D255" s="197" t="s">
        <v>256</v>
      </c>
      <c r="E255" s="198" t="s">
        <v>1317</v>
      </c>
      <c r="F255" s="199" t="s">
        <v>1318</v>
      </c>
      <c r="G255" s="200" t="s">
        <v>337</v>
      </c>
      <c r="H255" s="201">
        <v>72</v>
      </c>
      <c r="I255" s="202"/>
      <c r="J255" s="201">
        <f t="shared" ref="J255:J286" si="40">ROUND(I255*H255,2)</f>
        <v>0</v>
      </c>
      <c r="K255" s="203"/>
      <c r="L255" s="204"/>
      <c r="M255" s="205" t="s">
        <v>1</v>
      </c>
      <c r="N255" s="206" t="s">
        <v>38</v>
      </c>
      <c r="O255" s="68"/>
      <c r="P255" s="193">
        <f t="shared" ref="P255:P286" si="41">O255*H255</f>
        <v>0</v>
      </c>
      <c r="Q255" s="193">
        <v>0</v>
      </c>
      <c r="R255" s="193">
        <f t="shared" ref="R255:R286" si="42">Q255*H255</f>
        <v>0</v>
      </c>
      <c r="S255" s="193">
        <v>0</v>
      </c>
      <c r="T255" s="194">
        <f t="shared" ref="T255:T286" si="43">S255*H255</f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95" t="s">
        <v>220</v>
      </c>
      <c r="AT255" s="195" t="s">
        <v>256</v>
      </c>
      <c r="AU255" s="195" t="s">
        <v>180</v>
      </c>
      <c r="AY255" s="14" t="s">
        <v>172</v>
      </c>
      <c r="BE255" s="196">
        <f t="shared" ref="BE255:BE286" si="44">IF(N255="základná",J255,0)</f>
        <v>0</v>
      </c>
      <c r="BF255" s="196">
        <f t="shared" ref="BF255:BF286" si="45">IF(N255="znížená",J255,0)</f>
        <v>0</v>
      </c>
      <c r="BG255" s="196">
        <f t="shared" ref="BG255:BG286" si="46">IF(N255="zákl. prenesená",J255,0)</f>
        <v>0</v>
      </c>
      <c r="BH255" s="196">
        <f t="shared" ref="BH255:BH286" si="47">IF(N255="zníž. prenesená",J255,0)</f>
        <v>0</v>
      </c>
      <c r="BI255" s="196">
        <f t="shared" ref="BI255:BI286" si="48">IF(N255="nulová",J255,0)</f>
        <v>0</v>
      </c>
      <c r="BJ255" s="14" t="s">
        <v>180</v>
      </c>
      <c r="BK255" s="196">
        <f t="shared" ref="BK255:BK286" si="49">ROUND(I255*H255,2)</f>
        <v>0</v>
      </c>
      <c r="BL255" s="14" t="s">
        <v>179</v>
      </c>
      <c r="BM255" s="195" t="s">
        <v>1378</v>
      </c>
    </row>
    <row r="256" spans="1:65" s="2" customFormat="1" ht="24.2" customHeight="1">
      <c r="A256" s="31"/>
      <c r="B256" s="32"/>
      <c r="C256" s="184" t="s">
        <v>1379</v>
      </c>
      <c r="D256" s="184" t="s">
        <v>175</v>
      </c>
      <c r="E256" s="185" t="s">
        <v>1320</v>
      </c>
      <c r="F256" s="186" t="s">
        <v>1321</v>
      </c>
      <c r="G256" s="187" t="s">
        <v>337</v>
      </c>
      <c r="H256" s="188">
        <v>68</v>
      </c>
      <c r="I256" s="189"/>
      <c r="J256" s="188">
        <f t="shared" si="40"/>
        <v>0</v>
      </c>
      <c r="K256" s="190"/>
      <c r="L256" s="36"/>
      <c r="M256" s="191" t="s">
        <v>1</v>
      </c>
      <c r="N256" s="192" t="s">
        <v>38</v>
      </c>
      <c r="O256" s="68"/>
      <c r="P256" s="193">
        <f t="shared" si="41"/>
        <v>0</v>
      </c>
      <c r="Q256" s="193">
        <v>0</v>
      </c>
      <c r="R256" s="193">
        <f t="shared" si="42"/>
        <v>0</v>
      </c>
      <c r="S256" s="193">
        <v>0</v>
      </c>
      <c r="T256" s="194">
        <f t="shared" si="43"/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95" t="s">
        <v>179</v>
      </c>
      <c r="AT256" s="195" t="s">
        <v>175</v>
      </c>
      <c r="AU256" s="195" t="s">
        <v>180</v>
      </c>
      <c r="AY256" s="14" t="s">
        <v>172</v>
      </c>
      <c r="BE256" s="196">
        <f t="shared" si="44"/>
        <v>0</v>
      </c>
      <c r="BF256" s="196">
        <f t="shared" si="45"/>
        <v>0</v>
      </c>
      <c r="BG256" s="196">
        <f t="shared" si="46"/>
        <v>0</v>
      </c>
      <c r="BH256" s="196">
        <f t="shared" si="47"/>
        <v>0</v>
      </c>
      <c r="BI256" s="196">
        <f t="shared" si="48"/>
        <v>0</v>
      </c>
      <c r="BJ256" s="14" t="s">
        <v>180</v>
      </c>
      <c r="BK256" s="196">
        <f t="shared" si="49"/>
        <v>0</v>
      </c>
      <c r="BL256" s="14" t="s">
        <v>179</v>
      </c>
      <c r="BM256" s="195" t="s">
        <v>1382</v>
      </c>
    </row>
    <row r="257" spans="1:65" s="2" customFormat="1" ht="24.2" customHeight="1">
      <c r="A257" s="31"/>
      <c r="B257" s="32"/>
      <c r="C257" s="184" t="s">
        <v>1183</v>
      </c>
      <c r="D257" s="184" t="s">
        <v>175</v>
      </c>
      <c r="E257" s="185" t="s">
        <v>2188</v>
      </c>
      <c r="F257" s="186" t="s">
        <v>2189</v>
      </c>
      <c r="G257" s="187" t="s">
        <v>337</v>
      </c>
      <c r="H257" s="188">
        <v>4</v>
      </c>
      <c r="I257" s="189"/>
      <c r="J257" s="188">
        <f t="shared" si="40"/>
        <v>0</v>
      </c>
      <c r="K257" s="190"/>
      <c r="L257" s="36"/>
      <c r="M257" s="191" t="s">
        <v>1</v>
      </c>
      <c r="N257" s="192" t="s">
        <v>38</v>
      </c>
      <c r="O257" s="68"/>
      <c r="P257" s="193">
        <f t="shared" si="41"/>
        <v>0</v>
      </c>
      <c r="Q257" s="193">
        <v>0</v>
      </c>
      <c r="R257" s="193">
        <f t="shared" si="42"/>
        <v>0</v>
      </c>
      <c r="S257" s="193">
        <v>0</v>
      </c>
      <c r="T257" s="194">
        <f t="shared" si="43"/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95" t="s">
        <v>179</v>
      </c>
      <c r="AT257" s="195" t="s">
        <v>175</v>
      </c>
      <c r="AU257" s="195" t="s">
        <v>180</v>
      </c>
      <c r="AY257" s="14" t="s">
        <v>172</v>
      </c>
      <c r="BE257" s="196">
        <f t="shared" si="44"/>
        <v>0</v>
      </c>
      <c r="BF257" s="196">
        <f t="shared" si="45"/>
        <v>0</v>
      </c>
      <c r="BG257" s="196">
        <f t="shared" si="46"/>
        <v>0</v>
      </c>
      <c r="BH257" s="196">
        <f t="shared" si="47"/>
        <v>0</v>
      </c>
      <c r="BI257" s="196">
        <f t="shared" si="48"/>
        <v>0</v>
      </c>
      <c r="BJ257" s="14" t="s">
        <v>180</v>
      </c>
      <c r="BK257" s="196">
        <f t="shared" si="49"/>
        <v>0</v>
      </c>
      <c r="BL257" s="14" t="s">
        <v>179</v>
      </c>
      <c r="BM257" s="195" t="s">
        <v>1385</v>
      </c>
    </row>
    <row r="258" spans="1:65" s="2" customFormat="1" ht="24.2" customHeight="1">
      <c r="A258" s="31"/>
      <c r="B258" s="32"/>
      <c r="C258" s="197" t="s">
        <v>1386</v>
      </c>
      <c r="D258" s="197" t="s">
        <v>256</v>
      </c>
      <c r="E258" s="198" t="s">
        <v>2190</v>
      </c>
      <c r="F258" s="199" t="s">
        <v>2191</v>
      </c>
      <c r="G258" s="200" t="s">
        <v>337</v>
      </c>
      <c r="H258" s="201">
        <v>4</v>
      </c>
      <c r="I258" s="202"/>
      <c r="J258" s="201">
        <f t="shared" si="40"/>
        <v>0</v>
      </c>
      <c r="K258" s="203"/>
      <c r="L258" s="204"/>
      <c r="M258" s="205" t="s">
        <v>1</v>
      </c>
      <c r="N258" s="206" t="s">
        <v>38</v>
      </c>
      <c r="O258" s="68"/>
      <c r="P258" s="193">
        <f t="shared" si="41"/>
        <v>0</v>
      </c>
      <c r="Q258" s="193">
        <v>2.5999999999999998E-4</v>
      </c>
      <c r="R258" s="193">
        <f t="shared" si="42"/>
        <v>1.0399999999999999E-3</v>
      </c>
      <c r="S258" s="193">
        <v>0</v>
      </c>
      <c r="T258" s="194">
        <f t="shared" si="43"/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95" t="s">
        <v>220</v>
      </c>
      <c r="AT258" s="195" t="s">
        <v>256</v>
      </c>
      <c r="AU258" s="195" t="s">
        <v>180</v>
      </c>
      <c r="AY258" s="14" t="s">
        <v>172</v>
      </c>
      <c r="BE258" s="196">
        <f t="shared" si="44"/>
        <v>0</v>
      </c>
      <c r="BF258" s="196">
        <f t="shared" si="45"/>
        <v>0</v>
      </c>
      <c r="BG258" s="196">
        <f t="shared" si="46"/>
        <v>0</v>
      </c>
      <c r="BH258" s="196">
        <f t="shared" si="47"/>
        <v>0</v>
      </c>
      <c r="BI258" s="196">
        <f t="shared" si="48"/>
        <v>0</v>
      </c>
      <c r="BJ258" s="14" t="s">
        <v>180</v>
      </c>
      <c r="BK258" s="196">
        <f t="shared" si="49"/>
        <v>0</v>
      </c>
      <c r="BL258" s="14" t="s">
        <v>179</v>
      </c>
      <c r="BM258" s="195" t="s">
        <v>1389</v>
      </c>
    </row>
    <row r="259" spans="1:65" s="2" customFormat="1" ht="24.2" customHeight="1">
      <c r="A259" s="31"/>
      <c r="B259" s="32"/>
      <c r="C259" s="184" t="s">
        <v>1186</v>
      </c>
      <c r="D259" s="184" t="s">
        <v>175</v>
      </c>
      <c r="E259" s="185" t="s">
        <v>2192</v>
      </c>
      <c r="F259" s="186" t="s">
        <v>2193</v>
      </c>
      <c r="G259" s="187" t="s">
        <v>337</v>
      </c>
      <c r="H259" s="188">
        <v>4</v>
      </c>
      <c r="I259" s="189"/>
      <c r="J259" s="188">
        <f t="shared" si="40"/>
        <v>0</v>
      </c>
      <c r="K259" s="190"/>
      <c r="L259" s="36"/>
      <c r="M259" s="191" t="s">
        <v>1</v>
      </c>
      <c r="N259" s="192" t="s">
        <v>38</v>
      </c>
      <c r="O259" s="68"/>
      <c r="P259" s="193">
        <f t="shared" si="41"/>
        <v>0</v>
      </c>
      <c r="Q259" s="193">
        <v>0</v>
      </c>
      <c r="R259" s="193">
        <f t="shared" si="42"/>
        <v>0</v>
      </c>
      <c r="S259" s="193">
        <v>0</v>
      </c>
      <c r="T259" s="194">
        <f t="shared" si="43"/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95" t="s">
        <v>179</v>
      </c>
      <c r="AT259" s="195" t="s">
        <v>175</v>
      </c>
      <c r="AU259" s="195" t="s">
        <v>180</v>
      </c>
      <c r="AY259" s="14" t="s">
        <v>172</v>
      </c>
      <c r="BE259" s="196">
        <f t="shared" si="44"/>
        <v>0</v>
      </c>
      <c r="BF259" s="196">
        <f t="shared" si="45"/>
        <v>0</v>
      </c>
      <c r="BG259" s="196">
        <f t="shared" si="46"/>
        <v>0</v>
      </c>
      <c r="BH259" s="196">
        <f t="shared" si="47"/>
        <v>0</v>
      </c>
      <c r="BI259" s="196">
        <f t="shared" si="48"/>
        <v>0</v>
      </c>
      <c r="BJ259" s="14" t="s">
        <v>180</v>
      </c>
      <c r="BK259" s="196">
        <f t="shared" si="49"/>
        <v>0</v>
      </c>
      <c r="BL259" s="14" t="s">
        <v>179</v>
      </c>
      <c r="BM259" s="195" t="s">
        <v>1392</v>
      </c>
    </row>
    <row r="260" spans="1:65" s="2" customFormat="1" ht="24.2" customHeight="1">
      <c r="A260" s="31"/>
      <c r="B260" s="32"/>
      <c r="C260" s="184" t="s">
        <v>1393</v>
      </c>
      <c r="D260" s="184" t="s">
        <v>175</v>
      </c>
      <c r="E260" s="185" t="s">
        <v>1323</v>
      </c>
      <c r="F260" s="186" t="s">
        <v>1324</v>
      </c>
      <c r="G260" s="187" t="s">
        <v>337</v>
      </c>
      <c r="H260" s="188">
        <v>9</v>
      </c>
      <c r="I260" s="189"/>
      <c r="J260" s="188">
        <f t="shared" si="40"/>
        <v>0</v>
      </c>
      <c r="K260" s="190"/>
      <c r="L260" s="36"/>
      <c r="M260" s="191" t="s">
        <v>1</v>
      </c>
      <c r="N260" s="192" t="s">
        <v>38</v>
      </c>
      <c r="O260" s="68"/>
      <c r="P260" s="193">
        <f t="shared" si="41"/>
        <v>0</v>
      </c>
      <c r="Q260" s="193">
        <v>0</v>
      </c>
      <c r="R260" s="193">
        <f t="shared" si="42"/>
        <v>0</v>
      </c>
      <c r="S260" s="193">
        <v>0</v>
      </c>
      <c r="T260" s="194">
        <f t="shared" si="43"/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95" t="s">
        <v>179</v>
      </c>
      <c r="AT260" s="195" t="s">
        <v>175</v>
      </c>
      <c r="AU260" s="195" t="s">
        <v>180</v>
      </c>
      <c r="AY260" s="14" t="s">
        <v>172</v>
      </c>
      <c r="BE260" s="196">
        <f t="shared" si="44"/>
        <v>0</v>
      </c>
      <c r="BF260" s="196">
        <f t="shared" si="45"/>
        <v>0</v>
      </c>
      <c r="BG260" s="196">
        <f t="shared" si="46"/>
        <v>0</v>
      </c>
      <c r="BH260" s="196">
        <f t="shared" si="47"/>
        <v>0</v>
      </c>
      <c r="BI260" s="196">
        <f t="shared" si="48"/>
        <v>0</v>
      </c>
      <c r="BJ260" s="14" t="s">
        <v>180</v>
      </c>
      <c r="BK260" s="196">
        <f t="shared" si="49"/>
        <v>0</v>
      </c>
      <c r="BL260" s="14" t="s">
        <v>179</v>
      </c>
      <c r="BM260" s="195" t="s">
        <v>1396</v>
      </c>
    </row>
    <row r="261" spans="1:65" s="2" customFormat="1" ht="24.2" customHeight="1">
      <c r="A261" s="31"/>
      <c r="B261" s="32"/>
      <c r="C261" s="197" t="s">
        <v>1189</v>
      </c>
      <c r="D261" s="197" t="s">
        <v>256</v>
      </c>
      <c r="E261" s="198" t="s">
        <v>1326</v>
      </c>
      <c r="F261" s="199" t="s">
        <v>1327</v>
      </c>
      <c r="G261" s="200" t="s">
        <v>337</v>
      </c>
      <c r="H261" s="201">
        <v>9</v>
      </c>
      <c r="I261" s="202"/>
      <c r="J261" s="201">
        <f t="shared" si="40"/>
        <v>0</v>
      </c>
      <c r="K261" s="203"/>
      <c r="L261" s="204"/>
      <c r="M261" s="205" t="s">
        <v>1</v>
      </c>
      <c r="N261" s="206" t="s">
        <v>38</v>
      </c>
      <c r="O261" s="68"/>
      <c r="P261" s="193">
        <f t="shared" si="41"/>
        <v>0</v>
      </c>
      <c r="Q261" s="193">
        <v>3.6000000000000002E-4</v>
      </c>
      <c r="R261" s="193">
        <f t="shared" si="42"/>
        <v>3.2400000000000003E-3</v>
      </c>
      <c r="S261" s="193">
        <v>0</v>
      </c>
      <c r="T261" s="194">
        <f t="shared" si="43"/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95" t="s">
        <v>220</v>
      </c>
      <c r="AT261" s="195" t="s">
        <v>256</v>
      </c>
      <c r="AU261" s="195" t="s">
        <v>180</v>
      </c>
      <c r="AY261" s="14" t="s">
        <v>172</v>
      </c>
      <c r="BE261" s="196">
        <f t="shared" si="44"/>
        <v>0</v>
      </c>
      <c r="BF261" s="196">
        <f t="shared" si="45"/>
        <v>0</v>
      </c>
      <c r="BG261" s="196">
        <f t="shared" si="46"/>
        <v>0</v>
      </c>
      <c r="BH261" s="196">
        <f t="shared" si="47"/>
        <v>0</v>
      </c>
      <c r="BI261" s="196">
        <f t="shared" si="48"/>
        <v>0</v>
      </c>
      <c r="BJ261" s="14" t="s">
        <v>180</v>
      </c>
      <c r="BK261" s="196">
        <f t="shared" si="49"/>
        <v>0</v>
      </c>
      <c r="BL261" s="14" t="s">
        <v>179</v>
      </c>
      <c r="BM261" s="195" t="s">
        <v>1399</v>
      </c>
    </row>
    <row r="262" spans="1:65" s="2" customFormat="1" ht="24.2" customHeight="1">
      <c r="A262" s="31"/>
      <c r="B262" s="32"/>
      <c r="C262" s="184" t="s">
        <v>1400</v>
      </c>
      <c r="D262" s="184" t="s">
        <v>175</v>
      </c>
      <c r="E262" s="185" t="s">
        <v>1866</v>
      </c>
      <c r="F262" s="186" t="s">
        <v>1867</v>
      </c>
      <c r="G262" s="187" t="s">
        <v>337</v>
      </c>
      <c r="H262" s="188">
        <v>6</v>
      </c>
      <c r="I262" s="189"/>
      <c r="J262" s="188">
        <f t="shared" si="40"/>
        <v>0</v>
      </c>
      <c r="K262" s="190"/>
      <c r="L262" s="36"/>
      <c r="M262" s="191" t="s">
        <v>1</v>
      </c>
      <c r="N262" s="192" t="s">
        <v>38</v>
      </c>
      <c r="O262" s="68"/>
      <c r="P262" s="193">
        <f t="shared" si="41"/>
        <v>0</v>
      </c>
      <c r="Q262" s="193">
        <v>0</v>
      </c>
      <c r="R262" s="193">
        <f t="shared" si="42"/>
        <v>0</v>
      </c>
      <c r="S262" s="193">
        <v>0</v>
      </c>
      <c r="T262" s="194">
        <f t="shared" si="43"/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95" t="s">
        <v>179</v>
      </c>
      <c r="AT262" s="195" t="s">
        <v>175</v>
      </c>
      <c r="AU262" s="195" t="s">
        <v>180</v>
      </c>
      <c r="AY262" s="14" t="s">
        <v>172</v>
      </c>
      <c r="BE262" s="196">
        <f t="shared" si="44"/>
        <v>0</v>
      </c>
      <c r="BF262" s="196">
        <f t="shared" si="45"/>
        <v>0</v>
      </c>
      <c r="BG262" s="196">
        <f t="shared" si="46"/>
        <v>0</v>
      </c>
      <c r="BH262" s="196">
        <f t="shared" si="47"/>
        <v>0</v>
      </c>
      <c r="BI262" s="196">
        <f t="shared" si="48"/>
        <v>0</v>
      </c>
      <c r="BJ262" s="14" t="s">
        <v>180</v>
      </c>
      <c r="BK262" s="196">
        <f t="shared" si="49"/>
        <v>0</v>
      </c>
      <c r="BL262" s="14" t="s">
        <v>179</v>
      </c>
      <c r="BM262" s="195" t="s">
        <v>1403</v>
      </c>
    </row>
    <row r="263" spans="1:65" s="2" customFormat="1" ht="24.2" customHeight="1">
      <c r="A263" s="31"/>
      <c r="B263" s="32"/>
      <c r="C263" s="184" t="s">
        <v>1192</v>
      </c>
      <c r="D263" s="184" t="s">
        <v>175</v>
      </c>
      <c r="E263" s="185" t="s">
        <v>1355</v>
      </c>
      <c r="F263" s="186" t="s">
        <v>1356</v>
      </c>
      <c r="G263" s="187" t="s">
        <v>1048</v>
      </c>
      <c r="H263" s="188">
        <v>46</v>
      </c>
      <c r="I263" s="189"/>
      <c r="J263" s="188">
        <f t="shared" si="40"/>
        <v>0</v>
      </c>
      <c r="K263" s="190"/>
      <c r="L263" s="36"/>
      <c r="M263" s="191" t="s">
        <v>1</v>
      </c>
      <c r="N263" s="192" t="s">
        <v>38</v>
      </c>
      <c r="O263" s="68"/>
      <c r="P263" s="193">
        <f t="shared" si="41"/>
        <v>0</v>
      </c>
      <c r="Q263" s="193">
        <v>0</v>
      </c>
      <c r="R263" s="193">
        <f t="shared" si="42"/>
        <v>0</v>
      </c>
      <c r="S263" s="193">
        <v>0</v>
      </c>
      <c r="T263" s="194">
        <f t="shared" si="43"/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95" t="s">
        <v>179</v>
      </c>
      <c r="AT263" s="195" t="s">
        <v>175</v>
      </c>
      <c r="AU263" s="195" t="s">
        <v>180</v>
      </c>
      <c r="AY263" s="14" t="s">
        <v>172</v>
      </c>
      <c r="BE263" s="196">
        <f t="shared" si="44"/>
        <v>0</v>
      </c>
      <c r="BF263" s="196">
        <f t="shared" si="45"/>
        <v>0</v>
      </c>
      <c r="BG263" s="196">
        <f t="shared" si="46"/>
        <v>0</v>
      </c>
      <c r="BH263" s="196">
        <f t="shared" si="47"/>
        <v>0</v>
      </c>
      <c r="BI263" s="196">
        <f t="shared" si="48"/>
        <v>0</v>
      </c>
      <c r="BJ263" s="14" t="s">
        <v>180</v>
      </c>
      <c r="BK263" s="196">
        <f t="shared" si="49"/>
        <v>0</v>
      </c>
      <c r="BL263" s="14" t="s">
        <v>179</v>
      </c>
      <c r="BM263" s="195" t="s">
        <v>1406</v>
      </c>
    </row>
    <row r="264" spans="1:65" s="2" customFormat="1" ht="24.2" customHeight="1">
      <c r="A264" s="31"/>
      <c r="B264" s="32"/>
      <c r="C264" s="184" t="s">
        <v>1407</v>
      </c>
      <c r="D264" s="184" t="s">
        <v>175</v>
      </c>
      <c r="E264" s="185" t="s">
        <v>1359</v>
      </c>
      <c r="F264" s="186" t="s">
        <v>1360</v>
      </c>
      <c r="G264" s="187" t="s">
        <v>1048</v>
      </c>
      <c r="H264" s="188">
        <v>40</v>
      </c>
      <c r="I264" s="189"/>
      <c r="J264" s="188">
        <f t="shared" si="40"/>
        <v>0</v>
      </c>
      <c r="K264" s="190"/>
      <c r="L264" s="36"/>
      <c r="M264" s="191" t="s">
        <v>1</v>
      </c>
      <c r="N264" s="192" t="s">
        <v>38</v>
      </c>
      <c r="O264" s="68"/>
      <c r="P264" s="193">
        <f t="shared" si="41"/>
        <v>0</v>
      </c>
      <c r="Q264" s="193">
        <v>0</v>
      </c>
      <c r="R264" s="193">
        <f t="shared" si="42"/>
        <v>0</v>
      </c>
      <c r="S264" s="193">
        <v>0</v>
      </c>
      <c r="T264" s="194">
        <f t="shared" si="43"/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95" t="s">
        <v>179</v>
      </c>
      <c r="AT264" s="195" t="s">
        <v>175</v>
      </c>
      <c r="AU264" s="195" t="s">
        <v>180</v>
      </c>
      <c r="AY264" s="14" t="s">
        <v>172</v>
      </c>
      <c r="BE264" s="196">
        <f t="shared" si="44"/>
        <v>0</v>
      </c>
      <c r="BF264" s="196">
        <f t="shared" si="45"/>
        <v>0</v>
      </c>
      <c r="BG264" s="196">
        <f t="shared" si="46"/>
        <v>0</v>
      </c>
      <c r="BH264" s="196">
        <f t="shared" si="47"/>
        <v>0</v>
      </c>
      <c r="BI264" s="196">
        <f t="shared" si="48"/>
        <v>0</v>
      </c>
      <c r="BJ264" s="14" t="s">
        <v>180</v>
      </c>
      <c r="BK264" s="196">
        <f t="shared" si="49"/>
        <v>0</v>
      </c>
      <c r="BL264" s="14" t="s">
        <v>179</v>
      </c>
      <c r="BM264" s="195" t="s">
        <v>1410</v>
      </c>
    </row>
    <row r="265" spans="1:65" s="2" customFormat="1" ht="24.2" customHeight="1">
      <c r="A265" s="31"/>
      <c r="B265" s="32"/>
      <c r="C265" s="184" t="s">
        <v>1196</v>
      </c>
      <c r="D265" s="184" t="s">
        <v>175</v>
      </c>
      <c r="E265" s="185" t="s">
        <v>2194</v>
      </c>
      <c r="F265" s="186" t="s">
        <v>2195</v>
      </c>
      <c r="G265" s="187" t="s">
        <v>1048</v>
      </c>
      <c r="H265" s="188">
        <v>2</v>
      </c>
      <c r="I265" s="189"/>
      <c r="J265" s="188">
        <f t="shared" si="40"/>
        <v>0</v>
      </c>
      <c r="K265" s="190"/>
      <c r="L265" s="36"/>
      <c r="M265" s="191" t="s">
        <v>1</v>
      </c>
      <c r="N265" s="192" t="s">
        <v>38</v>
      </c>
      <c r="O265" s="68"/>
      <c r="P265" s="193">
        <f t="shared" si="41"/>
        <v>0</v>
      </c>
      <c r="Q265" s="193">
        <v>0</v>
      </c>
      <c r="R265" s="193">
        <f t="shared" si="42"/>
        <v>0</v>
      </c>
      <c r="S265" s="193">
        <v>0</v>
      </c>
      <c r="T265" s="194">
        <f t="shared" si="43"/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95" t="s">
        <v>179</v>
      </c>
      <c r="AT265" s="195" t="s">
        <v>175</v>
      </c>
      <c r="AU265" s="195" t="s">
        <v>180</v>
      </c>
      <c r="AY265" s="14" t="s">
        <v>172</v>
      </c>
      <c r="BE265" s="196">
        <f t="shared" si="44"/>
        <v>0</v>
      </c>
      <c r="BF265" s="196">
        <f t="shared" si="45"/>
        <v>0</v>
      </c>
      <c r="BG265" s="196">
        <f t="shared" si="46"/>
        <v>0</v>
      </c>
      <c r="BH265" s="196">
        <f t="shared" si="47"/>
        <v>0</v>
      </c>
      <c r="BI265" s="196">
        <f t="shared" si="48"/>
        <v>0</v>
      </c>
      <c r="BJ265" s="14" t="s">
        <v>180</v>
      </c>
      <c r="BK265" s="196">
        <f t="shared" si="49"/>
        <v>0</v>
      </c>
      <c r="BL265" s="14" t="s">
        <v>179</v>
      </c>
      <c r="BM265" s="195" t="s">
        <v>1413</v>
      </c>
    </row>
    <row r="266" spans="1:65" s="2" customFormat="1" ht="24.2" customHeight="1">
      <c r="A266" s="31"/>
      <c r="B266" s="32"/>
      <c r="C266" s="184" t="s">
        <v>1414</v>
      </c>
      <c r="D266" s="184" t="s">
        <v>175</v>
      </c>
      <c r="E266" s="185" t="s">
        <v>1362</v>
      </c>
      <c r="F266" s="186" t="s">
        <v>1363</v>
      </c>
      <c r="G266" s="187" t="s">
        <v>1048</v>
      </c>
      <c r="H266" s="188">
        <v>12</v>
      </c>
      <c r="I266" s="189"/>
      <c r="J266" s="188">
        <f t="shared" si="40"/>
        <v>0</v>
      </c>
      <c r="K266" s="190"/>
      <c r="L266" s="36"/>
      <c r="M266" s="191" t="s">
        <v>1</v>
      </c>
      <c r="N266" s="192" t="s">
        <v>38</v>
      </c>
      <c r="O266" s="68"/>
      <c r="P266" s="193">
        <f t="shared" si="41"/>
        <v>0</v>
      </c>
      <c r="Q266" s="193">
        <v>0</v>
      </c>
      <c r="R266" s="193">
        <f t="shared" si="42"/>
        <v>0</v>
      </c>
      <c r="S266" s="193">
        <v>0</v>
      </c>
      <c r="T266" s="194">
        <f t="shared" si="43"/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95" t="s">
        <v>179</v>
      </c>
      <c r="AT266" s="195" t="s">
        <v>175</v>
      </c>
      <c r="AU266" s="195" t="s">
        <v>180</v>
      </c>
      <c r="AY266" s="14" t="s">
        <v>172</v>
      </c>
      <c r="BE266" s="196">
        <f t="shared" si="44"/>
        <v>0</v>
      </c>
      <c r="BF266" s="196">
        <f t="shared" si="45"/>
        <v>0</v>
      </c>
      <c r="BG266" s="196">
        <f t="shared" si="46"/>
        <v>0</v>
      </c>
      <c r="BH266" s="196">
        <f t="shared" si="47"/>
        <v>0</v>
      </c>
      <c r="BI266" s="196">
        <f t="shared" si="48"/>
        <v>0</v>
      </c>
      <c r="BJ266" s="14" t="s">
        <v>180</v>
      </c>
      <c r="BK266" s="196">
        <f t="shared" si="49"/>
        <v>0</v>
      </c>
      <c r="BL266" s="14" t="s">
        <v>179</v>
      </c>
      <c r="BM266" s="195" t="s">
        <v>1417</v>
      </c>
    </row>
    <row r="267" spans="1:65" s="2" customFormat="1" ht="24.2" customHeight="1">
      <c r="A267" s="31"/>
      <c r="B267" s="32"/>
      <c r="C267" s="184" t="s">
        <v>1199</v>
      </c>
      <c r="D267" s="184" t="s">
        <v>175</v>
      </c>
      <c r="E267" s="185" t="s">
        <v>1366</v>
      </c>
      <c r="F267" s="186" t="s">
        <v>1367</v>
      </c>
      <c r="G267" s="187" t="s">
        <v>1048</v>
      </c>
      <c r="H267" s="188">
        <v>28</v>
      </c>
      <c r="I267" s="189"/>
      <c r="J267" s="188">
        <f t="shared" si="40"/>
        <v>0</v>
      </c>
      <c r="K267" s="190"/>
      <c r="L267" s="36"/>
      <c r="M267" s="191" t="s">
        <v>1</v>
      </c>
      <c r="N267" s="192" t="s">
        <v>38</v>
      </c>
      <c r="O267" s="68"/>
      <c r="P267" s="193">
        <f t="shared" si="41"/>
        <v>0</v>
      </c>
      <c r="Q267" s="193">
        <v>0</v>
      </c>
      <c r="R267" s="193">
        <f t="shared" si="42"/>
        <v>0</v>
      </c>
      <c r="S267" s="193">
        <v>0</v>
      </c>
      <c r="T267" s="194">
        <f t="shared" si="43"/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95" t="s">
        <v>179</v>
      </c>
      <c r="AT267" s="195" t="s">
        <v>175</v>
      </c>
      <c r="AU267" s="195" t="s">
        <v>180</v>
      </c>
      <c r="AY267" s="14" t="s">
        <v>172</v>
      </c>
      <c r="BE267" s="196">
        <f t="shared" si="44"/>
        <v>0</v>
      </c>
      <c r="BF267" s="196">
        <f t="shared" si="45"/>
        <v>0</v>
      </c>
      <c r="BG267" s="196">
        <f t="shared" si="46"/>
        <v>0</v>
      </c>
      <c r="BH267" s="196">
        <f t="shared" si="47"/>
        <v>0</v>
      </c>
      <c r="BI267" s="196">
        <f t="shared" si="48"/>
        <v>0</v>
      </c>
      <c r="BJ267" s="14" t="s">
        <v>180</v>
      </c>
      <c r="BK267" s="196">
        <f t="shared" si="49"/>
        <v>0</v>
      </c>
      <c r="BL267" s="14" t="s">
        <v>179</v>
      </c>
      <c r="BM267" s="195" t="s">
        <v>1421</v>
      </c>
    </row>
    <row r="268" spans="1:65" s="2" customFormat="1" ht="24.2" customHeight="1">
      <c r="A268" s="31"/>
      <c r="B268" s="32"/>
      <c r="C268" s="184" t="s">
        <v>1422</v>
      </c>
      <c r="D268" s="184" t="s">
        <v>175</v>
      </c>
      <c r="E268" s="185" t="s">
        <v>1369</v>
      </c>
      <c r="F268" s="186" t="s">
        <v>1370</v>
      </c>
      <c r="G268" s="187" t="s">
        <v>1048</v>
      </c>
      <c r="H268" s="188">
        <v>4</v>
      </c>
      <c r="I268" s="189"/>
      <c r="J268" s="188">
        <f t="shared" si="40"/>
        <v>0</v>
      </c>
      <c r="K268" s="190"/>
      <c r="L268" s="36"/>
      <c r="M268" s="191" t="s">
        <v>1</v>
      </c>
      <c r="N268" s="192" t="s">
        <v>38</v>
      </c>
      <c r="O268" s="68"/>
      <c r="P268" s="193">
        <f t="shared" si="41"/>
        <v>0</v>
      </c>
      <c r="Q268" s="193">
        <v>0</v>
      </c>
      <c r="R268" s="193">
        <f t="shared" si="42"/>
        <v>0</v>
      </c>
      <c r="S268" s="193">
        <v>0</v>
      </c>
      <c r="T268" s="194">
        <f t="shared" si="43"/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95" t="s">
        <v>179</v>
      </c>
      <c r="AT268" s="195" t="s">
        <v>175</v>
      </c>
      <c r="AU268" s="195" t="s">
        <v>180</v>
      </c>
      <c r="AY268" s="14" t="s">
        <v>172</v>
      </c>
      <c r="BE268" s="196">
        <f t="shared" si="44"/>
        <v>0</v>
      </c>
      <c r="BF268" s="196">
        <f t="shared" si="45"/>
        <v>0</v>
      </c>
      <c r="BG268" s="196">
        <f t="shared" si="46"/>
        <v>0</v>
      </c>
      <c r="BH268" s="196">
        <f t="shared" si="47"/>
        <v>0</v>
      </c>
      <c r="BI268" s="196">
        <f t="shared" si="48"/>
        <v>0</v>
      </c>
      <c r="BJ268" s="14" t="s">
        <v>180</v>
      </c>
      <c r="BK268" s="196">
        <f t="shared" si="49"/>
        <v>0</v>
      </c>
      <c r="BL268" s="14" t="s">
        <v>179</v>
      </c>
      <c r="BM268" s="195" t="s">
        <v>1425</v>
      </c>
    </row>
    <row r="269" spans="1:65" s="2" customFormat="1" ht="24.2" customHeight="1">
      <c r="A269" s="31"/>
      <c r="B269" s="32"/>
      <c r="C269" s="184" t="s">
        <v>1204</v>
      </c>
      <c r="D269" s="184" t="s">
        <v>175</v>
      </c>
      <c r="E269" s="185" t="s">
        <v>1373</v>
      </c>
      <c r="F269" s="186" t="s">
        <v>1374</v>
      </c>
      <c r="G269" s="187" t="s">
        <v>1048</v>
      </c>
      <c r="H269" s="188">
        <v>2</v>
      </c>
      <c r="I269" s="189"/>
      <c r="J269" s="188">
        <f t="shared" si="40"/>
        <v>0</v>
      </c>
      <c r="K269" s="190"/>
      <c r="L269" s="36"/>
      <c r="M269" s="191" t="s">
        <v>1</v>
      </c>
      <c r="N269" s="192" t="s">
        <v>38</v>
      </c>
      <c r="O269" s="68"/>
      <c r="P269" s="193">
        <f t="shared" si="41"/>
        <v>0</v>
      </c>
      <c r="Q269" s="193">
        <v>0</v>
      </c>
      <c r="R269" s="193">
        <f t="shared" si="42"/>
        <v>0</v>
      </c>
      <c r="S269" s="193">
        <v>0</v>
      </c>
      <c r="T269" s="194">
        <f t="shared" si="43"/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95" t="s">
        <v>179</v>
      </c>
      <c r="AT269" s="195" t="s">
        <v>175</v>
      </c>
      <c r="AU269" s="195" t="s">
        <v>180</v>
      </c>
      <c r="AY269" s="14" t="s">
        <v>172</v>
      </c>
      <c r="BE269" s="196">
        <f t="shared" si="44"/>
        <v>0</v>
      </c>
      <c r="BF269" s="196">
        <f t="shared" si="45"/>
        <v>0</v>
      </c>
      <c r="BG269" s="196">
        <f t="shared" si="46"/>
        <v>0</v>
      </c>
      <c r="BH269" s="196">
        <f t="shared" si="47"/>
        <v>0</v>
      </c>
      <c r="BI269" s="196">
        <f t="shared" si="48"/>
        <v>0</v>
      </c>
      <c r="BJ269" s="14" t="s">
        <v>180</v>
      </c>
      <c r="BK269" s="196">
        <f t="shared" si="49"/>
        <v>0</v>
      </c>
      <c r="BL269" s="14" t="s">
        <v>179</v>
      </c>
      <c r="BM269" s="195" t="s">
        <v>1428</v>
      </c>
    </row>
    <row r="270" spans="1:65" s="2" customFormat="1" ht="24.2" customHeight="1">
      <c r="A270" s="31"/>
      <c r="B270" s="32"/>
      <c r="C270" s="184" t="s">
        <v>1429</v>
      </c>
      <c r="D270" s="184" t="s">
        <v>175</v>
      </c>
      <c r="E270" s="185" t="s">
        <v>1376</v>
      </c>
      <c r="F270" s="186" t="s">
        <v>1377</v>
      </c>
      <c r="G270" s="187" t="s">
        <v>1048</v>
      </c>
      <c r="H270" s="188">
        <v>8</v>
      </c>
      <c r="I270" s="189"/>
      <c r="J270" s="188">
        <f t="shared" si="40"/>
        <v>0</v>
      </c>
      <c r="K270" s="190"/>
      <c r="L270" s="36"/>
      <c r="M270" s="191" t="s">
        <v>1</v>
      </c>
      <c r="N270" s="192" t="s">
        <v>38</v>
      </c>
      <c r="O270" s="68"/>
      <c r="P270" s="193">
        <f t="shared" si="41"/>
        <v>0</v>
      </c>
      <c r="Q270" s="193">
        <v>0</v>
      </c>
      <c r="R270" s="193">
        <f t="shared" si="42"/>
        <v>0</v>
      </c>
      <c r="S270" s="193">
        <v>0</v>
      </c>
      <c r="T270" s="194">
        <f t="shared" si="43"/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95" t="s">
        <v>179</v>
      </c>
      <c r="AT270" s="195" t="s">
        <v>175</v>
      </c>
      <c r="AU270" s="195" t="s">
        <v>180</v>
      </c>
      <c r="AY270" s="14" t="s">
        <v>172</v>
      </c>
      <c r="BE270" s="196">
        <f t="shared" si="44"/>
        <v>0</v>
      </c>
      <c r="BF270" s="196">
        <f t="shared" si="45"/>
        <v>0</v>
      </c>
      <c r="BG270" s="196">
        <f t="shared" si="46"/>
        <v>0</v>
      </c>
      <c r="BH270" s="196">
        <f t="shared" si="47"/>
        <v>0</v>
      </c>
      <c r="BI270" s="196">
        <f t="shared" si="48"/>
        <v>0</v>
      </c>
      <c r="BJ270" s="14" t="s">
        <v>180</v>
      </c>
      <c r="BK270" s="196">
        <f t="shared" si="49"/>
        <v>0</v>
      </c>
      <c r="BL270" s="14" t="s">
        <v>179</v>
      </c>
      <c r="BM270" s="195" t="s">
        <v>1432</v>
      </c>
    </row>
    <row r="271" spans="1:65" s="2" customFormat="1" ht="24.2" customHeight="1">
      <c r="A271" s="31"/>
      <c r="B271" s="32"/>
      <c r="C271" s="184" t="s">
        <v>1207</v>
      </c>
      <c r="D271" s="184" t="s">
        <v>175</v>
      </c>
      <c r="E271" s="185" t="s">
        <v>1380</v>
      </c>
      <c r="F271" s="186" t="s">
        <v>1381</v>
      </c>
      <c r="G271" s="187" t="s">
        <v>1048</v>
      </c>
      <c r="H271" s="188">
        <v>8</v>
      </c>
      <c r="I271" s="189"/>
      <c r="J271" s="188">
        <f t="shared" si="40"/>
        <v>0</v>
      </c>
      <c r="K271" s="190"/>
      <c r="L271" s="36"/>
      <c r="M271" s="191" t="s">
        <v>1</v>
      </c>
      <c r="N271" s="192" t="s">
        <v>38</v>
      </c>
      <c r="O271" s="68"/>
      <c r="P271" s="193">
        <f t="shared" si="41"/>
        <v>0</v>
      </c>
      <c r="Q271" s="193">
        <v>0</v>
      </c>
      <c r="R271" s="193">
        <f t="shared" si="42"/>
        <v>0</v>
      </c>
      <c r="S271" s="193">
        <v>0</v>
      </c>
      <c r="T271" s="194">
        <f t="shared" si="43"/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95" t="s">
        <v>179</v>
      </c>
      <c r="AT271" s="195" t="s">
        <v>175</v>
      </c>
      <c r="AU271" s="195" t="s">
        <v>180</v>
      </c>
      <c r="AY271" s="14" t="s">
        <v>172</v>
      </c>
      <c r="BE271" s="196">
        <f t="shared" si="44"/>
        <v>0</v>
      </c>
      <c r="BF271" s="196">
        <f t="shared" si="45"/>
        <v>0</v>
      </c>
      <c r="BG271" s="196">
        <f t="shared" si="46"/>
        <v>0</v>
      </c>
      <c r="BH271" s="196">
        <f t="shared" si="47"/>
        <v>0</v>
      </c>
      <c r="BI271" s="196">
        <f t="shared" si="48"/>
        <v>0</v>
      </c>
      <c r="BJ271" s="14" t="s">
        <v>180</v>
      </c>
      <c r="BK271" s="196">
        <f t="shared" si="49"/>
        <v>0</v>
      </c>
      <c r="BL271" s="14" t="s">
        <v>179</v>
      </c>
      <c r="BM271" s="195" t="s">
        <v>1435</v>
      </c>
    </row>
    <row r="272" spans="1:65" s="2" customFormat="1" ht="24.2" customHeight="1">
      <c r="A272" s="31"/>
      <c r="B272" s="32"/>
      <c r="C272" s="184" t="s">
        <v>1436</v>
      </c>
      <c r="D272" s="184" t="s">
        <v>175</v>
      </c>
      <c r="E272" s="185" t="s">
        <v>1383</v>
      </c>
      <c r="F272" s="186" t="s">
        <v>1384</v>
      </c>
      <c r="G272" s="187" t="s">
        <v>1048</v>
      </c>
      <c r="H272" s="188">
        <v>4</v>
      </c>
      <c r="I272" s="189"/>
      <c r="J272" s="188">
        <f t="shared" si="40"/>
        <v>0</v>
      </c>
      <c r="K272" s="190"/>
      <c r="L272" s="36"/>
      <c r="M272" s="191" t="s">
        <v>1</v>
      </c>
      <c r="N272" s="192" t="s">
        <v>38</v>
      </c>
      <c r="O272" s="68"/>
      <c r="P272" s="193">
        <f t="shared" si="41"/>
        <v>0</v>
      </c>
      <c r="Q272" s="193">
        <v>0</v>
      </c>
      <c r="R272" s="193">
        <f t="shared" si="42"/>
        <v>0</v>
      </c>
      <c r="S272" s="193">
        <v>0</v>
      </c>
      <c r="T272" s="194">
        <f t="shared" si="43"/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95" t="s">
        <v>179</v>
      </c>
      <c r="AT272" s="195" t="s">
        <v>175</v>
      </c>
      <c r="AU272" s="195" t="s">
        <v>180</v>
      </c>
      <c r="AY272" s="14" t="s">
        <v>172</v>
      </c>
      <c r="BE272" s="196">
        <f t="shared" si="44"/>
        <v>0</v>
      </c>
      <c r="BF272" s="196">
        <f t="shared" si="45"/>
        <v>0</v>
      </c>
      <c r="BG272" s="196">
        <f t="shared" si="46"/>
        <v>0</v>
      </c>
      <c r="BH272" s="196">
        <f t="shared" si="47"/>
        <v>0</v>
      </c>
      <c r="BI272" s="196">
        <f t="shared" si="48"/>
        <v>0</v>
      </c>
      <c r="BJ272" s="14" t="s">
        <v>180</v>
      </c>
      <c r="BK272" s="196">
        <f t="shared" si="49"/>
        <v>0</v>
      </c>
      <c r="BL272" s="14" t="s">
        <v>179</v>
      </c>
      <c r="BM272" s="195" t="s">
        <v>1439</v>
      </c>
    </row>
    <row r="273" spans="1:65" s="2" customFormat="1" ht="24.2" customHeight="1">
      <c r="A273" s="31"/>
      <c r="B273" s="32"/>
      <c r="C273" s="184" t="s">
        <v>1210</v>
      </c>
      <c r="D273" s="184" t="s">
        <v>175</v>
      </c>
      <c r="E273" s="185" t="s">
        <v>1387</v>
      </c>
      <c r="F273" s="186" t="s">
        <v>1388</v>
      </c>
      <c r="G273" s="187" t="s">
        <v>1048</v>
      </c>
      <c r="H273" s="188">
        <v>18</v>
      </c>
      <c r="I273" s="189"/>
      <c r="J273" s="188">
        <f t="shared" si="40"/>
        <v>0</v>
      </c>
      <c r="K273" s="190"/>
      <c r="L273" s="36"/>
      <c r="M273" s="191" t="s">
        <v>1</v>
      </c>
      <c r="N273" s="192" t="s">
        <v>38</v>
      </c>
      <c r="O273" s="68"/>
      <c r="P273" s="193">
        <f t="shared" si="41"/>
        <v>0</v>
      </c>
      <c r="Q273" s="193">
        <v>0</v>
      </c>
      <c r="R273" s="193">
        <f t="shared" si="42"/>
        <v>0</v>
      </c>
      <c r="S273" s="193">
        <v>0</v>
      </c>
      <c r="T273" s="194">
        <f t="shared" si="43"/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95" t="s">
        <v>179</v>
      </c>
      <c r="AT273" s="195" t="s">
        <v>175</v>
      </c>
      <c r="AU273" s="195" t="s">
        <v>180</v>
      </c>
      <c r="AY273" s="14" t="s">
        <v>172</v>
      </c>
      <c r="BE273" s="196">
        <f t="shared" si="44"/>
        <v>0</v>
      </c>
      <c r="BF273" s="196">
        <f t="shared" si="45"/>
        <v>0</v>
      </c>
      <c r="BG273" s="196">
        <f t="shared" si="46"/>
        <v>0</v>
      </c>
      <c r="BH273" s="196">
        <f t="shared" si="47"/>
        <v>0</v>
      </c>
      <c r="BI273" s="196">
        <f t="shared" si="48"/>
        <v>0</v>
      </c>
      <c r="BJ273" s="14" t="s">
        <v>180</v>
      </c>
      <c r="BK273" s="196">
        <f t="shared" si="49"/>
        <v>0</v>
      </c>
      <c r="BL273" s="14" t="s">
        <v>179</v>
      </c>
      <c r="BM273" s="195" t="s">
        <v>1442</v>
      </c>
    </row>
    <row r="274" spans="1:65" s="2" customFormat="1" ht="24.2" customHeight="1">
      <c r="A274" s="31"/>
      <c r="B274" s="32"/>
      <c r="C274" s="197" t="s">
        <v>1443</v>
      </c>
      <c r="D274" s="197" t="s">
        <v>256</v>
      </c>
      <c r="E274" s="198" t="s">
        <v>1390</v>
      </c>
      <c r="F274" s="199" t="s">
        <v>1391</v>
      </c>
      <c r="G274" s="200" t="s">
        <v>1048</v>
      </c>
      <c r="H274" s="201">
        <v>18</v>
      </c>
      <c r="I274" s="202"/>
      <c r="J274" s="201">
        <f t="shared" si="40"/>
        <v>0</v>
      </c>
      <c r="K274" s="203"/>
      <c r="L274" s="204"/>
      <c r="M274" s="205" t="s">
        <v>1</v>
      </c>
      <c r="N274" s="206" t="s">
        <v>38</v>
      </c>
      <c r="O274" s="68"/>
      <c r="P274" s="193">
        <f t="shared" si="41"/>
        <v>0</v>
      </c>
      <c r="Q274" s="193">
        <v>0</v>
      </c>
      <c r="R274" s="193">
        <f t="shared" si="42"/>
        <v>0</v>
      </c>
      <c r="S274" s="193">
        <v>0</v>
      </c>
      <c r="T274" s="194">
        <f t="shared" si="43"/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95" t="s">
        <v>220</v>
      </c>
      <c r="AT274" s="195" t="s">
        <v>256</v>
      </c>
      <c r="AU274" s="195" t="s">
        <v>180</v>
      </c>
      <c r="AY274" s="14" t="s">
        <v>172</v>
      </c>
      <c r="BE274" s="196">
        <f t="shared" si="44"/>
        <v>0</v>
      </c>
      <c r="BF274" s="196">
        <f t="shared" si="45"/>
        <v>0</v>
      </c>
      <c r="BG274" s="196">
        <f t="shared" si="46"/>
        <v>0</v>
      </c>
      <c r="BH274" s="196">
        <f t="shared" si="47"/>
        <v>0</v>
      </c>
      <c r="BI274" s="196">
        <f t="shared" si="48"/>
        <v>0</v>
      </c>
      <c r="BJ274" s="14" t="s">
        <v>180</v>
      </c>
      <c r="BK274" s="196">
        <f t="shared" si="49"/>
        <v>0</v>
      </c>
      <c r="BL274" s="14" t="s">
        <v>179</v>
      </c>
      <c r="BM274" s="195" t="s">
        <v>1446</v>
      </c>
    </row>
    <row r="275" spans="1:65" s="2" customFormat="1" ht="24.2" customHeight="1">
      <c r="A275" s="31"/>
      <c r="B275" s="32"/>
      <c r="C275" s="197" t="s">
        <v>1213</v>
      </c>
      <c r="D275" s="197" t="s">
        <v>256</v>
      </c>
      <c r="E275" s="198" t="s">
        <v>1394</v>
      </c>
      <c r="F275" s="199" t="s">
        <v>1395</v>
      </c>
      <c r="G275" s="200" t="s">
        <v>1048</v>
      </c>
      <c r="H275" s="201">
        <v>18</v>
      </c>
      <c r="I275" s="202"/>
      <c r="J275" s="201">
        <f t="shared" si="40"/>
        <v>0</v>
      </c>
      <c r="K275" s="203"/>
      <c r="L275" s="204"/>
      <c r="M275" s="205" t="s">
        <v>1</v>
      </c>
      <c r="N275" s="206" t="s">
        <v>38</v>
      </c>
      <c r="O275" s="68"/>
      <c r="P275" s="193">
        <f t="shared" si="41"/>
        <v>0</v>
      </c>
      <c r="Q275" s="193">
        <v>0</v>
      </c>
      <c r="R275" s="193">
        <f t="shared" si="42"/>
        <v>0</v>
      </c>
      <c r="S275" s="193">
        <v>0</v>
      </c>
      <c r="T275" s="194">
        <f t="shared" si="43"/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95" t="s">
        <v>220</v>
      </c>
      <c r="AT275" s="195" t="s">
        <v>256</v>
      </c>
      <c r="AU275" s="195" t="s">
        <v>180</v>
      </c>
      <c r="AY275" s="14" t="s">
        <v>172</v>
      </c>
      <c r="BE275" s="196">
        <f t="shared" si="44"/>
        <v>0</v>
      </c>
      <c r="BF275" s="196">
        <f t="shared" si="45"/>
        <v>0</v>
      </c>
      <c r="BG275" s="196">
        <f t="shared" si="46"/>
        <v>0</v>
      </c>
      <c r="BH275" s="196">
        <f t="shared" si="47"/>
        <v>0</v>
      </c>
      <c r="BI275" s="196">
        <f t="shared" si="48"/>
        <v>0</v>
      </c>
      <c r="BJ275" s="14" t="s">
        <v>180</v>
      </c>
      <c r="BK275" s="196">
        <f t="shared" si="49"/>
        <v>0</v>
      </c>
      <c r="BL275" s="14" t="s">
        <v>179</v>
      </c>
      <c r="BM275" s="195" t="s">
        <v>1449</v>
      </c>
    </row>
    <row r="276" spans="1:65" s="2" customFormat="1" ht="24.2" customHeight="1">
      <c r="A276" s="31"/>
      <c r="B276" s="32"/>
      <c r="C276" s="184" t="s">
        <v>1450</v>
      </c>
      <c r="D276" s="184" t="s">
        <v>175</v>
      </c>
      <c r="E276" s="185" t="s">
        <v>1397</v>
      </c>
      <c r="F276" s="186" t="s">
        <v>1398</v>
      </c>
      <c r="G276" s="187" t="s">
        <v>1048</v>
      </c>
      <c r="H276" s="188">
        <v>2</v>
      </c>
      <c r="I276" s="189"/>
      <c r="J276" s="188">
        <f t="shared" si="40"/>
        <v>0</v>
      </c>
      <c r="K276" s="190"/>
      <c r="L276" s="36"/>
      <c r="M276" s="191" t="s">
        <v>1</v>
      </c>
      <c r="N276" s="192" t="s">
        <v>38</v>
      </c>
      <c r="O276" s="68"/>
      <c r="P276" s="193">
        <f t="shared" si="41"/>
        <v>0</v>
      </c>
      <c r="Q276" s="193">
        <v>0</v>
      </c>
      <c r="R276" s="193">
        <f t="shared" si="42"/>
        <v>0</v>
      </c>
      <c r="S276" s="193">
        <v>0</v>
      </c>
      <c r="T276" s="194">
        <f t="shared" si="43"/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95" t="s">
        <v>179</v>
      </c>
      <c r="AT276" s="195" t="s">
        <v>175</v>
      </c>
      <c r="AU276" s="195" t="s">
        <v>180</v>
      </c>
      <c r="AY276" s="14" t="s">
        <v>172</v>
      </c>
      <c r="BE276" s="196">
        <f t="shared" si="44"/>
        <v>0</v>
      </c>
      <c r="BF276" s="196">
        <f t="shared" si="45"/>
        <v>0</v>
      </c>
      <c r="BG276" s="196">
        <f t="shared" si="46"/>
        <v>0</v>
      </c>
      <c r="BH276" s="196">
        <f t="shared" si="47"/>
        <v>0</v>
      </c>
      <c r="BI276" s="196">
        <f t="shared" si="48"/>
        <v>0</v>
      </c>
      <c r="BJ276" s="14" t="s">
        <v>180</v>
      </c>
      <c r="BK276" s="196">
        <f t="shared" si="49"/>
        <v>0</v>
      </c>
      <c r="BL276" s="14" t="s">
        <v>179</v>
      </c>
      <c r="BM276" s="195" t="s">
        <v>1453</v>
      </c>
    </row>
    <row r="277" spans="1:65" s="2" customFormat="1" ht="24.2" customHeight="1">
      <c r="A277" s="31"/>
      <c r="B277" s="32"/>
      <c r="C277" s="197" t="s">
        <v>1216</v>
      </c>
      <c r="D277" s="197" t="s">
        <v>256</v>
      </c>
      <c r="E277" s="198" t="s">
        <v>1401</v>
      </c>
      <c r="F277" s="199" t="s">
        <v>1402</v>
      </c>
      <c r="G277" s="200" t="s">
        <v>1048</v>
      </c>
      <c r="H277" s="201">
        <v>1</v>
      </c>
      <c r="I277" s="202"/>
      <c r="J277" s="201">
        <f t="shared" si="40"/>
        <v>0</v>
      </c>
      <c r="K277" s="203"/>
      <c r="L277" s="204"/>
      <c r="M277" s="205" t="s">
        <v>1</v>
      </c>
      <c r="N277" s="206" t="s">
        <v>38</v>
      </c>
      <c r="O277" s="68"/>
      <c r="P277" s="193">
        <f t="shared" si="41"/>
        <v>0</v>
      </c>
      <c r="Q277" s="193">
        <v>0.01</v>
      </c>
      <c r="R277" s="193">
        <f t="shared" si="42"/>
        <v>0.01</v>
      </c>
      <c r="S277" s="193">
        <v>0</v>
      </c>
      <c r="T277" s="194">
        <f t="shared" si="43"/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95" t="s">
        <v>220</v>
      </c>
      <c r="AT277" s="195" t="s">
        <v>256</v>
      </c>
      <c r="AU277" s="195" t="s">
        <v>180</v>
      </c>
      <c r="AY277" s="14" t="s">
        <v>172</v>
      </c>
      <c r="BE277" s="196">
        <f t="shared" si="44"/>
        <v>0</v>
      </c>
      <c r="BF277" s="196">
        <f t="shared" si="45"/>
        <v>0</v>
      </c>
      <c r="BG277" s="196">
        <f t="shared" si="46"/>
        <v>0</v>
      </c>
      <c r="BH277" s="196">
        <f t="shared" si="47"/>
        <v>0</v>
      </c>
      <c r="BI277" s="196">
        <f t="shared" si="48"/>
        <v>0</v>
      </c>
      <c r="BJ277" s="14" t="s">
        <v>180</v>
      </c>
      <c r="BK277" s="196">
        <f t="shared" si="49"/>
        <v>0</v>
      </c>
      <c r="BL277" s="14" t="s">
        <v>179</v>
      </c>
      <c r="BM277" s="195" t="s">
        <v>1456</v>
      </c>
    </row>
    <row r="278" spans="1:65" s="2" customFormat="1" ht="14.45" customHeight="1">
      <c r="A278" s="31"/>
      <c r="B278" s="32"/>
      <c r="C278" s="197" t="s">
        <v>1457</v>
      </c>
      <c r="D278" s="197" t="s">
        <v>256</v>
      </c>
      <c r="E278" s="198" t="s">
        <v>2328</v>
      </c>
      <c r="F278" s="199" t="s">
        <v>2329</v>
      </c>
      <c r="G278" s="200" t="s">
        <v>1048</v>
      </c>
      <c r="H278" s="201">
        <v>1</v>
      </c>
      <c r="I278" s="202"/>
      <c r="J278" s="201">
        <f t="shared" si="40"/>
        <v>0</v>
      </c>
      <c r="K278" s="203"/>
      <c r="L278" s="204"/>
      <c r="M278" s="205" t="s">
        <v>1</v>
      </c>
      <c r="N278" s="206" t="s">
        <v>38</v>
      </c>
      <c r="O278" s="68"/>
      <c r="P278" s="193">
        <f t="shared" si="41"/>
        <v>0</v>
      </c>
      <c r="Q278" s="193">
        <v>0</v>
      </c>
      <c r="R278" s="193">
        <f t="shared" si="42"/>
        <v>0</v>
      </c>
      <c r="S278" s="193">
        <v>0</v>
      </c>
      <c r="T278" s="194">
        <f t="shared" si="43"/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95" t="s">
        <v>220</v>
      </c>
      <c r="AT278" s="195" t="s">
        <v>256</v>
      </c>
      <c r="AU278" s="195" t="s">
        <v>180</v>
      </c>
      <c r="AY278" s="14" t="s">
        <v>172</v>
      </c>
      <c r="BE278" s="196">
        <f t="shared" si="44"/>
        <v>0</v>
      </c>
      <c r="BF278" s="196">
        <f t="shared" si="45"/>
        <v>0</v>
      </c>
      <c r="BG278" s="196">
        <f t="shared" si="46"/>
        <v>0</v>
      </c>
      <c r="BH278" s="196">
        <f t="shared" si="47"/>
        <v>0</v>
      </c>
      <c r="BI278" s="196">
        <f t="shared" si="48"/>
        <v>0</v>
      </c>
      <c r="BJ278" s="14" t="s">
        <v>180</v>
      </c>
      <c r="BK278" s="196">
        <f t="shared" si="49"/>
        <v>0</v>
      </c>
      <c r="BL278" s="14" t="s">
        <v>179</v>
      </c>
      <c r="BM278" s="195" t="s">
        <v>1460</v>
      </c>
    </row>
    <row r="279" spans="1:65" s="2" customFormat="1" ht="24.2" customHeight="1">
      <c r="A279" s="31"/>
      <c r="B279" s="32"/>
      <c r="C279" s="184" t="s">
        <v>1219</v>
      </c>
      <c r="D279" s="184" t="s">
        <v>175</v>
      </c>
      <c r="E279" s="185" t="s">
        <v>1404</v>
      </c>
      <c r="F279" s="186" t="s">
        <v>1405</v>
      </c>
      <c r="G279" s="187" t="s">
        <v>1048</v>
      </c>
      <c r="H279" s="188">
        <v>1</v>
      </c>
      <c r="I279" s="189"/>
      <c r="J279" s="188">
        <f t="shared" si="40"/>
        <v>0</v>
      </c>
      <c r="K279" s="190"/>
      <c r="L279" s="36"/>
      <c r="M279" s="191" t="s">
        <v>1</v>
      </c>
      <c r="N279" s="192" t="s">
        <v>38</v>
      </c>
      <c r="O279" s="68"/>
      <c r="P279" s="193">
        <f t="shared" si="41"/>
        <v>0</v>
      </c>
      <c r="Q279" s="193">
        <v>0</v>
      </c>
      <c r="R279" s="193">
        <f t="shared" si="42"/>
        <v>0</v>
      </c>
      <c r="S279" s="193">
        <v>0</v>
      </c>
      <c r="T279" s="194">
        <f t="shared" si="43"/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95" t="s">
        <v>179</v>
      </c>
      <c r="AT279" s="195" t="s">
        <v>175</v>
      </c>
      <c r="AU279" s="195" t="s">
        <v>180</v>
      </c>
      <c r="AY279" s="14" t="s">
        <v>172</v>
      </c>
      <c r="BE279" s="196">
        <f t="shared" si="44"/>
        <v>0</v>
      </c>
      <c r="BF279" s="196">
        <f t="shared" si="45"/>
        <v>0</v>
      </c>
      <c r="BG279" s="196">
        <f t="shared" si="46"/>
        <v>0</v>
      </c>
      <c r="BH279" s="196">
        <f t="shared" si="47"/>
        <v>0</v>
      </c>
      <c r="BI279" s="196">
        <f t="shared" si="48"/>
        <v>0</v>
      </c>
      <c r="BJ279" s="14" t="s">
        <v>180</v>
      </c>
      <c r="BK279" s="196">
        <f t="shared" si="49"/>
        <v>0</v>
      </c>
      <c r="BL279" s="14" t="s">
        <v>179</v>
      </c>
      <c r="BM279" s="195" t="s">
        <v>1463</v>
      </c>
    </row>
    <row r="280" spans="1:65" s="2" customFormat="1" ht="14.45" customHeight="1">
      <c r="A280" s="31"/>
      <c r="B280" s="32"/>
      <c r="C280" s="197" t="s">
        <v>1464</v>
      </c>
      <c r="D280" s="197" t="s">
        <v>256</v>
      </c>
      <c r="E280" s="198" t="s">
        <v>1408</v>
      </c>
      <c r="F280" s="199" t="s">
        <v>1409</v>
      </c>
      <c r="G280" s="200" t="s">
        <v>1048</v>
      </c>
      <c r="H280" s="201">
        <v>1</v>
      </c>
      <c r="I280" s="202"/>
      <c r="J280" s="201">
        <f t="shared" si="40"/>
        <v>0</v>
      </c>
      <c r="K280" s="203"/>
      <c r="L280" s="204"/>
      <c r="M280" s="205" t="s">
        <v>1</v>
      </c>
      <c r="N280" s="206" t="s">
        <v>38</v>
      </c>
      <c r="O280" s="68"/>
      <c r="P280" s="193">
        <f t="shared" si="41"/>
        <v>0</v>
      </c>
      <c r="Q280" s="193">
        <v>0</v>
      </c>
      <c r="R280" s="193">
        <f t="shared" si="42"/>
        <v>0</v>
      </c>
      <c r="S280" s="193">
        <v>0</v>
      </c>
      <c r="T280" s="194">
        <f t="shared" si="43"/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95" t="s">
        <v>220</v>
      </c>
      <c r="AT280" s="195" t="s">
        <v>256</v>
      </c>
      <c r="AU280" s="195" t="s">
        <v>180</v>
      </c>
      <c r="AY280" s="14" t="s">
        <v>172</v>
      </c>
      <c r="BE280" s="196">
        <f t="shared" si="44"/>
        <v>0</v>
      </c>
      <c r="BF280" s="196">
        <f t="shared" si="45"/>
        <v>0</v>
      </c>
      <c r="BG280" s="196">
        <f t="shared" si="46"/>
        <v>0</v>
      </c>
      <c r="BH280" s="196">
        <f t="shared" si="47"/>
        <v>0</v>
      </c>
      <c r="BI280" s="196">
        <f t="shared" si="48"/>
        <v>0</v>
      </c>
      <c r="BJ280" s="14" t="s">
        <v>180</v>
      </c>
      <c r="BK280" s="196">
        <f t="shared" si="49"/>
        <v>0</v>
      </c>
      <c r="BL280" s="14" t="s">
        <v>179</v>
      </c>
      <c r="BM280" s="195" t="s">
        <v>1467</v>
      </c>
    </row>
    <row r="281" spans="1:65" s="2" customFormat="1" ht="14.45" customHeight="1">
      <c r="A281" s="31"/>
      <c r="B281" s="32"/>
      <c r="C281" s="197" t="s">
        <v>1222</v>
      </c>
      <c r="D281" s="197" t="s">
        <v>256</v>
      </c>
      <c r="E281" s="198" t="s">
        <v>1411</v>
      </c>
      <c r="F281" s="199" t="s">
        <v>1412</v>
      </c>
      <c r="G281" s="200" t="s">
        <v>1048</v>
      </c>
      <c r="H281" s="201">
        <v>1</v>
      </c>
      <c r="I281" s="202"/>
      <c r="J281" s="201">
        <f t="shared" si="40"/>
        <v>0</v>
      </c>
      <c r="K281" s="203"/>
      <c r="L281" s="204"/>
      <c r="M281" s="205" t="s">
        <v>1</v>
      </c>
      <c r="N281" s="206" t="s">
        <v>38</v>
      </c>
      <c r="O281" s="68"/>
      <c r="P281" s="193">
        <f t="shared" si="41"/>
        <v>0</v>
      </c>
      <c r="Q281" s="193">
        <v>0</v>
      </c>
      <c r="R281" s="193">
        <f t="shared" si="42"/>
        <v>0</v>
      </c>
      <c r="S281" s="193">
        <v>0</v>
      </c>
      <c r="T281" s="194">
        <f t="shared" si="43"/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95" t="s">
        <v>220</v>
      </c>
      <c r="AT281" s="195" t="s">
        <v>256</v>
      </c>
      <c r="AU281" s="195" t="s">
        <v>180</v>
      </c>
      <c r="AY281" s="14" t="s">
        <v>172</v>
      </c>
      <c r="BE281" s="196">
        <f t="shared" si="44"/>
        <v>0</v>
      </c>
      <c r="BF281" s="196">
        <f t="shared" si="45"/>
        <v>0</v>
      </c>
      <c r="BG281" s="196">
        <f t="shared" si="46"/>
        <v>0</v>
      </c>
      <c r="BH281" s="196">
        <f t="shared" si="47"/>
        <v>0</v>
      </c>
      <c r="BI281" s="196">
        <f t="shared" si="48"/>
        <v>0</v>
      </c>
      <c r="BJ281" s="14" t="s">
        <v>180</v>
      </c>
      <c r="BK281" s="196">
        <f t="shared" si="49"/>
        <v>0</v>
      </c>
      <c r="BL281" s="14" t="s">
        <v>179</v>
      </c>
      <c r="BM281" s="195" t="s">
        <v>1470</v>
      </c>
    </row>
    <row r="282" spans="1:65" s="2" customFormat="1" ht="24.2" customHeight="1">
      <c r="A282" s="31"/>
      <c r="B282" s="32"/>
      <c r="C282" s="184" t="s">
        <v>1471</v>
      </c>
      <c r="D282" s="184" t="s">
        <v>175</v>
      </c>
      <c r="E282" s="185" t="s">
        <v>1415</v>
      </c>
      <c r="F282" s="186" t="s">
        <v>1416</v>
      </c>
      <c r="G282" s="187" t="s">
        <v>1048</v>
      </c>
      <c r="H282" s="188">
        <v>3</v>
      </c>
      <c r="I282" s="189"/>
      <c r="J282" s="188">
        <f t="shared" si="40"/>
        <v>0</v>
      </c>
      <c r="K282" s="190"/>
      <c r="L282" s="36"/>
      <c r="M282" s="191" t="s">
        <v>1</v>
      </c>
      <c r="N282" s="192" t="s">
        <v>38</v>
      </c>
      <c r="O282" s="68"/>
      <c r="P282" s="193">
        <f t="shared" si="41"/>
        <v>0</v>
      </c>
      <c r="Q282" s="193">
        <v>0</v>
      </c>
      <c r="R282" s="193">
        <f t="shared" si="42"/>
        <v>0</v>
      </c>
      <c r="S282" s="193">
        <v>0</v>
      </c>
      <c r="T282" s="194">
        <f t="shared" si="43"/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95" t="s">
        <v>179</v>
      </c>
      <c r="AT282" s="195" t="s">
        <v>175</v>
      </c>
      <c r="AU282" s="195" t="s">
        <v>180</v>
      </c>
      <c r="AY282" s="14" t="s">
        <v>172</v>
      </c>
      <c r="BE282" s="196">
        <f t="shared" si="44"/>
        <v>0</v>
      </c>
      <c r="BF282" s="196">
        <f t="shared" si="45"/>
        <v>0</v>
      </c>
      <c r="BG282" s="196">
        <f t="shared" si="46"/>
        <v>0</v>
      </c>
      <c r="BH282" s="196">
        <f t="shared" si="47"/>
        <v>0</v>
      </c>
      <c r="BI282" s="196">
        <f t="shared" si="48"/>
        <v>0</v>
      </c>
      <c r="BJ282" s="14" t="s">
        <v>180</v>
      </c>
      <c r="BK282" s="196">
        <f t="shared" si="49"/>
        <v>0</v>
      </c>
      <c r="BL282" s="14" t="s">
        <v>179</v>
      </c>
      <c r="BM282" s="195" t="s">
        <v>1474</v>
      </c>
    </row>
    <row r="283" spans="1:65" s="2" customFormat="1" ht="24.2" customHeight="1">
      <c r="A283" s="31"/>
      <c r="B283" s="32"/>
      <c r="C283" s="197" t="s">
        <v>1225</v>
      </c>
      <c r="D283" s="197" t="s">
        <v>256</v>
      </c>
      <c r="E283" s="198" t="s">
        <v>1418</v>
      </c>
      <c r="F283" s="199" t="s">
        <v>1419</v>
      </c>
      <c r="G283" s="200" t="s">
        <v>1420</v>
      </c>
      <c r="H283" s="201">
        <v>1</v>
      </c>
      <c r="I283" s="202"/>
      <c r="J283" s="201">
        <f t="shared" si="40"/>
        <v>0</v>
      </c>
      <c r="K283" s="203"/>
      <c r="L283" s="204"/>
      <c r="M283" s="205" t="s">
        <v>1</v>
      </c>
      <c r="N283" s="206" t="s">
        <v>38</v>
      </c>
      <c r="O283" s="68"/>
      <c r="P283" s="193">
        <f t="shared" si="41"/>
        <v>0</v>
      </c>
      <c r="Q283" s="193">
        <v>2.2499999999999999E-2</v>
      </c>
      <c r="R283" s="193">
        <f t="shared" si="42"/>
        <v>2.2499999999999999E-2</v>
      </c>
      <c r="S283" s="193">
        <v>0</v>
      </c>
      <c r="T283" s="194">
        <f t="shared" si="43"/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95" t="s">
        <v>220</v>
      </c>
      <c r="AT283" s="195" t="s">
        <v>256</v>
      </c>
      <c r="AU283" s="195" t="s">
        <v>180</v>
      </c>
      <c r="AY283" s="14" t="s">
        <v>172</v>
      </c>
      <c r="BE283" s="196">
        <f t="shared" si="44"/>
        <v>0</v>
      </c>
      <c r="BF283" s="196">
        <f t="shared" si="45"/>
        <v>0</v>
      </c>
      <c r="BG283" s="196">
        <f t="shared" si="46"/>
        <v>0</v>
      </c>
      <c r="BH283" s="196">
        <f t="shared" si="47"/>
        <v>0</v>
      </c>
      <c r="BI283" s="196">
        <f t="shared" si="48"/>
        <v>0</v>
      </c>
      <c r="BJ283" s="14" t="s">
        <v>180</v>
      </c>
      <c r="BK283" s="196">
        <f t="shared" si="49"/>
        <v>0</v>
      </c>
      <c r="BL283" s="14" t="s">
        <v>179</v>
      </c>
      <c r="BM283" s="195" t="s">
        <v>1477</v>
      </c>
    </row>
    <row r="284" spans="1:65" s="2" customFormat="1" ht="24.2" customHeight="1">
      <c r="A284" s="31"/>
      <c r="B284" s="32"/>
      <c r="C284" s="197" t="s">
        <v>1478</v>
      </c>
      <c r="D284" s="197" t="s">
        <v>256</v>
      </c>
      <c r="E284" s="198" t="s">
        <v>1423</v>
      </c>
      <c r="F284" s="199" t="s">
        <v>1424</v>
      </c>
      <c r="G284" s="200" t="s">
        <v>1048</v>
      </c>
      <c r="H284" s="201">
        <v>2</v>
      </c>
      <c r="I284" s="202"/>
      <c r="J284" s="201">
        <f t="shared" si="40"/>
        <v>0</v>
      </c>
      <c r="K284" s="203"/>
      <c r="L284" s="204"/>
      <c r="M284" s="205" t="s">
        <v>1</v>
      </c>
      <c r="N284" s="206" t="s">
        <v>38</v>
      </c>
      <c r="O284" s="68"/>
      <c r="P284" s="193">
        <f t="shared" si="41"/>
        <v>0</v>
      </c>
      <c r="Q284" s="193">
        <v>2.2499999999999999E-2</v>
      </c>
      <c r="R284" s="193">
        <f t="shared" si="42"/>
        <v>4.4999999999999998E-2</v>
      </c>
      <c r="S284" s="193">
        <v>0</v>
      </c>
      <c r="T284" s="194">
        <f t="shared" si="43"/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95" t="s">
        <v>220</v>
      </c>
      <c r="AT284" s="195" t="s">
        <v>256</v>
      </c>
      <c r="AU284" s="195" t="s">
        <v>180</v>
      </c>
      <c r="AY284" s="14" t="s">
        <v>172</v>
      </c>
      <c r="BE284" s="196">
        <f t="shared" si="44"/>
        <v>0</v>
      </c>
      <c r="BF284" s="196">
        <f t="shared" si="45"/>
        <v>0</v>
      </c>
      <c r="BG284" s="196">
        <f t="shared" si="46"/>
        <v>0</v>
      </c>
      <c r="BH284" s="196">
        <f t="shared" si="47"/>
        <v>0</v>
      </c>
      <c r="BI284" s="196">
        <f t="shared" si="48"/>
        <v>0</v>
      </c>
      <c r="BJ284" s="14" t="s">
        <v>180</v>
      </c>
      <c r="BK284" s="196">
        <f t="shared" si="49"/>
        <v>0</v>
      </c>
      <c r="BL284" s="14" t="s">
        <v>179</v>
      </c>
      <c r="BM284" s="195" t="s">
        <v>1481</v>
      </c>
    </row>
    <row r="285" spans="1:65" s="2" customFormat="1" ht="24.2" customHeight="1">
      <c r="A285" s="31"/>
      <c r="B285" s="32"/>
      <c r="C285" s="184" t="s">
        <v>1228</v>
      </c>
      <c r="D285" s="184" t="s">
        <v>175</v>
      </c>
      <c r="E285" s="185" t="s">
        <v>1426</v>
      </c>
      <c r="F285" s="186" t="s">
        <v>1427</v>
      </c>
      <c r="G285" s="187" t="s">
        <v>1048</v>
      </c>
      <c r="H285" s="188">
        <v>3</v>
      </c>
      <c r="I285" s="189"/>
      <c r="J285" s="188">
        <f t="shared" si="40"/>
        <v>0</v>
      </c>
      <c r="K285" s="190"/>
      <c r="L285" s="36"/>
      <c r="M285" s="191" t="s">
        <v>1</v>
      </c>
      <c r="N285" s="192" t="s">
        <v>38</v>
      </c>
      <c r="O285" s="68"/>
      <c r="P285" s="193">
        <f t="shared" si="41"/>
        <v>0</v>
      </c>
      <c r="Q285" s="193">
        <v>0</v>
      </c>
      <c r="R285" s="193">
        <f t="shared" si="42"/>
        <v>0</v>
      </c>
      <c r="S285" s="193">
        <v>0</v>
      </c>
      <c r="T285" s="194">
        <f t="shared" si="43"/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95" t="s">
        <v>179</v>
      </c>
      <c r="AT285" s="195" t="s">
        <v>175</v>
      </c>
      <c r="AU285" s="195" t="s">
        <v>180</v>
      </c>
      <c r="AY285" s="14" t="s">
        <v>172</v>
      </c>
      <c r="BE285" s="196">
        <f t="shared" si="44"/>
        <v>0</v>
      </c>
      <c r="BF285" s="196">
        <f t="shared" si="45"/>
        <v>0</v>
      </c>
      <c r="BG285" s="196">
        <f t="shared" si="46"/>
        <v>0</v>
      </c>
      <c r="BH285" s="196">
        <f t="shared" si="47"/>
        <v>0</v>
      </c>
      <c r="BI285" s="196">
        <f t="shared" si="48"/>
        <v>0</v>
      </c>
      <c r="BJ285" s="14" t="s">
        <v>180</v>
      </c>
      <c r="BK285" s="196">
        <f t="shared" si="49"/>
        <v>0</v>
      </c>
      <c r="BL285" s="14" t="s">
        <v>179</v>
      </c>
      <c r="BM285" s="195" t="s">
        <v>1484</v>
      </c>
    </row>
    <row r="286" spans="1:65" s="2" customFormat="1" ht="24.2" customHeight="1">
      <c r="A286" s="31"/>
      <c r="B286" s="32"/>
      <c r="C286" s="184" t="s">
        <v>1485</v>
      </c>
      <c r="D286" s="184" t="s">
        <v>175</v>
      </c>
      <c r="E286" s="185" t="s">
        <v>1430</v>
      </c>
      <c r="F286" s="186" t="s">
        <v>1431</v>
      </c>
      <c r="G286" s="187" t="s">
        <v>1048</v>
      </c>
      <c r="H286" s="188">
        <v>1</v>
      </c>
      <c r="I286" s="189"/>
      <c r="J286" s="188">
        <f t="shared" si="40"/>
        <v>0</v>
      </c>
      <c r="K286" s="190"/>
      <c r="L286" s="36"/>
      <c r="M286" s="191" t="s">
        <v>1</v>
      </c>
      <c r="N286" s="192" t="s">
        <v>38</v>
      </c>
      <c r="O286" s="68"/>
      <c r="P286" s="193">
        <f t="shared" si="41"/>
        <v>0</v>
      </c>
      <c r="Q286" s="193">
        <v>0</v>
      </c>
      <c r="R286" s="193">
        <f t="shared" si="42"/>
        <v>0</v>
      </c>
      <c r="S286" s="193">
        <v>0</v>
      </c>
      <c r="T286" s="194">
        <f t="shared" si="43"/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95" t="s">
        <v>179</v>
      </c>
      <c r="AT286" s="195" t="s">
        <v>175</v>
      </c>
      <c r="AU286" s="195" t="s">
        <v>180</v>
      </c>
      <c r="AY286" s="14" t="s">
        <v>172</v>
      </c>
      <c r="BE286" s="196">
        <f t="shared" si="44"/>
        <v>0</v>
      </c>
      <c r="BF286" s="196">
        <f t="shared" si="45"/>
        <v>0</v>
      </c>
      <c r="BG286" s="196">
        <f t="shared" si="46"/>
        <v>0</v>
      </c>
      <c r="BH286" s="196">
        <f t="shared" si="47"/>
        <v>0</v>
      </c>
      <c r="BI286" s="196">
        <f t="shared" si="48"/>
        <v>0</v>
      </c>
      <c r="BJ286" s="14" t="s">
        <v>180</v>
      </c>
      <c r="BK286" s="196">
        <f t="shared" si="49"/>
        <v>0</v>
      </c>
      <c r="BL286" s="14" t="s">
        <v>179</v>
      </c>
      <c r="BM286" s="195" t="s">
        <v>1488</v>
      </c>
    </row>
    <row r="287" spans="1:65" s="2" customFormat="1" ht="24.2" customHeight="1">
      <c r="A287" s="31"/>
      <c r="B287" s="32"/>
      <c r="C287" s="184" t="s">
        <v>1231</v>
      </c>
      <c r="D287" s="184" t="s">
        <v>175</v>
      </c>
      <c r="E287" s="185" t="s">
        <v>1433</v>
      </c>
      <c r="F287" s="186" t="s">
        <v>1434</v>
      </c>
      <c r="G287" s="187" t="s">
        <v>1048</v>
      </c>
      <c r="H287" s="188">
        <v>3</v>
      </c>
      <c r="I287" s="189"/>
      <c r="J287" s="188">
        <f t="shared" ref="J287:J318" si="50">ROUND(I287*H287,2)</f>
        <v>0</v>
      </c>
      <c r="K287" s="190"/>
      <c r="L287" s="36"/>
      <c r="M287" s="191" t="s">
        <v>1</v>
      </c>
      <c r="N287" s="192" t="s">
        <v>38</v>
      </c>
      <c r="O287" s="68"/>
      <c r="P287" s="193">
        <f t="shared" ref="P287:P318" si="51">O287*H287</f>
        <v>0</v>
      </c>
      <c r="Q287" s="193">
        <v>0</v>
      </c>
      <c r="R287" s="193">
        <f t="shared" ref="R287:R318" si="52">Q287*H287</f>
        <v>0</v>
      </c>
      <c r="S287" s="193">
        <v>0</v>
      </c>
      <c r="T287" s="194">
        <f t="shared" ref="T287:T318" si="53">S287*H287</f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95" t="s">
        <v>179</v>
      </c>
      <c r="AT287" s="195" t="s">
        <v>175</v>
      </c>
      <c r="AU287" s="195" t="s">
        <v>180</v>
      </c>
      <c r="AY287" s="14" t="s">
        <v>172</v>
      </c>
      <c r="BE287" s="196">
        <f t="shared" ref="BE287:BE318" si="54">IF(N287="základná",J287,0)</f>
        <v>0</v>
      </c>
      <c r="BF287" s="196">
        <f t="shared" ref="BF287:BF318" si="55">IF(N287="znížená",J287,0)</f>
        <v>0</v>
      </c>
      <c r="BG287" s="196">
        <f t="shared" ref="BG287:BG318" si="56">IF(N287="zákl. prenesená",J287,0)</f>
        <v>0</v>
      </c>
      <c r="BH287" s="196">
        <f t="shared" ref="BH287:BH318" si="57">IF(N287="zníž. prenesená",J287,0)</f>
        <v>0</v>
      </c>
      <c r="BI287" s="196">
        <f t="shared" ref="BI287:BI318" si="58">IF(N287="nulová",J287,0)</f>
        <v>0</v>
      </c>
      <c r="BJ287" s="14" t="s">
        <v>180</v>
      </c>
      <c r="BK287" s="196">
        <f t="shared" ref="BK287:BK318" si="59">ROUND(I287*H287,2)</f>
        <v>0</v>
      </c>
      <c r="BL287" s="14" t="s">
        <v>179</v>
      </c>
      <c r="BM287" s="195" t="s">
        <v>1491</v>
      </c>
    </row>
    <row r="288" spans="1:65" s="2" customFormat="1" ht="24.2" customHeight="1">
      <c r="A288" s="31"/>
      <c r="B288" s="32"/>
      <c r="C288" s="184" t="s">
        <v>1492</v>
      </c>
      <c r="D288" s="184" t="s">
        <v>175</v>
      </c>
      <c r="E288" s="185" t="s">
        <v>1437</v>
      </c>
      <c r="F288" s="186" t="s">
        <v>1438</v>
      </c>
      <c r="G288" s="187" t="s">
        <v>1048</v>
      </c>
      <c r="H288" s="188">
        <v>1</v>
      </c>
      <c r="I288" s="189"/>
      <c r="J288" s="188">
        <f t="shared" si="50"/>
        <v>0</v>
      </c>
      <c r="K288" s="190"/>
      <c r="L288" s="36"/>
      <c r="M288" s="191" t="s">
        <v>1</v>
      </c>
      <c r="N288" s="192" t="s">
        <v>38</v>
      </c>
      <c r="O288" s="68"/>
      <c r="P288" s="193">
        <f t="shared" si="51"/>
        <v>0</v>
      </c>
      <c r="Q288" s="193">
        <v>0</v>
      </c>
      <c r="R288" s="193">
        <f t="shared" si="52"/>
        <v>0</v>
      </c>
      <c r="S288" s="193">
        <v>0</v>
      </c>
      <c r="T288" s="194">
        <f t="shared" si="53"/>
        <v>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R288" s="195" t="s">
        <v>179</v>
      </c>
      <c r="AT288" s="195" t="s">
        <v>175</v>
      </c>
      <c r="AU288" s="195" t="s">
        <v>180</v>
      </c>
      <c r="AY288" s="14" t="s">
        <v>172</v>
      </c>
      <c r="BE288" s="196">
        <f t="shared" si="54"/>
        <v>0</v>
      </c>
      <c r="BF288" s="196">
        <f t="shared" si="55"/>
        <v>0</v>
      </c>
      <c r="BG288" s="196">
        <f t="shared" si="56"/>
        <v>0</v>
      </c>
      <c r="BH288" s="196">
        <f t="shared" si="57"/>
        <v>0</v>
      </c>
      <c r="BI288" s="196">
        <f t="shared" si="58"/>
        <v>0</v>
      </c>
      <c r="BJ288" s="14" t="s">
        <v>180</v>
      </c>
      <c r="BK288" s="196">
        <f t="shared" si="59"/>
        <v>0</v>
      </c>
      <c r="BL288" s="14" t="s">
        <v>179</v>
      </c>
      <c r="BM288" s="195" t="s">
        <v>1495</v>
      </c>
    </row>
    <row r="289" spans="1:65" s="2" customFormat="1" ht="24.2" customHeight="1">
      <c r="A289" s="31"/>
      <c r="B289" s="32"/>
      <c r="C289" s="184" t="s">
        <v>1234</v>
      </c>
      <c r="D289" s="184" t="s">
        <v>175</v>
      </c>
      <c r="E289" s="185" t="s">
        <v>1440</v>
      </c>
      <c r="F289" s="186" t="s">
        <v>1441</v>
      </c>
      <c r="G289" s="187" t="s">
        <v>1048</v>
      </c>
      <c r="H289" s="188">
        <v>16</v>
      </c>
      <c r="I289" s="189"/>
      <c r="J289" s="188">
        <f t="shared" si="50"/>
        <v>0</v>
      </c>
      <c r="K289" s="190"/>
      <c r="L289" s="36"/>
      <c r="M289" s="191" t="s">
        <v>1</v>
      </c>
      <c r="N289" s="192" t="s">
        <v>38</v>
      </c>
      <c r="O289" s="68"/>
      <c r="P289" s="193">
        <f t="shared" si="51"/>
        <v>0</v>
      </c>
      <c r="Q289" s="193">
        <v>0</v>
      </c>
      <c r="R289" s="193">
        <f t="shared" si="52"/>
        <v>0</v>
      </c>
      <c r="S289" s="193">
        <v>0</v>
      </c>
      <c r="T289" s="194">
        <f t="shared" si="53"/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95" t="s">
        <v>179</v>
      </c>
      <c r="AT289" s="195" t="s">
        <v>175</v>
      </c>
      <c r="AU289" s="195" t="s">
        <v>180</v>
      </c>
      <c r="AY289" s="14" t="s">
        <v>172</v>
      </c>
      <c r="BE289" s="196">
        <f t="shared" si="54"/>
        <v>0</v>
      </c>
      <c r="BF289" s="196">
        <f t="shared" si="55"/>
        <v>0</v>
      </c>
      <c r="BG289" s="196">
        <f t="shared" si="56"/>
        <v>0</v>
      </c>
      <c r="BH289" s="196">
        <f t="shared" si="57"/>
        <v>0</v>
      </c>
      <c r="BI289" s="196">
        <f t="shared" si="58"/>
        <v>0</v>
      </c>
      <c r="BJ289" s="14" t="s">
        <v>180</v>
      </c>
      <c r="BK289" s="196">
        <f t="shared" si="59"/>
        <v>0</v>
      </c>
      <c r="BL289" s="14" t="s">
        <v>179</v>
      </c>
      <c r="BM289" s="195" t="s">
        <v>1498</v>
      </c>
    </row>
    <row r="290" spans="1:65" s="2" customFormat="1" ht="24.2" customHeight="1">
      <c r="A290" s="31"/>
      <c r="B290" s="32"/>
      <c r="C290" s="184" t="s">
        <v>1499</v>
      </c>
      <c r="D290" s="184" t="s">
        <v>175</v>
      </c>
      <c r="E290" s="185" t="s">
        <v>1444</v>
      </c>
      <c r="F290" s="186" t="s">
        <v>1445</v>
      </c>
      <c r="G290" s="187" t="s">
        <v>1048</v>
      </c>
      <c r="H290" s="188">
        <v>5</v>
      </c>
      <c r="I290" s="189"/>
      <c r="J290" s="188">
        <f t="shared" si="50"/>
        <v>0</v>
      </c>
      <c r="K290" s="190"/>
      <c r="L290" s="36"/>
      <c r="M290" s="191" t="s">
        <v>1</v>
      </c>
      <c r="N290" s="192" t="s">
        <v>38</v>
      </c>
      <c r="O290" s="68"/>
      <c r="P290" s="193">
        <f t="shared" si="51"/>
        <v>0</v>
      </c>
      <c r="Q290" s="193">
        <v>0</v>
      </c>
      <c r="R290" s="193">
        <f t="shared" si="52"/>
        <v>0</v>
      </c>
      <c r="S290" s="193">
        <v>0</v>
      </c>
      <c r="T290" s="194">
        <f t="shared" si="53"/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95" t="s">
        <v>179</v>
      </c>
      <c r="AT290" s="195" t="s">
        <v>175</v>
      </c>
      <c r="AU290" s="195" t="s">
        <v>180</v>
      </c>
      <c r="AY290" s="14" t="s">
        <v>172</v>
      </c>
      <c r="BE290" s="196">
        <f t="shared" si="54"/>
        <v>0</v>
      </c>
      <c r="BF290" s="196">
        <f t="shared" si="55"/>
        <v>0</v>
      </c>
      <c r="BG290" s="196">
        <f t="shared" si="56"/>
        <v>0</v>
      </c>
      <c r="BH290" s="196">
        <f t="shared" si="57"/>
        <v>0</v>
      </c>
      <c r="BI290" s="196">
        <f t="shared" si="58"/>
        <v>0</v>
      </c>
      <c r="BJ290" s="14" t="s">
        <v>180</v>
      </c>
      <c r="BK290" s="196">
        <f t="shared" si="59"/>
        <v>0</v>
      </c>
      <c r="BL290" s="14" t="s">
        <v>179</v>
      </c>
      <c r="BM290" s="195" t="s">
        <v>1502</v>
      </c>
    </row>
    <row r="291" spans="1:65" s="2" customFormat="1" ht="24.2" customHeight="1">
      <c r="A291" s="31"/>
      <c r="B291" s="32"/>
      <c r="C291" s="197" t="s">
        <v>1237</v>
      </c>
      <c r="D291" s="197" t="s">
        <v>256</v>
      </c>
      <c r="E291" s="198" t="s">
        <v>1447</v>
      </c>
      <c r="F291" s="199" t="s">
        <v>1448</v>
      </c>
      <c r="G291" s="200" t="s">
        <v>1048</v>
      </c>
      <c r="H291" s="201">
        <v>5</v>
      </c>
      <c r="I291" s="202"/>
      <c r="J291" s="201">
        <f t="shared" si="50"/>
        <v>0</v>
      </c>
      <c r="K291" s="203"/>
      <c r="L291" s="204"/>
      <c r="M291" s="205" t="s">
        <v>1</v>
      </c>
      <c r="N291" s="206" t="s">
        <v>38</v>
      </c>
      <c r="O291" s="68"/>
      <c r="P291" s="193">
        <f t="shared" si="51"/>
        <v>0</v>
      </c>
      <c r="Q291" s="193">
        <v>0.05</v>
      </c>
      <c r="R291" s="193">
        <f t="shared" si="52"/>
        <v>0.25</v>
      </c>
      <c r="S291" s="193">
        <v>0</v>
      </c>
      <c r="T291" s="194">
        <f t="shared" si="53"/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95" t="s">
        <v>220</v>
      </c>
      <c r="AT291" s="195" t="s">
        <v>256</v>
      </c>
      <c r="AU291" s="195" t="s">
        <v>180</v>
      </c>
      <c r="AY291" s="14" t="s">
        <v>172</v>
      </c>
      <c r="BE291" s="196">
        <f t="shared" si="54"/>
        <v>0</v>
      </c>
      <c r="BF291" s="196">
        <f t="shared" si="55"/>
        <v>0</v>
      </c>
      <c r="BG291" s="196">
        <f t="shared" si="56"/>
        <v>0</v>
      </c>
      <c r="BH291" s="196">
        <f t="shared" si="57"/>
        <v>0</v>
      </c>
      <c r="BI291" s="196">
        <f t="shared" si="58"/>
        <v>0</v>
      </c>
      <c r="BJ291" s="14" t="s">
        <v>180</v>
      </c>
      <c r="BK291" s="196">
        <f t="shared" si="59"/>
        <v>0</v>
      </c>
      <c r="BL291" s="14" t="s">
        <v>179</v>
      </c>
      <c r="BM291" s="195" t="s">
        <v>1505</v>
      </c>
    </row>
    <row r="292" spans="1:65" s="2" customFormat="1" ht="24.2" customHeight="1">
      <c r="A292" s="31"/>
      <c r="B292" s="32"/>
      <c r="C292" s="184" t="s">
        <v>1506</v>
      </c>
      <c r="D292" s="184" t="s">
        <v>175</v>
      </c>
      <c r="E292" s="185" t="s">
        <v>1451</v>
      </c>
      <c r="F292" s="186" t="s">
        <v>1452</v>
      </c>
      <c r="G292" s="187" t="s">
        <v>1048</v>
      </c>
      <c r="H292" s="188">
        <v>5</v>
      </c>
      <c r="I292" s="189"/>
      <c r="J292" s="188">
        <f t="shared" si="50"/>
        <v>0</v>
      </c>
      <c r="K292" s="190"/>
      <c r="L292" s="36"/>
      <c r="M292" s="191" t="s">
        <v>1</v>
      </c>
      <c r="N292" s="192" t="s">
        <v>38</v>
      </c>
      <c r="O292" s="68"/>
      <c r="P292" s="193">
        <f t="shared" si="51"/>
        <v>0</v>
      </c>
      <c r="Q292" s="193">
        <v>0</v>
      </c>
      <c r="R292" s="193">
        <f t="shared" si="52"/>
        <v>0</v>
      </c>
      <c r="S292" s="193">
        <v>0</v>
      </c>
      <c r="T292" s="194">
        <f t="shared" si="53"/>
        <v>0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95" t="s">
        <v>179</v>
      </c>
      <c r="AT292" s="195" t="s">
        <v>175</v>
      </c>
      <c r="AU292" s="195" t="s">
        <v>180</v>
      </c>
      <c r="AY292" s="14" t="s">
        <v>172</v>
      </c>
      <c r="BE292" s="196">
        <f t="shared" si="54"/>
        <v>0</v>
      </c>
      <c r="BF292" s="196">
        <f t="shared" si="55"/>
        <v>0</v>
      </c>
      <c r="BG292" s="196">
        <f t="shared" si="56"/>
        <v>0</v>
      </c>
      <c r="BH292" s="196">
        <f t="shared" si="57"/>
        <v>0</v>
      </c>
      <c r="BI292" s="196">
        <f t="shared" si="58"/>
        <v>0</v>
      </c>
      <c r="BJ292" s="14" t="s">
        <v>180</v>
      </c>
      <c r="BK292" s="196">
        <f t="shared" si="59"/>
        <v>0</v>
      </c>
      <c r="BL292" s="14" t="s">
        <v>179</v>
      </c>
      <c r="BM292" s="195" t="s">
        <v>1509</v>
      </c>
    </row>
    <row r="293" spans="1:65" s="2" customFormat="1" ht="24.2" customHeight="1">
      <c r="A293" s="31"/>
      <c r="B293" s="32"/>
      <c r="C293" s="184" t="s">
        <v>1240</v>
      </c>
      <c r="D293" s="184" t="s">
        <v>175</v>
      </c>
      <c r="E293" s="185" t="s">
        <v>1454</v>
      </c>
      <c r="F293" s="186" t="s">
        <v>1455</v>
      </c>
      <c r="G293" s="187" t="s">
        <v>1048</v>
      </c>
      <c r="H293" s="188">
        <v>2</v>
      </c>
      <c r="I293" s="189"/>
      <c r="J293" s="188">
        <f t="shared" si="50"/>
        <v>0</v>
      </c>
      <c r="K293" s="190"/>
      <c r="L293" s="36"/>
      <c r="M293" s="191" t="s">
        <v>1</v>
      </c>
      <c r="N293" s="192" t="s">
        <v>38</v>
      </c>
      <c r="O293" s="68"/>
      <c r="P293" s="193">
        <f t="shared" si="51"/>
        <v>0</v>
      </c>
      <c r="Q293" s="193">
        <v>0</v>
      </c>
      <c r="R293" s="193">
        <f t="shared" si="52"/>
        <v>0</v>
      </c>
      <c r="S293" s="193">
        <v>0</v>
      </c>
      <c r="T293" s="194">
        <f t="shared" si="53"/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95" t="s">
        <v>179</v>
      </c>
      <c r="AT293" s="195" t="s">
        <v>175</v>
      </c>
      <c r="AU293" s="195" t="s">
        <v>180</v>
      </c>
      <c r="AY293" s="14" t="s">
        <v>172</v>
      </c>
      <c r="BE293" s="196">
        <f t="shared" si="54"/>
        <v>0</v>
      </c>
      <c r="BF293" s="196">
        <f t="shared" si="55"/>
        <v>0</v>
      </c>
      <c r="BG293" s="196">
        <f t="shared" si="56"/>
        <v>0</v>
      </c>
      <c r="BH293" s="196">
        <f t="shared" si="57"/>
        <v>0</v>
      </c>
      <c r="BI293" s="196">
        <f t="shared" si="58"/>
        <v>0</v>
      </c>
      <c r="BJ293" s="14" t="s">
        <v>180</v>
      </c>
      <c r="BK293" s="196">
        <f t="shared" si="59"/>
        <v>0</v>
      </c>
      <c r="BL293" s="14" t="s">
        <v>179</v>
      </c>
      <c r="BM293" s="195" t="s">
        <v>1512</v>
      </c>
    </row>
    <row r="294" spans="1:65" s="2" customFormat="1" ht="37.9" customHeight="1">
      <c r="A294" s="31"/>
      <c r="B294" s="32"/>
      <c r="C294" s="197" t="s">
        <v>1513</v>
      </c>
      <c r="D294" s="197" t="s">
        <v>256</v>
      </c>
      <c r="E294" s="198" t="s">
        <v>1458</v>
      </c>
      <c r="F294" s="199" t="s">
        <v>1459</v>
      </c>
      <c r="G294" s="200" t="s">
        <v>1048</v>
      </c>
      <c r="H294" s="201">
        <v>2</v>
      </c>
      <c r="I294" s="202"/>
      <c r="J294" s="201">
        <f t="shared" si="50"/>
        <v>0</v>
      </c>
      <c r="K294" s="203"/>
      <c r="L294" s="204"/>
      <c r="M294" s="205" t="s">
        <v>1</v>
      </c>
      <c r="N294" s="206" t="s">
        <v>38</v>
      </c>
      <c r="O294" s="68"/>
      <c r="P294" s="193">
        <f t="shared" si="51"/>
        <v>0</v>
      </c>
      <c r="Q294" s="193">
        <v>0.17499999999999999</v>
      </c>
      <c r="R294" s="193">
        <f t="shared" si="52"/>
        <v>0.35</v>
      </c>
      <c r="S294" s="193">
        <v>0</v>
      </c>
      <c r="T294" s="194">
        <f t="shared" si="53"/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95" t="s">
        <v>220</v>
      </c>
      <c r="AT294" s="195" t="s">
        <v>256</v>
      </c>
      <c r="AU294" s="195" t="s">
        <v>180</v>
      </c>
      <c r="AY294" s="14" t="s">
        <v>172</v>
      </c>
      <c r="BE294" s="196">
        <f t="shared" si="54"/>
        <v>0</v>
      </c>
      <c r="BF294" s="196">
        <f t="shared" si="55"/>
        <v>0</v>
      </c>
      <c r="BG294" s="196">
        <f t="shared" si="56"/>
        <v>0</v>
      </c>
      <c r="BH294" s="196">
        <f t="shared" si="57"/>
        <v>0</v>
      </c>
      <c r="BI294" s="196">
        <f t="shared" si="58"/>
        <v>0</v>
      </c>
      <c r="BJ294" s="14" t="s">
        <v>180</v>
      </c>
      <c r="BK294" s="196">
        <f t="shared" si="59"/>
        <v>0</v>
      </c>
      <c r="BL294" s="14" t="s">
        <v>179</v>
      </c>
      <c r="BM294" s="195" t="s">
        <v>1516</v>
      </c>
    </row>
    <row r="295" spans="1:65" s="2" customFormat="1" ht="24.2" customHeight="1">
      <c r="A295" s="31"/>
      <c r="B295" s="32"/>
      <c r="C295" s="184" t="s">
        <v>1243</v>
      </c>
      <c r="D295" s="184" t="s">
        <v>175</v>
      </c>
      <c r="E295" s="185" t="s">
        <v>1461</v>
      </c>
      <c r="F295" s="186" t="s">
        <v>1462</v>
      </c>
      <c r="G295" s="187" t="s">
        <v>1048</v>
      </c>
      <c r="H295" s="188">
        <v>2</v>
      </c>
      <c r="I295" s="189"/>
      <c r="J295" s="188">
        <f t="shared" si="50"/>
        <v>0</v>
      </c>
      <c r="K295" s="190"/>
      <c r="L295" s="36"/>
      <c r="M295" s="191" t="s">
        <v>1</v>
      </c>
      <c r="N295" s="192" t="s">
        <v>38</v>
      </c>
      <c r="O295" s="68"/>
      <c r="P295" s="193">
        <f t="shared" si="51"/>
        <v>0</v>
      </c>
      <c r="Q295" s="193">
        <v>0.17</v>
      </c>
      <c r="R295" s="193">
        <f t="shared" si="52"/>
        <v>0.34</v>
      </c>
      <c r="S295" s="193">
        <v>0.17</v>
      </c>
      <c r="T295" s="194">
        <f t="shared" si="53"/>
        <v>0.34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95" t="s">
        <v>179</v>
      </c>
      <c r="AT295" s="195" t="s">
        <v>175</v>
      </c>
      <c r="AU295" s="195" t="s">
        <v>180</v>
      </c>
      <c r="AY295" s="14" t="s">
        <v>172</v>
      </c>
      <c r="BE295" s="196">
        <f t="shared" si="54"/>
        <v>0</v>
      </c>
      <c r="BF295" s="196">
        <f t="shared" si="55"/>
        <v>0</v>
      </c>
      <c r="BG295" s="196">
        <f t="shared" si="56"/>
        <v>0</v>
      </c>
      <c r="BH295" s="196">
        <f t="shared" si="57"/>
        <v>0</v>
      </c>
      <c r="BI295" s="196">
        <f t="shared" si="58"/>
        <v>0</v>
      </c>
      <c r="BJ295" s="14" t="s">
        <v>180</v>
      </c>
      <c r="BK295" s="196">
        <f t="shared" si="59"/>
        <v>0</v>
      </c>
      <c r="BL295" s="14" t="s">
        <v>179</v>
      </c>
      <c r="BM295" s="195" t="s">
        <v>1519</v>
      </c>
    </row>
    <row r="296" spans="1:65" s="2" customFormat="1" ht="24.2" customHeight="1">
      <c r="A296" s="31"/>
      <c r="B296" s="32"/>
      <c r="C296" s="184" t="s">
        <v>1520</v>
      </c>
      <c r="D296" s="184" t="s">
        <v>175</v>
      </c>
      <c r="E296" s="185" t="s">
        <v>1465</v>
      </c>
      <c r="F296" s="186" t="s">
        <v>1466</v>
      </c>
      <c r="G296" s="187" t="s">
        <v>1048</v>
      </c>
      <c r="H296" s="188">
        <v>1</v>
      </c>
      <c r="I296" s="189"/>
      <c r="J296" s="188">
        <f t="shared" si="50"/>
        <v>0</v>
      </c>
      <c r="K296" s="190"/>
      <c r="L296" s="36"/>
      <c r="M296" s="191" t="s">
        <v>1</v>
      </c>
      <c r="N296" s="192" t="s">
        <v>38</v>
      </c>
      <c r="O296" s="68"/>
      <c r="P296" s="193">
        <f t="shared" si="51"/>
        <v>0</v>
      </c>
      <c r="Q296" s="193">
        <v>0</v>
      </c>
      <c r="R296" s="193">
        <f t="shared" si="52"/>
        <v>0</v>
      </c>
      <c r="S296" s="193">
        <v>0</v>
      </c>
      <c r="T296" s="194">
        <f t="shared" si="53"/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95" t="s">
        <v>179</v>
      </c>
      <c r="AT296" s="195" t="s">
        <v>175</v>
      </c>
      <c r="AU296" s="195" t="s">
        <v>180</v>
      </c>
      <c r="AY296" s="14" t="s">
        <v>172</v>
      </c>
      <c r="BE296" s="196">
        <f t="shared" si="54"/>
        <v>0</v>
      </c>
      <c r="BF296" s="196">
        <f t="shared" si="55"/>
        <v>0</v>
      </c>
      <c r="BG296" s="196">
        <f t="shared" si="56"/>
        <v>0</v>
      </c>
      <c r="BH296" s="196">
        <f t="shared" si="57"/>
        <v>0</v>
      </c>
      <c r="BI296" s="196">
        <f t="shared" si="58"/>
        <v>0</v>
      </c>
      <c r="BJ296" s="14" t="s">
        <v>180</v>
      </c>
      <c r="BK296" s="196">
        <f t="shared" si="59"/>
        <v>0</v>
      </c>
      <c r="BL296" s="14" t="s">
        <v>179</v>
      </c>
      <c r="BM296" s="195" t="s">
        <v>1523</v>
      </c>
    </row>
    <row r="297" spans="1:65" s="2" customFormat="1" ht="24.2" customHeight="1">
      <c r="A297" s="31"/>
      <c r="B297" s="32"/>
      <c r="C297" s="197" t="s">
        <v>1246</v>
      </c>
      <c r="D297" s="197" t="s">
        <v>256</v>
      </c>
      <c r="E297" s="198" t="s">
        <v>1876</v>
      </c>
      <c r="F297" s="199" t="s">
        <v>1877</v>
      </c>
      <c r="G297" s="200" t="s">
        <v>1048</v>
      </c>
      <c r="H297" s="201">
        <v>1</v>
      </c>
      <c r="I297" s="202"/>
      <c r="J297" s="201">
        <f t="shared" si="50"/>
        <v>0</v>
      </c>
      <c r="K297" s="203"/>
      <c r="L297" s="204"/>
      <c r="M297" s="205" t="s">
        <v>1</v>
      </c>
      <c r="N297" s="206" t="s">
        <v>38</v>
      </c>
      <c r="O297" s="68"/>
      <c r="P297" s="193">
        <f t="shared" si="51"/>
        <v>0</v>
      </c>
      <c r="Q297" s="193">
        <v>2.15</v>
      </c>
      <c r="R297" s="193">
        <f t="shared" si="52"/>
        <v>2.15</v>
      </c>
      <c r="S297" s="193">
        <v>0</v>
      </c>
      <c r="T297" s="194">
        <f t="shared" si="53"/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95" t="s">
        <v>220</v>
      </c>
      <c r="AT297" s="195" t="s">
        <v>256</v>
      </c>
      <c r="AU297" s="195" t="s">
        <v>180</v>
      </c>
      <c r="AY297" s="14" t="s">
        <v>172</v>
      </c>
      <c r="BE297" s="196">
        <f t="shared" si="54"/>
        <v>0</v>
      </c>
      <c r="BF297" s="196">
        <f t="shared" si="55"/>
        <v>0</v>
      </c>
      <c r="BG297" s="196">
        <f t="shared" si="56"/>
        <v>0</v>
      </c>
      <c r="BH297" s="196">
        <f t="shared" si="57"/>
        <v>0</v>
      </c>
      <c r="BI297" s="196">
        <f t="shared" si="58"/>
        <v>0</v>
      </c>
      <c r="BJ297" s="14" t="s">
        <v>180</v>
      </c>
      <c r="BK297" s="196">
        <f t="shared" si="59"/>
        <v>0</v>
      </c>
      <c r="BL297" s="14" t="s">
        <v>179</v>
      </c>
      <c r="BM297" s="195" t="s">
        <v>1526</v>
      </c>
    </row>
    <row r="298" spans="1:65" s="2" customFormat="1" ht="24.2" customHeight="1">
      <c r="A298" s="31"/>
      <c r="B298" s="32"/>
      <c r="C298" s="184" t="s">
        <v>1527</v>
      </c>
      <c r="D298" s="184" t="s">
        <v>175</v>
      </c>
      <c r="E298" s="185" t="s">
        <v>1472</v>
      </c>
      <c r="F298" s="186" t="s">
        <v>1473</v>
      </c>
      <c r="G298" s="187" t="s">
        <v>1048</v>
      </c>
      <c r="H298" s="188">
        <v>2</v>
      </c>
      <c r="I298" s="189"/>
      <c r="J298" s="188">
        <f t="shared" si="50"/>
        <v>0</v>
      </c>
      <c r="K298" s="190"/>
      <c r="L298" s="36"/>
      <c r="M298" s="191" t="s">
        <v>1</v>
      </c>
      <c r="N298" s="192" t="s">
        <v>38</v>
      </c>
      <c r="O298" s="68"/>
      <c r="P298" s="193">
        <f t="shared" si="51"/>
        <v>0</v>
      </c>
      <c r="Q298" s="193">
        <v>0</v>
      </c>
      <c r="R298" s="193">
        <f t="shared" si="52"/>
        <v>0</v>
      </c>
      <c r="S298" s="193">
        <v>0</v>
      </c>
      <c r="T298" s="194">
        <f t="shared" si="53"/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95" t="s">
        <v>179</v>
      </c>
      <c r="AT298" s="195" t="s">
        <v>175</v>
      </c>
      <c r="AU298" s="195" t="s">
        <v>180</v>
      </c>
      <c r="AY298" s="14" t="s">
        <v>172</v>
      </c>
      <c r="BE298" s="196">
        <f t="shared" si="54"/>
        <v>0</v>
      </c>
      <c r="BF298" s="196">
        <f t="shared" si="55"/>
        <v>0</v>
      </c>
      <c r="BG298" s="196">
        <f t="shared" si="56"/>
        <v>0</v>
      </c>
      <c r="BH298" s="196">
        <f t="shared" si="57"/>
        <v>0</v>
      </c>
      <c r="BI298" s="196">
        <f t="shared" si="58"/>
        <v>0</v>
      </c>
      <c r="BJ298" s="14" t="s">
        <v>180</v>
      </c>
      <c r="BK298" s="196">
        <f t="shared" si="59"/>
        <v>0</v>
      </c>
      <c r="BL298" s="14" t="s">
        <v>179</v>
      </c>
      <c r="BM298" s="195" t="s">
        <v>1530</v>
      </c>
    </row>
    <row r="299" spans="1:65" s="2" customFormat="1" ht="24.2" customHeight="1">
      <c r="A299" s="31"/>
      <c r="B299" s="32"/>
      <c r="C299" s="197" t="s">
        <v>1249</v>
      </c>
      <c r="D299" s="197" t="s">
        <v>256</v>
      </c>
      <c r="E299" s="198" t="s">
        <v>1479</v>
      </c>
      <c r="F299" s="199" t="s">
        <v>1480</v>
      </c>
      <c r="G299" s="200" t="s">
        <v>1048</v>
      </c>
      <c r="H299" s="201">
        <v>1</v>
      </c>
      <c r="I299" s="202"/>
      <c r="J299" s="201">
        <f t="shared" si="50"/>
        <v>0</v>
      </c>
      <c r="K299" s="203"/>
      <c r="L299" s="204"/>
      <c r="M299" s="205" t="s">
        <v>1</v>
      </c>
      <c r="N299" s="206" t="s">
        <v>38</v>
      </c>
      <c r="O299" s="68"/>
      <c r="P299" s="193">
        <f t="shared" si="51"/>
        <v>0</v>
      </c>
      <c r="Q299" s="193">
        <v>7.4999999999999997E-2</v>
      </c>
      <c r="R299" s="193">
        <f t="shared" si="52"/>
        <v>7.4999999999999997E-2</v>
      </c>
      <c r="S299" s="193">
        <v>0</v>
      </c>
      <c r="T299" s="194">
        <f t="shared" si="53"/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95" t="s">
        <v>220</v>
      </c>
      <c r="AT299" s="195" t="s">
        <v>256</v>
      </c>
      <c r="AU299" s="195" t="s">
        <v>180</v>
      </c>
      <c r="AY299" s="14" t="s">
        <v>172</v>
      </c>
      <c r="BE299" s="196">
        <f t="shared" si="54"/>
        <v>0</v>
      </c>
      <c r="BF299" s="196">
        <f t="shared" si="55"/>
        <v>0</v>
      </c>
      <c r="BG299" s="196">
        <f t="shared" si="56"/>
        <v>0</v>
      </c>
      <c r="BH299" s="196">
        <f t="shared" si="57"/>
        <v>0</v>
      </c>
      <c r="BI299" s="196">
        <f t="shared" si="58"/>
        <v>0</v>
      </c>
      <c r="BJ299" s="14" t="s">
        <v>180</v>
      </c>
      <c r="BK299" s="196">
        <f t="shared" si="59"/>
        <v>0</v>
      </c>
      <c r="BL299" s="14" t="s">
        <v>179</v>
      </c>
      <c r="BM299" s="195" t="s">
        <v>1533</v>
      </c>
    </row>
    <row r="300" spans="1:65" s="2" customFormat="1" ht="24.2" customHeight="1">
      <c r="A300" s="31"/>
      <c r="B300" s="32"/>
      <c r="C300" s="197" t="s">
        <v>1534</v>
      </c>
      <c r="D300" s="197" t="s">
        <v>256</v>
      </c>
      <c r="E300" s="198" t="s">
        <v>2168</v>
      </c>
      <c r="F300" s="199" t="s">
        <v>2169</v>
      </c>
      <c r="G300" s="200" t="s">
        <v>1048</v>
      </c>
      <c r="H300" s="201">
        <v>1</v>
      </c>
      <c r="I300" s="202"/>
      <c r="J300" s="201">
        <f t="shared" si="50"/>
        <v>0</v>
      </c>
      <c r="K300" s="203"/>
      <c r="L300" s="204"/>
      <c r="M300" s="205" t="s">
        <v>1</v>
      </c>
      <c r="N300" s="206" t="s">
        <v>38</v>
      </c>
      <c r="O300" s="68"/>
      <c r="P300" s="193">
        <f t="shared" si="51"/>
        <v>0</v>
      </c>
      <c r="Q300" s="193">
        <v>9.5000000000000001E-2</v>
      </c>
      <c r="R300" s="193">
        <f t="shared" si="52"/>
        <v>9.5000000000000001E-2</v>
      </c>
      <c r="S300" s="193">
        <v>0</v>
      </c>
      <c r="T300" s="194">
        <f t="shared" si="53"/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95" t="s">
        <v>220</v>
      </c>
      <c r="AT300" s="195" t="s">
        <v>256</v>
      </c>
      <c r="AU300" s="195" t="s">
        <v>180</v>
      </c>
      <c r="AY300" s="14" t="s">
        <v>172</v>
      </c>
      <c r="BE300" s="196">
        <f t="shared" si="54"/>
        <v>0</v>
      </c>
      <c r="BF300" s="196">
        <f t="shared" si="55"/>
        <v>0</v>
      </c>
      <c r="BG300" s="196">
        <f t="shared" si="56"/>
        <v>0</v>
      </c>
      <c r="BH300" s="196">
        <f t="shared" si="57"/>
        <v>0</v>
      </c>
      <c r="BI300" s="196">
        <f t="shared" si="58"/>
        <v>0</v>
      </c>
      <c r="BJ300" s="14" t="s">
        <v>180</v>
      </c>
      <c r="BK300" s="196">
        <f t="shared" si="59"/>
        <v>0</v>
      </c>
      <c r="BL300" s="14" t="s">
        <v>179</v>
      </c>
      <c r="BM300" s="195" t="s">
        <v>1537</v>
      </c>
    </row>
    <row r="301" spans="1:65" s="2" customFormat="1" ht="24.2" customHeight="1">
      <c r="A301" s="31"/>
      <c r="B301" s="32"/>
      <c r="C301" s="184" t="s">
        <v>1253</v>
      </c>
      <c r="D301" s="184" t="s">
        <v>175</v>
      </c>
      <c r="E301" s="185" t="s">
        <v>1882</v>
      </c>
      <c r="F301" s="186" t="s">
        <v>1883</v>
      </c>
      <c r="G301" s="187" t="s">
        <v>1048</v>
      </c>
      <c r="H301" s="188">
        <v>2</v>
      </c>
      <c r="I301" s="189"/>
      <c r="J301" s="188">
        <f t="shared" si="50"/>
        <v>0</v>
      </c>
      <c r="K301" s="190"/>
      <c r="L301" s="36"/>
      <c r="M301" s="191" t="s">
        <v>1</v>
      </c>
      <c r="N301" s="192" t="s">
        <v>38</v>
      </c>
      <c r="O301" s="68"/>
      <c r="P301" s="193">
        <f t="shared" si="51"/>
        <v>0</v>
      </c>
      <c r="Q301" s="193">
        <v>0</v>
      </c>
      <c r="R301" s="193">
        <f t="shared" si="52"/>
        <v>0</v>
      </c>
      <c r="S301" s="193">
        <v>0</v>
      </c>
      <c r="T301" s="194">
        <f t="shared" si="53"/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95" t="s">
        <v>179</v>
      </c>
      <c r="AT301" s="195" t="s">
        <v>175</v>
      </c>
      <c r="AU301" s="195" t="s">
        <v>180</v>
      </c>
      <c r="AY301" s="14" t="s">
        <v>172</v>
      </c>
      <c r="BE301" s="196">
        <f t="shared" si="54"/>
        <v>0</v>
      </c>
      <c r="BF301" s="196">
        <f t="shared" si="55"/>
        <v>0</v>
      </c>
      <c r="BG301" s="196">
        <f t="shared" si="56"/>
        <v>0</v>
      </c>
      <c r="BH301" s="196">
        <f t="shared" si="57"/>
        <v>0</v>
      </c>
      <c r="BI301" s="196">
        <f t="shared" si="58"/>
        <v>0</v>
      </c>
      <c r="BJ301" s="14" t="s">
        <v>180</v>
      </c>
      <c r="BK301" s="196">
        <f t="shared" si="59"/>
        <v>0</v>
      </c>
      <c r="BL301" s="14" t="s">
        <v>179</v>
      </c>
      <c r="BM301" s="195" t="s">
        <v>1540</v>
      </c>
    </row>
    <row r="302" spans="1:65" s="2" customFormat="1" ht="24.2" customHeight="1">
      <c r="A302" s="31"/>
      <c r="B302" s="32"/>
      <c r="C302" s="184" t="s">
        <v>1541</v>
      </c>
      <c r="D302" s="184" t="s">
        <v>175</v>
      </c>
      <c r="E302" s="185" t="s">
        <v>1884</v>
      </c>
      <c r="F302" s="186" t="s">
        <v>1885</v>
      </c>
      <c r="G302" s="187" t="s">
        <v>1048</v>
      </c>
      <c r="H302" s="188">
        <v>7</v>
      </c>
      <c r="I302" s="189"/>
      <c r="J302" s="188">
        <f t="shared" si="50"/>
        <v>0</v>
      </c>
      <c r="K302" s="190"/>
      <c r="L302" s="36"/>
      <c r="M302" s="191" t="s">
        <v>1</v>
      </c>
      <c r="N302" s="192" t="s">
        <v>38</v>
      </c>
      <c r="O302" s="68"/>
      <c r="P302" s="193">
        <f t="shared" si="51"/>
        <v>0</v>
      </c>
      <c r="Q302" s="193">
        <v>0</v>
      </c>
      <c r="R302" s="193">
        <f t="shared" si="52"/>
        <v>0</v>
      </c>
      <c r="S302" s="193">
        <v>0</v>
      </c>
      <c r="T302" s="194">
        <f t="shared" si="53"/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95" t="s">
        <v>179</v>
      </c>
      <c r="AT302" s="195" t="s">
        <v>175</v>
      </c>
      <c r="AU302" s="195" t="s">
        <v>180</v>
      </c>
      <c r="AY302" s="14" t="s">
        <v>172</v>
      </c>
      <c r="BE302" s="196">
        <f t="shared" si="54"/>
        <v>0</v>
      </c>
      <c r="BF302" s="196">
        <f t="shared" si="55"/>
        <v>0</v>
      </c>
      <c r="BG302" s="196">
        <f t="shared" si="56"/>
        <v>0</v>
      </c>
      <c r="BH302" s="196">
        <f t="shared" si="57"/>
        <v>0</v>
      </c>
      <c r="BI302" s="196">
        <f t="shared" si="58"/>
        <v>0</v>
      </c>
      <c r="BJ302" s="14" t="s">
        <v>180</v>
      </c>
      <c r="BK302" s="196">
        <f t="shared" si="59"/>
        <v>0</v>
      </c>
      <c r="BL302" s="14" t="s">
        <v>179</v>
      </c>
      <c r="BM302" s="195" t="s">
        <v>1544</v>
      </c>
    </row>
    <row r="303" spans="1:65" s="2" customFormat="1" ht="24.2" customHeight="1">
      <c r="A303" s="31"/>
      <c r="B303" s="32"/>
      <c r="C303" s="197" t="s">
        <v>1256</v>
      </c>
      <c r="D303" s="197" t="s">
        <v>256</v>
      </c>
      <c r="E303" s="198" t="s">
        <v>1482</v>
      </c>
      <c r="F303" s="199" t="s">
        <v>1483</v>
      </c>
      <c r="G303" s="200" t="s">
        <v>1048</v>
      </c>
      <c r="H303" s="201">
        <v>5</v>
      </c>
      <c r="I303" s="202"/>
      <c r="J303" s="201">
        <f t="shared" si="50"/>
        <v>0</v>
      </c>
      <c r="K303" s="203"/>
      <c r="L303" s="204"/>
      <c r="M303" s="205" t="s">
        <v>1</v>
      </c>
      <c r="N303" s="206" t="s">
        <v>38</v>
      </c>
      <c r="O303" s="68"/>
      <c r="P303" s="193">
        <f t="shared" si="51"/>
        <v>0</v>
      </c>
      <c r="Q303" s="193">
        <v>1.0999999999999999E-2</v>
      </c>
      <c r="R303" s="193">
        <f t="shared" si="52"/>
        <v>5.4999999999999993E-2</v>
      </c>
      <c r="S303" s="193">
        <v>0</v>
      </c>
      <c r="T303" s="194">
        <f t="shared" si="53"/>
        <v>0</v>
      </c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R303" s="195" t="s">
        <v>220</v>
      </c>
      <c r="AT303" s="195" t="s">
        <v>256</v>
      </c>
      <c r="AU303" s="195" t="s">
        <v>180</v>
      </c>
      <c r="AY303" s="14" t="s">
        <v>172</v>
      </c>
      <c r="BE303" s="196">
        <f t="shared" si="54"/>
        <v>0</v>
      </c>
      <c r="BF303" s="196">
        <f t="shared" si="55"/>
        <v>0</v>
      </c>
      <c r="BG303" s="196">
        <f t="shared" si="56"/>
        <v>0</v>
      </c>
      <c r="BH303" s="196">
        <f t="shared" si="57"/>
        <v>0</v>
      </c>
      <c r="BI303" s="196">
        <f t="shared" si="58"/>
        <v>0</v>
      </c>
      <c r="BJ303" s="14" t="s">
        <v>180</v>
      </c>
      <c r="BK303" s="196">
        <f t="shared" si="59"/>
        <v>0</v>
      </c>
      <c r="BL303" s="14" t="s">
        <v>179</v>
      </c>
      <c r="BM303" s="195" t="s">
        <v>1547</v>
      </c>
    </row>
    <row r="304" spans="1:65" s="2" customFormat="1" ht="24.2" customHeight="1">
      <c r="A304" s="31"/>
      <c r="B304" s="32"/>
      <c r="C304" s="197" t="s">
        <v>1548</v>
      </c>
      <c r="D304" s="197" t="s">
        <v>256</v>
      </c>
      <c r="E304" s="198" t="s">
        <v>1486</v>
      </c>
      <c r="F304" s="199" t="s">
        <v>1487</v>
      </c>
      <c r="G304" s="200" t="s">
        <v>1048</v>
      </c>
      <c r="H304" s="201">
        <v>2</v>
      </c>
      <c r="I304" s="202"/>
      <c r="J304" s="201">
        <f t="shared" si="50"/>
        <v>0</v>
      </c>
      <c r="K304" s="203"/>
      <c r="L304" s="204"/>
      <c r="M304" s="205" t="s">
        <v>1</v>
      </c>
      <c r="N304" s="206" t="s">
        <v>38</v>
      </c>
      <c r="O304" s="68"/>
      <c r="P304" s="193">
        <f t="shared" si="51"/>
        <v>0</v>
      </c>
      <c r="Q304" s="193">
        <v>1.6E-2</v>
      </c>
      <c r="R304" s="193">
        <f t="shared" si="52"/>
        <v>3.2000000000000001E-2</v>
      </c>
      <c r="S304" s="193">
        <v>0</v>
      </c>
      <c r="T304" s="194">
        <f t="shared" si="53"/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95" t="s">
        <v>220</v>
      </c>
      <c r="AT304" s="195" t="s">
        <v>256</v>
      </c>
      <c r="AU304" s="195" t="s">
        <v>180</v>
      </c>
      <c r="AY304" s="14" t="s">
        <v>172</v>
      </c>
      <c r="BE304" s="196">
        <f t="shared" si="54"/>
        <v>0</v>
      </c>
      <c r="BF304" s="196">
        <f t="shared" si="55"/>
        <v>0</v>
      </c>
      <c r="BG304" s="196">
        <f t="shared" si="56"/>
        <v>0</v>
      </c>
      <c r="BH304" s="196">
        <f t="shared" si="57"/>
        <v>0</v>
      </c>
      <c r="BI304" s="196">
        <f t="shared" si="58"/>
        <v>0</v>
      </c>
      <c r="BJ304" s="14" t="s">
        <v>180</v>
      </c>
      <c r="BK304" s="196">
        <f t="shared" si="59"/>
        <v>0</v>
      </c>
      <c r="BL304" s="14" t="s">
        <v>179</v>
      </c>
      <c r="BM304" s="195" t="s">
        <v>1551</v>
      </c>
    </row>
    <row r="305" spans="1:65" s="2" customFormat="1" ht="24.2" customHeight="1">
      <c r="A305" s="31"/>
      <c r="B305" s="32"/>
      <c r="C305" s="184" t="s">
        <v>1259</v>
      </c>
      <c r="D305" s="184" t="s">
        <v>175</v>
      </c>
      <c r="E305" s="185" t="s">
        <v>1886</v>
      </c>
      <c r="F305" s="186" t="s">
        <v>1887</v>
      </c>
      <c r="G305" s="187" t="s">
        <v>1048</v>
      </c>
      <c r="H305" s="188">
        <v>7</v>
      </c>
      <c r="I305" s="189"/>
      <c r="J305" s="188">
        <f t="shared" si="50"/>
        <v>0</v>
      </c>
      <c r="K305" s="190"/>
      <c r="L305" s="36"/>
      <c r="M305" s="191" t="s">
        <v>1</v>
      </c>
      <c r="N305" s="192" t="s">
        <v>38</v>
      </c>
      <c r="O305" s="68"/>
      <c r="P305" s="193">
        <f t="shared" si="51"/>
        <v>0</v>
      </c>
      <c r="Q305" s="193">
        <v>0</v>
      </c>
      <c r="R305" s="193">
        <f t="shared" si="52"/>
        <v>0</v>
      </c>
      <c r="S305" s="193">
        <v>0</v>
      </c>
      <c r="T305" s="194">
        <f t="shared" si="53"/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95" t="s">
        <v>179</v>
      </c>
      <c r="AT305" s="195" t="s">
        <v>175</v>
      </c>
      <c r="AU305" s="195" t="s">
        <v>180</v>
      </c>
      <c r="AY305" s="14" t="s">
        <v>172</v>
      </c>
      <c r="BE305" s="196">
        <f t="shared" si="54"/>
        <v>0</v>
      </c>
      <c r="BF305" s="196">
        <f t="shared" si="55"/>
        <v>0</v>
      </c>
      <c r="BG305" s="196">
        <f t="shared" si="56"/>
        <v>0</v>
      </c>
      <c r="BH305" s="196">
        <f t="shared" si="57"/>
        <v>0</v>
      </c>
      <c r="BI305" s="196">
        <f t="shared" si="58"/>
        <v>0</v>
      </c>
      <c r="BJ305" s="14" t="s">
        <v>180</v>
      </c>
      <c r="BK305" s="196">
        <f t="shared" si="59"/>
        <v>0</v>
      </c>
      <c r="BL305" s="14" t="s">
        <v>179</v>
      </c>
      <c r="BM305" s="195" t="s">
        <v>1554</v>
      </c>
    </row>
    <row r="306" spans="1:65" s="2" customFormat="1" ht="37.9" customHeight="1">
      <c r="A306" s="31"/>
      <c r="B306" s="32"/>
      <c r="C306" s="184" t="s">
        <v>1555</v>
      </c>
      <c r="D306" s="184" t="s">
        <v>175</v>
      </c>
      <c r="E306" s="185" t="s">
        <v>1493</v>
      </c>
      <c r="F306" s="186" t="s">
        <v>2330</v>
      </c>
      <c r="G306" s="187" t="s">
        <v>1048</v>
      </c>
      <c r="H306" s="188">
        <v>21</v>
      </c>
      <c r="I306" s="189"/>
      <c r="J306" s="188">
        <f t="shared" si="50"/>
        <v>0</v>
      </c>
      <c r="K306" s="190"/>
      <c r="L306" s="36"/>
      <c r="M306" s="191" t="s">
        <v>1</v>
      </c>
      <c r="N306" s="192" t="s">
        <v>38</v>
      </c>
      <c r="O306" s="68"/>
      <c r="P306" s="193">
        <f t="shared" si="51"/>
        <v>0</v>
      </c>
      <c r="Q306" s="193">
        <v>0</v>
      </c>
      <c r="R306" s="193">
        <f t="shared" si="52"/>
        <v>0</v>
      </c>
      <c r="S306" s="193">
        <v>0</v>
      </c>
      <c r="T306" s="194">
        <f t="shared" si="53"/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95" t="s">
        <v>179</v>
      </c>
      <c r="AT306" s="195" t="s">
        <v>175</v>
      </c>
      <c r="AU306" s="195" t="s">
        <v>180</v>
      </c>
      <c r="AY306" s="14" t="s">
        <v>172</v>
      </c>
      <c r="BE306" s="196">
        <f t="shared" si="54"/>
        <v>0</v>
      </c>
      <c r="BF306" s="196">
        <f t="shared" si="55"/>
        <v>0</v>
      </c>
      <c r="BG306" s="196">
        <f t="shared" si="56"/>
        <v>0</v>
      </c>
      <c r="BH306" s="196">
        <f t="shared" si="57"/>
        <v>0</v>
      </c>
      <c r="BI306" s="196">
        <f t="shared" si="58"/>
        <v>0</v>
      </c>
      <c r="BJ306" s="14" t="s">
        <v>180</v>
      </c>
      <c r="BK306" s="196">
        <f t="shared" si="59"/>
        <v>0</v>
      </c>
      <c r="BL306" s="14" t="s">
        <v>179</v>
      </c>
      <c r="BM306" s="195" t="s">
        <v>1558</v>
      </c>
    </row>
    <row r="307" spans="1:65" s="2" customFormat="1" ht="24.2" customHeight="1">
      <c r="A307" s="31"/>
      <c r="B307" s="32"/>
      <c r="C307" s="184" t="s">
        <v>1262</v>
      </c>
      <c r="D307" s="184" t="s">
        <v>175</v>
      </c>
      <c r="E307" s="185" t="s">
        <v>1496</v>
      </c>
      <c r="F307" s="186" t="s">
        <v>1497</v>
      </c>
      <c r="G307" s="187" t="s">
        <v>1048</v>
      </c>
      <c r="H307" s="188">
        <v>1</v>
      </c>
      <c r="I307" s="189"/>
      <c r="J307" s="188">
        <f t="shared" si="50"/>
        <v>0</v>
      </c>
      <c r="K307" s="190"/>
      <c r="L307" s="36"/>
      <c r="M307" s="191" t="s">
        <v>1</v>
      </c>
      <c r="N307" s="192" t="s">
        <v>38</v>
      </c>
      <c r="O307" s="68"/>
      <c r="P307" s="193">
        <f t="shared" si="51"/>
        <v>0</v>
      </c>
      <c r="Q307" s="193">
        <v>0</v>
      </c>
      <c r="R307" s="193">
        <f t="shared" si="52"/>
        <v>0</v>
      </c>
      <c r="S307" s="193">
        <v>0</v>
      </c>
      <c r="T307" s="194">
        <f t="shared" si="53"/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95" t="s">
        <v>179</v>
      </c>
      <c r="AT307" s="195" t="s">
        <v>175</v>
      </c>
      <c r="AU307" s="195" t="s">
        <v>180</v>
      </c>
      <c r="AY307" s="14" t="s">
        <v>172</v>
      </c>
      <c r="BE307" s="196">
        <f t="shared" si="54"/>
        <v>0</v>
      </c>
      <c r="BF307" s="196">
        <f t="shared" si="55"/>
        <v>0</v>
      </c>
      <c r="BG307" s="196">
        <f t="shared" si="56"/>
        <v>0</v>
      </c>
      <c r="BH307" s="196">
        <f t="shared" si="57"/>
        <v>0</v>
      </c>
      <c r="BI307" s="196">
        <f t="shared" si="58"/>
        <v>0</v>
      </c>
      <c r="BJ307" s="14" t="s">
        <v>180</v>
      </c>
      <c r="BK307" s="196">
        <f t="shared" si="59"/>
        <v>0</v>
      </c>
      <c r="BL307" s="14" t="s">
        <v>179</v>
      </c>
      <c r="BM307" s="195" t="s">
        <v>1561</v>
      </c>
    </row>
    <row r="308" spans="1:65" s="2" customFormat="1" ht="24.2" customHeight="1">
      <c r="A308" s="31"/>
      <c r="B308" s="32"/>
      <c r="C308" s="184" t="s">
        <v>1562</v>
      </c>
      <c r="D308" s="184" t="s">
        <v>175</v>
      </c>
      <c r="E308" s="185" t="s">
        <v>1500</v>
      </c>
      <c r="F308" s="186" t="s">
        <v>1501</v>
      </c>
      <c r="G308" s="187" t="s">
        <v>1048</v>
      </c>
      <c r="H308" s="188">
        <v>8</v>
      </c>
      <c r="I308" s="189"/>
      <c r="J308" s="188">
        <f t="shared" si="50"/>
        <v>0</v>
      </c>
      <c r="K308" s="190"/>
      <c r="L308" s="36"/>
      <c r="M308" s="191" t="s">
        <v>1</v>
      </c>
      <c r="N308" s="192" t="s">
        <v>38</v>
      </c>
      <c r="O308" s="68"/>
      <c r="P308" s="193">
        <f t="shared" si="51"/>
        <v>0</v>
      </c>
      <c r="Q308" s="193">
        <v>0</v>
      </c>
      <c r="R308" s="193">
        <f t="shared" si="52"/>
        <v>0</v>
      </c>
      <c r="S308" s="193">
        <v>0</v>
      </c>
      <c r="T308" s="194">
        <f t="shared" si="53"/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95" t="s">
        <v>179</v>
      </c>
      <c r="AT308" s="195" t="s">
        <v>175</v>
      </c>
      <c r="AU308" s="195" t="s">
        <v>180</v>
      </c>
      <c r="AY308" s="14" t="s">
        <v>172</v>
      </c>
      <c r="BE308" s="196">
        <f t="shared" si="54"/>
        <v>0</v>
      </c>
      <c r="BF308" s="196">
        <f t="shared" si="55"/>
        <v>0</v>
      </c>
      <c r="BG308" s="196">
        <f t="shared" si="56"/>
        <v>0</v>
      </c>
      <c r="BH308" s="196">
        <f t="shared" si="57"/>
        <v>0</v>
      </c>
      <c r="BI308" s="196">
        <f t="shared" si="58"/>
        <v>0</v>
      </c>
      <c r="BJ308" s="14" t="s">
        <v>180</v>
      </c>
      <c r="BK308" s="196">
        <f t="shared" si="59"/>
        <v>0</v>
      </c>
      <c r="BL308" s="14" t="s">
        <v>179</v>
      </c>
      <c r="BM308" s="195" t="s">
        <v>1565</v>
      </c>
    </row>
    <row r="309" spans="1:65" s="2" customFormat="1" ht="24.2" customHeight="1">
      <c r="A309" s="31"/>
      <c r="B309" s="32"/>
      <c r="C309" s="197" t="s">
        <v>1265</v>
      </c>
      <c r="D309" s="197" t="s">
        <v>256</v>
      </c>
      <c r="E309" s="198" t="s">
        <v>1503</v>
      </c>
      <c r="F309" s="199" t="s">
        <v>1504</v>
      </c>
      <c r="G309" s="200" t="s">
        <v>1048</v>
      </c>
      <c r="H309" s="201">
        <v>3</v>
      </c>
      <c r="I309" s="202"/>
      <c r="J309" s="201">
        <f t="shared" si="50"/>
        <v>0</v>
      </c>
      <c r="K309" s="203"/>
      <c r="L309" s="204"/>
      <c r="M309" s="205" t="s">
        <v>1</v>
      </c>
      <c r="N309" s="206" t="s">
        <v>38</v>
      </c>
      <c r="O309" s="68"/>
      <c r="P309" s="193">
        <f t="shared" si="51"/>
        <v>0</v>
      </c>
      <c r="Q309" s="193">
        <v>0</v>
      </c>
      <c r="R309" s="193">
        <f t="shared" si="52"/>
        <v>0</v>
      </c>
      <c r="S309" s="193">
        <v>0</v>
      </c>
      <c r="T309" s="194">
        <f t="shared" si="53"/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95" t="s">
        <v>220</v>
      </c>
      <c r="AT309" s="195" t="s">
        <v>256</v>
      </c>
      <c r="AU309" s="195" t="s">
        <v>180</v>
      </c>
      <c r="AY309" s="14" t="s">
        <v>172</v>
      </c>
      <c r="BE309" s="196">
        <f t="shared" si="54"/>
        <v>0</v>
      </c>
      <c r="BF309" s="196">
        <f t="shared" si="55"/>
        <v>0</v>
      </c>
      <c r="BG309" s="196">
        <f t="shared" si="56"/>
        <v>0</v>
      </c>
      <c r="BH309" s="196">
        <f t="shared" si="57"/>
        <v>0</v>
      </c>
      <c r="BI309" s="196">
        <f t="shared" si="58"/>
        <v>0</v>
      </c>
      <c r="BJ309" s="14" t="s">
        <v>180</v>
      </c>
      <c r="BK309" s="196">
        <f t="shared" si="59"/>
        <v>0</v>
      </c>
      <c r="BL309" s="14" t="s">
        <v>179</v>
      </c>
      <c r="BM309" s="195" t="s">
        <v>1568</v>
      </c>
    </row>
    <row r="310" spans="1:65" s="2" customFormat="1" ht="24.2" customHeight="1">
      <c r="A310" s="31"/>
      <c r="B310" s="32"/>
      <c r="C310" s="197" t="s">
        <v>1569</v>
      </c>
      <c r="D310" s="197" t="s">
        <v>256</v>
      </c>
      <c r="E310" s="198" t="s">
        <v>2331</v>
      </c>
      <c r="F310" s="199" t="s">
        <v>2332</v>
      </c>
      <c r="G310" s="200" t="s">
        <v>1048</v>
      </c>
      <c r="H310" s="201">
        <v>1</v>
      </c>
      <c r="I310" s="202"/>
      <c r="J310" s="201">
        <f t="shared" si="50"/>
        <v>0</v>
      </c>
      <c r="K310" s="203"/>
      <c r="L310" s="204"/>
      <c r="M310" s="205" t="s">
        <v>1</v>
      </c>
      <c r="N310" s="206" t="s">
        <v>38</v>
      </c>
      <c r="O310" s="68"/>
      <c r="P310" s="193">
        <f t="shared" si="51"/>
        <v>0</v>
      </c>
      <c r="Q310" s="193">
        <v>0</v>
      </c>
      <c r="R310" s="193">
        <f t="shared" si="52"/>
        <v>0</v>
      </c>
      <c r="S310" s="193">
        <v>0</v>
      </c>
      <c r="T310" s="194">
        <f t="shared" si="53"/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95" t="s">
        <v>220</v>
      </c>
      <c r="AT310" s="195" t="s">
        <v>256</v>
      </c>
      <c r="AU310" s="195" t="s">
        <v>180</v>
      </c>
      <c r="AY310" s="14" t="s">
        <v>172</v>
      </c>
      <c r="BE310" s="196">
        <f t="shared" si="54"/>
        <v>0</v>
      </c>
      <c r="BF310" s="196">
        <f t="shared" si="55"/>
        <v>0</v>
      </c>
      <c r="BG310" s="196">
        <f t="shared" si="56"/>
        <v>0</v>
      </c>
      <c r="BH310" s="196">
        <f t="shared" si="57"/>
        <v>0</v>
      </c>
      <c r="BI310" s="196">
        <f t="shared" si="58"/>
        <v>0</v>
      </c>
      <c r="BJ310" s="14" t="s">
        <v>180</v>
      </c>
      <c r="BK310" s="196">
        <f t="shared" si="59"/>
        <v>0</v>
      </c>
      <c r="BL310" s="14" t="s">
        <v>179</v>
      </c>
      <c r="BM310" s="195" t="s">
        <v>1572</v>
      </c>
    </row>
    <row r="311" spans="1:65" s="2" customFormat="1" ht="24.2" customHeight="1">
      <c r="A311" s="31"/>
      <c r="B311" s="32"/>
      <c r="C311" s="197" t="s">
        <v>1269</v>
      </c>
      <c r="D311" s="197" t="s">
        <v>256</v>
      </c>
      <c r="E311" s="198" t="s">
        <v>1507</v>
      </c>
      <c r="F311" s="199" t="s">
        <v>1508</v>
      </c>
      <c r="G311" s="200" t="s">
        <v>1048</v>
      </c>
      <c r="H311" s="201">
        <v>4</v>
      </c>
      <c r="I311" s="202"/>
      <c r="J311" s="201">
        <f t="shared" si="50"/>
        <v>0</v>
      </c>
      <c r="K311" s="203"/>
      <c r="L311" s="204"/>
      <c r="M311" s="205" t="s">
        <v>1</v>
      </c>
      <c r="N311" s="206" t="s">
        <v>38</v>
      </c>
      <c r="O311" s="68"/>
      <c r="P311" s="193">
        <f t="shared" si="51"/>
        <v>0</v>
      </c>
      <c r="Q311" s="193">
        <v>0</v>
      </c>
      <c r="R311" s="193">
        <f t="shared" si="52"/>
        <v>0</v>
      </c>
      <c r="S311" s="193">
        <v>0</v>
      </c>
      <c r="T311" s="194">
        <f t="shared" si="53"/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95" t="s">
        <v>220</v>
      </c>
      <c r="AT311" s="195" t="s">
        <v>256</v>
      </c>
      <c r="AU311" s="195" t="s">
        <v>180</v>
      </c>
      <c r="AY311" s="14" t="s">
        <v>172</v>
      </c>
      <c r="BE311" s="196">
        <f t="shared" si="54"/>
        <v>0</v>
      </c>
      <c r="BF311" s="196">
        <f t="shared" si="55"/>
        <v>0</v>
      </c>
      <c r="BG311" s="196">
        <f t="shared" si="56"/>
        <v>0</v>
      </c>
      <c r="BH311" s="196">
        <f t="shared" si="57"/>
        <v>0</v>
      </c>
      <c r="BI311" s="196">
        <f t="shared" si="58"/>
        <v>0</v>
      </c>
      <c r="BJ311" s="14" t="s">
        <v>180</v>
      </c>
      <c r="BK311" s="196">
        <f t="shared" si="59"/>
        <v>0</v>
      </c>
      <c r="BL311" s="14" t="s">
        <v>179</v>
      </c>
      <c r="BM311" s="195" t="s">
        <v>1575</v>
      </c>
    </row>
    <row r="312" spans="1:65" s="2" customFormat="1" ht="24.2" customHeight="1">
      <c r="A312" s="31"/>
      <c r="B312" s="32"/>
      <c r="C312" s="184" t="s">
        <v>1576</v>
      </c>
      <c r="D312" s="184" t="s">
        <v>175</v>
      </c>
      <c r="E312" s="185" t="s">
        <v>1510</v>
      </c>
      <c r="F312" s="186" t="s">
        <v>1511</v>
      </c>
      <c r="G312" s="187" t="s">
        <v>1048</v>
      </c>
      <c r="H312" s="188">
        <v>8</v>
      </c>
      <c r="I312" s="189"/>
      <c r="J312" s="188">
        <f t="shared" si="50"/>
        <v>0</v>
      </c>
      <c r="K312" s="190"/>
      <c r="L312" s="36"/>
      <c r="M312" s="191" t="s">
        <v>1</v>
      </c>
      <c r="N312" s="192" t="s">
        <v>38</v>
      </c>
      <c r="O312" s="68"/>
      <c r="P312" s="193">
        <f t="shared" si="51"/>
        <v>0</v>
      </c>
      <c r="Q312" s="193">
        <v>0</v>
      </c>
      <c r="R312" s="193">
        <f t="shared" si="52"/>
        <v>0</v>
      </c>
      <c r="S312" s="193">
        <v>0</v>
      </c>
      <c r="T312" s="194">
        <f t="shared" si="53"/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95" t="s">
        <v>179</v>
      </c>
      <c r="AT312" s="195" t="s">
        <v>175</v>
      </c>
      <c r="AU312" s="195" t="s">
        <v>180</v>
      </c>
      <c r="AY312" s="14" t="s">
        <v>172</v>
      </c>
      <c r="BE312" s="196">
        <f t="shared" si="54"/>
        <v>0</v>
      </c>
      <c r="BF312" s="196">
        <f t="shared" si="55"/>
        <v>0</v>
      </c>
      <c r="BG312" s="196">
        <f t="shared" si="56"/>
        <v>0</v>
      </c>
      <c r="BH312" s="196">
        <f t="shared" si="57"/>
        <v>0</v>
      </c>
      <c r="BI312" s="196">
        <f t="shared" si="58"/>
        <v>0</v>
      </c>
      <c r="BJ312" s="14" t="s">
        <v>180</v>
      </c>
      <c r="BK312" s="196">
        <f t="shared" si="59"/>
        <v>0</v>
      </c>
      <c r="BL312" s="14" t="s">
        <v>179</v>
      </c>
      <c r="BM312" s="195" t="s">
        <v>1579</v>
      </c>
    </row>
    <row r="313" spans="1:65" s="2" customFormat="1" ht="24.2" customHeight="1">
      <c r="A313" s="31"/>
      <c r="B313" s="32"/>
      <c r="C313" s="184" t="s">
        <v>1272</v>
      </c>
      <c r="D313" s="184" t="s">
        <v>175</v>
      </c>
      <c r="E313" s="185" t="s">
        <v>1514</v>
      </c>
      <c r="F313" s="186" t="s">
        <v>1515</v>
      </c>
      <c r="G313" s="187" t="s">
        <v>1048</v>
      </c>
      <c r="H313" s="188">
        <v>1</v>
      </c>
      <c r="I313" s="189"/>
      <c r="J313" s="188">
        <f t="shared" si="50"/>
        <v>0</v>
      </c>
      <c r="K313" s="190"/>
      <c r="L313" s="36"/>
      <c r="M313" s="191" t="s">
        <v>1</v>
      </c>
      <c r="N313" s="192" t="s">
        <v>38</v>
      </c>
      <c r="O313" s="68"/>
      <c r="P313" s="193">
        <f t="shared" si="51"/>
        <v>0</v>
      </c>
      <c r="Q313" s="193">
        <v>0</v>
      </c>
      <c r="R313" s="193">
        <f t="shared" si="52"/>
        <v>0</v>
      </c>
      <c r="S313" s="193">
        <v>0</v>
      </c>
      <c r="T313" s="194">
        <f t="shared" si="53"/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95" t="s">
        <v>179</v>
      </c>
      <c r="AT313" s="195" t="s">
        <v>175</v>
      </c>
      <c r="AU313" s="195" t="s">
        <v>180</v>
      </c>
      <c r="AY313" s="14" t="s">
        <v>172</v>
      </c>
      <c r="BE313" s="196">
        <f t="shared" si="54"/>
        <v>0</v>
      </c>
      <c r="BF313" s="196">
        <f t="shared" si="55"/>
        <v>0</v>
      </c>
      <c r="BG313" s="196">
        <f t="shared" si="56"/>
        <v>0</v>
      </c>
      <c r="BH313" s="196">
        <f t="shared" si="57"/>
        <v>0</v>
      </c>
      <c r="BI313" s="196">
        <f t="shared" si="58"/>
        <v>0</v>
      </c>
      <c r="BJ313" s="14" t="s">
        <v>180</v>
      </c>
      <c r="BK313" s="196">
        <f t="shared" si="59"/>
        <v>0</v>
      </c>
      <c r="BL313" s="14" t="s">
        <v>179</v>
      </c>
      <c r="BM313" s="195" t="s">
        <v>1582</v>
      </c>
    </row>
    <row r="314" spans="1:65" s="2" customFormat="1" ht="24.2" customHeight="1">
      <c r="A314" s="31"/>
      <c r="B314" s="32"/>
      <c r="C314" s="184" t="s">
        <v>1583</v>
      </c>
      <c r="D314" s="184" t="s">
        <v>175</v>
      </c>
      <c r="E314" s="185" t="s">
        <v>1517</v>
      </c>
      <c r="F314" s="186" t="s">
        <v>1518</v>
      </c>
      <c r="G314" s="187" t="s">
        <v>1048</v>
      </c>
      <c r="H314" s="188">
        <v>1</v>
      </c>
      <c r="I314" s="189"/>
      <c r="J314" s="188">
        <f t="shared" si="50"/>
        <v>0</v>
      </c>
      <c r="K314" s="190"/>
      <c r="L314" s="36"/>
      <c r="M314" s="191" t="s">
        <v>1</v>
      </c>
      <c r="N314" s="192" t="s">
        <v>38</v>
      </c>
      <c r="O314" s="68"/>
      <c r="P314" s="193">
        <f t="shared" si="51"/>
        <v>0</v>
      </c>
      <c r="Q314" s="193">
        <v>0</v>
      </c>
      <c r="R314" s="193">
        <f t="shared" si="52"/>
        <v>0</v>
      </c>
      <c r="S314" s="193">
        <v>0</v>
      </c>
      <c r="T314" s="194">
        <f t="shared" si="53"/>
        <v>0</v>
      </c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R314" s="195" t="s">
        <v>179</v>
      </c>
      <c r="AT314" s="195" t="s">
        <v>175</v>
      </c>
      <c r="AU314" s="195" t="s">
        <v>180</v>
      </c>
      <c r="AY314" s="14" t="s">
        <v>172</v>
      </c>
      <c r="BE314" s="196">
        <f t="shared" si="54"/>
        <v>0</v>
      </c>
      <c r="BF314" s="196">
        <f t="shared" si="55"/>
        <v>0</v>
      </c>
      <c r="BG314" s="196">
        <f t="shared" si="56"/>
        <v>0</v>
      </c>
      <c r="BH314" s="196">
        <f t="shared" si="57"/>
        <v>0</v>
      </c>
      <c r="BI314" s="196">
        <f t="shared" si="58"/>
        <v>0</v>
      </c>
      <c r="BJ314" s="14" t="s">
        <v>180</v>
      </c>
      <c r="BK314" s="196">
        <f t="shared" si="59"/>
        <v>0</v>
      </c>
      <c r="BL314" s="14" t="s">
        <v>179</v>
      </c>
      <c r="BM314" s="195" t="s">
        <v>1586</v>
      </c>
    </row>
    <row r="315" spans="1:65" s="2" customFormat="1" ht="24.2" customHeight="1">
      <c r="A315" s="31"/>
      <c r="B315" s="32"/>
      <c r="C315" s="184" t="s">
        <v>1276</v>
      </c>
      <c r="D315" s="184" t="s">
        <v>175</v>
      </c>
      <c r="E315" s="185" t="s">
        <v>1521</v>
      </c>
      <c r="F315" s="186" t="s">
        <v>1522</v>
      </c>
      <c r="G315" s="187" t="s">
        <v>1048</v>
      </c>
      <c r="H315" s="188">
        <v>6</v>
      </c>
      <c r="I315" s="189"/>
      <c r="J315" s="188">
        <f t="shared" si="50"/>
        <v>0</v>
      </c>
      <c r="K315" s="190"/>
      <c r="L315" s="36"/>
      <c r="M315" s="191" t="s">
        <v>1</v>
      </c>
      <c r="N315" s="192" t="s">
        <v>38</v>
      </c>
      <c r="O315" s="68"/>
      <c r="P315" s="193">
        <f t="shared" si="51"/>
        <v>0</v>
      </c>
      <c r="Q315" s="193">
        <v>0</v>
      </c>
      <c r="R315" s="193">
        <f t="shared" si="52"/>
        <v>0</v>
      </c>
      <c r="S315" s="193">
        <v>0</v>
      </c>
      <c r="T315" s="194">
        <f t="shared" si="53"/>
        <v>0</v>
      </c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R315" s="195" t="s">
        <v>179</v>
      </c>
      <c r="AT315" s="195" t="s">
        <v>175</v>
      </c>
      <c r="AU315" s="195" t="s">
        <v>180</v>
      </c>
      <c r="AY315" s="14" t="s">
        <v>172</v>
      </c>
      <c r="BE315" s="196">
        <f t="shared" si="54"/>
        <v>0</v>
      </c>
      <c r="BF315" s="196">
        <f t="shared" si="55"/>
        <v>0</v>
      </c>
      <c r="BG315" s="196">
        <f t="shared" si="56"/>
        <v>0</v>
      </c>
      <c r="BH315" s="196">
        <f t="shared" si="57"/>
        <v>0</v>
      </c>
      <c r="BI315" s="196">
        <f t="shared" si="58"/>
        <v>0</v>
      </c>
      <c r="BJ315" s="14" t="s">
        <v>180</v>
      </c>
      <c r="BK315" s="196">
        <f t="shared" si="59"/>
        <v>0</v>
      </c>
      <c r="BL315" s="14" t="s">
        <v>179</v>
      </c>
      <c r="BM315" s="195" t="s">
        <v>1589</v>
      </c>
    </row>
    <row r="316" spans="1:65" s="2" customFormat="1" ht="24.2" customHeight="1">
      <c r="A316" s="31"/>
      <c r="B316" s="32"/>
      <c r="C316" s="184" t="s">
        <v>1590</v>
      </c>
      <c r="D316" s="184" t="s">
        <v>175</v>
      </c>
      <c r="E316" s="185" t="s">
        <v>1524</v>
      </c>
      <c r="F316" s="186" t="s">
        <v>1525</v>
      </c>
      <c r="G316" s="187" t="s">
        <v>1048</v>
      </c>
      <c r="H316" s="188">
        <v>6</v>
      </c>
      <c r="I316" s="189"/>
      <c r="J316" s="188">
        <f t="shared" si="50"/>
        <v>0</v>
      </c>
      <c r="K316" s="190"/>
      <c r="L316" s="36"/>
      <c r="M316" s="191" t="s">
        <v>1</v>
      </c>
      <c r="N316" s="192" t="s">
        <v>38</v>
      </c>
      <c r="O316" s="68"/>
      <c r="P316" s="193">
        <f t="shared" si="51"/>
        <v>0</v>
      </c>
      <c r="Q316" s="193">
        <v>0</v>
      </c>
      <c r="R316" s="193">
        <f t="shared" si="52"/>
        <v>0</v>
      </c>
      <c r="S316" s="193">
        <v>0</v>
      </c>
      <c r="T316" s="194">
        <f t="shared" si="53"/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95" t="s">
        <v>179</v>
      </c>
      <c r="AT316" s="195" t="s">
        <v>175</v>
      </c>
      <c r="AU316" s="195" t="s">
        <v>180</v>
      </c>
      <c r="AY316" s="14" t="s">
        <v>172</v>
      </c>
      <c r="BE316" s="196">
        <f t="shared" si="54"/>
        <v>0</v>
      </c>
      <c r="BF316" s="196">
        <f t="shared" si="55"/>
        <v>0</v>
      </c>
      <c r="BG316" s="196">
        <f t="shared" si="56"/>
        <v>0</v>
      </c>
      <c r="BH316" s="196">
        <f t="shared" si="57"/>
        <v>0</v>
      </c>
      <c r="BI316" s="196">
        <f t="shared" si="58"/>
        <v>0</v>
      </c>
      <c r="BJ316" s="14" t="s">
        <v>180</v>
      </c>
      <c r="BK316" s="196">
        <f t="shared" si="59"/>
        <v>0</v>
      </c>
      <c r="BL316" s="14" t="s">
        <v>179</v>
      </c>
      <c r="BM316" s="195" t="s">
        <v>1593</v>
      </c>
    </row>
    <row r="317" spans="1:65" s="2" customFormat="1" ht="24.2" customHeight="1">
      <c r="A317" s="31"/>
      <c r="B317" s="32"/>
      <c r="C317" s="184" t="s">
        <v>1279</v>
      </c>
      <c r="D317" s="184" t="s">
        <v>175</v>
      </c>
      <c r="E317" s="185" t="s">
        <v>1528</v>
      </c>
      <c r="F317" s="186" t="s">
        <v>1529</v>
      </c>
      <c r="G317" s="187" t="s">
        <v>1048</v>
      </c>
      <c r="H317" s="188">
        <v>6</v>
      </c>
      <c r="I317" s="189"/>
      <c r="J317" s="188">
        <f t="shared" si="50"/>
        <v>0</v>
      </c>
      <c r="K317" s="190"/>
      <c r="L317" s="36"/>
      <c r="M317" s="191" t="s">
        <v>1</v>
      </c>
      <c r="N317" s="192" t="s">
        <v>38</v>
      </c>
      <c r="O317" s="68"/>
      <c r="P317" s="193">
        <f t="shared" si="51"/>
        <v>0</v>
      </c>
      <c r="Q317" s="193">
        <v>0</v>
      </c>
      <c r="R317" s="193">
        <f t="shared" si="52"/>
        <v>0</v>
      </c>
      <c r="S317" s="193">
        <v>0</v>
      </c>
      <c r="T317" s="194">
        <f t="shared" si="53"/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95" t="s">
        <v>179</v>
      </c>
      <c r="AT317" s="195" t="s">
        <v>175</v>
      </c>
      <c r="AU317" s="195" t="s">
        <v>180</v>
      </c>
      <c r="AY317" s="14" t="s">
        <v>172</v>
      </c>
      <c r="BE317" s="196">
        <f t="shared" si="54"/>
        <v>0</v>
      </c>
      <c r="BF317" s="196">
        <f t="shared" si="55"/>
        <v>0</v>
      </c>
      <c r="BG317" s="196">
        <f t="shared" si="56"/>
        <v>0</v>
      </c>
      <c r="BH317" s="196">
        <f t="shared" si="57"/>
        <v>0</v>
      </c>
      <c r="BI317" s="196">
        <f t="shared" si="58"/>
        <v>0</v>
      </c>
      <c r="BJ317" s="14" t="s">
        <v>180</v>
      </c>
      <c r="BK317" s="196">
        <f t="shared" si="59"/>
        <v>0</v>
      </c>
      <c r="BL317" s="14" t="s">
        <v>179</v>
      </c>
      <c r="BM317" s="195" t="s">
        <v>1596</v>
      </c>
    </row>
    <row r="318" spans="1:65" s="2" customFormat="1" ht="24.2" customHeight="1">
      <c r="A318" s="31"/>
      <c r="B318" s="32"/>
      <c r="C318" s="184" t="s">
        <v>1597</v>
      </c>
      <c r="D318" s="184" t="s">
        <v>175</v>
      </c>
      <c r="E318" s="185" t="s">
        <v>1531</v>
      </c>
      <c r="F318" s="186" t="s">
        <v>1532</v>
      </c>
      <c r="G318" s="187" t="s">
        <v>1048</v>
      </c>
      <c r="H318" s="188">
        <v>6</v>
      </c>
      <c r="I318" s="189"/>
      <c r="J318" s="188">
        <f t="shared" si="50"/>
        <v>0</v>
      </c>
      <c r="K318" s="190"/>
      <c r="L318" s="36"/>
      <c r="M318" s="191" t="s">
        <v>1</v>
      </c>
      <c r="N318" s="192" t="s">
        <v>38</v>
      </c>
      <c r="O318" s="68"/>
      <c r="P318" s="193">
        <f t="shared" si="51"/>
        <v>0</v>
      </c>
      <c r="Q318" s="193">
        <v>0</v>
      </c>
      <c r="R318" s="193">
        <f t="shared" si="52"/>
        <v>0</v>
      </c>
      <c r="S318" s="193">
        <v>0</v>
      </c>
      <c r="T318" s="194">
        <f t="shared" si="53"/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95" t="s">
        <v>179</v>
      </c>
      <c r="AT318" s="195" t="s">
        <v>175</v>
      </c>
      <c r="AU318" s="195" t="s">
        <v>180</v>
      </c>
      <c r="AY318" s="14" t="s">
        <v>172</v>
      </c>
      <c r="BE318" s="196">
        <f t="shared" si="54"/>
        <v>0</v>
      </c>
      <c r="BF318" s="196">
        <f t="shared" si="55"/>
        <v>0</v>
      </c>
      <c r="BG318" s="196">
        <f t="shared" si="56"/>
        <v>0</v>
      </c>
      <c r="BH318" s="196">
        <f t="shared" si="57"/>
        <v>0</v>
      </c>
      <c r="BI318" s="196">
        <f t="shared" si="58"/>
        <v>0</v>
      </c>
      <c r="BJ318" s="14" t="s">
        <v>180</v>
      </c>
      <c r="BK318" s="196">
        <f t="shared" si="59"/>
        <v>0</v>
      </c>
      <c r="BL318" s="14" t="s">
        <v>179</v>
      </c>
      <c r="BM318" s="195" t="s">
        <v>1600</v>
      </c>
    </row>
    <row r="319" spans="1:65" s="2" customFormat="1" ht="24.2" customHeight="1">
      <c r="A319" s="31"/>
      <c r="B319" s="32"/>
      <c r="C319" s="184" t="s">
        <v>1283</v>
      </c>
      <c r="D319" s="184" t="s">
        <v>175</v>
      </c>
      <c r="E319" s="185" t="s">
        <v>1535</v>
      </c>
      <c r="F319" s="186" t="s">
        <v>1536</v>
      </c>
      <c r="G319" s="187" t="s">
        <v>1048</v>
      </c>
      <c r="H319" s="188">
        <v>2</v>
      </c>
      <c r="I319" s="189"/>
      <c r="J319" s="188">
        <f t="shared" ref="J319:J350" si="60">ROUND(I319*H319,2)</f>
        <v>0</v>
      </c>
      <c r="K319" s="190"/>
      <c r="L319" s="36"/>
      <c r="M319" s="191" t="s">
        <v>1</v>
      </c>
      <c r="N319" s="192" t="s">
        <v>38</v>
      </c>
      <c r="O319" s="68"/>
      <c r="P319" s="193">
        <f t="shared" ref="P319:P350" si="61">O319*H319</f>
        <v>0</v>
      </c>
      <c r="Q319" s="193">
        <v>0</v>
      </c>
      <c r="R319" s="193">
        <f t="shared" ref="R319:R350" si="62">Q319*H319</f>
        <v>0</v>
      </c>
      <c r="S319" s="193">
        <v>0</v>
      </c>
      <c r="T319" s="194">
        <f t="shared" ref="T319:T350" si="63">S319*H319</f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95" t="s">
        <v>179</v>
      </c>
      <c r="AT319" s="195" t="s">
        <v>175</v>
      </c>
      <c r="AU319" s="195" t="s">
        <v>180</v>
      </c>
      <c r="AY319" s="14" t="s">
        <v>172</v>
      </c>
      <c r="BE319" s="196">
        <f t="shared" ref="BE319:BE350" si="64">IF(N319="základná",J319,0)</f>
        <v>0</v>
      </c>
      <c r="BF319" s="196">
        <f t="shared" ref="BF319:BF350" si="65">IF(N319="znížená",J319,0)</f>
        <v>0</v>
      </c>
      <c r="BG319" s="196">
        <f t="shared" ref="BG319:BG350" si="66">IF(N319="zákl. prenesená",J319,0)</f>
        <v>0</v>
      </c>
      <c r="BH319" s="196">
        <f t="shared" ref="BH319:BH350" si="67">IF(N319="zníž. prenesená",J319,0)</f>
        <v>0</v>
      </c>
      <c r="BI319" s="196">
        <f t="shared" ref="BI319:BI350" si="68">IF(N319="nulová",J319,0)</f>
        <v>0</v>
      </c>
      <c r="BJ319" s="14" t="s">
        <v>180</v>
      </c>
      <c r="BK319" s="196">
        <f t="shared" ref="BK319:BK350" si="69">ROUND(I319*H319,2)</f>
        <v>0</v>
      </c>
      <c r="BL319" s="14" t="s">
        <v>179</v>
      </c>
      <c r="BM319" s="195" t="s">
        <v>1603</v>
      </c>
    </row>
    <row r="320" spans="1:65" s="2" customFormat="1" ht="24.2" customHeight="1">
      <c r="A320" s="31"/>
      <c r="B320" s="32"/>
      <c r="C320" s="184" t="s">
        <v>1604</v>
      </c>
      <c r="D320" s="184" t="s">
        <v>175</v>
      </c>
      <c r="E320" s="185" t="s">
        <v>1538</v>
      </c>
      <c r="F320" s="186" t="s">
        <v>1539</v>
      </c>
      <c r="G320" s="187" t="s">
        <v>1048</v>
      </c>
      <c r="H320" s="188">
        <v>2</v>
      </c>
      <c r="I320" s="189"/>
      <c r="J320" s="188">
        <f t="shared" si="60"/>
        <v>0</v>
      </c>
      <c r="K320" s="190"/>
      <c r="L320" s="36"/>
      <c r="M320" s="191" t="s">
        <v>1</v>
      </c>
      <c r="N320" s="192" t="s">
        <v>38</v>
      </c>
      <c r="O320" s="68"/>
      <c r="P320" s="193">
        <f t="shared" si="61"/>
        <v>0</v>
      </c>
      <c r="Q320" s="193">
        <v>0</v>
      </c>
      <c r="R320" s="193">
        <f t="shared" si="62"/>
        <v>0</v>
      </c>
      <c r="S320" s="193">
        <v>0</v>
      </c>
      <c r="T320" s="194">
        <f t="shared" si="63"/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95" t="s">
        <v>179</v>
      </c>
      <c r="AT320" s="195" t="s">
        <v>175</v>
      </c>
      <c r="AU320" s="195" t="s">
        <v>180</v>
      </c>
      <c r="AY320" s="14" t="s">
        <v>172</v>
      </c>
      <c r="BE320" s="196">
        <f t="shared" si="64"/>
        <v>0</v>
      </c>
      <c r="BF320" s="196">
        <f t="shared" si="65"/>
        <v>0</v>
      </c>
      <c r="BG320" s="196">
        <f t="shared" si="66"/>
        <v>0</v>
      </c>
      <c r="BH320" s="196">
        <f t="shared" si="67"/>
        <v>0</v>
      </c>
      <c r="BI320" s="196">
        <f t="shared" si="68"/>
        <v>0</v>
      </c>
      <c r="BJ320" s="14" t="s">
        <v>180</v>
      </c>
      <c r="BK320" s="196">
        <f t="shared" si="69"/>
        <v>0</v>
      </c>
      <c r="BL320" s="14" t="s">
        <v>179</v>
      </c>
      <c r="BM320" s="195" t="s">
        <v>1607</v>
      </c>
    </row>
    <row r="321" spans="1:65" s="2" customFormat="1" ht="24.2" customHeight="1">
      <c r="A321" s="31"/>
      <c r="B321" s="32"/>
      <c r="C321" s="184" t="s">
        <v>1286</v>
      </c>
      <c r="D321" s="184" t="s">
        <v>175</v>
      </c>
      <c r="E321" s="185" t="s">
        <v>2197</v>
      </c>
      <c r="F321" s="186" t="s">
        <v>2198</v>
      </c>
      <c r="G321" s="187" t="s">
        <v>1048</v>
      </c>
      <c r="H321" s="188">
        <v>1</v>
      </c>
      <c r="I321" s="189"/>
      <c r="J321" s="188">
        <f t="shared" si="60"/>
        <v>0</v>
      </c>
      <c r="K321" s="190"/>
      <c r="L321" s="36"/>
      <c r="M321" s="191" t="s">
        <v>1</v>
      </c>
      <c r="N321" s="192" t="s">
        <v>38</v>
      </c>
      <c r="O321" s="68"/>
      <c r="P321" s="193">
        <f t="shared" si="61"/>
        <v>0</v>
      </c>
      <c r="Q321" s="193">
        <v>0</v>
      </c>
      <c r="R321" s="193">
        <f t="shared" si="62"/>
        <v>0</v>
      </c>
      <c r="S321" s="193">
        <v>0</v>
      </c>
      <c r="T321" s="194">
        <f t="shared" si="63"/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95" t="s">
        <v>179</v>
      </c>
      <c r="AT321" s="195" t="s">
        <v>175</v>
      </c>
      <c r="AU321" s="195" t="s">
        <v>180</v>
      </c>
      <c r="AY321" s="14" t="s">
        <v>172</v>
      </c>
      <c r="BE321" s="196">
        <f t="shared" si="64"/>
        <v>0</v>
      </c>
      <c r="BF321" s="196">
        <f t="shared" si="65"/>
        <v>0</v>
      </c>
      <c r="BG321" s="196">
        <f t="shared" si="66"/>
        <v>0</v>
      </c>
      <c r="BH321" s="196">
        <f t="shared" si="67"/>
        <v>0</v>
      </c>
      <c r="BI321" s="196">
        <f t="shared" si="68"/>
        <v>0</v>
      </c>
      <c r="BJ321" s="14" t="s">
        <v>180</v>
      </c>
      <c r="BK321" s="196">
        <f t="shared" si="69"/>
        <v>0</v>
      </c>
      <c r="BL321" s="14" t="s">
        <v>179</v>
      </c>
      <c r="BM321" s="195" t="s">
        <v>1610</v>
      </c>
    </row>
    <row r="322" spans="1:65" s="2" customFormat="1" ht="24.2" customHeight="1">
      <c r="A322" s="31"/>
      <c r="B322" s="32"/>
      <c r="C322" s="184" t="s">
        <v>1611</v>
      </c>
      <c r="D322" s="184" t="s">
        <v>175</v>
      </c>
      <c r="E322" s="185" t="s">
        <v>2199</v>
      </c>
      <c r="F322" s="186" t="s">
        <v>2200</v>
      </c>
      <c r="G322" s="187" t="s">
        <v>1048</v>
      </c>
      <c r="H322" s="188">
        <v>1</v>
      </c>
      <c r="I322" s="189"/>
      <c r="J322" s="188">
        <f t="shared" si="60"/>
        <v>0</v>
      </c>
      <c r="K322" s="190"/>
      <c r="L322" s="36"/>
      <c r="M322" s="191" t="s">
        <v>1</v>
      </c>
      <c r="N322" s="192" t="s">
        <v>38</v>
      </c>
      <c r="O322" s="68"/>
      <c r="P322" s="193">
        <f t="shared" si="61"/>
        <v>0</v>
      </c>
      <c r="Q322" s="193">
        <v>0</v>
      </c>
      <c r="R322" s="193">
        <f t="shared" si="62"/>
        <v>0</v>
      </c>
      <c r="S322" s="193">
        <v>0</v>
      </c>
      <c r="T322" s="194">
        <f t="shared" si="63"/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95" t="s">
        <v>179</v>
      </c>
      <c r="AT322" s="195" t="s">
        <v>175</v>
      </c>
      <c r="AU322" s="195" t="s">
        <v>180</v>
      </c>
      <c r="AY322" s="14" t="s">
        <v>172</v>
      </c>
      <c r="BE322" s="196">
        <f t="shared" si="64"/>
        <v>0</v>
      </c>
      <c r="BF322" s="196">
        <f t="shared" si="65"/>
        <v>0</v>
      </c>
      <c r="BG322" s="196">
        <f t="shared" si="66"/>
        <v>0</v>
      </c>
      <c r="BH322" s="196">
        <f t="shared" si="67"/>
        <v>0</v>
      </c>
      <c r="BI322" s="196">
        <f t="shared" si="68"/>
        <v>0</v>
      </c>
      <c r="BJ322" s="14" t="s">
        <v>180</v>
      </c>
      <c r="BK322" s="196">
        <f t="shared" si="69"/>
        <v>0</v>
      </c>
      <c r="BL322" s="14" t="s">
        <v>179</v>
      </c>
      <c r="BM322" s="195" t="s">
        <v>1614</v>
      </c>
    </row>
    <row r="323" spans="1:65" s="2" customFormat="1" ht="24.2" customHeight="1">
      <c r="A323" s="31"/>
      <c r="B323" s="32"/>
      <c r="C323" s="184" t="s">
        <v>1290</v>
      </c>
      <c r="D323" s="184" t="s">
        <v>175</v>
      </c>
      <c r="E323" s="185" t="s">
        <v>1542</v>
      </c>
      <c r="F323" s="186" t="s">
        <v>1543</v>
      </c>
      <c r="G323" s="187" t="s">
        <v>1048</v>
      </c>
      <c r="H323" s="188">
        <v>1</v>
      </c>
      <c r="I323" s="189"/>
      <c r="J323" s="188">
        <f t="shared" si="60"/>
        <v>0</v>
      </c>
      <c r="K323" s="190"/>
      <c r="L323" s="36"/>
      <c r="M323" s="191" t="s">
        <v>1</v>
      </c>
      <c r="N323" s="192" t="s">
        <v>38</v>
      </c>
      <c r="O323" s="68"/>
      <c r="P323" s="193">
        <f t="shared" si="61"/>
        <v>0</v>
      </c>
      <c r="Q323" s="193">
        <v>0</v>
      </c>
      <c r="R323" s="193">
        <f t="shared" si="62"/>
        <v>0</v>
      </c>
      <c r="S323" s="193">
        <v>0</v>
      </c>
      <c r="T323" s="194">
        <f t="shared" si="63"/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95" t="s">
        <v>179</v>
      </c>
      <c r="AT323" s="195" t="s">
        <v>175</v>
      </c>
      <c r="AU323" s="195" t="s">
        <v>180</v>
      </c>
      <c r="AY323" s="14" t="s">
        <v>172</v>
      </c>
      <c r="BE323" s="196">
        <f t="shared" si="64"/>
        <v>0</v>
      </c>
      <c r="BF323" s="196">
        <f t="shared" si="65"/>
        <v>0</v>
      </c>
      <c r="BG323" s="196">
        <f t="shared" si="66"/>
        <v>0</v>
      </c>
      <c r="BH323" s="196">
        <f t="shared" si="67"/>
        <v>0</v>
      </c>
      <c r="BI323" s="196">
        <f t="shared" si="68"/>
        <v>0</v>
      </c>
      <c r="BJ323" s="14" t="s">
        <v>180</v>
      </c>
      <c r="BK323" s="196">
        <f t="shared" si="69"/>
        <v>0</v>
      </c>
      <c r="BL323" s="14" t="s">
        <v>179</v>
      </c>
      <c r="BM323" s="195" t="s">
        <v>1617</v>
      </c>
    </row>
    <row r="324" spans="1:65" s="2" customFormat="1" ht="24.2" customHeight="1">
      <c r="A324" s="31"/>
      <c r="B324" s="32"/>
      <c r="C324" s="197" t="s">
        <v>1618</v>
      </c>
      <c r="D324" s="197" t="s">
        <v>256</v>
      </c>
      <c r="E324" s="198" t="s">
        <v>1545</v>
      </c>
      <c r="F324" s="199" t="s">
        <v>1546</v>
      </c>
      <c r="G324" s="200" t="s">
        <v>1048</v>
      </c>
      <c r="H324" s="201">
        <v>1</v>
      </c>
      <c r="I324" s="202"/>
      <c r="J324" s="201">
        <f t="shared" si="60"/>
        <v>0</v>
      </c>
      <c r="K324" s="203"/>
      <c r="L324" s="204"/>
      <c r="M324" s="205" t="s">
        <v>1</v>
      </c>
      <c r="N324" s="206" t="s">
        <v>38</v>
      </c>
      <c r="O324" s="68"/>
      <c r="P324" s="193">
        <f t="shared" si="61"/>
        <v>0</v>
      </c>
      <c r="Q324" s="193">
        <v>2.5000000000000001E-3</v>
      </c>
      <c r="R324" s="193">
        <f t="shared" si="62"/>
        <v>2.5000000000000001E-3</v>
      </c>
      <c r="S324" s="193">
        <v>0</v>
      </c>
      <c r="T324" s="194">
        <f t="shared" si="63"/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95" t="s">
        <v>220</v>
      </c>
      <c r="AT324" s="195" t="s">
        <v>256</v>
      </c>
      <c r="AU324" s="195" t="s">
        <v>180</v>
      </c>
      <c r="AY324" s="14" t="s">
        <v>172</v>
      </c>
      <c r="BE324" s="196">
        <f t="shared" si="64"/>
        <v>0</v>
      </c>
      <c r="BF324" s="196">
        <f t="shared" si="65"/>
        <v>0</v>
      </c>
      <c r="BG324" s="196">
        <f t="shared" si="66"/>
        <v>0</v>
      </c>
      <c r="BH324" s="196">
        <f t="shared" si="67"/>
        <v>0</v>
      </c>
      <c r="BI324" s="196">
        <f t="shared" si="68"/>
        <v>0</v>
      </c>
      <c r="BJ324" s="14" t="s">
        <v>180</v>
      </c>
      <c r="BK324" s="196">
        <f t="shared" si="69"/>
        <v>0</v>
      </c>
      <c r="BL324" s="14" t="s">
        <v>179</v>
      </c>
      <c r="BM324" s="195" t="s">
        <v>1621</v>
      </c>
    </row>
    <row r="325" spans="1:65" s="2" customFormat="1" ht="24.2" customHeight="1">
      <c r="A325" s="31"/>
      <c r="B325" s="32"/>
      <c r="C325" s="184" t="s">
        <v>1293</v>
      </c>
      <c r="D325" s="184" t="s">
        <v>175</v>
      </c>
      <c r="E325" s="185" t="s">
        <v>1549</v>
      </c>
      <c r="F325" s="186" t="s">
        <v>1550</v>
      </c>
      <c r="G325" s="187" t="s">
        <v>1048</v>
      </c>
      <c r="H325" s="188">
        <v>6</v>
      </c>
      <c r="I325" s="189"/>
      <c r="J325" s="188">
        <f t="shared" si="60"/>
        <v>0</v>
      </c>
      <c r="K325" s="190"/>
      <c r="L325" s="36"/>
      <c r="M325" s="191" t="s">
        <v>1</v>
      </c>
      <c r="N325" s="192" t="s">
        <v>38</v>
      </c>
      <c r="O325" s="68"/>
      <c r="P325" s="193">
        <f t="shared" si="61"/>
        <v>0</v>
      </c>
      <c r="Q325" s="193">
        <v>0</v>
      </c>
      <c r="R325" s="193">
        <f t="shared" si="62"/>
        <v>0</v>
      </c>
      <c r="S325" s="193">
        <v>0</v>
      </c>
      <c r="T325" s="194">
        <f t="shared" si="63"/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95" t="s">
        <v>179</v>
      </c>
      <c r="AT325" s="195" t="s">
        <v>175</v>
      </c>
      <c r="AU325" s="195" t="s">
        <v>180</v>
      </c>
      <c r="AY325" s="14" t="s">
        <v>172</v>
      </c>
      <c r="BE325" s="196">
        <f t="shared" si="64"/>
        <v>0</v>
      </c>
      <c r="BF325" s="196">
        <f t="shared" si="65"/>
        <v>0</v>
      </c>
      <c r="BG325" s="196">
        <f t="shared" si="66"/>
        <v>0</v>
      </c>
      <c r="BH325" s="196">
        <f t="shared" si="67"/>
        <v>0</v>
      </c>
      <c r="BI325" s="196">
        <f t="shared" si="68"/>
        <v>0</v>
      </c>
      <c r="BJ325" s="14" t="s">
        <v>180</v>
      </c>
      <c r="BK325" s="196">
        <f t="shared" si="69"/>
        <v>0</v>
      </c>
      <c r="BL325" s="14" t="s">
        <v>179</v>
      </c>
      <c r="BM325" s="195" t="s">
        <v>1624</v>
      </c>
    </row>
    <row r="326" spans="1:65" s="2" customFormat="1" ht="24.2" customHeight="1">
      <c r="A326" s="31"/>
      <c r="B326" s="32"/>
      <c r="C326" s="197" t="s">
        <v>1625</v>
      </c>
      <c r="D326" s="197" t="s">
        <v>256</v>
      </c>
      <c r="E326" s="198" t="s">
        <v>1552</v>
      </c>
      <c r="F326" s="199" t="s">
        <v>1553</v>
      </c>
      <c r="G326" s="200" t="s">
        <v>1048</v>
      </c>
      <c r="H326" s="201">
        <v>6</v>
      </c>
      <c r="I326" s="202"/>
      <c r="J326" s="201">
        <f t="shared" si="60"/>
        <v>0</v>
      </c>
      <c r="K326" s="203"/>
      <c r="L326" s="204"/>
      <c r="M326" s="205" t="s">
        <v>1</v>
      </c>
      <c r="N326" s="206" t="s">
        <v>38</v>
      </c>
      <c r="O326" s="68"/>
      <c r="P326" s="193">
        <f t="shared" si="61"/>
        <v>0</v>
      </c>
      <c r="Q326" s="193">
        <v>2.5000000000000001E-3</v>
      </c>
      <c r="R326" s="193">
        <f t="shared" si="62"/>
        <v>1.4999999999999999E-2</v>
      </c>
      <c r="S326" s="193">
        <v>0</v>
      </c>
      <c r="T326" s="194">
        <f t="shared" si="63"/>
        <v>0</v>
      </c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R326" s="195" t="s">
        <v>220</v>
      </c>
      <c r="AT326" s="195" t="s">
        <v>256</v>
      </c>
      <c r="AU326" s="195" t="s">
        <v>180</v>
      </c>
      <c r="AY326" s="14" t="s">
        <v>172</v>
      </c>
      <c r="BE326" s="196">
        <f t="shared" si="64"/>
        <v>0</v>
      </c>
      <c r="BF326" s="196">
        <f t="shared" si="65"/>
        <v>0</v>
      </c>
      <c r="BG326" s="196">
        <f t="shared" si="66"/>
        <v>0</v>
      </c>
      <c r="BH326" s="196">
        <f t="shared" si="67"/>
        <v>0</v>
      </c>
      <c r="BI326" s="196">
        <f t="shared" si="68"/>
        <v>0</v>
      </c>
      <c r="BJ326" s="14" t="s">
        <v>180</v>
      </c>
      <c r="BK326" s="196">
        <f t="shared" si="69"/>
        <v>0</v>
      </c>
      <c r="BL326" s="14" t="s">
        <v>179</v>
      </c>
      <c r="BM326" s="195" t="s">
        <v>1628</v>
      </c>
    </row>
    <row r="327" spans="1:65" s="2" customFormat="1" ht="24.2" customHeight="1">
      <c r="A327" s="31"/>
      <c r="B327" s="32"/>
      <c r="C327" s="184" t="s">
        <v>1297</v>
      </c>
      <c r="D327" s="184" t="s">
        <v>175</v>
      </c>
      <c r="E327" s="185" t="s">
        <v>1556</v>
      </c>
      <c r="F327" s="186" t="s">
        <v>1557</v>
      </c>
      <c r="G327" s="187" t="s">
        <v>1048</v>
      </c>
      <c r="H327" s="188">
        <v>6</v>
      </c>
      <c r="I327" s="189"/>
      <c r="J327" s="188">
        <f t="shared" si="60"/>
        <v>0</v>
      </c>
      <c r="K327" s="190"/>
      <c r="L327" s="36"/>
      <c r="M327" s="191" t="s">
        <v>1</v>
      </c>
      <c r="N327" s="192" t="s">
        <v>38</v>
      </c>
      <c r="O327" s="68"/>
      <c r="P327" s="193">
        <f t="shared" si="61"/>
        <v>0</v>
      </c>
      <c r="Q327" s="193">
        <v>0</v>
      </c>
      <c r="R327" s="193">
        <f t="shared" si="62"/>
        <v>0</v>
      </c>
      <c r="S327" s="193">
        <v>0</v>
      </c>
      <c r="T327" s="194">
        <f t="shared" si="63"/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95" t="s">
        <v>179</v>
      </c>
      <c r="AT327" s="195" t="s">
        <v>175</v>
      </c>
      <c r="AU327" s="195" t="s">
        <v>180</v>
      </c>
      <c r="AY327" s="14" t="s">
        <v>172</v>
      </c>
      <c r="BE327" s="196">
        <f t="shared" si="64"/>
        <v>0</v>
      </c>
      <c r="BF327" s="196">
        <f t="shared" si="65"/>
        <v>0</v>
      </c>
      <c r="BG327" s="196">
        <f t="shared" si="66"/>
        <v>0</v>
      </c>
      <c r="BH327" s="196">
        <f t="shared" si="67"/>
        <v>0</v>
      </c>
      <c r="BI327" s="196">
        <f t="shared" si="68"/>
        <v>0</v>
      </c>
      <c r="BJ327" s="14" t="s">
        <v>180</v>
      </c>
      <c r="BK327" s="196">
        <f t="shared" si="69"/>
        <v>0</v>
      </c>
      <c r="BL327" s="14" t="s">
        <v>179</v>
      </c>
      <c r="BM327" s="195" t="s">
        <v>1631</v>
      </c>
    </row>
    <row r="328" spans="1:65" s="2" customFormat="1" ht="24.2" customHeight="1">
      <c r="A328" s="31"/>
      <c r="B328" s="32"/>
      <c r="C328" s="197" t="s">
        <v>1632</v>
      </c>
      <c r="D328" s="197" t="s">
        <v>256</v>
      </c>
      <c r="E328" s="198" t="s">
        <v>1559</v>
      </c>
      <c r="F328" s="199" t="s">
        <v>1560</v>
      </c>
      <c r="G328" s="200" t="s">
        <v>1048</v>
      </c>
      <c r="H328" s="201">
        <v>6</v>
      </c>
      <c r="I328" s="202"/>
      <c r="J328" s="201">
        <f t="shared" si="60"/>
        <v>0</v>
      </c>
      <c r="K328" s="203"/>
      <c r="L328" s="204"/>
      <c r="M328" s="205" t="s">
        <v>1</v>
      </c>
      <c r="N328" s="206" t="s">
        <v>38</v>
      </c>
      <c r="O328" s="68"/>
      <c r="P328" s="193">
        <f t="shared" si="61"/>
        <v>0</v>
      </c>
      <c r="Q328" s="193">
        <v>2.5000000000000001E-3</v>
      </c>
      <c r="R328" s="193">
        <f t="shared" si="62"/>
        <v>1.4999999999999999E-2</v>
      </c>
      <c r="S328" s="193">
        <v>0</v>
      </c>
      <c r="T328" s="194">
        <f t="shared" si="63"/>
        <v>0</v>
      </c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R328" s="195" t="s">
        <v>220</v>
      </c>
      <c r="AT328" s="195" t="s">
        <v>256</v>
      </c>
      <c r="AU328" s="195" t="s">
        <v>180</v>
      </c>
      <c r="AY328" s="14" t="s">
        <v>172</v>
      </c>
      <c r="BE328" s="196">
        <f t="shared" si="64"/>
        <v>0</v>
      </c>
      <c r="BF328" s="196">
        <f t="shared" si="65"/>
        <v>0</v>
      </c>
      <c r="BG328" s="196">
        <f t="shared" si="66"/>
        <v>0</v>
      </c>
      <c r="BH328" s="196">
        <f t="shared" si="67"/>
        <v>0</v>
      </c>
      <c r="BI328" s="196">
        <f t="shared" si="68"/>
        <v>0</v>
      </c>
      <c r="BJ328" s="14" t="s">
        <v>180</v>
      </c>
      <c r="BK328" s="196">
        <f t="shared" si="69"/>
        <v>0</v>
      </c>
      <c r="BL328" s="14" t="s">
        <v>179</v>
      </c>
      <c r="BM328" s="195" t="s">
        <v>1635</v>
      </c>
    </row>
    <row r="329" spans="1:65" s="2" customFormat="1" ht="24.2" customHeight="1">
      <c r="A329" s="31"/>
      <c r="B329" s="32"/>
      <c r="C329" s="184" t="s">
        <v>1300</v>
      </c>
      <c r="D329" s="184" t="s">
        <v>175</v>
      </c>
      <c r="E329" s="185" t="s">
        <v>1563</v>
      </c>
      <c r="F329" s="186" t="s">
        <v>1564</v>
      </c>
      <c r="G329" s="187" t="s">
        <v>1048</v>
      </c>
      <c r="H329" s="188">
        <v>2</v>
      </c>
      <c r="I329" s="189"/>
      <c r="J329" s="188">
        <f t="shared" si="60"/>
        <v>0</v>
      </c>
      <c r="K329" s="190"/>
      <c r="L329" s="36"/>
      <c r="M329" s="191" t="s">
        <v>1</v>
      </c>
      <c r="N329" s="192" t="s">
        <v>38</v>
      </c>
      <c r="O329" s="68"/>
      <c r="P329" s="193">
        <f t="shared" si="61"/>
        <v>0</v>
      </c>
      <c r="Q329" s="193">
        <v>0</v>
      </c>
      <c r="R329" s="193">
        <f t="shared" si="62"/>
        <v>0</v>
      </c>
      <c r="S329" s="193">
        <v>0</v>
      </c>
      <c r="T329" s="194">
        <f t="shared" si="63"/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95" t="s">
        <v>179</v>
      </c>
      <c r="AT329" s="195" t="s">
        <v>175</v>
      </c>
      <c r="AU329" s="195" t="s">
        <v>180</v>
      </c>
      <c r="AY329" s="14" t="s">
        <v>172</v>
      </c>
      <c r="BE329" s="196">
        <f t="shared" si="64"/>
        <v>0</v>
      </c>
      <c r="BF329" s="196">
        <f t="shared" si="65"/>
        <v>0</v>
      </c>
      <c r="BG329" s="196">
        <f t="shared" si="66"/>
        <v>0</v>
      </c>
      <c r="BH329" s="196">
        <f t="shared" si="67"/>
        <v>0</v>
      </c>
      <c r="BI329" s="196">
        <f t="shared" si="68"/>
        <v>0</v>
      </c>
      <c r="BJ329" s="14" t="s">
        <v>180</v>
      </c>
      <c r="BK329" s="196">
        <f t="shared" si="69"/>
        <v>0</v>
      </c>
      <c r="BL329" s="14" t="s">
        <v>179</v>
      </c>
      <c r="BM329" s="195" t="s">
        <v>1638</v>
      </c>
    </row>
    <row r="330" spans="1:65" s="2" customFormat="1" ht="24.2" customHeight="1">
      <c r="A330" s="31"/>
      <c r="B330" s="32"/>
      <c r="C330" s="197" t="s">
        <v>1639</v>
      </c>
      <c r="D330" s="197" t="s">
        <v>256</v>
      </c>
      <c r="E330" s="198" t="s">
        <v>1566</v>
      </c>
      <c r="F330" s="199" t="s">
        <v>1567</v>
      </c>
      <c r="G330" s="200" t="s">
        <v>1048</v>
      </c>
      <c r="H330" s="201">
        <v>2</v>
      </c>
      <c r="I330" s="202"/>
      <c r="J330" s="201">
        <f t="shared" si="60"/>
        <v>0</v>
      </c>
      <c r="K330" s="203"/>
      <c r="L330" s="204"/>
      <c r="M330" s="205" t="s">
        <v>1</v>
      </c>
      <c r="N330" s="206" t="s">
        <v>38</v>
      </c>
      <c r="O330" s="68"/>
      <c r="P330" s="193">
        <f t="shared" si="61"/>
        <v>0</v>
      </c>
      <c r="Q330" s="193">
        <v>2.5000000000000001E-3</v>
      </c>
      <c r="R330" s="193">
        <f t="shared" si="62"/>
        <v>5.0000000000000001E-3</v>
      </c>
      <c r="S330" s="193">
        <v>0</v>
      </c>
      <c r="T330" s="194">
        <f t="shared" si="63"/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95" t="s">
        <v>220</v>
      </c>
      <c r="AT330" s="195" t="s">
        <v>256</v>
      </c>
      <c r="AU330" s="195" t="s">
        <v>180</v>
      </c>
      <c r="AY330" s="14" t="s">
        <v>172</v>
      </c>
      <c r="BE330" s="196">
        <f t="shared" si="64"/>
        <v>0</v>
      </c>
      <c r="BF330" s="196">
        <f t="shared" si="65"/>
        <v>0</v>
      </c>
      <c r="BG330" s="196">
        <f t="shared" si="66"/>
        <v>0</v>
      </c>
      <c r="BH330" s="196">
        <f t="shared" si="67"/>
        <v>0</v>
      </c>
      <c r="BI330" s="196">
        <f t="shared" si="68"/>
        <v>0</v>
      </c>
      <c r="BJ330" s="14" t="s">
        <v>180</v>
      </c>
      <c r="BK330" s="196">
        <f t="shared" si="69"/>
        <v>0</v>
      </c>
      <c r="BL330" s="14" t="s">
        <v>179</v>
      </c>
      <c r="BM330" s="195" t="s">
        <v>1642</v>
      </c>
    </row>
    <row r="331" spans="1:65" s="2" customFormat="1" ht="24.2" customHeight="1">
      <c r="A331" s="31"/>
      <c r="B331" s="32"/>
      <c r="C331" s="197" t="s">
        <v>1304</v>
      </c>
      <c r="D331" s="197" t="s">
        <v>256</v>
      </c>
      <c r="E331" s="198" t="s">
        <v>1570</v>
      </c>
      <c r="F331" s="199" t="s">
        <v>1571</v>
      </c>
      <c r="G331" s="200" t="s">
        <v>1048</v>
      </c>
      <c r="H331" s="201">
        <v>2</v>
      </c>
      <c r="I331" s="202"/>
      <c r="J331" s="201">
        <f t="shared" si="60"/>
        <v>0</v>
      </c>
      <c r="K331" s="203"/>
      <c r="L331" s="204"/>
      <c r="M331" s="205" t="s">
        <v>1</v>
      </c>
      <c r="N331" s="206" t="s">
        <v>38</v>
      </c>
      <c r="O331" s="68"/>
      <c r="P331" s="193">
        <f t="shared" si="61"/>
        <v>0</v>
      </c>
      <c r="Q331" s="193">
        <v>2.5000000000000001E-3</v>
      </c>
      <c r="R331" s="193">
        <f t="shared" si="62"/>
        <v>5.0000000000000001E-3</v>
      </c>
      <c r="S331" s="193">
        <v>0</v>
      </c>
      <c r="T331" s="194">
        <f t="shared" si="63"/>
        <v>0</v>
      </c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R331" s="195" t="s">
        <v>220</v>
      </c>
      <c r="AT331" s="195" t="s">
        <v>256</v>
      </c>
      <c r="AU331" s="195" t="s">
        <v>180</v>
      </c>
      <c r="AY331" s="14" t="s">
        <v>172</v>
      </c>
      <c r="BE331" s="196">
        <f t="shared" si="64"/>
        <v>0</v>
      </c>
      <c r="BF331" s="196">
        <f t="shared" si="65"/>
        <v>0</v>
      </c>
      <c r="BG331" s="196">
        <f t="shared" si="66"/>
        <v>0</v>
      </c>
      <c r="BH331" s="196">
        <f t="shared" si="67"/>
        <v>0</v>
      </c>
      <c r="BI331" s="196">
        <f t="shared" si="68"/>
        <v>0</v>
      </c>
      <c r="BJ331" s="14" t="s">
        <v>180</v>
      </c>
      <c r="BK331" s="196">
        <f t="shared" si="69"/>
        <v>0</v>
      </c>
      <c r="BL331" s="14" t="s">
        <v>179</v>
      </c>
      <c r="BM331" s="195" t="s">
        <v>1645</v>
      </c>
    </row>
    <row r="332" spans="1:65" s="2" customFormat="1" ht="24.2" customHeight="1">
      <c r="A332" s="31"/>
      <c r="B332" s="32"/>
      <c r="C332" s="184" t="s">
        <v>1646</v>
      </c>
      <c r="D332" s="184" t="s">
        <v>175</v>
      </c>
      <c r="E332" s="185" t="s">
        <v>2201</v>
      </c>
      <c r="F332" s="186" t="s">
        <v>2202</v>
      </c>
      <c r="G332" s="187" t="s">
        <v>1048</v>
      </c>
      <c r="H332" s="188">
        <v>1</v>
      </c>
      <c r="I332" s="189"/>
      <c r="J332" s="188">
        <f t="shared" si="60"/>
        <v>0</v>
      </c>
      <c r="K332" s="190"/>
      <c r="L332" s="36"/>
      <c r="M332" s="191" t="s">
        <v>1</v>
      </c>
      <c r="N332" s="192" t="s">
        <v>38</v>
      </c>
      <c r="O332" s="68"/>
      <c r="P332" s="193">
        <f t="shared" si="61"/>
        <v>0</v>
      </c>
      <c r="Q332" s="193">
        <v>0</v>
      </c>
      <c r="R332" s="193">
        <f t="shared" si="62"/>
        <v>0</v>
      </c>
      <c r="S332" s="193">
        <v>0</v>
      </c>
      <c r="T332" s="194">
        <f t="shared" si="63"/>
        <v>0</v>
      </c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R332" s="195" t="s">
        <v>179</v>
      </c>
      <c r="AT332" s="195" t="s">
        <v>175</v>
      </c>
      <c r="AU332" s="195" t="s">
        <v>180</v>
      </c>
      <c r="AY332" s="14" t="s">
        <v>172</v>
      </c>
      <c r="BE332" s="196">
        <f t="shared" si="64"/>
        <v>0</v>
      </c>
      <c r="BF332" s="196">
        <f t="shared" si="65"/>
        <v>0</v>
      </c>
      <c r="BG332" s="196">
        <f t="shared" si="66"/>
        <v>0</v>
      </c>
      <c r="BH332" s="196">
        <f t="shared" si="67"/>
        <v>0</v>
      </c>
      <c r="BI332" s="196">
        <f t="shared" si="68"/>
        <v>0</v>
      </c>
      <c r="BJ332" s="14" t="s">
        <v>180</v>
      </c>
      <c r="BK332" s="196">
        <f t="shared" si="69"/>
        <v>0</v>
      </c>
      <c r="BL332" s="14" t="s">
        <v>179</v>
      </c>
      <c r="BM332" s="195" t="s">
        <v>1649</v>
      </c>
    </row>
    <row r="333" spans="1:65" s="2" customFormat="1" ht="24.2" customHeight="1">
      <c r="A333" s="31"/>
      <c r="B333" s="32"/>
      <c r="C333" s="197" t="s">
        <v>1307</v>
      </c>
      <c r="D333" s="197" t="s">
        <v>256</v>
      </c>
      <c r="E333" s="198" t="s">
        <v>2203</v>
      </c>
      <c r="F333" s="199" t="s">
        <v>2204</v>
      </c>
      <c r="G333" s="200" t="s">
        <v>1048</v>
      </c>
      <c r="H333" s="201">
        <v>1</v>
      </c>
      <c r="I333" s="202"/>
      <c r="J333" s="201">
        <f t="shared" si="60"/>
        <v>0</v>
      </c>
      <c r="K333" s="203"/>
      <c r="L333" s="204"/>
      <c r="M333" s="205" t="s">
        <v>1</v>
      </c>
      <c r="N333" s="206" t="s">
        <v>38</v>
      </c>
      <c r="O333" s="68"/>
      <c r="P333" s="193">
        <f t="shared" si="61"/>
        <v>0</v>
      </c>
      <c r="Q333" s="193">
        <v>2.5000000000000001E-3</v>
      </c>
      <c r="R333" s="193">
        <f t="shared" si="62"/>
        <v>2.5000000000000001E-3</v>
      </c>
      <c r="S333" s="193">
        <v>0</v>
      </c>
      <c r="T333" s="194">
        <f t="shared" si="63"/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95" t="s">
        <v>220</v>
      </c>
      <c r="AT333" s="195" t="s">
        <v>256</v>
      </c>
      <c r="AU333" s="195" t="s">
        <v>180</v>
      </c>
      <c r="AY333" s="14" t="s">
        <v>172</v>
      </c>
      <c r="BE333" s="196">
        <f t="shared" si="64"/>
        <v>0</v>
      </c>
      <c r="BF333" s="196">
        <f t="shared" si="65"/>
        <v>0</v>
      </c>
      <c r="BG333" s="196">
        <f t="shared" si="66"/>
        <v>0</v>
      </c>
      <c r="BH333" s="196">
        <f t="shared" si="67"/>
        <v>0</v>
      </c>
      <c r="BI333" s="196">
        <f t="shared" si="68"/>
        <v>0</v>
      </c>
      <c r="BJ333" s="14" t="s">
        <v>180</v>
      </c>
      <c r="BK333" s="196">
        <f t="shared" si="69"/>
        <v>0</v>
      </c>
      <c r="BL333" s="14" t="s">
        <v>179</v>
      </c>
      <c r="BM333" s="195" t="s">
        <v>1652</v>
      </c>
    </row>
    <row r="334" spans="1:65" s="2" customFormat="1" ht="24.2" customHeight="1">
      <c r="A334" s="31"/>
      <c r="B334" s="32"/>
      <c r="C334" s="184" t="s">
        <v>1653</v>
      </c>
      <c r="D334" s="184" t="s">
        <v>175</v>
      </c>
      <c r="E334" s="185" t="s">
        <v>1573</v>
      </c>
      <c r="F334" s="186" t="s">
        <v>1574</v>
      </c>
      <c r="G334" s="187" t="s">
        <v>1048</v>
      </c>
      <c r="H334" s="188">
        <v>6</v>
      </c>
      <c r="I334" s="189"/>
      <c r="J334" s="188">
        <f t="shared" si="60"/>
        <v>0</v>
      </c>
      <c r="K334" s="190"/>
      <c r="L334" s="36"/>
      <c r="M334" s="191" t="s">
        <v>1</v>
      </c>
      <c r="N334" s="192" t="s">
        <v>38</v>
      </c>
      <c r="O334" s="68"/>
      <c r="P334" s="193">
        <f t="shared" si="61"/>
        <v>0</v>
      </c>
      <c r="Q334" s="193">
        <v>0</v>
      </c>
      <c r="R334" s="193">
        <f t="shared" si="62"/>
        <v>0</v>
      </c>
      <c r="S334" s="193">
        <v>0</v>
      </c>
      <c r="T334" s="194">
        <f t="shared" si="63"/>
        <v>0</v>
      </c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R334" s="195" t="s">
        <v>179</v>
      </c>
      <c r="AT334" s="195" t="s">
        <v>175</v>
      </c>
      <c r="AU334" s="195" t="s">
        <v>180</v>
      </c>
      <c r="AY334" s="14" t="s">
        <v>172</v>
      </c>
      <c r="BE334" s="196">
        <f t="shared" si="64"/>
        <v>0</v>
      </c>
      <c r="BF334" s="196">
        <f t="shared" si="65"/>
        <v>0</v>
      </c>
      <c r="BG334" s="196">
        <f t="shared" si="66"/>
        <v>0</v>
      </c>
      <c r="BH334" s="196">
        <f t="shared" si="67"/>
        <v>0</v>
      </c>
      <c r="BI334" s="196">
        <f t="shared" si="68"/>
        <v>0</v>
      </c>
      <c r="BJ334" s="14" t="s">
        <v>180</v>
      </c>
      <c r="BK334" s="196">
        <f t="shared" si="69"/>
        <v>0</v>
      </c>
      <c r="BL334" s="14" t="s">
        <v>179</v>
      </c>
      <c r="BM334" s="195" t="s">
        <v>1656</v>
      </c>
    </row>
    <row r="335" spans="1:65" s="2" customFormat="1" ht="24.2" customHeight="1">
      <c r="A335" s="31"/>
      <c r="B335" s="32"/>
      <c r="C335" s="197" t="s">
        <v>1310</v>
      </c>
      <c r="D335" s="197" t="s">
        <v>256</v>
      </c>
      <c r="E335" s="198" t="s">
        <v>1577</v>
      </c>
      <c r="F335" s="199" t="s">
        <v>1578</v>
      </c>
      <c r="G335" s="200" t="s">
        <v>1048</v>
      </c>
      <c r="H335" s="201">
        <v>6</v>
      </c>
      <c r="I335" s="202"/>
      <c r="J335" s="201">
        <f t="shared" si="60"/>
        <v>0</v>
      </c>
      <c r="K335" s="203"/>
      <c r="L335" s="204"/>
      <c r="M335" s="205" t="s">
        <v>1</v>
      </c>
      <c r="N335" s="206" t="s">
        <v>38</v>
      </c>
      <c r="O335" s="68"/>
      <c r="P335" s="193">
        <f t="shared" si="61"/>
        <v>0</v>
      </c>
      <c r="Q335" s="193">
        <v>0</v>
      </c>
      <c r="R335" s="193">
        <f t="shared" si="62"/>
        <v>0</v>
      </c>
      <c r="S335" s="193">
        <v>0</v>
      </c>
      <c r="T335" s="194">
        <f t="shared" si="63"/>
        <v>0</v>
      </c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R335" s="195" t="s">
        <v>220</v>
      </c>
      <c r="AT335" s="195" t="s">
        <v>256</v>
      </c>
      <c r="AU335" s="195" t="s">
        <v>180</v>
      </c>
      <c r="AY335" s="14" t="s">
        <v>172</v>
      </c>
      <c r="BE335" s="196">
        <f t="shared" si="64"/>
        <v>0</v>
      </c>
      <c r="BF335" s="196">
        <f t="shared" si="65"/>
        <v>0</v>
      </c>
      <c r="BG335" s="196">
        <f t="shared" si="66"/>
        <v>0</v>
      </c>
      <c r="BH335" s="196">
        <f t="shared" si="67"/>
        <v>0</v>
      </c>
      <c r="BI335" s="196">
        <f t="shared" si="68"/>
        <v>0</v>
      </c>
      <c r="BJ335" s="14" t="s">
        <v>180</v>
      </c>
      <c r="BK335" s="196">
        <f t="shared" si="69"/>
        <v>0</v>
      </c>
      <c r="BL335" s="14" t="s">
        <v>179</v>
      </c>
      <c r="BM335" s="195" t="s">
        <v>1659</v>
      </c>
    </row>
    <row r="336" spans="1:65" s="2" customFormat="1" ht="24.2" customHeight="1">
      <c r="A336" s="31"/>
      <c r="B336" s="32"/>
      <c r="C336" s="184" t="s">
        <v>1662</v>
      </c>
      <c r="D336" s="184" t="s">
        <v>175</v>
      </c>
      <c r="E336" s="185" t="s">
        <v>1909</v>
      </c>
      <c r="F336" s="186" t="s">
        <v>1910</v>
      </c>
      <c r="G336" s="187" t="s">
        <v>1048</v>
      </c>
      <c r="H336" s="188">
        <v>4</v>
      </c>
      <c r="I336" s="189"/>
      <c r="J336" s="188">
        <f t="shared" si="60"/>
        <v>0</v>
      </c>
      <c r="K336" s="190"/>
      <c r="L336" s="36"/>
      <c r="M336" s="191" t="s">
        <v>1</v>
      </c>
      <c r="N336" s="192" t="s">
        <v>38</v>
      </c>
      <c r="O336" s="68"/>
      <c r="P336" s="193">
        <f t="shared" si="61"/>
        <v>0</v>
      </c>
      <c r="Q336" s="193">
        <v>0</v>
      </c>
      <c r="R336" s="193">
        <f t="shared" si="62"/>
        <v>0</v>
      </c>
      <c r="S336" s="193">
        <v>0</v>
      </c>
      <c r="T336" s="194">
        <f t="shared" si="63"/>
        <v>0</v>
      </c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R336" s="195" t="s">
        <v>179</v>
      </c>
      <c r="AT336" s="195" t="s">
        <v>175</v>
      </c>
      <c r="AU336" s="195" t="s">
        <v>180</v>
      </c>
      <c r="AY336" s="14" t="s">
        <v>172</v>
      </c>
      <c r="BE336" s="196">
        <f t="shared" si="64"/>
        <v>0</v>
      </c>
      <c r="BF336" s="196">
        <f t="shared" si="65"/>
        <v>0</v>
      </c>
      <c r="BG336" s="196">
        <f t="shared" si="66"/>
        <v>0</v>
      </c>
      <c r="BH336" s="196">
        <f t="shared" si="67"/>
        <v>0</v>
      </c>
      <c r="BI336" s="196">
        <f t="shared" si="68"/>
        <v>0</v>
      </c>
      <c r="BJ336" s="14" t="s">
        <v>180</v>
      </c>
      <c r="BK336" s="196">
        <f t="shared" si="69"/>
        <v>0</v>
      </c>
      <c r="BL336" s="14" t="s">
        <v>179</v>
      </c>
      <c r="BM336" s="195" t="s">
        <v>1666</v>
      </c>
    </row>
    <row r="337" spans="1:65" s="2" customFormat="1" ht="24.2" customHeight="1">
      <c r="A337" s="31"/>
      <c r="B337" s="32"/>
      <c r="C337" s="184" t="s">
        <v>1313</v>
      </c>
      <c r="D337" s="184" t="s">
        <v>175</v>
      </c>
      <c r="E337" s="185" t="s">
        <v>1580</v>
      </c>
      <c r="F337" s="186" t="s">
        <v>1581</v>
      </c>
      <c r="G337" s="187" t="s">
        <v>1048</v>
      </c>
      <c r="H337" s="188">
        <v>11</v>
      </c>
      <c r="I337" s="189"/>
      <c r="J337" s="188">
        <f t="shared" si="60"/>
        <v>0</v>
      </c>
      <c r="K337" s="190"/>
      <c r="L337" s="36"/>
      <c r="M337" s="191" t="s">
        <v>1</v>
      </c>
      <c r="N337" s="192" t="s">
        <v>38</v>
      </c>
      <c r="O337" s="68"/>
      <c r="P337" s="193">
        <f t="shared" si="61"/>
        <v>0</v>
      </c>
      <c r="Q337" s="193">
        <v>0</v>
      </c>
      <c r="R337" s="193">
        <f t="shared" si="62"/>
        <v>0</v>
      </c>
      <c r="S337" s="193">
        <v>0</v>
      </c>
      <c r="T337" s="194">
        <f t="shared" si="63"/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95" t="s">
        <v>179</v>
      </c>
      <c r="AT337" s="195" t="s">
        <v>175</v>
      </c>
      <c r="AU337" s="195" t="s">
        <v>180</v>
      </c>
      <c r="AY337" s="14" t="s">
        <v>172</v>
      </c>
      <c r="BE337" s="196">
        <f t="shared" si="64"/>
        <v>0</v>
      </c>
      <c r="BF337" s="196">
        <f t="shared" si="65"/>
        <v>0</v>
      </c>
      <c r="BG337" s="196">
        <f t="shared" si="66"/>
        <v>0</v>
      </c>
      <c r="BH337" s="196">
        <f t="shared" si="67"/>
        <v>0</v>
      </c>
      <c r="BI337" s="196">
        <f t="shared" si="68"/>
        <v>0</v>
      </c>
      <c r="BJ337" s="14" t="s">
        <v>180</v>
      </c>
      <c r="BK337" s="196">
        <f t="shared" si="69"/>
        <v>0</v>
      </c>
      <c r="BL337" s="14" t="s">
        <v>179</v>
      </c>
      <c r="BM337" s="195" t="s">
        <v>1669</v>
      </c>
    </row>
    <row r="338" spans="1:65" s="2" customFormat="1" ht="33" customHeight="1">
      <c r="A338" s="31"/>
      <c r="B338" s="32"/>
      <c r="C338" s="197" t="s">
        <v>1670</v>
      </c>
      <c r="D338" s="197" t="s">
        <v>256</v>
      </c>
      <c r="E338" s="198" t="s">
        <v>1584</v>
      </c>
      <c r="F338" s="199" t="s">
        <v>1585</v>
      </c>
      <c r="G338" s="200" t="s">
        <v>1048</v>
      </c>
      <c r="H338" s="201">
        <v>11</v>
      </c>
      <c r="I338" s="202"/>
      <c r="J338" s="201">
        <f t="shared" si="60"/>
        <v>0</v>
      </c>
      <c r="K338" s="203"/>
      <c r="L338" s="204"/>
      <c r="M338" s="205" t="s">
        <v>1</v>
      </c>
      <c r="N338" s="206" t="s">
        <v>38</v>
      </c>
      <c r="O338" s="68"/>
      <c r="P338" s="193">
        <f t="shared" si="61"/>
        <v>0</v>
      </c>
      <c r="Q338" s="193">
        <v>2.2499999999999999E-2</v>
      </c>
      <c r="R338" s="193">
        <f t="shared" si="62"/>
        <v>0.2475</v>
      </c>
      <c r="S338" s="193">
        <v>0</v>
      </c>
      <c r="T338" s="194">
        <f t="shared" si="63"/>
        <v>0</v>
      </c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R338" s="195" t="s">
        <v>220</v>
      </c>
      <c r="AT338" s="195" t="s">
        <v>256</v>
      </c>
      <c r="AU338" s="195" t="s">
        <v>180</v>
      </c>
      <c r="AY338" s="14" t="s">
        <v>172</v>
      </c>
      <c r="BE338" s="196">
        <f t="shared" si="64"/>
        <v>0</v>
      </c>
      <c r="BF338" s="196">
        <f t="shared" si="65"/>
        <v>0</v>
      </c>
      <c r="BG338" s="196">
        <f t="shared" si="66"/>
        <v>0</v>
      </c>
      <c r="BH338" s="196">
        <f t="shared" si="67"/>
        <v>0</v>
      </c>
      <c r="BI338" s="196">
        <f t="shared" si="68"/>
        <v>0</v>
      </c>
      <c r="BJ338" s="14" t="s">
        <v>180</v>
      </c>
      <c r="BK338" s="196">
        <f t="shared" si="69"/>
        <v>0</v>
      </c>
      <c r="BL338" s="14" t="s">
        <v>179</v>
      </c>
      <c r="BM338" s="195" t="s">
        <v>1673</v>
      </c>
    </row>
    <row r="339" spans="1:65" s="2" customFormat="1" ht="24.2" customHeight="1">
      <c r="A339" s="31"/>
      <c r="B339" s="32"/>
      <c r="C339" s="184" t="s">
        <v>1316</v>
      </c>
      <c r="D339" s="184" t="s">
        <v>175</v>
      </c>
      <c r="E339" s="185" t="s">
        <v>2333</v>
      </c>
      <c r="F339" s="186" t="s">
        <v>2334</v>
      </c>
      <c r="G339" s="187" t="s">
        <v>1048</v>
      </c>
      <c r="H339" s="188">
        <v>1</v>
      </c>
      <c r="I339" s="189"/>
      <c r="J339" s="188">
        <f t="shared" si="60"/>
        <v>0</v>
      </c>
      <c r="K339" s="190"/>
      <c r="L339" s="36"/>
      <c r="M339" s="191" t="s">
        <v>1</v>
      </c>
      <c r="N339" s="192" t="s">
        <v>38</v>
      </c>
      <c r="O339" s="68"/>
      <c r="P339" s="193">
        <f t="shared" si="61"/>
        <v>0</v>
      </c>
      <c r="Q339" s="193">
        <v>0</v>
      </c>
      <c r="R339" s="193">
        <f t="shared" si="62"/>
        <v>0</v>
      </c>
      <c r="S339" s="193">
        <v>0</v>
      </c>
      <c r="T339" s="194">
        <f t="shared" si="63"/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95" t="s">
        <v>179</v>
      </c>
      <c r="AT339" s="195" t="s">
        <v>175</v>
      </c>
      <c r="AU339" s="195" t="s">
        <v>180</v>
      </c>
      <c r="AY339" s="14" t="s">
        <v>172</v>
      </c>
      <c r="BE339" s="196">
        <f t="shared" si="64"/>
        <v>0</v>
      </c>
      <c r="BF339" s="196">
        <f t="shared" si="65"/>
        <v>0</v>
      </c>
      <c r="BG339" s="196">
        <f t="shared" si="66"/>
        <v>0</v>
      </c>
      <c r="BH339" s="196">
        <f t="shared" si="67"/>
        <v>0</v>
      </c>
      <c r="BI339" s="196">
        <f t="shared" si="68"/>
        <v>0</v>
      </c>
      <c r="BJ339" s="14" t="s">
        <v>180</v>
      </c>
      <c r="BK339" s="196">
        <f t="shared" si="69"/>
        <v>0</v>
      </c>
      <c r="BL339" s="14" t="s">
        <v>179</v>
      </c>
      <c r="BM339" s="195" t="s">
        <v>1676</v>
      </c>
    </row>
    <row r="340" spans="1:65" s="2" customFormat="1" ht="24.2" customHeight="1">
      <c r="A340" s="31"/>
      <c r="B340" s="32"/>
      <c r="C340" s="197" t="s">
        <v>1677</v>
      </c>
      <c r="D340" s="197" t="s">
        <v>256</v>
      </c>
      <c r="E340" s="198" t="s">
        <v>2335</v>
      </c>
      <c r="F340" s="199" t="s">
        <v>2336</v>
      </c>
      <c r="G340" s="200" t="s">
        <v>1048</v>
      </c>
      <c r="H340" s="201">
        <v>1</v>
      </c>
      <c r="I340" s="202"/>
      <c r="J340" s="201">
        <f t="shared" si="60"/>
        <v>0</v>
      </c>
      <c r="K340" s="203"/>
      <c r="L340" s="204"/>
      <c r="M340" s="205" t="s">
        <v>1</v>
      </c>
      <c r="N340" s="206" t="s">
        <v>38</v>
      </c>
      <c r="O340" s="68"/>
      <c r="P340" s="193">
        <f t="shared" si="61"/>
        <v>0</v>
      </c>
      <c r="Q340" s="193">
        <v>4.0000000000000001E-3</v>
      </c>
      <c r="R340" s="193">
        <f t="shared" si="62"/>
        <v>4.0000000000000001E-3</v>
      </c>
      <c r="S340" s="193">
        <v>0</v>
      </c>
      <c r="T340" s="194">
        <f t="shared" si="63"/>
        <v>0</v>
      </c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R340" s="195" t="s">
        <v>220</v>
      </c>
      <c r="AT340" s="195" t="s">
        <v>256</v>
      </c>
      <c r="AU340" s="195" t="s">
        <v>180</v>
      </c>
      <c r="AY340" s="14" t="s">
        <v>172</v>
      </c>
      <c r="BE340" s="196">
        <f t="shared" si="64"/>
        <v>0</v>
      </c>
      <c r="BF340" s="196">
        <f t="shared" si="65"/>
        <v>0</v>
      </c>
      <c r="BG340" s="196">
        <f t="shared" si="66"/>
        <v>0</v>
      </c>
      <c r="BH340" s="196">
        <f t="shared" si="67"/>
        <v>0</v>
      </c>
      <c r="BI340" s="196">
        <f t="shared" si="68"/>
        <v>0</v>
      </c>
      <c r="BJ340" s="14" t="s">
        <v>180</v>
      </c>
      <c r="BK340" s="196">
        <f t="shared" si="69"/>
        <v>0</v>
      </c>
      <c r="BL340" s="14" t="s">
        <v>179</v>
      </c>
      <c r="BM340" s="195" t="s">
        <v>1680</v>
      </c>
    </row>
    <row r="341" spans="1:65" s="2" customFormat="1" ht="24.2" customHeight="1">
      <c r="A341" s="31"/>
      <c r="B341" s="32"/>
      <c r="C341" s="184" t="s">
        <v>1319</v>
      </c>
      <c r="D341" s="184" t="s">
        <v>175</v>
      </c>
      <c r="E341" s="185" t="s">
        <v>2205</v>
      </c>
      <c r="F341" s="186" t="s">
        <v>2206</v>
      </c>
      <c r="G341" s="187" t="s">
        <v>1048</v>
      </c>
      <c r="H341" s="188">
        <v>1</v>
      </c>
      <c r="I341" s="189"/>
      <c r="J341" s="188">
        <f t="shared" si="60"/>
        <v>0</v>
      </c>
      <c r="K341" s="190"/>
      <c r="L341" s="36"/>
      <c r="M341" s="191" t="s">
        <v>1</v>
      </c>
      <c r="N341" s="192" t="s">
        <v>38</v>
      </c>
      <c r="O341" s="68"/>
      <c r="P341" s="193">
        <f t="shared" si="61"/>
        <v>0</v>
      </c>
      <c r="Q341" s="193">
        <v>0</v>
      </c>
      <c r="R341" s="193">
        <f t="shared" si="62"/>
        <v>0</v>
      </c>
      <c r="S341" s="193">
        <v>0</v>
      </c>
      <c r="T341" s="194">
        <f t="shared" si="63"/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95" t="s">
        <v>179</v>
      </c>
      <c r="AT341" s="195" t="s">
        <v>175</v>
      </c>
      <c r="AU341" s="195" t="s">
        <v>180</v>
      </c>
      <c r="AY341" s="14" t="s">
        <v>172</v>
      </c>
      <c r="BE341" s="196">
        <f t="shared" si="64"/>
        <v>0</v>
      </c>
      <c r="BF341" s="196">
        <f t="shared" si="65"/>
        <v>0</v>
      </c>
      <c r="BG341" s="196">
        <f t="shared" si="66"/>
        <v>0</v>
      </c>
      <c r="BH341" s="196">
        <f t="shared" si="67"/>
        <v>0</v>
      </c>
      <c r="BI341" s="196">
        <f t="shared" si="68"/>
        <v>0</v>
      </c>
      <c r="BJ341" s="14" t="s">
        <v>180</v>
      </c>
      <c r="BK341" s="196">
        <f t="shared" si="69"/>
        <v>0</v>
      </c>
      <c r="BL341" s="14" t="s">
        <v>179</v>
      </c>
      <c r="BM341" s="195" t="s">
        <v>1683</v>
      </c>
    </row>
    <row r="342" spans="1:65" s="2" customFormat="1" ht="24.2" customHeight="1">
      <c r="A342" s="31"/>
      <c r="B342" s="32"/>
      <c r="C342" s="184" t="s">
        <v>1684</v>
      </c>
      <c r="D342" s="184" t="s">
        <v>175</v>
      </c>
      <c r="E342" s="185" t="s">
        <v>1587</v>
      </c>
      <c r="F342" s="186" t="s">
        <v>1588</v>
      </c>
      <c r="G342" s="187" t="s">
        <v>1048</v>
      </c>
      <c r="H342" s="188">
        <v>1</v>
      </c>
      <c r="I342" s="189"/>
      <c r="J342" s="188">
        <f t="shared" si="60"/>
        <v>0</v>
      </c>
      <c r="K342" s="190"/>
      <c r="L342" s="36"/>
      <c r="M342" s="191" t="s">
        <v>1</v>
      </c>
      <c r="N342" s="192" t="s">
        <v>38</v>
      </c>
      <c r="O342" s="68"/>
      <c r="P342" s="193">
        <f t="shared" si="61"/>
        <v>0</v>
      </c>
      <c r="Q342" s="193">
        <v>0</v>
      </c>
      <c r="R342" s="193">
        <f t="shared" si="62"/>
        <v>0</v>
      </c>
      <c r="S342" s="193">
        <v>0</v>
      </c>
      <c r="T342" s="194">
        <f t="shared" si="63"/>
        <v>0</v>
      </c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R342" s="195" t="s">
        <v>179</v>
      </c>
      <c r="AT342" s="195" t="s">
        <v>175</v>
      </c>
      <c r="AU342" s="195" t="s">
        <v>180</v>
      </c>
      <c r="AY342" s="14" t="s">
        <v>172</v>
      </c>
      <c r="BE342" s="196">
        <f t="shared" si="64"/>
        <v>0</v>
      </c>
      <c r="BF342" s="196">
        <f t="shared" si="65"/>
        <v>0</v>
      </c>
      <c r="BG342" s="196">
        <f t="shared" si="66"/>
        <v>0</v>
      </c>
      <c r="BH342" s="196">
        <f t="shared" si="67"/>
        <v>0</v>
      </c>
      <c r="BI342" s="196">
        <f t="shared" si="68"/>
        <v>0</v>
      </c>
      <c r="BJ342" s="14" t="s">
        <v>180</v>
      </c>
      <c r="BK342" s="196">
        <f t="shared" si="69"/>
        <v>0</v>
      </c>
      <c r="BL342" s="14" t="s">
        <v>179</v>
      </c>
      <c r="BM342" s="195" t="s">
        <v>1687</v>
      </c>
    </row>
    <row r="343" spans="1:65" s="2" customFormat="1" ht="24.2" customHeight="1">
      <c r="A343" s="31"/>
      <c r="B343" s="32"/>
      <c r="C343" s="197" t="s">
        <v>1322</v>
      </c>
      <c r="D343" s="197" t="s">
        <v>256</v>
      </c>
      <c r="E343" s="198" t="s">
        <v>1911</v>
      </c>
      <c r="F343" s="199" t="s">
        <v>2337</v>
      </c>
      <c r="G343" s="200" t="s">
        <v>1048</v>
      </c>
      <c r="H343" s="201">
        <v>1</v>
      </c>
      <c r="I343" s="202"/>
      <c r="J343" s="201">
        <f t="shared" si="60"/>
        <v>0</v>
      </c>
      <c r="K343" s="203"/>
      <c r="L343" s="204"/>
      <c r="M343" s="205" t="s">
        <v>1</v>
      </c>
      <c r="N343" s="206" t="s">
        <v>38</v>
      </c>
      <c r="O343" s="68"/>
      <c r="P343" s="193">
        <f t="shared" si="61"/>
        <v>0</v>
      </c>
      <c r="Q343" s="193">
        <v>0</v>
      </c>
      <c r="R343" s="193">
        <f t="shared" si="62"/>
        <v>0</v>
      </c>
      <c r="S343" s="193">
        <v>0</v>
      </c>
      <c r="T343" s="194">
        <f t="shared" si="63"/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95" t="s">
        <v>220</v>
      </c>
      <c r="AT343" s="195" t="s">
        <v>256</v>
      </c>
      <c r="AU343" s="195" t="s">
        <v>180</v>
      </c>
      <c r="AY343" s="14" t="s">
        <v>172</v>
      </c>
      <c r="BE343" s="196">
        <f t="shared" si="64"/>
        <v>0</v>
      </c>
      <c r="BF343" s="196">
        <f t="shared" si="65"/>
        <v>0</v>
      </c>
      <c r="BG343" s="196">
        <f t="shared" si="66"/>
        <v>0</v>
      </c>
      <c r="BH343" s="196">
        <f t="shared" si="67"/>
        <v>0</v>
      </c>
      <c r="BI343" s="196">
        <f t="shared" si="68"/>
        <v>0</v>
      </c>
      <c r="BJ343" s="14" t="s">
        <v>180</v>
      </c>
      <c r="BK343" s="196">
        <f t="shared" si="69"/>
        <v>0</v>
      </c>
      <c r="BL343" s="14" t="s">
        <v>179</v>
      </c>
      <c r="BM343" s="195" t="s">
        <v>1692</v>
      </c>
    </row>
    <row r="344" spans="1:65" s="2" customFormat="1" ht="24.2" customHeight="1">
      <c r="A344" s="31"/>
      <c r="B344" s="32"/>
      <c r="C344" s="184" t="s">
        <v>1693</v>
      </c>
      <c r="D344" s="184" t="s">
        <v>175</v>
      </c>
      <c r="E344" s="185" t="s">
        <v>1594</v>
      </c>
      <c r="F344" s="186" t="s">
        <v>1595</v>
      </c>
      <c r="G344" s="187" t="s">
        <v>1048</v>
      </c>
      <c r="H344" s="188">
        <v>1</v>
      </c>
      <c r="I344" s="189"/>
      <c r="J344" s="188">
        <f t="shared" si="60"/>
        <v>0</v>
      </c>
      <c r="K344" s="190"/>
      <c r="L344" s="36"/>
      <c r="M344" s="191" t="s">
        <v>1</v>
      </c>
      <c r="N344" s="192" t="s">
        <v>38</v>
      </c>
      <c r="O344" s="68"/>
      <c r="P344" s="193">
        <f t="shared" si="61"/>
        <v>0</v>
      </c>
      <c r="Q344" s="193">
        <v>0</v>
      </c>
      <c r="R344" s="193">
        <f t="shared" si="62"/>
        <v>0</v>
      </c>
      <c r="S344" s="193">
        <v>0</v>
      </c>
      <c r="T344" s="194">
        <f t="shared" si="63"/>
        <v>0</v>
      </c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R344" s="195" t="s">
        <v>179</v>
      </c>
      <c r="AT344" s="195" t="s">
        <v>175</v>
      </c>
      <c r="AU344" s="195" t="s">
        <v>180</v>
      </c>
      <c r="AY344" s="14" t="s">
        <v>172</v>
      </c>
      <c r="BE344" s="196">
        <f t="shared" si="64"/>
        <v>0</v>
      </c>
      <c r="BF344" s="196">
        <f t="shared" si="65"/>
        <v>0</v>
      </c>
      <c r="BG344" s="196">
        <f t="shared" si="66"/>
        <v>0</v>
      </c>
      <c r="BH344" s="196">
        <f t="shared" si="67"/>
        <v>0</v>
      </c>
      <c r="BI344" s="196">
        <f t="shared" si="68"/>
        <v>0</v>
      </c>
      <c r="BJ344" s="14" t="s">
        <v>180</v>
      </c>
      <c r="BK344" s="196">
        <f t="shared" si="69"/>
        <v>0</v>
      </c>
      <c r="BL344" s="14" t="s">
        <v>179</v>
      </c>
      <c r="BM344" s="195" t="s">
        <v>1696</v>
      </c>
    </row>
    <row r="345" spans="1:65" s="2" customFormat="1" ht="24.2" customHeight="1">
      <c r="A345" s="31"/>
      <c r="B345" s="32"/>
      <c r="C345" s="197" t="s">
        <v>1325</v>
      </c>
      <c r="D345" s="197" t="s">
        <v>256</v>
      </c>
      <c r="E345" s="198" t="s">
        <v>1598</v>
      </c>
      <c r="F345" s="199" t="s">
        <v>1599</v>
      </c>
      <c r="G345" s="200" t="s">
        <v>1048</v>
      </c>
      <c r="H345" s="201">
        <v>1</v>
      </c>
      <c r="I345" s="202"/>
      <c r="J345" s="201">
        <f t="shared" si="60"/>
        <v>0</v>
      </c>
      <c r="K345" s="203"/>
      <c r="L345" s="204"/>
      <c r="M345" s="205" t="s">
        <v>1</v>
      </c>
      <c r="N345" s="206" t="s">
        <v>38</v>
      </c>
      <c r="O345" s="68"/>
      <c r="P345" s="193">
        <f t="shared" si="61"/>
        <v>0</v>
      </c>
      <c r="Q345" s="193">
        <v>2.5999999999999999E-2</v>
      </c>
      <c r="R345" s="193">
        <f t="shared" si="62"/>
        <v>2.5999999999999999E-2</v>
      </c>
      <c r="S345" s="193">
        <v>0</v>
      </c>
      <c r="T345" s="194">
        <f t="shared" si="63"/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95" t="s">
        <v>220</v>
      </c>
      <c r="AT345" s="195" t="s">
        <v>256</v>
      </c>
      <c r="AU345" s="195" t="s">
        <v>180</v>
      </c>
      <c r="AY345" s="14" t="s">
        <v>172</v>
      </c>
      <c r="BE345" s="196">
        <f t="shared" si="64"/>
        <v>0</v>
      </c>
      <c r="BF345" s="196">
        <f t="shared" si="65"/>
        <v>0</v>
      </c>
      <c r="BG345" s="196">
        <f t="shared" si="66"/>
        <v>0</v>
      </c>
      <c r="BH345" s="196">
        <f t="shared" si="67"/>
        <v>0</v>
      </c>
      <c r="BI345" s="196">
        <f t="shared" si="68"/>
        <v>0</v>
      </c>
      <c r="BJ345" s="14" t="s">
        <v>180</v>
      </c>
      <c r="BK345" s="196">
        <f t="shared" si="69"/>
        <v>0</v>
      </c>
      <c r="BL345" s="14" t="s">
        <v>179</v>
      </c>
      <c r="BM345" s="195" t="s">
        <v>1699</v>
      </c>
    </row>
    <row r="346" spans="1:65" s="2" customFormat="1" ht="24.2" customHeight="1">
      <c r="A346" s="31"/>
      <c r="B346" s="32"/>
      <c r="C346" s="184" t="s">
        <v>1700</v>
      </c>
      <c r="D346" s="184" t="s">
        <v>175</v>
      </c>
      <c r="E346" s="185" t="s">
        <v>1601</v>
      </c>
      <c r="F346" s="186" t="s">
        <v>1602</v>
      </c>
      <c r="G346" s="187" t="s">
        <v>1048</v>
      </c>
      <c r="H346" s="188">
        <v>1</v>
      </c>
      <c r="I346" s="189"/>
      <c r="J346" s="188">
        <f t="shared" si="60"/>
        <v>0</v>
      </c>
      <c r="K346" s="190"/>
      <c r="L346" s="36"/>
      <c r="M346" s="191" t="s">
        <v>1</v>
      </c>
      <c r="N346" s="192" t="s">
        <v>38</v>
      </c>
      <c r="O346" s="68"/>
      <c r="P346" s="193">
        <f t="shared" si="61"/>
        <v>0</v>
      </c>
      <c r="Q346" s="193">
        <v>0</v>
      </c>
      <c r="R346" s="193">
        <f t="shared" si="62"/>
        <v>0</v>
      </c>
      <c r="S346" s="193">
        <v>0</v>
      </c>
      <c r="T346" s="194">
        <f t="shared" si="63"/>
        <v>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95" t="s">
        <v>179</v>
      </c>
      <c r="AT346" s="195" t="s">
        <v>175</v>
      </c>
      <c r="AU346" s="195" t="s">
        <v>180</v>
      </c>
      <c r="AY346" s="14" t="s">
        <v>172</v>
      </c>
      <c r="BE346" s="196">
        <f t="shared" si="64"/>
        <v>0</v>
      </c>
      <c r="BF346" s="196">
        <f t="shared" si="65"/>
        <v>0</v>
      </c>
      <c r="BG346" s="196">
        <f t="shared" si="66"/>
        <v>0</v>
      </c>
      <c r="BH346" s="196">
        <f t="shared" si="67"/>
        <v>0</v>
      </c>
      <c r="BI346" s="196">
        <f t="shared" si="68"/>
        <v>0</v>
      </c>
      <c r="BJ346" s="14" t="s">
        <v>180</v>
      </c>
      <c r="BK346" s="196">
        <f t="shared" si="69"/>
        <v>0</v>
      </c>
      <c r="BL346" s="14" t="s">
        <v>179</v>
      </c>
      <c r="BM346" s="195" t="s">
        <v>1703</v>
      </c>
    </row>
    <row r="347" spans="1:65" s="2" customFormat="1" ht="24.2" customHeight="1">
      <c r="A347" s="31"/>
      <c r="B347" s="32"/>
      <c r="C347" s="184" t="s">
        <v>1328</v>
      </c>
      <c r="D347" s="184" t="s">
        <v>175</v>
      </c>
      <c r="E347" s="185" t="s">
        <v>2209</v>
      </c>
      <c r="F347" s="186" t="s">
        <v>2210</v>
      </c>
      <c r="G347" s="187" t="s">
        <v>1048</v>
      </c>
      <c r="H347" s="188">
        <v>6</v>
      </c>
      <c r="I347" s="189"/>
      <c r="J347" s="188">
        <f t="shared" si="60"/>
        <v>0</v>
      </c>
      <c r="K347" s="190"/>
      <c r="L347" s="36"/>
      <c r="M347" s="191" t="s">
        <v>1</v>
      </c>
      <c r="N347" s="192" t="s">
        <v>38</v>
      </c>
      <c r="O347" s="68"/>
      <c r="P347" s="193">
        <f t="shared" si="61"/>
        <v>0</v>
      </c>
      <c r="Q347" s="193">
        <v>0</v>
      </c>
      <c r="R347" s="193">
        <f t="shared" si="62"/>
        <v>0</v>
      </c>
      <c r="S347" s="193">
        <v>0</v>
      </c>
      <c r="T347" s="194">
        <f t="shared" si="63"/>
        <v>0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95" t="s">
        <v>179</v>
      </c>
      <c r="AT347" s="195" t="s">
        <v>175</v>
      </c>
      <c r="AU347" s="195" t="s">
        <v>180</v>
      </c>
      <c r="AY347" s="14" t="s">
        <v>172</v>
      </c>
      <c r="BE347" s="196">
        <f t="shared" si="64"/>
        <v>0</v>
      </c>
      <c r="BF347" s="196">
        <f t="shared" si="65"/>
        <v>0</v>
      </c>
      <c r="BG347" s="196">
        <f t="shared" si="66"/>
        <v>0</v>
      </c>
      <c r="BH347" s="196">
        <f t="shared" si="67"/>
        <v>0</v>
      </c>
      <c r="BI347" s="196">
        <f t="shared" si="68"/>
        <v>0</v>
      </c>
      <c r="BJ347" s="14" t="s">
        <v>180</v>
      </c>
      <c r="BK347" s="196">
        <f t="shared" si="69"/>
        <v>0</v>
      </c>
      <c r="BL347" s="14" t="s">
        <v>179</v>
      </c>
      <c r="BM347" s="195" t="s">
        <v>1706</v>
      </c>
    </row>
    <row r="348" spans="1:65" s="2" customFormat="1" ht="24.2" customHeight="1">
      <c r="A348" s="31"/>
      <c r="B348" s="32"/>
      <c r="C348" s="184" t="s">
        <v>1707</v>
      </c>
      <c r="D348" s="184" t="s">
        <v>175</v>
      </c>
      <c r="E348" s="185" t="s">
        <v>1605</v>
      </c>
      <c r="F348" s="186" t="s">
        <v>1606</v>
      </c>
      <c r="G348" s="187" t="s">
        <v>1048</v>
      </c>
      <c r="H348" s="188">
        <v>1</v>
      </c>
      <c r="I348" s="189"/>
      <c r="J348" s="188">
        <f t="shared" si="60"/>
        <v>0</v>
      </c>
      <c r="K348" s="190"/>
      <c r="L348" s="36"/>
      <c r="M348" s="191" t="s">
        <v>1</v>
      </c>
      <c r="N348" s="192" t="s">
        <v>38</v>
      </c>
      <c r="O348" s="68"/>
      <c r="P348" s="193">
        <f t="shared" si="61"/>
        <v>0</v>
      </c>
      <c r="Q348" s="193">
        <v>0</v>
      </c>
      <c r="R348" s="193">
        <f t="shared" si="62"/>
        <v>0</v>
      </c>
      <c r="S348" s="193">
        <v>0</v>
      </c>
      <c r="T348" s="194">
        <f t="shared" si="63"/>
        <v>0</v>
      </c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R348" s="195" t="s">
        <v>179</v>
      </c>
      <c r="AT348" s="195" t="s">
        <v>175</v>
      </c>
      <c r="AU348" s="195" t="s">
        <v>180</v>
      </c>
      <c r="AY348" s="14" t="s">
        <v>172</v>
      </c>
      <c r="BE348" s="196">
        <f t="shared" si="64"/>
        <v>0</v>
      </c>
      <c r="BF348" s="196">
        <f t="shared" si="65"/>
        <v>0</v>
      </c>
      <c r="BG348" s="196">
        <f t="shared" si="66"/>
        <v>0</v>
      </c>
      <c r="BH348" s="196">
        <f t="shared" si="67"/>
        <v>0</v>
      </c>
      <c r="BI348" s="196">
        <f t="shared" si="68"/>
        <v>0</v>
      </c>
      <c r="BJ348" s="14" t="s">
        <v>180</v>
      </c>
      <c r="BK348" s="196">
        <f t="shared" si="69"/>
        <v>0</v>
      </c>
      <c r="BL348" s="14" t="s">
        <v>179</v>
      </c>
      <c r="BM348" s="195" t="s">
        <v>1710</v>
      </c>
    </row>
    <row r="349" spans="1:65" s="2" customFormat="1" ht="24.2" customHeight="1">
      <c r="A349" s="31"/>
      <c r="B349" s="32"/>
      <c r="C349" s="184" t="s">
        <v>1331</v>
      </c>
      <c r="D349" s="184" t="s">
        <v>175</v>
      </c>
      <c r="E349" s="185" t="s">
        <v>1608</v>
      </c>
      <c r="F349" s="186" t="s">
        <v>1609</v>
      </c>
      <c r="G349" s="187" t="s">
        <v>1048</v>
      </c>
      <c r="H349" s="188">
        <v>1</v>
      </c>
      <c r="I349" s="189"/>
      <c r="J349" s="188">
        <f t="shared" si="60"/>
        <v>0</v>
      </c>
      <c r="K349" s="190"/>
      <c r="L349" s="36"/>
      <c r="M349" s="191" t="s">
        <v>1</v>
      </c>
      <c r="N349" s="192" t="s">
        <v>38</v>
      </c>
      <c r="O349" s="68"/>
      <c r="P349" s="193">
        <f t="shared" si="61"/>
        <v>0</v>
      </c>
      <c r="Q349" s="193">
        <v>0</v>
      </c>
      <c r="R349" s="193">
        <f t="shared" si="62"/>
        <v>0</v>
      </c>
      <c r="S349" s="193">
        <v>0</v>
      </c>
      <c r="T349" s="194">
        <f t="shared" si="63"/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95" t="s">
        <v>179</v>
      </c>
      <c r="AT349" s="195" t="s">
        <v>175</v>
      </c>
      <c r="AU349" s="195" t="s">
        <v>180</v>
      </c>
      <c r="AY349" s="14" t="s">
        <v>172</v>
      </c>
      <c r="BE349" s="196">
        <f t="shared" si="64"/>
        <v>0</v>
      </c>
      <c r="BF349" s="196">
        <f t="shared" si="65"/>
        <v>0</v>
      </c>
      <c r="BG349" s="196">
        <f t="shared" si="66"/>
        <v>0</v>
      </c>
      <c r="BH349" s="196">
        <f t="shared" si="67"/>
        <v>0</v>
      </c>
      <c r="BI349" s="196">
        <f t="shared" si="68"/>
        <v>0</v>
      </c>
      <c r="BJ349" s="14" t="s">
        <v>180</v>
      </c>
      <c r="BK349" s="196">
        <f t="shared" si="69"/>
        <v>0</v>
      </c>
      <c r="BL349" s="14" t="s">
        <v>179</v>
      </c>
      <c r="BM349" s="195" t="s">
        <v>1713</v>
      </c>
    </row>
    <row r="350" spans="1:65" s="2" customFormat="1" ht="24.2" customHeight="1">
      <c r="A350" s="31"/>
      <c r="B350" s="32"/>
      <c r="C350" s="184" t="s">
        <v>1714</v>
      </c>
      <c r="D350" s="184" t="s">
        <v>175</v>
      </c>
      <c r="E350" s="185" t="s">
        <v>1612</v>
      </c>
      <c r="F350" s="186" t="s">
        <v>1613</v>
      </c>
      <c r="G350" s="187" t="s">
        <v>1048</v>
      </c>
      <c r="H350" s="188">
        <v>1</v>
      </c>
      <c r="I350" s="189"/>
      <c r="J350" s="188">
        <f t="shared" si="60"/>
        <v>0</v>
      </c>
      <c r="K350" s="190"/>
      <c r="L350" s="36"/>
      <c r="M350" s="191" t="s">
        <v>1</v>
      </c>
      <c r="N350" s="192" t="s">
        <v>38</v>
      </c>
      <c r="O350" s="68"/>
      <c r="P350" s="193">
        <f t="shared" si="61"/>
        <v>0</v>
      </c>
      <c r="Q350" s="193">
        <v>0</v>
      </c>
      <c r="R350" s="193">
        <f t="shared" si="62"/>
        <v>0</v>
      </c>
      <c r="S350" s="193">
        <v>0</v>
      </c>
      <c r="T350" s="194">
        <f t="shared" si="63"/>
        <v>0</v>
      </c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R350" s="195" t="s">
        <v>179</v>
      </c>
      <c r="AT350" s="195" t="s">
        <v>175</v>
      </c>
      <c r="AU350" s="195" t="s">
        <v>180</v>
      </c>
      <c r="AY350" s="14" t="s">
        <v>172</v>
      </c>
      <c r="BE350" s="196">
        <f t="shared" si="64"/>
        <v>0</v>
      </c>
      <c r="BF350" s="196">
        <f t="shared" si="65"/>
        <v>0</v>
      </c>
      <c r="BG350" s="196">
        <f t="shared" si="66"/>
        <v>0</v>
      </c>
      <c r="BH350" s="196">
        <f t="shared" si="67"/>
        <v>0</v>
      </c>
      <c r="BI350" s="196">
        <f t="shared" si="68"/>
        <v>0</v>
      </c>
      <c r="BJ350" s="14" t="s">
        <v>180</v>
      </c>
      <c r="BK350" s="196">
        <f t="shared" si="69"/>
        <v>0</v>
      </c>
      <c r="BL350" s="14" t="s">
        <v>179</v>
      </c>
      <c r="BM350" s="195" t="s">
        <v>1717</v>
      </c>
    </row>
    <row r="351" spans="1:65" s="2" customFormat="1" ht="24.2" customHeight="1">
      <c r="A351" s="31"/>
      <c r="B351" s="32"/>
      <c r="C351" s="184" t="s">
        <v>1334</v>
      </c>
      <c r="D351" s="184" t="s">
        <v>175</v>
      </c>
      <c r="E351" s="185" t="s">
        <v>1615</v>
      </c>
      <c r="F351" s="186" t="s">
        <v>1616</v>
      </c>
      <c r="G351" s="187" t="s">
        <v>1048</v>
      </c>
      <c r="H351" s="188">
        <v>7</v>
      </c>
      <c r="I351" s="189"/>
      <c r="J351" s="188">
        <f t="shared" ref="J351:J365" si="70">ROUND(I351*H351,2)</f>
        <v>0</v>
      </c>
      <c r="K351" s="190"/>
      <c r="L351" s="36"/>
      <c r="M351" s="191" t="s">
        <v>1</v>
      </c>
      <c r="N351" s="192" t="s">
        <v>38</v>
      </c>
      <c r="O351" s="68"/>
      <c r="P351" s="193">
        <f t="shared" ref="P351:P365" si="71">O351*H351</f>
        <v>0</v>
      </c>
      <c r="Q351" s="193">
        <v>0</v>
      </c>
      <c r="R351" s="193">
        <f t="shared" ref="R351:R365" si="72">Q351*H351</f>
        <v>0</v>
      </c>
      <c r="S351" s="193">
        <v>0</v>
      </c>
      <c r="T351" s="194">
        <f t="shared" ref="T351:T365" si="73">S351*H351</f>
        <v>0</v>
      </c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R351" s="195" t="s">
        <v>179</v>
      </c>
      <c r="AT351" s="195" t="s">
        <v>175</v>
      </c>
      <c r="AU351" s="195" t="s">
        <v>180</v>
      </c>
      <c r="AY351" s="14" t="s">
        <v>172</v>
      </c>
      <c r="BE351" s="196">
        <f t="shared" ref="BE351:BE365" si="74">IF(N351="základná",J351,0)</f>
        <v>0</v>
      </c>
      <c r="BF351" s="196">
        <f t="shared" ref="BF351:BF365" si="75">IF(N351="znížená",J351,0)</f>
        <v>0</v>
      </c>
      <c r="BG351" s="196">
        <f t="shared" ref="BG351:BG365" si="76">IF(N351="zákl. prenesená",J351,0)</f>
        <v>0</v>
      </c>
      <c r="BH351" s="196">
        <f t="shared" ref="BH351:BH365" si="77">IF(N351="zníž. prenesená",J351,0)</f>
        <v>0</v>
      </c>
      <c r="BI351" s="196">
        <f t="shared" ref="BI351:BI365" si="78">IF(N351="nulová",J351,0)</f>
        <v>0</v>
      </c>
      <c r="BJ351" s="14" t="s">
        <v>180</v>
      </c>
      <c r="BK351" s="196">
        <f t="shared" ref="BK351:BK365" si="79">ROUND(I351*H351,2)</f>
        <v>0</v>
      </c>
      <c r="BL351" s="14" t="s">
        <v>179</v>
      </c>
      <c r="BM351" s="195" t="s">
        <v>1720</v>
      </c>
    </row>
    <row r="352" spans="1:65" s="2" customFormat="1" ht="24.2" customHeight="1">
      <c r="A352" s="31"/>
      <c r="B352" s="32"/>
      <c r="C352" s="184" t="s">
        <v>1721</v>
      </c>
      <c r="D352" s="184" t="s">
        <v>175</v>
      </c>
      <c r="E352" s="185" t="s">
        <v>1619</v>
      </c>
      <c r="F352" s="186" t="s">
        <v>1620</v>
      </c>
      <c r="G352" s="187" t="s">
        <v>1048</v>
      </c>
      <c r="H352" s="188">
        <v>1</v>
      </c>
      <c r="I352" s="189"/>
      <c r="J352" s="188">
        <f t="shared" si="70"/>
        <v>0</v>
      </c>
      <c r="K352" s="190"/>
      <c r="L352" s="36"/>
      <c r="M352" s="191" t="s">
        <v>1</v>
      </c>
      <c r="N352" s="192" t="s">
        <v>38</v>
      </c>
      <c r="O352" s="68"/>
      <c r="P352" s="193">
        <f t="shared" si="71"/>
        <v>0</v>
      </c>
      <c r="Q352" s="193">
        <v>0</v>
      </c>
      <c r="R352" s="193">
        <f t="shared" si="72"/>
        <v>0</v>
      </c>
      <c r="S352" s="193">
        <v>0</v>
      </c>
      <c r="T352" s="194">
        <f t="shared" si="73"/>
        <v>0</v>
      </c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R352" s="195" t="s">
        <v>179</v>
      </c>
      <c r="AT352" s="195" t="s">
        <v>175</v>
      </c>
      <c r="AU352" s="195" t="s">
        <v>180</v>
      </c>
      <c r="AY352" s="14" t="s">
        <v>172</v>
      </c>
      <c r="BE352" s="196">
        <f t="shared" si="74"/>
        <v>0</v>
      </c>
      <c r="BF352" s="196">
        <f t="shared" si="75"/>
        <v>0</v>
      </c>
      <c r="BG352" s="196">
        <f t="shared" si="76"/>
        <v>0</v>
      </c>
      <c r="BH352" s="196">
        <f t="shared" si="77"/>
        <v>0</v>
      </c>
      <c r="BI352" s="196">
        <f t="shared" si="78"/>
        <v>0</v>
      </c>
      <c r="BJ352" s="14" t="s">
        <v>180</v>
      </c>
      <c r="BK352" s="196">
        <f t="shared" si="79"/>
        <v>0</v>
      </c>
      <c r="BL352" s="14" t="s">
        <v>179</v>
      </c>
      <c r="BM352" s="195" t="s">
        <v>1724</v>
      </c>
    </row>
    <row r="353" spans="1:65" s="2" customFormat="1" ht="24.2" customHeight="1">
      <c r="A353" s="31"/>
      <c r="B353" s="32"/>
      <c r="C353" s="184" t="s">
        <v>1337</v>
      </c>
      <c r="D353" s="184" t="s">
        <v>175</v>
      </c>
      <c r="E353" s="185" t="s">
        <v>1915</v>
      </c>
      <c r="F353" s="186" t="s">
        <v>1916</v>
      </c>
      <c r="G353" s="187" t="s">
        <v>1048</v>
      </c>
      <c r="H353" s="188">
        <v>2</v>
      </c>
      <c r="I353" s="189"/>
      <c r="J353" s="188">
        <f t="shared" si="70"/>
        <v>0</v>
      </c>
      <c r="K353" s="190"/>
      <c r="L353" s="36"/>
      <c r="M353" s="191" t="s">
        <v>1</v>
      </c>
      <c r="N353" s="192" t="s">
        <v>38</v>
      </c>
      <c r="O353" s="68"/>
      <c r="P353" s="193">
        <f t="shared" si="71"/>
        <v>0</v>
      </c>
      <c r="Q353" s="193">
        <v>0</v>
      </c>
      <c r="R353" s="193">
        <f t="shared" si="72"/>
        <v>0</v>
      </c>
      <c r="S353" s="193">
        <v>0</v>
      </c>
      <c r="T353" s="194">
        <f t="shared" si="73"/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95" t="s">
        <v>179</v>
      </c>
      <c r="AT353" s="195" t="s">
        <v>175</v>
      </c>
      <c r="AU353" s="195" t="s">
        <v>180</v>
      </c>
      <c r="AY353" s="14" t="s">
        <v>172</v>
      </c>
      <c r="BE353" s="196">
        <f t="shared" si="74"/>
        <v>0</v>
      </c>
      <c r="BF353" s="196">
        <f t="shared" si="75"/>
        <v>0</v>
      </c>
      <c r="BG353" s="196">
        <f t="shared" si="76"/>
        <v>0</v>
      </c>
      <c r="BH353" s="196">
        <f t="shared" si="77"/>
        <v>0</v>
      </c>
      <c r="BI353" s="196">
        <f t="shared" si="78"/>
        <v>0</v>
      </c>
      <c r="BJ353" s="14" t="s">
        <v>180</v>
      </c>
      <c r="BK353" s="196">
        <f t="shared" si="79"/>
        <v>0</v>
      </c>
      <c r="BL353" s="14" t="s">
        <v>179</v>
      </c>
      <c r="BM353" s="195" t="s">
        <v>1727</v>
      </c>
    </row>
    <row r="354" spans="1:65" s="2" customFormat="1" ht="24.2" customHeight="1">
      <c r="A354" s="31"/>
      <c r="B354" s="32"/>
      <c r="C354" s="184" t="s">
        <v>1728</v>
      </c>
      <c r="D354" s="184" t="s">
        <v>175</v>
      </c>
      <c r="E354" s="185" t="s">
        <v>1622</v>
      </c>
      <c r="F354" s="186" t="s">
        <v>1623</v>
      </c>
      <c r="G354" s="187" t="s">
        <v>1048</v>
      </c>
      <c r="H354" s="188">
        <v>1</v>
      </c>
      <c r="I354" s="189"/>
      <c r="J354" s="188">
        <f t="shared" si="70"/>
        <v>0</v>
      </c>
      <c r="K354" s="190"/>
      <c r="L354" s="36"/>
      <c r="M354" s="191" t="s">
        <v>1</v>
      </c>
      <c r="N354" s="192" t="s">
        <v>38</v>
      </c>
      <c r="O354" s="68"/>
      <c r="P354" s="193">
        <f t="shared" si="71"/>
        <v>0</v>
      </c>
      <c r="Q354" s="193">
        <v>0</v>
      </c>
      <c r="R354" s="193">
        <f t="shared" si="72"/>
        <v>0</v>
      </c>
      <c r="S354" s="193">
        <v>0</v>
      </c>
      <c r="T354" s="194">
        <f t="shared" si="73"/>
        <v>0</v>
      </c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R354" s="195" t="s">
        <v>179</v>
      </c>
      <c r="AT354" s="195" t="s">
        <v>175</v>
      </c>
      <c r="AU354" s="195" t="s">
        <v>180</v>
      </c>
      <c r="AY354" s="14" t="s">
        <v>172</v>
      </c>
      <c r="BE354" s="196">
        <f t="shared" si="74"/>
        <v>0</v>
      </c>
      <c r="BF354" s="196">
        <f t="shared" si="75"/>
        <v>0</v>
      </c>
      <c r="BG354" s="196">
        <f t="shared" si="76"/>
        <v>0</v>
      </c>
      <c r="BH354" s="196">
        <f t="shared" si="77"/>
        <v>0</v>
      </c>
      <c r="BI354" s="196">
        <f t="shared" si="78"/>
        <v>0</v>
      </c>
      <c r="BJ354" s="14" t="s">
        <v>180</v>
      </c>
      <c r="BK354" s="196">
        <f t="shared" si="79"/>
        <v>0</v>
      </c>
      <c r="BL354" s="14" t="s">
        <v>179</v>
      </c>
      <c r="BM354" s="195" t="s">
        <v>1731</v>
      </c>
    </row>
    <row r="355" spans="1:65" s="2" customFormat="1" ht="24.2" customHeight="1">
      <c r="A355" s="31"/>
      <c r="B355" s="32"/>
      <c r="C355" s="184" t="s">
        <v>1340</v>
      </c>
      <c r="D355" s="184" t="s">
        <v>175</v>
      </c>
      <c r="E355" s="185" t="s">
        <v>1917</v>
      </c>
      <c r="F355" s="186" t="s">
        <v>1918</v>
      </c>
      <c r="G355" s="187" t="s">
        <v>1048</v>
      </c>
      <c r="H355" s="188">
        <v>2</v>
      </c>
      <c r="I355" s="189"/>
      <c r="J355" s="188">
        <f t="shared" si="70"/>
        <v>0</v>
      </c>
      <c r="K355" s="190"/>
      <c r="L355" s="36"/>
      <c r="M355" s="191" t="s">
        <v>1</v>
      </c>
      <c r="N355" s="192" t="s">
        <v>38</v>
      </c>
      <c r="O355" s="68"/>
      <c r="P355" s="193">
        <f t="shared" si="71"/>
        <v>0</v>
      </c>
      <c r="Q355" s="193">
        <v>0</v>
      </c>
      <c r="R355" s="193">
        <f t="shared" si="72"/>
        <v>0</v>
      </c>
      <c r="S355" s="193">
        <v>0</v>
      </c>
      <c r="T355" s="194">
        <f t="shared" si="73"/>
        <v>0</v>
      </c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R355" s="195" t="s">
        <v>179</v>
      </c>
      <c r="AT355" s="195" t="s">
        <v>175</v>
      </c>
      <c r="AU355" s="195" t="s">
        <v>180</v>
      </c>
      <c r="AY355" s="14" t="s">
        <v>172</v>
      </c>
      <c r="BE355" s="196">
        <f t="shared" si="74"/>
        <v>0</v>
      </c>
      <c r="BF355" s="196">
        <f t="shared" si="75"/>
        <v>0</v>
      </c>
      <c r="BG355" s="196">
        <f t="shared" si="76"/>
        <v>0</v>
      </c>
      <c r="BH355" s="196">
        <f t="shared" si="77"/>
        <v>0</v>
      </c>
      <c r="BI355" s="196">
        <f t="shared" si="78"/>
        <v>0</v>
      </c>
      <c r="BJ355" s="14" t="s">
        <v>180</v>
      </c>
      <c r="BK355" s="196">
        <f t="shared" si="79"/>
        <v>0</v>
      </c>
      <c r="BL355" s="14" t="s">
        <v>179</v>
      </c>
      <c r="BM355" s="195" t="s">
        <v>1734</v>
      </c>
    </row>
    <row r="356" spans="1:65" s="2" customFormat="1" ht="24.2" customHeight="1">
      <c r="A356" s="31"/>
      <c r="B356" s="32"/>
      <c r="C356" s="184" t="s">
        <v>1735</v>
      </c>
      <c r="D356" s="184" t="s">
        <v>175</v>
      </c>
      <c r="E356" s="185" t="s">
        <v>1626</v>
      </c>
      <c r="F356" s="186" t="s">
        <v>1627</v>
      </c>
      <c r="G356" s="187" t="s">
        <v>1048</v>
      </c>
      <c r="H356" s="188">
        <v>8</v>
      </c>
      <c r="I356" s="189"/>
      <c r="J356" s="188">
        <f t="shared" si="70"/>
        <v>0</v>
      </c>
      <c r="K356" s="190"/>
      <c r="L356" s="36"/>
      <c r="M356" s="191" t="s">
        <v>1</v>
      </c>
      <c r="N356" s="192" t="s">
        <v>38</v>
      </c>
      <c r="O356" s="68"/>
      <c r="P356" s="193">
        <f t="shared" si="71"/>
        <v>0</v>
      </c>
      <c r="Q356" s="193">
        <v>0</v>
      </c>
      <c r="R356" s="193">
        <f t="shared" si="72"/>
        <v>0</v>
      </c>
      <c r="S356" s="193">
        <v>0</v>
      </c>
      <c r="T356" s="194">
        <f t="shared" si="73"/>
        <v>0</v>
      </c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R356" s="195" t="s">
        <v>179</v>
      </c>
      <c r="AT356" s="195" t="s">
        <v>175</v>
      </c>
      <c r="AU356" s="195" t="s">
        <v>180</v>
      </c>
      <c r="AY356" s="14" t="s">
        <v>172</v>
      </c>
      <c r="BE356" s="196">
        <f t="shared" si="74"/>
        <v>0</v>
      </c>
      <c r="BF356" s="196">
        <f t="shared" si="75"/>
        <v>0</v>
      </c>
      <c r="BG356" s="196">
        <f t="shared" si="76"/>
        <v>0</v>
      </c>
      <c r="BH356" s="196">
        <f t="shared" si="77"/>
        <v>0</v>
      </c>
      <c r="BI356" s="196">
        <f t="shared" si="78"/>
        <v>0</v>
      </c>
      <c r="BJ356" s="14" t="s">
        <v>180</v>
      </c>
      <c r="BK356" s="196">
        <f t="shared" si="79"/>
        <v>0</v>
      </c>
      <c r="BL356" s="14" t="s">
        <v>179</v>
      </c>
      <c r="BM356" s="195" t="s">
        <v>1738</v>
      </c>
    </row>
    <row r="357" spans="1:65" s="2" customFormat="1" ht="24.2" customHeight="1">
      <c r="A357" s="31"/>
      <c r="B357" s="32"/>
      <c r="C357" s="184" t="s">
        <v>1343</v>
      </c>
      <c r="D357" s="184" t="s">
        <v>175</v>
      </c>
      <c r="E357" s="185" t="s">
        <v>1629</v>
      </c>
      <c r="F357" s="186" t="s">
        <v>1630</v>
      </c>
      <c r="G357" s="187" t="s">
        <v>1048</v>
      </c>
      <c r="H357" s="188">
        <v>1</v>
      </c>
      <c r="I357" s="189"/>
      <c r="J357" s="188">
        <f t="shared" si="70"/>
        <v>0</v>
      </c>
      <c r="K357" s="190"/>
      <c r="L357" s="36"/>
      <c r="M357" s="191" t="s">
        <v>1</v>
      </c>
      <c r="N357" s="192" t="s">
        <v>38</v>
      </c>
      <c r="O357" s="68"/>
      <c r="P357" s="193">
        <f t="shared" si="71"/>
        <v>0</v>
      </c>
      <c r="Q357" s="193">
        <v>0</v>
      </c>
      <c r="R357" s="193">
        <f t="shared" si="72"/>
        <v>0</v>
      </c>
      <c r="S357" s="193">
        <v>0</v>
      </c>
      <c r="T357" s="194">
        <f t="shared" si="73"/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95" t="s">
        <v>179</v>
      </c>
      <c r="AT357" s="195" t="s">
        <v>175</v>
      </c>
      <c r="AU357" s="195" t="s">
        <v>180</v>
      </c>
      <c r="AY357" s="14" t="s">
        <v>172</v>
      </c>
      <c r="BE357" s="196">
        <f t="shared" si="74"/>
        <v>0</v>
      </c>
      <c r="BF357" s="196">
        <f t="shared" si="75"/>
        <v>0</v>
      </c>
      <c r="BG357" s="196">
        <f t="shared" si="76"/>
        <v>0</v>
      </c>
      <c r="BH357" s="196">
        <f t="shared" si="77"/>
        <v>0</v>
      </c>
      <c r="BI357" s="196">
        <f t="shared" si="78"/>
        <v>0</v>
      </c>
      <c r="BJ357" s="14" t="s">
        <v>180</v>
      </c>
      <c r="BK357" s="196">
        <f t="shared" si="79"/>
        <v>0</v>
      </c>
      <c r="BL357" s="14" t="s">
        <v>179</v>
      </c>
      <c r="BM357" s="195" t="s">
        <v>1741</v>
      </c>
    </row>
    <row r="358" spans="1:65" s="2" customFormat="1" ht="24.2" customHeight="1">
      <c r="A358" s="31"/>
      <c r="B358" s="32"/>
      <c r="C358" s="184" t="s">
        <v>1742</v>
      </c>
      <c r="D358" s="184" t="s">
        <v>175</v>
      </c>
      <c r="E358" s="185" t="s">
        <v>1633</v>
      </c>
      <c r="F358" s="186" t="s">
        <v>1634</v>
      </c>
      <c r="G358" s="187" t="s">
        <v>1048</v>
      </c>
      <c r="H358" s="188">
        <v>4</v>
      </c>
      <c r="I358" s="189"/>
      <c r="J358" s="188">
        <f t="shared" si="70"/>
        <v>0</v>
      </c>
      <c r="K358" s="190"/>
      <c r="L358" s="36"/>
      <c r="M358" s="191" t="s">
        <v>1</v>
      </c>
      <c r="N358" s="192" t="s">
        <v>38</v>
      </c>
      <c r="O358" s="68"/>
      <c r="P358" s="193">
        <f t="shared" si="71"/>
        <v>0</v>
      </c>
      <c r="Q358" s="193">
        <v>0</v>
      </c>
      <c r="R358" s="193">
        <f t="shared" si="72"/>
        <v>0</v>
      </c>
      <c r="S358" s="193">
        <v>0</v>
      </c>
      <c r="T358" s="194">
        <f t="shared" si="73"/>
        <v>0</v>
      </c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R358" s="195" t="s">
        <v>179</v>
      </c>
      <c r="AT358" s="195" t="s">
        <v>175</v>
      </c>
      <c r="AU358" s="195" t="s">
        <v>180</v>
      </c>
      <c r="AY358" s="14" t="s">
        <v>172</v>
      </c>
      <c r="BE358" s="196">
        <f t="shared" si="74"/>
        <v>0</v>
      </c>
      <c r="BF358" s="196">
        <f t="shared" si="75"/>
        <v>0</v>
      </c>
      <c r="BG358" s="196">
        <f t="shared" si="76"/>
        <v>0</v>
      </c>
      <c r="BH358" s="196">
        <f t="shared" si="77"/>
        <v>0</v>
      </c>
      <c r="BI358" s="196">
        <f t="shared" si="78"/>
        <v>0</v>
      </c>
      <c r="BJ358" s="14" t="s">
        <v>180</v>
      </c>
      <c r="BK358" s="196">
        <f t="shared" si="79"/>
        <v>0</v>
      </c>
      <c r="BL358" s="14" t="s">
        <v>179</v>
      </c>
      <c r="BM358" s="195" t="s">
        <v>1745</v>
      </c>
    </row>
    <row r="359" spans="1:65" s="2" customFormat="1" ht="24.2" customHeight="1">
      <c r="A359" s="31"/>
      <c r="B359" s="32"/>
      <c r="C359" s="184" t="s">
        <v>1347</v>
      </c>
      <c r="D359" s="184" t="s">
        <v>175</v>
      </c>
      <c r="E359" s="185" t="s">
        <v>1636</v>
      </c>
      <c r="F359" s="186" t="s">
        <v>1637</v>
      </c>
      <c r="G359" s="187" t="s">
        <v>1048</v>
      </c>
      <c r="H359" s="188">
        <v>1</v>
      </c>
      <c r="I359" s="189"/>
      <c r="J359" s="188">
        <f t="shared" si="70"/>
        <v>0</v>
      </c>
      <c r="K359" s="190"/>
      <c r="L359" s="36"/>
      <c r="M359" s="191" t="s">
        <v>1</v>
      </c>
      <c r="N359" s="192" t="s">
        <v>38</v>
      </c>
      <c r="O359" s="68"/>
      <c r="P359" s="193">
        <f t="shared" si="71"/>
        <v>0</v>
      </c>
      <c r="Q359" s="193">
        <v>0</v>
      </c>
      <c r="R359" s="193">
        <f t="shared" si="72"/>
        <v>0</v>
      </c>
      <c r="S359" s="193">
        <v>0</v>
      </c>
      <c r="T359" s="194">
        <f t="shared" si="73"/>
        <v>0</v>
      </c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R359" s="195" t="s">
        <v>179</v>
      </c>
      <c r="AT359" s="195" t="s">
        <v>175</v>
      </c>
      <c r="AU359" s="195" t="s">
        <v>180</v>
      </c>
      <c r="AY359" s="14" t="s">
        <v>172</v>
      </c>
      <c r="BE359" s="196">
        <f t="shared" si="74"/>
        <v>0</v>
      </c>
      <c r="BF359" s="196">
        <f t="shared" si="75"/>
        <v>0</v>
      </c>
      <c r="BG359" s="196">
        <f t="shared" si="76"/>
        <v>0</v>
      </c>
      <c r="BH359" s="196">
        <f t="shared" si="77"/>
        <v>0</v>
      </c>
      <c r="BI359" s="196">
        <f t="shared" si="78"/>
        <v>0</v>
      </c>
      <c r="BJ359" s="14" t="s">
        <v>180</v>
      </c>
      <c r="BK359" s="196">
        <f t="shared" si="79"/>
        <v>0</v>
      </c>
      <c r="BL359" s="14" t="s">
        <v>179</v>
      </c>
      <c r="BM359" s="195" t="s">
        <v>1748</v>
      </c>
    </row>
    <row r="360" spans="1:65" s="2" customFormat="1" ht="24.2" customHeight="1">
      <c r="A360" s="31"/>
      <c r="B360" s="32"/>
      <c r="C360" s="184" t="s">
        <v>1749</v>
      </c>
      <c r="D360" s="184" t="s">
        <v>175</v>
      </c>
      <c r="E360" s="185" t="s">
        <v>1640</v>
      </c>
      <c r="F360" s="186" t="s">
        <v>1641</v>
      </c>
      <c r="G360" s="187" t="s">
        <v>1048</v>
      </c>
      <c r="H360" s="188">
        <v>1</v>
      </c>
      <c r="I360" s="189"/>
      <c r="J360" s="188">
        <f t="shared" si="70"/>
        <v>0</v>
      </c>
      <c r="K360" s="190"/>
      <c r="L360" s="36"/>
      <c r="M360" s="191" t="s">
        <v>1</v>
      </c>
      <c r="N360" s="192" t="s">
        <v>38</v>
      </c>
      <c r="O360" s="68"/>
      <c r="P360" s="193">
        <f t="shared" si="71"/>
        <v>0</v>
      </c>
      <c r="Q360" s="193">
        <v>0</v>
      </c>
      <c r="R360" s="193">
        <f t="shared" si="72"/>
        <v>0</v>
      </c>
      <c r="S360" s="193">
        <v>0</v>
      </c>
      <c r="T360" s="194">
        <f t="shared" si="73"/>
        <v>0</v>
      </c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R360" s="195" t="s">
        <v>179</v>
      </c>
      <c r="AT360" s="195" t="s">
        <v>175</v>
      </c>
      <c r="AU360" s="195" t="s">
        <v>180</v>
      </c>
      <c r="AY360" s="14" t="s">
        <v>172</v>
      </c>
      <c r="BE360" s="196">
        <f t="shared" si="74"/>
        <v>0</v>
      </c>
      <c r="BF360" s="196">
        <f t="shared" si="75"/>
        <v>0</v>
      </c>
      <c r="BG360" s="196">
        <f t="shared" si="76"/>
        <v>0</v>
      </c>
      <c r="BH360" s="196">
        <f t="shared" si="77"/>
        <v>0</v>
      </c>
      <c r="BI360" s="196">
        <f t="shared" si="78"/>
        <v>0</v>
      </c>
      <c r="BJ360" s="14" t="s">
        <v>180</v>
      </c>
      <c r="BK360" s="196">
        <f t="shared" si="79"/>
        <v>0</v>
      </c>
      <c r="BL360" s="14" t="s">
        <v>179</v>
      </c>
      <c r="BM360" s="195" t="s">
        <v>1752</v>
      </c>
    </row>
    <row r="361" spans="1:65" s="2" customFormat="1" ht="24.2" customHeight="1">
      <c r="A361" s="31"/>
      <c r="B361" s="32"/>
      <c r="C361" s="184" t="s">
        <v>1350</v>
      </c>
      <c r="D361" s="184" t="s">
        <v>175</v>
      </c>
      <c r="E361" s="185" t="s">
        <v>1643</v>
      </c>
      <c r="F361" s="186" t="s">
        <v>1644</v>
      </c>
      <c r="G361" s="187" t="s">
        <v>1048</v>
      </c>
      <c r="H361" s="188">
        <v>1</v>
      </c>
      <c r="I361" s="189"/>
      <c r="J361" s="188">
        <f t="shared" si="70"/>
        <v>0</v>
      </c>
      <c r="K361" s="190"/>
      <c r="L361" s="36"/>
      <c r="M361" s="191" t="s">
        <v>1</v>
      </c>
      <c r="N361" s="192" t="s">
        <v>38</v>
      </c>
      <c r="O361" s="68"/>
      <c r="P361" s="193">
        <f t="shared" si="71"/>
        <v>0</v>
      </c>
      <c r="Q361" s="193">
        <v>0</v>
      </c>
      <c r="R361" s="193">
        <f t="shared" si="72"/>
        <v>0</v>
      </c>
      <c r="S361" s="193">
        <v>0</v>
      </c>
      <c r="T361" s="194">
        <f t="shared" si="73"/>
        <v>0</v>
      </c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R361" s="195" t="s">
        <v>179</v>
      </c>
      <c r="AT361" s="195" t="s">
        <v>175</v>
      </c>
      <c r="AU361" s="195" t="s">
        <v>180</v>
      </c>
      <c r="AY361" s="14" t="s">
        <v>172</v>
      </c>
      <c r="BE361" s="196">
        <f t="shared" si="74"/>
        <v>0</v>
      </c>
      <c r="BF361" s="196">
        <f t="shared" si="75"/>
        <v>0</v>
      </c>
      <c r="BG361" s="196">
        <f t="shared" si="76"/>
        <v>0</v>
      </c>
      <c r="BH361" s="196">
        <f t="shared" si="77"/>
        <v>0</v>
      </c>
      <c r="BI361" s="196">
        <f t="shared" si="78"/>
        <v>0</v>
      </c>
      <c r="BJ361" s="14" t="s">
        <v>180</v>
      </c>
      <c r="BK361" s="196">
        <f t="shared" si="79"/>
        <v>0</v>
      </c>
      <c r="BL361" s="14" t="s">
        <v>179</v>
      </c>
      <c r="BM361" s="195" t="s">
        <v>1919</v>
      </c>
    </row>
    <row r="362" spans="1:65" s="2" customFormat="1" ht="24.2" customHeight="1">
      <c r="A362" s="31"/>
      <c r="B362" s="32"/>
      <c r="C362" s="184" t="s">
        <v>1920</v>
      </c>
      <c r="D362" s="184" t="s">
        <v>175</v>
      </c>
      <c r="E362" s="185" t="s">
        <v>1647</v>
      </c>
      <c r="F362" s="186" t="s">
        <v>1648</v>
      </c>
      <c r="G362" s="187" t="s">
        <v>1048</v>
      </c>
      <c r="H362" s="188">
        <v>1</v>
      </c>
      <c r="I362" s="189"/>
      <c r="J362" s="188">
        <f t="shared" si="70"/>
        <v>0</v>
      </c>
      <c r="K362" s="190"/>
      <c r="L362" s="36"/>
      <c r="M362" s="191" t="s">
        <v>1</v>
      </c>
      <c r="N362" s="192" t="s">
        <v>38</v>
      </c>
      <c r="O362" s="68"/>
      <c r="P362" s="193">
        <f t="shared" si="71"/>
        <v>0</v>
      </c>
      <c r="Q362" s="193">
        <v>0</v>
      </c>
      <c r="R362" s="193">
        <f t="shared" si="72"/>
        <v>0</v>
      </c>
      <c r="S362" s="193">
        <v>0</v>
      </c>
      <c r="T362" s="194">
        <f t="shared" si="73"/>
        <v>0</v>
      </c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R362" s="195" t="s">
        <v>179</v>
      </c>
      <c r="AT362" s="195" t="s">
        <v>175</v>
      </c>
      <c r="AU362" s="195" t="s">
        <v>180</v>
      </c>
      <c r="AY362" s="14" t="s">
        <v>172</v>
      </c>
      <c r="BE362" s="196">
        <f t="shared" si="74"/>
        <v>0</v>
      </c>
      <c r="BF362" s="196">
        <f t="shared" si="75"/>
        <v>0</v>
      </c>
      <c r="BG362" s="196">
        <f t="shared" si="76"/>
        <v>0</v>
      </c>
      <c r="BH362" s="196">
        <f t="shared" si="77"/>
        <v>0</v>
      </c>
      <c r="BI362" s="196">
        <f t="shared" si="78"/>
        <v>0</v>
      </c>
      <c r="BJ362" s="14" t="s">
        <v>180</v>
      </c>
      <c r="BK362" s="196">
        <f t="shared" si="79"/>
        <v>0</v>
      </c>
      <c r="BL362" s="14" t="s">
        <v>179</v>
      </c>
      <c r="BM362" s="195" t="s">
        <v>1921</v>
      </c>
    </row>
    <row r="363" spans="1:65" s="2" customFormat="1" ht="24.2" customHeight="1">
      <c r="A363" s="31"/>
      <c r="B363" s="32"/>
      <c r="C363" s="184" t="s">
        <v>1354</v>
      </c>
      <c r="D363" s="184" t="s">
        <v>175</v>
      </c>
      <c r="E363" s="185" t="s">
        <v>1650</v>
      </c>
      <c r="F363" s="186" t="s">
        <v>1651</v>
      </c>
      <c r="G363" s="187" t="s">
        <v>1048</v>
      </c>
      <c r="H363" s="188">
        <v>28</v>
      </c>
      <c r="I363" s="189"/>
      <c r="J363" s="188">
        <f t="shared" si="70"/>
        <v>0</v>
      </c>
      <c r="K363" s="190"/>
      <c r="L363" s="36"/>
      <c r="M363" s="191" t="s">
        <v>1</v>
      </c>
      <c r="N363" s="192" t="s">
        <v>38</v>
      </c>
      <c r="O363" s="68"/>
      <c r="P363" s="193">
        <f t="shared" si="71"/>
        <v>0</v>
      </c>
      <c r="Q363" s="193">
        <v>0</v>
      </c>
      <c r="R363" s="193">
        <f t="shared" si="72"/>
        <v>0</v>
      </c>
      <c r="S363" s="193">
        <v>0</v>
      </c>
      <c r="T363" s="194">
        <f t="shared" si="73"/>
        <v>0</v>
      </c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R363" s="195" t="s">
        <v>179</v>
      </c>
      <c r="AT363" s="195" t="s">
        <v>175</v>
      </c>
      <c r="AU363" s="195" t="s">
        <v>180</v>
      </c>
      <c r="AY363" s="14" t="s">
        <v>172</v>
      </c>
      <c r="BE363" s="196">
        <f t="shared" si="74"/>
        <v>0</v>
      </c>
      <c r="BF363" s="196">
        <f t="shared" si="75"/>
        <v>0</v>
      </c>
      <c r="BG363" s="196">
        <f t="shared" si="76"/>
        <v>0</v>
      </c>
      <c r="BH363" s="196">
        <f t="shared" si="77"/>
        <v>0</v>
      </c>
      <c r="BI363" s="196">
        <f t="shared" si="78"/>
        <v>0</v>
      </c>
      <c r="BJ363" s="14" t="s">
        <v>180</v>
      </c>
      <c r="BK363" s="196">
        <f t="shared" si="79"/>
        <v>0</v>
      </c>
      <c r="BL363" s="14" t="s">
        <v>179</v>
      </c>
      <c r="BM363" s="195" t="s">
        <v>1924</v>
      </c>
    </row>
    <row r="364" spans="1:65" s="2" customFormat="1" ht="24.2" customHeight="1">
      <c r="A364" s="31"/>
      <c r="B364" s="32"/>
      <c r="C364" s="184" t="s">
        <v>1925</v>
      </c>
      <c r="D364" s="184" t="s">
        <v>175</v>
      </c>
      <c r="E364" s="185" t="s">
        <v>1654</v>
      </c>
      <c r="F364" s="186" t="s">
        <v>1655</v>
      </c>
      <c r="G364" s="187" t="s">
        <v>218</v>
      </c>
      <c r="H364" s="188">
        <v>0.95</v>
      </c>
      <c r="I364" s="189"/>
      <c r="J364" s="188">
        <f t="shared" si="70"/>
        <v>0</v>
      </c>
      <c r="K364" s="190"/>
      <c r="L364" s="36"/>
      <c r="M364" s="191" t="s">
        <v>1</v>
      </c>
      <c r="N364" s="192" t="s">
        <v>38</v>
      </c>
      <c r="O364" s="68"/>
      <c r="P364" s="193">
        <f t="shared" si="71"/>
        <v>0</v>
      </c>
      <c r="Q364" s="193">
        <v>0</v>
      </c>
      <c r="R364" s="193">
        <f t="shared" si="72"/>
        <v>0</v>
      </c>
      <c r="S364" s="193">
        <v>0</v>
      </c>
      <c r="T364" s="194">
        <f t="shared" si="73"/>
        <v>0</v>
      </c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R364" s="195" t="s">
        <v>179</v>
      </c>
      <c r="AT364" s="195" t="s">
        <v>175</v>
      </c>
      <c r="AU364" s="195" t="s">
        <v>180</v>
      </c>
      <c r="AY364" s="14" t="s">
        <v>172</v>
      </c>
      <c r="BE364" s="196">
        <f t="shared" si="74"/>
        <v>0</v>
      </c>
      <c r="BF364" s="196">
        <f t="shared" si="75"/>
        <v>0</v>
      </c>
      <c r="BG364" s="196">
        <f t="shared" si="76"/>
        <v>0</v>
      </c>
      <c r="BH364" s="196">
        <f t="shared" si="77"/>
        <v>0</v>
      </c>
      <c r="BI364" s="196">
        <f t="shared" si="78"/>
        <v>0</v>
      </c>
      <c r="BJ364" s="14" t="s">
        <v>180</v>
      </c>
      <c r="BK364" s="196">
        <f t="shared" si="79"/>
        <v>0</v>
      </c>
      <c r="BL364" s="14" t="s">
        <v>179</v>
      </c>
      <c r="BM364" s="195" t="s">
        <v>1926</v>
      </c>
    </row>
    <row r="365" spans="1:65" s="2" customFormat="1" ht="24.2" customHeight="1">
      <c r="A365" s="31"/>
      <c r="B365" s="32"/>
      <c r="C365" s="184" t="s">
        <v>1357</v>
      </c>
      <c r="D365" s="184" t="s">
        <v>175</v>
      </c>
      <c r="E365" s="185" t="s">
        <v>1657</v>
      </c>
      <c r="F365" s="186" t="s">
        <v>1658</v>
      </c>
      <c r="G365" s="187" t="s">
        <v>218</v>
      </c>
      <c r="H365" s="188">
        <v>9.5</v>
      </c>
      <c r="I365" s="189"/>
      <c r="J365" s="188">
        <f t="shared" si="70"/>
        <v>0</v>
      </c>
      <c r="K365" s="190"/>
      <c r="L365" s="36"/>
      <c r="M365" s="191" t="s">
        <v>1</v>
      </c>
      <c r="N365" s="192" t="s">
        <v>38</v>
      </c>
      <c r="O365" s="68"/>
      <c r="P365" s="193">
        <f t="shared" si="71"/>
        <v>0</v>
      </c>
      <c r="Q365" s="193">
        <v>0</v>
      </c>
      <c r="R365" s="193">
        <f t="shared" si="72"/>
        <v>0</v>
      </c>
      <c r="S365" s="193">
        <v>0</v>
      </c>
      <c r="T365" s="194">
        <f t="shared" si="73"/>
        <v>0</v>
      </c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R365" s="195" t="s">
        <v>179</v>
      </c>
      <c r="AT365" s="195" t="s">
        <v>175</v>
      </c>
      <c r="AU365" s="195" t="s">
        <v>180</v>
      </c>
      <c r="AY365" s="14" t="s">
        <v>172</v>
      </c>
      <c r="BE365" s="196">
        <f t="shared" si="74"/>
        <v>0</v>
      </c>
      <c r="BF365" s="196">
        <f t="shared" si="75"/>
        <v>0</v>
      </c>
      <c r="BG365" s="196">
        <f t="shared" si="76"/>
        <v>0</v>
      </c>
      <c r="BH365" s="196">
        <f t="shared" si="77"/>
        <v>0</v>
      </c>
      <c r="BI365" s="196">
        <f t="shared" si="78"/>
        <v>0</v>
      </c>
      <c r="BJ365" s="14" t="s">
        <v>180</v>
      </c>
      <c r="BK365" s="196">
        <f t="shared" si="79"/>
        <v>0</v>
      </c>
      <c r="BL365" s="14" t="s">
        <v>179</v>
      </c>
      <c r="BM365" s="195" t="s">
        <v>1927</v>
      </c>
    </row>
    <row r="366" spans="1:65" s="12" customFormat="1" ht="22.9" customHeight="1">
      <c r="B366" s="168"/>
      <c r="C366" s="169"/>
      <c r="D366" s="170" t="s">
        <v>71</v>
      </c>
      <c r="E366" s="182" t="s">
        <v>1660</v>
      </c>
      <c r="F366" s="182" t="s">
        <v>1661</v>
      </c>
      <c r="G366" s="169"/>
      <c r="H366" s="169"/>
      <c r="I366" s="172"/>
      <c r="J366" s="183">
        <f>BK366</f>
        <v>0</v>
      </c>
      <c r="K366" s="169"/>
      <c r="L366" s="174"/>
      <c r="M366" s="175"/>
      <c r="N366" s="176"/>
      <c r="O366" s="176"/>
      <c r="P366" s="177">
        <f>SUM(P367:P413)</f>
        <v>0</v>
      </c>
      <c r="Q366" s="176"/>
      <c r="R366" s="177">
        <f>SUM(R367:R413)</f>
        <v>18.540189999999999</v>
      </c>
      <c r="S366" s="176"/>
      <c r="T366" s="178">
        <f>SUM(T367:T413)</f>
        <v>0</v>
      </c>
      <c r="AR366" s="179" t="s">
        <v>80</v>
      </c>
      <c r="AT366" s="180" t="s">
        <v>71</v>
      </c>
      <c r="AU366" s="180" t="s">
        <v>80</v>
      </c>
      <c r="AY366" s="179" t="s">
        <v>172</v>
      </c>
      <c r="BK366" s="181">
        <f>SUM(BK367:BK413)</f>
        <v>0</v>
      </c>
    </row>
    <row r="367" spans="1:65" s="2" customFormat="1" ht="24.2" customHeight="1">
      <c r="A367" s="31"/>
      <c r="B367" s="32"/>
      <c r="C367" s="184" t="s">
        <v>1928</v>
      </c>
      <c r="D367" s="184" t="s">
        <v>175</v>
      </c>
      <c r="E367" s="185" t="s">
        <v>1663</v>
      </c>
      <c r="F367" s="186" t="s">
        <v>1664</v>
      </c>
      <c r="G367" s="187" t="s">
        <v>1665</v>
      </c>
      <c r="H367" s="188">
        <v>0.13</v>
      </c>
      <c r="I367" s="189"/>
      <c r="J367" s="188">
        <f t="shared" ref="J367:J413" si="80">ROUND(I367*H367,2)</f>
        <v>0</v>
      </c>
      <c r="K367" s="190"/>
      <c r="L367" s="36"/>
      <c r="M367" s="191" t="s">
        <v>1</v>
      </c>
      <c r="N367" s="192" t="s">
        <v>38</v>
      </c>
      <c r="O367" s="68"/>
      <c r="P367" s="193">
        <f t="shared" ref="P367:P413" si="81">O367*H367</f>
        <v>0</v>
      </c>
      <c r="Q367" s="193">
        <v>0</v>
      </c>
      <c r="R367" s="193">
        <f t="shared" ref="R367:R413" si="82">Q367*H367</f>
        <v>0</v>
      </c>
      <c r="S367" s="193">
        <v>0</v>
      </c>
      <c r="T367" s="194">
        <f t="shared" ref="T367:T413" si="83">S367*H367</f>
        <v>0</v>
      </c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R367" s="195" t="s">
        <v>179</v>
      </c>
      <c r="AT367" s="195" t="s">
        <v>175</v>
      </c>
      <c r="AU367" s="195" t="s">
        <v>180</v>
      </c>
      <c r="AY367" s="14" t="s">
        <v>172</v>
      </c>
      <c r="BE367" s="196">
        <f t="shared" ref="BE367:BE413" si="84">IF(N367="základná",J367,0)</f>
        <v>0</v>
      </c>
      <c r="BF367" s="196">
        <f t="shared" ref="BF367:BF413" si="85">IF(N367="znížená",J367,0)</f>
        <v>0</v>
      </c>
      <c r="BG367" s="196">
        <f t="shared" ref="BG367:BG413" si="86">IF(N367="zákl. prenesená",J367,0)</f>
        <v>0</v>
      </c>
      <c r="BH367" s="196">
        <f t="shared" ref="BH367:BH413" si="87">IF(N367="zníž. prenesená",J367,0)</f>
        <v>0</v>
      </c>
      <c r="BI367" s="196">
        <f t="shared" ref="BI367:BI413" si="88">IF(N367="nulová",J367,0)</f>
        <v>0</v>
      </c>
      <c r="BJ367" s="14" t="s">
        <v>180</v>
      </c>
      <c r="BK367" s="196">
        <f t="shared" ref="BK367:BK413" si="89">ROUND(I367*H367,2)</f>
        <v>0</v>
      </c>
      <c r="BL367" s="14" t="s">
        <v>179</v>
      </c>
      <c r="BM367" s="195" t="s">
        <v>1929</v>
      </c>
    </row>
    <row r="368" spans="1:65" s="2" customFormat="1" ht="24.2" customHeight="1">
      <c r="A368" s="31"/>
      <c r="B368" s="32"/>
      <c r="C368" s="184" t="s">
        <v>1361</v>
      </c>
      <c r="D368" s="184" t="s">
        <v>175</v>
      </c>
      <c r="E368" s="185" t="s">
        <v>1932</v>
      </c>
      <c r="F368" s="186" t="s">
        <v>1933</v>
      </c>
      <c r="G368" s="187" t="s">
        <v>235</v>
      </c>
      <c r="H368" s="188">
        <v>4.5</v>
      </c>
      <c r="I368" s="189"/>
      <c r="J368" s="188">
        <f t="shared" si="80"/>
        <v>0</v>
      </c>
      <c r="K368" s="190"/>
      <c r="L368" s="36"/>
      <c r="M368" s="191" t="s">
        <v>1</v>
      </c>
      <c r="N368" s="192" t="s">
        <v>38</v>
      </c>
      <c r="O368" s="68"/>
      <c r="P368" s="193">
        <f t="shared" si="81"/>
        <v>0</v>
      </c>
      <c r="Q368" s="193">
        <v>0</v>
      </c>
      <c r="R368" s="193">
        <f t="shared" si="82"/>
        <v>0</v>
      </c>
      <c r="S368" s="193">
        <v>0</v>
      </c>
      <c r="T368" s="194">
        <f t="shared" si="83"/>
        <v>0</v>
      </c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R368" s="195" t="s">
        <v>179</v>
      </c>
      <c r="AT368" s="195" t="s">
        <v>175</v>
      </c>
      <c r="AU368" s="195" t="s">
        <v>180</v>
      </c>
      <c r="AY368" s="14" t="s">
        <v>172</v>
      </c>
      <c r="BE368" s="196">
        <f t="shared" si="84"/>
        <v>0</v>
      </c>
      <c r="BF368" s="196">
        <f t="shared" si="85"/>
        <v>0</v>
      </c>
      <c r="BG368" s="196">
        <f t="shared" si="86"/>
        <v>0</v>
      </c>
      <c r="BH368" s="196">
        <f t="shared" si="87"/>
        <v>0</v>
      </c>
      <c r="BI368" s="196">
        <f t="shared" si="88"/>
        <v>0</v>
      </c>
      <c r="BJ368" s="14" t="s">
        <v>180</v>
      </c>
      <c r="BK368" s="196">
        <f t="shared" si="89"/>
        <v>0</v>
      </c>
      <c r="BL368" s="14" t="s">
        <v>179</v>
      </c>
      <c r="BM368" s="195" t="s">
        <v>1930</v>
      </c>
    </row>
    <row r="369" spans="1:65" s="2" customFormat="1" ht="24.2" customHeight="1">
      <c r="A369" s="31"/>
      <c r="B369" s="32"/>
      <c r="C369" s="184" t="s">
        <v>1931</v>
      </c>
      <c r="D369" s="184" t="s">
        <v>175</v>
      </c>
      <c r="E369" s="185" t="s">
        <v>1940</v>
      </c>
      <c r="F369" s="186" t="s">
        <v>1941</v>
      </c>
      <c r="G369" s="187" t="s">
        <v>394</v>
      </c>
      <c r="H369" s="188">
        <v>4.25</v>
      </c>
      <c r="I369" s="189"/>
      <c r="J369" s="188">
        <f t="shared" si="80"/>
        <v>0</v>
      </c>
      <c r="K369" s="190"/>
      <c r="L369" s="36"/>
      <c r="M369" s="191" t="s">
        <v>1</v>
      </c>
      <c r="N369" s="192" t="s">
        <v>38</v>
      </c>
      <c r="O369" s="68"/>
      <c r="P369" s="193">
        <f t="shared" si="81"/>
        <v>0</v>
      </c>
      <c r="Q369" s="193">
        <v>0</v>
      </c>
      <c r="R369" s="193">
        <f t="shared" si="82"/>
        <v>0</v>
      </c>
      <c r="S369" s="193">
        <v>0</v>
      </c>
      <c r="T369" s="194">
        <f t="shared" si="83"/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95" t="s">
        <v>179</v>
      </c>
      <c r="AT369" s="195" t="s">
        <v>175</v>
      </c>
      <c r="AU369" s="195" t="s">
        <v>180</v>
      </c>
      <c r="AY369" s="14" t="s">
        <v>172</v>
      </c>
      <c r="BE369" s="196">
        <f t="shared" si="84"/>
        <v>0</v>
      </c>
      <c r="BF369" s="196">
        <f t="shared" si="85"/>
        <v>0</v>
      </c>
      <c r="BG369" s="196">
        <f t="shared" si="86"/>
        <v>0</v>
      </c>
      <c r="BH369" s="196">
        <f t="shared" si="87"/>
        <v>0</v>
      </c>
      <c r="BI369" s="196">
        <f t="shared" si="88"/>
        <v>0</v>
      </c>
      <c r="BJ369" s="14" t="s">
        <v>180</v>
      </c>
      <c r="BK369" s="196">
        <f t="shared" si="89"/>
        <v>0</v>
      </c>
      <c r="BL369" s="14" t="s">
        <v>179</v>
      </c>
      <c r="BM369" s="195" t="s">
        <v>1934</v>
      </c>
    </row>
    <row r="370" spans="1:65" s="2" customFormat="1" ht="24.2" customHeight="1">
      <c r="A370" s="31"/>
      <c r="B370" s="32"/>
      <c r="C370" s="184" t="s">
        <v>1364</v>
      </c>
      <c r="D370" s="184" t="s">
        <v>175</v>
      </c>
      <c r="E370" s="185" t="s">
        <v>1944</v>
      </c>
      <c r="F370" s="186" t="s">
        <v>1945</v>
      </c>
      <c r="G370" s="187" t="s">
        <v>394</v>
      </c>
      <c r="H370" s="188">
        <v>3.2</v>
      </c>
      <c r="I370" s="189"/>
      <c r="J370" s="188">
        <f t="shared" si="80"/>
        <v>0</v>
      </c>
      <c r="K370" s="190"/>
      <c r="L370" s="36"/>
      <c r="M370" s="191" t="s">
        <v>1</v>
      </c>
      <c r="N370" s="192" t="s">
        <v>38</v>
      </c>
      <c r="O370" s="68"/>
      <c r="P370" s="193">
        <f t="shared" si="81"/>
        <v>0</v>
      </c>
      <c r="Q370" s="193">
        <v>0</v>
      </c>
      <c r="R370" s="193">
        <f t="shared" si="82"/>
        <v>0</v>
      </c>
      <c r="S370" s="193">
        <v>0</v>
      </c>
      <c r="T370" s="194">
        <f t="shared" si="83"/>
        <v>0</v>
      </c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R370" s="195" t="s">
        <v>179</v>
      </c>
      <c r="AT370" s="195" t="s">
        <v>175</v>
      </c>
      <c r="AU370" s="195" t="s">
        <v>180</v>
      </c>
      <c r="AY370" s="14" t="s">
        <v>172</v>
      </c>
      <c r="BE370" s="196">
        <f t="shared" si="84"/>
        <v>0</v>
      </c>
      <c r="BF370" s="196">
        <f t="shared" si="85"/>
        <v>0</v>
      </c>
      <c r="BG370" s="196">
        <f t="shared" si="86"/>
        <v>0</v>
      </c>
      <c r="BH370" s="196">
        <f t="shared" si="87"/>
        <v>0</v>
      </c>
      <c r="BI370" s="196">
        <f t="shared" si="88"/>
        <v>0</v>
      </c>
      <c r="BJ370" s="14" t="s">
        <v>180</v>
      </c>
      <c r="BK370" s="196">
        <f t="shared" si="89"/>
        <v>0</v>
      </c>
      <c r="BL370" s="14" t="s">
        <v>179</v>
      </c>
      <c r="BM370" s="195" t="s">
        <v>1935</v>
      </c>
    </row>
    <row r="371" spans="1:65" s="2" customFormat="1" ht="24.2" customHeight="1">
      <c r="A371" s="31"/>
      <c r="B371" s="32"/>
      <c r="C371" s="184" t="s">
        <v>1936</v>
      </c>
      <c r="D371" s="184" t="s">
        <v>175</v>
      </c>
      <c r="E371" s="185" t="s">
        <v>1947</v>
      </c>
      <c r="F371" s="186" t="s">
        <v>1948</v>
      </c>
      <c r="G371" s="187" t="s">
        <v>394</v>
      </c>
      <c r="H371" s="188">
        <v>14.4</v>
      </c>
      <c r="I371" s="189"/>
      <c r="J371" s="188">
        <f t="shared" si="80"/>
        <v>0</v>
      </c>
      <c r="K371" s="190"/>
      <c r="L371" s="36"/>
      <c r="M371" s="191" t="s">
        <v>1</v>
      </c>
      <c r="N371" s="192" t="s">
        <v>38</v>
      </c>
      <c r="O371" s="68"/>
      <c r="P371" s="193">
        <f t="shared" si="81"/>
        <v>0</v>
      </c>
      <c r="Q371" s="193">
        <v>0</v>
      </c>
      <c r="R371" s="193">
        <f t="shared" si="82"/>
        <v>0</v>
      </c>
      <c r="S371" s="193">
        <v>0</v>
      </c>
      <c r="T371" s="194">
        <f t="shared" si="83"/>
        <v>0</v>
      </c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R371" s="195" t="s">
        <v>179</v>
      </c>
      <c r="AT371" s="195" t="s">
        <v>175</v>
      </c>
      <c r="AU371" s="195" t="s">
        <v>180</v>
      </c>
      <c r="AY371" s="14" t="s">
        <v>172</v>
      </c>
      <c r="BE371" s="196">
        <f t="shared" si="84"/>
        <v>0</v>
      </c>
      <c r="BF371" s="196">
        <f t="shared" si="85"/>
        <v>0</v>
      </c>
      <c r="BG371" s="196">
        <f t="shared" si="86"/>
        <v>0</v>
      </c>
      <c r="BH371" s="196">
        <f t="shared" si="87"/>
        <v>0</v>
      </c>
      <c r="BI371" s="196">
        <f t="shared" si="88"/>
        <v>0</v>
      </c>
      <c r="BJ371" s="14" t="s">
        <v>180</v>
      </c>
      <c r="BK371" s="196">
        <f t="shared" si="89"/>
        <v>0</v>
      </c>
      <c r="BL371" s="14" t="s">
        <v>179</v>
      </c>
      <c r="BM371" s="195" t="s">
        <v>1939</v>
      </c>
    </row>
    <row r="372" spans="1:65" s="2" customFormat="1" ht="24.2" customHeight="1">
      <c r="A372" s="31"/>
      <c r="B372" s="32"/>
      <c r="C372" s="184" t="s">
        <v>1368</v>
      </c>
      <c r="D372" s="184" t="s">
        <v>175</v>
      </c>
      <c r="E372" s="185" t="s">
        <v>1951</v>
      </c>
      <c r="F372" s="186" t="s">
        <v>1952</v>
      </c>
      <c r="G372" s="187" t="s">
        <v>394</v>
      </c>
      <c r="H372" s="188">
        <v>14.4</v>
      </c>
      <c r="I372" s="189"/>
      <c r="J372" s="188">
        <f t="shared" si="80"/>
        <v>0</v>
      </c>
      <c r="K372" s="190"/>
      <c r="L372" s="36"/>
      <c r="M372" s="191" t="s">
        <v>1</v>
      </c>
      <c r="N372" s="192" t="s">
        <v>38</v>
      </c>
      <c r="O372" s="68"/>
      <c r="P372" s="193">
        <f t="shared" si="81"/>
        <v>0</v>
      </c>
      <c r="Q372" s="193">
        <v>0</v>
      </c>
      <c r="R372" s="193">
        <f t="shared" si="82"/>
        <v>0</v>
      </c>
      <c r="S372" s="193">
        <v>0</v>
      </c>
      <c r="T372" s="194">
        <f t="shared" si="83"/>
        <v>0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95" t="s">
        <v>179</v>
      </c>
      <c r="AT372" s="195" t="s">
        <v>175</v>
      </c>
      <c r="AU372" s="195" t="s">
        <v>180</v>
      </c>
      <c r="AY372" s="14" t="s">
        <v>172</v>
      </c>
      <c r="BE372" s="196">
        <f t="shared" si="84"/>
        <v>0</v>
      </c>
      <c r="BF372" s="196">
        <f t="shared" si="85"/>
        <v>0</v>
      </c>
      <c r="BG372" s="196">
        <f t="shared" si="86"/>
        <v>0</v>
      </c>
      <c r="BH372" s="196">
        <f t="shared" si="87"/>
        <v>0</v>
      </c>
      <c r="BI372" s="196">
        <f t="shared" si="88"/>
        <v>0</v>
      </c>
      <c r="BJ372" s="14" t="s">
        <v>180</v>
      </c>
      <c r="BK372" s="196">
        <f t="shared" si="89"/>
        <v>0</v>
      </c>
      <c r="BL372" s="14" t="s">
        <v>179</v>
      </c>
      <c r="BM372" s="195" t="s">
        <v>1942</v>
      </c>
    </row>
    <row r="373" spans="1:65" s="2" customFormat="1" ht="24.2" customHeight="1">
      <c r="A373" s="31"/>
      <c r="B373" s="32"/>
      <c r="C373" s="184" t="s">
        <v>1943</v>
      </c>
      <c r="D373" s="184" t="s">
        <v>175</v>
      </c>
      <c r="E373" s="185" t="s">
        <v>1954</v>
      </c>
      <c r="F373" s="186" t="s">
        <v>1955</v>
      </c>
      <c r="G373" s="187" t="s">
        <v>1048</v>
      </c>
      <c r="H373" s="188">
        <v>2</v>
      </c>
      <c r="I373" s="189"/>
      <c r="J373" s="188">
        <f t="shared" si="80"/>
        <v>0</v>
      </c>
      <c r="K373" s="190"/>
      <c r="L373" s="36"/>
      <c r="M373" s="191" t="s">
        <v>1</v>
      </c>
      <c r="N373" s="192" t="s">
        <v>38</v>
      </c>
      <c r="O373" s="68"/>
      <c r="P373" s="193">
        <f t="shared" si="81"/>
        <v>0</v>
      </c>
      <c r="Q373" s="193">
        <v>0</v>
      </c>
      <c r="R373" s="193">
        <f t="shared" si="82"/>
        <v>0</v>
      </c>
      <c r="S373" s="193">
        <v>0</v>
      </c>
      <c r="T373" s="194">
        <f t="shared" si="83"/>
        <v>0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95" t="s">
        <v>179</v>
      </c>
      <c r="AT373" s="195" t="s">
        <v>175</v>
      </c>
      <c r="AU373" s="195" t="s">
        <v>180</v>
      </c>
      <c r="AY373" s="14" t="s">
        <v>172</v>
      </c>
      <c r="BE373" s="196">
        <f t="shared" si="84"/>
        <v>0</v>
      </c>
      <c r="BF373" s="196">
        <f t="shared" si="85"/>
        <v>0</v>
      </c>
      <c r="BG373" s="196">
        <f t="shared" si="86"/>
        <v>0</v>
      </c>
      <c r="BH373" s="196">
        <f t="shared" si="87"/>
        <v>0</v>
      </c>
      <c r="BI373" s="196">
        <f t="shared" si="88"/>
        <v>0</v>
      </c>
      <c r="BJ373" s="14" t="s">
        <v>180</v>
      </c>
      <c r="BK373" s="196">
        <f t="shared" si="89"/>
        <v>0</v>
      </c>
      <c r="BL373" s="14" t="s">
        <v>179</v>
      </c>
      <c r="BM373" s="195" t="s">
        <v>1946</v>
      </c>
    </row>
    <row r="374" spans="1:65" s="2" customFormat="1" ht="24.2" customHeight="1">
      <c r="A374" s="31"/>
      <c r="B374" s="32"/>
      <c r="C374" s="184" t="s">
        <v>1371</v>
      </c>
      <c r="D374" s="184" t="s">
        <v>175</v>
      </c>
      <c r="E374" s="185" t="s">
        <v>1958</v>
      </c>
      <c r="F374" s="186" t="s">
        <v>1959</v>
      </c>
      <c r="G374" s="187" t="s">
        <v>1048</v>
      </c>
      <c r="H374" s="188">
        <v>1</v>
      </c>
      <c r="I374" s="189"/>
      <c r="J374" s="188">
        <f t="shared" si="80"/>
        <v>0</v>
      </c>
      <c r="K374" s="190"/>
      <c r="L374" s="36"/>
      <c r="M374" s="191" t="s">
        <v>1</v>
      </c>
      <c r="N374" s="192" t="s">
        <v>38</v>
      </c>
      <c r="O374" s="68"/>
      <c r="P374" s="193">
        <f t="shared" si="81"/>
        <v>0</v>
      </c>
      <c r="Q374" s="193">
        <v>0</v>
      </c>
      <c r="R374" s="193">
        <f t="shared" si="82"/>
        <v>0</v>
      </c>
      <c r="S374" s="193">
        <v>0</v>
      </c>
      <c r="T374" s="194">
        <f t="shared" si="83"/>
        <v>0</v>
      </c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R374" s="195" t="s">
        <v>179</v>
      </c>
      <c r="AT374" s="195" t="s">
        <v>175</v>
      </c>
      <c r="AU374" s="195" t="s">
        <v>180</v>
      </c>
      <c r="AY374" s="14" t="s">
        <v>172</v>
      </c>
      <c r="BE374" s="196">
        <f t="shared" si="84"/>
        <v>0</v>
      </c>
      <c r="BF374" s="196">
        <f t="shared" si="85"/>
        <v>0</v>
      </c>
      <c r="BG374" s="196">
        <f t="shared" si="86"/>
        <v>0</v>
      </c>
      <c r="BH374" s="196">
        <f t="shared" si="87"/>
        <v>0</v>
      </c>
      <c r="BI374" s="196">
        <f t="shared" si="88"/>
        <v>0</v>
      </c>
      <c r="BJ374" s="14" t="s">
        <v>180</v>
      </c>
      <c r="BK374" s="196">
        <f t="shared" si="89"/>
        <v>0</v>
      </c>
      <c r="BL374" s="14" t="s">
        <v>179</v>
      </c>
      <c r="BM374" s="195" t="s">
        <v>1949</v>
      </c>
    </row>
    <row r="375" spans="1:65" s="2" customFormat="1" ht="24.2" customHeight="1">
      <c r="A375" s="31"/>
      <c r="B375" s="32"/>
      <c r="C375" s="184" t="s">
        <v>1950</v>
      </c>
      <c r="D375" s="184" t="s">
        <v>175</v>
      </c>
      <c r="E375" s="185" t="s">
        <v>1961</v>
      </c>
      <c r="F375" s="186" t="s">
        <v>1962</v>
      </c>
      <c r="G375" s="187" t="s">
        <v>1048</v>
      </c>
      <c r="H375" s="188">
        <v>5</v>
      </c>
      <c r="I375" s="189"/>
      <c r="J375" s="188">
        <f t="shared" si="80"/>
        <v>0</v>
      </c>
      <c r="K375" s="190"/>
      <c r="L375" s="36"/>
      <c r="M375" s="191" t="s">
        <v>1</v>
      </c>
      <c r="N375" s="192" t="s">
        <v>38</v>
      </c>
      <c r="O375" s="68"/>
      <c r="P375" s="193">
        <f t="shared" si="81"/>
        <v>0</v>
      </c>
      <c r="Q375" s="193">
        <v>0</v>
      </c>
      <c r="R375" s="193">
        <f t="shared" si="82"/>
        <v>0</v>
      </c>
      <c r="S375" s="193">
        <v>0</v>
      </c>
      <c r="T375" s="194">
        <f t="shared" si="83"/>
        <v>0</v>
      </c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R375" s="195" t="s">
        <v>179</v>
      </c>
      <c r="AT375" s="195" t="s">
        <v>175</v>
      </c>
      <c r="AU375" s="195" t="s">
        <v>180</v>
      </c>
      <c r="AY375" s="14" t="s">
        <v>172</v>
      </c>
      <c r="BE375" s="196">
        <f t="shared" si="84"/>
        <v>0</v>
      </c>
      <c r="BF375" s="196">
        <f t="shared" si="85"/>
        <v>0</v>
      </c>
      <c r="BG375" s="196">
        <f t="shared" si="86"/>
        <v>0</v>
      </c>
      <c r="BH375" s="196">
        <f t="shared" si="87"/>
        <v>0</v>
      </c>
      <c r="BI375" s="196">
        <f t="shared" si="88"/>
        <v>0</v>
      </c>
      <c r="BJ375" s="14" t="s">
        <v>180</v>
      </c>
      <c r="BK375" s="196">
        <f t="shared" si="89"/>
        <v>0</v>
      </c>
      <c r="BL375" s="14" t="s">
        <v>179</v>
      </c>
      <c r="BM375" s="195" t="s">
        <v>1953</v>
      </c>
    </row>
    <row r="376" spans="1:65" s="2" customFormat="1" ht="24.2" customHeight="1">
      <c r="A376" s="31"/>
      <c r="B376" s="32"/>
      <c r="C376" s="184" t="s">
        <v>1375</v>
      </c>
      <c r="D376" s="184" t="s">
        <v>175</v>
      </c>
      <c r="E376" s="185" t="s">
        <v>1965</v>
      </c>
      <c r="F376" s="186" t="s">
        <v>1966</v>
      </c>
      <c r="G376" s="187" t="s">
        <v>1048</v>
      </c>
      <c r="H376" s="188">
        <v>1</v>
      </c>
      <c r="I376" s="189"/>
      <c r="J376" s="188">
        <f t="shared" si="80"/>
        <v>0</v>
      </c>
      <c r="K376" s="190"/>
      <c r="L376" s="36"/>
      <c r="M376" s="191" t="s">
        <v>1</v>
      </c>
      <c r="N376" s="192" t="s">
        <v>38</v>
      </c>
      <c r="O376" s="68"/>
      <c r="P376" s="193">
        <f t="shared" si="81"/>
        <v>0</v>
      </c>
      <c r="Q376" s="193">
        <v>0</v>
      </c>
      <c r="R376" s="193">
        <f t="shared" si="82"/>
        <v>0</v>
      </c>
      <c r="S376" s="193">
        <v>0</v>
      </c>
      <c r="T376" s="194">
        <f t="shared" si="83"/>
        <v>0</v>
      </c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R376" s="195" t="s">
        <v>179</v>
      </c>
      <c r="AT376" s="195" t="s">
        <v>175</v>
      </c>
      <c r="AU376" s="195" t="s">
        <v>180</v>
      </c>
      <c r="AY376" s="14" t="s">
        <v>172</v>
      </c>
      <c r="BE376" s="196">
        <f t="shared" si="84"/>
        <v>0</v>
      </c>
      <c r="BF376" s="196">
        <f t="shared" si="85"/>
        <v>0</v>
      </c>
      <c r="BG376" s="196">
        <f t="shared" si="86"/>
        <v>0</v>
      </c>
      <c r="BH376" s="196">
        <f t="shared" si="87"/>
        <v>0</v>
      </c>
      <c r="BI376" s="196">
        <f t="shared" si="88"/>
        <v>0</v>
      </c>
      <c r="BJ376" s="14" t="s">
        <v>180</v>
      </c>
      <c r="BK376" s="196">
        <f t="shared" si="89"/>
        <v>0</v>
      </c>
      <c r="BL376" s="14" t="s">
        <v>179</v>
      </c>
      <c r="BM376" s="195" t="s">
        <v>1956</v>
      </c>
    </row>
    <row r="377" spans="1:65" s="2" customFormat="1" ht="24.2" customHeight="1">
      <c r="A377" s="31"/>
      <c r="B377" s="32"/>
      <c r="C377" s="184" t="s">
        <v>1957</v>
      </c>
      <c r="D377" s="184" t="s">
        <v>175</v>
      </c>
      <c r="E377" s="185" t="s">
        <v>1968</v>
      </c>
      <c r="F377" s="186" t="s">
        <v>1969</v>
      </c>
      <c r="G377" s="187" t="s">
        <v>394</v>
      </c>
      <c r="H377" s="188">
        <v>3.75</v>
      </c>
      <c r="I377" s="189"/>
      <c r="J377" s="188">
        <f t="shared" si="80"/>
        <v>0</v>
      </c>
      <c r="K377" s="190"/>
      <c r="L377" s="36"/>
      <c r="M377" s="191" t="s">
        <v>1</v>
      </c>
      <c r="N377" s="192" t="s">
        <v>38</v>
      </c>
      <c r="O377" s="68"/>
      <c r="P377" s="193">
        <f t="shared" si="81"/>
        <v>0</v>
      </c>
      <c r="Q377" s="193">
        <v>2.5428199999999999</v>
      </c>
      <c r="R377" s="193">
        <f t="shared" si="82"/>
        <v>9.5355749999999997</v>
      </c>
      <c r="S377" s="193">
        <v>0</v>
      </c>
      <c r="T377" s="194">
        <f t="shared" si="83"/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95" t="s">
        <v>179</v>
      </c>
      <c r="AT377" s="195" t="s">
        <v>175</v>
      </c>
      <c r="AU377" s="195" t="s">
        <v>180</v>
      </c>
      <c r="AY377" s="14" t="s">
        <v>172</v>
      </c>
      <c r="BE377" s="196">
        <f t="shared" si="84"/>
        <v>0</v>
      </c>
      <c r="BF377" s="196">
        <f t="shared" si="85"/>
        <v>0</v>
      </c>
      <c r="BG377" s="196">
        <f t="shared" si="86"/>
        <v>0</v>
      </c>
      <c r="BH377" s="196">
        <f t="shared" si="87"/>
        <v>0</v>
      </c>
      <c r="BI377" s="196">
        <f t="shared" si="88"/>
        <v>0</v>
      </c>
      <c r="BJ377" s="14" t="s">
        <v>180</v>
      </c>
      <c r="BK377" s="196">
        <f t="shared" si="89"/>
        <v>0</v>
      </c>
      <c r="BL377" s="14" t="s">
        <v>179</v>
      </c>
      <c r="BM377" s="195" t="s">
        <v>1960</v>
      </c>
    </row>
    <row r="378" spans="1:65" s="2" customFormat="1" ht="24.2" customHeight="1">
      <c r="A378" s="31"/>
      <c r="B378" s="32"/>
      <c r="C378" s="184" t="s">
        <v>1378</v>
      </c>
      <c r="D378" s="184" t="s">
        <v>175</v>
      </c>
      <c r="E378" s="185" t="s">
        <v>1972</v>
      </c>
      <c r="F378" s="186" t="s">
        <v>1973</v>
      </c>
      <c r="G378" s="187" t="s">
        <v>394</v>
      </c>
      <c r="H378" s="188">
        <v>0.75</v>
      </c>
      <c r="I378" s="189"/>
      <c r="J378" s="188">
        <f t="shared" si="80"/>
        <v>0</v>
      </c>
      <c r="K378" s="190"/>
      <c r="L378" s="36"/>
      <c r="M378" s="191" t="s">
        <v>1</v>
      </c>
      <c r="N378" s="192" t="s">
        <v>38</v>
      </c>
      <c r="O378" s="68"/>
      <c r="P378" s="193">
        <f t="shared" si="81"/>
        <v>0</v>
      </c>
      <c r="Q378" s="193">
        <v>2.5428199999999999</v>
      </c>
      <c r="R378" s="193">
        <f t="shared" si="82"/>
        <v>1.9071149999999999</v>
      </c>
      <c r="S378" s="193">
        <v>0</v>
      </c>
      <c r="T378" s="194">
        <f t="shared" si="83"/>
        <v>0</v>
      </c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R378" s="195" t="s">
        <v>179</v>
      </c>
      <c r="AT378" s="195" t="s">
        <v>175</v>
      </c>
      <c r="AU378" s="195" t="s">
        <v>180</v>
      </c>
      <c r="AY378" s="14" t="s">
        <v>172</v>
      </c>
      <c r="BE378" s="196">
        <f t="shared" si="84"/>
        <v>0</v>
      </c>
      <c r="BF378" s="196">
        <f t="shared" si="85"/>
        <v>0</v>
      </c>
      <c r="BG378" s="196">
        <f t="shared" si="86"/>
        <v>0</v>
      </c>
      <c r="BH378" s="196">
        <f t="shared" si="87"/>
        <v>0</v>
      </c>
      <c r="BI378" s="196">
        <f t="shared" si="88"/>
        <v>0</v>
      </c>
      <c r="BJ378" s="14" t="s">
        <v>180</v>
      </c>
      <c r="BK378" s="196">
        <f t="shared" si="89"/>
        <v>0</v>
      </c>
      <c r="BL378" s="14" t="s">
        <v>179</v>
      </c>
      <c r="BM378" s="195" t="s">
        <v>1963</v>
      </c>
    </row>
    <row r="379" spans="1:65" s="2" customFormat="1" ht="24.2" customHeight="1">
      <c r="A379" s="31"/>
      <c r="B379" s="32"/>
      <c r="C379" s="184" t="s">
        <v>1964</v>
      </c>
      <c r="D379" s="184" t="s">
        <v>175</v>
      </c>
      <c r="E379" s="185" t="s">
        <v>1975</v>
      </c>
      <c r="F379" s="186" t="s">
        <v>1976</v>
      </c>
      <c r="G379" s="187" t="s">
        <v>394</v>
      </c>
      <c r="H379" s="188">
        <v>4.5</v>
      </c>
      <c r="I379" s="189"/>
      <c r="J379" s="188">
        <f t="shared" si="80"/>
        <v>0</v>
      </c>
      <c r="K379" s="190"/>
      <c r="L379" s="36"/>
      <c r="M379" s="191" t="s">
        <v>1</v>
      </c>
      <c r="N379" s="192" t="s">
        <v>38</v>
      </c>
      <c r="O379" s="68"/>
      <c r="P379" s="193">
        <f t="shared" si="81"/>
        <v>0</v>
      </c>
      <c r="Q379" s="193">
        <v>0</v>
      </c>
      <c r="R379" s="193">
        <f t="shared" si="82"/>
        <v>0</v>
      </c>
      <c r="S379" s="193">
        <v>0</v>
      </c>
      <c r="T379" s="194">
        <f t="shared" si="83"/>
        <v>0</v>
      </c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R379" s="195" t="s">
        <v>179</v>
      </c>
      <c r="AT379" s="195" t="s">
        <v>175</v>
      </c>
      <c r="AU379" s="195" t="s">
        <v>180</v>
      </c>
      <c r="AY379" s="14" t="s">
        <v>172</v>
      </c>
      <c r="BE379" s="196">
        <f t="shared" si="84"/>
        <v>0</v>
      </c>
      <c r="BF379" s="196">
        <f t="shared" si="85"/>
        <v>0</v>
      </c>
      <c r="BG379" s="196">
        <f t="shared" si="86"/>
        <v>0</v>
      </c>
      <c r="BH379" s="196">
        <f t="shared" si="87"/>
        <v>0</v>
      </c>
      <c r="BI379" s="196">
        <f t="shared" si="88"/>
        <v>0</v>
      </c>
      <c r="BJ379" s="14" t="s">
        <v>180</v>
      </c>
      <c r="BK379" s="196">
        <f t="shared" si="89"/>
        <v>0</v>
      </c>
      <c r="BL379" s="14" t="s">
        <v>179</v>
      </c>
      <c r="BM379" s="195" t="s">
        <v>1967</v>
      </c>
    </row>
    <row r="380" spans="1:65" s="2" customFormat="1" ht="24.2" customHeight="1">
      <c r="A380" s="31"/>
      <c r="B380" s="32"/>
      <c r="C380" s="184" t="s">
        <v>1382</v>
      </c>
      <c r="D380" s="184" t="s">
        <v>175</v>
      </c>
      <c r="E380" s="185" t="s">
        <v>1979</v>
      </c>
      <c r="F380" s="186" t="s">
        <v>1980</v>
      </c>
      <c r="G380" s="187" t="s">
        <v>1048</v>
      </c>
      <c r="H380" s="188">
        <v>1</v>
      </c>
      <c r="I380" s="189"/>
      <c r="J380" s="188">
        <f t="shared" si="80"/>
        <v>0</v>
      </c>
      <c r="K380" s="190"/>
      <c r="L380" s="36"/>
      <c r="M380" s="191" t="s">
        <v>1</v>
      </c>
      <c r="N380" s="192" t="s">
        <v>38</v>
      </c>
      <c r="O380" s="68"/>
      <c r="P380" s="193">
        <f t="shared" si="81"/>
        <v>0</v>
      </c>
      <c r="Q380" s="193">
        <v>0</v>
      </c>
      <c r="R380" s="193">
        <f t="shared" si="82"/>
        <v>0</v>
      </c>
      <c r="S380" s="193">
        <v>0</v>
      </c>
      <c r="T380" s="194">
        <f t="shared" si="83"/>
        <v>0</v>
      </c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R380" s="195" t="s">
        <v>179</v>
      </c>
      <c r="AT380" s="195" t="s">
        <v>175</v>
      </c>
      <c r="AU380" s="195" t="s">
        <v>180</v>
      </c>
      <c r="AY380" s="14" t="s">
        <v>172</v>
      </c>
      <c r="BE380" s="196">
        <f t="shared" si="84"/>
        <v>0</v>
      </c>
      <c r="BF380" s="196">
        <f t="shared" si="85"/>
        <v>0</v>
      </c>
      <c r="BG380" s="196">
        <f t="shared" si="86"/>
        <v>0</v>
      </c>
      <c r="BH380" s="196">
        <f t="shared" si="87"/>
        <v>0</v>
      </c>
      <c r="BI380" s="196">
        <f t="shared" si="88"/>
        <v>0</v>
      </c>
      <c r="BJ380" s="14" t="s">
        <v>180</v>
      </c>
      <c r="BK380" s="196">
        <f t="shared" si="89"/>
        <v>0</v>
      </c>
      <c r="BL380" s="14" t="s">
        <v>179</v>
      </c>
      <c r="BM380" s="195" t="s">
        <v>1970</v>
      </c>
    </row>
    <row r="381" spans="1:65" s="2" customFormat="1" ht="24.2" customHeight="1">
      <c r="A381" s="31"/>
      <c r="B381" s="32"/>
      <c r="C381" s="184" t="s">
        <v>1971</v>
      </c>
      <c r="D381" s="184" t="s">
        <v>175</v>
      </c>
      <c r="E381" s="185" t="s">
        <v>1982</v>
      </c>
      <c r="F381" s="186" t="s">
        <v>1983</v>
      </c>
      <c r="G381" s="187" t="s">
        <v>1048</v>
      </c>
      <c r="H381" s="188">
        <v>10</v>
      </c>
      <c r="I381" s="189"/>
      <c r="J381" s="188">
        <f t="shared" si="80"/>
        <v>0</v>
      </c>
      <c r="K381" s="190"/>
      <c r="L381" s="36"/>
      <c r="M381" s="191" t="s">
        <v>1</v>
      </c>
      <c r="N381" s="192" t="s">
        <v>38</v>
      </c>
      <c r="O381" s="68"/>
      <c r="P381" s="193">
        <f t="shared" si="81"/>
        <v>0</v>
      </c>
      <c r="Q381" s="193">
        <v>0</v>
      </c>
      <c r="R381" s="193">
        <f t="shared" si="82"/>
        <v>0</v>
      </c>
      <c r="S381" s="193">
        <v>0</v>
      </c>
      <c r="T381" s="194">
        <f t="shared" si="83"/>
        <v>0</v>
      </c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R381" s="195" t="s">
        <v>179</v>
      </c>
      <c r="AT381" s="195" t="s">
        <v>175</v>
      </c>
      <c r="AU381" s="195" t="s">
        <v>180</v>
      </c>
      <c r="AY381" s="14" t="s">
        <v>172</v>
      </c>
      <c r="BE381" s="196">
        <f t="shared" si="84"/>
        <v>0</v>
      </c>
      <c r="BF381" s="196">
        <f t="shared" si="85"/>
        <v>0</v>
      </c>
      <c r="BG381" s="196">
        <f t="shared" si="86"/>
        <v>0</v>
      </c>
      <c r="BH381" s="196">
        <f t="shared" si="87"/>
        <v>0</v>
      </c>
      <c r="BI381" s="196">
        <f t="shared" si="88"/>
        <v>0</v>
      </c>
      <c r="BJ381" s="14" t="s">
        <v>180</v>
      </c>
      <c r="BK381" s="196">
        <f t="shared" si="89"/>
        <v>0</v>
      </c>
      <c r="BL381" s="14" t="s">
        <v>179</v>
      </c>
      <c r="BM381" s="195" t="s">
        <v>1974</v>
      </c>
    </row>
    <row r="382" spans="1:65" s="2" customFormat="1" ht="24.2" customHeight="1">
      <c r="A382" s="31"/>
      <c r="B382" s="32"/>
      <c r="C382" s="184" t="s">
        <v>1385</v>
      </c>
      <c r="D382" s="184" t="s">
        <v>175</v>
      </c>
      <c r="E382" s="185" t="s">
        <v>1986</v>
      </c>
      <c r="F382" s="186" t="s">
        <v>1987</v>
      </c>
      <c r="G382" s="187" t="s">
        <v>1048</v>
      </c>
      <c r="H382" s="188">
        <v>4</v>
      </c>
      <c r="I382" s="189"/>
      <c r="J382" s="188">
        <f t="shared" si="80"/>
        <v>0</v>
      </c>
      <c r="K382" s="190"/>
      <c r="L382" s="36"/>
      <c r="M382" s="191" t="s">
        <v>1</v>
      </c>
      <c r="N382" s="192" t="s">
        <v>38</v>
      </c>
      <c r="O382" s="68"/>
      <c r="P382" s="193">
        <f t="shared" si="81"/>
        <v>0</v>
      </c>
      <c r="Q382" s="193">
        <v>0</v>
      </c>
      <c r="R382" s="193">
        <f t="shared" si="82"/>
        <v>0</v>
      </c>
      <c r="S382" s="193">
        <v>0</v>
      </c>
      <c r="T382" s="194">
        <f t="shared" si="83"/>
        <v>0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R382" s="195" t="s">
        <v>179</v>
      </c>
      <c r="AT382" s="195" t="s">
        <v>175</v>
      </c>
      <c r="AU382" s="195" t="s">
        <v>180</v>
      </c>
      <c r="AY382" s="14" t="s">
        <v>172</v>
      </c>
      <c r="BE382" s="196">
        <f t="shared" si="84"/>
        <v>0</v>
      </c>
      <c r="BF382" s="196">
        <f t="shared" si="85"/>
        <v>0</v>
      </c>
      <c r="BG382" s="196">
        <f t="shared" si="86"/>
        <v>0</v>
      </c>
      <c r="BH382" s="196">
        <f t="shared" si="87"/>
        <v>0</v>
      </c>
      <c r="BI382" s="196">
        <f t="shared" si="88"/>
        <v>0</v>
      </c>
      <c r="BJ382" s="14" t="s">
        <v>180</v>
      </c>
      <c r="BK382" s="196">
        <f t="shared" si="89"/>
        <v>0</v>
      </c>
      <c r="BL382" s="14" t="s">
        <v>179</v>
      </c>
      <c r="BM382" s="195" t="s">
        <v>1977</v>
      </c>
    </row>
    <row r="383" spans="1:65" s="2" customFormat="1" ht="24.2" customHeight="1">
      <c r="A383" s="31"/>
      <c r="B383" s="32"/>
      <c r="C383" s="184" t="s">
        <v>1978</v>
      </c>
      <c r="D383" s="184" t="s">
        <v>175</v>
      </c>
      <c r="E383" s="185" t="s">
        <v>1989</v>
      </c>
      <c r="F383" s="186" t="s">
        <v>1990</v>
      </c>
      <c r="G383" s="187" t="s">
        <v>1048</v>
      </c>
      <c r="H383" s="188">
        <v>12</v>
      </c>
      <c r="I383" s="189"/>
      <c r="J383" s="188">
        <f t="shared" si="80"/>
        <v>0</v>
      </c>
      <c r="K383" s="190"/>
      <c r="L383" s="36"/>
      <c r="M383" s="191" t="s">
        <v>1</v>
      </c>
      <c r="N383" s="192" t="s">
        <v>38</v>
      </c>
      <c r="O383" s="68"/>
      <c r="P383" s="193">
        <f t="shared" si="81"/>
        <v>0</v>
      </c>
      <c r="Q383" s="193">
        <v>0</v>
      </c>
      <c r="R383" s="193">
        <f t="shared" si="82"/>
        <v>0</v>
      </c>
      <c r="S383" s="193">
        <v>0</v>
      </c>
      <c r="T383" s="194">
        <f t="shared" si="83"/>
        <v>0</v>
      </c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R383" s="195" t="s">
        <v>179</v>
      </c>
      <c r="AT383" s="195" t="s">
        <v>175</v>
      </c>
      <c r="AU383" s="195" t="s">
        <v>180</v>
      </c>
      <c r="AY383" s="14" t="s">
        <v>172</v>
      </c>
      <c r="BE383" s="196">
        <f t="shared" si="84"/>
        <v>0</v>
      </c>
      <c r="BF383" s="196">
        <f t="shared" si="85"/>
        <v>0</v>
      </c>
      <c r="BG383" s="196">
        <f t="shared" si="86"/>
        <v>0</v>
      </c>
      <c r="BH383" s="196">
        <f t="shared" si="87"/>
        <v>0</v>
      </c>
      <c r="BI383" s="196">
        <f t="shared" si="88"/>
        <v>0</v>
      </c>
      <c r="BJ383" s="14" t="s">
        <v>180</v>
      </c>
      <c r="BK383" s="196">
        <f t="shared" si="89"/>
        <v>0</v>
      </c>
      <c r="BL383" s="14" t="s">
        <v>179</v>
      </c>
      <c r="BM383" s="195" t="s">
        <v>1981</v>
      </c>
    </row>
    <row r="384" spans="1:65" s="2" customFormat="1" ht="24.2" customHeight="1">
      <c r="A384" s="31"/>
      <c r="B384" s="32"/>
      <c r="C384" s="184" t="s">
        <v>1389</v>
      </c>
      <c r="D384" s="184" t="s">
        <v>175</v>
      </c>
      <c r="E384" s="185" t="s">
        <v>1993</v>
      </c>
      <c r="F384" s="186" t="s">
        <v>1994</v>
      </c>
      <c r="G384" s="187" t="s">
        <v>1048</v>
      </c>
      <c r="H384" s="188">
        <v>12</v>
      </c>
      <c r="I384" s="189"/>
      <c r="J384" s="188">
        <f t="shared" si="80"/>
        <v>0</v>
      </c>
      <c r="K384" s="190"/>
      <c r="L384" s="36"/>
      <c r="M384" s="191" t="s">
        <v>1</v>
      </c>
      <c r="N384" s="192" t="s">
        <v>38</v>
      </c>
      <c r="O384" s="68"/>
      <c r="P384" s="193">
        <f t="shared" si="81"/>
        <v>0</v>
      </c>
      <c r="Q384" s="193">
        <v>0</v>
      </c>
      <c r="R384" s="193">
        <f t="shared" si="82"/>
        <v>0</v>
      </c>
      <c r="S384" s="193">
        <v>0</v>
      </c>
      <c r="T384" s="194">
        <f t="shared" si="83"/>
        <v>0</v>
      </c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R384" s="195" t="s">
        <v>179</v>
      </c>
      <c r="AT384" s="195" t="s">
        <v>175</v>
      </c>
      <c r="AU384" s="195" t="s">
        <v>180</v>
      </c>
      <c r="AY384" s="14" t="s">
        <v>172</v>
      </c>
      <c r="BE384" s="196">
        <f t="shared" si="84"/>
        <v>0</v>
      </c>
      <c r="BF384" s="196">
        <f t="shared" si="85"/>
        <v>0</v>
      </c>
      <c r="BG384" s="196">
        <f t="shared" si="86"/>
        <v>0</v>
      </c>
      <c r="BH384" s="196">
        <f t="shared" si="87"/>
        <v>0</v>
      </c>
      <c r="BI384" s="196">
        <f t="shared" si="88"/>
        <v>0</v>
      </c>
      <c r="BJ384" s="14" t="s">
        <v>180</v>
      </c>
      <c r="BK384" s="196">
        <f t="shared" si="89"/>
        <v>0</v>
      </c>
      <c r="BL384" s="14" t="s">
        <v>179</v>
      </c>
      <c r="BM384" s="195" t="s">
        <v>1984</v>
      </c>
    </row>
    <row r="385" spans="1:65" s="2" customFormat="1" ht="24.2" customHeight="1">
      <c r="A385" s="31"/>
      <c r="B385" s="32"/>
      <c r="C385" s="184" t="s">
        <v>1985</v>
      </c>
      <c r="D385" s="184" t="s">
        <v>175</v>
      </c>
      <c r="E385" s="185" t="s">
        <v>1996</v>
      </c>
      <c r="F385" s="186" t="s">
        <v>1997</v>
      </c>
      <c r="G385" s="187" t="s">
        <v>337</v>
      </c>
      <c r="H385" s="188">
        <v>48</v>
      </c>
      <c r="I385" s="189"/>
      <c r="J385" s="188">
        <f t="shared" si="80"/>
        <v>0</v>
      </c>
      <c r="K385" s="190"/>
      <c r="L385" s="36"/>
      <c r="M385" s="191" t="s">
        <v>1</v>
      </c>
      <c r="N385" s="192" t="s">
        <v>38</v>
      </c>
      <c r="O385" s="68"/>
      <c r="P385" s="193">
        <f t="shared" si="81"/>
        <v>0</v>
      </c>
      <c r="Q385" s="193">
        <v>0</v>
      </c>
      <c r="R385" s="193">
        <f t="shared" si="82"/>
        <v>0</v>
      </c>
      <c r="S385" s="193">
        <v>0</v>
      </c>
      <c r="T385" s="194">
        <f t="shared" si="83"/>
        <v>0</v>
      </c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R385" s="195" t="s">
        <v>179</v>
      </c>
      <c r="AT385" s="195" t="s">
        <v>175</v>
      </c>
      <c r="AU385" s="195" t="s">
        <v>180</v>
      </c>
      <c r="AY385" s="14" t="s">
        <v>172</v>
      </c>
      <c r="BE385" s="196">
        <f t="shared" si="84"/>
        <v>0</v>
      </c>
      <c r="BF385" s="196">
        <f t="shared" si="85"/>
        <v>0</v>
      </c>
      <c r="BG385" s="196">
        <f t="shared" si="86"/>
        <v>0</v>
      </c>
      <c r="BH385" s="196">
        <f t="shared" si="87"/>
        <v>0</v>
      </c>
      <c r="BI385" s="196">
        <f t="shared" si="88"/>
        <v>0</v>
      </c>
      <c r="BJ385" s="14" t="s">
        <v>180</v>
      </c>
      <c r="BK385" s="196">
        <f t="shared" si="89"/>
        <v>0</v>
      </c>
      <c r="BL385" s="14" t="s">
        <v>179</v>
      </c>
      <c r="BM385" s="195" t="s">
        <v>1988</v>
      </c>
    </row>
    <row r="386" spans="1:65" s="2" customFormat="1" ht="24.2" customHeight="1">
      <c r="A386" s="31"/>
      <c r="B386" s="32"/>
      <c r="C386" s="184" t="s">
        <v>1392</v>
      </c>
      <c r="D386" s="184" t="s">
        <v>175</v>
      </c>
      <c r="E386" s="185" t="s">
        <v>2338</v>
      </c>
      <c r="F386" s="186" t="s">
        <v>2339</v>
      </c>
      <c r="G386" s="187" t="s">
        <v>337</v>
      </c>
      <c r="H386" s="188">
        <v>4</v>
      </c>
      <c r="I386" s="189"/>
      <c r="J386" s="188">
        <f t="shared" si="80"/>
        <v>0</v>
      </c>
      <c r="K386" s="190"/>
      <c r="L386" s="36"/>
      <c r="M386" s="191" t="s">
        <v>1</v>
      </c>
      <c r="N386" s="192" t="s">
        <v>38</v>
      </c>
      <c r="O386" s="68"/>
      <c r="P386" s="193">
        <f t="shared" si="81"/>
        <v>0</v>
      </c>
      <c r="Q386" s="193">
        <v>0</v>
      </c>
      <c r="R386" s="193">
        <f t="shared" si="82"/>
        <v>0</v>
      </c>
      <c r="S386" s="193">
        <v>0</v>
      </c>
      <c r="T386" s="194">
        <f t="shared" si="83"/>
        <v>0</v>
      </c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R386" s="195" t="s">
        <v>179</v>
      </c>
      <c r="AT386" s="195" t="s">
        <v>175</v>
      </c>
      <c r="AU386" s="195" t="s">
        <v>180</v>
      </c>
      <c r="AY386" s="14" t="s">
        <v>172</v>
      </c>
      <c r="BE386" s="196">
        <f t="shared" si="84"/>
        <v>0</v>
      </c>
      <c r="BF386" s="196">
        <f t="shared" si="85"/>
        <v>0</v>
      </c>
      <c r="BG386" s="196">
        <f t="shared" si="86"/>
        <v>0</v>
      </c>
      <c r="BH386" s="196">
        <f t="shared" si="87"/>
        <v>0</v>
      </c>
      <c r="BI386" s="196">
        <f t="shared" si="88"/>
        <v>0</v>
      </c>
      <c r="BJ386" s="14" t="s">
        <v>180</v>
      </c>
      <c r="BK386" s="196">
        <f t="shared" si="89"/>
        <v>0</v>
      </c>
      <c r="BL386" s="14" t="s">
        <v>179</v>
      </c>
      <c r="BM386" s="195" t="s">
        <v>1991</v>
      </c>
    </row>
    <row r="387" spans="1:65" s="2" customFormat="1" ht="24.2" customHeight="1">
      <c r="A387" s="31"/>
      <c r="B387" s="32"/>
      <c r="C387" s="184" t="s">
        <v>1992</v>
      </c>
      <c r="D387" s="184" t="s">
        <v>175</v>
      </c>
      <c r="E387" s="185" t="s">
        <v>2003</v>
      </c>
      <c r="F387" s="186" t="s">
        <v>2004</v>
      </c>
      <c r="G387" s="187" t="s">
        <v>337</v>
      </c>
      <c r="H387" s="188">
        <v>1</v>
      </c>
      <c r="I387" s="189"/>
      <c r="J387" s="188">
        <f t="shared" si="80"/>
        <v>0</v>
      </c>
      <c r="K387" s="190"/>
      <c r="L387" s="36"/>
      <c r="M387" s="191" t="s">
        <v>1</v>
      </c>
      <c r="N387" s="192" t="s">
        <v>38</v>
      </c>
      <c r="O387" s="68"/>
      <c r="P387" s="193">
        <f t="shared" si="81"/>
        <v>0</v>
      </c>
      <c r="Q387" s="193">
        <v>0</v>
      </c>
      <c r="R387" s="193">
        <f t="shared" si="82"/>
        <v>0</v>
      </c>
      <c r="S387" s="193">
        <v>0</v>
      </c>
      <c r="T387" s="194">
        <f t="shared" si="83"/>
        <v>0</v>
      </c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R387" s="195" t="s">
        <v>179</v>
      </c>
      <c r="AT387" s="195" t="s">
        <v>175</v>
      </c>
      <c r="AU387" s="195" t="s">
        <v>180</v>
      </c>
      <c r="AY387" s="14" t="s">
        <v>172</v>
      </c>
      <c r="BE387" s="196">
        <f t="shared" si="84"/>
        <v>0</v>
      </c>
      <c r="BF387" s="196">
        <f t="shared" si="85"/>
        <v>0</v>
      </c>
      <c r="BG387" s="196">
        <f t="shared" si="86"/>
        <v>0</v>
      </c>
      <c r="BH387" s="196">
        <f t="shared" si="87"/>
        <v>0</v>
      </c>
      <c r="BI387" s="196">
        <f t="shared" si="88"/>
        <v>0</v>
      </c>
      <c r="BJ387" s="14" t="s">
        <v>180</v>
      </c>
      <c r="BK387" s="196">
        <f t="shared" si="89"/>
        <v>0</v>
      </c>
      <c r="BL387" s="14" t="s">
        <v>179</v>
      </c>
      <c r="BM387" s="195" t="s">
        <v>1995</v>
      </c>
    </row>
    <row r="388" spans="1:65" s="2" customFormat="1" ht="24.2" customHeight="1">
      <c r="A388" s="31"/>
      <c r="B388" s="32"/>
      <c r="C388" s="184" t="s">
        <v>1396</v>
      </c>
      <c r="D388" s="184" t="s">
        <v>175</v>
      </c>
      <c r="E388" s="185" t="s">
        <v>2174</v>
      </c>
      <c r="F388" s="186" t="s">
        <v>2175</v>
      </c>
      <c r="G388" s="187" t="s">
        <v>1048</v>
      </c>
      <c r="H388" s="188">
        <v>24</v>
      </c>
      <c r="I388" s="189"/>
      <c r="J388" s="188">
        <f t="shared" si="80"/>
        <v>0</v>
      </c>
      <c r="K388" s="190"/>
      <c r="L388" s="36"/>
      <c r="M388" s="191" t="s">
        <v>1</v>
      </c>
      <c r="N388" s="192" t="s">
        <v>38</v>
      </c>
      <c r="O388" s="68"/>
      <c r="P388" s="193">
        <f t="shared" si="81"/>
        <v>0</v>
      </c>
      <c r="Q388" s="193">
        <v>0</v>
      </c>
      <c r="R388" s="193">
        <f t="shared" si="82"/>
        <v>0</v>
      </c>
      <c r="S388" s="193">
        <v>0</v>
      </c>
      <c r="T388" s="194">
        <f t="shared" si="83"/>
        <v>0</v>
      </c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R388" s="195" t="s">
        <v>179</v>
      </c>
      <c r="AT388" s="195" t="s">
        <v>175</v>
      </c>
      <c r="AU388" s="195" t="s">
        <v>180</v>
      </c>
      <c r="AY388" s="14" t="s">
        <v>172</v>
      </c>
      <c r="BE388" s="196">
        <f t="shared" si="84"/>
        <v>0</v>
      </c>
      <c r="BF388" s="196">
        <f t="shared" si="85"/>
        <v>0</v>
      </c>
      <c r="BG388" s="196">
        <f t="shared" si="86"/>
        <v>0</v>
      </c>
      <c r="BH388" s="196">
        <f t="shared" si="87"/>
        <v>0</v>
      </c>
      <c r="BI388" s="196">
        <f t="shared" si="88"/>
        <v>0</v>
      </c>
      <c r="BJ388" s="14" t="s">
        <v>180</v>
      </c>
      <c r="BK388" s="196">
        <f t="shared" si="89"/>
        <v>0</v>
      </c>
      <c r="BL388" s="14" t="s">
        <v>179</v>
      </c>
      <c r="BM388" s="195" t="s">
        <v>1998</v>
      </c>
    </row>
    <row r="389" spans="1:65" s="2" customFormat="1" ht="24.2" customHeight="1">
      <c r="A389" s="31"/>
      <c r="B389" s="32"/>
      <c r="C389" s="184" t="s">
        <v>1999</v>
      </c>
      <c r="D389" s="184" t="s">
        <v>175</v>
      </c>
      <c r="E389" s="185" t="s">
        <v>2007</v>
      </c>
      <c r="F389" s="186" t="s">
        <v>2008</v>
      </c>
      <c r="G389" s="187" t="s">
        <v>394</v>
      </c>
      <c r="H389" s="188">
        <v>1</v>
      </c>
      <c r="I389" s="189"/>
      <c r="J389" s="188">
        <f t="shared" si="80"/>
        <v>0</v>
      </c>
      <c r="K389" s="190"/>
      <c r="L389" s="36"/>
      <c r="M389" s="191" t="s">
        <v>1</v>
      </c>
      <c r="N389" s="192" t="s">
        <v>38</v>
      </c>
      <c r="O389" s="68"/>
      <c r="P389" s="193">
        <f t="shared" si="81"/>
        <v>0</v>
      </c>
      <c r="Q389" s="193">
        <v>0</v>
      </c>
      <c r="R389" s="193">
        <f t="shared" si="82"/>
        <v>0</v>
      </c>
      <c r="S389" s="193">
        <v>0</v>
      </c>
      <c r="T389" s="194">
        <f t="shared" si="83"/>
        <v>0</v>
      </c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R389" s="195" t="s">
        <v>179</v>
      </c>
      <c r="AT389" s="195" t="s">
        <v>175</v>
      </c>
      <c r="AU389" s="195" t="s">
        <v>180</v>
      </c>
      <c r="AY389" s="14" t="s">
        <v>172</v>
      </c>
      <c r="BE389" s="196">
        <f t="shared" si="84"/>
        <v>0</v>
      </c>
      <c r="BF389" s="196">
        <f t="shared" si="85"/>
        <v>0</v>
      </c>
      <c r="BG389" s="196">
        <f t="shared" si="86"/>
        <v>0</v>
      </c>
      <c r="BH389" s="196">
        <f t="shared" si="87"/>
        <v>0</v>
      </c>
      <c r="BI389" s="196">
        <f t="shared" si="88"/>
        <v>0</v>
      </c>
      <c r="BJ389" s="14" t="s">
        <v>180</v>
      </c>
      <c r="BK389" s="196">
        <f t="shared" si="89"/>
        <v>0</v>
      </c>
      <c r="BL389" s="14" t="s">
        <v>179</v>
      </c>
      <c r="BM389" s="195" t="s">
        <v>2002</v>
      </c>
    </row>
    <row r="390" spans="1:65" s="2" customFormat="1" ht="24.2" customHeight="1">
      <c r="A390" s="31"/>
      <c r="B390" s="32"/>
      <c r="C390" s="184" t="s">
        <v>1399</v>
      </c>
      <c r="D390" s="184" t="s">
        <v>175</v>
      </c>
      <c r="E390" s="185" t="s">
        <v>2010</v>
      </c>
      <c r="F390" s="186" t="s">
        <v>2011</v>
      </c>
      <c r="G390" s="187" t="s">
        <v>394</v>
      </c>
      <c r="H390" s="188">
        <v>4.25</v>
      </c>
      <c r="I390" s="189"/>
      <c r="J390" s="188">
        <f t="shared" si="80"/>
        <v>0</v>
      </c>
      <c r="K390" s="190"/>
      <c r="L390" s="36"/>
      <c r="M390" s="191" t="s">
        <v>1</v>
      </c>
      <c r="N390" s="192" t="s">
        <v>38</v>
      </c>
      <c r="O390" s="68"/>
      <c r="P390" s="193">
        <f t="shared" si="81"/>
        <v>0</v>
      </c>
      <c r="Q390" s="193">
        <v>0</v>
      </c>
      <c r="R390" s="193">
        <f t="shared" si="82"/>
        <v>0</v>
      </c>
      <c r="S390" s="193">
        <v>0</v>
      </c>
      <c r="T390" s="194">
        <f t="shared" si="83"/>
        <v>0</v>
      </c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R390" s="195" t="s">
        <v>179</v>
      </c>
      <c r="AT390" s="195" t="s">
        <v>175</v>
      </c>
      <c r="AU390" s="195" t="s">
        <v>180</v>
      </c>
      <c r="AY390" s="14" t="s">
        <v>172</v>
      </c>
      <c r="BE390" s="196">
        <f t="shared" si="84"/>
        <v>0</v>
      </c>
      <c r="BF390" s="196">
        <f t="shared" si="85"/>
        <v>0</v>
      </c>
      <c r="BG390" s="196">
        <f t="shared" si="86"/>
        <v>0</v>
      </c>
      <c r="BH390" s="196">
        <f t="shared" si="87"/>
        <v>0</v>
      </c>
      <c r="BI390" s="196">
        <f t="shared" si="88"/>
        <v>0</v>
      </c>
      <c r="BJ390" s="14" t="s">
        <v>180</v>
      </c>
      <c r="BK390" s="196">
        <f t="shared" si="89"/>
        <v>0</v>
      </c>
      <c r="BL390" s="14" t="s">
        <v>179</v>
      </c>
      <c r="BM390" s="195" t="s">
        <v>2005</v>
      </c>
    </row>
    <row r="391" spans="1:65" s="2" customFormat="1" ht="24.2" customHeight="1">
      <c r="A391" s="31"/>
      <c r="B391" s="32"/>
      <c r="C391" s="184" t="s">
        <v>2006</v>
      </c>
      <c r="D391" s="184" t="s">
        <v>175</v>
      </c>
      <c r="E391" s="185" t="s">
        <v>2014</v>
      </c>
      <c r="F391" s="186" t="s">
        <v>2015</v>
      </c>
      <c r="G391" s="187" t="s">
        <v>337</v>
      </c>
      <c r="H391" s="188">
        <v>53</v>
      </c>
      <c r="I391" s="189"/>
      <c r="J391" s="188">
        <f t="shared" si="80"/>
        <v>0</v>
      </c>
      <c r="K391" s="190"/>
      <c r="L391" s="36"/>
      <c r="M391" s="191" t="s">
        <v>1</v>
      </c>
      <c r="N391" s="192" t="s">
        <v>38</v>
      </c>
      <c r="O391" s="68"/>
      <c r="P391" s="193">
        <f t="shared" si="81"/>
        <v>0</v>
      </c>
      <c r="Q391" s="193">
        <v>0</v>
      </c>
      <c r="R391" s="193">
        <f t="shared" si="82"/>
        <v>0</v>
      </c>
      <c r="S391" s="193">
        <v>0</v>
      </c>
      <c r="T391" s="194">
        <f t="shared" si="83"/>
        <v>0</v>
      </c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R391" s="195" t="s">
        <v>179</v>
      </c>
      <c r="AT391" s="195" t="s">
        <v>175</v>
      </c>
      <c r="AU391" s="195" t="s">
        <v>180</v>
      </c>
      <c r="AY391" s="14" t="s">
        <v>172</v>
      </c>
      <c r="BE391" s="196">
        <f t="shared" si="84"/>
        <v>0</v>
      </c>
      <c r="BF391" s="196">
        <f t="shared" si="85"/>
        <v>0</v>
      </c>
      <c r="BG391" s="196">
        <f t="shared" si="86"/>
        <v>0</v>
      </c>
      <c r="BH391" s="196">
        <f t="shared" si="87"/>
        <v>0</v>
      </c>
      <c r="BI391" s="196">
        <f t="shared" si="88"/>
        <v>0</v>
      </c>
      <c r="BJ391" s="14" t="s">
        <v>180</v>
      </c>
      <c r="BK391" s="196">
        <f t="shared" si="89"/>
        <v>0</v>
      </c>
      <c r="BL391" s="14" t="s">
        <v>179</v>
      </c>
      <c r="BM391" s="195" t="s">
        <v>2009</v>
      </c>
    </row>
    <row r="392" spans="1:65" s="2" customFormat="1" ht="24.2" customHeight="1">
      <c r="A392" s="31"/>
      <c r="B392" s="32"/>
      <c r="C392" s="184" t="s">
        <v>1403</v>
      </c>
      <c r="D392" s="184" t="s">
        <v>175</v>
      </c>
      <c r="E392" s="185" t="s">
        <v>2021</v>
      </c>
      <c r="F392" s="186" t="s">
        <v>2022</v>
      </c>
      <c r="G392" s="187" t="s">
        <v>1048</v>
      </c>
      <c r="H392" s="188">
        <v>2</v>
      </c>
      <c r="I392" s="189"/>
      <c r="J392" s="188">
        <f t="shared" si="80"/>
        <v>0</v>
      </c>
      <c r="K392" s="190"/>
      <c r="L392" s="36"/>
      <c r="M392" s="191" t="s">
        <v>1</v>
      </c>
      <c r="N392" s="192" t="s">
        <v>38</v>
      </c>
      <c r="O392" s="68"/>
      <c r="P392" s="193">
        <f t="shared" si="81"/>
        <v>0</v>
      </c>
      <c r="Q392" s="193">
        <v>0</v>
      </c>
      <c r="R392" s="193">
        <f t="shared" si="82"/>
        <v>0</v>
      </c>
      <c r="S392" s="193">
        <v>0</v>
      </c>
      <c r="T392" s="194">
        <f t="shared" si="83"/>
        <v>0</v>
      </c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R392" s="195" t="s">
        <v>179</v>
      </c>
      <c r="AT392" s="195" t="s">
        <v>175</v>
      </c>
      <c r="AU392" s="195" t="s">
        <v>180</v>
      </c>
      <c r="AY392" s="14" t="s">
        <v>172</v>
      </c>
      <c r="BE392" s="196">
        <f t="shared" si="84"/>
        <v>0</v>
      </c>
      <c r="BF392" s="196">
        <f t="shared" si="85"/>
        <v>0</v>
      </c>
      <c r="BG392" s="196">
        <f t="shared" si="86"/>
        <v>0</v>
      </c>
      <c r="BH392" s="196">
        <f t="shared" si="87"/>
        <v>0</v>
      </c>
      <c r="BI392" s="196">
        <f t="shared" si="88"/>
        <v>0</v>
      </c>
      <c r="BJ392" s="14" t="s">
        <v>180</v>
      </c>
      <c r="BK392" s="196">
        <f t="shared" si="89"/>
        <v>0</v>
      </c>
      <c r="BL392" s="14" t="s">
        <v>179</v>
      </c>
      <c r="BM392" s="195" t="s">
        <v>2012</v>
      </c>
    </row>
    <row r="393" spans="1:65" s="2" customFormat="1" ht="24.2" customHeight="1">
      <c r="A393" s="31"/>
      <c r="B393" s="32"/>
      <c r="C393" s="184" t="s">
        <v>2013</v>
      </c>
      <c r="D393" s="184" t="s">
        <v>175</v>
      </c>
      <c r="E393" s="185" t="s">
        <v>2024</v>
      </c>
      <c r="F393" s="186" t="s">
        <v>2025</v>
      </c>
      <c r="G393" s="187" t="s">
        <v>1048</v>
      </c>
      <c r="H393" s="188">
        <v>2</v>
      </c>
      <c r="I393" s="189"/>
      <c r="J393" s="188">
        <f t="shared" si="80"/>
        <v>0</v>
      </c>
      <c r="K393" s="190"/>
      <c r="L393" s="36"/>
      <c r="M393" s="191" t="s">
        <v>1</v>
      </c>
      <c r="N393" s="192" t="s">
        <v>38</v>
      </c>
      <c r="O393" s="68"/>
      <c r="P393" s="193">
        <f t="shared" si="81"/>
        <v>0</v>
      </c>
      <c r="Q393" s="193">
        <v>0</v>
      </c>
      <c r="R393" s="193">
        <f t="shared" si="82"/>
        <v>0</v>
      </c>
      <c r="S393" s="193">
        <v>0</v>
      </c>
      <c r="T393" s="194">
        <f t="shared" si="83"/>
        <v>0</v>
      </c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R393" s="195" t="s">
        <v>179</v>
      </c>
      <c r="AT393" s="195" t="s">
        <v>175</v>
      </c>
      <c r="AU393" s="195" t="s">
        <v>180</v>
      </c>
      <c r="AY393" s="14" t="s">
        <v>172</v>
      </c>
      <c r="BE393" s="196">
        <f t="shared" si="84"/>
        <v>0</v>
      </c>
      <c r="BF393" s="196">
        <f t="shared" si="85"/>
        <v>0</v>
      </c>
      <c r="BG393" s="196">
        <f t="shared" si="86"/>
        <v>0</v>
      </c>
      <c r="BH393" s="196">
        <f t="shared" si="87"/>
        <v>0</v>
      </c>
      <c r="BI393" s="196">
        <f t="shared" si="88"/>
        <v>0</v>
      </c>
      <c r="BJ393" s="14" t="s">
        <v>180</v>
      </c>
      <c r="BK393" s="196">
        <f t="shared" si="89"/>
        <v>0</v>
      </c>
      <c r="BL393" s="14" t="s">
        <v>179</v>
      </c>
      <c r="BM393" s="195" t="s">
        <v>2016</v>
      </c>
    </row>
    <row r="394" spans="1:65" s="2" customFormat="1" ht="24.2" customHeight="1">
      <c r="A394" s="31"/>
      <c r="B394" s="32"/>
      <c r="C394" s="184" t="s">
        <v>1406</v>
      </c>
      <c r="D394" s="184" t="s">
        <v>175</v>
      </c>
      <c r="E394" s="185" t="s">
        <v>2028</v>
      </c>
      <c r="F394" s="186" t="s">
        <v>2029</v>
      </c>
      <c r="G394" s="187" t="s">
        <v>337</v>
      </c>
      <c r="H394" s="188">
        <v>48</v>
      </c>
      <c r="I394" s="189"/>
      <c r="J394" s="188">
        <f t="shared" si="80"/>
        <v>0</v>
      </c>
      <c r="K394" s="190"/>
      <c r="L394" s="36"/>
      <c r="M394" s="191" t="s">
        <v>1</v>
      </c>
      <c r="N394" s="192" t="s">
        <v>38</v>
      </c>
      <c r="O394" s="68"/>
      <c r="P394" s="193">
        <f t="shared" si="81"/>
        <v>0</v>
      </c>
      <c r="Q394" s="193">
        <v>0</v>
      </c>
      <c r="R394" s="193">
        <f t="shared" si="82"/>
        <v>0</v>
      </c>
      <c r="S394" s="193">
        <v>0</v>
      </c>
      <c r="T394" s="194">
        <f t="shared" si="83"/>
        <v>0</v>
      </c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R394" s="195" t="s">
        <v>179</v>
      </c>
      <c r="AT394" s="195" t="s">
        <v>175</v>
      </c>
      <c r="AU394" s="195" t="s">
        <v>180</v>
      </c>
      <c r="AY394" s="14" t="s">
        <v>172</v>
      </c>
      <c r="BE394" s="196">
        <f t="shared" si="84"/>
        <v>0</v>
      </c>
      <c r="BF394" s="196">
        <f t="shared" si="85"/>
        <v>0</v>
      </c>
      <c r="BG394" s="196">
        <f t="shared" si="86"/>
        <v>0</v>
      </c>
      <c r="BH394" s="196">
        <f t="shared" si="87"/>
        <v>0</v>
      </c>
      <c r="BI394" s="196">
        <f t="shared" si="88"/>
        <v>0</v>
      </c>
      <c r="BJ394" s="14" t="s">
        <v>180</v>
      </c>
      <c r="BK394" s="196">
        <f t="shared" si="89"/>
        <v>0</v>
      </c>
      <c r="BL394" s="14" t="s">
        <v>179</v>
      </c>
      <c r="BM394" s="195" t="s">
        <v>2019</v>
      </c>
    </row>
    <row r="395" spans="1:65" s="2" customFormat="1" ht="24.2" customHeight="1">
      <c r="A395" s="31"/>
      <c r="B395" s="32"/>
      <c r="C395" s="184" t="s">
        <v>2020</v>
      </c>
      <c r="D395" s="184" t="s">
        <v>175</v>
      </c>
      <c r="E395" s="185" t="s">
        <v>2031</v>
      </c>
      <c r="F395" s="186" t="s">
        <v>2032</v>
      </c>
      <c r="G395" s="187" t="s">
        <v>337</v>
      </c>
      <c r="H395" s="188">
        <v>96</v>
      </c>
      <c r="I395" s="189"/>
      <c r="J395" s="188">
        <f t="shared" si="80"/>
        <v>0</v>
      </c>
      <c r="K395" s="190"/>
      <c r="L395" s="36"/>
      <c r="M395" s="191" t="s">
        <v>1</v>
      </c>
      <c r="N395" s="192" t="s">
        <v>38</v>
      </c>
      <c r="O395" s="68"/>
      <c r="P395" s="193">
        <f t="shared" si="81"/>
        <v>0</v>
      </c>
      <c r="Q395" s="193">
        <v>0</v>
      </c>
      <c r="R395" s="193">
        <f t="shared" si="82"/>
        <v>0</v>
      </c>
      <c r="S395" s="193">
        <v>0</v>
      </c>
      <c r="T395" s="194">
        <f t="shared" si="83"/>
        <v>0</v>
      </c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R395" s="195" t="s">
        <v>179</v>
      </c>
      <c r="AT395" s="195" t="s">
        <v>175</v>
      </c>
      <c r="AU395" s="195" t="s">
        <v>180</v>
      </c>
      <c r="AY395" s="14" t="s">
        <v>172</v>
      </c>
      <c r="BE395" s="196">
        <f t="shared" si="84"/>
        <v>0</v>
      </c>
      <c r="BF395" s="196">
        <f t="shared" si="85"/>
        <v>0</v>
      </c>
      <c r="BG395" s="196">
        <f t="shared" si="86"/>
        <v>0</v>
      </c>
      <c r="BH395" s="196">
        <f t="shared" si="87"/>
        <v>0</v>
      </c>
      <c r="BI395" s="196">
        <f t="shared" si="88"/>
        <v>0</v>
      </c>
      <c r="BJ395" s="14" t="s">
        <v>180</v>
      </c>
      <c r="BK395" s="196">
        <f t="shared" si="89"/>
        <v>0</v>
      </c>
      <c r="BL395" s="14" t="s">
        <v>179</v>
      </c>
      <c r="BM395" s="195" t="s">
        <v>2023</v>
      </c>
    </row>
    <row r="396" spans="1:65" s="2" customFormat="1" ht="24.2" customHeight="1">
      <c r="A396" s="31"/>
      <c r="B396" s="32"/>
      <c r="C396" s="184" t="s">
        <v>1410</v>
      </c>
      <c r="D396" s="184" t="s">
        <v>175</v>
      </c>
      <c r="E396" s="185" t="s">
        <v>2035</v>
      </c>
      <c r="F396" s="186" t="s">
        <v>2036</v>
      </c>
      <c r="G396" s="187" t="s">
        <v>337</v>
      </c>
      <c r="H396" s="188">
        <v>1</v>
      </c>
      <c r="I396" s="189"/>
      <c r="J396" s="188">
        <f t="shared" si="80"/>
        <v>0</v>
      </c>
      <c r="K396" s="190"/>
      <c r="L396" s="36"/>
      <c r="M396" s="191" t="s">
        <v>1</v>
      </c>
      <c r="N396" s="192" t="s">
        <v>38</v>
      </c>
      <c r="O396" s="68"/>
      <c r="P396" s="193">
        <f t="shared" si="81"/>
        <v>0</v>
      </c>
      <c r="Q396" s="193">
        <v>0</v>
      </c>
      <c r="R396" s="193">
        <f t="shared" si="82"/>
        <v>0</v>
      </c>
      <c r="S396" s="193">
        <v>0</v>
      </c>
      <c r="T396" s="194">
        <f t="shared" si="83"/>
        <v>0</v>
      </c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R396" s="195" t="s">
        <v>179</v>
      </c>
      <c r="AT396" s="195" t="s">
        <v>175</v>
      </c>
      <c r="AU396" s="195" t="s">
        <v>180</v>
      </c>
      <c r="AY396" s="14" t="s">
        <v>172</v>
      </c>
      <c r="BE396" s="196">
        <f t="shared" si="84"/>
        <v>0</v>
      </c>
      <c r="BF396" s="196">
        <f t="shared" si="85"/>
        <v>0</v>
      </c>
      <c r="BG396" s="196">
        <f t="shared" si="86"/>
        <v>0</v>
      </c>
      <c r="BH396" s="196">
        <f t="shared" si="87"/>
        <v>0</v>
      </c>
      <c r="BI396" s="196">
        <f t="shared" si="88"/>
        <v>0</v>
      </c>
      <c r="BJ396" s="14" t="s">
        <v>180</v>
      </c>
      <c r="BK396" s="196">
        <f t="shared" si="89"/>
        <v>0</v>
      </c>
      <c r="BL396" s="14" t="s">
        <v>179</v>
      </c>
      <c r="BM396" s="195" t="s">
        <v>2026</v>
      </c>
    </row>
    <row r="397" spans="1:65" s="2" customFormat="1" ht="24.2" customHeight="1">
      <c r="A397" s="31"/>
      <c r="B397" s="32"/>
      <c r="C397" s="184" t="s">
        <v>2027</v>
      </c>
      <c r="D397" s="184" t="s">
        <v>175</v>
      </c>
      <c r="E397" s="185" t="s">
        <v>2038</v>
      </c>
      <c r="F397" s="186" t="s">
        <v>2039</v>
      </c>
      <c r="G397" s="187" t="s">
        <v>337</v>
      </c>
      <c r="H397" s="188">
        <v>54</v>
      </c>
      <c r="I397" s="189"/>
      <c r="J397" s="188">
        <f t="shared" si="80"/>
        <v>0</v>
      </c>
      <c r="K397" s="190"/>
      <c r="L397" s="36"/>
      <c r="M397" s="191" t="s">
        <v>1</v>
      </c>
      <c r="N397" s="192" t="s">
        <v>38</v>
      </c>
      <c r="O397" s="68"/>
      <c r="P397" s="193">
        <f t="shared" si="81"/>
        <v>0</v>
      </c>
      <c r="Q397" s="193">
        <v>0</v>
      </c>
      <c r="R397" s="193">
        <f t="shared" si="82"/>
        <v>0</v>
      </c>
      <c r="S397" s="193">
        <v>0</v>
      </c>
      <c r="T397" s="194">
        <f t="shared" si="83"/>
        <v>0</v>
      </c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R397" s="195" t="s">
        <v>179</v>
      </c>
      <c r="AT397" s="195" t="s">
        <v>175</v>
      </c>
      <c r="AU397" s="195" t="s">
        <v>180</v>
      </c>
      <c r="AY397" s="14" t="s">
        <v>172</v>
      </c>
      <c r="BE397" s="196">
        <f t="shared" si="84"/>
        <v>0</v>
      </c>
      <c r="BF397" s="196">
        <f t="shared" si="85"/>
        <v>0</v>
      </c>
      <c r="BG397" s="196">
        <f t="shared" si="86"/>
        <v>0</v>
      </c>
      <c r="BH397" s="196">
        <f t="shared" si="87"/>
        <v>0</v>
      </c>
      <c r="BI397" s="196">
        <f t="shared" si="88"/>
        <v>0</v>
      </c>
      <c r="BJ397" s="14" t="s">
        <v>180</v>
      </c>
      <c r="BK397" s="196">
        <f t="shared" si="89"/>
        <v>0</v>
      </c>
      <c r="BL397" s="14" t="s">
        <v>179</v>
      </c>
      <c r="BM397" s="195" t="s">
        <v>2030</v>
      </c>
    </row>
    <row r="398" spans="1:65" s="2" customFormat="1" ht="24.2" customHeight="1">
      <c r="A398" s="31"/>
      <c r="B398" s="32"/>
      <c r="C398" s="184" t="s">
        <v>1413</v>
      </c>
      <c r="D398" s="184" t="s">
        <v>175</v>
      </c>
      <c r="E398" s="185" t="s">
        <v>2042</v>
      </c>
      <c r="F398" s="186" t="s">
        <v>2043</v>
      </c>
      <c r="G398" s="187" t="s">
        <v>337</v>
      </c>
      <c r="H398" s="188">
        <v>54</v>
      </c>
      <c r="I398" s="189"/>
      <c r="J398" s="188">
        <f t="shared" si="80"/>
        <v>0</v>
      </c>
      <c r="K398" s="190"/>
      <c r="L398" s="36"/>
      <c r="M398" s="191" t="s">
        <v>1</v>
      </c>
      <c r="N398" s="192" t="s">
        <v>38</v>
      </c>
      <c r="O398" s="68"/>
      <c r="P398" s="193">
        <f t="shared" si="81"/>
        <v>0</v>
      </c>
      <c r="Q398" s="193">
        <v>0</v>
      </c>
      <c r="R398" s="193">
        <f t="shared" si="82"/>
        <v>0</v>
      </c>
      <c r="S398" s="193">
        <v>0</v>
      </c>
      <c r="T398" s="194">
        <f t="shared" si="83"/>
        <v>0</v>
      </c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R398" s="195" t="s">
        <v>179</v>
      </c>
      <c r="AT398" s="195" t="s">
        <v>175</v>
      </c>
      <c r="AU398" s="195" t="s">
        <v>180</v>
      </c>
      <c r="AY398" s="14" t="s">
        <v>172</v>
      </c>
      <c r="BE398" s="196">
        <f t="shared" si="84"/>
        <v>0</v>
      </c>
      <c r="BF398" s="196">
        <f t="shared" si="85"/>
        <v>0</v>
      </c>
      <c r="BG398" s="196">
        <f t="shared" si="86"/>
        <v>0</v>
      </c>
      <c r="BH398" s="196">
        <f t="shared" si="87"/>
        <v>0</v>
      </c>
      <c r="BI398" s="196">
        <f t="shared" si="88"/>
        <v>0</v>
      </c>
      <c r="BJ398" s="14" t="s">
        <v>180</v>
      </c>
      <c r="BK398" s="196">
        <f t="shared" si="89"/>
        <v>0</v>
      </c>
      <c r="BL398" s="14" t="s">
        <v>179</v>
      </c>
      <c r="BM398" s="195" t="s">
        <v>2033</v>
      </c>
    </row>
    <row r="399" spans="1:65" s="2" customFormat="1" ht="24.2" customHeight="1">
      <c r="A399" s="31"/>
      <c r="B399" s="32"/>
      <c r="C399" s="184" t="s">
        <v>2034</v>
      </c>
      <c r="D399" s="184" t="s">
        <v>175</v>
      </c>
      <c r="E399" s="185" t="s">
        <v>2045</v>
      </c>
      <c r="F399" s="186" t="s">
        <v>2046</v>
      </c>
      <c r="G399" s="187" t="s">
        <v>337</v>
      </c>
      <c r="H399" s="188">
        <v>106</v>
      </c>
      <c r="I399" s="189"/>
      <c r="J399" s="188">
        <f t="shared" si="80"/>
        <v>0</v>
      </c>
      <c r="K399" s="190"/>
      <c r="L399" s="36"/>
      <c r="M399" s="191" t="s">
        <v>1</v>
      </c>
      <c r="N399" s="192" t="s">
        <v>38</v>
      </c>
      <c r="O399" s="68"/>
      <c r="P399" s="193">
        <f t="shared" si="81"/>
        <v>0</v>
      </c>
      <c r="Q399" s="193">
        <v>0</v>
      </c>
      <c r="R399" s="193">
        <f t="shared" si="82"/>
        <v>0</v>
      </c>
      <c r="S399" s="193">
        <v>0</v>
      </c>
      <c r="T399" s="194">
        <f t="shared" si="83"/>
        <v>0</v>
      </c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R399" s="195" t="s">
        <v>179</v>
      </c>
      <c r="AT399" s="195" t="s">
        <v>175</v>
      </c>
      <c r="AU399" s="195" t="s">
        <v>180</v>
      </c>
      <c r="AY399" s="14" t="s">
        <v>172</v>
      </c>
      <c r="BE399" s="196">
        <f t="shared" si="84"/>
        <v>0</v>
      </c>
      <c r="BF399" s="196">
        <f t="shared" si="85"/>
        <v>0</v>
      </c>
      <c r="BG399" s="196">
        <f t="shared" si="86"/>
        <v>0</v>
      </c>
      <c r="BH399" s="196">
        <f t="shared" si="87"/>
        <v>0</v>
      </c>
      <c r="BI399" s="196">
        <f t="shared" si="88"/>
        <v>0</v>
      </c>
      <c r="BJ399" s="14" t="s">
        <v>180</v>
      </c>
      <c r="BK399" s="196">
        <f t="shared" si="89"/>
        <v>0</v>
      </c>
      <c r="BL399" s="14" t="s">
        <v>179</v>
      </c>
      <c r="BM399" s="195" t="s">
        <v>2037</v>
      </c>
    </row>
    <row r="400" spans="1:65" s="2" customFormat="1" ht="24.2" customHeight="1">
      <c r="A400" s="31"/>
      <c r="B400" s="32"/>
      <c r="C400" s="197" t="s">
        <v>1417</v>
      </c>
      <c r="D400" s="197" t="s">
        <v>256</v>
      </c>
      <c r="E400" s="198" t="s">
        <v>1785</v>
      </c>
      <c r="F400" s="199" t="s">
        <v>1786</v>
      </c>
      <c r="G400" s="200" t="s">
        <v>337</v>
      </c>
      <c r="H400" s="201">
        <v>106</v>
      </c>
      <c r="I400" s="202"/>
      <c r="J400" s="201">
        <f t="shared" si="80"/>
        <v>0</v>
      </c>
      <c r="K400" s="203"/>
      <c r="L400" s="204"/>
      <c r="M400" s="205" t="s">
        <v>1</v>
      </c>
      <c r="N400" s="206" t="s">
        <v>38</v>
      </c>
      <c r="O400" s="68"/>
      <c r="P400" s="193">
        <f t="shared" si="81"/>
        <v>0</v>
      </c>
      <c r="Q400" s="193">
        <v>0</v>
      </c>
      <c r="R400" s="193">
        <f t="shared" si="82"/>
        <v>0</v>
      </c>
      <c r="S400" s="193">
        <v>0</v>
      </c>
      <c r="T400" s="194">
        <f t="shared" si="83"/>
        <v>0</v>
      </c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R400" s="195" t="s">
        <v>220</v>
      </c>
      <c r="AT400" s="195" t="s">
        <v>256</v>
      </c>
      <c r="AU400" s="195" t="s">
        <v>180</v>
      </c>
      <c r="AY400" s="14" t="s">
        <v>172</v>
      </c>
      <c r="BE400" s="196">
        <f t="shared" si="84"/>
        <v>0</v>
      </c>
      <c r="BF400" s="196">
        <f t="shared" si="85"/>
        <v>0</v>
      </c>
      <c r="BG400" s="196">
        <f t="shared" si="86"/>
        <v>0</v>
      </c>
      <c r="BH400" s="196">
        <f t="shared" si="87"/>
        <v>0</v>
      </c>
      <c r="BI400" s="196">
        <f t="shared" si="88"/>
        <v>0</v>
      </c>
      <c r="BJ400" s="14" t="s">
        <v>180</v>
      </c>
      <c r="BK400" s="196">
        <f t="shared" si="89"/>
        <v>0</v>
      </c>
      <c r="BL400" s="14" t="s">
        <v>179</v>
      </c>
      <c r="BM400" s="195" t="s">
        <v>2040</v>
      </c>
    </row>
    <row r="401" spans="1:65" s="2" customFormat="1" ht="24.2" customHeight="1">
      <c r="A401" s="31"/>
      <c r="B401" s="32"/>
      <c r="C401" s="184" t="s">
        <v>2041</v>
      </c>
      <c r="D401" s="184" t="s">
        <v>175</v>
      </c>
      <c r="E401" s="185" t="s">
        <v>2054</v>
      </c>
      <c r="F401" s="186" t="s">
        <v>2055</v>
      </c>
      <c r="G401" s="187" t="s">
        <v>337</v>
      </c>
      <c r="H401" s="188">
        <v>48</v>
      </c>
      <c r="I401" s="189"/>
      <c r="J401" s="188">
        <f t="shared" si="80"/>
        <v>0</v>
      </c>
      <c r="K401" s="190"/>
      <c r="L401" s="36"/>
      <c r="M401" s="191" t="s">
        <v>1</v>
      </c>
      <c r="N401" s="192" t="s">
        <v>38</v>
      </c>
      <c r="O401" s="68"/>
      <c r="P401" s="193">
        <f t="shared" si="81"/>
        <v>0</v>
      </c>
      <c r="Q401" s="193">
        <v>0</v>
      </c>
      <c r="R401" s="193">
        <f t="shared" si="82"/>
        <v>0</v>
      </c>
      <c r="S401" s="193">
        <v>0</v>
      </c>
      <c r="T401" s="194">
        <f t="shared" si="83"/>
        <v>0</v>
      </c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R401" s="195" t="s">
        <v>179</v>
      </c>
      <c r="AT401" s="195" t="s">
        <v>175</v>
      </c>
      <c r="AU401" s="195" t="s">
        <v>180</v>
      </c>
      <c r="AY401" s="14" t="s">
        <v>172</v>
      </c>
      <c r="BE401" s="196">
        <f t="shared" si="84"/>
        <v>0</v>
      </c>
      <c r="BF401" s="196">
        <f t="shared" si="85"/>
        <v>0</v>
      </c>
      <c r="BG401" s="196">
        <f t="shared" si="86"/>
        <v>0</v>
      </c>
      <c r="BH401" s="196">
        <f t="shared" si="87"/>
        <v>0</v>
      </c>
      <c r="BI401" s="196">
        <f t="shared" si="88"/>
        <v>0</v>
      </c>
      <c r="BJ401" s="14" t="s">
        <v>180</v>
      </c>
      <c r="BK401" s="196">
        <f t="shared" si="89"/>
        <v>0</v>
      </c>
      <c r="BL401" s="14" t="s">
        <v>179</v>
      </c>
      <c r="BM401" s="195" t="s">
        <v>2044</v>
      </c>
    </row>
    <row r="402" spans="1:65" s="2" customFormat="1" ht="24.2" customHeight="1">
      <c r="A402" s="31"/>
      <c r="B402" s="32"/>
      <c r="C402" s="184" t="s">
        <v>1421</v>
      </c>
      <c r="D402" s="184" t="s">
        <v>175</v>
      </c>
      <c r="E402" s="185" t="s">
        <v>2057</v>
      </c>
      <c r="F402" s="186" t="s">
        <v>2058</v>
      </c>
      <c r="G402" s="187" t="s">
        <v>337</v>
      </c>
      <c r="H402" s="188">
        <v>4</v>
      </c>
      <c r="I402" s="189"/>
      <c r="J402" s="188">
        <f t="shared" si="80"/>
        <v>0</v>
      </c>
      <c r="K402" s="190"/>
      <c r="L402" s="36"/>
      <c r="M402" s="191" t="s">
        <v>1</v>
      </c>
      <c r="N402" s="192" t="s">
        <v>38</v>
      </c>
      <c r="O402" s="68"/>
      <c r="P402" s="193">
        <f t="shared" si="81"/>
        <v>0</v>
      </c>
      <c r="Q402" s="193">
        <v>0</v>
      </c>
      <c r="R402" s="193">
        <f t="shared" si="82"/>
        <v>0</v>
      </c>
      <c r="S402" s="193">
        <v>0</v>
      </c>
      <c r="T402" s="194">
        <f t="shared" si="83"/>
        <v>0</v>
      </c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R402" s="195" t="s">
        <v>179</v>
      </c>
      <c r="AT402" s="195" t="s">
        <v>175</v>
      </c>
      <c r="AU402" s="195" t="s">
        <v>180</v>
      </c>
      <c r="AY402" s="14" t="s">
        <v>172</v>
      </c>
      <c r="BE402" s="196">
        <f t="shared" si="84"/>
        <v>0</v>
      </c>
      <c r="BF402" s="196">
        <f t="shared" si="85"/>
        <v>0</v>
      </c>
      <c r="BG402" s="196">
        <f t="shared" si="86"/>
        <v>0</v>
      </c>
      <c r="BH402" s="196">
        <f t="shared" si="87"/>
        <v>0</v>
      </c>
      <c r="BI402" s="196">
        <f t="shared" si="88"/>
        <v>0</v>
      </c>
      <c r="BJ402" s="14" t="s">
        <v>180</v>
      </c>
      <c r="BK402" s="196">
        <f t="shared" si="89"/>
        <v>0</v>
      </c>
      <c r="BL402" s="14" t="s">
        <v>179</v>
      </c>
      <c r="BM402" s="195" t="s">
        <v>2047</v>
      </c>
    </row>
    <row r="403" spans="1:65" s="2" customFormat="1" ht="24.2" customHeight="1">
      <c r="A403" s="31"/>
      <c r="B403" s="32"/>
      <c r="C403" s="184" t="s">
        <v>2048</v>
      </c>
      <c r="D403" s="184" t="s">
        <v>175</v>
      </c>
      <c r="E403" s="185" t="s">
        <v>2061</v>
      </c>
      <c r="F403" s="186" t="s">
        <v>2062</v>
      </c>
      <c r="G403" s="187" t="s">
        <v>337</v>
      </c>
      <c r="H403" s="188">
        <v>1</v>
      </c>
      <c r="I403" s="189"/>
      <c r="J403" s="188">
        <f t="shared" si="80"/>
        <v>0</v>
      </c>
      <c r="K403" s="190"/>
      <c r="L403" s="36"/>
      <c r="M403" s="191" t="s">
        <v>1</v>
      </c>
      <c r="N403" s="192" t="s">
        <v>38</v>
      </c>
      <c r="O403" s="68"/>
      <c r="P403" s="193">
        <f t="shared" si="81"/>
        <v>0</v>
      </c>
      <c r="Q403" s="193">
        <v>0</v>
      </c>
      <c r="R403" s="193">
        <f t="shared" si="82"/>
        <v>0</v>
      </c>
      <c r="S403" s="193">
        <v>0</v>
      </c>
      <c r="T403" s="194">
        <f t="shared" si="83"/>
        <v>0</v>
      </c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R403" s="195" t="s">
        <v>179</v>
      </c>
      <c r="AT403" s="195" t="s">
        <v>175</v>
      </c>
      <c r="AU403" s="195" t="s">
        <v>180</v>
      </c>
      <c r="AY403" s="14" t="s">
        <v>172</v>
      </c>
      <c r="BE403" s="196">
        <f t="shared" si="84"/>
        <v>0</v>
      </c>
      <c r="BF403" s="196">
        <f t="shared" si="85"/>
        <v>0</v>
      </c>
      <c r="BG403" s="196">
        <f t="shared" si="86"/>
        <v>0</v>
      </c>
      <c r="BH403" s="196">
        <f t="shared" si="87"/>
        <v>0</v>
      </c>
      <c r="BI403" s="196">
        <f t="shared" si="88"/>
        <v>0</v>
      </c>
      <c r="BJ403" s="14" t="s">
        <v>180</v>
      </c>
      <c r="BK403" s="196">
        <f t="shared" si="89"/>
        <v>0</v>
      </c>
      <c r="BL403" s="14" t="s">
        <v>179</v>
      </c>
      <c r="BM403" s="195" t="s">
        <v>2049</v>
      </c>
    </row>
    <row r="404" spans="1:65" s="2" customFormat="1" ht="24.2" customHeight="1">
      <c r="A404" s="31"/>
      <c r="B404" s="32"/>
      <c r="C404" s="184" t="s">
        <v>1425</v>
      </c>
      <c r="D404" s="184" t="s">
        <v>175</v>
      </c>
      <c r="E404" s="185" t="s">
        <v>1674</v>
      </c>
      <c r="F404" s="186" t="s">
        <v>1675</v>
      </c>
      <c r="G404" s="187" t="s">
        <v>394</v>
      </c>
      <c r="H404" s="188">
        <v>3.6</v>
      </c>
      <c r="I404" s="189"/>
      <c r="J404" s="188">
        <f t="shared" si="80"/>
        <v>0</v>
      </c>
      <c r="K404" s="190"/>
      <c r="L404" s="36"/>
      <c r="M404" s="191" t="s">
        <v>1</v>
      </c>
      <c r="N404" s="192" t="s">
        <v>38</v>
      </c>
      <c r="O404" s="68"/>
      <c r="P404" s="193">
        <f t="shared" si="81"/>
        <v>0</v>
      </c>
      <c r="Q404" s="193">
        <v>0</v>
      </c>
      <c r="R404" s="193">
        <f t="shared" si="82"/>
        <v>0</v>
      </c>
      <c r="S404" s="193">
        <v>0</v>
      </c>
      <c r="T404" s="194">
        <f t="shared" si="83"/>
        <v>0</v>
      </c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R404" s="195" t="s">
        <v>179</v>
      </c>
      <c r="AT404" s="195" t="s">
        <v>175</v>
      </c>
      <c r="AU404" s="195" t="s">
        <v>180</v>
      </c>
      <c r="AY404" s="14" t="s">
        <v>172</v>
      </c>
      <c r="BE404" s="196">
        <f t="shared" si="84"/>
        <v>0</v>
      </c>
      <c r="BF404" s="196">
        <f t="shared" si="85"/>
        <v>0</v>
      </c>
      <c r="BG404" s="196">
        <f t="shared" si="86"/>
        <v>0</v>
      </c>
      <c r="BH404" s="196">
        <f t="shared" si="87"/>
        <v>0</v>
      </c>
      <c r="BI404" s="196">
        <f t="shared" si="88"/>
        <v>0</v>
      </c>
      <c r="BJ404" s="14" t="s">
        <v>180</v>
      </c>
      <c r="BK404" s="196">
        <f t="shared" si="89"/>
        <v>0</v>
      </c>
      <c r="BL404" s="14" t="s">
        <v>179</v>
      </c>
      <c r="BM404" s="195" t="s">
        <v>2052</v>
      </c>
    </row>
    <row r="405" spans="1:65" s="2" customFormat="1" ht="24.2" customHeight="1">
      <c r="A405" s="31"/>
      <c r="B405" s="32"/>
      <c r="C405" s="184" t="s">
        <v>2053</v>
      </c>
      <c r="D405" s="184" t="s">
        <v>175</v>
      </c>
      <c r="E405" s="185" t="s">
        <v>1678</v>
      </c>
      <c r="F405" s="186" t="s">
        <v>1679</v>
      </c>
      <c r="G405" s="187" t="s">
        <v>394</v>
      </c>
      <c r="H405" s="188">
        <v>126</v>
      </c>
      <c r="I405" s="189"/>
      <c r="J405" s="188">
        <f t="shared" si="80"/>
        <v>0</v>
      </c>
      <c r="K405" s="190"/>
      <c r="L405" s="36"/>
      <c r="M405" s="191" t="s">
        <v>1</v>
      </c>
      <c r="N405" s="192" t="s">
        <v>38</v>
      </c>
      <c r="O405" s="68"/>
      <c r="P405" s="193">
        <f t="shared" si="81"/>
        <v>0</v>
      </c>
      <c r="Q405" s="193">
        <v>0</v>
      </c>
      <c r="R405" s="193">
        <f t="shared" si="82"/>
        <v>0</v>
      </c>
      <c r="S405" s="193">
        <v>0</v>
      </c>
      <c r="T405" s="194">
        <f t="shared" si="83"/>
        <v>0</v>
      </c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R405" s="195" t="s">
        <v>179</v>
      </c>
      <c r="AT405" s="195" t="s">
        <v>175</v>
      </c>
      <c r="AU405" s="195" t="s">
        <v>180</v>
      </c>
      <c r="AY405" s="14" t="s">
        <v>172</v>
      </c>
      <c r="BE405" s="196">
        <f t="shared" si="84"/>
        <v>0</v>
      </c>
      <c r="BF405" s="196">
        <f t="shared" si="85"/>
        <v>0</v>
      </c>
      <c r="BG405" s="196">
        <f t="shared" si="86"/>
        <v>0</v>
      </c>
      <c r="BH405" s="196">
        <f t="shared" si="87"/>
        <v>0</v>
      </c>
      <c r="BI405" s="196">
        <f t="shared" si="88"/>
        <v>0</v>
      </c>
      <c r="BJ405" s="14" t="s">
        <v>180</v>
      </c>
      <c r="BK405" s="196">
        <f t="shared" si="89"/>
        <v>0</v>
      </c>
      <c r="BL405" s="14" t="s">
        <v>179</v>
      </c>
      <c r="BM405" s="195" t="s">
        <v>2056</v>
      </c>
    </row>
    <row r="406" spans="1:65" s="2" customFormat="1" ht="24.2" customHeight="1">
      <c r="A406" s="31"/>
      <c r="B406" s="32"/>
      <c r="C406" s="184" t="s">
        <v>1428</v>
      </c>
      <c r="D406" s="184" t="s">
        <v>175</v>
      </c>
      <c r="E406" s="185" t="s">
        <v>2067</v>
      </c>
      <c r="F406" s="186" t="s">
        <v>2068</v>
      </c>
      <c r="G406" s="187" t="s">
        <v>394</v>
      </c>
      <c r="H406" s="188">
        <v>4.25</v>
      </c>
      <c r="I406" s="189"/>
      <c r="J406" s="188">
        <f t="shared" si="80"/>
        <v>0</v>
      </c>
      <c r="K406" s="190"/>
      <c r="L406" s="36"/>
      <c r="M406" s="191" t="s">
        <v>1</v>
      </c>
      <c r="N406" s="192" t="s">
        <v>38</v>
      </c>
      <c r="O406" s="68"/>
      <c r="P406" s="193">
        <f t="shared" si="81"/>
        <v>0</v>
      </c>
      <c r="Q406" s="193">
        <v>0</v>
      </c>
      <c r="R406" s="193">
        <f t="shared" si="82"/>
        <v>0</v>
      </c>
      <c r="S406" s="193">
        <v>0</v>
      </c>
      <c r="T406" s="194">
        <f t="shared" si="83"/>
        <v>0</v>
      </c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R406" s="195" t="s">
        <v>179</v>
      </c>
      <c r="AT406" s="195" t="s">
        <v>175</v>
      </c>
      <c r="AU406" s="195" t="s">
        <v>180</v>
      </c>
      <c r="AY406" s="14" t="s">
        <v>172</v>
      </c>
      <c r="BE406" s="196">
        <f t="shared" si="84"/>
        <v>0</v>
      </c>
      <c r="BF406" s="196">
        <f t="shared" si="85"/>
        <v>0</v>
      </c>
      <c r="BG406" s="196">
        <f t="shared" si="86"/>
        <v>0</v>
      </c>
      <c r="BH406" s="196">
        <f t="shared" si="87"/>
        <v>0</v>
      </c>
      <c r="BI406" s="196">
        <f t="shared" si="88"/>
        <v>0</v>
      </c>
      <c r="BJ406" s="14" t="s">
        <v>180</v>
      </c>
      <c r="BK406" s="196">
        <f t="shared" si="89"/>
        <v>0</v>
      </c>
      <c r="BL406" s="14" t="s">
        <v>179</v>
      </c>
      <c r="BM406" s="195" t="s">
        <v>2059</v>
      </c>
    </row>
    <row r="407" spans="1:65" s="2" customFormat="1" ht="24.2" customHeight="1">
      <c r="A407" s="31"/>
      <c r="B407" s="32"/>
      <c r="C407" s="197" t="s">
        <v>2060</v>
      </c>
      <c r="D407" s="197" t="s">
        <v>256</v>
      </c>
      <c r="E407" s="198" t="s">
        <v>2071</v>
      </c>
      <c r="F407" s="199" t="s">
        <v>2072</v>
      </c>
      <c r="G407" s="200" t="s">
        <v>394</v>
      </c>
      <c r="H407" s="201">
        <v>4.25</v>
      </c>
      <c r="I407" s="202"/>
      <c r="J407" s="201">
        <f t="shared" si="80"/>
        <v>0</v>
      </c>
      <c r="K407" s="203"/>
      <c r="L407" s="204"/>
      <c r="M407" s="205" t="s">
        <v>1</v>
      </c>
      <c r="N407" s="206" t="s">
        <v>38</v>
      </c>
      <c r="O407" s="68"/>
      <c r="P407" s="193">
        <f t="shared" si="81"/>
        <v>0</v>
      </c>
      <c r="Q407" s="193">
        <v>1.67</v>
      </c>
      <c r="R407" s="193">
        <f t="shared" si="82"/>
        <v>7.0975000000000001</v>
      </c>
      <c r="S407" s="193">
        <v>0</v>
      </c>
      <c r="T407" s="194">
        <f t="shared" si="83"/>
        <v>0</v>
      </c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R407" s="195" t="s">
        <v>220</v>
      </c>
      <c r="AT407" s="195" t="s">
        <v>256</v>
      </c>
      <c r="AU407" s="195" t="s">
        <v>180</v>
      </c>
      <c r="AY407" s="14" t="s">
        <v>172</v>
      </c>
      <c r="BE407" s="196">
        <f t="shared" si="84"/>
        <v>0</v>
      </c>
      <c r="BF407" s="196">
        <f t="shared" si="85"/>
        <v>0</v>
      </c>
      <c r="BG407" s="196">
        <f t="shared" si="86"/>
        <v>0</v>
      </c>
      <c r="BH407" s="196">
        <f t="shared" si="87"/>
        <v>0</v>
      </c>
      <c r="BI407" s="196">
        <f t="shared" si="88"/>
        <v>0</v>
      </c>
      <c r="BJ407" s="14" t="s">
        <v>180</v>
      </c>
      <c r="BK407" s="196">
        <f t="shared" si="89"/>
        <v>0</v>
      </c>
      <c r="BL407" s="14" t="s">
        <v>179</v>
      </c>
      <c r="BM407" s="195" t="s">
        <v>2063</v>
      </c>
    </row>
    <row r="408" spans="1:65" s="2" customFormat="1" ht="24.2" customHeight="1">
      <c r="A408" s="31"/>
      <c r="B408" s="32"/>
      <c r="C408" s="184" t="s">
        <v>1432</v>
      </c>
      <c r="D408" s="184" t="s">
        <v>175</v>
      </c>
      <c r="E408" s="185" t="s">
        <v>2074</v>
      </c>
      <c r="F408" s="186" t="s">
        <v>2075</v>
      </c>
      <c r="G408" s="187" t="s">
        <v>394</v>
      </c>
      <c r="H408" s="188">
        <v>42.5</v>
      </c>
      <c r="I408" s="189"/>
      <c r="J408" s="188">
        <f t="shared" si="80"/>
        <v>0</v>
      </c>
      <c r="K408" s="190"/>
      <c r="L408" s="36"/>
      <c r="M408" s="191" t="s">
        <v>1</v>
      </c>
      <c r="N408" s="192" t="s">
        <v>38</v>
      </c>
      <c r="O408" s="68"/>
      <c r="P408" s="193">
        <f t="shared" si="81"/>
        <v>0</v>
      </c>
      <c r="Q408" s="193">
        <v>0</v>
      </c>
      <c r="R408" s="193">
        <f t="shared" si="82"/>
        <v>0</v>
      </c>
      <c r="S408" s="193">
        <v>0</v>
      </c>
      <c r="T408" s="194">
        <f t="shared" si="83"/>
        <v>0</v>
      </c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R408" s="195" t="s">
        <v>179</v>
      </c>
      <c r="AT408" s="195" t="s">
        <v>175</v>
      </c>
      <c r="AU408" s="195" t="s">
        <v>180</v>
      </c>
      <c r="AY408" s="14" t="s">
        <v>172</v>
      </c>
      <c r="BE408" s="196">
        <f t="shared" si="84"/>
        <v>0</v>
      </c>
      <c r="BF408" s="196">
        <f t="shared" si="85"/>
        <v>0</v>
      </c>
      <c r="BG408" s="196">
        <f t="shared" si="86"/>
        <v>0</v>
      </c>
      <c r="BH408" s="196">
        <f t="shared" si="87"/>
        <v>0</v>
      </c>
      <c r="BI408" s="196">
        <f t="shared" si="88"/>
        <v>0</v>
      </c>
      <c r="BJ408" s="14" t="s">
        <v>180</v>
      </c>
      <c r="BK408" s="196">
        <f t="shared" si="89"/>
        <v>0</v>
      </c>
      <c r="BL408" s="14" t="s">
        <v>179</v>
      </c>
      <c r="BM408" s="195" t="s">
        <v>2064</v>
      </c>
    </row>
    <row r="409" spans="1:65" s="2" customFormat="1" ht="24.2" customHeight="1">
      <c r="A409" s="31"/>
      <c r="B409" s="32"/>
      <c r="C409" s="184" t="s">
        <v>2065</v>
      </c>
      <c r="D409" s="184" t="s">
        <v>175</v>
      </c>
      <c r="E409" s="185" t="s">
        <v>2078</v>
      </c>
      <c r="F409" s="186" t="s">
        <v>2079</v>
      </c>
      <c r="G409" s="187" t="s">
        <v>218</v>
      </c>
      <c r="H409" s="188">
        <v>2.9</v>
      </c>
      <c r="I409" s="189"/>
      <c r="J409" s="188">
        <f t="shared" si="80"/>
        <v>0</v>
      </c>
      <c r="K409" s="190"/>
      <c r="L409" s="36"/>
      <c r="M409" s="191" t="s">
        <v>1</v>
      </c>
      <c r="N409" s="192" t="s">
        <v>38</v>
      </c>
      <c r="O409" s="68"/>
      <c r="P409" s="193">
        <f t="shared" si="81"/>
        <v>0</v>
      </c>
      <c r="Q409" s="193">
        <v>0</v>
      </c>
      <c r="R409" s="193">
        <f t="shared" si="82"/>
        <v>0</v>
      </c>
      <c r="S409" s="193">
        <v>0</v>
      </c>
      <c r="T409" s="194">
        <f t="shared" si="83"/>
        <v>0</v>
      </c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R409" s="195" t="s">
        <v>179</v>
      </c>
      <c r="AT409" s="195" t="s">
        <v>175</v>
      </c>
      <c r="AU409" s="195" t="s">
        <v>180</v>
      </c>
      <c r="AY409" s="14" t="s">
        <v>172</v>
      </c>
      <c r="BE409" s="196">
        <f t="shared" si="84"/>
        <v>0</v>
      </c>
      <c r="BF409" s="196">
        <f t="shared" si="85"/>
        <v>0</v>
      </c>
      <c r="BG409" s="196">
        <f t="shared" si="86"/>
        <v>0</v>
      </c>
      <c r="BH409" s="196">
        <f t="shared" si="87"/>
        <v>0</v>
      </c>
      <c r="BI409" s="196">
        <f t="shared" si="88"/>
        <v>0</v>
      </c>
      <c r="BJ409" s="14" t="s">
        <v>180</v>
      </c>
      <c r="BK409" s="196">
        <f t="shared" si="89"/>
        <v>0</v>
      </c>
      <c r="BL409" s="14" t="s">
        <v>179</v>
      </c>
      <c r="BM409" s="195" t="s">
        <v>2066</v>
      </c>
    </row>
    <row r="410" spans="1:65" s="2" customFormat="1" ht="24.2" customHeight="1">
      <c r="A410" s="31"/>
      <c r="B410" s="32"/>
      <c r="C410" s="184" t="s">
        <v>1435</v>
      </c>
      <c r="D410" s="184" t="s">
        <v>175</v>
      </c>
      <c r="E410" s="185" t="s">
        <v>1681</v>
      </c>
      <c r="F410" s="186" t="s">
        <v>1682</v>
      </c>
      <c r="G410" s="187" t="s">
        <v>218</v>
      </c>
      <c r="H410" s="188">
        <v>10.4</v>
      </c>
      <c r="I410" s="189"/>
      <c r="J410" s="188">
        <f t="shared" si="80"/>
        <v>0</v>
      </c>
      <c r="K410" s="190"/>
      <c r="L410" s="36"/>
      <c r="M410" s="191" t="s">
        <v>1</v>
      </c>
      <c r="N410" s="192" t="s">
        <v>38</v>
      </c>
      <c r="O410" s="68"/>
      <c r="P410" s="193">
        <f t="shared" si="81"/>
        <v>0</v>
      </c>
      <c r="Q410" s="193">
        <v>0</v>
      </c>
      <c r="R410" s="193">
        <f t="shared" si="82"/>
        <v>0</v>
      </c>
      <c r="S410" s="193">
        <v>0</v>
      </c>
      <c r="T410" s="194">
        <f t="shared" si="83"/>
        <v>0</v>
      </c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R410" s="195" t="s">
        <v>179</v>
      </c>
      <c r="AT410" s="195" t="s">
        <v>175</v>
      </c>
      <c r="AU410" s="195" t="s">
        <v>180</v>
      </c>
      <c r="AY410" s="14" t="s">
        <v>172</v>
      </c>
      <c r="BE410" s="196">
        <f t="shared" si="84"/>
        <v>0</v>
      </c>
      <c r="BF410" s="196">
        <f t="shared" si="85"/>
        <v>0</v>
      </c>
      <c r="BG410" s="196">
        <f t="shared" si="86"/>
        <v>0</v>
      </c>
      <c r="BH410" s="196">
        <f t="shared" si="87"/>
        <v>0</v>
      </c>
      <c r="BI410" s="196">
        <f t="shared" si="88"/>
        <v>0</v>
      </c>
      <c r="BJ410" s="14" t="s">
        <v>180</v>
      </c>
      <c r="BK410" s="196">
        <f t="shared" si="89"/>
        <v>0</v>
      </c>
      <c r="BL410" s="14" t="s">
        <v>179</v>
      </c>
      <c r="BM410" s="195" t="s">
        <v>2069</v>
      </c>
    </row>
    <row r="411" spans="1:65" s="2" customFormat="1" ht="24.2" customHeight="1">
      <c r="A411" s="31"/>
      <c r="B411" s="32"/>
      <c r="C411" s="184" t="s">
        <v>2070</v>
      </c>
      <c r="D411" s="184" t="s">
        <v>175</v>
      </c>
      <c r="E411" s="185" t="s">
        <v>2086</v>
      </c>
      <c r="F411" s="186" t="s">
        <v>2087</v>
      </c>
      <c r="G411" s="187" t="s">
        <v>235</v>
      </c>
      <c r="H411" s="188">
        <v>4.5</v>
      </c>
      <c r="I411" s="189"/>
      <c r="J411" s="188">
        <f t="shared" si="80"/>
        <v>0</v>
      </c>
      <c r="K411" s="190"/>
      <c r="L411" s="36"/>
      <c r="M411" s="191" t="s">
        <v>1</v>
      </c>
      <c r="N411" s="192" t="s">
        <v>38</v>
      </c>
      <c r="O411" s="68"/>
      <c r="P411" s="193">
        <f t="shared" si="81"/>
        <v>0</v>
      </c>
      <c r="Q411" s="193">
        <v>0</v>
      </c>
      <c r="R411" s="193">
        <f t="shared" si="82"/>
        <v>0</v>
      </c>
      <c r="S411" s="193">
        <v>0</v>
      </c>
      <c r="T411" s="194">
        <f t="shared" si="83"/>
        <v>0</v>
      </c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R411" s="195" t="s">
        <v>179</v>
      </c>
      <c r="AT411" s="195" t="s">
        <v>175</v>
      </c>
      <c r="AU411" s="195" t="s">
        <v>180</v>
      </c>
      <c r="AY411" s="14" t="s">
        <v>172</v>
      </c>
      <c r="BE411" s="196">
        <f t="shared" si="84"/>
        <v>0</v>
      </c>
      <c r="BF411" s="196">
        <f t="shared" si="85"/>
        <v>0</v>
      </c>
      <c r="BG411" s="196">
        <f t="shared" si="86"/>
        <v>0</v>
      </c>
      <c r="BH411" s="196">
        <f t="shared" si="87"/>
        <v>0</v>
      </c>
      <c r="BI411" s="196">
        <f t="shared" si="88"/>
        <v>0</v>
      </c>
      <c r="BJ411" s="14" t="s">
        <v>180</v>
      </c>
      <c r="BK411" s="196">
        <f t="shared" si="89"/>
        <v>0</v>
      </c>
      <c r="BL411" s="14" t="s">
        <v>179</v>
      </c>
      <c r="BM411" s="195" t="s">
        <v>2073</v>
      </c>
    </row>
    <row r="412" spans="1:65" s="2" customFormat="1" ht="24.2" customHeight="1">
      <c r="A412" s="31"/>
      <c r="B412" s="32"/>
      <c r="C412" s="184" t="s">
        <v>1439</v>
      </c>
      <c r="D412" s="184" t="s">
        <v>175</v>
      </c>
      <c r="E412" s="185" t="s">
        <v>2313</v>
      </c>
      <c r="F412" s="186" t="s">
        <v>2314</v>
      </c>
      <c r="G412" s="187" t="s">
        <v>235</v>
      </c>
      <c r="H412" s="188">
        <v>4.5</v>
      </c>
      <c r="I412" s="189"/>
      <c r="J412" s="188">
        <f t="shared" si="80"/>
        <v>0</v>
      </c>
      <c r="K412" s="190"/>
      <c r="L412" s="36"/>
      <c r="M412" s="191" t="s">
        <v>1</v>
      </c>
      <c r="N412" s="192" t="s">
        <v>38</v>
      </c>
      <c r="O412" s="68"/>
      <c r="P412" s="193">
        <f t="shared" si="81"/>
        <v>0</v>
      </c>
      <c r="Q412" s="193">
        <v>0</v>
      </c>
      <c r="R412" s="193">
        <f t="shared" si="82"/>
        <v>0</v>
      </c>
      <c r="S412" s="193">
        <v>0</v>
      </c>
      <c r="T412" s="194">
        <f t="shared" si="83"/>
        <v>0</v>
      </c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R412" s="195" t="s">
        <v>179</v>
      </c>
      <c r="AT412" s="195" t="s">
        <v>175</v>
      </c>
      <c r="AU412" s="195" t="s">
        <v>180</v>
      </c>
      <c r="AY412" s="14" t="s">
        <v>172</v>
      </c>
      <c r="BE412" s="196">
        <f t="shared" si="84"/>
        <v>0</v>
      </c>
      <c r="BF412" s="196">
        <f t="shared" si="85"/>
        <v>0</v>
      </c>
      <c r="BG412" s="196">
        <f t="shared" si="86"/>
        <v>0</v>
      </c>
      <c r="BH412" s="196">
        <f t="shared" si="87"/>
        <v>0</v>
      </c>
      <c r="BI412" s="196">
        <f t="shared" si="88"/>
        <v>0</v>
      </c>
      <c r="BJ412" s="14" t="s">
        <v>180</v>
      </c>
      <c r="BK412" s="196">
        <f t="shared" si="89"/>
        <v>0</v>
      </c>
      <c r="BL412" s="14" t="s">
        <v>179</v>
      </c>
      <c r="BM412" s="195" t="s">
        <v>2076</v>
      </c>
    </row>
    <row r="413" spans="1:65" s="2" customFormat="1" ht="24.2" customHeight="1">
      <c r="A413" s="31"/>
      <c r="B413" s="32"/>
      <c r="C413" s="184" t="s">
        <v>2077</v>
      </c>
      <c r="D413" s="184" t="s">
        <v>175</v>
      </c>
      <c r="E413" s="185" t="s">
        <v>2090</v>
      </c>
      <c r="F413" s="186" t="s">
        <v>2091</v>
      </c>
      <c r="G413" s="187" t="s">
        <v>235</v>
      </c>
      <c r="H413" s="188">
        <v>4.5</v>
      </c>
      <c r="I413" s="189"/>
      <c r="J413" s="188">
        <f t="shared" si="80"/>
        <v>0</v>
      </c>
      <c r="K413" s="190"/>
      <c r="L413" s="36"/>
      <c r="M413" s="191" t="s">
        <v>1</v>
      </c>
      <c r="N413" s="192" t="s">
        <v>38</v>
      </c>
      <c r="O413" s="68"/>
      <c r="P413" s="193">
        <f t="shared" si="81"/>
        <v>0</v>
      </c>
      <c r="Q413" s="193">
        <v>0</v>
      </c>
      <c r="R413" s="193">
        <f t="shared" si="82"/>
        <v>0</v>
      </c>
      <c r="S413" s="193">
        <v>0</v>
      </c>
      <c r="T413" s="194">
        <f t="shared" si="83"/>
        <v>0</v>
      </c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R413" s="195" t="s">
        <v>179</v>
      </c>
      <c r="AT413" s="195" t="s">
        <v>175</v>
      </c>
      <c r="AU413" s="195" t="s">
        <v>180</v>
      </c>
      <c r="AY413" s="14" t="s">
        <v>172</v>
      </c>
      <c r="BE413" s="196">
        <f t="shared" si="84"/>
        <v>0</v>
      </c>
      <c r="BF413" s="196">
        <f t="shared" si="85"/>
        <v>0</v>
      </c>
      <c r="BG413" s="196">
        <f t="shared" si="86"/>
        <v>0</v>
      </c>
      <c r="BH413" s="196">
        <f t="shared" si="87"/>
        <v>0</v>
      </c>
      <c r="BI413" s="196">
        <f t="shared" si="88"/>
        <v>0</v>
      </c>
      <c r="BJ413" s="14" t="s">
        <v>180</v>
      </c>
      <c r="BK413" s="196">
        <f t="shared" si="89"/>
        <v>0</v>
      </c>
      <c r="BL413" s="14" t="s">
        <v>179</v>
      </c>
      <c r="BM413" s="195" t="s">
        <v>2080</v>
      </c>
    </row>
    <row r="414" spans="1:65" s="12" customFormat="1" ht="25.9" customHeight="1">
      <c r="B414" s="168"/>
      <c r="C414" s="169"/>
      <c r="D414" s="170" t="s">
        <v>71</v>
      </c>
      <c r="E414" s="171" t="s">
        <v>1688</v>
      </c>
      <c r="F414" s="171" t="s">
        <v>1689</v>
      </c>
      <c r="G414" s="169"/>
      <c r="H414" s="169"/>
      <c r="I414" s="172"/>
      <c r="J414" s="173">
        <f>BK414</f>
        <v>0</v>
      </c>
      <c r="K414" s="169"/>
      <c r="L414" s="174"/>
      <c r="M414" s="175"/>
      <c r="N414" s="176"/>
      <c r="O414" s="176"/>
      <c r="P414" s="177">
        <v>0</v>
      </c>
      <c r="Q414" s="176"/>
      <c r="R414" s="177">
        <v>0</v>
      </c>
      <c r="S414" s="176"/>
      <c r="T414" s="178">
        <v>0</v>
      </c>
      <c r="AR414" s="179" t="s">
        <v>80</v>
      </c>
      <c r="AT414" s="180" t="s">
        <v>71</v>
      </c>
      <c r="AU414" s="180" t="s">
        <v>72</v>
      </c>
      <c r="AY414" s="179" t="s">
        <v>172</v>
      </c>
      <c r="BK414" s="181">
        <v>0</v>
      </c>
    </row>
    <row r="415" spans="1:65" s="12" customFormat="1" ht="25.9" customHeight="1">
      <c r="B415" s="168"/>
      <c r="C415" s="169"/>
      <c r="D415" s="170" t="s">
        <v>71</v>
      </c>
      <c r="E415" s="171" t="s">
        <v>1688</v>
      </c>
      <c r="F415" s="171" t="s">
        <v>1689</v>
      </c>
      <c r="G415" s="169"/>
      <c r="H415" s="169"/>
      <c r="I415" s="172"/>
      <c r="J415" s="173">
        <f>BK415</f>
        <v>0</v>
      </c>
      <c r="K415" s="169"/>
      <c r="L415" s="174"/>
      <c r="M415" s="175"/>
      <c r="N415" s="176"/>
      <c r="O415" s="176"/>
      <c r="P415" s="177">
        <f>SUM(P416:P432)</f>
        <v>0</v>
      </c>
      <c r="Q415" s="176"/>
      <c r="R415" s="177">
        <f>SUM(R416:R432)</f>
        <v>0</v>
      </c>
      <c r="S415" s="176"/>
      <c r="T415" s="178">
        <f>SUM(T416:T432)</f>
        <v>0</v>
      </c>
      <c r="AR415" s="179" t="s">
        <v>80</v>
      </c>
      <c r="AT415" s="180" t="s">
        <v>71</v>
      </c>
      <c r="AU415" s="180" t="s">
        <v>72</v>
      </c>
      <c r="AY415" s="179" t="s">
        <v>172</v>
      </c>
      <c r="BK415" s="181">
        <f>SUM(BK416:BK432)</f>
        <v>0</v>
      </c>
    </row>
    <row r="416" spans="1:65" s="2" customFormat="1" ht="24.2" customHeight="1">
      <c r="A416" s="31"/>
      <c r="B416" s="32"/>
      <c r="C416" s="184" t="s">
        <v>1442</v>
      </c>
      <c r="D416" s="184" t="s">
        <v>175</v>
      </c>
      <c r="E416" s="185" t="s">
        <v>1690</v>
      </c>
      <c r="F416" s="186" t="s">
        <v>1691</v>
      </c>
      <c r="G416" s="187" t="s">
        <v>1195</v>
      </c>
      <c r="H416" s="188">
        <v>16</v>
      </c>
      <c r="I416" s="189"/>
      <c r="J416" s="188">
        <f t="shared" ref="J416:J432" si="90">ROUND(I416*H416,2)</f>
        <v>0</v>
      </c>
      <c r="K416" s="190"/>
      <c r="L416" s="36"/>
      <c r="M416" s="191" t="s">
        <v>1</v>
      </c>
      <c r="N416" s="192" t="s">
        <v>38</v>
      </c>
      <c r="O416" s="68"/>
      <c r="P416" s="193">
        <f t="shared" ref="P416:P432" si="91">O416*H416</f>
        <v>0</v>
      </c>
      <c r="Q416" s="193">
        <v>0</v>
      </c>
      <c r="R416" s="193">
        <f t="shared" ref="R416:R432" si="92">Q416*H416</f>
        <v>0</v>
      </c>
      <c r="S416" s="193">
        <v>0</v>
      </c>
      <c r="T416" s="194">
        <f t="shared" ref="T416:T432" si="93">S416*H416</f>
        <v>0</v>
      </c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R416" s="195" t="s">
        <v>179</v>
      </c>
      <c r="AT416" s="195" t="s">
        <v>175</v>
      </c>
      <c r="AU416" s="195" t="s">
        <v>80</v>
      </c>
      <c r="AY416" s="14" t="s">
        <v>172</v>
      </c>
      <c r="BE416" s="196">
        <f t="shared" ref="BE416:BE432" si="94">IF(N416="základná",J416,0)</f>
        <v>0</v>
      </c>
      <c r="BF416" s="196">
        <f t="shared" ref="BF416:BF432" si="95">IF(N416="znížená",J416,0)</f>
        <v>0</v>
      </c>
      <c r="BG416" s="196">
        <f t="shared" ref="BG416:BG432" si="96">IF(N416="zákl. prenesená",J416,0)</f>
        <v>0</v>
      </c>
      <c r="BH416" s="196">
        <f t="shared" ref="BH416:BH432" si="97">IF(N416="zníž. prenesená",J416,0)</f>
        <v>0</v>
      </c>
      <c r="BI416" s="196">
        <f t="shared" ref="BI416:BI432" si="98">IF(N416="nulová",J416,0)</f>
        <v>0</v>
      </c>
      <c r="BJ416" s="14" t="s">
        <v>180</v>
      </c>
      <c r="BK416" s="196">
        <f t="shared" ref="BK416:BK432" si="99">ROUND(I416*H416,2)</f>
        <v>0</v>
      </c>
      <c r="BL416" s="14" t="s">
        <v>179</v>
      </c>
      <c r="BM416" s="195" t="s">
        <v>2083</v>
      </c>
    </row>
    <row r="417" spans="1:65" s="2" customFormat="1" ht="24.2" customHeight="1">
      <c r="A417" s="31"/>
      <c r="B417" s="32"/>
      <c r="C417" s="184" t="s">
        <v>2084</v>
      </c>
      <c r="D417" s="184" t="s">
        <v>175</v>
      </c>
      <c r="E417" s="185" t="s">
        <v>1694</v>
      </c>
      <c r="F417" s="186" t="s">
        <v>1695</v>
      </c>
      <c r="G417" s="187" t="s">
        <v>1195</v>
      </c>
      <c r="H417" s="188">
        <v>8</v>
      </c>
      <c r="I417" s="189"/>
      <c r="J417" s="188">
        <f t="shared" si="90"/>
        <v>0</v>
      </c>
      <c r="K417" s="190"/>
      <c r="L417" s="36"/>
      <c r="M417" s="191" t="s">
        <v>1</v>
      </c>
      <c r="N417" s="192" t="s">
        <v>38</v>
      </c>
      <c r="O417" s="68"/>
      <c r="P417" s="193">
        <f t="shared" si="91"/>
        <v>0</v>
      </c>
      <c r="Q417" s="193">
        <v>0</v>
      </c>
      <c r="R417" s="193">
        <f t="shared" si="92"/>
        <v>0</v>
      </c>
      <c r="S417" s="193">
        <v>0</v>
      </c>
      <c r="T417" s="194">
        <f t="shared" si="93"/>
        <v>0</v>
      </c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R417" s="195" t="s">
        <v>179</v>
      </c>
      <c r="AT417" s="195" t="s">
        <v>175</v>
      </c>
      <c r="AU417" s="195" t="s">
        <v>80</v>
      </c>
      <c r="AY417" s="14" t="s">
        <v>172</v>
      </c>
      <c r="BE417" s="196">
        <f t="shared" si="94"/>
        <v>0</v>
      </c>
      <c r="BF417" s="196">
        <f t="shared" si="95"/>
        <v>0</v>
      </c>
      <c r="BG417" s="196">
        <f t="shared" si="96"/>
        <v>0</v>
      </c>
      <c r="BH417" s="196">
        <f t="shared" si="97"/>
        <v>0</v>
      </c>
      <c r="BI417" s="196">
        <f t="shared" si="98"/>
        <v>0</v>
      </c>
      <c r="BJ417" s="14" t="s">
        <v>180</v>
      </c>
      <c r="BK417" s="196">
        <f t="shared" si="99"/>
        <v>0</v>
      </c>
      <c r="BL417" s="14" t="s">
        <v>179</v>
      </c>
      <c r="BM417" s="195" t="s">
        <v>2085</v>
      </c>
    </row>
    <row r="418" spans="1:65" s="2" customFormat="1" ht="24.2" customHeight="1">
      <c r="A418" s="31"/>
      <c r="B418" s="32"/>
      <c r="C418" s="184" t="s">
        <v>1446</v>
      </c>
      <c r="D418" s="184" t="s">
        <v>175</v>
      </c>
      <c r="E418" s="185" t="s">
        <v>1697</v>
      </c>
      <c r="F418" s="186" t="s">
        <v>1698</v>
      </c>
      <c r="G418" s="187" t="s">
        <v>1195</v>
      </c>
      <c r="H418" s="188">
        <v>56</v>
      </c>
      <c r="I418" s="189"/>
      <c r="J418" s="188">
        <f t="shared" si="90"/>
        <v>0</v>
      </c>
      <c r="K418" s="190"/>
      <c r="L418" s="36"/>
      <c r="M418" s="191" t="s">
        <v>1</v>
      </c>
      <c r="N418" s="192" t="s">
        <v>38</v>
      </c>
      <c r="O418" s="68"/>
      <c r="P418" s="193">
        <f t="shared" si="91"/>
        <v>0</v>
      </c>
      <c r="Q418" s="193">
        <v>0</v>
      </c>
      <c r="R418" s="193">
        <f t="shared" si="92"/>
        <v>0</v>
      </c>
      <c r="S418" s="193">
        <v>0</v>
      </c>
      <c r="T418" s="194">
        <f t="shared" si="93"/>
        <v>0</v>
      </c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R418" s="195" t="s">
        <v>179</v>
      </c>
      <c r="AT418" s="195" t="s">
        <v>175</v>
      </c>
      <c r="AU418" s="195" t="s">
        <v>80</v>
      </c>
      <c r="AY418" s="14" t="s">
        <v>172</v>
      </c>
      <c r="BE418" s="196">
        <f t="shared" si="94"/>
        <v>0</v>
      </c>
      <c r="BF418" s="196">
        <f t="shared" si="95"/>
        <v>0</v>
      </c>
      <c r="BG418" s="196">
        <f t="shared" si="96"/>
        <v>0</v>
      </c>
      <c r="BH418" s="196">
        <f t="shared" si="97"/>
        <v>0</v>
      </c>
      <c r="BI418" s="196">
        <f t="shared" si="98"/>
        <v>0</v>
      </c>
      <c r="BJ418" s="14" t="s">
        <v>180</v>
      </c>
      <c r="BK418" s="196">
        <f t="shared" si="99"/>
        <v>0</v>
      </c>
      <c r="BL418" s="14" t="s">
        <v>179</v>
      </c>
      <c r="BM418" s="195" t="s">
        <v>2088</v>
      </c>
    </row>
    <row r="419" spans="1:65" s="2" customFormat="1" ht="24.2" customHeight="1">
      <c r="A419" s="31"/>
      <c r="B419" s="32"/>
      <c r="C419" s="184" t="s">
        <v>2089</v>
      </c>
      <c r="D419" s="184" t="s">
        <v>175</v>
      </c>
      <c r="E419" s="185" t="s">
        <v>1701</v>
      </c>
      <c r="F419" s="186" t="s">
        <v>1702</v>
      </c>
      <c r="G419" s="187" t="s">
        <v>1195</v>
      </c>
      <c r="H419" s="188">
        <v>40</v>
      </c>
      <c r="I419" s="189"/>
      <c r="J419" s="188">
        <f t="shared" si="90"/>
        <v>0</v>
      </c>
      <c r="K419" s="190"/>
      <c r="L419" s="36"/>
      <c r="M419" s="191" t="s">
        <v>1</v>
      </c>
      <c r="N419" s="192" t="s">
        <v>38</v>
      </c>
      <c r="O419" s="68"/>
      <c r="P419" s="193">
        <f t="shared" si="91"/>
        <v>0</v>
      </c>
      <c r="Q419" s="193">
        <v>0</v>
      </c>
      <c r="R419" s="193">
        <f t="shared" si="92"/>
        <v>0</v>
      </c>
      <c r="S419" s="193">
        <v>0</v>
      </c>
      <c r="T419" s="194">
        <f t="shared" si="93"/>
        <v>0</v>
      </c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R419" s="195" t="s">
        <v>179</v>
      </c>
      <c r="AT419" s="195" t="s">
        <v>175</v>
      </c>
      <c r="AU419" s="195" t="s">
        <v>80</v>
      </c>
      <c r="AY419" s="14" t="s">
        <v>172</v>
      </c>
      <c r="BE419" s="196">
        <f t="shared" si="94"/>
        <v>0</v>
      </c>
      <c r="BF419" s="196">
        <f t="shared" si="95"/>
        <v>0</v>
      </c>
      <c r="BG419" s="196">
        <f t="shared" si="96"/>
        <v>0</v>
      </c>
      <c r="BH419" s="196">
        <f t="shared" si="97"/>
        <v>0</v>
      </c>
      <c r="BI419" s="196">
        <f t="shared" si="98"/>
        <v>0</v>
      </c>
      <c r="BJ419" s="14" t="s">
        <v>180</v>
      </c>
      <c r="BK419" s="196">
        <f t="shared" si="99"/>
        <v>0</v>
      </c>
      <c r="BL419" s="14" t="s">
        <v>179</v>
      </c>
      <c r="BM419" s="195" t="s">
        <v>2092</v>
      </c>
    </row>
    <row r="420" spans="1:65" s="2" customFormat="1" ht="24.2" customHeight="1">
      <c r="A420" s="31"/>
      <c r="B420" s="32"/>
      <c r="C420" s="184" t="s">
        <v>1449</v>
      </c>
      <c r="D420" s="184" t="s">
        <v>175</v>
      </c>
      <c r="E420" s="185" t="s">
        <v>1704</v>
      </c>
      <c r="F420" s="186" t="s">
        <v>1705</v>
      </c>
      <c r="G420" s="187" t="s">
        <v>1195</v>
      </c>
      <c r="H420" s="188">
        <v>24</v>
      </c>
      <c r="I420" s="189"/>
      <c r="J420" s="188">
        <f t="shared" si="90"/>
        <v>0</v>
      </c>
      <c r="K420" s="190"/>
      <c r="L420" s="36"/>
      <c r="M420" s="191" t="s">
        <v>1</v>
      </c>
      <c r="N420" s="192" t="s">
        <v>38</v>
      </c>
      <c r="O420" s="68"/>
      <c r="P420" s="193">
        <f t="shared" si="91"/>
        <v>0</v>
      </c>
      <c r="Q420" s="193">
        <v>0</v>
      </c>
      <c r="R420" s="193">
        <f t="shared" si="92"/>
        <v>0</v>
      </c>
      <c r="S420" s="193">
        <v>0</v>
      </c>
      <c r="T420" s="194">
        <f t="shared" si="93"/>
        <v>0</v>
      </c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R420" s="195" t="s">
        <v>179</v>
      </c>
      <c r="AT420" s="195" t="s">
        <v>175</v>
      </c>
      <c r="AU420" s="195" t="s">
        <v>80</v>
      </c>
      <c r="AY420" s="14" t="s">
        <v>172</v>
      </c>
      <c r="BE420" s="196">
        <f t="shared" si="94"/>
        <v>0</v>
      </c>
      <c r="BF420" s="196">
        <f t="shared" si="95"/>
        <v>0</v>
      </c>
      <c r="BG420" s="196">
        <f t="shared" si="96"/>
        <v>0</v>
      </c>
      <c r="BH420" s="196">
        <f t="shared" si="97"/>
        <v>0</v>
      </c>
      <c r="BI420" s="196">
        <f t="shared" si="98"/>
        <v>0</v>
      </c>
      <c r="BJ420" s="14" t="s">
        <v>180</v>
      </c>
      <c r="BK420" s="196">
        <f t="shared" si="99"/>
        <v>0</v>
      </c>
      <c r="BL420" s="14" t="s">
        <v>179</v>
      </c>
      <c r="BM420" s="195" t="s">
        <v>2095</v>
      </c>
    </row>
    <row r="421" spans="1:65" s="2" customFormat="1" ht="24.2" customHeight="1">
      <c r="A421" s="31"/>
      <c r="B421" s="32"/>
      <c r="C421" s="184" t="s">
        <v>2096</v>
      </c>
      <c r="D421" s="184" t="s">
        <v>175</v>
      </c>
      <c r="E421" s="185" t="s">
        <v>1708</v>
      </c>
      <c r="F421" s="186" t="s">
        <v>1709</v>
      </c>
      <c r="G421" s="187" t="s">
        <v>1195</v>
      </c>
      <c r="H421" s="188">
        <v>24</v>
      </c>
      <c r="I421" s="189"/>
      <c r="J421" s="188">
        <f t="shared" si="90"/>
        <v>0</v>
      </c>
      <c r="K421" s="190"/>
      <c r="L421" s="36"/>
      <c r="M421" s="191" t="s">
        <v>1</v>
      </c>
      <c r="N421" s="192" t="s">
        <v>38</v>
      </c>
      <c r="O421" s="68"/>
      <c r="P421" s="193">
        <f t="shared" si="91"/>
        <v>0</v>
      </c>
      <c r="Q421" s="193">
        <v>0</v>
      </c>
      <c r="R421" s="193">
        <f t="shared" si="92"/>
        <v>0</v>
      </c>
      <c r="S421" s="193">
        <v>0</v>
      </c>
      <c r="T421" s="194">
        <f t="shared" si="93"/>
        <v>0</v>
      </c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R421" s="195" t="s">
        <v>179</v>
      </c>
      <c r="AT421" s="195" t="s">
        <v>175</v>
      </c>
      <c r="AU421" s="195" t="s">
        <v>80</v>
      </c>
      <c r="AY421" s="14" t="s">
        <v>172</v>
      </c>
      <c r="BE421" s="196">
        <f t="shared" si="94"/>
        <v>0</v>
      </c>
      <c r="BF421" s="196">
        <f t="shared" si="95"/>
        <v>0</v>
      </c>
      <c r="BG421" s="196">
        <f t="shared" si="96"/>
        <v>0</v>
      </c>
      <c r="BH421" s="196">
        <f t="shared" si="97"/>
        <v>0</v>
      </c>
      <c r="BI421" s="196">
        <f t="shared" si="98"/>
        <v>0</v>
      </c>
      <c r="BJ421" s="14" t="s">
        <v>180</v>
      </c>
      <c r="BK421" s="196">
        <f t="shared" si="99"/>
        <v>0</v>
      </c>
      <c r="BL421" s="14" t="s">
        <v>179</v>
      </c>
      <c r="BM421" s="195" t="s">
        <v>2097</v>
      </c>
    </row>
    <row r="422" spans="1:65" s="2" customFormat="1" ht="24.2" customHeight="1">
      <c r="A422" s="31"/>
      <c r="B422" s="32"/>
      <c r="C422" s="184" t="s">
        <v>1453</v>
      </c>
      <c r="D422" s="184" t="s">
        <v>175</v>
      </c>
      <c r="E422" s="185" t="s">
        <v>1711</v>
      </c>
      <c r="F422" s="186" t="s">
        <v>1712</v>
      </c>
      <c r="G422" s="187" t="s">
        <v>1195</v>
      </c>
      <c r="H422" s="188">
        <v>8</v>
      </c>
      <c r="I422" s="189"/>
      <c r="J422" s="188">
        <f t="shared" si="90"/>
        <v>0</v>
      </c>
      <c r="K422" s="190"/>
      <c r="L422" s="36"/>
      <c r="M422" s="191" t="s">
        <v>1</v>
      </c>
      <c r="N422" s="192" t="s">
        <v>38</v>
      </c>
      <c r="O422" s="68"/>
      <c r="P422" s="193">
        <f t="shared" si="91"/>
        <v>0</v>
      </c>
      <c r="Q422" s="193">
        <v>0</v>
      </c>
      <c r="R422" s="193">
        <f t="shared" si="92"/>
        <v>0</v>
      </c>
      <c r="S422" s="193">
        <v>0</v>
      </c>
      <c r="T422" s="194">
        <f t="shared" si="93"/>
        <v>0</v>
      </c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R422" s="195" t="s">
        <v>179</v>
      </c>
      <c r="AT422" s="195" t="s">
        <v>175</v>
      </c>
      <c r="AU422" s="195" t="s">
        <v>80</v>
      </c>
      <c r="AY422" s="14" t="s">
        <v>172</v>
      </c>
      <c r="BE422" s="196">
        <f t="shared" si="94"/>
        <v>0</v>
      </c>
      <c r="BF422" s="196">
        <f t="shared" si="95"/>
        <v>0</v>
      </c>
      <c r="BG422" s="196">
        <f t="shared" si="96"/>
        <v>0</v>
      </c>
      <c r="BH422" s="196">
        <f t="shared" si="97"/>
        <v>0</v>
      </c>
      <c r="BI422" s="196">
        <f t="shared" si="98"/>
        <v>0</v>
      </c>
      <c r="BJ422" s="14" t="s">
        <v>180</v>
      </c>
      <c r="BK422" s="196">
        <f t="shared" si="99"/>
        <v>0</v>
      </c>
      <c r="BL422" s="14" t="s">
        <v>179</v>
      </c>
      <c r="BM422" s="195" t="s">
        <v>2098</v>
      </c>
    </row>
    <row r="423" spans="1:65" s="2" customFormat="1" ht="24.2" customHeight="1">
      <c r="A423" s="31"/>
      <c r="B423" s="32"/>
      <c r="C423" s="184" t="s">
        <v>2099</v>
      </c>
      <c r="D423" s="184" t="s">
        <v>175</v>
      </c>
      <c r="E423" s="185" t="s">
        <v>1715</v>
      </c>
      <c r="F423" s="186" t="s">
        <v>1716</v>
      </c>
      <c r="G423" s="187" t="s">
        <v>1195</v>
      </c>
      <c r="H423" s="188">
        <v>8</v>
      </c>
      <c r="I423" s="189"/>
      <c r="J423" s="188">
        <f t="shared" si="90"/>
        <v>0</v>
      </c>
      <c r="K423" s="190"/>
      <c r="L423" s="36"/>
      <c r="M423" s="191" t="s">
        <v>1</v>
      </c>
      <c r="N423" s="192" t="s">
        <v>38</v>
      </c>
      <c r="O423" s="68"/>
      <c r="P423" s="193">
        <f t="shared" si="91"/>
        <v>0</v>
      </c>
      <c r="Q423" s="193">
        <v>0</v>
      </c>
      <c r="R423" s="193">
        <f t="shared" si="92"/>
        <v>0</v>
      </c>
      <c r="S423" s="193">
        <v>0</v>
      </c>
      <c r="T423" s="194">
        <f t="shared" si="93"/>
        <v>0</v>
      </c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R423" s="195" t="s">
        <v>179</v>
      </c>
      <c r="AT423" s="195" t="s">
        <v>175</v>
      </c>
      <c r="AU423" s="195" t="s">
        <v>80</v>
      </c>
      <c r="AY423" s="14" t="s">
        <v>172</v>
      </c>
      <c r="BE423" s="196">
        <f t="shared" si="94"/>
        <v>0</v>
      </c>
      <c r="BF423" s="196">
        <f t="shared" si="95"/>
        <v>0</v>
      </c>
      <c r="BG423" s="196">
        <f t="shared" si="96"/>
        <v>0</v>
      </c>
      <c r="BH423" s="196">
        <f t="shared" si="97"/>
        <v>0</v>
      </c>
      <c r="BI423" s="196">
        <f t="shared" si="98"/>
        <v>0</v>
      </c>
      <c r="BJ423" s="14" t="s">
        <v>180</v>
      </c>
      <c r="BK423" s="196">
        <f t="shared" si="99"/>
        <v>0</v>
      </c>
      <c r="BL423" s="14" t="s">
        <v>179</v>
      </c>
      <c r="BM423" s="195" t="s">
        <v>2100</v>
      </c>
    </row>
    <row r="424" spans="1:65" s="2" customFormat="1" ht="24.2" customHeight="1">
      <c r="A424" s="31"/>
      <c r="B424" s="32"/>
      <c r="C424" s="184" t="s">
        <v>1456</v>
      </c>
      <c r="D424" s="184" t="s">
        <v>175</v>
      </c>
      <c r="E424" s="185" t="s">
        <v>1718</v>
      </c>
      <c r="F424" s="186" t="s">
        <v>1719</v>
      </c>
      <c r="G424" s="187" t="s">
        <v>1195</v>
      </c>
      <c r="H424" s="188">
        <v>48</v>
      </c>
      <c r="I424" s="189"/>
      <c r="J424" s="188">
        <f t="shared" si="90"/>
        <v>0</v>
      </c>
      <c r="K424" s="190"/>
      <c r="L424" s="36"/>
      <c r="M424" s="191" t="s">
        <v>1</v>
      </c>
      <c r="N424" s="192" t="s">
        <v>38</v>
      </c>
      <c r="O424" s="68"/>
      <c r="P424" s="193">
        <f t="shared" si="91"/>
        <v>0</v>
      </c>
      <c r="Q424" s="193">
        <v>0</v>
      </c>
      <c r="R424" s="193">
        <f t="shared" si="92"/>
        <v>0</v>
      </c>
      <c r="S424" s="193">
        <v>0</v>
      </c>
      <c r="T424" s="194">
        <f t="shared" si="93"/>
        <v>0</v>
      </c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R424" s="195" t="s">
        <v>179</v>
      </c>
      <c r="AT424" s="195" t="s">
        <v>175</v>
      </c>
      <c r="AU424" s="195" t="s">
        <v>80</v>
      </c>
      <c r="AY424" s="14" t="s">
        <v>172</v>
      </c>
      <c r="BE424" s="196">
        <f t="shared" si="94"/>
        <v>0</v>
      </c>
      <c r="BF424" s="196">
        <f t="shared" si="95"/>
        <v>0</v>
      </c>
      <c r="BG424" s="196">
        <f t="shared" si="96"/>
        <v>0</v>
      </c>
      <c r="BH424" s="196">
        <f t="shared" si="97"/>
        <v>0</v>
      </c>
      <c r="BI424" s="196">
        <f t="shared" si="98"/>
        <v>0</v>
      </c>
      <c r="BJ424" s="14" t="s">
        <v>180</v>
      </c>
      <c r="BK424" s="196">
        <f t="shared" si="99"/>
        <v>0</v>
      </c>
      <c r="BL424" s="14" t="s">
        <v>179</v>
      </c>
      <c r="BM424" s="195" t="s">
        <v>2101</v>
      </c>
    </row>
    <row r="425" spans="1:65" s="2" customFormat="1" ht="24.2" customHeight="1">
      <c r="A425" s="31"/>
      <c r="B425" s="32"/>
      <c r="C425" s="184" t="s">
        <v>2102</v>
      </c>
      <c r="D425" s="184" t="s">
        <v>175</v>
      </c>
      <c r="E425" s="185" t="s">
        <v>1722</v>
      </c>
      <c r="F425" s="186" t="s">
        <v>1723</v>
      </c>
      <c r="G425" s="187" t="s">
        <v>1195</v>
      </c>
      <c r="H425" s="188">
        <v>16</v>
      </c>
      <c r="I425" s="189"/>
      <c r="J425" s="188">
        <f t="shared" si="90"/>
        <v>0</v>
      </c>
      <c r="K425" s="190"/>
      <c r="L425" s="36"/>
      <c r="M425" s="191" t="s">
        <v>1</v>
      </c>
      <c r="N425" s="192" t="s">
        <v>38</v>
      </c>
      <c r="O425" s="68"/>
      <c r="P425" s="193">
        <f t="shared" si="91"/>
        <v>0</v>
      </c>
      <c r="Q425" s="193">
        <v>0</v>
      </c>
      <c r="R425" s="193">
        <f t="shared" si="92"/>
        <v>0</v>
      </c>
      <c r="S425" s="193">
        <v>0</v>
      </c>
      <c r="T425" s="194">
        <f t="shared" si="93"/>
        <v>0</v>
      </c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R425" s="195" t="s">
        <v>179</v>
      </c>
      <c r="AT425" s="195" t="s">
        <v>175</v>
      </c>
      <c r="AU425" s="195" t="s">
        <v>80</v>
      </c>
      <c r="AY425" s="14" t="s">
        <v>172</v>
      </c>
      <c r="BE425" s="196">
        <f t="shared" si="94"/>
        <v>0</v>
      </c>
      <c r="BF425" s="196">
        <f t="shared" si="95"/>
        <v>0</v>
      </c>
      <c r="BG425" s="196">
        <f t="shared" si="96"/>
        <v>0</v>
      </c>
      <c r="BH425" s="196">
        <f t="shared" si="97"/>
        <v>0</v>
      </c>
      <c r="BI425" s="196">
        <f t="shared" si="98"/>
        <v>0</v>
      </c>
      <c r="BJ425" s="14" t="s">
        <v>180</v>
      </c>
      <c r="BK425" s="196">
        <f t="shared" si="99"/>
        <v>0</v>
      </c>
      <c r="BL425" s="14" t="s">
        <v>179</v>
      </c>
      <c r="BM425" s="195" t="s">
        <v>2103</v>
      </c>
    </row>
    <row r="426" spans="1:65" s="2" customFormat="1" ht="24.2" customHeight="1">
      <c r="A426" s="31"/>
      <c r="B426" s="32"/>
      <c r="C426" s="184" t="s">
        <v>1460</v>
      </c>
      <c r="D426" s="184" t="s">
        <v>175</v>
      </c>
      <c r="E426" s="185" t="s">
        <v>1729</v>
      </c>
      <c r="F426" s="186" t="s">
        <v>1730</v>
      </c>
      <c r="G426" s="187" t="s">
        <v>1195</v>
      </c>
      <c r="H426" s="188">
        <v>48</v>
      </c>
      <c r="I426" s="189"/>
      <c r="J426" s="188">
        <f t="shared" si="90"/>
        <v>0</v>
      </c>
      <c r="K426" s="190"/>
      <c r="L426" s="36"/>
      <c r="M426" s="191" t="s">
        <v>1</v>
      </c>
      <c r="N426" s="192" t="s">
        <v>38</v>
      </c>
      <c r="O426" s="68"/>
      <c r="P426" s="193">
        <f t="shared" si="91"/>
        <v>0</v>
      </c>
      <c r="Q426" s="193">
        <v>0</v>
      </c>
      <c r="R426" s="193">
        <f t="shared" si="92"/>
        <v>0</v>
      </c>
      <c r="S426" s="193">
        <v>0</v>
      </c>
      <c r="T426" s="194">
        <f t="shared" si="93"/>
        <v>0</v>
      </c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R426" s="195" t="s">
        <v>179</v>
      </c>
      <c r="AT426" s="195" t="s">
        <v>175</v>
      </c>
      <c r="AU426" s="195" t="s">
        <v>80</v>
      </c>
      <c r="AY426" s="14" t="s">
        <v>172</v>
      </c>
      <c r="BE426" s="196">
        <f t="shared" si="94"/>
        <v>0</v>
      </c>
      <c r="BF426" s="196">
        <f t="shared" si="95"/>
        <v>0</v>
      </c>
      <c r="BG426" s="196">
        <f t="shared" si="96"/>
        <v>0</v>
      </c>
      <c r="BH426" s="196">
        <f t="shared" si="97"/>
        <v>0</v>
      </c>
      <c r="BI426" s="196">
        <f t="shared" si="98"/>
        <v>0</v>
      </c>
      <c r="BJ426" s="14" t="s">
        <v>180</v>
      </c>
      <c r="BK426" s="196">
        <f t="shared" si="99"/>
        <v>0</v>
      </c>
      <c r="BL426" s="14" t="s">
        <v>179</v>
      </c>
      <c r="BM426" s="195" t="s">
        <v>2104</v>
      </c>
    </row>
    <row r="427" spans="1:65" s="2" customFormat="1" ht="24.2" customHeight="1">
      <c r="A427" s="31"/>
      <c r="B427" s="32"/>
      <c r="C427" s="184" t="s">
        <v>2105</v>
      </c>
      <c r="D427" s="184" t="s">
        <v>175</v>
      </c>
      <c r="E427" s="185" t="s">
        <v>1732</v>
      </c>
      <c r="F427" s="186" t="s">
        <v>1733</v>
      </c>
      <c r="G427" s="187" t="s">
        <v>1195</v>
      </c>
      <c r="H427" s="188">
        <v>8</v>
      </c>
      <c r="I427" s="189"/>
      <c r="J427" s="188">
        <f t="shared" si="90"/>
        <v>0</v>
      </c>
      <c r="K427" s="190"/>
      <c r="L427" s="36"/>
      <c r="M427" s="191" t="s">
        <v>1</v>
      </c>
      <c r="N427" s="192" t="s">
        <v>38</v>
      </c>
      <c r="O427" s="68"/>
      <c r="P427" s="193">
        <f t="shared" si="91"/>
        <v>0</v>
      </c>
      <c r="Q427" s="193">
        <v>0</v>
      </c>
      <c r="R427" s="193">
        <f t="shared" si="92"/>
        <v>0</v>
      </c>
      <c r="S427" s="193">
        <v>0</v>
      </c>
      <c r="T427" s="194">
        <f t="shared" si="93"/>
        <v>0</v>
      </c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R427" s="195" t="s">
        <v>179</v>
      </c>
      <c r="AT427" s="195" t="s">
        <v>175</v>
      </c>
      <c r="AU427" s="195" t="s">
        <v>80</v>
      </c>
      <c r="AY427" s="14" t="s">
        <v>172</v>
      </c>
      <c r="BE427" s="196">
        <f t="shared" si="94"/>
        <v>0</v>
      </c>
      <c r="BF427" s="196">
        <f t="shared" si="95"/>
        <v>0</v>
      </c>
      <c r="BG427" s="196">
        <f t="shared" si="96"/>
        <v>0</v>
      </c>
      <c r="BH427" s="196">
        <f t="shared" si="97"/>
        <v>0</v>
      </c>
      <c r="BI427" s="196">
        <f t="shared" si="98"/>
        <v>0</v>
      </c>
      <c r="BJ427" s="14" t="s">
        <v>180</v>
      </c>
      <c r="BK427" s="196">
        <f t="shared" si="99"/>
        <v>0</v>
      </c>
      <c r="BL427" s="14" t="s">
        <v>179</v>
      </c>
      <c r="BM427" s="195" t="s">
        <v>2106</v>
      </c>
    </row>
    <row r="428" spans="1:65" s="2" customFormat="1" ht="24.2" customHeight="1">
      <c r="A428" s="31"/>
      <c r="B428" s="32"/>
      <c r="C428" s="184" t="s">
        <v>1463</v>
      </c>
      <c r="D428" s="184" t="s">
        <v>175</v>
      </c>
      <c r="E428" s="185" t="s">
        <v>1736</v>
      </c>
      <c r="F428" s="186" t="s">
        <v>1737</v>
      </c>
      <c r="G428" s="187" t="s">
        <v>1195</v>
      </c>
      <c r="H428" s="188">
        <v>8</v>
      </c>
      <c r="I428" s="189"/>
      <c r="J428" s="188">
        <f t="shared" si="90"/>
        <v>0</v>
      </c>
      <c r="K428" s="190"/>
      <c r="L428" s="36"/>
      <c r="M428" s="191" t="s">
        <v>1</v>
      </c>
      <c r="N428" s="192" t="s">
        <v>38</v>
      </c>
      <c r="O428" s="68"/>
      <c r="P428" s="193">
        <f t="shared" si="91"/>
        <v>0</v>
      </c>
      <c r="Q428" s="193">
        <v>0</v>
      </c>
      <c r="R428" s="193">
        <f t="shared" si="92"/>
        <v>0</v>
      </c>
      <c r="S428" s="193">
        <v>0</v>
      </c>
      <c r="T428" s="194">
        <f t="shared" si="93"/>
        <v>0</v>
      </c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R428" s="195" t="s">
        <v>179</v>
      </c>
      <c r="AT428" s="195" t="s">
        <v>175</v>
      </c>
      <c r="AU428" s="195" t="s">
        <v>80</v>
      </c>
      <c r="AY428" s="14" t="s">
        <v>172</v>
      </c>
      <c r="BE428" s="196">
        <f t="shared" si="94"/>
        <v>0</v>
      </c>
      <c r="BF428" s="196">
        <f t="shared" si="95"/>
        <v>0</v>
      </c>
      <c r="BG428" s="196">
        <f t="shared" si="96"/>
        <v>0</v>
      </c>
      <c r="BH428" s="196">
        <f t="shared" si="97"/>
        <v>0</v>
      </c>
      <c r="BI428" s="196">
        <f t="shared" si="98"/>
        <v>0</v>
      </c>
      <c r="BJ428" s="14" t="s">
        <v>180</v>
      </c>
      <c r="BK428" s="196">
        <f t="shared" si="99"/>
        <v>0</v>
      </c>
      <c r="BL428" s="14" t="s">
        <v>179</v>
      </c>
      <c r="BM428" s="195" t="s">
        <v>2107</v>
      </c>
    </row>
    <row r="429" spans="1:65" s="2" customFormat="1" ht="24.2" customHeight="1">
      <c r="A429" s="31"/>
      <c r="B429" s="32"/>
      <c r="C429" s="184" t="s">
        <v>2108</v>
      </c>
      <c r="D429" s="184" t="s">
        <v>175</v>
      </c>
      <c r="E429" s="185" t="s">
        <v>1739</v>
      </c>
      <c r="F429" s="186" t="s">
        <v>2118</v>
      </c>
      <c r="G429" s="187" t="s">
        <v>1665</v>
      </c>
      <c r="H429" s="188">
        <v>30</v>
      </c>
      <c r="I429" s="189"/>
      <c r="J429" s="188">
        <f t="shared" si="90"/>
        <v>0</v>
      </c>
      <c r="K429" s="190"/>
      <c r="L429" s="36"/>
      <c r="M429" s="191" t="s">
        <v>1</v>
      </c>
      <c r="N429" s="192" t="s">
        <v>38</v>
      </c>
      <c r="O429" s="68"/>
      <c r="P429" s="193">
        <f t="shared" si="91"/>
        <v>0</v>
      </c>
      <c r="Q429" s="193">
        <v>0</v>
      </c>
      <c r="R429" s="193">
        <f t="shared" si="92"/>
        <v>0</v>
      </c>
      <c r="S429" s="193">
        <v>0</v>
      </c>
      <c r="T429" s="194">
        <f t="shared" si="93"/>
        <v>0</v>
      </c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R429" s="195" t="s">
        <v>179</v>
      </c>
      <c r="AT429" s="195" t="s">
        <v>175</v>
      </c>
      <c r="AU429" s="195" t="s">
        <v>80</v>
      </c>
      <c r="AY429" s="14" t="s">
        <v>172</v>
      </c>
      <c r="BE429" s="196">
        <f t="shared" si="94"/>
        <v>0</v>
      </c>
      <c r="BF429" s="196">
        <f t="shared" si="95"/>
        <v>0</v>
      </c>
      <c r="BG429" s="196">
        <f t="shared" si="96"/>
        <v>0</v>
      </c>
      <c r="BH429" s="196">
        <f t="shared" si="97"/>
        <v>0</v>
      </c>
      <c r="BI429" s="196">
        <f t="shared" si="98"/>
        <v>0</v>
      </c>
      <c r="BJ429" s="14" t="s">
        <v>180</v>
      </c>
      <c r="BK429" s="196">
        <f t="shared" si="99"/>
        <v>0</v>
      </c>
      <c r="BL429" s="14" t="s">
        <v>179</v>
      </c>
      <c r="BM429" s="195" t="s">
        <v>2109</v>
      </c>
    </row>
    <row r="430" spans="1:65" s="2" customFormat="1" ht="24.2" customHeight="1">
      <c r="A430" s="31"/>
      <c r="B430" s="32"/>
      <c r="C430" s="184" t="s">
        <v>1467</v>
      </c>
      <c r="D430" s="184" t="s">
        <v>175</v>
      </c>
      <c r="E430" s="185" t="s">
        <v>1743</v>
      </c>
      <c r="F430" s="186" t="s">
        <v>1744</v>
      </c>
      <c r="G430" s="187" t="s">
        <v>1195</v>
      </c>
      <c r="H430" s="188">
        <v>4</v>
      </c>
      <c r="I430" s="189"/>
      <c r="J430" s="188">
        <f t="shared" si="90"/>
        <v>0</v>
      </c>
      <c r="K430" s="190"/>
      <c r="L430" s="36"/>
      <c r="M430" s="191" t="s">
        <v>1</v>
      </c>
      <c r="N430" s="192" t="s">
        <v>38</v>
      </c>
      <c r="O430" s="68"/>
      <c r="P430" s="193">
        <f t="shared" si="91"/>
        <v>0</v>
      </c>
      <c r="Q430" s="193">
        <v>0</v>
      </c>
      <c r="R430" s="193">
        <f t="shared" si="92"/>
        <v>0</v>
      </c>
      <c r="S430" s="193">
        <v>0</v>
      </c>
      <c r="T430" s="194">
        <f t="shared" si="93"/>
        <v>0</v>
      </c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R430" s="195" t="s">
        <v>179</v>
      </c>
      <c r="AT430" s="195" t="s">
        <v>175</v>
      </c>
      <c r="AU430" s="195" t="s">
        <v>80</v>
      </c>
      <c r="AY430" s="14" t="s">
        <v>172</v>
      </c>
      <c r="BE430" s="196">
        <f t="shared" si="94"/>
        <v>0</v>
      </c>
      <c r="BF430" s="196">
        <f t="shared" si="95"/>
        <v>0</v>
      </c>
      <c r="BG430" s="196">
        <f t="shared" si="96"/>
        <v>0</v>
      </c>
      <c r="BH430" s="196">
        <f t="shared" si="97"/>
        <v>0</v>
      </c>
      <c r="BI430" s="196">
        <f t="shared" si="98"/>
        <v>0</v>
      </c>
      <c r="BJ430" s="14" t="s">
        <v>180</v>
      </c>
      <c r="BK430" s="196">
        <f t="shared" si="99"/>
        <v>0</v>
      </c>
      <c r="BL430" s="14" t="s">
        <v>179</v>
      </c>
      <c r="BM430" s="195" t="s">
        <v>2110</v>
      </c>
    </row>
    <row r="431" spans="1:65" s="2" customFormat="1" ht="24.2" customHeight="1">
      <c r="A431" s="31"/>
      <c r="B431" s="32"/>
      <c r="C431" s="184" t="s">
        <v>2111</v>
      </c>
      <c r="D431" s="184" t="s">
        <v>175</v>
      </c>
      <c r="E431" s="185" t="s">
        <v>1746</v>
      </c>
      <c r="F431" s="186" t="s">
        <v>1747</v>
      </c>
      <c r="G431" s="187" t="s">
        <v>1195</v>
      </c>
      <c r="H431" s="188">
        <v>4</v>
      </c>
      <c r="I431" s="189"/>
      <c r="J431" s="188">
        <f t="shared" si="90"/>
        <v>0</v>
      </c>
      <c r="K431" s="190"/>
      <c r="L431" s="36"/>
      <c r="M431" s="191" t="s">
        <v>1</v>
      </c>
      <c r="N431" s="192" t="s">
        <v>38</v>
      </c>
      <c r="O431" s="68"/>
      <c r="P431" s="193">
        <f t="shared" si="91"/>
        <v>0</v>
      </c>
      <c r="Q431" s="193">
        <v>0</v>
      </c>
      <c r="R431" s="193">
        <f t="shared" si="92"/>
        <v>0</v>
      </c>
      <c r="S431" s="193">
        <v>0</v>
      </c>
      <c r="T431" s="194">
        <f t="shared" si="93"/>
        <v>0</v>
      </c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R431" s="195" t="s">
        <v>179</v>
      </c>
      <c r="AT431" s="195" t="s">
        <v>175</v>
      </c>
      <c r="AU431" s="195" t="s">
        <v>80</v>
      </c>
      <c r="AY431" s="14" t="s">
        <v>172</v>
      </c>
      <c r="BE431" s="196">
        <f t="shared" si="94"/>
        <v>0</v>
      </c>
      <c r="BF431" s="196">
        <f t="shared" si="95"/>
        <v>0</v>
      </c>
      <c r="BG431" s="196">
        <f t="shared" si="96"/>
        <v>0</v>
      </c>
      <c r="BH431" s="196">
        <f t="shared" si="97"/>
        <v>0</v>
      </c>
      <c r="BI431" s="196">
        <f t="shared" si="98"/>
        <v>0</v>
      </c>
      <c r="BJ431" s="14" t="s">
        <v>180</v>
      </c>
      <c r="BK431" s="196">
        <f t="shared" si="99"/>
        <v>0</v>
      </c>
      <c r="BL431" s="14" t="s">
        <v>179</v>
      </c>
      <c r="BM431" s="195" t="s">
        <v>2112</v>
      </c>
    </row>
    <row r="432" spans="1:65" s="2" customFormat="1" ht="24.2" customHeight="1">
      <c r="A432" s="31"/>
      <c r="B432" s="32"/>
      <c r="C432" s="184" t="s">
        <v>1470</v>
      </c>
      <c r="D432" s="184" t="s">
        <v>175</v>
      </c>
      <c r="E432" s="185" t="s">
        <v>1750</v>
      </c>
      <c r="F432" s="186" t="s">
        <v>1751</v>
      </c>
      <c r="G432" s="187" t="s">
        <v>1665</v>
      </c>
      <c r="H432" s="188">
        <v>30</v>
      </c>
      <c r="I432" s="189"/>
      <c r="J432" s="188">
        <f t="shared" si="90"/>
        <v>0</v>
      </c>
      <c r="K432" s="190"/>
      <c r="L432" s="36"/>
      <c r="M432" s="207" t="s">
        <v>1</v>
      </c>
      <c r="N432" s="208" t="s">
        <v>38</v>
      </c>
      <c r="O432" s="209"/>
      <c r="P432" s="210">
        <f t="shared" si="91"/>
        <v>0</v>
      </c>
      <c r="Q432" s="210">
        <v>0</v>
      </c>
      <c r="R432" s="210">
        <f t="shared" si="92"/>
        <v>0</v>
      </c>
      <c r="S432" s="210">
        <v>0</v>
      </c>
      <c r="T432" s="211">
        <f t="shared" si="93"/>
        <v>0</v>
      </c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R432" s="195" t="s">
        <v>179</v>
      </c>
      <c r="AT432" s="195" t="s">
        <v>175</v>
      </c>
      <c r="AU432" s="195" t="s">
        <v>80</v>
      </c>
      <c r="AY432" s="14" t="s">
        <v>172</v>
      </c>
      <c r="BE432" s="196">
        <f t="shared" si="94"/>
        <v>0</v>
      </c>
      <c r="BF432" s="196">
        <f t="shared" si="95"/>
        <v>0</v>
      </c>
      <c r="BG432" s="196">
        <f t="shared" si="96"/>
        <v>0</v>
      </c>
      <c r="BH432" s="196">
        <f t="shared" si="97"/>
        <v>0</v>
      </c>
      <c r="BI432" s="196">
        <f t="shared" si="98"/>
        <v>0</v>
      </c>
      <c r="BJ432" s="14" t="s">
        <v>180</v>
      </c>
      <c r="BK432" s="196">
        <f t="shared" si="99"/>
        <v>0</v>
      </c>
      <c r="BL432" s="14" t="s">
        <v>179</v>
      </c>
      <c r="BM432" s="195" t="s">
        <v>2113</v>
      </c>
    </row>
    <row r="433" spans="1:31" s="2" customFormat="1" ht="6.95" customHeight="1">
      <c r="A433" s="31"/>
      <c r="B433" s="51"/>
      <c r="C433" s="52"/>
      <c r="D433" s="52"/>
      <c r="E433" s="52"/>
      <c r="F433" s="52"/>
      <c r="G433" s="52"/>
      <c r="H433" s="52"/>
      <c r="I433" s="52"/>
      <c r="J433" s="52"/>
      <c r="K433" s="52"/>
      <c r="L433" s="36"/>
      <c r="M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</row>
  </sheetData>
  <sheetProtection algorithmName="SHA-512" hashValue="Db+BMeR9J1UjCYD8anRGa1sfbcUHPOr6ilfE79qLfhb1C6YIdXzcHi1+79YYfH3S+CeR9EQ5+3j4r9EKz5YFfw==" saltValue="bFVSXglGmzS79ugRCc5FVQ==" spinCount="100000" sheet="1" objects="1" scenarios="1" formatColumns="0" formatRows="0" autoFilter="0"/>
  <autoFilter ref="C125:K432" xr:uid="{00000000-0009-0000-0000-000016000000}"/>
  <mergeCells count="9">
    <mergeCell ref="E87:H87"/>
    <mergeCell ref="E116:H116"/>
    <mergeCell ref="E118:H118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BM419"/>
  <sheetViews>
    <sheetView showGridLines="0" topLeftCell="A397" workbookViewId="0">
      <selection activeCell="F14" sqref="F1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131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24.75" customHeight="1">
      <c r="A9" s="31"/>
      <c r="B9" s="36"/>
      <c r="C9" s="31"/>
      <c r="D9" s="31"/>
      <c r="E9" s="341" t="s">
        <v>2435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29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29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">
        <v>1</v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">
        <v>1025</v>
      </c>
      <c r="F21" s="31"/>
      <c r="G21" s="31"/>
      <c r="H21" s="31"/>
      <c r="I21" s="109" t="s">
        <v>25</v>
      </c>
      <c r="J21" s="110" t="s">
        <v>1</v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ROUND(J127,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ROUND((SUM(BE127:BE418)),  2)</f>
        <v>0</v>
      </c>
      <c r="G33" s="31"/>
      <c r="H33" s="31"/>
      <c r="I33" s="121">
        <v>0.2</v>
      </c>
      <c r="J33" s="120">
        <f>ROUND(((SUM(BE127:BE418))*I33),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ROUND((SUM(BF127:BF418)),  2)</f>
        <v>0</v>
      </c>
      <c r="G34" s="31"/>
      <c r="H34" s="31"/>
      <c r="I34" s="121">
        <v>0.2</v>
      </c>
      <c r="J34" s="120">
        <f>ROUND(((SUM(BF127:BF418))*I34),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ROUND((SUM(BG127:BG418)),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ROUND((SUM(BH127:BH418)),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ROUND((SUM(BI127:BI418)),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24.75" customHeight="1">
      <c r="A87" s="31"/>
      <c r="B87" s="32"/>
      <c r="C87" s="33"/>
      <c r="D87" s="33"/>
      <c r="E87" s="307" t="str">
        <f>E9</f>
        <v>790 - 790-00 Modernizácia CSD križovatky 581 (582b)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 xml:space="preserve"> 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 xml:space="preserve"> </v>
      </c>
      <c r="G91" s="33"/>
      <c r="H91" s="33"/>
      <c r="I91" s="26" t="s">
        <v>28</v>
      </c>
      <c r="J91" s="29" t="str">
        <f>E21</f>
        <v xml:space="preserve"> PROJ-SIG, s.r.o.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J127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1:31" s="9" customFormat="1" ht="24.95" customHeight="1">
      <c r="B97" s="144"/>
      <c r="C97" s="145"/>
      <c r="D97" s="146" t="s">
        <v>1026</v>
      </c>
      <c r="E97" s="147"/>
      <c r="F97" s="147"/>
      <c r="G97" s="147"/>
      <c r="H97" s="147"/>
      <c r="I97" s="147"/>
      <c r="J97" s="148">
        <f>J128</f>
        <v>0</v>
      </c>
      <c r="K97" s="145"/>
      <c r="L97" s="149"/>
    </row>
    <row r="98" spans="1:31" s="10" customFormat="1" ht="19.899999999999999" customHeight="1">
      <c r="B98" s="150"/>
      <c r="C98" s="151"/>
      <c r="D98" s="152" t="s">
        <v>1753</v>
      </c>
      <c r="E98" s="153"/>
      <c r="F98" s="153"/>
      <c r="G98" s="153"/>
      <c r="H98" s="153"/>
      <c r="I98" s="153"/>
      <c r="J98" s="154">
        <f>J129</f>
        <v>0</v>
      </c>
      <c r="K98" s="151"/>
      <c r="L98" s="155"/>
    </row>
    <row r="99" spans="1:31" s="10" customFormat="1" ht="19.899999999999999" customHeight="1">
      <c r="B99" s="150"/>
      <c r="C99" s="151"/>
      <c r="D99" s="152" t="s">
        <v>1027</v>
      </c>
      <c r="E99" s="153"/>
      <c r="F99" s="153"/>
      <c r="G99" s="153"/>
      <c r="H99" s="153"/>
      <c r="I99" s="153"/>
      <c r="J99" s="154">
        <f>J134</f>
        <v>0</v>
      </c>
      <c r="K99" s="151"/>
      <c r="L99" s="155"/>
    </row>
    <row r="100" spans="1:31" s="10" customFormat="1" ht="19.899999999999999" customHeight="1">
      <c r="B100" s="150"/>
      <c r="C100" s="151"/>
      <c r="D100" s="152" t="s">
        <v>2340</v>
      </c>
      <c r="E100" s="153"/>
      <c r="F100" s="153"/>
      <c r="G100" s="153"/>
      <c r="H100" s="153"/>
      <c r="I100" s="153"/>
      <c r="J100" s="154">
        <f>J143</f>
        <v>0</v>
      </c>
      <c r="K100" s="151"/>
      <c r="L100" s="155"/>
    </row>
    <row r="101" spans="1:31" s="10" customFormat="1" ht="19.899999999999999" customHeight="1">
      <c r="B101" s="150"/>
      <c r="C101" s="151"/>
      <c r="D101" s="152" t="s">
        <v>1029</v>
      </c>
      <c r="E101" s="153"/>
      <c r="F101" s="153"/>
      <c r="G101" s="153"/>
      <c r="H101" s="153"/>
      <c r="I101" s="153"/>
      <c r="J101" s="154">
        <f>J146</f>
        <v>0</v>
      </c>
      <c r="K101" s="151"/>
      <c r="L101" s="155"/>
    </row>
    <row r="102" spans="1:31" s="9" customFormat="1" ht="24.95" customHeight="1">
      <c r="B102" s="144"/>
      <c r="C102" s="145"/>
      <c r="D102" s="146" t="s">
        <v>1030</v>
      </c>
      <c r="E102" s="147"/>
      <c r="F102" s="147"/>
      <c r="G102" s="147"/>
      <c r="H102" s="147"/>
      <c r="I102" s="147"/>
      <c r="J102" s="148">
        <f>J148</f>
        <v>0</v>
      </c>
      <c r="K102" s="145"/>
      <c r="L102" s="149"/>
    </row>
    <row r="103" spans="1:31" s="10" customFormat="1" ht="19.899999999999999" customHeight="1">
      <c r="B103" s="150"/>
      <c r="C103" s="151"/>
      <c r="D103" s="152" t="s">
        <v>1031</v>
      </c>
      <c r="E103" s="153"/>
      <c r="F103" s="153"/>
      <c r="G103" s="153"/>
      <c r="H103" s="153"/>
      <c r="I103" s="153"/>
      <c r="J103" s="154">
        <f>J149</f>
        <v>0</v>
      </c>
      <c r="K103" s="151"/>
      <c r="L103" s="155"/>
    </row>
    <row r="104" spans="1:31" s="10" customFormat="1" ht="19.899999999999999" customHeight="1">
      <c r="B104" s="150"/>
      <c r="C104" s="151"/>
      <c r="D104" s="152" t="s">
        <v>1032</v>
      </c>
      <c r="E104" s="153"/>
      <c r="F104" s="153"/>
      <c r="G104" s="153"/>
      <c r="H104" s="153"/>
      <c r="I104" s="153"/>
      <c r="J104" s="154">
        <f>J189</f>
        <v>0</v>
      </c>
      <c r="K104" s="151"/>
      <c r="L104" s="155"/>
    </row>
    <row r="105" spans="1:31" s="10" customFormat="1" ht="19.899999999999999" customHeight="1">
      <c r="B105" s="150"/>
      <c r="C105" s="151"/>
      <c r="D105" s="152" t="s">
        <v>1033</v>
      </c>
      <c r="E105" s="153"/>
      <c r="F105" s="153"/>
      <c r="G105" s="153"/>
      <c r="H105" s="153"/>
      <c r="I105" s="153"/>
      <c r="J105" s="154">
        <f>J348</f>
        <v>0</v>
      </c>
      <c r="K105" s="151"/>
      <c r="L105" s="155"/>
    </row>
    <row r="106" spans="1:31" s="9" customFormat="1" ht="24.95" customHeight="1">
      <c r="B106" s="144"/>
      <c r="C106" s="145"/>
      <c r="D106" s="146" t="s">
        <v>1034</v>
      </c>
      <c r="E106" s="147"/>
      <c r="F106" s="147"/>
      <c r="G106" s="147"/>
      <c r="H106" s="147"/>
      <c r="I106" s="147"/>
      <c r="J106" s="148">
        <f>J401</f>
        <v>0</v>
      </c>
      <c r="K106" s="145"/>
      <c r="L106" s="149"/>
    </row>
    <row r="107" spans="1:31" s="9" customFormat="1" ht="24.95" customHeight="1">
      <c r="B107" s="144"/>
      <c r="C107" s="145"/>
      <c r="D107" s="146" t="s">
        <v>1034</v>
      </c>
      <c r="E107" s="147"/>
      <c r="F107" s="147"/>
      <c r="G107" s="147"/>
      <c r="H107" s="147"/>
      <c r="I107" s="147"/>
      <c r="J107" s="148">
        <f>J402</f>
        <v>0</v>
      </c>
      <c r="K107" s="145"/>
      <c r="L107" s="149"/>
    </row>
    <row r="108" spans="1:31" s="2" customFormat="1" ht="21.75" customHeight="1">
      <c r="A108" s="31"/>
      <c r="B108" s="32"/>
      <c r="C108" s="33"/>
      <c r="D108" s="33"/>
      <c r="E108" s="33"/>
      <c r="F108" s="33"/>
      <c r="G108" s="33"/>
      <c r="H108" s="33"/>
      <c r="I108" s="33"/>
      <c r="J108" s="33"/>
      <c r="K108" s="33"/>
      <c r="L108" s="48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31" s="2" customFormat="1" ht="6.95" customHeight="1">
      <c r="A109" s="31"/>
      <c r="B109" s="51"/>
      <c r="C109" s="52"/>
      <c r="D109" s="52"/>
      <c r="E109" s="52"/>
      <c r="F109" s="52"/>
      <c r="G109" s="52"/>
      <c r="H109" s="52"/>
      <c r="I109" s="52"/>
      <c r="J109" s="52"/>
      <c r="K109" s="52"/>
      <c r="L109" s="48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3" spans="1:63" s="2" customFormat="1" ht="6.95" customHeight="1">
      <c r="A113" s="31"/>
      <c r="B113" s="53"/>
      <c r="C113" s="54"/>
      <c r="D113" s="54"/>
      <c r="E113" s="54"/>
      <c r="F113" s="54"/>
      <c r="G113" s="54"/>
      <c r="H113" s="54"/>
      <c r="I113" s="54"/>
      <c r="J113" s="54"/>
      <c r="K113" s="54"/>
      <c r="L113" s="48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3" s="2" customFormat="1" ht="24.95" customHeight="1">
      <c r="A114" s="31"/>
      <c r="B114" s="32"/>
      <c r="C114" s="20" t="s">
        <v>158</v>
      </c>
      <c r="D114" s="33"/>
      <c r="E114" s="33"/>
      <c r="F114" s="33"/>
      <c r="G114" s="33"/>
      <c r="H114" s="33"/>
      <c r="I114" s="33"/>
      <c r="J114" s="33"/>
      <c r="K114" s="33"/>
      <c r="L114" s="48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3" s="2" customFormat="1" ht="6.95" customHeight="1">
      <c r="A115" s="31"/>
      <c r="B115" s="32"/>
      <c r="C115" s="33"/>
      <c r="D115" s="33"/>
      <c r="E115" s="33"/>
      <c r="F115" s="33"/>
      <c r="G115" s="33"/>
      <c r="H115" s="33"/>
      <c r="I115" s="33"/>
      <c r="J115" s="33"/>
      <c r="K115" s="33"/>
      <c r="L115" s="48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3" s="2" customFormat="1" ht="12" customHeight="1">
      <c r="A116" s="31"/>
      <c r="B116" s="32"/>
      <c r="C116" s="26" t="s">
        <v>14</v>
      </c>
      <c r="D116" s="33"/>
      <c r="E116" s="33"/>
      <c r="F116" s="33"/>
      <c r="G116" s="33"/>
      <c r="H116" s="33"/>
      <c r="I116" s="33"/>
      <c r="J116" s="33"/>
      <c r="K116" s="33"/>
      <c r="L116" s="48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3" s="2" customFormat="1" ht="23.25" customHeight="1">
      <c r="A117" s="31"/>
      <c r="B117" s="32"/>
      <c r="C117" s="33"/>
      <c r="D117" s="33"/>
      <c r="E117" s="337" t="str">
        <f>E7</f>
        <v>Vypracovanie proj.dokum.modernizácie riadenia križovatiek cestnou dopravnou signalizáciou s preferenciou MHD-Petržalka</v>
      </c>
      <c r="F117" s="338"/>
      <c r="G117" s="338"/>
      <c r="H117" s="338"/>
      <c r="I117" s="33"/>
      <c r="J117" s="33"/>
      <c r="K117" s="33"/>
      <c r="L117" s="48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3" s="2" customFormat="1" ht="12" customHeight="1">
      <c r="A118" s="31"/>
      <c r="B118" s="32"/>
      <c r="C118" s="26" t="s">
        <v>135</v>
      </c>
      <c r="D118" s="33"/>
      <c r="E118" s="33"/>
      <c r="F118" s="33"/>
      <c r="G118" s="33"/>
      <c r="H118" s="33"/>
      <c r="I118" s="33"/>
      <c r="J118" s="33"/>
      <c r="K118" s="33"/>
      <c r="L118" s="48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3" s="2" customFormat="1" ht="24.75" customHeight="1">
      <c r="A119" s="31"/>
      <c r="B119" s="32"/>
      <c r="C119" s="33"/>
      <c r="D119" s="33"/>
      <c r="E119" s="307" t="str">
        <f>E9</f>
        <v>790 - 790-00 Modernizácia CSD križovatky 581 (582b)</v>
      </c>
      <c r="F119" s="336"/>
      <c r="G119" s="336"/>
      <c r="H119" s="336"/>
      <c r="I119" s="33"/>
      <c r="J119" s="33"/>
      <c r="K119" s="33"/>
      <c r="L119" s="48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3" s="2" customFormat="1" ht="6.95" customHeight="1">
      <c r="A120" s="31"/>
      <c r="B120" s="32"/>
      <c r="C120" s="33"/>
      <c r="D120" s="33"/>
      <c r="E120" s="33"/>
      <c r="F120" s="33"/>
      <c r="G120" s="33"/>
      <c r="H120" s="33"/>
      <c r="I120" s="33"/>
      <c r="J120" s="33"/>
      <c r="K120" s="33"/>
      <c r="L120" s="48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3" s="2" customFormat="1" ht="12" customHeight="1">
      <c r="A121" s="31"/>
      <c r="B121" s="32"/>
      <c r="C121" s="26" t="s">
        <v>18</v>
      </c>
      <c r="D121" s="33"/>
      <c r="E121" s="33"/>
      <c r="F121" s="24" t="str">
        <f>F12</f>
        <v xml:space="preserve"> </v>
      </c>
      <c r="G121" s="33"/>
      <c r="H121" s="33"/>
      <c r="I121" s="26" t="s">
        <v>20</v>
      </c>
      <c r="J121" s="63" t="str">
        <f>IF(J12="","",J12)</f>
        <v>19. 11. 2020</v>
      </c>
      <c r="K121" s="33"/>
      <c r="L121" s="48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3" s="2" customFormat="1" ht="6.95" customHeight="1">
      <c r="A122" s="31"/>
      <c r="B122" s="32"/>
      <c r="C122" s="33"/>
      <c r="D122" s="33"/>
      <c r="E122" s="33"/>
      <c r="F122" s="33"/>
      <c r="G122" s="33"/>
      <c r="H122" s="33"/>
      <c r="I122" s="33"/>
      <c r="J122" s="33"/>
      <c r="K122" s="33"/>
      <c r="L122" s="48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3" s="2" customFormat="1" ht="15.2" customHeight="1">
      <c r="A123" s="31"/>
      <c r="B123" s="32"/>
      <c r="C123" s="26" t="s">
        <v>22</v>
      </c>
      <c r="D123" s="33"/>
      <c r="E123" s="33"/>
      <c r="F123" s="24" t="str">
        <f>E15</f>
        <v xml:space="preserve"> </v>
      </c>
      <c r="G123" s="33"/>
      <c r="H123" s="33"/>
      <c r="I123" s="26" t="s">
        <v>28</v>
      </c>
      <c r="J123" s="29" t="str">
        <f>E21</f>
        <v xml:space="preserve"> PROJ-SIG, s.r.o. </v>
      </c>
      <c r="K123" s="33"/>
      <c r="L123" s="48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3" s="2" customFormat="1" ht="15.2" customHeight="1">
      <c r="A124" s="31"/>
      <c r="B124" s="32"/>
      <c r="C124" s="26" t="s">
        <v>26</v>
      </c>
      <c r="D124" s="33"/>
      <c r="E124" s="33"/>
      <c r="F124" s="24" t="str">
        <f>IF(E18="","",E18)</f>
        <v>Vyplň údaj</v>
      </c>
      <c r="G124" s="33"/>
      <c r="H124" s="33"/>
      <c r="I124" s="26" t="s">
        <v>30</v>
      </c>
      <c r="J124" s="29" t="str">
        <f>E24</f>
        <v xml:space="preserve"> </v>
      </c>
      <c r="K124" s="33"/>
      <c r="L124" s="48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3" s="2" customFormat="1" ht="10.35" customHeight="1">
      <c r="A125" s="31"/>
      <c r="B125" s="32"/>
      <c r="C125" s="33"/>
      <c r="D125" s="33"/>
      <c r="E125" s="33"/>
      <c r="F125" s="33"/>
      <c r="G125" s="33"/>
      <c r="H125" s="33"/>
      <c r="I125" s="33"/>
      <c r="J125" s="33"/>
      <c r="K125" s="33"/>
      <c r="L125" s="48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63" s="11" customFormat="1" ht="29.25" customHeight="1">
      <c r="A126" s="156"/>
      <c r="B126" s="157"/>
      <c r="C126" s="158" t="s">
        <v>159</v>
      </c>
      <c r="D126" s="159" t="s">
        <v>57</v>
      </c>
      <c r="E126" s="159" t="s">
        <v>53</v>
      </c>
      <c r="F126" s="159" t="s">
        <v>54</v>
      </c>
      <c r="G126" s="159" t="s">
        <v>160</v>
      </c>
      <c r="H126" s="159" t="s">
        <v>161</v>
      </c>
      <c r="I126" s="159" t="s">
        <v>162</v>
      </c>
      <c r="J126" s="160" t="s">
        <v>139</v>
      </c>
      <c r="K126" s="161" t="s">
        <v>163</v>
      </c>
      <c r="L126" s="162"/>
      <c r="M126" s="72" t="s">
        <v>1</v>
      </c>
      <c r="N126" s="73" t="s">
        <v>36</v>
      </c>
      <c r="O126" s="73" t="s">
        <v>164</v>
      </c>
      <c r="P126" s="73" t="s">
        <v>165</v>
      </c>
      <c r="Q126" s="73" t="s">
        <v>166</v>
      </c>
      <c r="R126" s="73" t="s">
        <v>167</v>
      </c>
      <c r="S126" s="73" t="s">
        <v>168</v>
      </c>
      <c r="T126" s="74" t="s">
        <v>169</v>
      </c>
      <c r="U126" s="156"/>
      <c r="V126" s="156"/>
      <c r="W126" s="156"/>
      <c r="X126" s="156"/>
      <c r="Y126" s="156"/>
      <c r="Z126" s="156"/>
      <c r="AA126" s="156"/>
      <c r="AB126" s="156"/>
      <c r="AC126" s="156"/>
      <c r="AD126" s="156"/>
      <c r="AE126" s="156"/>
    </row>
    <row r="127" spans="1:63" s="2" customFormat="1" ht="22.9" customHeight="1">
      <c r="A127" s="31"/>
      <c r="B127" s="32"/>
      <c r="C127" s="79" t="s">
        <v>140</v>
      </c>
      <c r="D127" s="33"/>
      <c r="E127" s="33"/>
      <c r="F127" s="33"/>
      <c r="G127" s="33"/>
      <c r="H127" s="33"/>
      <c r="I127" s="33"/>
      <c r="J127" s="163">
        <f>BK127</f>
        <v>0</v>
      </c>
      <c r="K127" s="33"/>
      <c r="L127" s="36"/>
      <c r="M127" s="75"/>
      <c r="N127" s="164"/>
      <c r="O127" s="76"/>
      <c r="P127" s="165">
        <f>P128+P148+P401+P402</f>
        <v>0</v>
      </c>
      <c r="Q127" s="76"/>
      <c r="R127" s="165">
        <f>R128+R148+R401+R402</f>
        <v>14.386004999999999</v>
      </c>
      <c r="S127" s="76"/>
      <c r="T127" s="166">
        <f>T128+T148+T401+T402</f>
        <v>0.35800000000000004</v>
      </c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T127" s="14" t="s">
        <v>71</v>
      </c>
      <c r="AU127" s="14" t="s">
        <v>141</v>
      </c>
      <c r="BK127" s="167">
        <f>BK128+BK148+BK401+BK402</f>
        <v>0</v>
      </c>
    </row>
    <row r="128" spans="1:63" s="12" customFormat="1" ht="25.9" customHeight="1">
      <c r="B128" s="168"/>
      <c r="C128" s="169"/>
      <c r="D128" s="170" t="s">
        <v>71</v>
      </c>
      <c r="E128" s="171" t="s">
        <v>1035</v>
      </c>
      <c r="F128" s="171" t="s">
        <v>1036</v>
      </c>
      <c r="G128" s="169"/>
      <c r="H128" s="169"/>
      <c r="I128" s="172"/>
      <c r="J128" s="173">
        <f>BK128</f>
        <v>0</v>
      </c>
      <c r="K128" s="169"/>
      <c r="L128" s="174"/>
      <c r="M128" s="175"/>
      <c r="N128" s="176"/>
      <c r="O128" s="176"/>
      <c r="P128" s="177">
        <f>P129+P134+P143+P146</f>
        <v>0</v>
      </c>
      <c r="Q128" s="176"/>
      <c r="R128" s="177">
        <f>R129+R134+R143+R146</f>
        <v>0.64113000000000009</v>
      </c>
      <c r="S128" s="176"/>
      <c r="T128" s="178">
        <f>T129+T134+T143+T146</f>
        <v>1.8000000000000002E-2</v>
      </c>
      <c r="AR128" s="179" t="s">
        <v>80</v>
      </c>
      <c r="AT128" s="180" t="s">
        <v>71</v>
      </c>
      <c r="AU128" s="180" t="s">
        <v>72</v>
      </c>
      <c r="AY128" s="179" t="s">
        <v>172</v>
      </c>
      <c r="BK128" s="181">
        <f>BK129+BK134+BK143+BK146</f>
        <v>0</v>
      </c>
    </row>
    <row r="129" spans="1:65" s="12" customFormat="1" ht="22.9" customHeight="1">
      <c r="B129" s="168"/>
      <c r="C129" s="169"/>
      <c r="D129" s="170" t="s">
        <v>71</v>
      </c>
      <c r="E129" s="182" t="s">
        <v>80</v>
      </c>
      <c r="F129" s="182" t="s">
        <v>1755</v>
      </c>
      <c r="G129" s="169"/>
      <c r="H129" s="169"/>
      <c r="I129" s="172"/>
      <c r="J129" s="183">
        <f>BK129</f>
        <v>0</v>
      </c>
      <c r="K129" s="169"/>
      <c r="L129" s="174"/>
      <c r="M129" s="175"/>
      <c r="N129" s="176"/>
      <c r="O129" s="176"/>
      <c r="P129" s="177">
        <f>SUM(P130:P133)</f>
        <v>0</v>
      </c>
      <c r="Q129" s="176"/>
      <c r="R129" s="177">
        <f>SUM(R130:R133)</f>
        <v>0.44819999999999999</v>
      </c>
      <c r="S129" s="176"/>
      <c r="T129" s="178">
        <f>SUM(T130:T133)</f>
        <v>0</v>
      </c>
      <c r="AR129" s="179" t="s">
        <v>80</v>
      </c>
      <c r="AT129" s="180" t="s">
        <v>71</v>
      </c>
      <c r="AU129" s="180" t="s">
        <v>80</v>
      </c>
      <c r="AY129" s="179" t="s">
        <v>172</v>
      </c>
      <c r="BK129" s="181">
        <f>SUM(BK130:BK133)</f>
        <v>0</v>
      </c>
    </row>
    <row r="130" spans="1:65" s="2" customFormat="1" ht="24.2" customHeight="1">
      <c r="A130" s="31"/>
      <c r="B130" s="32"/>
      <c r="C130" s="184" t="s">
        <v>80</v>
      </c>
      <c r="D130" s="184" t="s">
        <v>175</v>
      </c>
      <c r="E130" s="185" t="s">
        <v>1756</v>
      </c>
      <c r="F130" s="186" t="s">
        <v>1757</v>
      </c>
      <c r="G130" s="187" t="s">
        <v>337</v>
      </c>
      <c r="H130" s="188">
        <v>13</v>
      </c>
      <c r="I130" s="189"/>
      <c r="J130" s="188">
        <f>ROUND(I130*H130,2)</f>
        <v>0</v>
      </c>
      <c r="K130" s="190"/>
      <c r="L130" s="36"/>
      <c r="M130" s="191" t="s">
        <v>1</v>
      </c>
      <c r="N130" s="192" t="s">
        <v>38</v>
      </c>
      <c r="O130" s="68"/>
      <c r="P130" s="193">
        <f>O130*H130</f>
        <v>0</v>
      </c>
      <c r="Q130" s="193">
        <v>1.66E-2</v>
      </c>
      <c r="R130" s="193">
        <f>Q130*H130</f>
        <v>0.21579999999999999</v>
      </c>
      <c r="S130" s="193">
        <v>0</v>
      </c>
      <c r="T130" s="194">
        <f>S130*H130</f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R130" s="195" t="s">
        <v>179</v>
      </c>
      <c r="AT130" s="195" t="s">
        <v>175</v>
      </c>
      <c r="AU130" s="195" t="s">
        <v>180</v>
      </c>
      <c r="AY130" s="14" t="s">
        <v>172</v>
      </c>
      <c r="BE130" s="196">
        <f>IF(N130="základná",J130,0)</f>
        <v>0</v>
      </c>
      <c r="BF130" s="196">
        <f>IF(N130="znížená",J130,0)</f>
        <v>0</v>
      </c>
      <c r="BG130" s="196">
        <f>IF(N130="zákl. prenesená",J130,0)</f>
        <v>0</v>
      </c>
      <c r="BH130" s="196">
        <f>IF(N130="zníž. prenesená",J130,0)</f>
        <v>0</v>
      </c>
      <c r="BI130" s="196">
        <f>IF(N130="nulová",J130,0)</f>
        <v>0</v>
      </c>
      <c r="BJ130" s="14" t="s">
        <v>180</v>
      </c>
      <c r="BK130" s="196">
        <f>ROUND(I130*H130,2)</f>
        <v>0</v>
      </c>
      <c r="BL130" s="14" t="s">
        <v>179</v>
      </c>
      <c r="BM130" s="195" t="s">
        <v>180</v>
      </c>
    </row>
    <row r="131" spans="1:65" s="2" customFormat="1" ht="24.2" customHeight="1">
      <c r="A131" s="31"/>
      <c r="B131" s="32"/>
      <c r="C131" s="197" t="s">
        <v>180</v>
      </c>
      <c r="D131" s="197" t="s">
        <v>256</v>
      </c>
      <c r="E131" s="198" t="s">
        <v>1758</v>
      </c>
      <c r="F131" s="199" t="s">
        <v>1759</v>
      </c>
      <c r="G131" s="200" t="s">
        <v>337</v>
      </c>
      <c r="H131" s="201">
        <v>13</v>
      </c>
      <c r="I131" s="202"/>
      <c r="J131" s="201">
        <f>ROUND(I131*H131,2)</f>
        <v>0</v>
      </c>
      <c r="K131" s="203"/>
      <c r="L131" s="204"/>
      <c r="M131" s="205" t="s">
        <v>1</v>
      </c>
      <c r="N131" s="206" t="s">
        <v>38</v>
      </c>
      <c r="O131" s="68"/>
      <c r="P131" s="193">
        <f>O131*H131</f>
        <v>0</v>
      </c>
      <c r="Q131" s="193">
        <v>0</v>
      </c>
      <c r="R131" s="193">
        <f>Q131*H131</f>
        <v>0</v>
      </c>
      <c r="S131" s="193">
        <v>0</v>
      </c>
      <c r="T131" s="194">
        <f>S131*H131</f>
        <v>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95" t="s">
        <v>220</v>
      </c>
      <c r="AT131" s="195" t="s">
        <v>256</v>
      </c>
      <c r="AU131" s="195" t="s">
        <v>180</v>
      </c>
      <c r="AY131" s="14" t="s">
        <v>172</v>
      </c>
      <c r="BE131" s="196">
        <f>IF(N131="základná",J131,0)</f>
        <v>0</v>
      </c>
      <c r="BF131" s="196">
        <f>IF(N131="znížená",J131,0)</f>
        <v>0</v>
      </c>
      <c r="BG131" s="196">
        <f>IF(N131="zákl. prenesená",J131,0)</f>
        <v>0</v>
      </c>
      <c r="BH131" s="196">
        <f>IF(N131="zníž. prenesená",J131,0)</f>
        <v>0</v>
      </c>
      <c r="BI131" s="196">
        <f>IF(N131="nulová",J131,0)</f>
        <v>0</v>
      </c>
      <c r="BJ131" s="14" t="s">
        <v>180</v>
      </c>
      <c r="BK131" s="196">
        <f>ROUND(I131*H131,2)</f>
        <v>0</v>
      </c>
      <c r="BL131" s="14" t="s">
        <v>179</v>
      </c>
      <c r="BM131" s="195" t="s">
        <v>179</v>
      </c>
    </row>
    <row r="132" spans="1:65" s="2" customFormat="1" ht="24.2" customHeight="1">
      <c r="A132" s="31"/>
      <c r="B132" s="32"/>
      <c r="C132" s="184" t="s">
        <v>189</v>
      </c>
      <c r="D132" s="184" t="s">
        <v>175</v>
      </c>
      <c r="E132" s="185" t="s">
        <v>1760</v>
      </c>
      <c r="F132" s="186" t="s">
        <v>1761</v>
      </c>
      <c r="G132" s="187" t="s">
        <v>337</v>
      </c>
      <c r="H132" s="188">
        <v>14</v>
      </c>
      <c r="I132" s="189"/>
      <c r="J132" s="188">
        <f>ROUND(I132*H132,2)</f>
        <v>0</v>
      </c>
      <c r="K132" s="190"/>
      <c r="L132" s="36"/>
      <c r="M132" s="191" t="s">
        <v>1</v>
      </c>
      <c r="N132" s="192" t="s">
        <v>38</v>
      </c>
      <c r="O132" s="68"/>
      <c r="P132" s="193">
        <f>O132*H132</f>
        <v>0</v>
      </c>
      <c r="Q132" s="193">
        <v>1.66E-2</v>
      </c>
      <c r="R132" s="193">
        <f>Q132*H132</f>
        <v>0.2324</v>
      </c>
      <c r="S132" s="193">
        <v>0</v>
      </c>
      <c r="T132" s="194">
        <f>S132*H132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95" t="s">
        <v>179</v>
      </c>
      <c r="AT132" s="195" t="s">
        <v>175</v>
      </c>
      <c r="AU132" s="195" t="s">
        <v>180</v>
      </c>
      <c r="AY132" s="14" t="s">
        <v>172</v>
      </c>
      <c r="BE132" s="196">
        <f>IF(N132="základná",J132,0)</f>
        <v>0</v>
      </c>
      <c r="BF132" s="196">
        <f>IF(N132="znížená",J132,0)</f>
        <v>0</v>
      </c>
      <c r="BG132" s="196">
        <f>IF(N132="zákl. prenesená",J132,0)</f>
        <v>0</v>
      </c>
      <c r="BH132" s="196">
        <f>IF(N132="zníž. prenesená",J132,0)</f>
        <v>0</v>
      </c>
      <c r="BI132" s="196">
        <f>IF(N132="nulová",J132,0)</f>
        <v>0</v>
      </c>
      <c r="BJ132" s="14" t="s">
        <v>180</v>
      </c>
      <c r="BK132" s="196">
        <f>ROUND(I132*H132,2)</f>
        <v>0</v>
      </c>
      <c r="BL132" s="14" t="s">
        <v>179</v>
      </c>
      <c r="BM132" s="195" t="s">
        <v>208</v>
      </c>
    </row>
    <row r="133" spans="1:65" s="2" customFormat="1" ht="24.2" customHeight="1">
      <c r="A133" s="31"/>
      <c r="B133" s="32"/>
      <c r="C133" s="197" t="s">
        <v>179</v>
      </c>
      <c r="D133" s="197" t="s">
        <v>256</v>
      </c>
      <c r="E133" s="198" t="s">
        <v>1762</v>
      </c>
      <c r="F133" s="199" t="s">
        <v>1763</v>
      </c>
      <c r="G133" s="200" t="s">
        <v>337</v>
      </c>
      <c r="H133" s="201">
        <v>14</v>
      </c>
      <c r="I133" s="202"/>
      <c r="J133" s="201">
        <f>ROUND(I133*H133,2)</f>
        <v>0</v>
      </c>
      <c r="K133" s="203"/>
      <c r="L133" s="204"/>
      <c r="M133" s="205" t="s">
        <v>1</v>
      </c>
      <c r="N133" s="206" t="s">
        <v>38</v>
      </c>
      <c r="O133" s="68"/>
      <c r="P133" s="193">
        <f>O133*H133</f>
        <v>0</v>
      </c>
      <c r="Q133" s="193">
        <v>0</v>
      </c>
      <c r="R133" s="193">
        <f>Q133*H133</f>
        <v>0</v>
      </c>
      <c r="S133" s="193">
        <v>0</v>
      </c>
      <c r="T133" s="194">
        <f>S133*H133</f>
        <v>0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R133" s="195" t="s">
        <v>220</v>
      </c>
      <c r="AT133" s="195" t="s">
        <v>256</v>
      </c>
      <c r="AU133" s="195" t="s">
        <v>180</v>
      </c>
      <c r="AY133" s="14" t="s">
        <v>172</v>
      </c>
      <c r="BE133" s="196">
        <f>IF(N133="základná",J133,0)</f>
        <v>0</v>
      </c>
      <c r="BF133" s="196">
        <f>IF(N133="znížená",J133,0)</f>
        <v>0</v>
      </c>
      <c r="BG133" s="196">
        <f>IF(N133="zákl. prenesená",J133,0)</f>
        <v>0</v>
      </c>
      <c r="BH133" s="196">
        <f>IF(N133="zníž. prenesená",J133,0)</f>
        <v>0</v>
      </c>
      <c r="BI133" s="196">
        <f>IF(N133="nulová",J133,0)</f>
        <v>0</v>
      </c>
      <c r="BJ133" s="14" t="s">
        <v>180</v>
      </c>
      <c r="BK133" s="196">
        <f>ROUND(I133*H133,2)</f>
        <v>0</v>
      </c>
      <c r="BL133" s="14" t="s">
        <v>179</v>
      </c>
      <c r="BM133" s="195" t="s">
        <v>220</v>
      </c>
    </row>
    <row r="134" spans="1:65" s="12" customFormat="1" ht="22.9" customHeight="1">
      <c r="B134" s="168"/>
      <c r="C134" s="169"/>
      <c r="D134" s="170" t="s">
        <v>71</v>
      </c>
      <c r="E134" s="182" t="s">
        <v>189</v>
      </c>
      <c r="F134" s="182" t="s">
        <v>1037</v>
      </c>
      <c r="G134" s="169"/>
      <c r="H134" s="169"/>
      <c r="I134" s="172"/>
      <c r="J134" s="183">
        <f>BK134</f>
        <v>0</v>
      </c>
      <c r="K134" s="169"/>
      <c r="L134" s="174"/>
      <c r="M134" s="175"/>
      <c r="N134" s="176"/>
      <c r="O134" s="176"/>
      <c r="P134" s="177">
        <f>SUM(P135:P142)</f>
        <v>0</v>
      </c>
      <c r="Q134" s="176"/>
      <c r="R134" s="177">
        <f>SUM(R135:R142)</f>
        <v>0.10163999999999999</v>
      </c>
      <c r="S134" s="176"/>
      <c r="T134" s="178">
        <f>SUM(T135:T142)</f>
        <v>0</v>
      </c>
      <c r="AR134" s="179" t="s">
        <v>80</v>
      </c>
      <c r="AT134" s="180" t="s">
        <v>71</v>
      </c>
      <c r="AU134" s="180" t="s">
        <v>80</v>
      </c>
      <c r="AY134" s="179" t="s">
        <v>172</v>
      </c>
      <c r="BK134" s="181">
        <f>SUM(BK135:BK142)</f>
        <v>0</v>
      </c>
    </row>
    <row r="135" spans="1:65" s="2" customFormat="1" ht="24.2" customHeight="1">
      <c r="A135" s="31"/>
      <c r="B135" s="32"/>
      <c r="C135" s="184" t="s">
        <v>200</v>
      </c>
      <c r="D135" s="184" t="s">
        <v>175</v>
      </c>
      <c r="E135" s="185" t="s">
        <v>1764</v>
      </c>
      <c r="F135" s="186" t="s">
        <v>1765</v>
      </c>
      <c r="G135" s="187" t="s">
        <v>337</v>
      </c>
      <c r="H135" s="188">
        <v>15</v>
      </c>
      <c r="I135" s="189"/>
      <c r="J135" s="188">
        <f t="shared" ref="J135:J142" si="0">ROUND(I135*H135,2)</f>
        <v>0</v>
      </c>
      <c r="K135" s="190"/>
      <c r="L135" s="36"/>
      <c r="M135" s="191" t="s">
        <v>1</v>
      </c>
      <c r="N135" s="192" t="s">
        <v>38</v>
      </c>
      <c r="O135" s="68"/>
      <c r="P135" s="193">
        <f t="shared" ref="P135:P142" si="1">O135*H135</f>
        <v>0</v>
      </c>
      <c r="Q135" s="193">
        <v>0</v>
      </c>
      <c r="R135" s="193">
        <f t="shared" ref="R135:R142" si="2">Q135*H135</f>
        <v>0</v>
      </c>
      <c r="S135" s="193">
        <v>0</v>
      </c>
      <c r="T135" s="194">
        <f t="shared" ref="T135:T142" si="3"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95" t="s">
        <v>179</v>
      </c>
      <c r="AT135" s="195" t="s">
        <v>175</v>
      </c>
      <c r="AU135" s="195" t="s">
        <v>180</v>
      </c>
      <c r="AY135" s="14" t="s">
        <v>172</v>
      </c>
      <c r="BE135" s="196">
        <f t="shared" ref="BE135:BE142" si="4">IF(N135="základná",J135,0)</f>
        <v>0</v>
      </c>
      <c r="BF135" s="196">
        <f t="shared" ref="BF135:BF142" si="5">IF(N135="znížená",J135,0)</f>
        <v>0</v>
      </c>
      <c r="BG135" s="196">
        <f t="shared" ref="BG135:BG142" si="6">IF(N135="zákl. prenesená",J135,0)</f>
        <v>0</v>
      </c>
      <c r="BH135" s="196">
        <f t="shared" ref="BH135:BH142" si="7">IF(N135="zníž. prenesená",J135,0)</f>
        <v>0</v>
      </c>
      <c r="BI135" s="196">
        <f t="shared" ref="BI135:BI142" si="8">IF(N135="nulová",J135,0)</f>
        <v>0</v>
      </c>
      <c r="BJ135" s="14" t="s">
        <v>180</v>
      </c>
      <c r="BK135" s="196">
        <f t="shared" ref="BK135:BK142" si="9">ROUND(I135*H135,2)</f>
        <v>0</v>
      </c>
      <c r="BL135" s="14" t="s">
        <v>179</v>
      </c>
      <c r="BM135" s="195" t="s">
        <v>232</v>
      </c>
    </row>
    <row r="136" spans="1:65" s="2" customFormat="1" ht="24.2" customHeight="1">
      <c r="A136" s="31"/>
      <c r="B136" s="32"/>
      <c r="C136" s="184" t="s">
        <v>208</v>
      </c>
      <c r="D136" s="184" t="s">
        <v>175</v>
      </c>
      <c r="E136" s="185" t="s">
        <v>2130</v>
      </c>
      <c r="F136" s="186" t="s">
        <v>2131</v>
      </c>
      <c r="G136" s="187" t="s">
        <v>337</v>
      </c>
      <c r="H136" s="188">
        <v>16</v>
      </c>
      <c r="I136" s="189"/>
      <c r="J136" s="188">
        <f t="shared" si="0"/>
        <v>0</v>
      </c>
      <c r="K136" s="190"/>
      <c r="L136" s="36"/>
      <c r="M136" s="191" t="s">
        <v>1</v>
      </c>
      <c r="N136" s="192" t="s">
        <v>38</v>
      </c>
      <c r="O136" s="68"/>
      <c r="P136" s="193">
        <f t="shared" si="1"/>
        <v>0</v>
      </c>
      <c r="Q136" s="193">
        <v>0</v>
      </c>
      <c r="R136" s="193">
        <f t="shared" si="2"/>
        <v>0</v>
      </c>
      <c r="S136" s="193">
        <v>0</v>
      </c>
      <c r="T136" s="194">
        <f t="shared" si="3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95" t="s">
        <v>179</v>
      </c>
      <c r="AT136" s="195" t="s">
        <v>175</v>
      </c>
      <c r="AU136" s="195" t="s">
        <v>180</v>
      </c>
      <c r="AY136" s="14" t="s">
        <v>172</v>
      </c>
      <c r="BE136" s="196">
        <f t="shared" si="4"/>
        <v>0</v>
      </c>
      <c r="BF136" s="196">
        <f t="shared" si="5"/>
        <v>0</v>
      </c>
      <c r="BG136" s="196">
        <f t="shared" si="6"/>
        <v>0</v>
      </c>
      <c r="BH136" s="196">
        <f t="shared" si="7"/>
        <v>0</v>
      </c>
      <c r="BI136" s="196">
        <f t="shared" si="8"/>
        <v>0</v>
      </c>
      <c r="BJ136" s="14" t="s">
        <v>180</v>
      </c>
      <c r="BK136" s="196">
        <f t="shared" si="9"/>
        <v>0</v>
      </c>
      <c r="BL136" s="14" t="s">
        <v>179</v>
      </c>
      <c r="BM136" s="195" t="s">
        <v>245</v>
      </c>
    </row>
    <row r="137" spans="1:65" s="2" customFormat="1" ht="33.6" customHeight="1">
      <c r="A137" s="31"/>
      <c r="B137" s="32"/>
      <c r="C137" s="197" t="s">
        <v>215</v>
      </c>
      <c r="D137" s="197" t="s">
        <v>256</v>
      </c>
      <c r="E137" s="198" t="s">
        <v>1766</v>
      </c>
      <c r="F137" s="199" t="s">
        <v>1767</v>
      </c>
      <c r="G137" s="200" t="s">
        <v>337</v>
      </c>
      <c r="H137" s="201">
        <v>47</v>
      </c>
      <c r="I137" s="202"/>
      <c r="J137" s="201">
        <f t="shared" si="0"/>
        <v>0</v>
      </c>
      <c r="K137" s="203"/>
      <c r="L137" s="204"/>
      <c r="M137" s="205" t="s">
        <v>1</v>
      </c>
      <c r="N137" s="206" t="s">
        <v>38</v>
      </c>
      <c r="O137" s="68"/>
      <c r="P137" s="193">
        <f t="shared" si="1"/>
        <v>0</v>
      </c>
      <c r="Q137" s="193">
        <v>3.3E-4</v>
      </c>
      <c r="R137" s="193">
        <f t="shared" si="2"/>
        <v>1.5509999999999999E-2</v>
      </c>
      <c r="S137" s="193">
        <v>0</v>
      </c>
      <c r="T137" s="194">
        <f t="shared" si="3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95" t="s">
        <v>220</v>
      </c>
      <c r="AT137" s="195" t="s">
        <v>256</v>
      </c>
      <c r="AU137" s="195" t="s">
        <v>180</v>
      </c>
      <c r="AY137" s="14" t="s">
        <v>172</v>
      </c>
      <c r="BE137" s="196">
        <f t="shared" si="4"/>
        <v>0</v>
      </c>
      <c r="BF137" s="196">
        <f t="shared" si="5"/>
        <v>0</v>
      </c>
      <c r="BG137" s="196">
        <f t="shared" si="6"/>
        <v>0</v>
      </c>
      <c r="BH137" s="196">
        <f t="shared" si="7"/>
        <v>0</v>
      </c>
      <c r="BI137" s="196">
        <f t="shared" si="8"/>
        <v>0</v>
      </c>
      <c r="BJ137" s="14" t="s">
        <v>180</v>
      </c>
      <c r="BK137" s="196">
        <f t="shared" si="9"/>
        <v>0</v>
      </c>
      <c r="BL137" s="14" t="s">
        <v>179</v>
      </c>
      <c r="BM137" s="195" t="s">
        <v>255</v>
      </c>
    </row>
    <row r="138" spans="1:65" s="2" customFormat="1" ht="24.2" customHeight="1">
      <c r="A138" s="31"/>
      <c r="B138" s="32"/>
      <c r="C138" s="184" t="s">
        <v>220</v>
      </c>
      <c r="D138" s="184" t="s">
        <v>175</v>
      </c>
      <c r="E138" s="185" t="s">
        <v>1768</v>
      </c>
      <c r="F138" s="186" t="s">
        <v>1769</v>
      </c>
      <c r="G138" s="187" t="s">
        <v>337</v>
      </c>
      <c r="H138" s="188">
        <v>255</v>
      </c>
      <c r="I138" s="189"/>
      <c r="J138" s="188">
        <f t="shared" si="0"/>
        <v>0</v>
      </c>
      <c r="K138" s="190"/>
      <c r="L138" s="36"/>
      <c r="M138" s="191" t="s">
        <v>1</v>
      </c>
      <c r="N138" s="192" t="s">
        <v>38</v>
      </c>
      <c r="O138" s="68"/>
      <c r="P138" s="193">
        <f t="shared" si="1"/>
        <v>0</v>
      </c>
      <c r="Q138" s="193">
        <v>0</v>
      </c>
      <c r="R138" s="193">
        <f t="shared" si="2"/>
        <v>0</v>
      </c>
      <c r="S138" s="193">
        <v>0</v>
      </c>
      <c r="T138" s="194">
        <f t="shared" si="3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95" t="s">
        <v>179</v>
      </c>
      <c r="AT138" s="195" t="s">
        <v>175</v>
      </c>
      <c r="AU138" s="195" t="s">
        <v>180</v>
      </c>
      <c r="AY138" s="14" t="s">
        <v>172</v>
      </c>
      <c r="BE138" s="196">
        <f t="shared" si="4"/>
        <v>0</v>
      </c>
      <c r="BF138" s="196">
        <f t="shared" si="5"/>
        <v>0</v>
      </c>
      <c r="BG138" s="196">
        <f t="shared" si="6"/>
        <v>0</v>
      </c>
      <c r="BH138" s="196">
        <f t="shared" si="7"/>
        <v>0</v>
      </c>
      <c r="BI138" s="196">
        <f t="shared" si="8"/>
        <v>0</v>
      </c>
      <c r="BJ138" s="14" t="s">
        <v>180</v>
      </c>
      <c r="BK138" s="196">
        <f t="shared" si="9"/>
        <v>0</v>
      </c>
      <c r="BL138" s="14" t="s">
        <v>179</v>
      </c>
      <c r="BM138" s="195" t="s">
        <v>266</v>
      </c>
    </row>
    <row r="139" spans="1:65" s="2" customFormat="1" ht="37.9" customHeight="1">
      <c r="A139" s="31"/>
      <c r="B139" s="32"/>
      <c r="C139" s="197" t="s">
        <v>226</v>
      </c>
      <c r="D139" s="197" t="s">
        <v>256</v>
      </c>
      <c r="E139" s="198" t="s">
        <v>1766</v>
      </c>
      <c r="F139" s="199" t="s">
        <v>1767</v>
      </c>
      <c r="G139" s="200" t="s">
        <v>337</v>
      </c>
      <c r="H139" s="201">
        <v>255</v>
      </c>
      <c r="I139" s="202"/>
      <c r="J139" s="201">
        <f t="shared" si="0"/>
        <v>0</v>
      </c>
      <c r="K139" s="203"/>
      <c r="L139" s="204"/>
      <c r="M139" s="205" t="s">
        <v>1</v>
      </c>
      <c r="N139" s="206" t="s">
        <v>38</v>
      </c>
      <c r="O139" s="68"/>
      <c r="P139" s="193">
        <f t="shared" si="1"/>
        <v>0</v>
      </c>
      <c r="Q139" s="193">
        <v>3.3E-4</v>
      </c>
      <c r="R139" s="193">
        <f t="shared" si="2"/>
        <v>8.4150000000000003E-2</v>
      </c>
      <c r="S139" s="193">
        <v>0</v>
      </c>
      <c r="T139" s="194">
        <f t="shared" si="3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95" t="s">
        <v>220</v>
      </c>
      <c r="AT139" s="195" t="s">
        <v>256</v>
      </c>
      <c r="AU139" s="195" t="s">
        <v>180</v>
      </c>
      <c r="AY139" s="14" t="s">
        <v>172</v>
      </c>
      <c r="BE139" s="196">
        <f t="shared" si="4"/>
        <v>0</v>
      </c>
      <c r="BF139" s="196">
        <f t="shared" si="5"/>
        <v>0</v>
      </c>
      <c r="BG139" s="196">
        <f t="shared" si="6"/>
        <v>0</v>
      </c>
      <c r="BH139" s="196">
        <f t="shared" si="7"/>
        <v>0</v>
      </c>
      <c r="BI139" s="196">
        <f t="shared" si="8"/>
        <v>0</v>
      </c>
      <c r="BJ139" s="14" t="s">
        <v>180</v>
      </c>
      <c r="BK139" s="196">
        <f t="shared" si="9"/>
        <v>0</v>
      </c>
      <c r="BL139" s="14" t="s">
        <v>179</v>
      </c>
      <c r="BM139" s="195" t="s">
        <v>376</v>
      </c>
    </row>
    <row r="140" spans="1:65" s="2" customFormat="1" ht="14.45" customHeight="1">
      <c r="A140" s="31"/>
      <c r="B140" s="32"/>
      <c r="C140" s="184" t="s">
        <v>232</v>
      </c>
      <c r="D140" s="184" t="s">
        <v>175</v>
      </c>
      <c r="E140" s="185" t="s">
        <v>2132</v>
      </c>
      <c r="F140" s="186" t="s">
        <v>2133</v>
      </c>
      <c r="G140" s="187" t="s">
        <v>1048</v>
      </c>
      <c r="H140" s="188">
        <v>6</v>
      </c>
      <c r="I140" s="189"/>
      <c r="J140" s="188">
        <f t="shared" si="0"/>
        <v>0</v>
      </c>
      <c r="K140" s="190"/>
      <c r="L140" s="36"/>
      <c r="M140" s="191" t="s">
        <v>1</v>
      </c>
      <c r="N140" s="192" t="s">
        <v>38</v>
      </c>
      <c r="O140" s="68"/>
      <c r="P140" s="193">
        <f t="shared" si="1"/>
        <v>0</v>
      </c>
      <c r="Q140" s="193">
        <v>0</v>
      </c>
      <c r="R140" s="193">
        <f t="shared" si="2"/>
        <v>0</v>
      </c>
      <c r="S140" s="193">
        <v>0</v>
      </c>
      <c r="T140" s="194">
        <f t="shared" si="3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95" t="s">
        <v>179</v>
      </c>
      <c r="AT140" s="195" t="s">
        <v>175</v>
      </c>
      <c r="AU140" s="195" t="s">
        <v>180</v>
      </c>
      <c r="AY140" s="14" t="s">
        <v>172</v>
      </c>
      <c r="BE140" s="196">
        <f t="shared" si="4"/>
        <v>0</v>
      </c>
      <c r="BF140" s="196">
        <f t="shared" si="5"/>
        <v>0</v>
      </c>
      <c r="BG140" s="196">
        <f t="shared" si="6"/>
        <v>0</v>
      </c>
      <c r="BH140" s="196">
        <f t="shared" si="7"/>
        <v>0</v>
      </c>
      <c r="BI140" s="196">
        <f t="shared" si="8"/>
        <v>0</v>
      </c>
      <c r="BJ140" s="14" t="s">
        <v>180</v>
      </c>
      <c r="BK140" s="196">
        <f t="shared" si="9"/>
        <v>0</v>
      </c>
      <c r="BL140" s="14" t="s">
        <v>179</v>
      </c>
      <c r="BM140" s="195" t="s">
        <v>8</v>
      </c>
    </row>
    <row r="141" spans="1:65" s="2" customFormat="1" ht="24.2" customHeight="1">
      <c r="A141" s="31"/>
      <c r="B141" s="32"/>
      <c r="C141" s="197" t="s">
        <v>237</v>
      </c>
      <c r="D141" s="197" t="s">
        <v>256</v>
      </c>
      <c r="E141" s="198" t="s">
        <v>2134</v>
      </c>
      <c r="F141" s="199" t="s">
        <v>2135</v>
      </c>
      <c r="G141" s="200" t="s">
        <v>1048</v>
      </c>
      <c r="H141" s="201">
        <v>6</v>
      </c>
      <c r="I141" s="202"/>
      <c r="J141" s="201">
        <f t="shared" si="0"/>
        <v>0</v>
      </c>
      <c r="K141" s="203"/>
      <c r="L141" s="204"/>
      <c r="M141" s="205" t="s">
        <v>1</v>
      </c>
      <c r="N141" s="206" t="s">
        <v>38</v>
      </c>
      <c r="O141" s="68"/>
      <c r="P141" s="193">
        <f t="shared" si="1"/>
        <v>0</v>
      </c>
      <c r="Q141" s="193">
        <v>3.3E-4</v>
      </c>
      <c r="R141" s="193">
        <f t="shared" si="2"/>
        <v>1.98E-3</v>
      </c>
      <c r="S141" s="193">
        <v>0</v>
      </c>
      <c r="T141" s="194">
        <f t="shared" si="3"/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95" t="s">
        <v>220</v>
      </c>
      <c r="AT141" s="195" t="s">
        <v>256</v>
      </c>
      <c r="AU141" s="195" t="s">
        <v>180</v>
      </c>
      <c r="AY141" s="14" t="s">
        <v>172</v>
      </c>
      <c r="BE141" s="196">
        <f t="shared" si="4"/>
        <v>0</v>
      </c>
      <c r="BF141" s="196">
        <f t="shared" si="5"/>
        <v>0</v>
      </c>
      <c r="BG141" s="196">
        <f t="shared" si="6"/>
        <v>0</v>
      </c>
      <c r="BH141" s="196">
        <f t="shared" si="7"/>
        <v>0</v>
      </c>
      <c r="BI141" s="196">
        <f t="shared" si="8"/>
        <v>0</v>
      </c>
      <c r="BJ141" s="14" t="s">
        <v>180</v>
      </c>
      <c r="BK141" s="196">
        <f t="shared" si="9"/>
        <v>0</v>
      </c>
      <c r="BL141" s="14" t="s">
        <v>179</v>
      </c>
      <c r="BM141" s="195" t="s">
        <v>241</v>
      </c>
    </row>
    <row r="142" spans="1:65" s="2" customFormat="1" ht="14.45" customHeight="1">
      <c r="A142" s="31"/>
      <c r="B142" s="32"/>
      <c r="C142" s="184" t="s">
        <v>245</v>
      </c>
      <c r="D142" s="184" t="s">
        <v>175</v>
      </c>
      <c r="E142" s="185" t="s">
        <v>1774</v>
      </c>
      <c r="F142" s="186" t="s">
        <v>1775</v>
      </c>
      <c r="G142" s="187" t="s">
        <v>337</v>
      </c>
      <c r="H142" s="188">
        <v>302</v>
      </c>
      <c r="I142" s="189"/>
      <c r="J142" s="188">
        <f t="shared" si="0"/>
        <v>0</v>
      </c>
      <c r="K142" s="190"/>
      <c r="L142" s="36"/>
      <c r="M142" s="191" t="s">
        <v>1</v>
      </c>
      <c r="N142" s="192" t="s">
        <v>38</v>
      </c>
      <c r="O142" s="68"/>
      <c r="P142" s="193">
        <f t="shared" si="1"/>
        <v>0</v>
      </c>
      <c r="Q142" s="193">
        <v>0</v>
      </c>
      <c r="R142" s="193">
        <f t="shared" si="2"/>
        <v>0</v>
      </c>
      <c r="S142" s="193">
        <v>0</v>
      </c>
      <c r="T142" s="194">
        <f t="shared" si="3"/>
        <v>0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95" t="s">
        <v>179</v>
      </c>
      <c r="AT142" s="195" t="s">
        <v>175</v>
      </c>
      <c r="AU142" s="195" t="s">
        <v>180</v>
      </c>
      <c r="AY142" s="14" t="s">
        <v>172</v>
      </c>
      <c r="BE142" s="196">
        <f t="shared" si="4"/>
        <v>0</v>
      </c>
      <c r="BF142" s="196">
        <f t="shared" si="5"/>
        <v>0</v>
      </c>
      <c r="BG142" s="196">
        <f t="shared" si="6"/>
        <v>0</v>
      </c>
      <c r="BH142" s="196">
        <f t="shared" si="7"/>
        <v>0</v>
      </c>
      <c r="BI142" s="196">
        <f t="shared" si="8"/>
        <v>0</v>
      </c>
      <c r="BJ142" s="14" t="s">
        <v>180</v>
      </c>
      <c r="BK142" s="196">
        <f t="shared" si="9"/>
        <v>0</v>
      </c>
      <c r="BL142" s="14" t="s">
        <v>179</v>
      </c>
      <c r="BM142" s="195" t="s">
        <v>386</v>
      </c>
    </row>
    <row r="143" spans="1:65" s="12" customFormat="1" ht="22.9" customHeight="1">
      <c r="B143" s="168"/>
      <c r="C143" s="169"/>
      <c r="D143" s="170" t="s">
        <v>71</v>
      </c>
      <c r="E143" s="182" t="s">
        <v>220</v>
      </c>
      <c r="F143" s="182" t="s">
        <v>2341</v>
      </c>
      <c r="G143" s="169"/>
      <c r="H143" s="169"/>
      <c r="I143" s="172"/>
      <c r="J143" s="183">
        <f>BK143</f>
        <v>0</v>
      </c>
      <c r="K143" s="169"/>
      <c r="L143" s="174"/>
      <c r="M143" s="175"/>
      <c r="N143" s="176"/>
      <c r="O143" s="176"/>
      <c r="P143" s="177">
        <f>SUM(P144:P145)</f>
        <v>0</v>
      </c>
      <c r="Q143" s="176"/>
      <c r="R143" s="177">
        <f>SUM(R144:R145)</f>
        <v>8.8590000000000002E-2</v>
      </c>
      <c r="S143" s="176"/>
      <c r="T143" s="178">
        <f>SUM(T144:T145)</f>
        <v>0</v>
      </c>
      <c r="AR143" s="179" t="s">
        <v>80</v>
      </c>
      <c r="AT143" s="180" t="s">
        <v>71</v>
      </c>
      <c r="AU143" s="180" t="s">
        <v>80</v>
      </c>
      <c r="AY143" s="179" t="s">
        <v>172</v>
      </c>
      <c r="BK143" s="181">
        <f>SUM(BK144:BK145)</f>
        <v>0</v>
      </c>
    </row>
    <row r="144" spans="1:65" s="2" customFormat="1" ht="24.2" customHeight="1">
      <c r="A144" s="31"/>
      <c r="B144" s="32"/>
      <c r="C144" s="184" t="s">
        <v>251</v>
      </c>
      <c r="D144" s="184" t="s">
        <v>175</v>
      </c>
      <c r="E144" s="185" t="s">
        <v>2342</v>
      </c>
      <c r="F144" s="186" t="s">
        <v>2343</v>
      </c>
      <c r="G144" s="187" t="s">
        <v>1048</v>
      </c>
      <c r="H144" s="188">
        <v>1</v>
      </c>
      <c r="I144" s="189"/>
      <c r="J144" s="188">
        <f>ROUND(I144*H144,2)</f>
        <v>0</v>
      </c>
      <c r="K144" s="190"/>
      <c r="L144" s="36"/>
      <c r="M144" s="191" t="s">
        <v>1</v>
      </c>
      <c r="N144" s="192" t="s">
        <v>38</v>
      </c>
      <c r="O144" s="68"/>
      <c r="P144" s="193">
        <f>O144*H144</f>
        <v>0</v>
      </c>
      <c r="Q144" s="193">
        <v>8.8590000000000002E-2</v>
      </c>
      <c r="R144" s="193">
        <f>Q144*H144</f>
        <v>8.8590000000000002E-2</v>
      </c>
      <c r="S144" s="193">
        <v>0</v>
      </c>
      <c r="T144" s="194">
        <f>S144*H144</f>
        <v>0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R144" s="195" t="s">
        <v>179</v>
      </c>
      <c r="AT144" s="195" t="s">
        <v>175</v>
      </c>
      <c r="AU144" s="195" t="s">
        <v>180</v>
      </c>
      <c r="AY144" s="14" t="s">
        <v>172</v>
      </c>
      <c r="BE144" s="196">
        <f>IF(N144="základná",J144,0)</f>
        <v>0</v>
      </c>
      <c r="BF144" s="196">
        <f>IF(N144="znížená",J144,0)</f>
        <v>0</v>
      </c>
      <c r="BG144" s="196">
        <f>IF(N144="zákl. prenesená",J144,0)</f>
        <v>0</v>
      </c>
      <c r="BH144" s="196">
        <f>IF(N144="zníž. prenesená",J144,0)</f>
        <v>0</v>
      </c>
      <c r="BI144" s="196">
        <f>IF(N144="nulová",J144,0)</f>
        <v>0</v>
      </c>
      <c r="BJ144" s="14" t="s">
        <v>180</v>
      </c>
      <c r="BK144" s="196">
        <f>ROUND(I144*H144,2)</f>
        <v>0</v>
      </c>
      <c r="BL144" s="14" t="s">
        <v>179</v>
      </c>
      <c r="BM144" s="195" t="s">
        <v>398</v>
      </c>
    </row>
    <row r="145" spans="1:65" s="2" customFormat="1" ht="24.2" customHeight="1">
      <c r="A145" s="31"/>
      <c r="B145" s="32"/>
      <c r="C145" s="197" t="s">
        <v>255</v>
      </c>
      <c r="D145" s="197" t="s">
        <v>256</v>
      </c>
      <c r="E145" s="198" t="s">
        <v>2344</v>
      </c>
      <c r="F145" s="199" t="s">
        <v>2345</v>
      </c>
      <c r="G145" s="200" t="s">
        <v>1048</v>
      </c>
      <c r="H145" s="201">
        <v>1</v>
      </c>
      <c r="I145" s="202"/>
      <c r="J145" s="201">
        <f>ROUND(I145*H145,2)</f>
        <v>0</v>
      </c>
      <c r="K145" s="203"/>
      <c r="L145" s="204"/>
      <c r="M145" s="205" t="s">
        <v>1</v>
      </c>
      <c r="N145" s="206" t="s">
        <v>38</v>
      </c>
      <c r="O145" s="68"/>
      <c r="P145" s="193">
        <f>O145*H145</f>
        <v>0</v>
      </c>
      <c r="Q145" s="193">
        <v>0</v>
      </c>
      <c r="R145" s="193">
        <f>Q145*H145</f>
        <v>0</v>
      </c>
      <c r="S145" s="193">
        <v>0</v>
      </c>
      <c r="T145" s="194">
        <f>S145*H145</f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95" t="s">
        <v>220</v>
      </c>
      <c r="AT145" s="195" t="s">
        <v>256</v>
      </c>
      <c r="AU145" s="195" t="s">
        <v>180</v>
      </c>
      <c r="AY145" s="14" t="s">
        <v>172</v>
      </c>
      <c r="BE145" s="196">
        <f>IF(N145="základná",J145,0)</f>
        <v>0</v>
      </c>
      <c r="BF145" s="196">
        <f>IF(N145="znížená",J145,0)</f>
        <v>0</v>
      </c>
      <c r="BG145" s="196">
        <f>IF(N145="zákl. prenesená",J145,0)</f>
        <v>0</v>
      </c>
      <c r="BH145" s="196">
        <f>IF(N145="zníž. prenesená",J145,0)</f>
        <v>0</v>
      </c>
      <c r="BI145" s="196">
        <f>IF(N145="nulová",J145,0)</f>
        <v>0</v>
      </c>
      <c r="BJ145" s="14" t="s">
        <v>180</v>
      </c>
      <c r="BK145" s="196">
        <f>ROUND(I145*H145,2)</f>
        <v>0</v>
      </c>
      <c r="BL145" s="14" t="s">
        <v>179</v>
      </c>
      <c r="BM145" s="195" t="s">
        <v>406</v>
      </c>
    </row>
    <row r="146" spans="1:65" s="12" customFormat="1" ht="22.9" customHeight="1">
      <c r="B146" s="168"/>
      <c r="C146" s="169"/>
      <c r="D146" s="170" t="s">
        <v>71</v>
      </c>
      <c r="E146" s="182" t="s">
        <v>226</v>
      </c>
      <c r="F146" s="182" t="s">
        <v>1045</v>
      </c>
      <c r="G146" s="169"/>
      <c r="H146" s="169"/>
      <c r="I146" s="172"/>
      <c r="J146" s="183">
        <f>BK146</f>
        <v>0</v>
      </c>
      <c r="K146" s="169"/>
      <c r="L146" s="174"/>
      <c r="M146" s="175"/>
      <c r="N146" s="176"/>
      <c r="O146" s="176"/>
      <c r="P146" s="177">
        <f>P147</f>
        <v>0</v>
      </c>
      <c r="Q146" s="176"/>
      <c r="R146" s="177">
        <f>R147</f>
        <v>2.7000000000000001E-3</v>
      </c>
      <c r="S146" s="176"/>
      <c r="T146" s="178">
        <f>T147</f>
        <v>1.8000000000000002E-2</v>
      </c>
      <c r="AR146" s="179" t="s">
        <v>80</v>
      </c>
      <c r="AT146" s="180" t="s">
        <v>71</v>
      </c>
      <c r="AU146" s="180" t="s">
        <v>80</v>
      </c>
      <c r="AY146" s="179" t="s">
        <v>172</v>
      </c>
      <c r="BK146" s="181">
        <f>BK147</f>
        <v>0</v>
      </c>
    </row>
    <row r="147" spans="1:65" s="2" customFormat="1" ht="24.2" customHeight="1">
      <c r="A147" s="31"/>
      <c r="B147" s="32"/>
      <c r="C147" s="184" t="s">
        <v>260</v>
      </c>
      <c r="D147" s="184" t="s">
        <v>175</v>
      </c>
      <c r="E147" s="185" t="s">
        <v>1046</v>
      </c>
      <c r="F147" s="186" t="s">
        <v>1047</v>
      </c>
      <c r="G147" s="187" t="s">
        <v>1048</v>
      </c>
      <c r="H147" s="188">
        <v>6</v>
      </c>
      <c r="I147" s="189"/>
      <c r="J147" s="188">
        <f>ROUND(I147*H147,2)</f>
        <v>0</v>
      </c>
      <c r="K147" s="190"/>
      <c r="L147" s="36"/>
      <c r="M147" s="191" t="s">
        <v>1</v>
      </c>
      <c r="N147" s="192" t="s">
        <v>38</v>
      </c>
      <c r="O147" s="68"/>
      <c r="P147" s="193">
        <f>O147*H147</f>
        <v>0</v>
      </c>
      <c r="Q147" s="193">
        <v>4.4999999999999999E-4</v>
      </c>
      <c r="R147" s="193">
        <f>Q147*H147</f>
        <v>2.7000000000000001E-3</v>
      </c>
      <c r="S147" s="193">
        <v>3.0000000000000001E-3</v>
      </c>
      <c r="T147" s="194">
        <f>S147*H147</f>
        <v>1.8000000000000002E-2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95" t="s">
        <v>179</v>
      </c>
      <c r="AT147" s="195" t="s">
        <v>175</v>
      </c>
      <c r="AU147" s="195" t="s">
        <v>180</v>
      </c>
      <c r="AY147" s="14" t="s">
        <v>172</v>
      </c>
      <c r="BE147" s="196">
        <f>IF(N147="základná",J147,0)</f>
        <v>0</v>
      </c>
      <c r="BF147" s="196">
        <f>IF(N147="znížená",J147,0)</f>
        <v>0</v>
      </c>
      <c r="BG147" s="196">
        <f>IF(N147="zákl. prenesená",J147,0)</f>
        <v>0</v>
      </c>
      <c r="BH147" s="196">
        <f>IF(N147="zníž. prenesená",J147,0)</f>
        <v>0</v>
      </c>
      <c r="BI147" s="196">
        <f>IF(N147="nulová",J147,0)</f>
        <v>0</v>
      </c>
      <c r="BJ147" s="14" t="s">
        <v>180</v>
      </c>
      <c r="BK147" s="196">
        <f>ROUND(I147*H147,2)</f>
        <v>0</v>
      </c>
      <c r="BL147" s="14" t="s">
        <v>179</v>
      </c>
      <c r="BM147" s="195" t="s">
        <v>416</v>
      </c>
    </row>
    <row r="148" spans="1:65" s="12" customFormat="1" ht="25.9" customHeight="1">
      <c r="B148" s="168"/>
      <c r="C148" s="169"/>
      <c r="D148" s="170" t="s">
        <v>71</v>
      </c>
      <c r="E148" s="171" t="s">
        <v>1049</v>
      </c>
      <c r="F148" s="171" t="s">
        <v>1050</v>
      </c>
      <c r="G148" s="169"/>
      <c r="H148" s="169"/>
      <c r="I148" s="172"/>
      <c r="J148" s="173">
        <f>BK148</f>
        <v>0</v>
      </c>
      <c r="K148" s="169"/>
      <c r="L148" s="174"/>
      <c r="M148" s="175"/>
      <c r="N148" s="176"/>
      <c r="O148" s="176"/>
      <c r="P148" s="177">
        <f>P149+P189+P348</f>
        <v>0</v>
      </c>
      <c r="Q148" s="176"/>
      <c r="R148" s="177">
        <f>R149+R189+R348</f>
        <v>13.744874999999999</v>
      </c>
      <c r="S148" s="176"/>
      <c r="T148" s="178">
        <f>T149+T189+T348</f>
        <v>0.34</v>
      </c>
      <c r="AR148" s="179" t="s">
        <v>80</v>
      </c>
      <c r="AT148" s="180" t="s">
        <v>71</v>
      </c>
      <c r="AU148" s="180" t="s">
        <v>72</v>
      </c>
      <c r="AY148" s="179" t="s">
        <v>172</v>
      </c>
      <c r="BK148" s="181">
        <f>BK149+BK189+BK348</f>
        <v>0</v>
      </c>
    </row>
    <row r="149" spans="1:65" s="12" customFormat="1" ht="22.9" customHeight="1">
      <c r="B149" s="168"/>
      <c r="C149" s="169"/>
      <c r="D149" s="170" t="s">
        <v>71</v>
      </c>
      <c r="E149" s="182" t="s">
        <v>1051</v>
      </c>
      <c r="F149" s="182" t="s">
        <v>1052</v>
      </c>
      <c r="G149" s="169"/>
      <c r="H149" s="169"/>
      <c r="I149" s="172"/>
      <c r="J149" s="183">
        <f>BK149</f>
        <v>0</v>
      </c>
      <c r="K149" s="169"/>
      <c r="L149" s="174"/>
      <c r="M149" s="175"/>
      <c r="N149" s="176"/>
      <c r="O149" s="176"/>
      <c r="P149" s="177">
        <f>SUM(P150:P188)</f>
        <v>0</v>
      </c>
      <c r="Q149" s="176"/>
      <c r="R149" s="177">
        <f>SUM(R150:R188)</f>
        <v>5.1255000000000009E-2</v>
      </c>
      <c r="S149" s="176"/>
      <c r="T149" s="178">
        <f>SUM(T150:T188)</f>
        <v>0</v>
      </c>
      <c r="AR149" s="179" t="s">
        <v>80</v>
      </c>
      <c r="AT149" s="180" t="s">
        <v>71</v>
      </c>
      <c r="AU149" s="180" t="s">
        <v>80</v>
      </c>
      <c r="AY149" s="179" t="s">
        <v>172</v>
      </c>
      <c r="BK149" s="181">
        <f>SUM(BK150:BK188)</f>
        <v>0</v>
      </c>
    </row>
    <row r="150" spans="1:65" s="2" customFormat="1" ht="24.2" customHeight="1">
      <c r="A150" s="31"/>
      <c r="B150" s="32"/>
      <c r="C150" s="184" t="s">
        <v>266</v>
      </c>
      <c r="D150" s="184" t="s">
        <v>175</v>
      </c>
      <c r="E150" s="185" t="s">
        <v>1053</v>
      </c>
      <c r="F150" s="186" t="s">
        <v>1054</v>
      </c>
      <c r="G150" s="187" t="s">
        <v>337</v>
      </c>
      <c r="H150" s="188">
        <v>1.5</v>
      </c>
      <c r="I150" s="189"/>
      <c r="J150" s="188">
        <f t="shared" ref="J150:J188" si="10">ROUND(I150*H150,2)</f>
        <v>0</v>
      </c>
      <c r="K150" s="190"/>
      <c r="L150" s="36"/>
      <c r="M150" s="191" t="s">
        <v>1</v>
      </c>
      <c r="N150" s="192" t="s">
        <v>38</v>
      </c>
      <c r="O150" s="68"/>
      <c r="P150" s="193">
        <f t="shared" ref="P150:P188" si="11">O150*H150</f>
        <v>0</v>
      </c>
      <c r="Q150" s="193">
        <v>0</v>
      </c>
      <c r="R150" s="193">
        <f t="shared" ref="R150:R188" si="12">Q150*H150</f>
        <v>0</v>
      </c>
      <c r="S150" s="193">
        <v>0</v>
      </c>
      <c r="T150" s="194">
        <f t="shared" ref="T150:T188" si="13">S150*H150</f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95" t="s">
        <v>179</v>
      </c>
      <c r="AT150" s="195" t="s">
        <v>175</v>
      </c>
      <c r="AU150" s="195" t="s">
        <v>180</v>
      </c>
      <c r="AY150" s="14" t="s">
        <v>172</v>
      </c>
      <c r="BE150" s="196">
        <f t="shared" ref="BE150:BE188" si="14">IF(N150="základná",J150,0)</f>
        <v>0</v>
      </c>
      <c r="BF150" s="196">
        <f t="shared" ref="BF150:BF188" si="15">IF(N150="znížená",J150,0)</f>
        <v>0</v>
      </c>
      <c r="BG150" s="196">
        <f t="shared" ref="BG150:BG188" si="16">IF(N150="zákl. prenesená",J150,0)</f>
        <v>0</v>
      </c>
      <c r="BH150" s="196">
        <f t="shared" ref="BH150:BH188" si="17">IF(N150="zníž. prenesená",J150,0)</f>
        <v>0</v>
      </c>
      <c r="BI150" s="196">
        <f t="shared" ref="BI150:BI188" si="18">IF(N150="nulová",J150,0)</f>
        <v>0</v>
      </c>
      <c r="BJ150" s="14" t="s">
        <v>180</v>
      </c>
      <c r="BK150" s="196">
        <f t="shared" ref="BK150:BK188" si="19">ROUND(I150*H150,2)</f>
        <v>0</v>
      </c>
      <c r="BL150" s="14" t="s">
        <v>179</v>
      </c>
      <c r="BM150" s="195" t="s">
        <v>426</v>
      </c>
    </row>
    <row r="151" spans="1:65" s="2" customFormat="1" ht="24.2" customHeight="1">
      <c r="A151" s="31"/>
      <c r="B151" s="32"/>
      <c r="C151" s="197" t="s">
        <v>272</v>
      </c>
      <c r="D151" s="197" t="s">
        <v>256</v>
      </c>
      <c r="E151" s="198" t="s">
        <v>1055</v>
      </c>
      <c r="F151" s="199" t="s">
        <v>1056</v>
      </c>
      <c r="G151" s="200" t="s">
        <v>337</v>
      </c>
      <c r="H151" s="201">
        <v>1.5</v>
      </c>
      <c r="I151" s="202"/>
      <c r="J151" s="201">
        <f t="shared" si="10"/>
        <v>0</v>
      </c>
      <c r="K151" s="203"/>
      <c r="L151" s="204"/>
      <c r="M151" s="205" t="s">
        <v>1</v>
      </c>
      <c r="N151" s="206" t="s">
        <v>38</v>
      </c>
      <c r="O151" s="68"/>
      <c r="P151" s="193">
        <f t="shared" si="11"/>
        <v>0</v>
      </c>
      <c r="Q151" s="193">
        <v>2.5000000000000001E-4</v>
      </c>
      <c r="R151" s="193">
        <f t="shared" si="12"/>
        <v>3.7500000000000001E-4</v>
      </c>
      <c r="S151" s="193">
        <v>0</v>
      </c>
      <c r="T151" s="194">
        <f t="shared" si="13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95" t="s">
        <v>220</v>
      </c>
      <c r="AT151" s="195" t="s">
        <v>256</v>
      </c>
      <c r="AU151" s="195" t="s">
        <v>180</v>
      </c>
      <c r="AY151" s="14" t="s">
        <v>172</v>
      </c>
      <c r="BE151" s="196">
        <f t="shared" si="14"/>
        <v>0</v>
      </c>
      <c r="BF151" s="196">
        <f t="shared" si="15"/>
        <v>0</v>
      </c>
      <c r="BG151" s="196">
        <f t="shared" si="16"/>
        <v>0</v>
      </c>
      <c r="BH151" s="196">
        <f t="shared" si="17"/>
        <v>0</v>
      </c>
      <c r="BI151" s="196">
        <f t="shared" si="18"/>
        <v>0</v>
      </c>
      <c r="BJ151" s="14" t="s">
        <v>180</v>
      </c>
      <c r="BK151" s="196">
        <f t="shared" si="19"/>
        <v>0</v>
      </c>
      <c r="BL151" s="14" t="s">
        <v>179</v>
      </c>
      <c r="BM151" s="195" t="s">
        <v>438</v>
      </c>
    </row>
    <row r="152" spans="1:65" s="2" customFormat="1" ht="24.2" customHeight="1">
      <c r="A152" s="31"/>
      <c r="B152" s="32"/>
      <c r="C152" s="184" t="s">
        <v>376</v>
      </c>
      <c r="D152" s="184" t="s">
        <v>175</v>
      </c>
      <c r="E152" s="185" t="s">
        <v>1783</v>
      </c>
      <c r="F152" s="186" t="s">
        <v>1784</v>
      </c>
      <c r="G152" s="187" t="s">
        <v>337</v>
      </c>
      <c r="H152" s="188">
        <v>4</v>
      </c>
      <c r="I152" s="189"/>
      <c r="J152" s="188">
        <f t="shared" si="10"/>
        <v>0</v>
      </c>
      <c r="K152" s="190"/>
      <c r="L152" s="36"/>
      <c r="M152" s="191" t="s">
        <v>1</v>
      </c>
      <c r="N152" s="192" t="s">
        <v>38</v>
      </c>
      <c r="O152" s="68"/>
      <c r="P152" s="193">
        <f t="shared" si="11"/>
        <v>0</v>
      </c>
      <c r="Q152" s="193">
        <v>0</v>
      </c>
      <c r="R152" s="193">
        <f t="shared" si="12"/>
        <v>0</v>
      </c>
      <c r="S152" s="193">
        <v>0</v>
      </c>
      <c r="T152" s="194">
        <f t="shared" si="13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95" t="s">
        <v>179</v>
      </c>
      <c r="AT152" s="195" t="s">
        <v>175</v>
      </c>
      <c r="AU152" s="195" t="s">
        <v>180</v>
      </c>
      <c r="AY152" s="14" t="s">
        <v>172</v>
      </c>
      <c r="BE152" s="196">
        <f t="shared" si="14"/>
        <v>0</v>
      </c>
      <c r="BF152" s="196">
        <f t="shared" si="15"/>
        <v>0</v>
      </c>
      <c r="BG152" s="196">
        <f t="shared" si="16"/>
        <v>0</v>
      </c>
      <c r="BH152" s="196">
        <f t="shared" si="17"/>
        <v>0</v>
      </c>
      <c r="BI152" s="196">
        <f t="shared" si="18"/>
        <v>0</v>
      </c>
      <c r="BJ152" s="14" t="s">
        <v>180</v>
      </c>
      <c r="BK152" s="196">
        <f t="shared" si="19"/>
        <v>0</v>
      </c>
      <c r="BL152" s="14" t="s">
        <v>179</v>
      </c>
      <c r="BM152" s="195" t="s">
        <v>450</v>
      </c>
    </row>
    <row r="153" spans="1:65" s="2" customFormat="1" ht="24.2" customHeight="1">
      <c r="A153" s="31"/>
      <c r="B153" s="32"/>
      <c r="C153" s="197" t="s">
        <v>380</v>
      </c>
      <c r="D153" s="197" t="s">
        <v>256</v>
      </c>
      <c r="E153" s="198" t="s">
        <v>1785</v>
      </c>
      <c r="F153" s="199" t="s">
        <v>1786</v>
      </c>
      <c r="G153" s="200" t="s">
        <v>337</v>
      </c>
      <c r="H153" s="201">
        <v>4</v>
      </c>
      <c r="I153" s="202"/>
      <c r="J153" s="201">
        <f t="shared" si="10"/>
        <v>0</v>
      </c>
      <c r="K153" s="203"/>
      <c r="L153" s="204"/>
      <c r="M153" s="205" t="s">
        <v>1</v>
      </c>
      <c r="N153" s="206" t="s">
        <v>38</v>
      </c>
      <c r="O153" s="68"/>
      <c r="P153" s="193">
        <f t="shared" si="11"/>
        <v>0</v>
      </c>
      <c r="Q153" s="193">
        <v>0</v>
      </c>
      <c r="R153" s="193">
        <f t="shared" si="12"/>
        <v>0</v>
      </c>
      <c r="S153" s="193">
        <v>0</v>
      </c>
      <c r="T153" s="194">
        <f t="shared" si="13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95" t="s">
        <v>220</v>
      </c>
      <c r="AT153" s="195" t="s">
        <v>256</v>
      </c>
      <c r="AU153" s="195" t="s">
        <v>180</v>
      </c>
      <c r="AY153" s="14" t="s">
        <v>172</v>
      </c>
      <c r="BE153" s="196">
        <f t="shared" si="14"/>
        <v>0</v>
      </c>
      <c r="BF153" s="196">
        <f t="shared" si="15"/>
        <v>0</v>
      </c>
      <c r="BG153" s="196">
        <f t="shared" si="16"/>
        <v>0</v>
      </c>
      <c r="BH153" s="196">
        <f t="shared" si="17"/>
        <v>0</v>
      </c>
      <c r="BI153" s="196">
        <f t="shared" si="18"/>
        <v>0</v>
      </c>
      <c r="BJ153" s="14" t="s">
        <v>180</v>
      </c>
      <c r="BK153" s="196">
        <f t="shared" si="19"/>
        <v>0</v>
      </c>
      <c r="BL153" s="14" t="s">
        <v>179</v>
      </c>
      <c r="BM153" s="195" t="s">
        <v>462</v>
      </c>
    </row>
    <row r="154" spans="1:65" s="2" customFormat="1" ht="24.2" customHeight="1">
      <c r="A154" s="31"/>
      <c r="B154" s="32"/>
      <c r="C154" s="184" t="s">
        <v>8</v>
      </c>
      <c r="D154" s="184" t="s">
        <v>175</v>
      </c>
      <c r="E154" s="185" t="s">
        <v>1112</v>
      </c>
      <c r="F154" s="186" t="s">
        <v>1113</v>
      </c>
      <c r="G154" s="187" t="s">
        <v>1048</v>
      </c>
      <c r="H154" s="188">
        <v>5</v>
      </c>
      <c r="I154" s="189"/>
      <c r="J154" s="188">
        <f t="shared" si="10"/>
        <v>0</v>
      </c>
      <c r="K154" s="190"/>
      <c r="L154" s="36"/>
      <c r="M154" s="191" t="s">
        <v>1</v>
      </c>
      <c r="N154" s="192" t="s">
        <v>38</v>
      </c>
      <c r="O154" s="68"/>
      <c r="P154" s="193">
        <f t="shared" si="11"/>
        <v>0</v>
      </c>
      <c r="Q154" s="193">
        <v>0</v>
      </c>
      <c r="R154" s="193">
        <f t="shared" si="12"/>
        <v>0</v>
      </c>
      <c r="S154" s="193">
        <v>0</v>
      </c>
      <c r="T154" s="194">
        <f t="shared" si="13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95" t="s">
        <v>179</v>
      </c>
      <c r="AT154" s="195" t="s">
        <v>175</v>
      </c>
      <c r="AU154" s="195" t="s">
        <v>180</v>
      </c>
      <c r="AY154" s="14" t="s">
        <v>172</v>
      </c>
      <c r="BE154" s="196">
        <f t="shared" si="14"/>
        <v>0</v>
      </c>
      <c r="BF154" s="196">
        <f t="shared" si="15"/>
        <v>0</v>
      </c>
      <c r="BG154" s="196">
        <f t="shared" si="16"/>
        <v>0</v>
      </c>
      <c r="BH154" s="196">
        <f t="shared" si="17"/>
        <v>0</v>
      </c>
      <c r="BI154" s="196">
        <f t="shared" si="18"/>
        <v>0</v>
      </c>
      <c r="BJ154" s="14" t="s">
        <v>180</v>
      </c>
      <c r="BK154" s="196">
        <f t="shared" si="19"/>
        <v>0</v>
      </c>
      <c r="BL154" s="14" t="s">
        <v>179</v>
      </c>
      <c r="BM154" s="195" t="s">
        <v>472</v>
      </c>
    </row>
    <row r="155" spans="1:65" s="2" customFormat="1" ht="24.2" customHeight="1">
      <c r="A155" s="31"/>
      <c r="B155" s="32"/>
      <c r="C155" s="197" t="s">
        <v>384</v>
      </c>
      <c r="D155" s="197" t="s">
        <v>256</v>
      </c>
      <c r="E155" s="198" t="s">
        <v>1787</v>
      </c>
      <c r="F155" s="199" t="s">
        <v>1788</v>
      </c>
      <c r="G155" s="200" t="s">
        <v>1048</v>
      </c>
      <c r="H155" s="201">
        <v>4</v>
      </c>
      <c r="I155" s="202"/>
      <c r="J155" s="201">
        <f t="shared" si="10"/>
        <v>0</v>
      </c>
      <c r="K155" s="203"/>
      <c r="L155" s="204"/>
      <c r="M155" s="205" t="s">
        <v>1</v>
      </c>
      <c r="N155" s="206" t="s">
        <v>38</v>
      </c>
      <c r="O155" s="68"/>
      <c r="P155" s="193">
        <f t="shared" si="11"/>
        <v>0</v>
      </c>
      <c r="Q155" s="193">
        <v>0</v>
      </c>
      <c r="R155" s="193">
        <f t="shared" si="12"/>
        <v>0</v>
      </c>
      <c r="S155" s="193">
        <v>0</v>
      </c>
      <c r="T155" s="194">
        <f t="shared" si="13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95" t="s">
        <v>220</v>
      </c>
      <c r="AT155" s="195" t="s">
        <v>256</v>
      </c>
      <c r="AU155" s="195" t="s">
        <v>180</v>
      </c>
      <c r="AY155" s="14" t="s">
        <v>172</v>
      </c>
      <c r="BE155" s="196">
        <f t="shared" si="14"/>
        <v>0</v>
      </c>
      <c r="BF155" s="196">
        <f t="shared" si="15"/>
        <v>0</v>
      </c>
      <c r="BG155" s="196">
        <f t="shared" si="16"/>
        <v>0</v>
      </c>
      <c r="BH155" s="196">
        <f t="shared" si="17"/>
        <v>0</v>
      </c>
      <c r="BI155" s="196">
        <f t="shared" si="18"/>
        <v>0</v>
      </c>
      <c r="BJ155" s="14" t="s">
        <v>180</v>
      </c>
      <c r="BK155" s="196">
        <f t="shared" si="19"/>
        <v>0</v>
      </c>
      <c r="BL155" s="14" t="s">
        <v>179</v>
      </c>
      <c r="BM155" s="195" t="s">
        <v>482</v>
      </c>
    </row>
    <row r="156" spans="1:65" s="2" customFormat="1" ht="24.2" customHeight="1">
      <c r="A156" s="31"/>
      <c r="B156" s="32"/>
      <c r="C156" s="197" t="s">
        <v>241</v>
      </c>
      <c r="D156" s="197" t="s">
        <v>256</v>
      </c>
      <c r="E156" s="198" t="s">
        <v>1789</v>
      </c>
      <c r="F156" s="199" t="s">
        <v>1790</v>
      </c>
      <c r="G156" s="200" t="s">
        <v>1048</v>
      </c>
      <c r="H156" s="201">
        <v>4</v>
      </c>
      <c r="I156" s="202"/>
      <c r="J156" s="201">
        <f t="shared" si="10"/>
        <v>0</v>
      </c>
      <c r="K156" s="203"/>
      <c r="L156" s="204"/>
      <c r="M156" s="205" t="s">
        <v>1</v>
      </c>
      <c r="N156" s="206" t="s">
        <v>38</v>
      </c>
      <c r="O156" s="68"/>
      <c r="P156" s="193">
        <f t="shared" si="11"/>
        <v>0</v>
      </c>
      <c r="Q156" s="193">
        <v>8.2000000000000007E-3</v>
      </c>
      <c r="R156" s="193">
        <f t="shared" si="12"/>
        <v>3.2800000000000003E-2</v>
      </c>
      <c r="S156" s="193">
        <v>0</v>
      </c>
      <c r="T156" s="194">
        <f t="shared" si="13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95" t="s">
        <v>220</v>
      </c>
      <c r="AT156" s="195" t="s">
        <v>256</v>
      </c>
      <c r="AU156" s="195" t="s">
        <v>180</v>
      </c>
      <c r="AY156" s="14" t="s">
        <v>172</v>
      </c>
      <c r="BE156" s="196">
        <f t="shared" si="14"/>
        <v>0</v>
      </c>
      <c r="BF156" s="196">
        <f t="shared" si="15"/>
        <v>0</v>
      </c>
      <c r="BG156" s="196">
        <f t="shared" si="16"/>
        <v>0</v>
      </c>
      <c r="BH156" s="196">
        <f t="shared" si="17"/>
        <v>0</v>
      </c>
      <c r="BI156" s="196">
        <f t="shared" si="18"/>
        <v>0</v>
      </c>
      <c r="BJ156" s="14" t="s">
        <v>180</v>
      </c>
      <c r="BK156" s="196">
        <f t="shared" si="19"/>
        <v>0</v>
      </c>
      <c r="BL156" s="14" t="s">
        <v>179</v>
      </c>
      <c r="BM156" s="195" t="s">
        <v>490</v>
      </c>
    </row>
    <row r="157" spans="1:65" s="2" customFormat="1" ht="24.2" customHeight="1">
      <c r="A157" s="31"/>
      <c r="B157" s="32"/>
      <c r="C157" s="184" t="s">
        <v>385</v>
      </c>
      <c r="D157" s="184" t="s">
        <v>175</v>
      </c>
      <c r="E157" s="185" t="s">
        <v>1116</v>
      </c>
      <c r="F157" s="186" t="s">
        <v>1117</v>
      </c>
      <c r="G157" s="187" t="s">
        <v>1048</v>
      </c>
      <c r="H157" s="188">
        <v>5</v>
      </c>
      <c r="I157" s="189"/>
      <c r="J157" s="188">
        <f t="shared" si="10"/>
        <v>0</v>
      </c>
      <c r="K157" s="190"/>
      <c r="L157" s="36"/>
      <c r="M157" s="191" t="s">
        <v>1</v>
      </c>
      <c r="N157" s="192" t="s">
        <v>38</v>
      </c>
      <c r="O157" s="68"/>
      <c r="P157" s="193">
        <f t="shared" si="11"/>
        <v>0</v>
      </c>
      <c r="Q157" s="193">
        <v>0</v>
      </c>
      <c r="R157" s="193">
        <f t="shared" si="12"/>
        <v>0</v>
      </c>
      <c r="S157" s="193">
        <v>0</v>
      </c>
      <c r="T157" s="194">
        <f t="shared" si="13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95" t="s">
        <v>179</v>
      </c>
      <c r="AT157" s="195" t="s">
        <v>175</v>
      </c>
      <c r="AU157" s="195" t="s">
        <v>180</v>
      </c>
      <c r="AY157" s="14" t="s">
        <v>172</v>
      </c>
      <c r="BE157" s="196">
        <f t="shared" si="14"/>
        <v>0</v>
      </c>
      <c r="BF157" s="196">
        <f t="shared" si="15"/>
        <v>0</v>
      </c>
      <c r="BG157" s="196">
        <f t="shared" si="16"/>
        <v>0</v>
      </c>
      <c r="BH157" s="196">
        <f t="shared" si="17"/>
        <v>0</v>
      </c>
      <c r="BI157" s="196">
        <f t="shared" si="18"/>
        <v>0</v>
      </c>
      <c r="BJ157" s="14" t="s">
        <v>180</v>
      </c>
      <c r="BK157" s="196">
        <f t="shared" si="19"/>
        <v>0</v>
      </c>
      <c r="BL157" s="14" t="s">
        <v>179</v>
      </c>
      <c r="BM157" s="195" t="s">
        <v>498</v>
      </c>
    </row>
    <row r="158" spans="1:65" s="2" customFormat="1" ht="24.2" customHeight="1">
      <c r="A158" s="31"/>
      <c r="B158" s="32"/>
      <c r="C158" s="184" t="s">
        <v>386</v>
      </c>
      <c r="D158" s="184" t="s">
        <v>175</v>
      </c>
      <c r="E158" s="185" t="s">
        <v>1118</v>
      </c>
      <c r="F158" s="186" t="s">
        <v>2346</v>
      </c>
      <c r="G158" s="187" t="s">
        <v>1048</v>
      </c>
      <c r="H158" s="188">
        <v>12</v>
      </c>
      <c r="I158" s="189"/>
      <c r="J158" s="188">
        <f t="shared" si="10"/>
        <v>0</v>
      </c>
      <c r="K158" s="190"/>
      <c r="L158" s="36"/>
      <c r="M158" s="191" t="s">
        <v>1</v>
      </c>
      <c r="N158" s="192" t="s">
        <v>38</v>
      </c>
      <c r="O158" s="68"/>
      <c r="P158" s="193">
        <f t="shared" si="11"/>
        <v>0</v>
      </c>
      <c r="Q158" s="193">
        <v>0</v>
      </c>
      <c r="R158" s="193">
        <f t="shared" si="12"/>
        <v>0</v>
      </c>
      <c r="S158" s="193">
        <v>0</v>
      </c>
      <c r="T158" s="194">
        <f t="shared" si="13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95" t="s">
        <v>179</v>
      </c>
      <c r="AT158" s="195" t="s">
        <v>175</v>
      </c>
      <c r="AU158" s="195" t="s">
        <v>180</v>
      </c>
      <c r="AY158" s="14" t="s">
        <v>172</v>
      </c>
      <c r="BE158" s="196">
        <f t="shared" si="14"/>
        <v>0</v>
      </c>
      <c r="BF158" s="196">
        <f t="shared" si="15"/>
        <v>0</v>
      </c>
      <c r="BG158" s="196">
        <f t="shared" si="16"/>
        <v>0</v>
      </c>
      <c r="BH158" s="196">
        <f t="shared" si="17"/>
        <v>0</v>
      </c>
      <c r="BI158" s="196">
        <f t="shared" si="18"/>
        <v>0</v>
      </c>
      <c r="BJ158" s="14" t="s">
        <v>180</v>
      </c>
      <c r="BK158" s="196">
        <f t="shared" si="19"/>
        <v>0</v>
      </c>
      <c r="BL158" s="14" t="s">
        <v>179</v>
      </c>
      <c r="BM158" s="195" t="s">
        <v>508</v>
      </c>
    </row>
    <row r="159" spans="1:65" s="2" customFormat="1" ht="24.2" customHeight="1">
      <c r="A159" s="31"/>
      <c r="B159" s="32"/>
      <c r="C159" s="184" t="s">
        <v>391</v>
      </c>
      <c r="D159" s="184" t="s">
        <v>175</v>
      </c>
      <c r="E159" s="185" t="s">
        <v>1120</v>
      </c>
      <c r="F159" s="186" t="s">
        <v>2273</v>
      </c>
      <c r="G159" s="187" t="s">
        <v>1048</v>
      </c>
      <c r="H159" s="188">
        <v>14</v>
      </c>
      <c r="I159" s="189"/>
      <c r="J159" s="188">
        <f t="shared" si="10"/>
        <v>0</v>
      </c>
      <c r="K159" s="190"/>
      <c r="L159" s="36"/>
      <c r="M159" s="191" t="s">
        <v>1</v>
      </c>
      <c r="N159" s="192" t="s">
        <v>38</v>
      </c>
      <c r="O159" s="68"/>
      <c r="P159" s="193">
        <f t="shared" si="11"/>
        <v>0</v>
      </c>
      <c r="Q159" s="193">
        <v>0</v>
      </c>
      <c r="R159" s="193">
        <f t="shared" si="12"/>
        <v>0</v>
      </c>
      <c r="S159" s="193">
        <v>0</v>
      </c>
      <c r="T159" s="194">
        <f t="shared" si="13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95" t="s">
        <v>179</v>
      </c>
      <c r="AT159" s="195" t="s">
        <v>175</v>
      </c>
      <c r="AU159" s="195" t="s">
        <v>180</v>
      </c>
      <c r="AY159" s="14" t="s">
        <v>172</v>
      </c>
      <c r="BE159" s="196">
        <f t="shared" si="14"/>
        <v>0</v>
      </c>
      <c r="BF159" s="196">
        <f t="shared" si="15"/>
        <v>0</v>
      </c>
      <c r="BG159" s="196">
        <f t="shared" si="16"/>
        <v>0</v>
      </c>
      <c r="BH159" s="196">
        <f t="shared" si="17"/>
        <v>0</v>
      </c>
      <c r="BI159" s="196">
        <f t="shared" si="18"/>
        <v>0</v>
      </c>
      <c r="BJ159" s="14" t="s">
        <v>180</v>
      </c>
      <c r="BK159" s="196">
        <f t="shared" si="19"/>
        <v>0</v>
      </c>
      <c r="BL159" s="14" t="s">
        <v>179</v>
      </c>
      <c r="BM159" s="195" t="s">
        <v>520</v>
      </c>
    </row>
    <row r="160" spans="1:65" s="2" customFormat="1" ht="24.2" customHeight="1">
      <c r="A160" s="31"/>
      <c r="B160" s="32"/>
      <c r="C160" s="184" t="s">
        <v>398</v>
      </c>
      <c r="D160" s="184" t="s">
        <v>175</v>
      </c>
      <c r="E160" s="185" t="s">
        <v>1122</v>
      </c>
      <c r="F160" s="186" t="s">
        <v>1123</v>
      </c>
      <c r="G160" s="187" t="s">
        <v>1048</v>
      </c>
      <c r="H160" s="188">
        <v>1</v>
      </c>
      <c r="I160" s="189"/>
      <c r="J160" s="188">
        <f t="shared" si="10"/>
        <v>0</v>
      </c>
      <c r="K160" s="190"/>
      <c r="L160" s="36"/>
      <c r="M160" s="191" t="s">
        <v>1</v>
      </c>
      <c r="N160" s="192" t="s">
        <v>38</v>
      </c>
      <c r="O160" s="68"/>
      <c r="P160" s="193">
        <f t="shared" si="11"/>
        <v>0</v>
      </c>
      <c r="Q160" s="193">
        <v>0</v>
      </c>
      <c r="R160" s="193">
        <f t="shared" si="12"/>
        <v>0</v>
      </c>
      <c r="S160" s="193">
        <v>0</v>
      </c>
      <c r="T160" s="194">
        <f t="shared" si="13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95" t="s">
        <v>179</v>
      </c>
      <c r="AT160" s="195" t="s">
        <v>175</v>
      </c>
      <c r="AU160" s="195" t="s">
        <v>180</v>
      </c>
      <c r="AY160" s="14" t="s">
        <v>172</v>
      </c>
      <c r="BE160" s="196">
        <f t="shared" si="14"/>
        <v>0</v>
      </c>
      <c r="BF160" s="196">
        <f t="shared" si="15"/>
        <v>0</v>
      </c>
      <c r="BG160" s="196">
        <f t="shared" si="16"/>
        <v>0</v>
      </c>
      <c r="BH160" s="196">
        <f t="shared" si="17"/>
        <v>0</v>
      </c>
      <c r="BI160" s="196">
        <f t="shared" si="18"/>
        <v>0</v>
      </c>
      <c r="BJ160" s="14" t="s">
        <v>180</v>
      </c>
      <c r="BK160" s="196">
        <f t="shared" si="19"/>
        <v>0</v>
      </c>
      <c r="BL160" s="14" t="s">
        <v>179</v>
      </c>
      <c r="BM160" s="195" t="s">
        <v>532</v>
      </c>
    </row>
    <row r="161" spans="1:65" s="2" customFormat="1" ht="24.2" customHeight="1">
      <c r="A161" s="31"/>
      <c r="B161" s="32"/>
      <c r="C161" s="184" t="s">
        <v>402</v>
      </c>
      <c r="D161" s="184" t="s">
        <v>175</v>
      </c>
      <c r="E161" s="185" t="s">
        <v>1124</v>
      </c>
      <c r="F161" s="186" t="s">
        <v>1125</v>
      </c>
      <c r="G161" s="187" t="s">
        <v>1048</v>
      </c>
      <c r="H161" s="188">
        <v>1</v>
      </c>
      <c r="I161" s="189"/>
      <c r="J161" s="188">
        <f t="shared" si="10"/>
        <v>0</v>
      </c>
      <c r="K161" s="190"/>
      <c r="L161" s="36"/>
      <c r="M161" s="191" t="s">
        <v>1</v>
      </c>
      <c r="N161" s="192" t="s">
        <v>38</v>
      </c>
      <c r="O161" s="68"/>
      <c r="P161" s="193">
        <f t="shared" si="11"/>
        <v>0</v>
      </c>
      <c r="Q161" s="193">
        <v>0</v>
      </c>
      <c r="R161" s="193">
        <f t="shared" si="12"/>
        <v>0</v>
      </c>
      <c r="S161" s="193">
        <v>0</v>
      </c>
      <c r="T161" s="194">
        <f t="shared" si="13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95" t="s">
        <v>179</v>
      </c>
      <c r="AT161" s="195" t="s">
        <v>175</v>
      </c>
      <c r="AU161" s="195" t="s">
        <v>180</v>
      </c>
      <c r="AY161" s="14" t="s">
        <v>172</v>
      </c>
      <c r="BE161" s="196">
        <f t="shared" si="14"/>
        <v>0</v>
      </c>
      <c r="BF161" s="196">
        <f t="shared" si="15"/>
        <v>0</v>
      </c>
      <c r="BG161" s="196">
        <f t="shared" si="16"/>
        <v>0</v>
      </c>
      <c r="BH161" s="196">
        <f t="shared" si="17"/>
        <v>0</v>
      </c>
      <c r="BI161" s="196">
        <f t="shared" si="18"/>
        <v>0</v>
      </c>
      <c r="BJ161" s="14" t="s">
        <v>180</v>
      </c>
      <c r="BK161" s="196">
        <f t="shared" si="19"/>
        <v>0</v>
      </c>
      <c r="BL161" s="14" t="s">
        <v>179</v>
      </c>
      <c r="BM161" s="195" t="s">
        <v>544</v>
      </c>
    </row>
    <row r="162" spans="1:65" s="2" customFormat="1" ht="24.2" customHeight="1">
      <c r="A162" s="31"/>
      <c r="B162" s="32"/>
      <c r="C162" s="184" t="s">
        <v>406</v>
      </c>
      <c r="D162" s="184" t="s">
        <v>175</v>
      </c>
      <c r="E162" s="185" t="s">
        <v>1128</v>
      </c>
      <c r="F162" s="186" t="s">
        <v>1129</v>
      </c>
      <c r="G162" s="187" t="s">
        <v>1048</v>
      </c>
      <c r="H162" s="188">
        <v>1</v>
      </c>
      <c r="I162" s="189"/>
      <c r="J162" s="188">
        <f t="shared" si="10"/>
        <v>0</v>
      </c>
      <c r="K162" s="190"/>
      <c r="L162" s="36"/>
      <c r="M162" s="191" t="s">
        <v>1</v>
      </c>
      <c r="N162" s="192" t="s">
        <v>38</v>
      </c>
      <c r="O162" s="68"/>
      <c r="P162" s="193">
        <f t="shared" si="11"/>
        <v>0</v>
      </c>
      <c r="Q162" s="193">
        <v>0</v>
      </c>
      <c r="R162" s="193">
        <f t="shared" si="12"/>
        <v>0</v>
      </c>
      <c r="S162" s="193">
        <v>0</v>
      </c>
      <c r="T162" s="194">
        <f t="shared" si="13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95" t="s">
        <v>179</v>
      </c>
      <c r="AT162" s="195" t="s">
        <v>175</v>
      </c>
      <c r="AU162" s="195" t="s">
        <v>180</v>
      </c>
      <c r="AY162" s="14" t="s">
        <v>172</v>
      </c>
      <c r="BE162" s="196">
        <f t="shared" si="14"/>
        <v>0</v>
      </c>
      <c r="BF162" s="196">
        <f t="shared" si="15"/>
        <v>0</v>
      </c>
      <c r="BG162" s="196">
        <f t="shared" si="16"/>
        <v>0</v>
      </c>
      <c r="BH162" s="196">
        <f t="shared" si="17"/>
        <v>0</v>
      </c>
      <c r="BI162" s="196">
        <f t="shared" si="18"/>
        <v>0</v>
      </c>
      <c r="BJ162" s="14" t="s">
        <v>180</v>
      </c>
      <c r="BK162" s="196">
        <f t="shared" si="19"/>
        <v>0</v>
      </c>
      <c r="BL162" s="14" t="s">
        <v>179</v>
      </c>
      <c r="BM162" s="195" t="s">
        <v>552</v>
      </c>
    </row>
    <row r="163" spans="1:65" s="2" customFormat="1" ht="14.45" customHeight="1">
      <c r="A163" s="31"/>
      <c r="B163" s="32"/>
      <c r="C163" s="197" t="s">
        <v>412</v>
      </c>
      <c r="D163" s="197" t="s">
        <v>256</v>
      </c>
      <c r="E163" s="198" t="s">
        <v>1130</v>
      </c>
      <c r="F163" s="199" t="s">
        <v>1131</v>
      </c>
      <c r="G163" s="200" t="s">
        <v>1048</v>
      </c>
      <c r="H163" s="201">
        <v>1</v>
      </c>
      <c r="I163" s="202"/>
      <c r="J163" s="201">
        <f t="shared" si="10"/>
        <v>0</v>
      </c>
      <c r="K163" s="203"/>
      <c r="L163" s="204"/>
      <c r="M163" s="205" t="s">
        <v>1</v>
      </c>
      <c r="N163" s="206" t="s">
        <v>38</v>
      </c>
      <c r="O163" s="68"/>
      <c r="P163" s="193">
        <f t="shared" si="11"/>
        <v>0</v>
      </c>
      <c r="Q163" s="193">
        <v>0</v>
      </c>
      <c r="R163" s="193">
        <f t="shared" si="12"/>
        <v>0</v>
      </c>
      <c r="S163" s="193">
        <v>0</v>
      </c>
      <c r="T163" s="194">
        <f t="shared" si="13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95" t="s">
        <v>220</v>
      </c>
      <c r="AT163" s="195" t="s">
        <v>256</v>
      </c>
      <c r="AU163" s="195" t="s">
        <v>180</v>
      </c>
      <c r="AY163" s="14" t="s">
        <v>172</v>
      </c>
      <c r="BE163" s="196">
        <f t="shared" si="14"/>
        <v>0</v>
      </c>
      <c r="BF163" s="196">
        <f t="shared" si="15"/>
        <v>0</v>
      </c>
      <c r="BG163" s="196">
        <f t="shared" si="16"/>
        <v>0</v>
      </c>
      <c r="BH163" s="196">
        <f t="shared" si="17"/>
        <v>0</v>
      </c>
      <c r="BI163" s="196">
        <f t="shared" si="18"/>
        <v>0</v>
      </c>
      <c r="BJ163" s="14" t="s">
        <v>180</v>
      </c>
      <c r="BK163" s="196">
        <f t="shared" si="19"/>
        <v>0</v>
      </c>
      <c r="BL163" s="14" t="s">
        <v>179</v>
      </c>
      <c r="BM163" s="195" t="s">
        <v>560</v>
      </c>
    </row>
    <row r="164" spans="1:65" s="2" customFormat="1" ht="24.2" customHeight="1">
      <c r="A164" s="31"/>
      <c r="B164" s="32"/>
      <c r="C164" s="184" t="s">
        <v>416</v>
      </c>
      <c r="D164" s="184" t="s">
        <v>175</v>
      </c>
      <c r="E164" s="185" t="s">
        <v>2347</v>
      </c>
      <c r="F164" s="186" t="s">
        <v>2348</v>
      </c>
      <c r="G164" s="187" t="s">
        <v>1048</v>
      </c>
      <c r="H164" s="188">
        <v>1</v>
      </c>
      <c r="I164" s="189"/>
      <c r="J164" s="188">
        <f t="shared" si="10"/>
        <v>0</v>
      </c>
      <c r="K164" s="190"/>
      <c r="L164" s="36"/>
      <c r="M164" s="191" t="s">
        <v>1</v>
      </c>
      <c r="N164" s="192" t="s">
        <v>38</v>
      </c>
      <c r="O164" s="68"/>
      <c r="P164" s="193">
        <f t="shared" si="11"/>
        <v>0</v>
      </c>
      <c r="Q164" s="193">
        <v>0</v>
      </c>
      <c r="R164" s="193">
        <f t="shared" si="12"/>
        <v>0</v>
      </c>
      <c r="S164" s="193">
        <v>0</v>
      </c>
      <c r="T164" s="194">
        <f t="shared" si="13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95" t="s">
        <v>179</v>
      </c>
      <c r="AT164" s="195" t="s">
        <v>175</v>
      </c>
      <c r="AU164" s="195" t="s">
        <v>180</v>
      </c>
      <c r="AY164" s="14" t="s">
        <v>172</v>
      </c>
      <c r="BE164" s="196">
        <f t="shared" si="14"/>
        <v>0</v>
      </c>
      <c r="BF164" s="196">
        <f t="shared" si="15"/>
        <v>0</v>
      </c>
      <c r="BG164" s="196">
        <f t="shared" si="16"/>
        <v>0</v>
      </c>
      <c r="BH164" s="196">
        <f t="shared" si="17"/>
        <v>0</v>
      </c>
      <c r="BI164" s="196">
        <f t="shared" si="18"/>
        <v>0</v>
      </c>
      <c r="BJ164" s="14" t="s">
        <v>180</v>
      </c>
      <c r="BK164" s="196">
        <f t="shared" si="19"/>
        <v>0</v>
      </c>
      <c r="BL164" s="14" t="s">
        <v>179</v>
      </c>
      <c r="BM164" s="195" t="s">
        <v>567</v>
      </c>
    </row>
    <row r="165" spans="1:65" s="2" customFormat="1" ht="14.45" customHeight="1">
      <c r="A165" s="31"/>
      <c r="B165" s="32"/>
      <c r="C165" s="197" t="s">
        <v>422</v>
      </c>
      <c r="D165" s="197" t="s">
        <v>256</v>
      </c>
      <c r="E165" s="198" t="s">
        <v>2349</v>
      </c>
      <c r="F165" s="199" t="s">
        <v>2350</v>
      </c>
      <c r="G165" s="200" t="s">
        <v>1048</v>
      </c>
      <c r="H165" s="201">
        <v>1</v>
      </c>
      <c r="I165" s="202"/>
      <c r="J165" s="201">
        <f t="shared" si="10"/>
        <v>0</v>
      </c>
      <c r="K165" s="203"/>
      <c r="L165" s="204"/>
      <c r="M165" s="205" t="s">
        <v>1</v>
      </c>
      <c r="N165" s="206" t="s">
        <v>38</v>
      </c>
      <c r="O165" s="68"/>
      <c r="P165" s="193">
        <f t="shared" si="11"/>
        <v>0</v>
      </c>
      <c r="Q165" s="193">
        <v>0</v>
      </c>
      <c r="R165" s="193">
        <f t="shared" si="12"/>
        <v>0</v>
      </c>
      <c r="S165" s="193">
        <v>0</v>
      </c>
      <c r="T165" s="194">
        <f t="shared" si="13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95" t="s">
        <v>220</v>
      </c>
      <c r="AT165" s="195" t="s">
        <v>256</v>
      </c>
      <c r="AU165" s="195" t="s">
        <v>180</v>
      </c>
      <c r="AY165" s="14" t="s">
        <v>172</v>
      </c>
      <c r="BE165" s="196">
        <f t="shared" si="14"/>
        <v>0</v>
      </c>
      <c r="BF165" s="196">
        <f t="shared" si="15"/>
        <v>0</v>
      </c>
      <c r="BG165" s="196">
        <f t="shared" si="16"/>
        <v>0</v>
      </c>
      <c r="BH165" s="196">
        <f t="shared" si="17"/>
        <v>0</v>
      </c>
      <c r="BI165" s="196">
        <f t="shared" si="18"/>
        <v>0</v>
      </c>
      <c r="BJ165" s="14" t="s">
        <v>180</v>
      </c>
      <c r="BK165" s="196">
        <f t="shared" si="19"/>
        <v>0</v>
      </c>
      <c r="BL165" s="14" t="s">
        <v>179</v>
      </c>
      <c r="BM165" s="195" t="s">
        <v>577</v>
      </c>
    </row>
    <row r="166" spans="1:65" s="2" customFormat="1" ht="24.2" customHeight="1">
      <c r="A166" s="31"/>
      <c r="B166" s="32"/>
      <c r="C166" s="184" t="s">
        <v>426</v>
      </c>
      <c r="D166" s="184" t="s">
        <v>175</v>
      </c>
      <c r="E166" s="185" t="s">
        <v>1135</v>
      </c>
      <c r="F166" s="186" t="s">
        <v>2351</v>
      </c>
      <c r="G166" s="187" t="s">
        <v>1048</v>
      </c>
      <c r="H166" s="188">
        <v>1</v>
      </c>
      <c r="I166" s="189"/>
      <c r="J166" s="188">
        <f t="shared" si="10"/>
        <v>0</v>
      </c>
      <c r="K166" s="190"/>
      <c r="L166" s="36"/>
      <c r="M166" s="191" t="s">
        <v>1</v>
      </c>
      <c r="N166" s="192" t="s">
        <v>38</v>
      </c>
      <c r="O166" s="68"/>
      <c r="P166" s="193">
        <f t="shared" si="11"/>
        <v>0</v>
      </c>
      <c r="Q166" s="193">
        <v>0</v>
      </c>
      <c r="R166" s="193">
        <f t="shared" si="12"/>
        <v>0</v>
      </c>
      <c r="S166" s="193">
        <v>0</v>
      </c>
      <c r="T166" s="194">
        <f t="shared" si="13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95" t="s">
        <v>179</v>
      </c>
      <c r="AT166" s="195" t="s">
        <v>175</v>
      </c>
      <c r="AU166" s="195" t="s">
        <v>180</v>
      </c>
      <c r="AY166" s="14" t="s">
        <v>172</v>
      </c>
      <c r="BE166" s="196">
        <f t="shared" si="14"/>
        <v>0</v>
      </c>
      <c r="BF166" s="196">
        <f t="shared" si="15"/>
        <v>0</v>
      </c>
      <c r="BG166" s="196">
        <f t="shared" si="16"/>
        <v>0</v>
      </c>
      <c r="BH166" s="196">
        <f t="shared" si="17"/>
        <v>0</v>
      </c>
      <c r="BI166" s="196">
        <f t="shared" si="18"/>
        <v>0</v>
      </c>
      <c r="BJ166" s="14" t="s">
        <v>180</v>
      </c>
      <c r="BK166" s="196">
        <f t="shared" si="19"/>
        <v>0</v>
      </c>
      <c r="BL166" s="14" t="s">
        <v>179</v>
      </c>
      <c r="BM166" s="195" t="s">
        <v>585</v>
      </c>
    </row>
    <row r="167" spans="1:65" s="2" customFormat="1" ht="24.2" customHeight="1">
      <c r="A167" s="31"/>
      <c r="B167" s="32"/>
      <c r="C167" s="197" t="s">
        <v>432</v>
      </c>
      <c r="D167" s="197" t="s">
        <v>256</v>
      </c>
      <c r="E167" s="198" t="s">
        <v>1138</v>
      </c>
      <c r="F167" s="199" t="s">
        <v>2352</v>
      </c>
      <c r="G167" s="200" t="s">
        <v>1048</v>
      </c>
      <c r="H167" s="201">
        <v>1</v>
      </c>
      <c r="I167" s="202"/>
      <c r="J167" s="201">
        <f t="shared" si="10"/>
        <v>0</v>
      </c>
      <c r="K167" s="203"/>
      <c r="L167" s="204"/>
      <c r="M167" s="205" t="s">
        <v>1</v>
      </c>
      <c r="N167" s="206" t="s">
        <v>38</v>
      </c>
      <c r="O167" s="68"/>
      <c r="P167" s="193">
        <f t="shared" si="11"/>
        <v>0</v>
      </c>
      <c r="Q167" s="193">
        <v>0</v>
      </c>
      <c r="R167" s="193">
        <f t="shared" si="12"/>
        <v>0</v>
      </c>
      <c r="S167" s="193">
        <v>0</v>
      </c>
      <c r="T167" s="194">
        <f t="shared" si="13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95" t="s">
        <v>220</v>
      </c>
      <c r="AT167" s="195" t="s">
        <v>256</v>
      </c>
      <c r="AU167" s="195" t="s">
        <v>180</v>
      </c>
      <c r="AY167" s="14" t="s">
        <v>172</v>
      </c>
      <c r="BE167" s="196">
        <f t="shared" si="14"/>
        <v>0</v>
      </c>
      <c r="BF167" s="196">
        <f t="shared" si="15"/>
        <v>0</v>
      </c>
      <c r="BG167" s="196">
        <f t="shared" si="16"/>
        <v>0</v>
      </c>
      <c r="BH167" s="196">
        <f t="shared" si="17"/>
        <v>0</v>
      </c>
      <c r="BI167" s="196">
        <f t="shared" si="18"/>
        <v>0</v>
      </c>
      <c r="BJ167" s="14" t="s">
        <v>180</v>
      </c>
      <c r="BK167" s="196">
        <f t="shared" si="19"/>
        <v>0</v>
      </c>
      <c r="BL167" s="14" t="s">
        <v>179</v>
      </c>
      <c r="BM167" s="195" t="s">
        <v>590</v>
      </c>
    </row>
    <row r="168" spans="1:65" s="2" customFormat="1" ht="24.2" customHeight="1">
      <c r="A168" s="31"/>
      <c r="B168" s="32"/>
      <c r="C168" s="184" t="s">
        <v>438</v>
      </c>
      <c r="D168" s="184" t="s">
        <v>175</v>
      </c>
      <c r="E168" s="185" t="s">
        <v>1141</v>
      </c>
      <c r="F168" s="186" t="s">
        <v>1142</v>
      </c>
      <c r="G168" s="187" t="s">
        <v>337</v>
      </c>
      <c r="H168" s="188">
        <v>1.8</v>
      </c>
      <c r="I168" s="189"/>
      <c r="J168" s="188">
        <f t="shared" si="10"/>
        <v>0</v>
      </c>
      <c r="K168" s="190"/>
      <c r="L168" s="36"/>
      <c r="M168" s="191" t="s">
        <v>1</v>
      </c>
      <c r="N168" s="192" t="s">
        <v>38</v>
      </c>
      <c r="O168" s="68"/>
      <c r="P168" s="193">
        <f t="shared" si="11"/>
        <v>0</v>
      </c>
      <c r="Q168" s="193">
        <v>0</v>
      </c>
      <c r="R168" s="193">
        <f t="shared" si="12"/>
        <v>0</v>
      </c>
      <c r="S168" s="193">
        <v>0</v>
      </c>
      <c r="T168" s="194">
        <f t="shared" si="13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95" t="s">
        <v>179</v>
      </c>
      <c r="AT168" s="195" t="s">
        <v>175</v>
      </c>
      <c r="AU168" s="195" t="s">
        <v>180</v>
      </c>
      <c r="AY168" s="14" t="s">
        <v>172</v>
      </c>
      <c r="BE168" s="196">
        <f t="shared" si="14"/>
        <v>0</v>
      </c>
      <c r="BF168" s="196">
        <f t="shared" si="15"/>
        <v>0</v>
      </c>
      <c r="BG168" s="196">
        <f t="shared" si="16"/>
        <v>0</v>
      </c>
      <c r="BH168" s="196">
        <f t="shared" si="17"/>
        <v>0</v>
      </c>
      <c r="BI168" s="196">
        <f t="shared" si="18"/>
        <v>0</v>
      </c>
      <c r="BJ168" s="14" t="s">
        <v>180</v>
      </c>
      <c r="BK168" s="196">
        <f t="shared" si="19"/>
        <v>0</v>
      </c>
      <c r="BL168" s="14" t="s">
        <v>179</v>
      </c>
      <c r="BM168" s="195" t="s">
        <v>592</v>
      </c>
    </row>
    <row r="169" spans="1:65" s="2" customFormat="1" ht="24.2" customHeight="1">
      <c r="A169" s="31"/>
      <c r="B169" s="32"/>
      <c r="C169" s="197" t="s">
        <v>444</v>
      </c>
      <c r="D169" s="197" t="s">
        <v>256</v>
      </c>
      <c r="E169" s="198" t="s">
        <v>1144</v>
      </c>
      <c r="F169" s="199" t="s">
        <v>1145</v>
      </c>
      <c r="G169" s="200" t="s">
        <v>457</v>
      </c>
      <c r="H169" s="201">
        <v>0.5</v>
      </c>
      <c r="I169" s="202"/>
      <c r="J169" s="201">
        <f t="shared" si="10"/>
        <v>0</v>
      </c>
      <c r="K169" s="203"/>
      <c r="L169" s="204"/>
      <c r="M169" s="205" t="s">
        <v>1</v>
      </c>
      <c r="N169" s="206" t="s">
        <v>38</v>
      </c>
      <c r="O169" s="68"/>
      <c r="P169" s="193">
        <f t="shared" si="11"/>
        <v>0</v>
      </c>
      <c r="Q169" s="193">
        <v>1E-3</v>
      </c>
      <c r="R169" s="193">
        <f t="shared" si="12"/>
        <v>5.0000000000000001E-4</v>
      </c>
      <c r="S169" s="193">
        <v>0</v>
      </c>
      <c r="T169" s="194">
        <f t="shared" si="13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95" t="s">
        <v>220</v>
      </c>
      <c r="AT169" s="195" t="s">
        <v>256</v>
      </c>
      <c r="AU169" s="195" t="s">
        <v>180</v>
      </c>
      <c r="AY169" s="14" t="s">
        <v>172</v>
      </c>
      <c r="BE169" s="196">
        <f t="shared" si="14"/>
        <v>0</v>
      </c>
      <c r="BF169" s="196">
        <f t="shared" si="15"/>
        <v>0</v>
      </c>
      <c r="BG169" s="196">
        <f t="shared" si="16"/>
        <v>0</v>
      </c>
      <c r="BH169" s="196">
        <f t="shared" si="17"/>
        <v>0</v>
      </c>
      <c r="BI169" s="196">
        <f t="shared" si="18"/>
        <v>0</v>
      </c>
      <c r="BJ169" s="14" t="s">
        <v>180</v>
      </c>
      <c r="BK169" s="196">
        <f t="shared" si="19"/>
        <v>0</v>
      </c>
      <c r="BL169" s="14" t="s">
        <v>179</v>
      </c>
      <c r="BM169" s="195" t="s">
        <v>601</v>
      </c>
    </row>
    <row r="170" spans="1:65" s="2" customFormat="1" ht="24.2" customHeight="1">
      <c r="A170" s="31"/>
      <c r="B170" s="32"/>
      <c r="C170" s="197" t="s">
        <v>450</v>
      </c>
      <c r="D170" s="197" t="s">
        <v>256</v>
      </c>
      <c r="E170" s="198" t="s">
        <v>1147</v>
      </c>
      <c r="F170" s="199" t="s">
        <v>1148</v>
      </c>
      <c r="G170" s="200" t="s">
        <v>457</v>
      </c>
      <c r="H170" s="201">
        <v>0.5</v>
      </c>
      <c r="I170" s="202"/>
      <c r="J170" s="201">
        <f t="shared" si="10"/>
        <v>0</v>
      </c>
      <c r="K170" s="203"/>
      <c r="L170" s="204"/>
      <c r="M170" s="205" t="s">
        <v>1</v>
      </c>
      <c r="N170" s="206" t="s">
        <v>38</v>
      </c>
      <c r="O170" s="68"/>
      <c r="P170" s="193">
        <f t="shared" si="11"/>
        <v>0</v>
      </c>
      <c r="Q170" s="193">
        <v>1E-3</v>
      </c>
      <c r="R170" s="193">
        <f t="shared" si="12"/>
        <v>5.0000000000000001E-4</v>
      </c>
      <c r="S170" s="193">
        <v>0</v>
      </c>
      <c r="T170" s="194">
        <f t="shared" si="13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95" t="s">
        <v>220</v>
      </c>
      <c r="AT170" s="195" t="s">
        <v>256</v>
      </c>
      <c r="AU170" s="195" t="s">
        <v>180</v>
      </c>
      <c r="AY170" s="14" t="s">
        <v>172</v>
      </c>
      <c r="BE170" s="196">
        <f t="shared" si="14"/>
        <v>0</v>
      </c>
      <c r="BF170" s="196">
        <f t="shared" si="15"/>
        <v>0</v>
      </c>
      <c r="BG170" s="196">
        <f t="shared" si="16"/>
        <v>0</v>
      </c>
      <c r="BH170" s="196">
        <f t="shared" si="17"/>
        <v>0</v>
      </c>
      <c r="BI170" s="196">
        <f t="shared" si="18"/>
        <v>0</v>
      </c>
      <c r="BJ170" s="14" t="s">
        <v>180</v>
      </c>
      <c r="BK170" s="196">
        <f t="shared" si="19"/>
        <v>0</v>
      </c>
      <c r="BL170" s="14" t="s">
        <v>179</v>
      </c>
      <c r="BM170" s="195" t="s">
        <v>609</v>
      </c>
    </row>
    <row r="171" spans="1:65" s="2" customFormat="1" ht="24.2" customHeight="1">
      <c r="A171" s="31"/>
      <c r="B171" s="32"/>
      <c r="C171" s="197" t="s">
        <v>454</v>
      </c>
      <c r="D171" s="197" t="s">
        <v>256</v>
      </c>
      <c r="E171" s="198" t="s">
        <v>1150</v>
      </c>
      <c r="F171" s="199" t="s">
        <v>1151</v>
      </c>
      <c r="G171" s="200" t="s">
        <v>457</v>
      </c>
      <c r="H171" s="201">
        <v>0.5</v>
      </c>
      <c r="I171" s="202"/>
      <c r="J171" s="201">
        <f t="shared" si="10"/>
        <v>0</v>
      </c>
      <c r="K171" s="203"/>
      <c r="L171" s="204"/>
      <c r="M171" s="205" t="s">
        <v>1</v>
      </c>
      <c r="N171" s="206" t="s">
        <v>38</v>
      </c>
      <c r="O171" s="68"/>
      <c r="P171" s="193">
        <f t="shared" si="11"/>
        <v>0</v>
      </c>
      <c r="Q171" s="193">
        <v>1E-3</v>
      </c>
      <c r="R171" s="193">
        <f t="shared" si="12"/>
        <v>5.0000000000000001E-4</v>
      </c>
      <c r="S171" s="193">
        <v>0</v>
      </c>
      <c r="T171" s="194">
        <f t="shared" si="13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95" t="s">
        <v>220</v>
      </c>
      <c r="AT171" s="195" t="s">
        <v>256</v>
      </c>
      <c r="AU171" s="195" t="s">
        <v>180</v>
      </c>
      <c r="AY171" s="14" t="s">
        <v>172</v>
      </c>
      <c r="BE171" s="196">
        <f t="shared" si="14"/>
        <v>0</v>
      </c>
      <c r="BF171" s="196">
        <f t="shared" si="15"/>
        <v>0</v>
      </c>
      <c r="BG171" s="196">
        <f t="shared" si="16"/>
        <v>0</v>
      </c>
      <c r="BH171" s="196">
        <f t="shared" si="17"/>
        <v>0</v>
      </c>
      <c r="BI171" s="196">
        <f t="shared" si="18"/>
        <v>0</v>
      </c>
      <c r="BJ171" s="14" t="s">
        <v>180</v>
      </c>
      <c r="BK171" s="196">
        <f t="shared" si="19"/>
        <v>0</v>
      </c>
      <c r="BL171" s="14" t="s">
        <v>179</v>
      </c>
      <c r="BM171" s="195" t="s">
        <v>617</v>
      </c>
    </row>
    <row r="172" spans="1:65" s="2" customFormat="1" ht="24.2" customHeight="1">
      <c r="A172" s="31"/>
      <c r="B172" s="32"/>
      <c r="C172" s="184" t="s">
        <v>462</v>
      </c>
      <c r="D172" s="184" t="s">
        <v>175</v>
      </c>
      <c r="E172" s="185" t="s">
        <v>1153</v>
      </c>
      <c r="F172" s="186" t="s">
        <v>1154</v>
      </c>
      <c r="G172" s="187" t="s">
        <v>337</v>
      </c>
      <c r="H172" s="188">
        <v>12</v>
      </c>
      <c r="I172" s="189"/>
      <c r="J172" s="188">
        <f t="shared" si="10"/>
        <v>0</v>
      </c>
      <c r="K172" s="190"/>
      <c r="L172" s="36"/>
      <c r="M172" s="191" t="s">
        <v>1</v>
      </c>
      <c r="N172" s="192" t="s">
        <v>38</v>
      </c>
      <c r="O172" s="68"/>
      <c r="P172" s="193">
        <f t="shared" si="11"/>
        <v>0</v>
      </c>
      <c r="Q172" s="193">
        <v>0</v>
      </c>
      <c r="R172" s="193">
        <f t="shared" si="12"/>
        <v>0</v>
      </c>
      <c r="S172" s="193">
        <v>0</v>
      </c>
      <c r="T172" s="194">
        <f t="shared" si="13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95" t="s">
        <v>179</v>
      </c>
      <c r="AT172" s="195" t="s">
        <v>175</v>
      </c>
      <c r="AU172" s="195" t="s">
        <v>180</v>
      </c>
      <c r="AY172" s="14" t="s">
        <v>172</v>
      </c>
      <c r="BE172" s="196">
        <f t="shared" si="14"/>
        <v>0</v>
      </c>
      <c r="BF172" s="196">
        <f t="shared" si="15"/>
        <v>0</v>
      </c>
      <c r="BG172" s="196">
        <f t="shared" si="16"/>
        <v>0</v>
      </c>
      <c r="BH172" s="196">
        <f t="shared" si="17"/>
        <v>0</v>
      </c>
      <c r="BI172" s="196">
        <f t="shared" si="18"/>
        <v>0</v>
      </c>
      <c r="BJ172" s="14" t="s">
        <v>180</v>
      </c>
      <c r="BK172" s="196">
        <f t="shared" si="19"/>
        <v>0</v>
      </c>
      <c r="BL172" s="14" t="s">
        <v>179</v>
      </c>
      <c r="BM172" s="195" t="s">
        <v>627</v>
      </c>
    </row>
    <row r="173" spans="1:65" s="2" customFormat="1" ht="24.2" customHeight="1">
      <c r="A173" s="31"/>
      <c r="B173" s="32"/>
      <c r="C173" s="197" t="s">
        <v>466</v>
      </c>
      <c r="D173" s="197" t="s">
        <v>256</v>
      </c>
      <c r="E173" s="198" t="s">
        <v>1799</v>
      </c>
      <c r="F173" s="199" t="s">
        <v>1800</v>
      </c>
      <c r="G173" s="200" t="s">
        <v>1048</v>
      </c>
      <c r="H173" s="201">
        <v>1</v>
      </c>
      <c r="I173" s="202"/>
      <c r="J173" s="201">
        <f t="shared" si="10"/>
        <v>0</v>
      </c>
      <c r="K173" s="203"/>
      <c r="L173" s="204"/>
      <c r="M173" s="205" t="s">
        <v>1</v>
      </c>
      <c r="N173" s="206" t="s">
        <v>38</v>
      </c>
      <c r="O173" s="68"/>
      <c r="P173" s="193">
        <f t="shared" si="11"/>
        <v>0</v>
      </c>
      <c r="Q173" s="193">
        <v>0</v>
      </c>
      <c r="R173" s="193">
        <f t="shared" si="12"/>
        <v>0</v>
      </c>
      <c r="S173" s="193">
        <v>0</v>
      </c>
      <c r="T173" s="194">
        <f t="shared" si="13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220</v>
      </c>
      <c r="AT173" s="195" t="s">
        <v>256</v>
      </c>
      <c r="AU173" s="195" t="s">
        <v>180</v>
      </c>
      <c r="AY173" s="14" t="s">
        <v>172</v>
      </c>
      <c r="BE173" s="196">
        <f t="shared" si="14"/>
        <v>0</v>
      </c>
      <c r="BF173" s="196">
        <f t="shared" si="15"/>
        <v>0</v>
      </c>
      <c r="BG173" s="196">
        <f t="shared" si="16"/>
        <v>0</v>
      </c>
      <c r="BH173" s="196">
        <f t="shared" si="17"/>
        <v>0</v>
      </c>
      <c r="BI173" s="196">
        <f t="shared" si="18"/>
        <v>0</v>
      </c>
      <c r="BJ173" s="14" t="s">
        <v>180</v>
      </c>
      <c r="BK173" s="196">
        <f t="shared" si="19"/>
        <v>0</v>
      </c>
      <c r="BL173" s="14" t="s">
        <v>179</v>
      </c>
      <c r="BM173" s="195" t="s">
        <v>637</v>
      </c>
    </row>
    <row r="174" spans="1:65" s="2" customFormat="1" ht="24.2" customHeight="1">
      <c r="A174" s="31"/>
      <c r="B174" s="32"/>
      <c r="C174" s="197" t="s">
        <v>472</v>
      </c>
      <c r="D174" s="197" t="s">
        <v>256</v>
      </c>
      <c r="E174" s="198" t="s">
        <v>1155</v>
      </c>
      <c r="F174" s="199" t="s">
        <v>1156</v>
      </c>
      <c r="G174" s="200" t="s">
        <v>1048</v>
      </c>
      <c r="H174" s="201">
        <v>1</v>
      </c>
      <c r="I174" s="202"/>
      <c r="J174" s="201">
        <f t="shared" si="10"/>
        <v>0</v>
      </c>
      <c r="K174" s="203"/>
      <c r="L174" s="204"/>
      <c r="M174" s="205" t="s">
        <v>1</v>
      </c>
      <c r="N174" s="206" t="s">
        <v>38</v>
      </c>
      <c r="O174" s="68"/>
      <c r="P174" s="193">
        <f t="shared" si="11"/>
        <v>0</v>
      </c>
      <c r="Q174" s="193">
        <v>0</v>
      </c>
      <c r="R174" s="193">
        <f t="shared" si="12"/>
        <v>0</v>
      </c>
      <c r="S174" s="193">
        <v>0</v>
      </c>
      <c r="T174" s="194">
        <f t="shared" si="13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95" t="s">
        <v>220</v>
      </c>
      <c r="AT174" s="195" t="s">
        <v>256</v>
      </c>
      <c r="AU174" s="195" t="s">
        <v>180</v>
      </c>
      <c r="AY174" s="14" t="s">
        <v>172</v>
      </c>
      <c r="BE174" s="196">
        <f t="shared" si="14"/>
        <v>0</v>
      </c>
      <c r="BF174" s="196">
        <f t="shared" si="15"/>
        <v>0</v>
      </c>
      <c r="BG174" s="196">
        <f t="shared" si="16"/>
        <v>0</v>
      </c>
      <c r="BH174" s="196">
        <f t="shared" si="17"/>
        <v>0</v>
      </c>
      <c r="BI174" s="196">
        <f t="shared" si="18"/>
        <v>0</v>
      </c>
      <c r="BJ174" s="14" t="s">
        <v>180</v>
      </c>
      <c r="BK174" s="196">
        <f t="shared" si="19"/>
        <v>0</v>
      </c>
      <c r="BL174" s="14" t="s">
        <v>179</v>
      </c>
      <c r="BM174" s="195" t="s">
        <v>645</v>
      </c>
    </row>
    <row r="175" spans="1:65" s="2" customFormat="1" ht="24.2" customHeight="1">
      <c r="A175" s="31"/>
      <c r="B175" s="32"/>
      <c r="C175" s="184" t="s">
        <v>476</v>
      </c>
      <c r="D175" s="184" t="s">
        <v>175</v>
      </c>
      <c r="E175" s="185" t="s">
        <v>1157</v>
      </c>
      <c r="F175" s="186" t="s">
        <v>1158</v>
      </c>
      <c r="G175" s="187" t="s">
        <v>1048</v>
      </c>
      <c r="H175" s="188">
        <v>1</v>
      </c>
      <c r="I175" s="189"/>
      <c r="J175" s="188">
        <f t="shared" si="10"/>
        <v>0</v>
      </c>
      <c r="K175" s="190"/>
      <c r="L175" s="36"/>
      <c r="M175" s="191" t="s">
        <v>1</v>
      </c>
      <c r="N175" s="192" t="s">
        <v>38</v>
      </c>
      <c r="O175" s="68"/>
      <c r="P175" s="193">
        <f t="shared" si="11"/>
        <v>0</v>
      </c>
      <c r="Q175" s="193">
        <v>0</v>
      </c>
      <c r="R175" s="193">
        <f t="shared" si="12"/>
        <v>0</v>
      </c>
      <c r="S175" s="193">
        <v>0</v>
      </c>
      <c r="T175" s="194">
        <f t="shared" si="13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179</v>
      </c>
      <c r="AT175" s="195" t="s">
        <v>175</v>
      </c>
      <c r="AU175" s="195" t="s">
        <v>180</v>
      </c>
      <c r="AY175" s="14" t="s">
        <v>172</v>
      </c>
      <c r="BE175" s="196">
        <f t="shared" si="14"/>
        <v>0</v>
      </c>
      <c r="BF175" s="196">
        <f t="shared" si="15"/>
        <v>0</v>
      </c>
      <c r="BG175" s="196">
        <f t="shared" si="16"/>
        <v>0</v>
      </c>
      <c r="BH175" s="196">
        <f t="shared" si="17"/>
        <v>0</v>
      </c>
      <c r="BI175" s="196">
        <f t="shared" si="18"/>
        <v>0</v>
      </c>
      <c r="BJ175" s="14" t="s">
        <v>180</v>
      </c>
      <c r="BK175" s="196">
        <f t="shared" si="19"/>
        <v>0</v>
      </c>
      <c r="BL175" s="14" t="s">
        <v>179</v>
      </c>
      <c r="BM175" s="195" t="s">
        <v>867</v>
      </c>
    </row>
    <row r="176" spans="1:65" s="2" customFormat="1" ht="24.2" customHeight="1">
      <c r="A176" s="31"/>
      <c r="B176" s="32"/>
      <c r="C176" s="197" t="s">
        <v>482</v>
      </c>
      <c r="D176" s="197" t="s">
        <v>256</v>
      </c>
      <c r="E176" s="198" t="s">
        <v>1159</v>
      </c>
      <c r="F176" s="199" t="s">
        <v>1160</v>
      </c>
      <c r="G176" s="200" t="s">
        <v>1048</v>
      </c>
      <c r="H176" s="201">
        <v>1</v>
      </c>
      <c r="I176" s="202"/>
      <c r="J176" s="201">
        <f t="shared" si="10"/>
        <v>0</v>
      </c>
      <c r="K176" s="203"/>
      <c r="L176" s="204"/>
      <c r="M176" s="205" t="s">
        <v>1</v>
      </c>
      <c r="N176" s="206" t="s">
        <v>38</v>
      </c>
      <c r="O176" s="68"/>
      <c r="P176" s="193">
        <f t="shared" si="11"/>
        <v>0</v>
      </c>
      <c r="Q176" s="193">
        <v>0</v>
      </c>
      <c r="R176" s="193">
        <f t="shared" si="12"/>
        <v>0</v>
      </c>
      <c r="S176" s="193">
        <v>0</v>
      </c>
      <c r="T176" s="194">
        <f t="shared" si="13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95" t="s">
        <v>220</v>
      </c>
      <c r="AT176" s="195" t="s">
        <v>256</v>
      </c>
      <c r="AU176" s="195" t="s">
        <v>180</v>
      </c>
      <c r="AY176" s="14" t="s">
        <v>172</v>
      </c>
      <c r="BE176" s="196">
        <f t="shared" si="14"/>
        <v>0</v>
      </c>
      <c r="BF176" s="196">
        <f t="shared" si="15"/>
        <v>0</v>
      </c>
      <c r="BG176" s="196">
        <f t="shared" si="16"/>
        <v>0</v>
      </c>
      <c r="BH176" s="196">
        <f t="shared" si="17"/>
        <v>0</v>
      </c>
      <c r="BI176" s="196">
        <f t="shared" si="18"/>
        <v>0</v>
      </c>
      <c r="BJ176" s="14" t="s">
        <v>180</v>
      </c>
      <c r="BK176" s="196">
        <f t="shared" si="19"/>
        <v>0</v>
      </c>
      <c r="BL176" s="14" t="s">
        <v>179</v>
      </c>
      <c r="BM176" s="195" t="s">
        <v>869</v>
      </c>
    </row>
    <row r="177" spans="1:65" s="2" customFormat="1" ht="24.2" customHeight="1">
      <c r="A177" s="31"/>
      <c r="B177" s="32"/>
      <c r="C177" s="197" t="s">
        <v>486</v>
      </c>
      <c r="D177" s="197" t="s">
        <v>256</v>
      </c>
      <c r="E177" s="198" t="s">
        <v>1161</v>
      </c>
      <c r="F177" s="199" t="s">
        <v>1162</v>
      </c>
      <c r="G177" s="200" t="s">
        <v>1048</v>
      </c>
      <c r="H177" s="201">
        <v>1</v>
      </c>
      <c r="I177" s="202"/>
      <c r="J177" s="201">
        <f t="shared" si="10"/>
        <v>0</v>
      </c>
      <c r="K177" s="203"/>
      <c r="L177" s="204"/>
      <c r="M177" s="205" t="s">
        <v>1</v>
      </c>
      <c r="N177" s="206" t="s">
        <v>38</v>
      </c>
      <c r="O177" s="68"/>
      <c r="P177" s="193">
        <f t="shared" si="11"/>
        <v>0</v>
      </c>
      <c r="Q177" s="193">
        <v>1.8000000000000001E-4</v>
      </c>
      <c r="R177" s="193">
        <f t="shared" si="12"/>
        <v>1.8000000000000001E-4</v>
      </c>
      <c r="S177" s="193">
        <v>0</v>
      </c>
      <c r="T177" s="194">
        <f t="shared" si="13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95" t="s">
        <v>220</v>
      </c>
      <c r="AT177" s="195" t="s">
        <v>256</v>
      </c>
      <c r="AU177" s="195" t="s">
        <v>180</v>
      </c>
      <c r="AY177" s="14" t="s">
        <v>172</v>
      </c>
      <c r="BE177" s="196">
        <f t="shared" si="14"/>
        <v>0</v>
      </c>
      <c r="BF177" s="196">
        <f t="shared" si="15"/>
        <v>0</v>
      </c>
      <c r="BG177" s="196">
        <f t="shared" si="16"/>
        <v>0</v>
      </c>
      <c r="BH177" s="196">
        <f t="shared" si="17"/>
        <v>0</v>
      </c>
      <c r="BI177" s="196">
        <f t="shared" si="18"/>
        <v>0</v>
      </c>
      <c r="BJ177" s="14" t="s">
        <v>180</v>
      </c>
      <c r="BK177" s="196">
        <f t="shared" si="19"/>
        <v>0</v>
      </c>
      <c r="BL177" s="14" t="s">
        <v>179</v>
      </c>
      <c r="BM177" s="195" t="s">
        <v>871</v>
      </c>
    </row>
    <row r="178" spans="1:65" s="2" customFormat="1" ht="24.2" customHeight="1">
      <c r="A178" s="31"/>
      <c r="B178" s="32"/>
      <c r="C178" s="184" t="s">
        <v>490</v>
      </c>
      <c r="D178" s="184" t="s">
        <v>175</v>
      </c>
      <c r="E178" s="185" t="s">
        <v>1801</v>
      </c>
      <c r="F178" s="186" t="s">
        <v>1802</v>
      </c>
      <c r="G178" s="187" t="s">
        <v>1048</v>
      </c>
      <c r="H178" s="188">
        <v>2</v>
      </c>
      <c r="I178" s="189"/>
      <c r="J178" s="188">
        <f t="shared" si="10"/>
        <v>0</v>
      </c>
      <c r="K178" s="190"/>
      <c r="L178" s="36"/>
      <c r="M178" s="191" t="s">
        <v>1</v>
      </c>
      <c r="N178" s="192" t="s">
        <v>38</v>
      </c>
      <c r="O178" s="68"/>
      <c r="P178" s="193">
        <f t="shared" si="11"/>
        <v>0</v>
      </c>
      <c r="Q178" s="193">
        <v>0</v>
      </c>
      <c r="R178" s="193">
        <f t="shared" si="12"/>
        <v>0</v>
      </c>
      <c r="S178" s="193">
        <v>0</v>
      </c>
      <c r="T178" s="194">
        <f t="shared" si="13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95" t="s">
        <v>179</v>
      </c>
      <c r="AT178" s="195" t="s">
        <v>175</v>
      </c>
      <c r="AU178" s="195" t="s">
        <v>180</v>
      </c>
      <c r="AY178" s="14" t="s">
        <v>172</v>
      </c>
      <c r="BE178" s="196">
        <f t="shared" si="14"/>
        <v>0</v>
      </c>
      <c r="BF178" s="196">
        <f t="shared" si="15"/>
        <v>0</v>
      </c>
      <c r="BG178" s="196">
        <f t="shared" si="16"/>
        <v>0</v>
      </c>
      <c r="BH178" s="196">
        <f t="shared" si="17"/>
        <v>0</v>
      </c>
      <c r="BI178" s="196">
        <f t="shared" si="18"/>
        <v>0</v>
      </c>
      <c r="BJ178" s="14" t="s">
        <v>180</v>
      </c>
      <c r="BK178" s="196">
        <f t="shared" si="19"/>
        <v>0</v>
      </c>
      <c r="BL178" s="14" t="s">
        <v>179</v>
      </c>
      <c r="BM178" s="195" t="s">
        <v>1134</v>
      </c>
    </row>
    <row r="179" spans="1:65" s="2" customFormat="1" ht="24.2" customHeight="1">
      <c r="A179" s="31"/>
      <c r="B179" s="32"/>
      <c r="C179" s="197" t="s">
        <v>494</v>
      </c>
      <c r="D179" s="197" t="s">
        <v>256</v>
      </c>
      <c r="E179" s="198" t="s">
        <v>1787</v>
      </c>
      <c r="F179" s="199" t="s">
        <v>1788</v>
      </c>
      <c r="G179" s="200" t="s">
        <v>1048</v>
      </c>
      <c r="H179" s="201">
        <v>2</v>
      </c>
      <c r="I179" s="202"/>
      <c r="J179" s="201">
        <f t="shared" si="10"/>
        <v>0</v>
      </c>
      <c r="K179" s="203"/>
      <c r="L179" s="204"/>
      <c r="M179" s="205" t="s">
        <v>1</v>
      </c>
      <c r="N179" s="206" t="s">
        <v>38</v>
      </c>
      <c r="O179" s="68"/>
      <c r="P179" s="193">
        <f t="shared" si="11"/>
        <v>0</v>
      </c>
      <c r="Q179" s="193">
        <v>0</v>
      </c>
      <c r="R179" s="193">
        <f t="shared" si="12"/>
        <v>0</v>
      </c>
      <c r="S179" s="193">
        <v>0</v>
      </c>
      <c r="T179" s="194">
        <f t="shared" si="13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95" t="s">
        <v>220</v>
      </c>
      <c r="AT179" s="195" t="s">
        <v>256</v>
      </c>
      <c r="AU179" s="195" t="s">
        <v>180</v>
      </c>
      <c r="AY179" s="14" t="s">
        <v>172</v>
      </c>
      <c r="BE179" s="196">
        <f t="shared" si="14"/>
        <v>0</v>
      </c>
      <c r="BF179" s="196">
        <f t="shared" si="15"/>
        <v>0</v>
      </c>
      <c r="BG179" s="196">
        <f t="shared" si="16"/>
        <v>0</v>
      </c>
      <c r="BH179" s="196">
        <f t="shared" si="17"/>
        <v>0</v>
      </c>
      <c r="BI179" s="196">
        <f t="shared" si="18"/>
        <v>0</v>
      </c>
      <c r="BJ179" s="14" t="s">
        <v>180</v>
      </c>
      <c r="BK179" s="196">
        <f t="shared" si="19"/>
        <v>0</v>
      </c>
      <c r="BL179" s="14" t="s">
        <v>179</v>
      </c>
      <c r="BM179" s="195" t="s">
        <v>1137</v>
      </c>
    </row>
    <row r="180" spans="1:65" s="2" customFormat="1" ht="24.2" customHeight="1">
      <c r="A180" s="31"/>
      <c r="B180" s="32"/>
      <c r="C180" s="197" t="s">
        <v>498</v>
      </c>
      <c r="D180" s="197" t="s">
        <v>256</v>
      </c>
      <c r="E180" s="198" t="s">
        <v>1789</v>
      </c>
      <c r="F180" s="199" t="s">
        <v>1790</v>
      </c>
      <c r="G180" s="200" t="s">
        <v>1048</v>
      </c>
      <c r="H180" s="201">
        <v>2</v>
      </c>
      <c r="I180" s="202"/>
      <c r="J180" s="201">
        <f t="shared" si="10"/>
        <v>0</v>
      </c>
      <c r="K180" s="203"/>
      <c r="L180" s="204"/>
      <c r="M180" s="205" t="s">
        <v>1</v>
      </c>
      <c r="N180" s="206" t="s">
        <v>38</v>
      </c>
      <c r="O180" s="68"/>
      <c r="P180" s="193">
        <f t="shared" si="11"/>
        <v>0</v>
      </c>
      <c r="Q180" s="193">
        <v>8.2000000000000007E-3</v>
      </c>
      <c r="R180" s="193">
        <f t="shared" si="12"/>
        <v>1.6400000000000001E-2</v>
      </c>
      <c r="S180" s="193">
        <v>0</v>
      </c>
      <c r="T180" s="194">
        <f t="shared" si="13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95" t="s">
        <v>220</v>
      </c>
      <c r="AT180" s="195" t="s">
        <v>256</v>
      </c>
      <c r="AU180" s="195" t="s">
        <v>180</v>
      </c>
      <c r="AY180" s="14" t="s">
        <v>172</v>
      </c>
      <c r="BE180" s="196">
        <f t="shared" si="14"/>
        <v>0</v>
      </c>
      <c r="BF180" s="196">
        <f t="shared" si="15"/>
        <v>0</v>
      </c>
      <c r="BG180" s="196">
        <f t="shared" si="16"/>
        <v>0</v>
      </c>
      <c r="BH180" s="196">
        <f t="shared" si="17"/>
        <v>0</v>
      </c>
      <c r="BI180" s="196">
        <f t="shared" si="18"/>
        <v>0</v>
      </c>
      <c r="BJ180" s="14" t="s">
        <v>180</v>
      </c>
      <c r="BK180" s="196">
        <f t="shared" si="19"/>
        <v>0</v>
      </c>
      <c r="BL180" s="14" t="s">
        <v>179</v>
      </c>
      <c r="BM180" s="195" t="s">
        <v>1140</v>
      </c>
    </row>
    <row r="181" spans="1:65" s="2" customFormat="1" ht="24.2" customHeight="1">
      <c r="A181" s="31"/>
      <c r="B181" s="32"/>
      <c r="C181" s="184" t="s">
        <v>504</v>
      </c>
      <c r="D181" s="184" t="s">
        <v>175</v>
      </c>
      <c r="E181" s="185" t="s">
        <v>1163</v>
      </c>
      <c r="F181" s="186" t="s">
        <v>1164</v>
      </c>
      <c r="G181" s="187" t="s">
        <v>337</v>
      </c>
      <c r="H181" s="188">
        <v>256</v>
      </c>
      <c r="I181" s="189"/>
      <c r="J181" s="188">
        <f t="shared" si="10"/>
        <v>0</v>
      </c>
      <c r="K181" s="190"/>
      <c r="L181" s="36"/>
      <c r="M181" s="191" t="s">
        <v>1</v>
      </c>
      <c r="N181" s="192" t="s">
        <v>38</v>
      </c>
      <c r="O181" s="68"/>
      <c r="P181" s="193">
        <f t="shared" si="11"/>
        <v>0</v>
      </c>
      <c r="Q181" s="193">
        <v>0</v>
      </c>
      <c r="R181" s="193">
        <f t="shared" si="12"/>
        <v>0</v>
      </c>
      <c r="S181" s="193">
        <v>0</v>
      </c>
      <c r="T181" s="194">
        <f t="shared" si="13"/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 t="shared" si="14"/>
        <v>0</v>
      </c>
      <c r="BF181" s="196">
        <f t="shared" si="15"/>
        <v>0</v>
      </c>
      <c r="BG181" s="196">
        <f t="shared" si="16"/>
        <v>0</v>
      </c>
      <c r="BH181" s="196">
        <f t="shared" si="17"/>
        <v>0</v>
      </c>
      <c r="BI181" s="196">
        <f t="shared" si="18"/>
        <v>0</v>
      </c>
      <c r="BJ181" s="14" t="s">
        <v>180</v>
      </c>
      <c r="BK181" s="196">
        <f t="shared" si="19"/>
        <v>0</v>
      </c>
      <c r="BL181" s="14" t="s">
        <v>179</v>
      </c>
      <c r="BM181" s="195" t="s">
        <v>1143</v>
      </c>
    </row>
    <row r="182" spans="1:65" s="2" customFormat="1" ht="24.2" customHeight="1">
      <c r="A182" s="31"/>
      <c r="B182" s="32"/>
      <c r="C182" s="197" t="s">
        <v>508</v>
      </c>
      <c r="D182" s="197" t="s">
        <v>256</v>
      </c>
      <c r="E182" s="198" t="s">
        <v>2278</v>
      </c>
      <c r="F182" s="199" t="s">
        <v>2279</v>
      </c>
      <c r="G182" s="200" t="s">
        <v>337</v>
      </c>
      <c r="H182" s="201">
        <v>256</v>
      </c>
      <c r="I182" s="202"/>
      <c r="J182" s="201">
        <f t="shared" si="10"/>
        <v>0</v>
      </c>
      <c r="K182" s="203"/>
      <c r="L182" s="204"/>
      <c r="M182" s="205" t="s">
        <v>1</v>
      </c>
      <c r="N182" s="206" t="s">
        <v>38</v>
      </c>
      <c r="O182" s="68"/>
      <c r="P182" s="193">
        <f t="shared" si="11"/>
        <v>0</v>
      </c>
      <c r="Q182" s="193">
        <v>0</v>
      </c>
      <c r="R182" s="193">
        <f t="shared" si="12"/>
        <v>0</v>
      </c>
      <c r="S182" s="193">
        <v>0</v>
      </c>
      <c r="T182" s="194">
        <f t="shared" si="13"/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95" t="s">
        <v>220</v>
      </c>
      <c r="AT182" s="195" t="s">
        <v>256</v>
      </c>
      <c r="AU182" s="195" t="s">
        <v>180</v>
      </c>
      <c r="AY182" s="14" t="s">
        <v>172</v>
      </c>
      <c r="BE182" s="196">
        <f t="shared" si="14"/>
        <v>0</v>
      </c>
      <c r="BF182" s="196">
        <f t="shared" si="15"/>
        <v>0</v>
      </c>
      <c r="BG182" s="196">
        <f t="shared" si="16"/>
        <v>0</v>
      </c>
      <c r="BH182" s="196">
        <f t="shared" si="17"/>
        <v>0</v>
      </c>
      <c r="BI182" s="196">
        <f t="shared" si="18"/>
        <v>0</v>
      </c>
      <c r="BJ182" s="14" t="s">
        <v>180</v>
      </c>
      <c r="BK182" s="196">
        <f t="shared" si="19"/>
        <v>0</v>
      </c>
      <c r="BL182" s="14" t="s">
        <v>179</v>
      </c>
      <c r="BM182" s="195" t="s">
        <v>1146</v>
      </c>
    </row>
    <row r="183" spans="1:65" s="2" customFormat="1" ht="24.2" customHeight="1">
      <c r="A183" s="31"/>
      <c r="B183" s="32"/>
      <c r="C183" s="184" t="s">
        <v>514</v>
      </c>
      <c r="D183" s="184" t="s">
        <v>175</v>
      </c>
      <c r="E183" s="185" t="s">
        <v>2280</v>
      </c>
      <c r="F183" s="186" t="s">
        <v>2281</v>
      </c>
      <c r="G183" s="187" t="s">
        <v>337</v>
      </c>
      <c r="H183" s="188">
        <v>256</v>
      </c>
      <c r="I183" s="189"/>
      <c r="J183" s="188">
        <f t="shared" si="10"/>
        <v>0</v>
      </c>
      <c r="K183" s="190"/>
      <c r="L183" s="36"/>
      <c r="M183" s="191" t="s">
        <v>1</v>
      </c>
      <c r="N183" s="192" t="s">
        <v>38</v>
      </c>
      <c r="O183" s="68"/>
      <c r="P183" s="193">
        <f t="shared" si="11"/>
        <v>0</v>
      </c>
      <c r="Q183" s="193">
        <v>0</v>
      </c>
      <c r="R183" s="193">
        <f t="shared" si="12"/>
        <v>0</v>
      </c>
      <c r="S183" s="193">
        <v>0</v>
      </c>
      <c r="T183" s="194">
        <f t="shared" si="13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95" t="s">
        <v>179</v>
      </c>
      <c r="AT183" s="195" t="s">
        <v>175</v>
      </c>
      <c r="AU183" s="195" t="s">
        <v>180</v>
      </c>
      <c r="AY183" s="14" t="s">
        <v>172</v>
      </c>
      <c r="BE183" s="196">
        <f t="shared" si="14"/>
        <v>0</v>
      </c>
      <c r="BF183" s="196">
        <f t="shared" si="15"/>
        <v>0</v>
      </c>
      <c r="BG183" s="196">
        <f t="shared" si="16"/>
        <v>0</v>
      </c>
      <c r="BH183" s="196">
        <f t="shared" si="17"/>
        <v>0</v>
      </c>
      <c r="BI183" s="196">
        <f t="shared" si="18"/>
        <v>0</v>
      </c>
      <c r="BJ183" s="14" t="s">
        <v>180</v>
      </c>
      <c r="BK183" s="196">
        <f t="shared" si="19"/>
        <v>0</v>
      </c>
      <c r="BL183" s="14" t="s">
        <v>179</v>
      </c>
      <c r="BM183" s="195" t="s">
        <v>1149</v>
      </c>
    </row>
    <row r="184" spans="1:65" s="2" customFormat="1" ht="24.2" customHeight="1">
      <c r="A184" s="31"/>
      <c r="B184" s="32"/>
      <c r="C184" s="184" t="s">
        <v>520</v>
      </c>
      <c r="D184" s="184" t="s">
        <v>175</v>
      </c>
      <c r="E184" s="185" t="s">
        <v>1184</v>
      </c>
      <c r="F184" s="186" t="s">
        <v>1185</v>
      </c>
      <c r="G184" s="187" t="s">
        <v>218</v>
      </c>
      <c r="H184" s="188">
        <v>2.7</v>
      </c>
      <c r="I184" s="189"/>
      <c r="J184" s="188">
        <f t="shared" si="10"/>
        <v>0</v>
      </c>
      <c r="K184" s="190"/>
      <c r="L184" s="36"/>
      <c r="M184" s="191" t="s">
        <v>1</v>
      </c>
      <c r="N184" s="192" t="s">
        <v>38</v>
      </c>
      <c r="O184" s="68"/>
      <c r="P184" s="193">
        <f t="shared" si="11"/>
        <v>0</v>
      </c>
      <c r="Q184" s="193">
        <v>0</v>
      </c>
      <c r="R184" s="193">
        <f t="shared" si="12"/>
        <v>0</v>
      </c>
      <c r="S184" s="193">
        <v>0</v>
      </c>
      <c r="T184" s="194">
        <f t="shared" si="13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 t="shared" si="14"/>
        <v>0</v>
      </c>
      <c r="BF184" s="196">
        <f t="shared" si="15"/>
        <v>0</v>
      </c>
      <c r="BG184" s="196">
        <f t="shared" si="16"/>
        <v>0</v>
      </c>
      <c r="BH184" s="196">
        <f t="shared" si="17"/>
        <v>0</v>
      </c>
      <c r="BI184" s="196">
        <f t="shared" si="18"/>
        <v>0</v>
      </c>
      <c r="BJ184" s="14" t="s">
        <v>180</v>
      </c>
      <c r="BK184" s="196">
        <f t="shared" si="19"/>
        <v>0</v>
      </c>
      <c r="BL184" s="14" t="s">
        <v>179</v>
      </c>
      <c r="BM184" s="195" t="s">
        <v>1152</v>
      </c>
    </row>
    <row r="185" spans="1:65" s="2" customFormat="1" ht="24.2" customHeight="1">
      <c r="A185" s="31"/>
      <c r="B185" s="32"/>
      <c r="C185" s="184" t="s">
        <v>526</v>
      </c>
      <c r="D185" s="184" t="s">
        <v>175</v>
      </c>
      <c r="E185" s="185" t="s">
        <v>1187</v>
      </c>
      <c r="F185" s="186" t="s">
        <v>1188</v>
      </c>
      <c r="G185" s="187" t="s">
        <v>218</v>
      </c>
      <c r="H185" s="188">
        <v>81</v>
      </c>
      <c r="I185" s="189"/>
      <c r="J185" s="188">
        <f t="shared" si="10"/>
        <v>0</v>
      </c>
      <c r="K185" s="190"/>
      <c r="L185" s="36"/>
      <c r="M185" s="191" t="s">
        <v>1</v>
      </c>
      <c r="N185" s="192" t="s">
        <v>38</v>
      </c>
      <c r="O185" s="68"/>
      <c r="P185" s="193">
        <f t="shared" si="11"/>
        <v>0</v>
      </c>
      <c r="Q185" s="193">
        <v>0</v>
      </c>
      <c r="R185" s="193">
        <f t="shared" si="12"/>
        <v>0</v>
      </c>
      <c r="S185" s="193">
        <v>0</v>
      </c>
      <c r="T185" s="194">
        <f t="shared" si="13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95" t="s">
        <v>179</v>
      </c>
      <c r="AT185" s="195" t="s">
        <v>175</v>
      </c>
      <c r="AU185" s="195" t="s">
        <v>180</v>
      </c>
      <c r="AY185" s="14" t="s">
        <v>172</v>
      </c>
      <c r="BE185" s="196">
        <f t="shared" si="14"/>
        <v>0</v>
      </c>
      <c r="BF185" s="196">
        <f t="shared" si="15"/>
        <v>0</v>
      </c>
      <c r="BG185" s="196">
        <f t="shared" si="16"/>
        <v>0</v>
      </c>
      <c r="BH185" s="196">
        <f t="shared" si="17"/>
        <v>0</v>
      </c>
      <c r="BI185" s="196">
        <f t="shared" si="18"/>
        <v>0</v>
      </c>
      <c r="BJ185" s="14" t="s">
        <v>180</v>
      </c>
      <c r="BK185" s="196">
        <f t="shared" si="19"/>
        <v>0</v>
      </c>
      <c r="BL185" s="14" t="s">
        <v>179</v>
      </c>
      <c r="BM185" s="195" t="s">
        <v>82</v>
      </c>
    </row>
    <row r="186" spans="1:65" s="2" customFormat="1" ht="24.2" customHeight="1">
      <c r="A186" s="31"/>
      <c r="B186" s="32"/>
      <c r="C186" s="184" t="s">
        <v>532</v>
      </c>
      <c r="D186" s="184" t="s">
        <v>175</v>
      </c>
      <c r="E186" s="185" t="s">
        <v>1190</v>
      </c>
      <c r="F186" s="186" t="s">
        <v>1191</v>
      </c>
      <c r="G186" s="187" t="s">
        <v>1048</v>
      </c>
      <c r="H186" s="188">
        <v>4</v>
      </c>
      <c r="I186" s="189"/>
      <c r="J186" s="188">
        <f t="shared" si="10"/>
        <v>0</v>
      </c>
      <c r="K186" s="190"/>
      <c r="L186" s="36"/>
      <c r="M186" s="191" t="s">
        <v>1</v>
      </c>
      <c r="N186" s="192" t="s">
        <v>38</v>
      </c>
      <c r="O186" s="68"/>
      <c r="P186" s="193">
        <f t="shared" si="11"/>
        <v>0</v>
      </c>
      <c r="Q186" s="193">
        <v>0</v>
      </c>
      <c r="R186" s="193">
        <f t="shared" si="12"/>
        <v>0</v>
      </c>
      <c r="S186" s="193">
        <v>0</v>
      </c>
      <c r="T186" s="194">
        <f t="shared" si="13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179</v>
      </c>
      <c r="AT186" s="195" t="s">
        <v>175</v>
      </c>
      <c r="AU186" s="195" t="s">
        <v>180</v>
      </c>
      <c r="AY186" s="14" t="s">
        <v>172</v>
      </c>
      <c r="BE186" s="196">
        <f t="shared" si="14"/>
        <v>0</v>
      </c>
      <c r="BF186" s="196">
        <f t="shared" si="15"/>
        <v>0</v>
      </c>
      <c r="BG186" s="196">
        <f t="shared" si="16"/>
        <v>0</v>
      </c>
      <c r="BH186" s="196">
        <f t="shared" si="17"/>
        <v>0</v>
      </c>
      <c r="BI186" s="196">
        <f t="shared" si="18"/>
        <v>0</v>
      </c>
      <c r="BJ186" s="14" t="s">
        <v>180</v>
      </c>
      <c r="BK186" s="196">
        <f t="shared" si="19"/>
        <v>0</v>
      </c>
      <c r="BL186" s="14" t="s">
        <v>179</v>
      </c>
      <c r="BM186" s="195" t="s">
        <v>88</v>
      </c>
    </row>
    <row r="187" spans="1:65" s="2" customFormat="1" ht="24.2" customHeight="1">
      <c r="A187" s="31"/>
      <c r="B187" s="32"/>
      <c r="C187" s="184" t="s">
        <v>538</v>
      </c>
      <c r="D187" s="184" t="s">
        <v>175</v>
      </c>
      <c r="E187" s="185" t="s">
        <v>1193</v>
      </c>
      <c r="F187" s="186" t="s">
        <v>1194</v>
      </c>
      <c r="G187" s="187" t="s">
        <v>1195</v>
      </c>
      <c r="H187" s="188">
        <v>4</v>
      </c>
      <c r="I187" s="189"/>
      <c r="J187" s="188">
        <f t="shared" si="10"/>
        <v>0</v>
      </c>
      <c r="K187" s="190"/>
      <c r="L187" s="36"/>
      <c r="M187" s="191" t="s">
        <v>1</v>
      </c>
      <c r="N187" s="192" t="s">
        <v>38</v>
      </c>
      <c r="O187" s="68"/>
      <c r="P187" s="193">
        <f t="shared" si="11"/>
        <v>0</v>
      </c>
      <c r="Q187" s="193">
        <v>0</v>
      </c>
      <c r="R187" s="193">
        <f t="shared" si="12"/>
        <v>0</v>
      </c>
      <c r="S187" s="193">
        <v>0</v>
      </c>
      <c r="T187" s="194">
        <f t="shared" si="13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95" t="s">
        <v>179</v>
      </c>
      <c r="AT187" s="195" t="s">
        <v>175</v>
      </c>
      <c r="AU187" s="195" t="s">
        <v>180</v>
      </c>
      <c r="AY187" s="14" t="s">
        <v>172</v>
      </c>
      <c r="BE187" s="196">
        <f t="shared" si="14"/>
        <v>0</v>
      </c>
      <c r="BF187" s="196">
        <f t="shared" si="15"/>
        <v>0</v>
      </c>
      <c r="BG187" s="196">
        <f t="shared" si="16"/>
        <v>0</v>
      </c>
      <c r="BH187" s="196">
        <f t="shared" si="17"/>
        <v>0</v>
      </c>
      <c r="BI187" s="196">
        <f t="shared" si="18"/>
        <v>0</v>
      </c>
      <c r="BJ187" s="14" t="s">
        <v>180</v>
      </c>
      <c r="BK187" s="196">
        <f t="shared" si="19"/>
        <v>0</v>
      </c>
      <c r="BL187" s="14" t="s">
        <v>179</v>
      </c>
      <c r="BM187" s="195" t="s">
        <v>94</v>
      </c>
    </row>
    <row r="188" spans="1:65" s="2" customFormat="1" ht="24.2" customHeight="1">
      <c r="A188" s="31"/>
      <c r="B188" s="32"/>
      <c r="C188" s="184" t="s">
        <v>544</v>
      </c>
      <c r="D188" s="184" t="s">
        <v>175</v>
      </c>
      <c r="E188" s="185" t="s">
        <v>1197</v>
      </c>
      <c r="F188" s="186" t="s">
        <v>1198</v>
      </c>
      <c r="G188" s="187" t="s">
        <v>1195</v>
      </c>
      <c r="H188" s="188">
        <v>4</v>
      </c>
      <c r="I188" s="189"/>
      <c r="J188" s="188">
        <f t="shared" si="10"/>
        <v>0</v>
      </c>
      <c r="K188" s="190"/>
      <c r="L188" s="36"/>
      <c r="M188" s="191" t="s">
        <v>1</v>
      </c>
      <c r="N188" s="192" t="s">
        <v>38</v>
      </c>
      <c r="O188" s="68"/>
      <c r="P188" s="193">
        <f t="shared" si="11"/>
        <v>0</v>
      </c>
      <c r="Q188" s="193">
        <v>0</v>
      </c>
      <c r="R188" s="193">
        <f t="shared" si="12"/>
        <v>0</v>
      </c>
      <c r="S188" s="193">
        <v>0</v>
      </c>
      <c r="T188" s="194">
        <f t="shared" si="13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95" t="s">
        <v>179</v>
      </c>
      <c r="AT188" s="195" t="s">
        <v>175</v>
      </c>
      <c r="AU188" s="195" t="s">
        <v>180</v>
      </c>
      <c r="AY188" s="14" t="s">
        <v>172</v>
      </c>
      <c r="BE188" s="196">
        <f t="shared" si="14"/>
        <v>0</v>
      </c>
      <c r="BF188" s="196">
        <f t="shared" si="15"/>
        <v>0</v>
      </c>
      <c r="BG188" s="196">
        <f t="shared" si="16"/>
        <v>0</v>
      </c>
      <c r="BH188" s="196">
        <f t="shared" si="17"/>
        <v>0</v>
      </c>
      <c r="BI188" s="196">
        <f t="shared" si="18"/>
        <v>0</v>
      </c>
      <c r="BJ188" s="14" t="s">
        <v>180</v>
      </c>
      <c r="BK188" s="196">
        <f t="shared" si="19"/>
        <v>0</v>
      </c>
      <c r="BL188" s="14" t="s">
        <v>179</v>
      </c>
      <c r="BM188" s="195" t="s">
        <v>100</v>
      </c>
    </row>
    <row r="189" spans="1:65" s="12" customFormat="1" ht="22.9" customHeight="1">
      <c r="B189" s="168"/>
      <c r="C189" s="169"/>
      <c r="D189" s="170" t="s">
        <v>71</v>
      </c>
      <c r="E189" s="182" t="s">
        <v>1200</v>
      </c>
      <c r="F189" s="182" t="s">
        <v>1201</v>
      </c>
      <c r="G189" s="169"/>
      <c r="H189" s="169"/>
      <c r="I189" s="172"/>
      <c r="J189" s="183">
        <f>BK189</f>
        <v>0</v>
      </c>
      <c r="K189" s="169"/>
      <c r="L189" s="174"/>
      <c r="M189" s="175"/>
      <c r="N189" s="176"/>
      <c r="O189" s="176"/>
      <c r="P189" s="177">
        <f>SUM(P190:P347)</f>
        <v>0</v>
      </c>
      <c r="Q189" s="176"/>
      <c r="R189" s="177">
        <f>SUM(R190:R347)</f>
        <v>3.5601599999999989</v>
      </c>
      <c r="S189" s="176"/>
      <c r="T189" s="178">
        <f>SUM(T190:T347)</f>
        <v>0.34</v>
      </c>
      <c r="AR189" s="179" t="s">
        <v>80</v>
      </c>
      <c r="AT189" s="180" t="s">
        <v>71</v>
      </c>
      <c r="AU189" s="180" t="s">
        <v>80</v>
      </c>
      <c r="AY189" s="179" t="s">
        <v>172</v>
      </c>
      <c r="BK189" s="181">
        <f>SUM(BK190:BK347)</f>
        <v>0</v>
      </c>
    </row>
    <row r="190" spans="1:65" s="2" customFormat="1" ht="24.2" customHeight="1">
      <c r="A190" s="31"/>
      <c r="B190" s="32"/>
      <c r="C190" s="184" t="s">
        <v>548</v>
      </c>
      <c r="D190" s="184" t="s">
        <v>175</v>
      </c>
      <c r="E190" s="185" t="s">
        <v>1803</v>
      </c>
      <c r="F190" s="186" t="s">
        <v>1804</v>
      </c>
      <c r="G190" s="187" t="s">
        <v>1048</v>
      </c>
      <c r="H190" s="188">
        <v>6</v>
      </c>
      <c r="I190" s="189"/>
      <c r="J190" s="188">
        <f t="shared" ref="J190:J221" si="20">ROUND(I190*H190,2)</f>
        <v>0</v>
      </c>
      <c r="K190" s="190"/>
      <c r="L190" s="36"/>
      <c r="M190" s="191" t="s">
        <v>1</v>
      </c>
      <c r="N190" s="192" t="s">
        <v>38</v>
      </c>
      <c r="O190" s="68"/>
      <c r="P190" s="193">
        <f t="shared" ref="P190:P221" si="21">O190*H190</f>
        <v>0</v>
      </c>
      <c r="Q190" s="193">
        <v>0</v>
      </c>
      <c r="R190" s="193">
        <f t="shared" ref="R190:R221" si="22">Q190*H190</f>
        <v>0</v>
      </c>
      <c r="S190" s="193">
        <v>0</v>
      </c>
      <c r="T190" s="194">
        <f t="shared" ref="T190:T221" si="23">S190*H190</f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179</v>
      </c>
      <c r="AT190" s="195" t="s">
        <v>175</v>
      </c>
      <c r="AU190" s="195" t="s">
        <v>180</v>
      </c>
      <c r="AY190" s="14" t="s">
        <v>172</v>
      </c>
      <c r="BE190" s="196">
        <f t="shared" ref="BE190:BE221" si="24">IF(N190="základná",J190,0)</f>
        <v>0</v>
      </c>
      <c r="BF190" s="196">
        <f t="shared" ref="BF190:BF221" si="25">IF(N190="znížená",J190,0)</f>
        <v>0</v>
      </c>
      <c r="BG190" s="196">
        <f t="shared" ref="BG190:BG221" si="26">IF(N190="zákl. prenesená",J190,0)</f>
        <v>0</v>
      </c>
      <c r="BH190" s="196">
        <f t="shared" ref="BH190:BH221" si="27">IF(N190="zníž. prenesená",J190,0)</f>
        <v>0</v>
      </c>
      <c r="BI190" s="196">
        <f t="shared" ref="BI190:BI221" si="28">IF(N190="nulová",J190,0)</f>
        <v>0</v>
      </c>
      <c r="BJ190" s="14" t="s">
        <v>180</v>
      </c>
      <c r="BK190" s="196">
        <f t="shared" ref="BK190:BK221" si="29">ROUND(I190*H190,2)</f>
        <v>0</v>
      </c>
      <c r="BL190" s="14" t="s">
        <v>179</v>
      </c>
      <c r="BM190" s="195" t="s">
        <v>106</v>
      </c>
    </row>
    <row r="191" spans="1:65" s="2" customFormat="1" ht="24.2" customHeight="1">
      <c r="A191" s="31"/>
      <c r="B191" s="32"/>
      <c r="C191" s="184" t="s">
        <v>552</v>
      </c>
      <c r="D191" s="184" t="s">
        <v>175</v>
      </c>
      <c r="E191" s="185" t="s">
        <v>1805</v>
      </c>
      <c r="F191" s="186" t="s">
        <v>1806</v>
      </c>
      <c r="G191" s="187" t="s">
        <v>1048</v>
      </c>
      <c r="H191" s="188">
        <v>8</v>
      </c>
      <c r="I191" s="189"/>
      <c r="J191" s="188">
        <f t="shared" si="20"/>
        <v>0</v>
      </c>
      <c r="K191" s="190"/>
      <c r="L191" s="36"/>
      <c r="M191" s="191" t="s">
        <v>1</v>
      </c>
      <c r="N191" s="192" t="s">
        <v>38</v>
      </c>
      <c r="O191" s="68"/>
      <c r="P191" s="193">
        <f t="shared" si="21"/>
        <v>0</v>
      </c>
      <c r="Q191" s="193">
        <v>0</v>
      </c>
      <c r="R191" s="193">
        <f t="shared" si="22"/>
        <v>0</v>
      </c>
      <c r="S191" s="193">
        <v>0</v>
      </c>
      <c r="T191" s="194">
        <f t="shared" si="23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95" t="s">
        <v>179</v>
      </c>
      <c r="AT191" s="195" t="s">
        <v>175</v>
      </c>
      <c r="AU191" s="195" t="s">
        <v>180</v>
      </c>
      <c r="AY191" s="14" t="s">
        <v>172</v>
      </c>
      <c r="BE191" s="196">
        <f t="shared" si="24"/>
        <v>0</v>
      </c>
      <c r="BF191" s="196">
        <f t="shared" si="25"/>
        <v>0</v>
      </c>
      <c r="BG191" s="196">
        <f t="shared" si="26"/>
        <v>0</v>
      </c>
      <c r="BH191" s="196">
        <f t="shared" si="27"/>
        <v>0</v>
      </c>
      <c r="BI191" s="196">
        <f t="shared" si="28"/>
        <v>0</v>
      </c>
      <c r="BJ191" s="14" t="s">
        <v>180</v>
      </c>
      <c r="BK191" s="196">
        <f t="shared" si="29"/>
        <v>0</v>
      </c>
      <c r="BL191" s="14" t="s">
        <v>179</v>
      </c>
      <c r="BM191" s="195" t="s">
        <v>1165</v>
      </c>
    </row>
    <row r="192" spans="1:65" s="2" customFormat="1" ht="24.2" customHeight="1">
      <c r="A192" s="31"/>
      <c r="B192" s="32"/>
      <c r="C192" s="184" t="s">
        <v>556</v>
      </c>
      <c r="D192" s="184" t="s">
        <v>175</v>
      </c>
      <c r="E192" s="185" t="s">
        <v>1807</v>
      </c>
      <c r="F192" s="186" t="s">
        <v>1808</v>
      </c>
      <c r="G192" s="187" t="s">
        <v>1048</v>
      </c>
      <c r="H192" s="188">
        <v>8</v>
      </c>
      <c r="I192" s="189"/>
      <c r="J192" s="188">
        <f t="shared" si="20"/>
        <v>0</v>
      </c>
      <c r="K192" s="190"/>
      <c r="L192" s="36"/>
      <c r="M192" s="191" t="s">
        <v>1</v>
      </c>
      <c r="N192" s="192" t="s">
        <v>38</v>
      </c>
      <c r="O192" s="68"/>
      <c r="P192" s="193">
        <f t="shared" si="21"/>
        <v>0</v>
      </c>
      <c r="Q192" s="193">
        <v>0</v>
      </c>
      <c r="R192" s="193">
        <f t="shared" si="22"/>
        <v>0</v>
      </c>
      <c r="S192" s="193">
        <v>0</v>
      </c>
      <c r="T192" s="194">
        <f t="shared" si="23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95" t="s">
        <v>179</v>
      </c>
      <c r="AT192" s="195" t="s">
        <v>175</v>
      </c>
      <c r="AU192" s="195" t="s">
        <v>180</v>
      </c>
      <c r="AY192" s="14" t="s">
        <v>172</v>
      </c>
      <c r="BE192" s="196">
        <f t="shared" si="24"/>
        <v>0</v>
      </c>
      <c r="BF192" s="196">
        <f t="shared" si="25"/>
        <v>0</v>
      </c>
      <c r="BG192" s="196">
        <f t="shared" si="26"/>
        <v>0</v>
      </c>
      <c r="BH192" s="196">
        <f t="shared" si="27"/>
        <v>0</v>
      </c>
      <c r="BI192" s="196">
        <f t="shared" si="28"/>
        <v>0</v>
      </c>
      <c r="BJ192" s="14" t="s">
        <v>180</v>
      </c>
      <c r="BK192" s="196">
        <f t="shared" si="29"/>
        <v>0</v>
      </c>
      <c r="BL192" s="14" t="s">
        <v>179</v>
      </c>
      <c r="BM192" s="195" t="s">
        <v>1168</v>
      </c>
    </row>
    <row r="193" spans="1:65" s="2" customFormat="1" ht="24.2" customHeight="1">
      <c r="A193" s="31"/>
      <c r="B193" s="32"/>
      <c r="C193" s="184" t="s">
        <v>560</v>
      </c>
      <c r="D193" s="184" t="s">
        <v>175</v>
      </c>
      <c r="E193" s="185" t="s">
        <v>2320</v>
      </c>
      <c r="F193" s="186" t="s">
        <v>2321</v>
      </c>
      <c r="G193" s="187" t="s">
        <v>337</v>
      </c>
      <c r="H193" s="188">
        <v>63</v>
      </c>
      <c r="I193" s="189"/>
      <c r="J193" s="188">
        <f t="shared" si="20"/>
        <v>0</v>
      </c>
      <c r="K193" s="190"/>
      <c r="L193" s="36"/>
      <c r="M193" s="191" t="s">
        <v>1</v>
      </c>
      <c r="N193" s="192" t="s">
        <v>38</v>
      </c>
      <c r="O193" s="68"/>
      <c r="P193" s="193">
        <f t="shared" si="21"/>
        <v>0</v>
      </c>
      <c r="Q193" s="193">
        <v>0</v>
      </c>
      <c r="R193" s="193">
        <f t="shared" si="22"/>
        <v>0</v>
      </c>
      <c r="S193" s="193">
        <v>0</v>
      </c>
      <c r="T193" s="194">
        <f t="shared" si="23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95" t="s">
        <v>179</v>
      </c>
      <c r="AT193" s="195" t="s">
        <v>175</v>
      </c>
      <c r="AU193" s="195" t="s">
        <v>180</v>
      </c>
      <c r="AY193" s="14" t="s">
        <v>172</v>
      </c>
      <c r="BE193" s="196">
        <f t="shared" si="24"/>
        <v>0</v>
      </c>
      <c r="BF193" s="196">
        <f t="shared" si="25"/>
        <v>0</v>
      </c>
      <c r="BG193" s="196">
        <f t="shared" si="26"/>
        <v>0</v>
      </c>
      <c r="BH193" s="196">
        <f t="shared" si="27"/>
        <v>0</v>
      </c>
      <c r="BI193" s="196">
        <f t="shared" si="28"/>
        <v>0</v>
      </c>
      <c r="BJ193" s="14" t="s">
        <v>180</v>
      </c>
      <c r="BK193" s="196">
        <f t="shared" si="29"/>
        <v>0</v>
      </c>
      <c r="BL193" s="14" t="s">
        <v>179</v>
      </c>
      <c r="BM193" s="195" t="s">
        <v>1171</v>
      </c>
    </row>
    <row r="194" spans="1:65" s="2" customFormat="1" ht="24.2" customHeight="1">
      <c r="A194" s="31"/>
      <c r="B194" s="32"/>
      <c r="C194" s="184" t="s">
        <v>563</v>
      </c>
      <c r="D194" s="184" t="s">
        <v>175</v>
      </c>
      <c r="E194" s="185" t="s">
        <v>1211</v>
      </c>
      <c r="F194" s="186" t="s">
        <v>1212</v>
      </c>
      <c r="G194" s="187" t="s">
        <v>337</v>
      </c>
      <c r="H194" s="188">
        <v>62</v>
      </c>
      <c r="I194" s="189"/>
      <c r="J194" s="188">
        <f t="shared" si="20"/>
        <v>0</v>
      </c>
      <c r="K194" s="190"/>
      <c r="L194" s="36"/>
      <c r="M194" s="191" t="s">
        <v>1</v>
      </c>
      <c r="N194" s="192" t="s">
        <v>38</v>
      </c>
      <c r="O194" s="68"/>
      <c r="P194" s="193">
        <f t="shared" si="21"/>
        <v>0</v>
      </c>
      <c r="Q194" s="193">
        <v>0</v>
      </c>
      <c r="R194" s="193">
        <f t="shared" si="22"/>
        <v>0</v>
      </c>
      <c r="S194" s="193">
        <v>0</v>
      </c>
      <c r="T194" s="194">
        <f t="shared" si="23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95" t="s">
        <v>179</v>
      </c>
      <c r="AT194" s="195" t="s">
        <v>175</v>
      </c>
      <c r="AU194" s="195" t="s">
        <v>180</v>
      </c>
      <c r="AY194" s="14" t="s">
        <v>172</v>
      </c>
      <c r="BE194" s="196">
        <f t="shared" si="24"/>
        <v>0</v>
      </c>
      <c r="BF194" s="196">
        <f t="shared" si="25"/>
        <v>0</v>
      </c>
      <c r="BG194" s="196">
        <f t="shared" si="26"/>
        <v>0</v>
      </c>
      <c r="BH194" s="196">
        <f t="shared" si="27"/>
        <v>0</v>
      </c>
      <c r="BI194" s="196">
        <f t="shared" si="28"/>
        <v>0</v>
      </c>
      <c r="BJ194" s="14" t="s">
        <v>180</v>
      </c>
      <c r="BK194" s="196">
        <f t="shared" si="29"/>
        <v>0</v>
      </c>
      <c r="BL194" s="14" t="s">
        <v>179</v>
      </c>
      <c r="BM194" s="195" t="s">
        <v>1174</v>
      </c>
    </row>
    <row r="195" spans="1:65" s="2" customFormat="1" ht="24.2" customHeight="1">
      <c r="A195" s="31"/>
      <c r="B195" s="32"/>
      <c r="C195" s="184" t="s">
        <v>567</v>
      </c>
      <c r="D195" s="184" t="s">
        <v>175</v>
      </c>
      <c r="E195" s="185" t="s">
        <v>2322</v>
      </c>
      <c r="F195" s="186" t="s">
        <v>2323</v>
      </c>
      <c r="G195" s="187" t="s">
        <v>337</v>
      </c>
      <c r="H195" s="188">
        <v>501</v>
      </c>
      <c r="I195" s="189"/>
      <c r="J195" s="188">
        <f t="shared" si="20"/>
        <v>0</v>
      </c>
      <c r="K195" s="190"/>
      <c r="L195" s="36"/>
      <c r="M195" s="191" t="s">
        <v>1</v>
      </c>
      <c r="N195" s="192" t="s">
        <v>38</v>
      </c>
      <c r="O195" s="68"/>
      <c r="P195" s="193">
        <f t="shared" si="21"/>
        <v>0</v>
      </c>
      <c r="Q195" s="193">
        <v>0</v>
      </c>
      <c r="R195" s="193">
        <f t="shared" si="22"/>
        <v>0</v>
      </c>
      <c r="S195" s="193">
        <v>0</v>
      </c>
      <c r="T195" s="194">
        <f t="shared" si="23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179</v>
      </c>
      <c r="AT195" s="195" t="s">
        <v>175</v>
      </c>
      <c r="AU195" s="195" t="s">
        <v>180</v>
      </c>
      <c r="AY195" s="14" t="s">
        <v>172</v>
      </c>
      <c r="BE195" s="196">
        <f t="shared" si="24"/>
        <v>0</v>
      </c>
      <c r="BF195" s="196">
        <f t="shared" si="25"/>
        <v>0</v>
      </c>
      <c r="BG195" s="196">
        <f t="shared" si="26"/>
        <v>0</v>
      </c>
      <c r="BH195" s="196">
        <f t="shared" si="27"/>
        <v>0</v>
      </c>
      <c r="BI195" s="196">
        <f t="shared" si="28"/>
        <v>0</v>
      </c>
      <c r="BJ195" s="14" t="s">
        <v>180</v>
      </c>
      <c r="BK195" s="196">
        <f t="shared" si="29"/>
        <v>0</v>
      </c>
      <c r="BL195" s="14" t="s">
        <v>179</v>
      </c>
      <c r="BM195" s="195" t="s">
        <v>1177</v>
      </c>
    </row>
    <row r="196" spans="1:65" s="2" customFormat="1" ht="24.2" customHeight="1">
      <c r="A196" s="31"/>
      <c r="B196" s="32"/>
      <c r="C196" s="184" t="s">
        <v>573</v>
      </c>
      <c r="D196" s="184" t="s">
        <v>175</v>
      </c>
      <c r="E196" s="185" t="s">
        <v>1214</v>
      </c>
      <c r="F196" s="186" t="s">
        <v>1215</v>
      </c>
      <c r="G196" s="187" t="s">
        <v>337</v>
      </c>
      <c r="H196" s="188">
        <v>59</v>
      </c>
      <c r="I196" s="189"/>
      <c r="J196" s="188">
        <f t="shared" si="20"/>
        <v>0</v>
      </c>
      <c r="K196" s="190"/>
      <c r="L196" s="36"/>
      <c r="M196" s="191" t="s">
        <v>1</v>
      </c>
      <c r="N196" s="192" t="s">
        <v>38</v>
      </c>
      <c r="O196" s="68"/>
      <c r="P196" s="193">
        <f t="shared" si="21"/>
        <v>0</v>
      </c>
      <c r="Q196" s="193">
        <v>0</v>
      </c>
      <c r="R196" s="193">
        <f t="shared" si="22"/>
        <v>0</v>
      </c>
      <c r="S196" s="193">
        <v>0</v>
      </c>
      <c r="T196" s="194">
        <f t="shared" si="23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95" t="s">
        <v>179</v>
      </c>
      <c r="AT196" s="195" t="s">
        <v>175</v>
      </c>
      <c r="AU196" s="195" t="s">
        <v>180</v>
      </c>
      <c r="AY196" s="14" t="s">
        <v>172</v>
      </c>
      <c r="BE196" s="196">
        <f t="shared" si="24"/>
        <v>0</v>
      </c>
      <c r="BF196" s="196">
        <f t="shared" si="25"/>
        <v>0</v>
      </c>
      <c r="BG196" s="196">
        <f t="shared" si="26"/>
        <v>0</v>
      </c>
      <c r="BH196" s="196">
        <f t="shared" si="27"/>
        <v>0</v>
      </c>
      <c r="BI196" s="196">
        <f t="shared" si="28"/>
        <v>0</v>
      </c>
      <c r="BJ196" s="14" t="s">
        <v>180</v>
      </c>
      <c r="BK196" s="196">
        <f t="shared" si="29"/>
        <v>0</v>
      </c>
      <c r="BL196" s="14" t="s">
        <v>179</v>
      </c>
      <c r="BM196" s="195" t="s">
        <v>1180</v>
      </c>
    </row>
    <row r="197" spans="1:65" s="2" customFormat="1" ht="24.2" customHeight="1">
      <c r="A197" s="31"/>
      <c r="B197" s="32"/>
      <c r="C197" s="184" t="s">
        <v>577</v>
      </c>
      <c r="D197" s="184" t="s">
        <v>175</v>
      </c>
      <c r="E197" s="185" t="s">
        <v>1809</v>
      </c>
      <c r="F197" s="186" t="s">
        <v>1810</v>
      </c>
      <c r="G197" s="187" t="s">
        <v>337</v>
      </c>
      <c r="H197" s="188">
        <v>44</v>
      </c>
      <c r="I197" s="189"/>
      <c r="J197" s="188">
        <f t="shared" si="20"/>
        <v>0</v>
      </c>
      <c r="K197" s="190"/>
      <c r="L197" s="36"/>
      <c r="M197" s="191" t="s">
        <v>1</v>
      </c>
      <c r="N197" s="192" t="s">
        <v>38</v>
      </c>
      <c r="O197" s="68"/>
      <c r="P197" s="193">
        <f t="shared" si="21"/>
        <v>0</v>
      </c>
      <c r="Q197" s="193">
        <v>0</v>
      </c>
      <c r="R197" s="193">
        <f t="shared" si="22"/>
        <v>0</v>
      </c>
      <c r="S197" s="193">
        <v>0</v>
      </c>
      <c r="T197" s="194">
        <f t="shared" si="23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179</v>
      </c>
      <c r="AT197" s="195" t="s">
        <v>175</v>
      </c>
      <c r="AU197" s="195" t="s">
        <v>180</v>
      </c>
      <c r="AY197" s="14" t="s">
        <v>172</v>
      </c>
      <c r="BE197" s="196">
        <f t="shared" si="24"/>
        <v>0</v>
      </c>
      <c r="BF197" s="196">
        <f t="shared" si="25"/>
        <v>0</v>
      </c>
      <c r="BG197" s="196">
        <f t="shared" si="26"/>
        <v>0</v>
      </c>
      <c r="BH197" s="196">
        <f t="shared" si="27"/>
        <v>0</v>
      </c>
      <c r="BI197" s="196">
        <f t="shared" si="28"/>
        <v>0</v>
      </c>
      <c r="BJ197" s="14" t="s">
        <v>180</v>
      </c>
      <c r="BK197" s="196">
        <f t="shared" si="29"/>
        <v>0</v>
      </c>
      <c r="BL197" s="14" t="s">
        <v>179</v>
      </c>
      <c r="BM197" s="195" t="s">
        <v>1183</v>
      </c>
    </row>
    <row r="198" spans="1:65" s="2" customFormat="1" ht="24.2" customHeight="1">
      <c r="A198" s="31"/>
      <c r="B198" s="32"/>
      <c r="C198" s="197" t="s">
        <v>581</v>
      </c>
      <c r="D198" s="197" t="s">
        <v>256</v>
      </c>
      <c r="E198" s="198" t="s">
        <v>1332</v>
      </c>
      <c r="F198" s="199" t="s">
        <v>1333</v>
      </c>
      <c r="G198" s="200" t="s">
        <v>337</v>
      </c>
      <c r="H198" s="201">
        <v>46</v>
      </c>
      <c r="I198" s="202"/>
      <c r="J198" s="201">
        <f t="shared" si="20"/>
        <v>0</v>
      </c>
      <c r="K198" s="203"/>
      <c r="L198" s="204"/>
      <c r="M198" s="205" t="s">
        <v>1</v>
      </c>
      <c r="N198" s="206" t="s">
        <v>38</v>
      </c>
      <c r="O198" s="68"/>
      <c r="P198" s="193">
        <f t="shared" si="21"/>
        <v>0</v>
      </c>
      <c r="Q198" s="193">
        <v>0</v>
      </c>
      <c r="R198" s="193">
        <f t="shared" si="22"/>
        <v>0</v>
      </c>
      <c r="S198" s="193">
        <v>0</v>
      </c>
      <c r="T198" s="194">
        <f t="shared" si="23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95" t="s">
        <v>220</v>
      </c>
      <c r="AT198" s="195" t="s">
        <v>256</v>
      </c>
      <c r="AU198" s="195" t="s">
        <v>180</v>
      </c>
      <c r="AY198" s="14" t="s">
        <v>172</v>
      </c>
      <c r="BE198" s="196">
        <f t="shared" si="24"/>
        <v>0</v>
      </c>
      <c r="BF198" s="196">
        <f t="shared" si="25"/>
        <v>0</v>
      </c>
      <c r="BG198" s="196">
        <f t="shared" si="26"/>
        <v>0</v>
      </c>
      <c r="BH198" s="196">
        <f t="shared" si="27"/>
        <v>0</v>
      </c>
      <c r="BI198" s="196">
        <f t="shared" si="28"/>
        <v>0</v>
      </c>
      <c r="BJ198" s="14" t="s">
        <v>180</v>
      </c>
      <c r="BK198" s="196">
        <f t="shared" si="29"/>
        <v>0</v>
      </c>
      <c r="BL198" s="14" t="s">
        <v>179</v>
      </c>
      <c r="BM198" s="195" t="s">
        <v>1186</v>
      </c>
    </row>
    <row r="199" spans="1:65" s="2" customFormat="1" ht="24.2" customHeight="1">
      <c r="A199" s="31"/>
      <c r="B199" s="32"/>
      <c r="C199" s="184" t="s">
        <v>585</v>
      </c>
      <c r="D199" s="184" t="s">
        <v>175</v>
      </c>
      <c r="E199" s="185" t="s">
        <v>2297</v>
      </c>
      <c r="F199" s="186" t="s">
        <v>2298</v>
      </c>
      <c r="G199" s="187" t="s">
        <v>337</v>
      </c>
      <c r="H199" s="188">
        <v>78</v>
      </c>
      <c r="I199" s="189"/>
      <c r="J199" s="188">
        <f t="shared" si="20"/>
        <v>0</v>
      </c>
      <c r="K199" s="190"/>
      <c r="L199" s="36"/>
      <c r="M199" s="191" t="s">
        <v>1</v>
      </c>
      <c r="N199" s="192" t="s">
        <v>38</v>
      </c>
      <c r="O199" s="68"/>
      <c r="P199" s="193">
        <f t="shared" si="21"/>
        <v>0</v>
      </c>
      <c r="Q199" s="193">
        <v>0</v>
      </c>
      <c r="R199" s="193">
        <f t="shared" si="22"/>
        <v>0</v>
      </c>
      <c r="S199" s="193">
        <v>0</v>
      </c>
      <c r="T199" s="194">
        <f t="shared" si="23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179</v>
      </c>
      <c r="AT199" s="195" t="s">
        <v>175</v>
      </c>
      <c r="AU199" s="195" t="s">
        <v>180</v>
      </c>
      <c r="AY199" s="14" t="s">
        <v>172</v>
      </c>
      <c r="BE199" s="196">
        <f t="shared" si="24"/>
        <v>0</v>
      </c>
      <c r="BF199" s="196">
        <f t="shared" si="25"/>
        <v>0</v>
      </c>
      <c r="BG199" s="196">
        <f t="shared" si="26"/>
        <v>0</v>
      </c>
      <c r="BH199" s="196">
        <f t="shared" si="27"/>
        <v>0</v>
      </c>
      <c r="BI199" s="196">
        <f t="shared" si="28"/>
        <v>0</v>
      </c>
      <c r="BJ199" s="14" t="s">
        <v>180</v>
      </c>
      <c r="BK199" s="196">
        <f t="shared" si="29"/>
        <v>0</v>
      </c>
      <c r="BL199" s="14" t="s">
        <v>179</v>
      </c>
      <c r="BM199" s="195" t="s">
        <v>1189</v>
      </c>
    </row>
    <row r="200" spans="1:65" s="2" customFormat="1" ht="24.2" customHeight="1">
      <c r="A200" s="31"/>
      <c r="B200" s="32"/>
      <c r="C200" s="184" t="s">
        <v>589</v>
      </c>
      <c r="D200" s="184" t="s">
        <v>175</v>
      </c>
      <c r="E200" s="185" t="s">
        <v>1811</v>
      </c>
      <c r="F200" s="186" t="s">
        <v>1812</v>
      </c>
      <c r="G200" s="187" t="s">
        <v>337</v>
      </c>
      <c r="H200" s="188">
        <v>109</v>
      </c>
      <c r="I200" s="189"/>
      <c r="J200" s="188">
        <f t="shared" si="20"/>
        <v>0</v>
      </c>
      <c r="K200" s="190"/>
      <c r="L200" s="36"/>
      <c r="M200" s="191" t="s">
        <v>1</v>
      </c>
      <c r="N200" s="192" t="s">
        <v>38</v>
      </c>
      <c r="O200" s="68"/>
      <c r="P200" s="193">
        <f t="shared" si="21"/>
        <v>0</v>
      </c>
      <c r="Q200" s="193">
        <v>0</v>
      </c>
      <c r="R200" s="193">
        <f t="shared" si="22"/>
        <v>0</v>
      </c>
      <c r="S200" s="193">
        <v>0</v>
      </c>
      <c r="T200" s="194">
        <f t="shared" si="23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95" t="s">
        <v>179</v>
      </c>
      <c r="AT200" s="195" t="s">
        <v>175</v>
      </c>
      <c r="AU200" s="195" t="s">
        <v>180</v>
      </c>
      <c r="AY200" s="14" t="s">
        <v>172</v>
      </c>
      <c r="BE200" s="196">
        <f t="shared" si="24"/>
        <v>0</v>
      </c>
      <c r="BF200" s="196">
        <f t="shared" si="25"/>
        <v>0</v>
      </c>
      <c r="BG200" s="196">
        <f t="shared" si="26"/>
        <v>0</v>
      </c>
      <c r="BH200" s="196">
        <f t="shared" si="27"/>
        <v>0</v>
      </c>
      <c r="BI200" s="196">
        <f t="shared" si="28"/>
        <v>0</v>
      </c>
      <c r="BJ200" s="14" t="s">
        <v>180</v>
      </c>
      <c r="BK200" s="196">
        <f t="shared" si="29"/>
        <v>0</v>
      </c>
      <c r="BL200" s="14" t="s">
        <v>179</v>
      </c>
      <c r="BM200" s="195" t="s">
        <v>1192</v>
      </c>
    </row>
    <row r="201" spans="1:65" s="2" customFormat="1" ht="24.2" customHeight="1">
      <c r="A201" s="31"/>
      <c r="B201" s="32"/>
      <c r="C201" s="197" t="s">
        <v>590</v>
      </c>
      <c r="D201" s="197" t="s">
        <v>256</v>
      </c>
      <c r="E201" s="198" t="s">
        <v>1338</v>
      </c>
      <c r="F201" s="199" t="s">
        <v>1339</v>
      </c>
      <c r="G201" s="200" t="s">
        <v>337</v>
      </c>
      <c r="H201" s="201">
        <v>117</v>
      </c>
      <c r="I201" s="202"/>
      <c r="J201" s="201">
        <f t="shared" si="20"/>
        <v>0</v>
      </c>
      <c r="K201" s="203"/>
      <c r="L201" s="204"/>
      <c r="M201" s="205" t="s">
        <v>1</v>
      </c>
      <c r="N201" s="206" t="s">
        <v>38</v>
      </c>
      <c r="O201" s="68"/>
      <c r="P201" s="193">
        <f t="shared" si="21"/>
        <v>0</v>
      </c>
      <c r="Q201" s="193">
        <v>0</v>
      </c>
      <c r="R201" s="193">
        <f t="shared" si="22"/>
        <v>0</v>
      </c>
      <c r="S201" s="193">
        <v>0</v>
      </c>
      <c r="T201" s="194">
        <f t="shared" si="23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220</v>
      </c>
      <c r="AT201" s="195" t="s">
        <v>256</v>
      </c>
      <c r="AU201" s="195" t="s">
        <v>180</v>
      </c>
      <c r="AY201" s="14" t="s">
        <v>172</v>
      </c>
      <c r="BE201" s="196">
        <f t="shared" si="24"/>
        <v>0</v>
      </c>
      <c r="BF201" s="196">
        <f t="shared" si="25"/>
        <v>0</v>
      </c>
      <c r="BG201" s="196">
        <f t="shared" si="26"/>
        <v>0</v>
      </c>
      <c r="BH201" s="196">
        <f t="shared" si="27"/>
        <v>0</v>
      </c>
      <c r="BI201" s="196">
        <f t="shared" si="28"/>
        <v>0</v>
      </c>
      <c r="BJ201" s="14" t="s">
        <v>180</v>
      </c>
      <c r="BK201" s="196">
        <f t="shared" si="29"/>
        <v>0</v>
      </c>
      <c r="BL201" s="14" t="s">
        <v>179</v>
      </c>
      <c r="BM201" s="195" t="s">
        <v>1196</v>
      </c>
    </row>
    <row r="202" spans="1:65" s="2" customFormat="1" ht="24.2" customHeight="1">
      <c r="A202" s="31"/>
      <c r="B202" s="32"/>
      <c r="C202" s="184" t="s">
        <v>591</v>
      </c>
      <c r="D202" s="184" t="s">
        <v>175</v>
      </c>
      <c r="E202" s="185" t="s">
        <v>1217</v>
      </c>
      <c r="F202" s="186" t="s">
        <v>1218</v>
      </c>
      <c r="G202" s="187" t="s">
        <v>337</v>
      </c>
      <c r="H202" s="188">
        <v>47</v>
      </c>
      <c r="I202" s="189"/>
      <c r="J202" s="188">
        <f t="shared" si="20"/>
        <v>0</v>
      </c>
      <c r="K202" s="190"/>
      <c r="L202" s="36"/>
      <c r="M202" s="191" t="s">
        <v>1</v>
      </c>
      <c r="N202" s="192" t="s">
        <v>38</v>
      </c>
      <c r="O202" s="68"/>
      <c r="P202" s="193">
        <f t="shared" si="21"/>
        <v>0</v>
      </c>
      <c r="Q202" s="193">
        <v>0</v>
      </c>
      <c r="R202" s="193">
        <f t="shared" si="22"/>
        <v>0</v>
      </c>
      <c r="S202" s="193">
        <v>0</v>
      </c>
      <c r="T202" s="194">
        <f t="shared" si="23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179</v>
      </c>
      <c r="AT202" s="195" t="s">
        <v>175</v>
      </c>
      <c r="AU202" s="195" t="s">
        <v>180</v>
      </c>
      <c r="AY202" s="14" t="s">
        <v>172</v>
      </c>
      <c r="BE202" s="196">
        <f t="shared" si="24"/>
        <v>0</v>
      </c>
      <c r="BF202" s="196">
        <f t="shared" si="25"/>
        <v>0</v>
      </c>
      <c r="BG202" s="196">
        <f t="shared" si="26"/>
        <v>0</v>
      </c>
      <c r="BH202" s="196">
        <f t="shared" si="27"/>
        <v>0</v>
      </c>
      <c r="BI202" s="196">
        <f t="shared" si="28"/>
        <v>0</v>
      </c>
      <c r="BJ202" s="14" t="s">
        <v>180</v>
      </c>
      <c r="BK202" s="196">
        <f t="shared" si="29"/>
        <v>0</v>
      </c>
      <c r="BL202" s="14" t="s">
        <v>179</v>
      </c>
      <c r="BM202" s="195" t="s">
        <v>1199</v>
      </c>
    </row>
    <row r="203" spans="1:65" s="2" customFormat="1" ht="24.2" customHeight="1">
      <c r="A203" s="31"/>
      <c r="B203" s="32"/>
      <c r="C203" s="184" t="s">
        <v>592</v>
      </c>
      <c r="D203" s="184" t="s">
        <v>175</v>
      </c>
      <c r="E203" s="185" t="s">
        <v>1813</v>
      </c>
      <c r="F203" s="186" t="s">
        <v>1814</v>
      </c>
      <c r="G203" s="187" t="s">
        <v>337</v>
      </c>
      <c r="H203" s="188">
        <v>78</v>
      </c>
      <c r="I203" s="189"/>
      <c r="J203" s="188">
        <f t="shared" si="20"/>
        <v>0</v>
      </c>
      <c r="K203" s="190"/>
      <c r="L203" s="36"/>
      <c r="M203" s="191" t="s">
        <v>1</v>
      </c>
      <c r="N203" s="192" t="s">
        <v>38</v>
      </c>
      <c r="O203" s="68"/>
      <c r="P203" s="193">
        <f t="shared" si="21"/>
        <v>0</v>
      </c>
      <c r="Q203" s="193">
        <v>0</v>
      </c>
      <c r="R203" s="193">
        <f t="shared" si="22"/>
        <v>0</v>
      </c>
      <c r="S203" s="193">
        <v>0</v>
      </c>
      <c r="T203" s="194">
        <f t="shared" si="23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95" t="s">
        <v>179</v>
      </c>
      <c r="AT203" s="195" t="s">
        <v>175</v>
      </c>
      <c r="AU203" s="195" t="s">
        <v>180</v>
      </c>
      <c r="AY203" s="14" t="s">
        <v>172</v>
      </c>
      <c r="BE203" s="196">
        <f t="shared" si="24"/>
        <v>0</v>
      </c>
      <c r="BF203" s="196">
        <f t="shared" si="25"/>
        <v>0</v>
      </c>
      <c r="BG203" s="196">
        <f t="shared" si="26"/>
        <v>0</v>
      </c>
      <c r="BH203" s="196">
        <f t="shared" si="27"/>
        <v>0</v>
      </c>
      <c r="BI203" s="196">
        <f t="shared" si="28"/>
        <v>0</v>
      </c>
      <c r="BJ203" s="14" t="s">
        <v>180</v>
      </c>
      <c r="BK203" s="196">
        <f t="shared" si="29"/>
        <v>0</v>
      </c>
      <c r="BL203" s="14" t="s">
        <v>179</v>
      </c>
      <c r="BM203" s="195" t="s">
        <v>1204</v>
      </c>
    </row>
    <row r="204" spans="1:65" s="2" customFormat="1" ht="24.2" customHeight="1">
      <c r="A204" s="31"/>
      <c r="B204" s="32"/>
      <c r="C204" s="197" t="s">
        <v>595</v>
      </c>
      <c r="D204" s="197" t="s">
        <v>256</v>
      </c>
      <c r="E204" s="198" t="s">
        <v>1345</v>
      </c>
      <c r="F204" s="199" t="s">
        <v>1346</v>
      </c>
      <c r="G204" s="200" t="s">
        <v>337</v>
      </c>
      <c r="H204" s="201">
        <v>84</v>
      </c>
      <c r="I204" s="202"/>
      <c r="J204" s="201">
        <f t="shared" si="20"/>
        <v>0</v>
      </c>
      <c r="K204" s="203"/>
      <c r="L204" s="204"/>
      <c r="M204" s="205" t="s">
        <v>1</v>
      </c>
      <c r="N204" s="206" t="s">
        <v>38</v>
      </c>
      <c r="O204" s="68"/>
      <c r="P204" s="193">
        <f t="shared" si="21"/>
        <v>0</v>
      </c>
      <c r="Q204" s="193">
        <v>0</v>
      </c>
      <c r="R204" s="193">
        <f t="shared" si="22"/>
        <v>0</v>
      </c>
      <c r="S204" s="193">
        <v>0</v>
      </c>
      <c r="T204" s="194">
        <f t="shared" si="23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220</v>
      </c>
      <c r="AT204" s="195" t="s">
        <v>256</v>
      </c>
      <c r="AU204" s="195" t="s">
        <v>180</v>
      </c>
      <c r="AY204" s="14" t="s">
        <v>172</v>
      </c>
      <c r="BE204" s="196">
        <f t="shared" si="24"/>
        <v>0</v>
      </c>
      <c r="BF204" s="196">
        <f t="shared" si="25"/>
        <v>0</v>
      </c>
      <c r="BG204" s="196">
        <f t="shared" si="26"/>
        <v>0</v>
      </c>
      <c r="BH204" s="196">
        <f t="shared" si="27"/>
        <v>0</v>
      </c>
      <c r="BI204" s="196">
        <f t="shared" si="28"/>
        <v>0</v>
      </c>
      <c r="BJ204" s="14" t="s">
        <v>180</v>
      </c>
      <c r="BK204" s="196">
        <f t="shared" si="29"/>
        <v>0</v>
      </c>
      <c r="BL204" s="14" t="s">
        <v>179</v>
      </c>
      <c r="BM204" s="195" t="s">
        <v>1207</v>
      </c>
    </row>
    <row r="205" spans="1:65" s="2" customFormat="1" ht="24.2" customHeight="1">
      <c r="A205" s="31"/>
      <c r="B205" s="32"/>
      <c r="C205" s="184" t="s">
        <v>601</v>
      </c>
      <c r="D205" s="184" t="s">
        <v>175</v>
      </c>
      <c r="E205" s="185" t="s">
        <v>1220</v>
      </c>
      <c r="F205" s="186" t="s">
        <v>1221</v>
      </c>
      <c r="G205" s="187" t="s">
        <v>337</v>
      </c>
      <c r="H205" s="188">
        <v>16</v>
      </c>
      <c r="I205" s="189"/>
      <c r="J205" s="188">
        <f t="shared" si="20"/>
        <v>0</v>
      </c>
      <c r="K205" s="190"/>
      <c r="L205" s="36"/>
      <c r="M205" s="191" t="s">
        <v>1</v>
      </c>
      <c r="N205" s="192" t="s">
        <v>38</v>
      </c>
      <c r="O205" s="68"/>
      <c r="P205" s="193">
        <f t="shared" si="21"/>
        <v>0</v>
      </c>
      <c r="Q205" s="193">
        <v>0</v>
      </c>
      <c r="R205" s="193">
        <f t="shared" si="22"/>
        <v>0</v>
      </c>
      <c r="S205" s="193">
        <v>0</v>
      </c>
      <c r="T205" s="194">
        <f t="shared" si="23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95" t="s">
        <v>179</v>
      </c>
      <c r="AT205" s="195" t="s">
        <v>175</v>
      </c>
      <c r="AU205" s="195" t="s">
        <v>180</v>
      </c>
      <c r="AY205" s="14" t="s">
        <v>172</v>
      </c>
      <c r="BE205" s="196">
        <f t="shared" si="24"/>
        <v>0</v>
      </c>
      <c r="BF205" s="196">
        <f t="shared" si="25"/>
        <v>0</v>
      </c>
      <c r="BG205" s="196">
        <f t="shared" si="26"/>
        <v>0</v>
      </c>
      <c r="BH205" s="196">
        <f t="shared" si="27"/>
        <v>0</v>
      </c>
      <c r="BI205" s="196">
        <f t="shared" si="28"/>
        <v>0</v>
      </c>
      <c r="BJ205" s="14" t="s">
        <v>180</v>
      </c>
      <c r="BK205" s="196">
        <f t="shared" si="29"/>
        <v>0</v>
      </c>
      <c r="BL205" s="14" t="s">
        <v>179</v>
      </c>
      <c r="BM205" s="195" t="s">
        <v>1210</v>
      </c>
    </row>
    <row r="206" spans="1:65" s="2" customFormat="1" ht="24.2" customHeight="1">
      <c r="A206" s="31"/>
      <c r="B206" s="32"/>
      <c r="C206" s="184" t="s">
        <v>605</v>
      </c>
      <c r="D206" s="184" t="s">
        <v>175</v>
      </c>
      <c r="E206" s="185" t="s">
        <v>1815</v>
      </c>
      <c r="F206" s="186" t="s">
        <v>1816</v>
      </c>
      <c r="G206" s="187" t="s">
        <v>337</v>
      </c>
      <c r="H206" s="188">
        <v>31</v>
      </c>
      <c r="I206" s="189"/>
      <c r="J206" s="188">
        <f t="shared" si="20"/>
        <v>0</v>
      </c>
      <c r="K206" s="190"/>
      <c r="L206" s="36"/>
      <c r="M206" s="191" t="s">
        <v>1</v>
      </c>
      <c r="N206" s="192" t="s">
        <v>38</v>
      </c>
      <c r="O206" s="68"/>
      <c r="P206" s="193">
        <f t="shared" si="21"/>
        <v>0</v>
      </c>
      <c r="Q206" s="193">
        <v>0</v>
      </c>
      <c r="R206" s="193">
        <f t="shared" si="22"/>
        <v>0</v>
      </c>
      <c r="S206" s="193">
        <v>0</v>
      </c>
      <c r="T206" s="194">
        <f t="shared" si="23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179</v>
      </c>
      <c r="AT206" s="195" t="s">
        <v>175</v>
      </c>
      <c r="AU206" s="195" t="s">
        <v>180</v>
      </c>
      <c r="AY206" s="14" t="s">
        <v>172</v>
      </c>
      <c r="BE206" s="196">
        <f t="shared" si="24"/>
        <v>0</v>
      </c>
      <c r="BF206" s="196">
        <f t="shared" si="25"/>
        <v>0</v>
      </c>
      <c r="BG206" s="196">
        <f t="shared" si="26"/>
        <v>0</v>
      </c>
      <c r="BH206" s="196">
        <f t="shared" si="27"/>
        <v>0</v>
      </c>
      <c r="BI206" s="196">
        <f t="shared" si="28"/>
        <v>0</v>
      </c>
      <c r="BJ206" s="14" t="s">
        <v>180</v>
      </c>
      <c r="BK206" s="196">
        <f t="shared" si="29"/>
        <v>0</v>
      </c>
      <c r="BL206" s="14" t="s">
        <v>179</v>
      </c>
      <c r="BM206" s="195" t="s">
        <v>1213</v>
      </c>
    </row>
    <row r="207" spans="1:65" s="2" customFormat="1" ht="24.2" customHeight="1">
      <c r="A207" s="31"/>
      <c r="B207" s="32"/>
      <c r="C207" s="197" t="s">
        <v>609</v>
      </c>
      <c r="D207" s="197" t="s">
        <v>256</v>
      </c>
      <c r="E207" s="198" t="s">
        <v>1352</v>
      </c>
      <c r="F207" s="199" t="s">
        <v>1353</v>
      </c>
      <c r="G207" s="200" t="s">
        <v>337</v>
      </c>
      <c r="H207" s="201">
        <v>33</v>
      </c>
      <c r="I207" s="202"/>
      <c r="J207" s="201">
        <f t="shared" si="20"/>
        <v>0</v>
      </c>
      <c r="K207" s="203"/>
      <c r="L207" s="204"/>
      <c r="M207" s="205" t="s">
        <v>1</v>
      </c>
      <c r="N207" s="206" t="s">
        <v>38</v>
      </c>
      <c r="O207" s="68"/>
      <c r="P207" s="193">
        <f t="shared" si="21"/>
        <v>0</v>
      </c>
      <c r="Q207" s="193">
        <v>0</v>
      </c>
      <c r="R207" s="193">
        <f t="shared" si="22"/>
        <v>0</v>
      </c>
      <c r="S207" s="193">
        <v>0</v>
      </c>
      <c r="T207" s="194">
        <f t="shared" si="23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95" t="s">
        <v>220</v>
      </c>
      <c r="AT207" s="195" t="s">
        <v>256</v>
      </c>
      <c r="AU207" s="195" t="s">
        <v>180</v>
      </c>
      <c r="AY207" s="14" t="s">
        <v>172</v>
      </c>
      <c r="BE207" s="196">
        <f t="shared" si="24"/>
        <v>0</v>
      </c>
      <c r="BF207" s="196">
        <f t="shared" si="25"/>
        <v>0</v>
      </c>
      <c r="BG207" s="196">
        <f t="shared" si="26"/>
        <v>0</v>
      </c>
      <c r="BH207" s="196">
        <f t="shared" si="27"/>
        <v>0</v>
      </c>
      <c r="BI207" s="196">
        <f t="shared" si="28"/>
        <v>0</v>
      </c>
      <c r="BJ207" s="14" t="s">
        <v>180</v>
      </c>
      <c r="BK207" s="196">
        <f t="shared" si="29"/>
        <v>0</v>
      </c>
      <c r="BL207" s="14" t="s">
        <v>179</v>
      </c>
      <c r="BM207" s="195" t="s">
        <v>1216</v>
      </c>
    </row>
    <row r="208" spans="1:65" s="2" customFormat="1" ht="24.2" customHeight="1">
      <c r="A208" s="31"/>
      <c r="B208" s="32"/>
      <c r="C208" s="184" t="s">
        <v>613</v>
      </c>
      <c r="D208" s="184" t="s">
        <v>175</v>
      </c>
      <c r="E208" s="185" t="s">
        <v>1223</v>
      </c>
      <c r="F208" s="186" t="s">
        <v>1224</v>
      </c>
      <c r="G208" s="187" t="s">
        <v>337</v>
      </c>
      <c r="H208" s="188">
        <v>32</v>
      </c>
      <c r="I208" s="189"/>
      <c r="J208" s="188">
        <f t="shared" si="20"/>
        <v>0</v>
      </c>
      <c r="K208" s="190"/>
      <c r="L208" s="36"/>
      <c r="M208" s="191" t="s">
        <v>1</v>
      </c>
      <c r="N208" s="192" t="s">
        <v>38</v>
      </c>
      <c r="O208" s="68"/>
      <c r="P208" s="193">
        <f t="shared" si="21"/>
        <v>0</v>
      </c>
      <c r="Q208" s="193">
        <v>0</v>
      </c>
      <c r="R208" s="193">
        <f t="shared" si="22"/>
        <v>0</v>
      </c>
      <c r="S208" s="193">
        <v>0</v>
      </c>
      <c r="T208" s="194">
        <f t="shared" si="23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95" t="s">
        <v>179</v>
      </c>
      <c r="AT208" s="195" t="s">
        <v>175</v>
      </c>
      <c r="AU208" s="195" t="s">
        <v>180</v>
      </c>
      <c r="AY208" s="14" t="s">
        <v>172</v>
      </c>
      <c r="BE208" s="196">
        <f t="shared" si="24"/>
        <v>0</v>
      </c>
      <c r="BF208" s="196">
        <f t="shared" si="25"/>
        <v>0</v>
      </c>
      <c r="BG208" s="196">
        <f t="shared" si="26"/>
        <v>0</v>
      </c>
      <c r="BH208" s="196">
        <f t="shared" si="27"/>
        <v>0</v>
      </c>
      <c r="BI208" s="196">
        <f t="shared" si="28"/>
        <v>0</v>
      </c>
      <c r="BJ208" s="14" t="s">
        <v>180</v>
      </c>
      <c r="BK208" s="196">
        <f t="shared" si="29"/>
        <v>0</v>
      </c>
      <c r="BL208" s="14" t="s">
        <v>179</v>
      </c>
      <c r="BM208" s="195" t="s">
        <v>1219</v>
      </c>
    </row>
    <row r="209" spans="1:65" s="2" customFormat="1" ht="24.2" customHeight="1">
      <c r="A209" s="31"/>
      <c r="B209" s="32"/>
      <c r="C209" s="184" t="s">
        <v>617</v>
      </c>
      <c r="D209" s="184" t="s">
        <v>175</v>
      </c>
      <c r="E209" s="185" t="s">
        <v>2301</v>
      </c>
      <c r="F209" s="186" t="s">
        <v>2302</v>
      </c>
      <c r="G209" s="187" t="s">
        <v>337</v>
      </c>
      <c r="H209" s="188">
        <v>91</v>
      </c>
      <c r="I209" s="189"/>
      <c r="J209" s="188">
        <f t="shared" si="20"/>
        <v>0</v>
      </c>
      <c r="K209" s="190"/>
      <c r="L209" s="36"/>
      <c r="M209" s="191" t="s">
        <v>1</v>
      </c>
      <c r="N209" s="192" t="s">
        <v>38</v>
      </c>
      <c r="O209" s="68"/>
      <c r="P209" s="193">
        <f t="shared" si="21"/>
        <v>0</v>
      </c>
      <c r="Q209" s="193">
        <v>0</v>
      </c>
      <c r="R209" s="193">
        <f t="shared" si="22"/>
        <v>0</v>
      </c>
      <c r="S209" s="193">
        <v>0</v>
      </c>
      <c r="T209" s="194">
        <f t="shared" si="23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179</v>
      </c>
      <c r="AT209" s="195" t="s">
        <v>175</v>
      </c>
      <c r="AU209" s="195" t="s">
        <v>180</v>
      </c>
      <c r="AY209" s="14" t="s">
        <v>172</v>
      </c>
      <c r="BE209" s="196">
        <f t="shared" si="24"/>
        <v>0</v>
      </c>
      <c r="BF209" s="196">
        <f t="shared" si="25"/>
        <v>0</v>
      </c>
      <c r="BG209" s="196">
        <f t="shared" si="26"/>
        <v>0</v>
      </c>
      <c r="BH209" s="196">
        <f t="shared" si="27"/>
        <v>0</v>
      </c>
      <c r="BI209" s="196">
        <f t="shared" si="28"/>
        <v>0</v>
      </c>
      <c r="BJ209" s="14" t="s">
        <v>180</v>
      </c>
      <c r="BK209" s="196">
        <f t="shared" si="29"/>
        <v>0</v>
      </c>
      <c r="BL209" s="14" t="s">
        <v>179</v>
      </c>
      <c r="BM209" s="195" t="s">
        <v>1222</v>
      </c>
    </row>
    <row r="210" spans="1:65" s="2" customFormat="1" ht="24.2" customHeight="1">
      <c r="A210" s="31"/>
      <c r="B210" s="32"/>
      <c r="C210" s="184" t="s">
        <v>621</v>
      </c>
      <c r="D210" s="184" t="s">
        <v>175</v>
      </c>
      <c r="E210" s="185" t="s">
        <v>1819</v>
      </c>
      <c r="F210" s="186" t="s">
        <v>1820</v>
      </c>
      <c r="G210" s="187" t="s">
        <v>337</v>
      </c>
      <c r="H210" s="188">
        <v>276</v>
      </c>
      <c r="I210" s="189"/>
      <c r="J210" s="188">
        <f t="shared" si="20"/>
        <v>0</v>
      </c>
      <c r="K210" s="190"/>
      <c r="L210" s="36"/>
      <c r="M210" s="191" t="s">
        <v>1</v>
      </c>
      <c r="N210" s="192" t="s">
        <v>38</v>
      </c>
      <c r="O210" s="68"/>
      <c r="P210" s="193">
        <f t="shared" si="21"/>
        <v>0</v>
      </c>
      <c r="Q210" s="193">
        <v>0</v>
      </c>
      <c r="R210" s="193">
        <f t="shared" si="22"/>
        <v>0</v>
      </c>
      <c r="S210" s="193">
        <v>0</v>
      </c>
      <c r="T210" s="194">
        <f t="shared" si="23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95" t="s">
        <v>179</v>
      </c>
      <c r="AT210" s="195" t="s">
        <v>175</v>
      </c>
      <c r="AU210" s="195" t="s">
        <v>180</v>
      </c>
      <c r="AY210" s="14" t="s">
        <v>172</v>
      </c>
      <c r="BE210" s="196">
        <f t="shared" si="24"/>
        <v>0</v>
      </c>
      <c r="BF210" s="196">
        <f t="shared" si="25"/>
        <v>0</v>
      </c>
      <c r="BG210" s="196">
        <f t="shared" si="26"/>
        <v>0</v>
      </c>
      <c r="BH210" s="196">
        <f t="shared" si="27"/>
        <v>0</v>
      </c>
      <c r="BI210" s="196">
        <f t="shared" si="28"/>
        <v>0</v>
      </c>
      <c r="BJ210" s="14" t="s">
        <v>180</v>
      </c>
      <c r="BK210" s="196">
        <f t="shared" si="29"/>
        <v>0</v>
      </c>
      <c r="BL210" s="14" t="s">
        <v>179</v>
      </c>
      <c r="BM210" s="195" t="s">
        <v>1225</v>
      </c>
    </row>
    <row r="211" spans="1:65" s="2" customFormat="1" ht="24.2" customHeight="1">
      <c r="A211" s="31"/>
      <c r="B211" s="32"/>
      <c r="C211" s="184" t="s">
        <v>627</v>
      </c>
      <c r="D211" s="184" t="s">
        <v>175</v>
      </c>
      <c r="E211" s="185" t="s">
        <v>1821</v>
      </c>
      <c r="F211" s="186" t="s">
        <v>1822</v>
      </c>
      <c r="G211" s="187" t="s">
        <v>337</v>
      </c>
      <c r="H211" s="188">
        <v>34</v>
      </c>
      <c r="I211" s="189"/>
      <c r="J211" s="188">
        <f t="shared" si="20"/>
        <v>0</v>
      </c>
      <c r="K211" s="190"/>
      <c r="L211" s="36"/>
      <c r="M211" s="191" t="s">
        <v>1</v>
      </c>
      <c r="N211" s="192" t="s">
        <v>38</v>
      </c>
      <c r="O211" s="68"/>
      <c r="P211" s="193">
        <f t="shared" si="21"/>
        <v>0</v>
      </c>
      <c r="Q211" s="193">
        <v>0</v>
      </c>
      <c r="R211" s="193">
        <f t="shared" si="22"/>
        <v>0</v>
      </c>
      <c r="S211" s="193">
        <v>0</v>
      </c>
      <c r="T211" s="194">
        <f t="shared" si="23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 t="shared" si="24"/>
        <v>0</v>
      </c>
      <c r="BF211" s="196">
        <f t="shared" si="25"/>
        <v>0</v>
      </c>
      <c r="BG211" s="196">
        <f t="shared" si="26"/>
        <v>0</v>
      </c>
      <c r="BH211" s="196">
        <f t="shared" si="27"/>
        <v>0</v>
      </c>
      <c r="BI211" s="196">
        <f t="shared" si="28"/>
        <v>0</v>
      </c>
      <c r="BJ211" s="14" t="s">
        <v>180</v>
      </c>
      <c r="BK211" s="196">
        <f t="shared" si="29"/>
        <v>0</v>
      </c>
      <c r="BL211" s="14" t="s">
        <v>179</v>
      </c>
      <c r="BM211" s="195" t="s">
        <v>1228</v>
      </c>
    </row>
    <row r="212" spans="1:65" s="2" customFormat="1" ht="24.2" customHeight="1">
      <c r="A212" s="31"/>
      <c r="B212" s="32"/>
      <c r="C212" s="184" t="s">
        <v>631</v>
      </c>
      <c r="D212" s="184" t="s">
        <v>175</v>
      </c>
      <c r="E212" s="185" t="s">
        <v>1823</v>
      </c>
      <c r="F212" s="186" t="s">
        <v>1824</v>
      </c>
      <c r="G212" s="187" t="s">
        <v>337</v>
      </c>
      <c r="H212" s="188">
        <v>480</v>
      </c>
      <c r="I212" s="189"/>
      <c r="J212" s="188">
        <f t="shared" si="20"/>
        <v>0</v>
      </c>
      <c r="K212" s="190"/>
      <c r="L212" s="36"/>
      <c r="M212" s="191" t="s">
        <v>1</v>
      </c>
      <c r="N212" s="192" t="s">
        <v>38</v>
      </c>
      <c r="O212" s="68"/>
      <c r="P212" s="193">
        <f t="shared" si="21"/>
        <v>0</v>
      </c>
      <c r="Q212" s="193">
        <v>0</v>
      </c>
      <c r="R212" s="193">
        <f t="shared" si="22"/>
        <v>0</v>
      </c>
      <c r="S212" s="193">
        <v>0</v>
      </c>
      <c r="T212" s="194">
        <f t="shared" si="23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179</v>
      </c>
      <c r="AT212" s="195" t="s">
        <v>175</v>
      </c>
      <c r="AU212" s="195" t="s">
        <v>180</v>
      </c>
      <c r="AY212" s="14" t="s">
        <v>172</v>
      </c>
      <c r="BE212" s="196">
        <f t="shared" si="24"/>
        <v>0</v>
      </c>
      <c r="BF212" s="196">
        <f t="shared" si="25"/>
        <v>0</v>
      </c>
      <c r="BG212" s="196">
        <f t="shared" si="26"/>
        <v>0</v>
      </c>
      <c r="BH212" s="196">
        <f t="shared" si="27"/>
        <v>0</v>
      </c>
      <c r="BI212" s="196">
        <f t="shared" si="28"/>
        <v>0</v>
      </c>
      <c r="BJ212" s="14" t="s">
        <v>180</v>
      </c>
      <c r="BK212" s="196">
        <f t="shared" si="29"/>
        <v>0</v>
      </c>
      <c r="BL212" s="14" t="s">
        <v>179</v>
      </c>
      <c r="BM212" s="195" t="s">
        <v>1231</v>
      </c>
    </row>
    <row r="213" spans="1:65" s="2" customFormat="1" ht="24.2" customHeight="1">
      <c r="A213" s="31"/>
      <c r="B213" s="32"/>
      <c r="C213" s="184" t="s">
        <v>637</v>
      </c>
      <c r="D213" s="184" t="s">
        <v>175</v>
      </c>
      <c r="E213" s="185" t="s">
        <v>1226</v>
      </c>
      <c r="F213" s="186" t="s">
        <v>1227</v>
      </c>
      <c r="G213" s="187" t="s">
        <v>337</v>
      </c>
      <c r="H213" s="188">
        <v>109.5</v>
      </c>
      <c r="I213" s="189"/>
      <c r="J213" s="188">
        <f t="shared" si="20"/>
        <v>0</v>
      </c>
      <c r="K213" s="190"/>
      <c r="L213" s="36"/>
      <c r="M213" s="191" t="s">
        <v>1</v>
      </c>
      <c r="N213" s="192" t="s">
        <v>38</v>
      </c>
      <c r="O213" s="68"/>
      <c r="P213" s="193">
        <f t="shared" si="21"/>
        <v>0</v>
      </c>
      <c r="Q213" s="193">
        <v>0</v>
      </c>
      <c r="R213" s="193">
        <f t="shared" si="22"/>
        <v>0</v>
      </c>
      <c r="S213" s="193">
        <v>0</v>
      </c>
      <c r="T213" s="194">
        <f t="shared" si="23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95" t="s">
        <v>179</v>
      </c>
      <c r="AT213" s="195" t="s">
        <v>175</v>
      </c>
      <c r="AU213" s="195" t="s">
        <v>180</v>
      </c>
      <c r="AY213" s="14" t="s">
        <v>172</v>
      </c>
      <c r="BE213" s="196">
        <f t="shared" si="24"/>
        <v>0</v>
      </c>
      <c r="BF213" s="196">
        <f t="shared" si="25"/>
        <v>0</v>
      </c>
      <c r="BG213" s="196">
        <f t="shared" si="26"/>
        <v>0</v>
      </c>
      <c r="BH213" s="196">
        <f t="shared" si="27"/>
        <v>0</v>
      </c>
      <c r="BI213" s="196">
        <f t="shared" si="28"/>
        <v>0</v>
      </c>
      <c r="BJ213" s="14" t="s">
        <v>180</v>
      </c>
      <c r="BK213" s="196">
        <f t="shared" si="29"/>
        <v>0</v>
      </c>
      <c r="BL213" s="14" t="s">
        <v>179</v>
      </c>
      <c r="BM213" s="195" t="s">
        <v>1234</v>
      </c>
    </row>
    <row r="214" spans="1:65" s="2" customFormat="1" ht="24.2" customHeight="1">
      <c r="A214" s="31"/>
      <c r="B214" s="32"/>
      <c r="C214" s="184" t="s">
        <v>641</v>
      </c>
      <c r="D214" s="184" t="s">
        <v>175</v>
      </c>
      <c r="E214" s="185" t="s">
        <v>1229</v>
      </c>
      <c r="F214" s="186" t="s">
        <v>1230</v>
      </c>
      <c r="G214" s="187" t="s">
        <v>337</v>
      </c>
      <c r="H214" s="188">
        <v>77</v>
      </c>
      <c r="I214" s="189"/>
      <c r="J214" s="188">
        <f t="shared" si="20"/>
        <v>0</v>
      </c>
      <c r="K214" s="190"/>
      <c r="L214" s="36"/>
      <c r="M214" s="191" t="s">
        <v>1</v>
      </c>
      <c r="N214" s="192" t="s">
        <v>38</v>
      </c>
      <c r="O214" s="68"/>
      <c r="P214" s="193">
        <f t="shared" si="21"/>
        <v>0</v>
      </c>
      <c r="Q214" s="193">
        <v>0</v>
      </c>
      <c r="R214" s="193">
        <f t="shared" si="22"/>
        <v>0</v>
      </c>
      <c r="S214" s="193">
        <v>0</v>
      </c>
      <c r="T214" s="194">
        <f t="shared" si="23"/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179</v>
      </c>
      <c r="AT214" s="195" t="s">
        <v>175</v>
      </c>
      <c r="AU214" s="195" t="s">
        <v>180</v>
      </c>
      <c r="AY214" s="14" t="s">
        <v>172</v>
      </c>
      <c r="BE214" s="196">
        <f t="shared" si="24"/>
        <v>0</v>
      </c>
      <c r="BF214" s="196">
        <f t="shared" si="25"/>
        <v>0</v>
      </c>
      <c r="BG214" s="196">
        <f t="shared" si="26"/>
        <v>0</v>
      </c>
      <c r="BH214" s="196">
        <f t="shared" si="27"/>
        <v>0</v>
      </c>
      <c r="BI214" s="196">
        <f t="shared" si="28"/>
        <v>0</v>
      </c>
      <c r="BJ214" s="14" t="s">
        <v>180</v>
      </c>
      <c r="BK214" s="196">
        <f t="shared" si="29"/>
        <v>0</v>
      </c>
      <c r="BL214" s="14" t="s">
        <v>179</v>
      </c>
      <c r="BM214" s="195" t="s">
        <v>1237</v>
      </c>
    </row>
    <row r="215" spans="1:65" s="2" customFormat="1" ht="24.2" customHeight="1">
      <c r="A215" s="31"/>
      <c r="B215" s="32"/>
      <c r="C215" s="184" t="s">
        <v>645</v>
      </c>
      <c r="D215" s="184" t="s">
        <v>175</v>
      </c>
      <c r="E215" s="185" t="s">
        <v>1232</v>
      </c>
      <c r="F215" s="186" t="s">
        <v>1233</v>
      </c>
      <c r="G215" s="187" t="s">
        <v>1048</v>
      </c>
      <c r="H215" s="188">
        <v>3</v>
      </c>
      <c r="I215" s="189"/>
      <c r="J215" s="188">
        <f t="shared" si="20"/>
        <v>0</v>
      </c>
      <c r="K215" s="190"/>
      <c r="L215" s="36"/>
      <c r="M215" s="191" t="s">
        <v>1</v>
      </c>
      <c r="N215" s="192" t="s">
        <v>38</v>
      </c>
      <c r="O215" s="68"/>
      <c r="P215" s="193">
        <f t="shared" si="21"/>
        <v>0</v>
      </c>
      <c r="Q215" s="193">
        <v>0</v>
      </c>
      <c r="R215" s="193">
        <f t="shared" si="22"/>
        <v>0</v>
      </c>
      <c r="S215" s="193">
        <v>0</v>
      </c>
      <c r="T215" s="194">
        <f t="shared" si="23"/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179</v>
      </c>
      <c r="AT215" s="195" t="s">
        <v>175</v>
      </c>
      <c r="AU215" s="195" t="s">
        <v>180</v>
      </c>
      <c r="AY215" s="14" t="s">
        <v>172</v>
      </c>
      <c r="BE215" s="196">
        <f t="shared" si="24"/>
        <v>0</v>
      </c>
      <c r="BF215" s="196">
        <f t="shared" si="25"/>
        <v>0</v>
      </c>
      <c r="BG215" s="196">
        <f t="shared" si="26"/>
        <v>0</v>
      </c>
      <c r="BH215" s="196">
        <f t="shared" si="27"/>
        <v>0</v>
      </c>
      <c r="BI215" s="196">
        <f t="shared" si="28"/>
        <v>0</v>
      </c>
      <c r="BJ215" s="14" t="s">
        <v>180</v>
      </c>
      <c r="BK215" s="196">
        <f t="shared" si="29"/>
        <v>0</v>
      </c>
      <c r="BL215" s="14" t="s">
        <v>179</v>
      </c>
      <c r="BM215" s="195" t="s">
        <v>1240</v>
      </c>
    </row>
    <row r="216" spans="1:65" s="2" customFormat="1" ht="24.2" customHeight="1">
      <c r="A216" s="31"/>
      <c r="B216" s="32"/>
      <c r="C216" s="184" t="s">
        <v>866</v>
      </c>
      <c r="D216" s="184" t="s">
        <v>175</v>
      </c>
      <c r="E216" s="185" t="s">
        <v>1235</v>
      </c>
      <c r="F216" s="186" t="s">
        <v>1236</v>
      </c>
      <c r="G216" s="187" t="s">
        <v>1048</v>
      </c>
      <c r="H216" s="188">
        <v>68</v>
      </c>
      <c r="I216" s="189"/>
      <c r="J216" s="188">
        <f t="shared" si="20"/>
        <v>0</v>
      </c>
      <c r="K216" s="190"/>
      <c r="L216" s="36"/>
      <c r="M216" s="191" t="s">
        <v>1</v>
      </c>
      <c r="N216" s="192" t="s">
        <v>38</v>
      </c>
      <c r="O216" s="68"/>
      <c r="P216" s="193">
        <f t="shared" si="21"/>
        <v>0</v>
      </c>
      <c r="Q216" s="193">
        <v>0</v>
      </c>
      <c r="R216" s="193">
        <f t="shared" si="22"/>
        <v>0</v>
      </c>
      <c r="S216" s="193">
        <v>0</v>
      </c>
      <c r="T216" s="194">
        <f t="shared" si="23"/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95" t="s">
        <v>179</v>
      </c>
      <c r="AT216" s="195" t="s">
        <v>175</v>
      </c>
      <c r="AU216" s="195" t="s">
        <v>180</v>
      </c>
      <c r="AY216" s="14" t="s">
        <v>172</v>
      </c>
      <c r="BE216" s="196">
        <f t="shared" si="24"/>
        <v>0</v>
      </c>
      <c r="BF216" s="196">
        <f t="shared" si="25"/>
        <v>0</v>
      </c>
      <c r="BG216" s="196">
        <f t="shared" si="26"/>
        <v>0</v>
      </c>
      <c r="BH216" s="196">
        <f t="shared" si="27"/>
        <v>0</v>
      </c>
      <c r="BI216" s="196">
        <f t="shared" si="28"/>
        <v>0</v>
      </c>
      <c r="BJ216" s="14" t="s">
        <v>180</v>
      </c>
      <c r="BK216" s="196">
        <f t="shared" si="29"/>
        <v>0</v>
      </c>
      <c r="BL216" s="14" t="s">
        <v>179</v>
      </c>
      <c r="BM216" s="195" t="s">
        <v>1243</v>
      </c>
    </row>
    <row r="217" spans="1:65" s="2" customFormat="1" ht="24.2" customHeight="1">
      <c r="A217" s="31"/>
      <c r="B217" s="32"/>
      <c r="C217" s="184" t="s">
        <v>867</v>
      </c>
      <c r="D217" s="184" t="s">
        <v>175</v>
      </c>
      <c r="E217" s="185" t="s">
        <v>1238</v>
      </c>
      <c r="F217" s="186" t="s">
        <v>1239</v>
      </c>
      <c r="G217" s="187" t="s">
        <v>1048</v>
      </c>
      <c r="H217" s="188">
        <v>30</v>
      </c>
      <c r="I217" s="189"/>
      <c r="J217" s="188">
        <f t="shared" si="20"/>
        <v>0</v>
      </c>
      <c r="K217" s="190"/>
      <c r="L217" s="36"/>
      <c r="M217" s="191" t="s">
        <v>1</v>
      </c>
      <c r="N217" s="192" t="s">
        <v>38</v>
      </c>
      <c r="O217" s="68"/>
      <c r="P217" s="193">
        <f t="shared" si="21"/>
        <v>0</v>
      </c>
      <c r="Q217" s="193">
        <v>0</v>
      </c>
      <c r="R217" s="193">
        <f t="shared" si="22"/>
        <v>0</v>
      </c>
      <c r="S217" s="193">
        <v>0</v>
      </c>
      <c r="T217" s="194">
        <f t="shared" si="23"/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95" t="s">
        <v>179</v>
      </c>
      <c r="AT217" s="195" t="s">
        <v>175</v>
      </c>
      <c r="AU217" s="195" t="s">
        <v>180</v>
      </c>
      <c r="AY217" s="14" t="s">
        <v>172</v>
      </c>
      <c r="BE217" s="196">
        <f t="shared" si="24"/>
        <v>0</v>
      </c>
      <c r="BF217" s="196">
        <f t="shared" si="25"/>
        <v>0</v>
      </c>
      <c r="BG217" s="196">
        <f t="shared" si="26"/>
        <v>0</v>
      </c>
      <c r="BH217" s="196">
        <f t="shared" si="27"/>
        <v>0</v>
      </c>
      <c r="BI217" s="196">
        <f t="shared" si="28"/>
        <v>0</v>
      </c>
      <c r="BJ217" s="14" t="s">
        <v>180</v>
      </c>
      <c r="BK217" s="196">
        <f t="shared" si="29"/>
        <v>0</v>
      </c>
      <c r="BL217" s="14" t="s">
        <v>179</v>
      </c>
      <c r="BM217" s="195" t="s">
        <v>1246</v>
      </c>
    </row>
    <row r="218" spans="1:65" s="2" customFormat="1" ht="24.2" customHeight="1">
      <c r="A218" s="31"/>
      <c r="B218" s="32"/>
      <c r="C218" s="197" t="s">
        <v>868</v>
      </c>
      <c r="D218" s="197" t="s">
        <v>256</v>
      </c>
      <c r="E218" s="198" t="s">
        <v>1241</v>
      </c>
      <c r="F218" s="199" t="s">
        <v>1242</v>
      </c>
      <c r="G218" s="200" t="s">
        <v>1048</v>
      </c>
      <c r="H218" s="201">
        <v>30</v>
      </c>
      <c r="I218" s="202"/>
      <c r="J218" s="201">
        <f t="shared" si="20"/>
        <v>0</v>
      </c>
      <c r="K218" s="203"/>
      <c r="L218" s="204"/>
      <c r="M218" s="205" t="s">
        <v>1</v>
      </c>
      <c r="N218" s="206" t="s">
        <v>38</v>
      </c>
      <c r="O218" s="68"/>
      <c r="P218" s="193">
        <f t="shared" si="21"/>
        <v>0</v>
      </c>
      <c r="Q218" s="193">
        <v>0</v>
      </c>
      <c r="R218" s="193">
        <f t="shared" si="22"/>
        <v>0</v>
      </c>
      <c r="S218" s="193">
        <v>0</v>
      </c>
      <c r="T218" s="194">
        <f t="shared" si="23"/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220</v>
      </c>
      <c r="AT218" s="195" t="s">
        <v>256</v>
      </c>
      <c r="AU218" s="195" t="s">
        <v>180</v>
      </c>
      <c r="AY218" s="14" t="s">
        <v>172</v>
      </c>
      <c r="BE218" s="196">
        <f t="shared" si="24"/>
        <v>0</v>
      </c>
      <c r="BF218" s="196">
        <f t="shared" si="25"/>
        <v>0</v>
      </c>
      <c r="BG218" s="196">
        <f t="shared" si="26"/>
        <v>0</v>
      </c>
      <c r="BH218" s="196">
        <f t="shared" si="27"/>
        <v>0</v>
      </c>
      <c r="BI218" s="196">
        <f t="shared" si="28"/>
        <v>0</v>
      </c>
      <c r="BJ218" s="14" t="s">
        <v>180</v>
      </c>
      <c r="BK218" s="196">
        <f t="shared" si="29"/>
        <v>0</v>
      </c>
      <c r="BL218" s="14" t="s">
        <v>179</v>
      </c>
      <c r="BM218" s="195" t="s">
        <v>1249</v>
      </c>
    </row>
    <row r="219" spans="1:65" s="2" customFormat="1" ht="14.45" customHeight="1">
      <c r="A219" s="31"/>
      <c r="B219" s="32"/>
      <c r="C219" s="197" t="s">
        <v>869</v>
      </c>
      <c r="D219" s="197" t="s">
        <v>256</v>
      </c>
      <c r="E219" s="198" t="s">
        <v>1244</v>
      </c>
      <c r="F219" s="199" t="s">
        <v>1245</v>
      </c>
      <c r="G219" s="200" t="s">
        <v>1048</v>
      </c>
      <c r="H219" s="201">
        <v>1</v>
      </c>
      <c r="I219" s="202"/>
      <c r="J219" s="201">
        <f t="shared" si="20"/>
        <v>0</v>
      </c>
      <c r="K219" s="203"/>
      <c r="L219" s="204"/>
      <c r="M219" s="205" t="s">
        <v>1</v>
      </c>
      <c r="N219" s="206" t="s">
        <v>38</v>
      </c>
      <c r="O219" s="68"/>
      <c r="P219" s="193">
        <f t="shared" si="21"/>
        <v>0</v>
      </c>
      <c r="Q219" s="193">
        <v>0</v>
      </c>
      <c r="R219" s="193">
        <f t="shared" si="22"/>
        <v>0</v>
      </c>
      <c r="S219" s="193">
        <v>0</v>
      </c>
      <c r="T219" s="194">
        <f t="shared" si="23"/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95" t="s">
        <v>220</v>
      </c>
      <c r="AT219" s="195" t="s">
        <v>256</v>
      </c>
      <c r="AU219" s="195" t="s">
        <v>180</v>
      </c>
      <c r="AY219" s="14" t="s">
        <v>172</v>
      </c>
      <c r="BE219" s="196">
        <f t="shared" si="24"/>
        <v>0</v>
      </c>
      <c r="BF219" s="196">
        <f t="shared" si="25"/>
        <v>0</v>
      </c>
      <c r="BG219" s="196">
        <f t="shared" si="26"/>
        <v>0</v>
      </c>
      <c r="BH219" s="196">
        <f t="shared" si="27"/>
        <v>0</v>
      </c>
      <c r="BI219" s="196">
        <f t="shared" si="28"/>
        <v>0</v>
      </c>
      <c r="BJ219" s="14" t="s">
        <v>180</v>
      </c>
      <c r="BK219" s="196">
        <f t="shared" si="29"/>
        <v>0</v>
      </c>
      <c r="BL219" s="14" t="s">
        <v>179</v>
      </c>
      <c r="BM219" s="195" t="s">
        <v>1253</v>
      </c>
    </row>
    <row r="220" spans="1:65" s="2" customFormat="1" ht="24.2" customHeight="1">
      <c r="A220" s="31"/>
      <c r="B220" s="32"/>
      <c r="C220" s="184" t="s">
        <v>870</v>
      </c>
      <c r="D220" s="184" t="s">
        <v>175</v>
      </c>
      <c r="E220" s="185" t="s">
        <v>1247</v>
      </c>
      <c r="F220" s="186" t="s">
        <v>1248</v>
      </c>
      <c r="G220" s="187" t="s">
        <v>1048</v>
      </c>
      <c r="H220" s="188">
        <v>30</v>
      </c>
      <c r="I220" s="189"/>
      <c r="J220" s="188">
        <f t="shared" si="20"/>
        <v>0</v>
      </c>
      <c r="K220" s="190"/>
      <c r="L220" s="36"/>
      <c r="M220" s="191" t="s">
        <v>1</v>
      </c>
      <c r="N220" s="192" t="s">
        <v>38</v>
      </c>
      <c r="O220" s="68"/>
      <c r="P220" s="193">
        <f t="shared" si="21"/>
        <v>0</v>
      </c>
      <c r="Q220" s="193">
        <v>0</v>
      </c>
      <c r="R220" s="193">
        <f t="shared" si="22"/>
        <v>0</v>
      </c>
      <c r="S220" s="193">
        <v>0</v>
      </c>
      <c r="T220" s="194">
        <f t="shared" si="23"/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95" t="s">
        <v>179</v>
      </c>
      <c r="AT220" s="195" t="s">
        <v>175</v>
      </c>
      <c r="AU220" s="195" t="s">
        <v>180</v>
      </c>
      <c r="AY220" s="14" t="s">
        <v>172</v>
      </c>
      <c r="BE220" s="196">
        <f t="shared" si="24"/>
        <v>0</v>
      </c>
      <c r="BF220" s="196">
        <f t="shared" si="25"/>
        <v>0</v>
      </c>
      <c r="BG220" s="196">
        <f t="shared" si="26"/>
        <v>0</v>
      </c>
      <c r="BH220" s="196">
        <f t="shared" si="27"/>
        <v>0</v>
      </c>
      <c r="BI220" s="196">
        <f t="shared" si="28"/>
        <v>0</v>
      </c>
      <c r="BJ220" s="14" t="s">
        <v>180</v>
      </c>
      <c r="BK220" s="196">
        <f t="shared" si="29"/>
        <v>0</v>
      </c>
      <c r="BL220" s="14" t="s">
        <v>179</v>
      </c>
      <c r="BM220" s="195" t="s">
        <v>1256</v>
      </c>
    </row>
    <row r="221" spans="1:65" s="2" customFormat="1" ht="24.2" customHeight="1">
      <c r="A221" s="31"/>
      <c r="B221" s="32"/>
      <c r="C221" s="184" t="s">
        <v>871</v>
      </c>
      <c r="D221" s="184" t="s">
        <v>175</v>
      </c>
      <c r="E221" s="185" t="s">
        <v>1250</v>
      </c>
      <c r="F221" s="186" t="s">
        <v>1251</v>
      </c>
      <c r="G221" s="187" t="s">
        <v>1252</v>
      </c>
      <c r="H221" s="188">
        <v>24</v>
      </c>
      <c r="I221" s="189"/>
      <c r="J221" s="188">
        <f t="shared" si="20"/>
        <v>0</v>
      </c>
      <c r="K221" s="190"/>
      <c r="L221" s="36"/>
      <c r="M221" s="191" t="s">
        <v>1</v>
      </c>
      <c r="N221" s="192" t="s">
        <v>38</v>
      </c>
      <c r="O221" s="68"/>
      <c r="P221" s="193">
        <f t="shared" si="21"/>
        <v>0</v>
      </c>
      <c r="Q221" s="193">
        <v>0</v>
      </c>
      <c r="R221" s="193">
        <f t="shared" si="22"/>
        <v>0</v>
      </c>
      <c r="S221" s="193">
        <v>0</v>
      </c>
      <c r="T221" s="194">
        <f t="shared" si="23"/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179</v>
      </c>
      <c r="AT221" s="195" t="s">
        <v>175</v>
      </c>
      <c r="AU221" s="195" t="s">
        <v>180</v>
      </c>
      <c r="AY221" s="14" t="s">
        <v>172</v>
      </c>
      <c r="BE221" s="196">
        <f t="shared" si="24"/>
        <v>0</v>
      </c>
      <c r="BF221" s="196">
        <f t="shared" si="25"/>
        <v>0</v>
      </c>
      <c r="BG221" s="196">
        <f t="shared" si="26"/>
        <v>0</v>
      </c>
      <c r="BH221" s="196">
        <f t="shared" si="27"/>
        <v>0</v>
      </c>
      <c r="BI221" s="196">
        <f t="shared" si="28"/>
        <v>0</v>
      </c>
      <c r="BJ221" s="14" t="s">
        <v>180</v>
      </c>
      <c r="BK221" s="196">
        <f t="shared" si="29"/>
        <v>0</v>
      </c>
      <c r="BL221" s="14" t="s">
        <v>179</v>
      </c>
      <c r="BM221" s="195" t="s">
        <v>1259</v>
      </c>
    </row>
    <row r="222" spans="1:65" s="2" customFormat="1" ht="24.2" customHeight="1">
      <c r="A222" s="31"/>
      <c r="B222" s="32"/>
      <c r="C222" s="184" t="s">
        <v>873</v>
      </c>
      <c r="D222" s="184" t="s">
        <v>175</v>
      </c>
      <c r="E222" s="185" t="s">
        <v>1254</v>
      </c>
      <c r="F222" s="186" t="s">
        <v>1255</v>
      </c>
      <c r="G222" s="187" t="s">
        <v>1048</v>
      </c>
      <c r="H222" s="188">
        <v>132</v>
      </c>
      <c r="I222" s="189"/>
      <c r="J222" s="188">
        <f t="shared" ref="J222:J253" si="30">ROUND(I222*H222,2)</f>
        <v>0</v>
      </c>
      <c r="K222" s="190"/>
      <c r="L222" s="36"/>
      <c r="M222" s="191" t="s">
        <v>1</v>
      </c>
      <c r="N222" s="192" t="s">
        <v>38</v>
      </c>
      <c r="O222" s="68"/>
      <c r="P222" s="193">
        <f t="shared" ref="P222:P253" si="31">O222*H222</f>
        <v>0</v>
      </c>
      <c r="Q222" s="193">
        <v>0</v>
      </c>
      <c r="R222" s="193">
        <f t="shared" ref="R222:R253" si="32">Q222*H222</f>
        <v>0</v>
      </c>
      <c r="S222" s="193">
        <v>0</v>
      </c>
      <c r="T222" s="194">
        <f t="shared" ref="T222:T253" si="33">S222*H222</f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95" t="s">
        <v>179</v>
      </c>
      <c r="AT222" s="195" t="s">
        <v>175</v>
      </c>
      <c r="AU222" s="195" t="s">
        <v>180</v>
      </c>
      <c r="AY222" s="14" t="s">
        <v>172</v>
      </c>
      <c r="BE222" s="196">
        <f t="shared" ref="BE222:BE253" si="34">IF(N222="základná",J222,0)</f>
        <v>0</v>
      </c>
      <c r="BF222" s="196">
        <f t="shared" ref="BF222:BF253" si="35">IF(N222="znížená",J222,0)</f>
        <v>0</v>
      </c>
      <c r="BG222" s="196">
        <f t="shared" ref="BG222:BG253" si="36">IF(N222="zákl. prenesená",J222,0)</f>
        <v>0</v>
      </c>
      <c r="BH222" s="196">
        <f t="shared" ref="BH222:BH253" si="37">IF(N222="zníž. prenesená",J222,0)</f>
        <v>0</v>
      </c>
      <c r="BI222" s="196">
        <f t="shared" ref="BI222:BI253" si="38">IF(N222="nulová",J222,0)</f>
        <v>0</v>
      </c>
      <c r="BJ222" s="14" t="s">
        <v>180</v>
      </c>
      <c r="BK222" s="196">
        <f t="shared" ref="BK222:BK253" si="39">ROUND(I222*H222,2)</f>
        <v>0</v>
      </c>
      <c r="BL222" s="14" t="s">
        <v>179</v>
      </c>
      <c r="BM222" s="195" t="s">
        <v>1262</v>
      </c>
    </row>
    <row r="223" spans="1:65" s="2" customFormat="1" ht="24.2" customHeight="1">
      <c r="A223" s="31"/>
      <c r="B223" s="32"/>
      <c r="C223" s="184" t="s">
        <v>1134</v>
      </c>
      <c r="D223" s="184" t="s">
        <v>175</v>
      </c>
      <c r="E223" s="185" t="s">
        <v>1257</v>
      </c>
      <c r="F223" s="186" t="s">
        <v>1258</v>
      </c>
      <c r="G223" s="187" t="s">
        <v>1048</v>
      </c>
      <c r="H223" s="188">
        <v>3</v>
      </c>
      <c r="I223" s="189"/>
      <c r="J223" s="188">
        <f t="shared" si="30"/>
        <v>0</v>
      </c>
      <c r="K223" s="190"/>
      <c r="L223" s="36"/>
      <c r="M223" s="191" t="s">
        <v>1</v>
      </c>
      <c r="N223" s="192" t="s">
        <v>38</v>
      </c>
      <c r="O223" s="68"/>
      <c r="P223" s="193">
        <f t="shared" si="31"/>
        <v>0</v>
      </c>
      <c r="Q223" s="193">
        <v>0</v>
      </c>
      <c r="R223" s="193">
        <f t="shared" si="32"/>
        <v>0</v>
      </c>
      <c r="S223" s="193">
        <v>0</v>
      </c>
      <c r="T223" s="194">
        <f t="shared" si="33"/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179</v>
      </c>
      <c r="AT223" s="195" t="s">
        <v>175</v>
      </c>
      <c r="AU223" s="195" t="s">
        <v>180</v>
      </c>
      <c r="AY223" s="14" t="s">
        <v>172</v>
      </c>
      <c r="BE223" s="196">
        <f t="shared" si="34"/>
        <v>0</v>
      </c>
      <c r="BF223" s="196">
        <f t="shared" si="35"/>
        <v>0</v>
      </c>
      <c r="BG223" s="196">
        <f t="shared" si="36"/>
        <v>0</v>
      </c>
      <c r="BH223" s="196">
        <f t="shared" si="37"/>
        <v>0</v>
      </c>
      <c r="BI223" s="196">
        <f t="shared" si="38"/>
        <v>0</v>
      </c>
      <c r="BJ223" s="14" t="s">
        <v>180</v>
      </c>
      <c r="BK223" s="196">
        <f t="shared" si="39"/>
        <v>0</v>
      </c>
      <c r="BL223" s="14" t="s">
        <v>179</v>
      </c>
      <c r="BM223" s="195" t="s">
        <v>1265</v>
      </c>
    </row>
    <row r="224" spans="1:65" s="2" customFormat="1" ht="24.2" customHeight="1">
      <c r="A224" s="31"/>
      <c r="B224" s="32"/>
      <c r="C224" s="184" t="s">
        <v>1266</v>
      </c>
      <c r="D224" s="184" t="s">
        <v>175</v>
      </c>
      <c r="E224" s="185" t="s">
        <v>1260</v>
      </c>
      <c r="F224" s="186" t="s">
        <v>1261</v>
      </c>
      <c r="G224" s="187" t="s">
        <v>337</v>
      </c>
      <c r="H224" s="188">
        <v>13.5</v>
      </c>
      <c r="I224" s="189"/>
      <c r="J224" s="188">
        <f t="shared" si="30"/>
        <v>0</v>
      </c>
      <c r="K224" s="190"/>
      <c r="L224" s="36"/>
      <c r="M224" s="191" t="s">
        <v>1</v>
      </c>
      <c r="N224" s="192" t="s">
        <v>38</v>
      </c>
      <c r="O224" s="68"/>
      <c r="P224" s="193">
        <f t="shared" si="31"/>
        <v>0</v>
      </c>
      <c r="Q224" s="193">
        <v>0</v>
      </c>
      <c r="R224" s="193">
        <f t="shared" si="32"/>
        <v>0</v>
      </c>
      <c r="S224" s="193">
        <v>0</v>
      </c>
      <c r="T224" s="194">
        <f t="shared" si="33"/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179</v>
      </c>
      <c r="AT224" s="195" t="s">
        <v>175</v>
      </c>
      <c r="AU224" s="195" t="s">
        <v>180</v>
      </c>
      <c r="AY224" s="14" t="s">
        <v>172</v>
      </c>
      <c r="BE224" s="196">
        <f t="shared" si="34"/>
        <v>0</v>
      </c>
      <c r="BF224" s="196">
        <f t="shared" si="35"/>
        <v>0</v>
      </c>
      <c r="BG224" s="196">
        <f t="shared" si="36"/>
        <v>0</v>
      </c>
      <c r="BH224" s="196">
        <f t="shared" si="37"/>
        <v>0</v>
      </c>
      <c r="BI224" s="196">
        <f t="shared" si="38"/>
        <v>0</v>
      </c>
      <c r="BJ224" s="14" t="s">
        <v>180</v>
      </c>
      <c r="BK224" s="196">
        <f t="shared" si="39"/>
        <v>0</v>
      </c>
      <c r="BL224" s="14" t="s">
        <v>179</v>
      </c>
      <c r="BM224" s="195" t="s">
        <v>1269</v>
      </c>
    </row>
    <row r="225" spans="1:65" s="2" customFormat="1" ht="24.2" customHeight="1">
      <c r="A225" s="31"/>
      <c r="B225" s="32"/>
      <c r="C225" s="184" t="s">
        <v>1137</v>
      </c>
      <c r="D225" s="184" t="s">
        <v>175</v>
      </c>
      <c r="E225" s="185" t="s">
        <v>1825</v>
      </c>
      <c r="F225" s="186" t="s">
        <v>1826</v>
      </c>
      <c r="G225" s="187" t="s">
        <v>337</v>
      </c>
      <c r="H225" s="188">
        <v>60</v>
      </c>
      <c r="I225" s="189"/>
      <c r="J225" s="188">
        <f t="shared" si="30"/>
        <v>0</v>
      </c>
      <c r="K225" s="190"/>
      <c r="L225" s="36"/>
      <c r="M225" s="191" t="s">
        <v>1</v>
      </c>
      <c r="N225" s="192" t="s">
        <v>38</v>
      </c>
      <c r="O225" s="68"/>
      <c r="P225" s="193">
        <f t="shared" si="31"/>
        <v>0</v>
      </c>
      <c r="Q225" s="193">
        <v>0</v>
      </c>
      <c r="R225" s="193">
        <f t="shared" si="32"/>
        <v>0</v>
      </c>
      <c r="S225" s="193">
        <v>0</v>
      </c>
      <c r="T225" s="194">
        <f t="shared" si="33"/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95" t="s">
        <v>179</v>
      </c>
      <c r="AT225" s="195" t="s">
        <v>175</v>
      </c>
      <c r="AU225" s="195" t="s">
        <v>180</v>
      </c>
      <c r="AY225" s="14" t="s">
        <v>172</v>
      </c>
      <c r="BE225" s="196">
        <f t="shared" si="34"/>
        <v>0</v>
      </c>
      <c r="BF225" s="196">
        <f t="shared" si="35"/>
        <v>0</v>
      </c>
      <c r="BG225" s="196">
        <f t="shared" si="36"/>
        <v>0</v>
      </c>
      <c r="BH225" s="196">
        <f t="shared" si="37"/>
        <v>0</v>
      </c>
      <c r="BI225" s="196">
        <f t="shared" si="38"/>
        <v>0</v>
      </c>
      <c r="BJ225" s="14" t="s">
        <v>180</v>
      </c>
      <c r="BK225" s="196">
        <f t="shared" si="39"/>
        <v>0</v>
      </c>
      <c r="BL225" s="14" t="s">
        <v>179</v>
      </c>
      <c r="BM225" s="195" t="s">
        <v>1272</v>
      </c>
    </row>
    <row r="226" spans="1:65" s="2" customFormat="1" ht="24.2" customHeight="1">
      <c r="A226" s="31"/>
      <c r="B226" s="32"/>
      <c r="C226" s="184" t="s">
        <v>1273</v>
      </c>
      <c r="D226" s="184" t="s">
        <v>175</v>
      </c>
      <c r="E226" s="185" t="s">
        <v>1263</v>
      </c>
      <c r="F226" s="186" t="s">
        <v>1264</v>
      </c>
      <c r="G226" s="187" t="s">
        <v>1048</v>
      </c>
      <c r="H226" s="188">
        <v>1</v>
      </c>
      <c r="I226" s="189"/>
      <c r="J226" s="188">
        <f t="shared" si="30"/>
        <v>0</v>
      </c>
      <c r="K226" s="190"/>
      <c r="L226" s="36"/>
      <c r="M226" s="191" t="s">
        <v>1</v>
      </c>
      <c r="N226" s="192" t="s">
        <v>38</v>
      </c>
      <c r="O226" s="68"/>
      <c r="P226" s="193">
        <f t="shared" si="31"/>
        <v>0</v>
      </c>
      <c r="Q226" s="193">
        <v>0</v>
      </c>
      <c r="R226" s="193">
        <f t="shared" si="32"/>
        <v>0</v>
      </c>
      <c r="S226" s="193">
        <v>0</v>
      </c>
      <c r="T226" s="194">
        <f t="shared" si="33"/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179</v>
      </c>
      <c r="AT226" s="195" t="s">
        <v>175</v>
      </c>
      <c r="AU226" s="195" t="s">
        <v>180</v>
      </c>
      <c r="AY226" s="14" t="s">
        <v>172</v>
      </c>
      <c r="BE226" s="196">
        <f t="shared" si="34"/>
        <v>0</v>
      </c>
      <c r="BF226" s="196">
        <f t="shared" si="35"/>
        <v>0</v>
      </c>
      <c r="BG226" s="196">
        <f t="shared" si="36"/>
        <v>0</v>
      </c>
      <c r="BH226" s="196">
        <f t="shared" si="37"/>
        <v>0</v>
      </c>
      <c r="BI226" s="196">
        <f t="shared" si="38"/>
        <v>0</v>
      </c>
      <c r="BJ226" s="14" t="s">
        <v>180</v>
      </c>
      <c r="BK226" s="196">
        <f t="shared" si="39"/>
        <v>0</v>
      </c>
      <c r="BL226" s="14" t="s">
        <v>179</v>
      </c>
      <c r="BM226" s="195" t="s">
        <v>1276</v>
      </c>
    </row>
    <row r="227" spans="1:65" s="2" customFormat="1" ht="24.2" customHeight="1">
      <c r="A227" s="31"/>
      <c r="B227" s="32"/>
      <c r="C227" s="184" t="s">
        <v>1140</v>
      </c>
      <c r="D227" s="184" t="s">
        <v>175</v>
      </c>
      <c r="E227" s="185" t="s">
        <v>1267</v>
      </c>
      <c r="F227" s="186" t="s">
        <v>1268</v>
      </c>
      <c r="G227" s="187" t="s">
        <v>1048</v>
      </c>
      <c r="H227" s="188">
        <v>1</v>
      </c>
      <c r="I227" s="189"/>
      <c r="J227" s="188">
        <f t="shared" si="30"/>
        <v>0</v>
      </c>
      <c r="K227" s="190"/>
      <c r="L227" s="36"/>
      <c r="M227" s="191" t="s">
        <v>1</v>
      </c>
      <c r="N227" s="192" t="s">
        <v>38</v>
      </c>
      <c r="O227" s="68"/>
      <c r="P227" s="193">
        <f t="shared" si="31"/>
        <v>0</v>
      </c>
      <c r="Q227" s="193">
        <v>0</v>
      </c>
      <c r="R227" s="193">
        <f t="shared" si="32"/>
        <v>0</v>
      </c>
      <c r="S227" s="193">
        <v>0</v>
      </c>
      <c r="T227" s="194">
        <f t="shared" si="33"/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179</v>
      </c>
      <c r="AT227" s="195" t="s">
        <v>175</v>
      </c>
      <c r="AU227" s="195" t="s">
        <v>180</v>
      </c>
      <c r="AY227" s="14" t="s">
        <v>172</v>
      </c>
      <c r="BE227" s="196">
        <f t="shared" si="34"/>
        <v>0</v>
      </c>
      <c r="BF227" s="196">
        <f t="shared" si="35"/>
        <v>0</v>
      </c>
      <c r="BG227" s="196">
        <f t="shared" si="36"/>
        <v>0</v>
      </c>
      <c r="BH227" s="196">
        <f t="shared" si="37"/>
        <v>0</v>
      </c>
      <c r="BI227" s="196">
        <f t="shared" si="38"/>
        <v>0</v>
      </c>
      <c r="BJ227" s="14" t="s">
        <v>180</v>
      </c>
      <c r="BK227" s="196">
        <f t="shared" si="39"/>
        <v>0</v>
      </c>
      <c r="BL227" s="14" t="s">
        <v>179</v>
      </c>
      <c r="BM227" s="195" t="s">
        <v>1279</v>
      </c>
    </row>
    <row r="228" spans="1:65" s="2" customFormat="1" ht="24.2" customHeight="1">
      <c r="A228" s="31"/>
      <c r="B228" s="32"/>
      <c r="C228" s="184" t="s">
        <v>1280</v>
      </c>
      <c r="D228" s="184" t="s">
        <v>175</v>
      </c>
      <c r="E228" s="185" t="s">
        <v>1827</v>
      </c>
      <c r="F228" s="186" t="s">
        <v>1828</v>
      </c>
      <c r="G228" s="187" t="s">
        <v>337</v>
      </c>
      <c r="H228" s="188">
        <v>1022</v>
      </c>
      <c r="I228" s="189"/>
      <c r="J228" s="188">
        <f t="shared" si="30"/>
        <v>0</v>
      </c>
      <c r="K228" s="190"/>
      <c r="L228" s="36"/>
      <c r="M228" s="191" t="s">
        <v>1</v>
      </c>
      <c r="N228" s="192" t="s">
        <v>38</v>
      </c>
      <c r="O228" s="68"/>
      <c r="P228" s="193">
        <f t="shared" si="31"/>
        <v>0</v>
      </c>
      <c r="Q228" s="193">
        <v>0</v>
      </c>
      <c r="R228" s="193">
        <f t="shared" si="32"/>
        <v>0</v>
      </c>
      <c r="S228" s="193">
        <v>0</v>
      </c>
      <c r="T228" s="194">
        <f t="shared" si="33"/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95" t="s">
        <v>179</v>
      </c>
      <c r="AT228" s="195" t="s">
        <v>175</v>
      </c>
      <c r="AU228" s="195" t="s">
        <v>180</v>
      </c>
      <c r="AY228" s="14" t="s">
        <v>172</v>
      </c>
      <c r="BE228" s="196">
        <f t="shared" si="34"/>
        <v>0</v>
      </c>
      <c r="BF228" s="196">
        <f t="shared" si="35"/>
        <v>0</v>
      </c>
      <c r="BG228" s="196">
        <f t="shared" si="36"/>
        <v>0</v>
      </c>
      <c r="BH228" s="196">
        <f t="shared" si="37"/>
        <v>0</v>
      </c>
      <c r="BI228" s="196">
        <f t="shared" si="38"/>
        <v>0</v>
      </c>
      <c r="BJ228" s="14" t="s">
        <v>180</v>
      </c>
      <c r="BK228" s="196">
        <f t="shared" si="39"/>
        <v>0</v>
      </c>
      <c r="BL228" s="14" t="s">
        <v>179</v>
      </c>
      <c r="BM228" s="195" t="s">
        <v>1283</v>
      </c>
    </row>
    <row r="229" spans="1:65" s="2" customFormat="1" ht="24.2" customHeight="1">
      <c r="A229" s="31"/>
      <c r="B229" s="32"/>
      <c r="C229" s="197" t="s">
        <v>1143</v>
      </c>
      <c r="D229" s="197" t="s">
        <v>256</v>
      </c>
      <c r="E229" s="198" t="s">
        <v>1829</v>
      </c>
      <c r="F229" s="199" t="s">
        <v>1830</v>
      </c>
      <c r="G229" s="200" t="s">
        <v>337</v>
      </c>
      <c r="H229" s="201">
        <v>387</v>
      </c>
      <c r="I229" s="202"/>
      <c r="J229" s="201">
        <f t="shared" si="30"/>
        <v>0</v>
      </c>
      <c r="K229" s="203"/>
      <c r="L229" s="204"/>
      <c r="M229" s="205" t="s">
        <v>1</v>
      </c>
      <c r="N229" s="206" t="s">
        <v>38</v>
      </c>
      <c r="O229" s="68"/>
      <c r="P229" s="193">
        <f t="shared" si="31"/>
        <v>0</v>
      </c>
      <c r="Q229" s="193">
        <v>0</v>
      </c>
      <c r="R229" s="193">
        <f t="shared" si="32"/>
        <v>0</v>
      </c>
      <c r="S229" s="193">
        <v>0</v>
      </c>
      <c r="T229" s="194">
        <f t="shared" si="33"/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220</v>
      </c>
      <c r="AT229" s="195" t="s">
        <v>256</v>
      </c>
      <c r="AU229" s="195" t="s">
        <v>180</v>
      </c>
      <c r="AY229" s="14" t="s">
        <v>172</v>
      </c>
      <c r="BE229" s="196">
        <f t="shared" si="34"/>
        <v>0</v>
      </c>
      <c r="BF229" s="196">
        <f t="shared" si="35"/>
        <v>0</v>
      </c>
      <c r="BG229" s="196">
        <f t="shared" si="36"/>
        <v>0</v>
      </c>
      <c r="BH229" s="196">
        <f t="shared" si="37"/>
        <v>0</v>
      </c>
      <c r="BI229" s="196">
        <f t="shared" si="38"/>
        <v>0</v>
      </c>
      <c r="BJ229" s="14" t="s">
        <v>180</v>
      </c>
      <c r="BK229" s="196">
        <f t="shared" si="39"/>
        <v>0</v>
      </c>
      <c r="BL229" s="14" t="s">
        <v>179</v>
      </c>
      <c r="BM229" s="195" t="s">
        <v>1286</v>
      </c>
    </row>
    <row r="230" spans="1:65" s="2" customFormat="1" ht="24.2" customHeight="1">
      <c r="A230" s="31"/>
      <c r="B230" s="32"/>
      <c r="C230" s="197" t="s">
        <v>1287</v>
      </c>
      <c r="D230" s="197" t="s">
        <v>256</v>
      </c>
      <c r="E230" s="198" t="s">
        <v>1831</v>
      </c>
      <c r="F230" s="199" t="s">
        <v>1832</v>
      </c>
      <c r="G230" s="200" t="s">
        <v>337</v>
      </c>
      <c r="H230" s="201">
        <v>680</v>
      </c>
      <c r="I230" s="202"/>
      <c r="J230" s="201">
        <f t="shared" si="30"/>
        <v>0</v>
      </c>
      <c r="K230" s="203"/>
      <c r="L230" s="204"/>
      <c r="M230" s="205" t="s">
        <v>1</v>
      </c>
      <c r="N230" s="206" t="s">
        <v>38</v>
      </c>
      <c r="O230" s="68"/>
      <c r="P230" s="193">
        <f t="shared" si="31"/>
        <v>0</v>
      </c>
      <c r="Q230" s="193">
        <v>0</v>
      </c>
      <c r="R230" s="193">
        <f t="shared" si="32"/>
        <v>0</v>
      </c>
      <c r="S230" s="193">
        <v>0</v>
      </c>
      <c r="T230" s="194">
        <f t="shared" si="33"/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220</v>
      </c>
      <c r="AT230" s="195" t="s">
        <v>256</v>
      </c>
      <c r="AU230" s="195" t="s">
        <v>180</v>
      </c>
      <c r="AY230" s="14" t="s">
        <v>172</v>
      </c>
      <c r="BE230" s="196">
        <f t="shared" si="34"/>
        <v>0</v>
      </c>
      <c r="BF230" s="196">
        <f t="shared" si="35"/>
        <v>0</v>
      </c>
      <c r="BG230" s="196">
        <f t="shared" si="36"/>
        <v>0</v>
      </c>
      <c r="BH230" s="196">
        <f t="shared" si="37"/>
        <v>0</v>
      </c>
      <c r="BI230" s="196">
        <f t="shared" si="38"/>
        <v>0</v>
      </c>
      <c r="BJ230" s="14" t="s">
        <v>180</v>
      </c>
      <c r="BK230" s="196">
        <f t="shared" si="39"/>
        <v>0</v>
      </c>
      <c r="BL230" s="14" t="s">
        <v>179</v>
      </c>
      <c r="BM230" s="195" t="s">
        <v>1290</v>
      </c>
    </row>
    <row r="231" spans="1:65" s="2" customFormat="1" ht="24.2" customHeight="1">
      <c r="A231" s="31"/>
      <c r="B231" s="32"/>
      <c r="C231" s="184" t="s">
        <v>1146</v>
      </c>
      <c r="D231" s="184" t="s">
        <v>175</v>
      </c>
      <c r="E231" s="185" t="s">
        <v>1839</v>
      </c>
      <c r="F231" s="186" t="s">
        <v>1840</v>
      </c>
      <c r="G231" s="187" t="s">
        <v>1048</v>
      </c>
      <c r="H231" s="188">
        <v>2</v>
      </c>
      <c r="I231" s="189"/>
      <c r="J231" s="188">
        <f t="shared" si="30"/>
        <v>0</v>
      </c>
      <c r="K231" s="190"/>
      <c r="L231" s="36"/>
      <c r="M231" s="191" t="s">
        <v>1</v>
      </c>
      <c r="N231" s="192" t="s">
        <v>38</v>
      </c>
      <c r="O231" s="68"/>
      <c r="P231" s="193">
        <f t="shared" si="31"/>
        <v>0</v>
      </c>
      <c r="Q231" s="193">
        <v>0</v>
      </c>
      <c r="R231" s="193">
        <f t="shared" si="32"/>
        <v>0</v>
      </c>
      <c r="S231" s="193">
        <v>0</v>
      </c>
      <c r="T231" s="194">
        <f t="shared" si="33"/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95" t="s">
        <v>179</v>
      </c>
      <c r="AT231" s="195" t="s">
        <v>175</v>
      </c>
      <c r="AU231" s="195" t="s">
        <v>180</v>
      </c>
      <c r="AY231" s="14" t="s">
        <v>172</v>
      </c>
      <c r="BE231" s="196">
        <f t="shared" si="34"/>
        <v>0</v>
      </c>
      <c r="BF231" s="196">
        <f t="shared" si="35"/>
        <v>0</v>
      </c>
      <c r="BG231" s="196">
        <f t="shared" si="36"/>
        <v>0</v>
      </c>
      <c r="BH231" s="196">
        <f t="shared" si="37"/>
        <v>0</v>
      </c>
      <c r="BI231" s="196">
        <f t="shared" si="38"/>
        <v>0</v>
      </c>
      <c r="BJ231" s="14" t="s">
        <v>180</v>
      </c>
      <c r="BK231" s="196">
        <f t="shared" si="39"/>
        <v>0</v>
      </c>
      <c r="BL231" s="14" t="s">
        <v>179</v>
      </c>
      <c r="BM231" s="195" t="s">
        <v>1293</v>
      </c>
    </row>
    <row r="232" spans="1:65" s="2" customFormat="1" ht="24.2" customHeight="1">
      <c r="A232" s="31"/>
      <c r="B232" s="32"/>
      <c r="C232" s="184" t="s">
        <v>1294</v>
      </c>
      <c r="D232" s="184" t="s">
        <v>175</v>
      </c>
      <c r="E232" s="185" t="s">
        <v>1841</v>
      </c>
      <c r="F232" s="186" t="s">
        <v>1842</v>
      </c>
      <c r="G232" s="187" t="s">
        <v>1048</v>
      </c>
      <c r="H232" s="188">
        <v>1</v>
      </c>
      <c r="I232" s="189"/>
      <c r="J232" s="188">
        <f t="shared" si="30"/>
        <v>0</v>
      </c>
      <c r="K232" s="190"/>
      <c r="L232" s="36"/>
      <c r="M232" s="191" t="s">
        <v>1</v>
      </c>
      <c r="N232" s="192" t="s">
        <v>38</v>
      </c>
      <c r="O232" s="68"/>
      <c r="P232" s="193">
        <f t="shared" si="31"/>
        <v>0</v>
      </c>
      <c r="Q232" s="193">
        <v>0</v>
      </c>
      <c r="R232" s="193">
        <f t="shared" si="32"/>
        <v>0</v>
      </c>
      <c r="S232" s="193">
        <v>0</v>
      </c>
      <c r="T232" s="194">
        <f t="shared" si="33"/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179</v>
      </c>
      <c r="AT232" s="195" t="s">
        <v>175</v>
      </c>
      <c r="AU232" s="195" t="s">
        <v>180</v>
      </c>
      <c r="AY232" s="14" t="s">
        <v>172</v>
      </c>
      <c r="BE232" s="196">
        <f t="shared" si="34"/>
        <v>0</v>
      </c>
      <c r="BF232" s="196">
        <f t="shared" si="35"/>
        <v>0</v>
      </c>
      <c r="BG232" s="196">
        <f t="shared" si="36"/>
        <v>0</v>
      </c>
      <c r="BH232" s="196">
        <f t="shared" si="37"/>
        <v>0</v>
      </c>
      <c r="BI232" s="196">
        <f t="shared" si="38"/>
        <v>0</v>
      </c>
      <c r="BJ232" s="14" t="s">
        <v>180</v>
      </c>
      <c r="BK232" s="196">
        <f t="shared" si="39"/>
        <v>0</v>
      </c>
      <c r="BL232" s="14" t="s">
        <v>179</v>
      </c>
      <c r="BM232" s="195" t="s">
        <v>1297</v>
      </c>
    </row>
    <row r="233" spans="1:65" s="2" customFormat="1" ht="24.2" customHeight="1">
      <c r="A233" s="31"/>
      <c r="B233" s="32"/>
      <c r="C233" s="184" t="s">
        <v>1149</v>
      </c>
      <c r="D233" s="184" t="s">
        <v>175</v>
      </c>
      <c r="E233" s="185" t="s">
        <v>1843</v>
      </c>
      <c r="F233" s="186" t="s">
        <v>1844</v>
      </c>
      <c r="G233" s="187" t="s">
        <v>1845</v>
      </c>
      <c r="H233" s="188">
        <v>28</v>
      </c>
      <c r="I233" s="189"/>
      <c r="J233" s="188">
        <f t="shared" si="30"/>
        <v>0</v>
      </c>
      <c r="K233" s="190"/>
      <c r="L233" s="36"/>
      <c r="M233" s="191" t="s">
        <v>1</v>
      </c>
      <c r="N233" s="192" t="s">
        <v>38</v>
      </c>
      <c r="O233" s="68"/>
      <c r="P233" s="193">
        <f t="shared" si="31"/>
        <v>0</v>
      </c>
      <c r="Q233" s="193">
        <v>0</v>
      </c>
      <c r="R233" s="193">
        <f t="shared" si="32"/>
        <v>0</v>
      </c>
      <c r="S233" s="193">
        <v>0</v>
      </c>
      <c r="T233" s="194">
        <f t="shared" si="33"/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95" t="s">
        <v>179</v>
      </c>
      <c r="AT233" s="195" t="s">
        <v>175</v>
      </c>
      <c r="AU233" s="195" t="s">
        <v>180</v>
      </c>
      <c r="AY233" s="14" t="s">
        <v>172</v>
      </c>
      <c r="BE233" s="196">
        <f t="shared" si="34"/>
        <v>0</v>
      </c>
      <c r="BF233" s="196">
        <f t="shared" si="35"/>
        <v>0</v>
      </c>
      <c r="BG233" s="196">
        <f t="shared" si="36"/>
        <v>0</v>
      </c>
      <c r="BH233" s="196">
        <f t="shared" si="37"/>
        <v>0</v>
      </c>
      <c r="BI233" s="196">
        <f t="shared" si="38"/>
        <v>0</v>
      </c>
      <c r="BJ233" s="14" t="s">
        <v>180</v>
      </c>
      <c r="BK233" s="196">
        <f t="shared" si="39"/>
        <v>0</v>
      </c>
      <c r="BL233" s="14" t="s">
        <v>179</v>
      </c>
      <c r="BM233" s="195" t="s">
        <v>1300</v>
      </c>
    </row>
    <row r="234" spans="1:65" s="2" customFormat="1" ht="24.2" customHeight="1">
      <c r="A234" s="31"/>
      <c r="B234" s="32"/>
      <c r="C234" s="184" t="s">
        <v>1301</v>
      </c>
      <c r="D234" s="184" t="s">
        <v>175</v>
      </c>
      <c r="E234" s="185" t="s">
        <v>1846</v>
      </c>
      <c r="F234" s="186" t="s">
        <v>1847</v>
      </c>
      <c r="G234" s="187" t="s">
        <v>1048</v>
      </c>
      <c r="H234" s="188">
        <v>3</v>
      </c>
      <c r="I234" s="189"/>
      <c r="J234" s="188">
        <f t="shared" si="30"/>
        <v>0</v>
      </c>
      <c r="K234" s="190"/>
      <c r="L234" s="36"/>
      <c r="M234" s="191" t="s">
        <v>1</v>
      </c>
      <c r="N234" s="192" t="s">
        <v>38</v>
      </c>
      <c r="O234" s="68"/>
      <c r="P234" s="193">
        <f t="shared" si="31"/>
        <v>0</v>
      </c>
      <c r="Q234" s="193">
        <v>0</v>
      </c>
      <c r="R234" s="193">
        <f t="shared" si="32"/>
        <v>0</v>
      </c>
      <c r="S234" s="193">
        <v>0</v>
      </c>
      <c r="T234" s="194">
        <f t="shared" si="33"/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95" t="s">
        <v>179</v>
      </c>
      <c r="AT234" s="195" t="s">
        <v>175</v>
      </c>
      <c r="AU234" s="195" t="s">
        <v>180</v>
      </c>
      <c r="AY234" s="14" t="s">
        <v>172</v>
      </c>
      <c r="BE234" s="196">
        <f t="shared" si="34"/>
        <v>0</v>
      </c>
      <c r="BF234" s="196">
        <f t="shared" si="35"/>
        <v>0</v>
      </c>
      <c r="BG234" s="196">
        <f t="shared" si="36"/>
        <v>0</v>
      </c>
      <c r="BH234" s="196">
        <f t="shared" si="37"/>
        <v>0</v>
      </c>
      <c r="BI234" s="196">
        <f t="shared" si="38"/>
        <v>0</v>
      </c>
      <c r="BJ234" s="14" t="s">
        <v>180</v>
      </c>
      <c r="BK234" s="196">
        <f t="shared" si="39"/>
        <v>0</v>
      </c>
      <c r="BL234" s="14" t="s">
        <v>179</v>
      </c>
      <c r="BM234" s="195" t="s">
        <v>1304</v>
      </c>
    </row>
    <row r="235" spans="1:65" s="2" customFormat="1" ht="24.2" customHeight="1">
      <c r="A235" s="31"/>
      <c r="B235" s="32"/>
      <c r="C235" s="184" t="s">
        <v>1152</v>
      </c>
      <c r="D235" s="184" t="s">
        <v>175</v>
      </c>
      <c r="E235" s="185" t="s">
        <v>1848</v>
      </c>
      <c r="F235" s="186" t="s">
        <v>1849</v>
      </c>
      <c r="G235" s="187" t="s">
        <v>1845</v>
      </c>
      <c r="H235" s="188">
        <v>52</v>
      </c>
      <c r="I235" s="189"/>
      <c r="J235" s="188">
        <f t="shared" si="30"/>
        <v>0</v>
      </c>
      <c r="K235" s="190"/>
      <c r="L235" s="36"/>
      <c r="M235" s="191" t="s">
        <v>1</v>
      </c>
      <c r="N235" s="192" t="s">
        <v>38</v>
      </c>
      <c r="O235" s="68"/>
      <c r="P235" s="193">
        <f t="shared" si="31"/>
        <v>0</v>
      </c>
      <c r="Q235" s="193">
        <v>0</v>
      </c>
      <c r="R235" s="193">
        <f t="shared" si="32"/>
        <v>0</v>
      </c>
      <c r="S235" s="193">
        <v>0</v>
      </c>
      <c r="T235" s="194">
        <f t="shared" si="33"/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179</v>
      </c>
      <c r="AT235" s="195" t="s">
        <v>175</v>
      </c>
      <c r="AU235" s="195" t="s">
        <v>180</v>
      </c>
      <c r="AY235" s="14" t="s">
        <v>172</v>
      </c>
      <c r="BE235" s="196">
        <f t="shared" si="34"/>
        <v>0</v>
      </c>
      <c r="BF235" s="196">
        <f t="shared" si="35"/>
        <v>0</v>
      </c>
      <c r="BG235" s="196">
        <f t="shared" si="36"/>
        <v>0</v>
      </c>
      <c r="BH235" s="196">
        <f t="shared" si="37"/>
        <v>0</v>
      </c>
      <c r="BI235" s="196">
        <f t="shared" si="38"/>
        <v>0</v>
      </c>
      <c r="BJ235" s="14" t="s">
        <v>180</v>
      </c>
      <c r="BK235" s="196">
        <f t="shared" si="39"/>
        <v>0</v>
      </c>
      <c r="BL235" s="14" t="s">
        <v>179</v>
      </c>
      <c r="BM235" s="195" t="s">
        <v>1307</v>
      </c>
    </row>
    <row r="236" spans="1:65" s="2" customFormat="1" ht="24.2" customHeight="1">
      <c r="A236" s="31"/>
      <c r="B236" s="32"/>
      <c r="C236" s="184" t="s">
        <v>77</v>
      </c>
      <c r="D236" s="184" t="s">
        <v>175</v>
      </c>
      <c r="E236" s="185" t="s">
        <v>1850</v>
      </c>
      <c r="F236" s="186" t="s">
        <v>1851</v>
      </c>
      <c r="G236" s="187" t="s">
        <v>1048</v>
      </c>
      <c r="H236" s="188">
        <v>3</v>
      </c>
      <c r="I236" s="189"/>
      <c r="J236" s="188">
        <f t="shared" si="30"/>
        <v>0</v>
      </c>
      <c r="K236" s="190"/>
      <c r="L236" s="36"/>
      <c r="M236" s="191" t="s">
        <v>1</v>
      </c>
      <c r="N236" s="192" t="s">
        <v>38</v>
      </c>
      <c r="O236" s="68"/>
      <c r="P236" s="193">
        <f t="shared" si="31"/>
        <v>0</v>
      </c>
      <c r="Q236" s="193">
        <v>0</v>
      </c>
      <c r="R236" s="193">
        <f t="shared" si="32"/>
        <v>0</v>
      </c>
      <c r="S236" s="193">
        <v>0</v>
      </c>
      <c r="T236" s="194">
        <f t="shared" si="33"/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179</v>
      </c>
      <c r="AT236" s="195" t="s">
        <v>175</v>
      </c>
      <c r="AU236" s="195" t="s">
        <v>180</v>
      </c>
      <c r="AY236" s="14" t="s">
        <v>172</v>
      </c>
      <c r="BE236" s="196">
        <f t="shared" si="34"/>
        <v>0</v>
      </c>
      <c r="BF236" s="196">
        <f t="shared" si="35"/>
        <v>0</v>
      </c>
      <c r="BG236" s="196">
        <f t="shared" si="36"/>
        <v>0</v>
      </c>
      <c r="BH236" s="196">
        <f t="shared" si="37"/>
        <v>0</v>
      </c>
      <c r="BI236" s="196">
        <f t="shared" si="38"/>
        <v>0</v>
      </c>
      <c r="BJ236" s="14" t="s">
        <v>180</v>
      </c>
      <c r="BK236" s="196">
        <f t="shared" si="39"/>
        <v>0</v>
      </c>
      <c r="BL236" s="14" t="s">
        <v>179</v>
      </c>
      <c r="BM236" s="195" t="s">
        <v>1310</v>
      </c>
    </row>
    <row r="237" spans="1:65" s="2" customFormat="1" ht="24.2" customHeight="1">
      <c r="A237" s="31"/>
      <c r="B237" s="32"/>
      <c r="C237" s="184" t="s">
        <v>82</v>
      </c>
      <c r="D237" s="184" t="s">
        <v>175</v>
      </c>
      <c r="E237" s="185" t="s">
        <v>1270</v>
      </c>
      <c r="F237" s="186" t="s">
        <v>1271</v>
      </c>
      <c r="G237" s="187" t="s">
        <v>1048</v>
      </c>
      <c r="H237" s="188">
        <v>1</v>
      </c>
      <c r="I237" s="189"/>
      <c r="J237" s="188">
        <f t="shared" si="30"/>
        <v>0</v>
      </c>
      <c r="K237" s="190"/>
      <c r="L237" s="36"/>
      <c r="M237" s="191" t="s">
        <v>1</v>
      </c>
      <c r="N237" s="192" t="s">
        <v>38</v>
      </c>
      <c r="O237" s="68"/>
      <c r="P237" s="193">
        <f t="shared" si="31"/>
        <v>0</v>
      </c>
      <c r="Q237" s="193">
        <v>0</v>
      </c>
      <c r="R237" s="193">
        <f t="shared" si="32"/>
        <v>0</v>
      </c>
      <c r="S237" s="193">
        <v>0</v>
      </c>
      <c r="T237" s="194">
        <f t="shared" si="33"/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179</v>
      </c>
      <c r="AT237" s="195" t="s">
        <v>175</v>
      </c>
      <c r="AU237" s="195" t="s">
        <v>180</v>
      </c>
      <c r="AY237" s="14" t="s">
        <v>172</v>
      </c>
      <c r="BE237" s="196">
        <f t="shared" si="34"/>
        <v>0</v>
      </c>
      <c r="BF237" s="196">
        <f t="shared" si="35"/>
        <v>0</v>
      </c>
      <c r="BG237" s="196">
        <f t="shared" si="36"/>
        <v>0</v>
      </c>
      <c r="BH237" s="196">
        <f t="shared" si="37"/>
        <v>0</v>
      </c>
      <c r="BI237" s="196">
        <f t="shared" si="38"/>
        <v>0</v>
      </c>
      <c r="BJ237" s="14" t="s">
        <v>180</v>
      </c>
      <c r="BK237" s="196">
        <f t="shared" si="39"/>
        <v>0</v>
      </c>
      <c r="BL237" s="14" t="s">
        <v>179</v>
      </c>
      <c r="BM237" s="195" t="s">
        <v>1313</v>
      </c>
    </row>
    <row r="238" spans="1:65" s="2" customFormat="1" ht="24.2" customHeight="1">
      <c r="A238" s="31"/>
      <c r="B238" s="32"/>
      <c r="C238" s="197" t="s">
        <v>85</v>
      </c>
      <c r="D238" s="197" t="s">
        <v>256</v>
      </c>
      <c r="E238" s="198" t="s">
        <v>1274</v>
      </c>
      <c r="F238" s="199" t="s">
        <v>1275</v>
      </c>
      <c r="G238" s="200" t="s">
        <v>1048</v>
      </c>
      <c r="H238" s="201">
        <v>1</v>
      </c>
      <c r="I238" s="202"/>
      <c r="J238" s="201">
        <f t="shared" si="30"/>
        <v>0</v>
      </c>
      <c r="K238" s="203"/>
      <c r="L238" s="204"/>
      <c r="M238" s="205" t="s">
        <v>1</v>
      </c>
      <c r="N238" s="206" t="s">
        <v>38</v>
      </c>
      <c r="O238" s="68"/>
      <c r="P238" s="193">
        <f t="shared" si="31"/>
        <v>0</v>
      </c>
      <c r="Q238" s="193">
        <v>0.05</v>
      </c>
      <c r="R238" s="193">
        <f t="shared" si="32"/>
        <v>0.05</v>
      </c>
      <c r="S238" s="193">
        <v>0</v>
      </c>
      <c r="T238" s="194">
        <f t="shared" si="33"/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220</v>
      </c>
      <c r="AT238" s="195" t="s">
        <v>256</v>
      </c>
      <c r="AU238" s="195" t="s">
        <v>180</v>
      </c>
      <c r="AY238" s="14" t="s">
        <v>172</v>
      </c>
      <c r="BE238" s="196">
        <f t="shared" si="34"/>
        <v>0</v>
      </c>
      <c r="BF238" s="196">
        <f t="shared" si="35"/>
        <v>0</v>
      </c>
      <c r="BG238" s="196">
        <f t="shared" si="36"/>
        <v>0</v>
      </c>
      <c r="BH238" s="196">
        <f t="shared" si="37"/>
        <v>0</v>
      </c>
      <c r="BI238" s="196">
        <f t="shared" si="38"/>
        <v>0</v>
      </c>
      <c r="BJ238" s="14" t="s">
        <v>180</v>
      </c>
      <c r="BK238" s="196">
        <f t="shared" si="39"/>
        <v>0</v>
      </c>
      <c r="BL238" s="14" t="s">
        <v>179</v>
      </c>
      <c r="BM238" s="195" t="s">
        <v>1316</v>
      </c>
    </row>
    <row r="239" spans="1:65" s="2" customFormat="1" ht="24.2" customHeight="1">
      <c r="A239" s="31"/>
      <c r="B239" s="32"/>
      <c r="C239" s="184" t="s">
        <v>88</v>
      </c>
      <c r="D239" s="184" t="s">
        <v>175</v>
      </c>
      <c r="E239" s="185" t="s">
        <v>1277</v>
      </c>
      <c r="F239" s="186" t="s">
        <v>1278</v>
      </c>
      <c r="G239" s="187" t="s">
        <v>1048</v>
      </c>
      <c r="H239" s="188">
        <v>1</v>
      </c>
      <c r="I239" s="189"/>
      <c r="J239" s="188">
        <f t="shared" si="30"/>
        <v>0</v>
      </c>
      <c r="K239" s="190"/>
      <c r="L239" s="36"/>
      <c r="M239" s="191" t="s">
        <v>1</v>
      </c>
      <c r="N239" s="192" t="s">
        <v>38</v>
      </c>
      <c r="O239" s="68"/>
      <c r="P239" s="193">
        <f t="shared" si="31"/>
        <v>0</v>
      </c>
      <c r="Q239" s="193">
        <v>0</v>
      </c>
      <c r="R239" s="193">
        <f t="shared" si="32"/>
        <v>0</v>
      </c>
      <c r="S239" s="193">
        <v>0</v>
      </c>
      <c r="T239" s="194">
        <f t="shared" si="33"/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95" t="s">
        <v>179</v>
      </c>
      <c r="AT239" s="195" t="s">
        <v>175</v>
      </c>
      <c r="AU239" s="195" t="s">
        <v>180</v>
      </c>
      <c r="AY239" s="14" t="s">
        <v>172</v>
      </c>
      <c r="BE239" s="196">
        <f t="shared" si="34"/>
        <v>0</v>
      </c>
      <c r="BF239" s="196">
        <f t="shared" si="35"/>
        <v>0</v>
      </c>
      <c r="BG239" s="196">
        <f t="shared" si="36"/>
        <v>0</v>
      </c>
      <c r="BH239" s="196">
        <f t="shared" si="37"/>
        <v>0</v>
      </c>
      <c r="BI239" s="196">
        <f t="shared" si="38"/>
        <v>0</v>
      </c>
      <c r="BJ239" s="14" t="s">
        <v>180</v>
      </c>
      <c r="BK239" s="196">
        <f t="shared" si="39"/>
        <v>0</v>
      </c>
      <c r="BL239" s="14" t="s">
        <v>179</v>
      </c>
      <c r="BM239" s="195" t="s">
        <v>1319</v>
      </c>
    </row>
    <row r="240" spans="1:65" s="2" customFormat="1" ht="24.2" customHeight="1">
      <c r="A240" s="31"/>
      <c r="B240" s="32"/>
      <c r="C240" s="184" t="s">
        <v>91</v>
      </c>
      <c r="D240" s="184" t="s">
        <v>175</v>
      </c>
      <c r="E240" s="185" t="s">
        <v>1281</v>
      </c>
      <c r="F240" s="186" t="s">
        <v>1282</v>
      </c>
      <c r="G240" s="187" t="s">
        <v>1048</v>
      </c>
      <c r="H240" s="188">
        <v>1</v>
      </c>
      <c r="I240" s="189"/>
      <c r="J240" s="188">
        <f t="shared" si="30"/>
        <v>0</v>
      </c>
      <c r="K240" s="190"/>
      <c r="L240" s="36"/>
      <c r="M240" s="191" t="s">
        <v>1</v>
      </c>
      <c r="N240" s="192" t="s">
        <v>38</v>
      </c>
      <c r="O240" s="68"/>
      <c r="P240" s="193">
        <f t="shared" si="31"/>
        <v>0</v>
      </c>
      <c r="Q240" s="193">
        <v>0</v>
      </c>
      <c r="R240" s="193">
        <f t="shared" si="32"/>
        <v>0</v>
      </c>
      <c r="S240" s="193">
        <v>0</v>
      </c>
      <c r="T240" s="194">
        <f t="shared" si="33"/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179</v>
      </c>
      <c r="AT240" s="195" t="s">
        <v>175</v>
      </c>
      <c r="AU240" s="195" t="s">
        <v>180</v>
      </c>
      <c r="AY240" s="14" t="s">
        <v>172</v>
      </c>
      <c r="BE240" s="196">
        <f t="shared" si="34"/>
        <v>0</v>
      </c>
      <c r="BF240" s="196">
        <f t="shared" si="35"/>
        <v>0</v>
      </c>
      <c r="BG240" s="196">
        <f t="shared" si="36"/>
        <v>0</v>
      </c>
      <c r="BH240" s="196">
        <f t="shared" si="37"/>
        <v>0</v>
      </c>
      <c r="BI240" s="196">
        <f t="shared" si="38"/>
        <v>0</v>
      </c>
      <c r="BJ240" s="14" t="s">
        <v>180</v>
      </c>
      <c r="BK240" s="196">
        <f t="shared" si="39"/>
        <v>0</v>
      </c>
      <c r="BL240" s="14" t="s">
        <v>179</v>
      </c>
      <c r="BM240" s="195" t="s">
        <v>1322</v>
      </c>
    </row>
    <row r="241" spans="1:65" s="2" customFormat="1" ht="24.2" customHeight="1">
      <c r="A241" s="31"/>
      <c r="B241" s="32"/>
      <c r="C241" s="197" t="s">
        <v>94</v>
      </c>
      <c r="D241" s="197" t="s">
        <v>256</v>
      </c>
      <c r="E241" s="198" t="s">
        <v>1284</v>
      </c>
      <c r="F241" s="199" t="s">
        <v>1285</v>
      </c>
      <c r="G241" s="200" t="s">
        <v>1048</v>
      </c>
      <c r="H241" s="201">
        <v>1</v>
      </c>
      <c r="I241" s="202"/>
      <c r="J241" s="201">
        <f t="shared" si="30"/>
        <v>0</v>
      </c>
      <c r="K241" s="203"/>
      <c r="L241" s="204"/>
      <c r="M241" s="205" t="s">
        <v>1</v>
      </c>
      <c r="N241" s="206" t="s">
        <v>38</v>
      </c>
      <c r="O241" s="68"/>
      <c r="P241" s="193">
        <f t="shared" si="31"/>
        <v>0</v>
      </c>
      <c r="Q241" s="193">
        <v>0.05</v>
      </c>
      <c r="R241" s="193">
        <f t="shared" si="32"/>
        <v>0.05</v>
      </c>
      <c r="S241" s="193">
        <v>0</v>
      </c>
      <c r="T241" s="194">
        <f t="shared" si="33"/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95" t="s">
        <v>220</v>
      </c>
      <c r="AT241" s="195" t="s">
        <v>256</v>
      </c>
      <c r="AU241" s="195" t="s">
        <v>180</v>
      </c>
      <c r="AY241" s="14" t="s">
        <v>172</v>
      </c>
      <c r="BE241" s="196">
        <f t="shared" si="34"/>
        <v>0</v>
      </c>
      <c r="BF241" s="196">
        <f t="shared" si="35"/>
        <v>0</v>
      </c>
      <c r="BG241" s="196">
        <f t="shared" si="36"/>
        <v>0</v>
      </c>
      <c r="BH241" s="196">
        <f t="shared" si="37"/>
        <v>0</v>
      </c>
      <c r="BI241" s="196">
        <f t="shared" si="38"/>
        <v>0</v>
      </c>
      <c r="BJ241" s="14" t="s">
        <v>180</v>
      </c>
      <c r="BK241" s="196">
        <f t="shared" si="39"/>
        <v>0</v>
      </c>
      <c r="BL241" s="14" t="s">
        <v>179</v>
      </c>
      <c r="BM241" s="195" t="s">
        <v>1325</v>
      </c>
    </row>
    <row r="242" spans="1:65" s="2" customFormat="1" ht="24.2" customHeight="1">
      <c r="A242" s="31"/>
      <c r="B242" s="32"/>
      <c r="C242" s="184" t="s">
        <v>97</v>
      </c>
      <c r="D242" s="184" t="s">
        <v>175</v>
      </c>
      <c r="E242" s="185" t="s">
        <v>1288</v>
      </c>
      <c r="F242" s="186" t="s">
        <v>1289</v>
      </c>
      <c r="G242" s="187" t="s">
        <v>1048</v>
      </c>
      <c r="H242" s="188">
        <v>1</v>
      </c>
      <c r="I242" s="189"/>
      <c r="J242" s="188">
        <f t="shared" si="30"/>
        <v>0</v>
      </c>
      <c r="K242" s="190"/>
      <c r="L242" s="36"/>
      <c r="M242" s="191" t="s">
        <v>1</v>
      </c>
      <c r="N242" s="192" t="s">
        <v>38</v>
      </c>
      <c r="O242" s="68"/>
      <c r="P242" s="193">
        <f t="shared" si="31"/>
        <v>0</v>
      </c>
      <c r="Q242" s="193">
        <v>0</v>
      </c>
      <c r="R242" s="193">
        <f t="shared" si="32"/>
        <v>0</v>
      </c>
      <c r="S242" s="193">
        <v>0</v>
      </c>
      <c r="T242" s="194">
        <f t="shared" si="33"/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179</v>
      </c>
      <c r="AT242" s="195" t="s">
        <v>175</v>
      </c>
      <c r="AU242" s="195" t="s">
        <v>180</v>
      </c>
      <c r="AY242" s="14" t="s">
        <v>172</v>
      </c>
      <c r="BE242" s="196">
        <f t="shared" si="34"/>
        <v>0</v>
      </c>
      <c r="BF242" s="196">
        <f t="shared" si="35"/>
        <v>0</v>
      </c>
      <c r="BG242" s="196">
        <f t="shared" si="36"/>
        <v>0</v>
      </c>
      <c r="BH242" s="196">
        <f t="shared" si="37"/>
        <v>0</v>
      </c>
      <c r="BI242" s="196">
        <f t="shared" si="38"/>
        <v>0</v>
      </c>
      <c r="BJ242" s="14" t="s">
        <v>180</v>
      </c>
      <c r="BK242" s="196">
        <f t="shared" si="39"/>
        <v>0</v>
      </c>
      <c r="BL242" s="14" t="s">
        <v>179</v>
      </c>
      <c r="BM242" s="195" t="s">
        <v>1328</v>
      </c>
    </row>
    <row r="243" spans="1:65" s="2" customFormat="1" ht="24.2" customHeight="1">
      <c r="A243" s="31"/>
      <c r="B243" s="32"/>
      <c r="C243" s="184" t="s">
        <v>100</v>
      </c>
      <c r="D243" s="184" t="s">
        <v>175</v>
      </c>
      <c r="E243" s="185" t="s">
        <v>1291</v>
      </c>
      <c r="F243" s="186" t="s">
        <v>1292</v>
      </c>
      <c r="G243" s="187" t="s">
        <v>1048</v>
      </c>
      <c r="H243" s="188">
        <v>1</v>
      </c>
      <c r="I243" s="189"/>
      <c r="J243" s="188">
        <f t="shared" si="30"/>
        <v>0</v>
      </c>
      <c r="K243" s="190"/>
      <c r="L243" s="36"/>
      <c r="M243" s="191" t="s">
        <v>1</v>
      </c>
      <c r="N243" s="192" t="s">
        <v>38</v>
      </c>
      <c r="O243" s="68"/>
      <c r="P243" s="193">
        <f t="shared" si="31"/>
        <v>0</v>
      </c>
      <c r="Q243" s="193">
        <v>0</v>
      </c>
      <c r="R243" s="193">
        <f t="shared" si="32"/>
        <v>0</v>
      </c>
      <c r="S243" s="193">
        <v>0</v>
      </c>
      <c r="T243" s="194">
        <f t="shared" si="33"/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95" t="s">
        <v>179</v>
      </c>
      <c r="AT243" s="195" t="s">
        <v>175</v>
      </c>
      <c r="AU243" s="195" t="s">
        <v>180</v>
      </c>
      <c r="AY243" s="14" t="s">
        <v>172</v>
      </c>
      <c r="BE243" s="196">
        <f t="shared" si="34"/>
        <v>0</v>
      </c>
      <c r="BF243" s="196">
        <f t="shared" si="35"/>
        <v>0</v>
      </c>
      <c r="BG243" s="196">
        <f t="shared" si="36"/>
        <v>0</v>
      </c>
      <c r="BH243" s="196">
        <f t="shared" si="37"/>
        <v>0</v>
      </c>
      <c r="BI243" s="196">
        <f t="shared" si="38"/>
        <v>0</v>
      </c>
      <c r="BJ243" s="14" t="s">
        <v>180</v>
      </c>
      <c r="BK243" s="196">
        <f t="shared" si="39"/>
        <v>0</v>
      </c>
      <c r="BL243" s="14" t="s">
        <v>179</v>
      </c>
      <c r="BM243" s="195" t="s">
        <v>1331</v>
      </c>
    </row>
    <row r="244" spans="1:65" s="2" customFormat="1" ht="24.2" customHeight="1">
      <c r="A244" s="31"/>
      <c r="B244" s="32"/>
      <c r="C244" s="184" t="s">
        <v>103</v>
      </c>
      <c r="D244" s="184" t="s">
        <v>175</v>
      </c>
      <c r="E244" s="185" t="s">
        <v>1295</v>
      </c>
      <c r="F244" s="186" t="s">
        <v>1296</v>
      </c>
      <c r="G244" s="187" t="s">
        <v>1048</v>
      </c>
      <c r="H244" s="188">
        <v>1</v>
      </c>
      <c r="I244" s="189"/>
      <c r="J244" s="188">
        <f t="shared" si="30"/>
        <v>0</v>
      </c>
      <c r="K244" s="190"/>
      <c r="L244" s="36"/>
      <c r="M244" s="191" t="s">
        <v>1</v>
      </c>
      <c r="N244" s="192" t="s">
        <v>38</v>
      </c>
      <c r="O244" s="68"/>
      <c r="P244" s="193">
        <f t="shared" si="31"/>
        <v>0</v>
      </c>
      <c r="Q244" s="193">
        <v>0</v>
      </c>
      <c r="R244" s="193">
        <f t="shared" si="32"/>
        <v>0</v>
      </c>
      <c r="S244" s="193">
        <v>0</v>
      </c>
      <c r="T244" s="194">
        <f t="shared" si="33"/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179</v>
      </c>
      <c r="AT244" s="195" t="s">
        <v>175</v>
      </c>
      <c r="AU244" s="195" t="s">
        <v>180</v>
      </c>
      <c r="AY244" s="14" t="s">
        <v>172</v>
      </c>
      <c r="BE244" s="196">
        <f t="shared" si="34"/>
        <v>0</v>
      </c>
      <c r="BF244" s="196">
        <f t="shared" si="35"/>
        <v>0</v>
      </c>
      <c r="BG244" s="196">
        <f t="shared" si="36"/>
        <v>0</v>
      </c>
      <c r="BH244" s="196">
        <f t="shared" si="37"/>
        <v>0</v>
      </c>
      <c r="BI244" s="196">
        <f t="shared" si="38"/>
        <v>0</v>
      </c>
      <c r="BJ244" s="14" t="s">
        <v>180</v>
      </c>
      <c r="BK244" s="196">
        <f t="shared" si="39"/>
        <v>0</v>
      </c>
      <c r="BL244" s="14" t="s">
        <v>179</v>
      </c>
      <c r="BM244" s="195" t="s">
        <v>1334</v>
      </c>
    </row>
    <row r="245" spans="1:65" s="2" customFormat="1" ht="24.2" customHeight="1">
      <c r="A245" s="31"/>
      <c r="B245" s="32"/>
      <c r="C245" s="184" t="s">
        <v>106</v>
      </c>
      <c r="D245" s="184" t="s">
        <v>175</v>
      </c>
      <c r="E245" s="185" t="s">
        <v>1860</v>
      </c>
      <c r="F245" s="186" t="s">
        <v>1861</v>
      </c>
      <c r="G245" s="187" t="s">
        <v>337</v>
      </c>
      <c r="H245" s="188">
        <v>3</v>
      </c>
      <c r="I245" s="189"/>
      <c r="J245" s="188">
        <f t="shared" si="30"/>
        <v>0</v>
      </c>
      <c r="K245" s="190"/>
      <c r="L245" s="36"/>
      <c r="M245" s="191" t="s">
        <v>1</v>
      </c>
      <c r="N245" s="192" t="s">
        <v>38</v>
      </c>
      <c r="O245" s="68"/>
      <c r="P245" s="193">
        <f t="shared" si="31"/>
        <v>0</v>
      </c>
      <c r="Q245" s="193">
        <v>0</v>
      </c>
      <c r="R245" s="193">
        <f t="shared" si="32"/>
        <v>0</v>
      </c>
      <c r="S245" s="193">
        <v>0</v>
      </c>
      <c r="T245" s="194">
        <f t="shared" si="33"/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179</v>
      </c>
      <c r="AT245" s="195" t="s">
        <v>175</v>
      </c>
      <c r="AU245" s="195" t="s">
        <v>180</v>
      </c>
      <c r="AY245" s="14" t="s">
        <v>172</v>
      </c>
      <c r="BE245" s="196">
        <f t="shared" si="34"/>
        <v>0</v>
      </c>
      <c r="BF245" s="196">
        <f t="shared" si="35"/>
        <v>0</v>
      </c>
      <c r="BG245" s="196">
        <f t="shared" si="36"/>
        <v>0</v>
      </c>
      <c r="BH245" s="196">
        <f t="shared" si="37"/>
        <v>0</v>
      </c>
      <c r="BI245" s="196">
        <f t="shared" si="38"/>
        <v>0</v>
      </c>
      <c r="BJ245" s="14" t="s">
        <v>180</v>
      </c>
      <c r="BK245" s="196">
        <f t="shared" si="39"/>
        <v>0</v>
      </c>
      <c r="BL245" s="14" t="s">
        <v>179</v>
      </c>
      <c r="BM245" s="195" t="s">
        <v>1337</v>
      </c>
    </row>
    <row r="246" spans="1:65" s="2" customFormat="1" ht="24.2" customHeight="1">
      <c r="A246" s="31"/>
      <c r="B246" s="32"/>
      <c r="C246" s="197" t="s">
        <v>109</v>
      </c>
      <c r="D246" s="197" t="s">
        <v>256</v>
      </c>
      <c r="E246" s="198" t="s">
        <v>1862</v>
      </c>
      <c r="F246" s="199" t="s">
        <v>1863</v>
      </c>
      <c r="G246" s="200" t="s">
        <v>337</v>
      </c>
      <c r="H246" s="201">
        <v>3</v>
      </c>
      <c r="I246" s="202"/>
      <c r="J246" s="201">
        <f t="shared" si="30"/>
        <v>0</v>
      </c>
      <c r="K246" s="203"/>
      <c r="L246" s="204"/>
      <c r="M246" s="205" t="s">
        <v>1</v>
      </c>
      <c r="N246" s="206" t="s">
        <v>38</v>
      </c>
      <c r="O246" s="68"/>
      <c r="P246" s="193">
        <f t="shared" si="31"/>
        <v>0</v>
      </c>
      <c r="Q246" s="193">
        <v>0</v>
      </c>
      <c r="R246" s="193">
        <f t="shared" si="32"/>
        <v>0</v>
      </c>
      <c r="S246" s="193">
        <v>0</v>
      </c>
      <c r="T246" s="194">
        <f t="shared" si="33"/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95" t="s">
        <v>220</v>
      </c>
      <c r="AT246" s="195" t="s">
        <v>256</v>
      </c>
      <c r="AU246" s="195" t="s">
        <v>180</v>
      </c>
      <c r="AY246" s="14" t="s">
        <v>172</v>
      </c>
      <c r="BE246" s="196">
        <f t="shared" si="34"/>
        <v>0</v>
      </c>
      <c r="BF246" s="196">
        <f t="shared" si="35"/>
        <v>0</v>
      </c>
      <c r="BG246" s="196">
        <f t="shared" si="36"/>
        <v>0</v>
      </c>
      <c r="BH246" s="196">
        <f t="shared" si="37"/>
        <v>0</v>
      </c>
      <c r="BI246" s="196">
        <f t="shared" si="38"/>
        <v>0</v>
      </c>
      <c r="BJ246" s="14" t="s">
        <v>180</v>
      </c>
      <c r="BK246" s="196">
        <f t="shared" si="39"/>
        <v>0</v>
      </c>
      <c r="BL246" s="14" t="s">
        <v>179</v>
      </c>
      <c r="BM246" s="195" t="s">
        <v>1340</v>
      </c>
    </row>
    <row r="247" spans="1:65" s="2" customFormat="1" ht="24.2" customHeight="1">
      <c r="A247" s="31"/>
      <c r="B247" s="32"/>
      <c r="C247" s="184" t="s">
        <v>1165</v>
      </c>
      <c r="D247" s="184" t="s">
        <v>175</v>
      </c>
      <c r="E247" s="185" t="s">
        <v>1298</v>
      </c>
      <c r="F247" s="186" t="s">
        <v>1299</v>
      </c>
      <c r="G247" s="187" t="s">
        <v>337</v>
      </c>
      <c r="H247" s="188">
        <v>236</v>
      </c>
      <c r="I247" s="189"/>
      <c r="J247" s="188">
        <f t="shared" si="30"/>
        <v>0</v>
      </c>
      <c r="K247" s="190"/>
      <c r="L247" s="36"/>
      <c r="M247" s="191" t="s">
        <v>1</v>
      </c>
      <c r="N247" s="192" t="s">
        <v>38</v>
      </c>
      <c r="O247" s="68"/>
      <c r="P247" s="193">
        <f t="shared" si="31"/>
        <v>0</v>
      </c>
      <c r="Q247" s="193">
        <v>0</v>
      </c>
      <c r="R247" s="193">
        <f t="shared" si="32"/>
        <v>0</v>
      </c>
      <c r="S247" s="193">
        <v>0</v>
      </c>
      <c r="T247" s="194">
        <f t="shared" si="33"/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179</v>
      </c>
      <c r="AT247" s="195" t="s">
        <v>175</v>
      </c>
      <c r="AU247" s="195" t="s">
        <v>180</v>
      </c>
      <c r="AY247" s="14" t="s">
        <v>172</v>
      </c>
      <c r="BE247" s="196">
        <f t="shared" si="34"/>
        <v>0</v>
      </c>
      <c r="BF247" s="196">
        <f t="shared" si="35"/>
        <v>0</v>
      </c>
      <c r="BG247" s="196">
        <f t="shared" si="36"/>
        <v>0</v>
      </c>
      <c r="BH247" s="196">
        <f t="shared" si="37"/>
        <v>0</v>
      </c>
      <c r="BI247" s="196">
        <f t="shared" si="38"/>
        <v>0</v>
      </c>
      <c r="BJ247" s="14" t="s">
        <v>180</v>
      </c>
      <c r="BK247" s="196">
        <f t="shared" si="39"/>
        <v>0</v>
      </c>
      <c r="BL247" s="14" t="s">
        <v>179</v>
      </c>
      <c r="BM247" s="195" t="s">
        <v>1343</v>
      </c>
    </row>
    <row r="248" spans="1:65" s="2" customFormat="1" ht="24.2" customHeight="1">
      <c r="A248" s="31"/>
      <c r="B248" s="32"/>
      <c r="C248" s="197" t="s">
        <v>1344</v>
      </c>
      <c r="D248" s="197" t="s">
        <v>256</v>
      </c>
      <c r="E248" s="198" t="s">
        <v>1302</v>
      </c>
      <c r="F248" s="199" t="s">
        <v>1303</v>
      </c>
      <c r="G248" s="200" t="s">
        <v>337</v>
      </c>
      <c r="H248" s="201">
        <v>236</v>
      </c>
      <c r="I248" s="202"/>
      <c r="J248" s="201">
        <f t="shared" si="30"/>
        <v>0</v>
      </c>
      <c r="K248" s="203"/>
      <c r="L248" s="204"/>
      <c r="M248" s="205" t="s">
        <v>1</v>
      </c>
      <c r="N248" s="206" t="s">
        <v>38</v>
      </c>
      <c r="O248" s="68"/>
      <c r="P248" s="193">
        <f t="shared" si="31"/>
        <v>0</v>
      </c>
      <c r="Q248" s="193">
        <v>0</v>
      </c>
      <c r="R248" s="193">
        <f t="shared" si="32"/>
        <v>0</v>
      </c>
      <c r="S248" s="193">
        <v>0</v>
      </c>
      <c r="T248" s="194">
        <f t="shared" si="33"/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95" t="s">
        <v>220</v>
      </c>
      <c r="AT248" s="195" t="s">
        <v>256</v>
      </c>
      <c r="AU248" s="195" t="s">
        <v>180</v>
      </c>
      <c r="AY248" s="14" t="s">
        <v>172</v>
      </c>
      <c r="BE248" s="196">
        <f t="shared" si="34"/>
        <v>0</v>
      </c>
      <c r="BF248" s="196">
        <f t="shared" si="35"/>
        <v>0</v>
      </c>
      <c r="BG248" s="196">
        <f t="shared" si="36"/>
        <v>0</v>
      </c>
      <c r="BH248" s="196">
        <f t="shared" si="37"/>
        <v>0</v>
      </c>
      <c r="BI248" s="196">
        <f t="shared" si="38"/>
        <v>0</v>
      </c>
      <c r="BJ248" s="14" t="s">
        <v>180</v>
      </c>
      <c r="BK248" s="196">
        <f t="shared" si="39"/>
        <v>0</v>
      </c>
      <c r="BL248" s="14" t="s">
        <v>179</v>
      </c>
      <c r="BM248" s="195" t="s">
        <v>1347</v>
      </c>
    </row>
    <row r="249" spans="1:65" s="2" customFormat="1" ht="24.2" customHeight="1">
      <c r="A249" s="31"/>
      <c r="B249" s="32"/>
      <c r="C249" s="184" t="s">
        <v>1168</v>
      </c>
      <c r="D249" s="184" t="s">
        <v>175</v>
      </c>
      <c r="E249" s="185" t="s">
        <v>1305</v>
      </c>
      <c r="F249" s="186" t="s">
        <v>1306</v>
      </c>
      <c r="G249" s="187" t="s">
        <v>337</v>
      </c>
      <c r="H249" s="188">
        <v>19</v>
      </c>
      <c r="I249" s="189"/>
      <c r="J249" s="188">
        <f t="shared" si="30"/>
        <v>0</v>
      </c>
      <c r="K249" s="190"/>
      <c r="L249" s="36"/>
      <c r="M249" s="191" t="s">
        <v>1</v>
      </c>
      <c r="N249" s="192" t="s">
        <v>38</v>
      </c>
      <c r="O249" s="68"/>
      <c r="P249" s="193">
        <f t="shared" si="31"/>
        <v>0</v>
      </c>
      <c r="Q249" s="193">
        <v>0</v>
      </c>
      <c r="R249" s="193">
        <f t="shared" si="32"/>
        <v>0</v>
      </c>
      <c r="S249" s="193">
        <v>0</v>
      </c>
      <c r="T249" s="194">
        <f t="shared" si="33"/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179</v>
      </c>
      <c r="AT249" s="195" t="s">
        <v>175</v>
      </c>
      <c r="AU249" s="195" t="s">
        <v>180</v>
      </c>
      <c r="AY249" s="14" t="s">
        <v>172</v>
      </c>
      <c r="BE249" s="196">
        <f t="shared" si="34"/>
        <v>0</v>
      </c>
      <c r="BF249" s="196">
        <f t="shared" si="35"/>
        <v>0</v>
      </c>
      <c r="BG249" s="196">
        <f t="shared" si="36"/>
        <v>0</v>
      </c>
      <c r="BH249" s="196">
        <f t="shared" si="37"/>
        <v>0</v>
      </c>
      <c r="BI249" s="196">
        <f t="shared" si="38"/>
        <v>0</v>
      </c>
      <c r="BJ249" s="14" t="s">
        <v>180</v>
      </c>
      <c r="BK249" s="196">
        <f t="shared" si="39"/>
        <v>0</v>
      </c>
      <c r="BL249" s="14" t="s">
        <v>179</v>
      </c>
      <c r="BM249" s="195" t="s">
        <v>1350</v>
      </c>
    </row>
    <row r="250" spans="1:65" s="2" customFormat="1" ht="24.2" customHeight="1">
      <c r="A250" s="31"/>
      <c r="B250" s="32"/>
      <c r="C250" s="197" t="s">
        <v>1351</v>
      </c>
      <c r="D250" s="197" t="s">
        <v>256</v>
      </c>
      <c r="E250" s="198" t="s">
        <v>1308</v>
      </c>
      <c r="F250" s="199" t="s">
        <v>1309</v>
      </c>
      <c r="G250" s="200" t="s">
        <v>337</v>
      </c>
      <c r="H250" s="201">
        <v>19</v>
      </c>
      <c r="I250" s="202"/>
      <c r="J250" s="201">
        <f t="shared" si="30"/>
        <v>0</v>
      </c>
      <c r="K250" s="203"/>
      <c r="L250" s="204"/>
      <c r="M250" s="205" t="s">
        <v>1</v>
      </c>
      <c r="N250" s="206" t="s">
        <v>38</v>
      </c>
      <c r="O250" s="68"/>
      <c r="P250" s="193">
        <f t="shared" si="31"/>
        <v>0</v>
      </c>
      <c r="Q250" s="193">
        <v>0</v>
      </c>
      <c r="R250" s="193">
        <f t="shared" si="32"/>
        <v>0</v>
      </c>
      <c r="S250" s="193">
        <v>0</v>
      </c>
      <c r="T250" s="194">
        <f t="shared" si="33"/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95" t="s">
        <v>220</v>
      </c>
      <c r="AT250" s="195" t="s">
        <v>256</v>
      </c>
      <c r="AU250" s="195" t="s">
        <v>180</v>
      </c>
      <c r="AY250" s="14" t="s">
        <v>172</v>
      </c>
      <c r="BE250" s="196">
        <f t="shared" si="34"/>
        <v>0</v>
      </c>
      <c r="BF250" s="196">
        <f t="shared" si="35"/>
        <v>0</v>
      </c>
      <c r="BG250" s="196">
        <f t="shared" si="36"/>
        <v>0</v>
      </c>
      <c r="BH250" s="196">
        <f t="shared" si="37"/>
        <v>0</v>
      </c>
      <c r="BI250" s="196">
        <f t="shared" si="38"/>
        <v>0</v>
      </c>
      <c r="BJ250" s="14" t="s">
        <v>180</v>
      </c>
      <c r="BK250" s="196">
        <f t="shared" si="39"/>
        <v>0</v>
      </c>
      <c r="BL250" s="14" t="s">
        <v>179</v>
      </c>
      <c r="BM250" s="195" t="s">
        <v>1354</v>
      </c>
    </row>
    <row r="251" spans="1:65" s="2" customFormat="1" ht="24.2" customHeight="1">
      <c r="A251" s="31"/>
      <c r="B251" s="32"/>
      <c r="C251" s="184" t="s">
        <v>1171</v>
      </c>
      <c r="D251" s="184" t="s">
        <v>175</v>
      </c>
      <c r="E251" s="185" t="s">
        <v>1311</v>
      </c>
      <c r="F251" s="186" t="s">
        <v>1312</v>
      </c>
      <c r="G251" s="187" t="s">
        <v>337</v>
      </c>
      <c r="H251" s="188">
        <v>3.5</v>
      </c>
      <c r="I251" s="189"/>
      <c r="J251" s="188">
        <f t="shared" si="30"/>
        <v>0</v>
      </c>
      <c r="K251" s="190"/>
      <c r="L251" s="36"/>
      <c r="M251" s="191" t="s">
        <v>1</v>
      </c>
      <c r="N251" s="192" t="s">
        <v>38</v>
      </c>
      <c r="O251" s="68"/>
      <c r="P251" s="193">
        <f t="shared" si="31"/>
        <v>0</v>
      </c>
      <c r="Q251" s="193">
        <v>0</v>
      </c>
      <c r="R251" s="193">
        <f t="shared" si="32"/>
        <v>0</v>
      </c>
      <c r="S251" s="193">
        <v>0</v>
      </c>
      <c r="T251" s="194">
        <f t="shared" si="33"/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179</v>
      </c>
      <c r="AT251" s="195" t="s">
        <v>175</v>
      </c>
      <c r="AU251" s="195" t="s">
        <v>180</v>
      </c>
      <c r="AY251" s="14" t="s">
        <v>172</v>
      </c>
      <c r="BE251" s="196">
        <f t="shared" si="34"/>
        <v>0</v>
      </c>
      <c r="BF251" s="196">
        <f t="shared" si="35"/>
        <v>0</v>
      </c>
      <c r="BG251" s="196">
        <f t="shared" si="36"/>
        <v>0</v>
      </c>
      <c r="BH251" s="196">
        <f t="shared" si="37"/>
        <v>0</v>
      </c>
      <c r="BI251" s="196">
        <f t="shared" si="38"/>
        <v>0</v>
      </c>
      <c r="BJ251" s="14" t="s">
        <v>180</v>
      </c>
      <c r="BK251" s="196">
        <f t="shared" si="39"/>
        <v>0</v>
      </c>
      <c r="BL251" s="14" t="s">
        <v>179</v>
      </c>
      <c r="BM251" s="195" t="s">
        <v>1357</v>
      </c>
    </row>
    <row r="252" spans="1:65" s="2" customFormat="1" ht="24.2" customHeight="1">
      <c r="A252" s="31"/>
      <c r="B252" s="32"/>
      <c r="C252" s="184" t="s">
        <v>1358</v>
      </c>
      <c r="D252" s="184" t="s">
        <v>175</v>
      </c>
      <c r="E252" s="185" t="s">
        <v>1314</v>
      </c>
      <c r="F252" s="186" t="s">
        <v>1315</v>
      </c>
      <c r="G252" s="187" t="s">
        <v>337</v>
      </c>
      <c r="H252" s="188">
        <v>58</v>
      </c>
      <c r="I252" s="189"/>
      <c r="J252" s="188">
        <f t="shared" si="30"/>
        <v>0</v>
      </c>
      <c r="K252" s="190"/>
      <c r="L252" s="36"/>
      <c r="M252" s="191" t="s">
        <v>1</v>
      </c>
      <c r="N252" s="192" t="s">
        <v>38</v>
      </c>
      <c r="O252" s="68"/>
      <c r="P252" s="193">
        <f t="shared" si="31"/>
        <v>0</v>
      </c>
      <c r="Q252" s="193">
        <v>0</v>
      </c>
      <c r="R252" s="193">
        <f t="shared" si="32"/>
        <v>0</v>
      </c>
      <c r="S252" s="193">
        <v>0</v>
      </c>
      <c r="T252" s="194">
        <f t="shared" si="33"/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179</v>
      </c>
      <c r="AT252" s="195" t="s">
        <v>175</v>
      </c>
      <c r="AU252" s="195" t="s">
        <v>180</v>
      </c>
      <c r="AY252" s="14" t="s">
        <v>172</v>
      </c>
      <c r="BE252" s="196">
        <f t="shared" si="34"/>
        <v>0</v>
      </c>
      <c r="BF252" s="196">
        <f t="shared" si="35"/>
        <v>0</v>
      </c>
      <c r="BG252" s="196">
        <f t="shared" si="36"/>
        <v>0</v>
      </c>
      <c r="BH252" s="196">
        <f t="shared" si="37"/>
        <v>0</v>
      </c>
      <c r="BI252" s="196">
        <f t="shared" si="38"/>
        <v>0</v>
      </c>
      <c r="BJ252" s="14" t="s">
        <v>180</v>
      </c>
      <c r="BK252" s="196">
        <f t="shared" si="39"/>
        <v>0</v>
      </c>
      <c r="BL252" s="14" t="s">
        <v>179</v>
      </c>
      <c r="BM252" s="195" t="s">
        <v>1361</v>
      </c>
    </row>
    <row r="253" spans="1:65" s="2" customFormat="1" ht="24.2" customHeight="1">
      <c r="A253" s="31"/>
      <c r="B253" s="32"/>
      <c r="C253" s="197" t="s">
        <v>1174</v>
      </c>
      <c r="D253" s="197" t="s">
        <v>256</v>
      </c>
      <c r="E253" s="198" t="s">
        <v>1317</v>
      </c>
      <c r="F253" s="199" t="s">
        <v>1318</v>
      </c>
      <c r="G253" s="200" t="s">
        <v>337</v>
      </c>
      <c r="H253" s="201">
        <v>58</v>
      </c>
      <c r="I253" s="202"/>
      <c r="J253" s="201">
        <f t="shared" si="30"/>
        <v>0</v>
      </c>
      <c r="K253" s="203"/>
      <c r="L253" s="204"/>
      <c r="M253" s="205" t="s">
        <v>1</v>
      </c>
      <c r="N253" s="206" t="s">
        <v>38</v>
      </c>
      <c r="O253" s="68"/>
      <c r="P253" s="193">
        <f t="shared" si="31"/>
        <v>0</v>
      </c>
      <c r="Q253" s="193">
        <v>0</v>
      </c>
      <c r="R253" s="193">
        <f t="shared" si="32"/>
        <v>0</v>
      </c>
      <c r="S253" s="193">
        <v>0</v>
      </c>
      <c r="T253" s="194">
        <f t="shared" si="33"/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95" t="s">
        <v>220</v>
      </c>
      <c r="AT253" s="195" t="s">
        <v>256</v>
      </c>
      <c r="AU253" s="195" t="s">
        <v>180</v>
      </c>
      <c r="AY253" s="14" t="s">
        <v>172</v>
      </c>
      <c r="BE253" s="196">
        <f t="shared" si="34"/>
        <v>0</v>
      </c>
      <c r="BF253" s="196">
        <f t="shared" si="35"/>
        <v>0</v>
      </c>
      <c r="BG253" s="196">
        <f t="shared" si="36"/>
        <v>0</v>
      </c>
      <c r="BH253" s="196">
        <f t="shared" si="37"/>
        <v>0</v>
      </c>
      <c r="BI253" s="196">
        <f t="shared" si="38"/>
        <v>0</v>
      </c>
      <c r="BJ253" s="14" t="s">
        <v>180</v>
      </c>
      <c r="BK253" s="196">
        <f t="shared" si="39"/>
        <v>0</v>
      </c>
      <c r="BL253" s="14" t="s">
        <v>179</v>
      </c>
      <c r="BM253" s="195" t="s">
        <v>1364</v>
      </c>
    </row>
    <row r="254" spans="1:65" s="2" customFormat="1" ht="24.2" customHeight="1">
      <c r="A254" s="31"/>
      <c r="B254" s="32"/>
      <c r="C254" s="184" t="s">
        <v>1365</v>
      </c>
      <c r="D254" s="184" t="s">
        <v>175</v>
      </c>
      <c r="E254" s="185" t="s">
        <v>1320</v>
      </c>
      <c r="F254" s="186" t="s">
        <v>1321</v>
      </c>
      <c r="G254" s="187" t="s">
        <v>337</v>
      </c>
      <c r="H254" s="188">
        <v>54</v>
      </c>
      <c r="I254" s="189"/>
      <c r="J254" s="188">
        <f t="shared" ref="J254:J285" si="40">ROUND(I254*H254,2)</f>
        <v>0</v>
      </c>
      <c r="K254" s="190"/>
      <c r="L254" s="36"/>
      <c r="M254" s="191" t="s">
        <v>1</v>
      </c>
      <c r="N254" s="192" t="s">
        <v>38</v>
      </c>
      <c r="O254" s="68"/>
      <c r="P254" s="193">
        <f t="shared" ref="P254:P285" si="41">O254*H254</f>
        <v>0</v>
      </c>
      <c r="Q254" s="193">
        <v>0</v>
      </c>
      <c r="R254" s="193">
        <f t="shared" ref="R254:R285" si="42">Q254*H254</f>
        <v>0</v>
      </c>
      <c r="S254" s="193">
        <v>0</v>
      </c>
      <c r="T254" s="194">
        <f t="shared" ref="T254:T285" si="43">S254*H254</f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179</v>
      </c>
      <c r="AT254" s="195" t="s">
        <v>175</v>
      </c>
      <c r="AU254" s="195" t="s">
        <v>180</v>
      </c>
      <c r="AY254" s="14" t="s">
        <v>172</v>
      </c>
      <c r="BE254" s="196">
        <f t="shared" ref="BE254:BE285" si="44">IF(N254="základná",J254,0)</f>
        <v>0</v>
      </c>
      <c r="BF254" s="196">
        <f t="shared" ref="BF254:BF285" si="45">IF(N254="znížená",J254,0)</f>
        <v>0</v>
      </c>
      <c r="BG254" s="196">
        <f t="shared" ref="BG254:BG285" si="46">IF(N254="zákl. prenesená",J254,0)</f>
        <v>0</v>
      </c>
      <c r="BH254" s="196">
        <f t="shared" ref="BH254:BH285" si="47">IF(N254="zníž. prenesená",J254,0)</f>
        <v>0</v>
      </c>
      <c r="BI254" s="196">
        <f t="shared" ref="BI254:BI285" si="48">IF(N254="nulová",J254,0)</f>
        <v>0</v>
      </c>
      <c r="BJ254" s="14" t="s">
        <v>180</v>
      </c>
      <c r="BK254" s="196">
        <f t="shared" ref="BK254:BK285" si="49">ROUND(I254*H254,2)</f>
        <v>0</v>
      </c>
      <c r="BL254" s="14" t="s">
        <v>179</v>
      </c>
      <c r="BM254" s="195" t="s">
        <v>1368</v>
      </c>
    </row>
    <row r="255" spans="1:65" s="2" customFormat="1" ht="24.2" customHeight="1">
      <c r="A255" s="31"/>
      <c r="B255" s="32"/>
      <c r="C255" s="184" t="s">
        <v>1177</v>
      </c>
      <c r="D255" s="184" t="s">
        <v>175</v>
      </c>
      <c r="E255" s="185" t="s">
        <v>1323</v>
      </c>
      <c r="F255" s="186" t="s">
        <v>1324</v>
      </c>
      <c r="G255" s="187" t="s">
        <v>337</v>
      </c>
      <c r="H255" s="188">
        <v>6</v>
      </c>
      <c r="I255" s="189"/>
      <c r="J255" s="188">
        <f t="shared" si="40"/>
        <v>0</v>
      </c>
      <c r="K255" s="190"/>
      <c r="L255" s="36"/>
      <c r="M255" s="191" t="s">
        <v>1</v>
      </c>
      <c r="N255" s="192" t="s">
        <v>38</v>
      </c>
      <c r="O255" s="68"/>
      <c r="P255" s="193">
        <f t="shared" si="41"/>
        <v>0</v>
      </c>
      <c r="Q255" s="193">
        <v>0</v>
      </c>
      <c r="R255" s="193">
        <f t="shared" si="42"/>
        <v>0</v>
      </c>
      <c r="S255" s="193">
        <v>0</v>
      </c>
      <c r="T255" s="194">
        <f t="shared" si="43"/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95" t="s">
        <v>179</v>
      </c>
      <c r="AT255" s="195" t="s">
        <v>175</v>
      </c>
      <c r="AU255" s="195" t="s">
        <v>180</v>
      </c>
      <c r="AY255" s="14" t="s">
        <v>172</v>
      </c>
      <c r="BE255" s="196">
        <f t="shared" si="44"/>
        <v>0</v>
      </c>
      <c r="BF255" s="196">
        <f t="shared" si="45"/>
        <v>0</v>
      </c>
      <c r="BG255" s="196">
        <f t="shared" si="46"/>
        <v>0</v>
      </c>
      <c r="BH255" s="196">
        <f t="shared" si="47"/>
        <v>0</v>
      </c>
      <c r="BI255" s="196">
        <f t="shared" si="48"/>
        <v>0</v>
      </c>
      <c r="BJ255" s="14" t="s">
        <v>180</v>
      </c>
      <c r="BK255" s="196">
        <f t="shared" si="49"/>
        <v>0</v>
      </c>
      <c r="BL255" s="14" t="s">
        <v>179</v>
      </c>
      <c r="BM255" s="195" t="s">
        <v>1371</v>
      </c>
    </row>
    <row r="256" spans="1:65" s="2" customFormat="1" ht="24.2" customHeight="1">
      <c r="A256" s="31"/>
      <c r="B256" s="32"/>
      <c r="C256" s="197" t="s">
        <v>1372</v>
      </c>
      <c r="D256" s="197" t="s">
        <v>256</v>
      </c>
      <c r="E256" s="198" t="s">
        <v>1326</v>
      </c>
      <c r="F256" s="199" t="s">
        <v>1327</v>
      </c>
      <c r="G256" s="200" t="s">
        <v>337</v>
      </c>
      <c r="H256" s="201">
        <v>6</v>
      </c>
      <c r="I256" s="202"/>
      <c r="J256" s="201">
        <f t="shared" si="40"/>
        <v>0</v>
      </c>
      <c r="K256" s="203"/>
      <c r="L256" s="204"/>
      <c r="M256" s="205" t="s">
        <v>1</v>
      </c>
      <c r="N256" s="206" t="s">
        <v>38</v>
      </c>
      <c r="O256" s="68"/>
      <c r="P256" s="193">
        <f t="shared" si="41"/>
        <v>0</v>
      </c>
      <c r="Q256" s="193">
        <v>3.6000000000000002E-4</v>
      </c>
      <c r="R256" s="193">
        <f t="shared" si="42"/>
        <v>2.16E-3</v>
      </c>
      <c r="S256" s="193">
        <v>0</v>
      </c>
      <c r="T256" s="194">
        <f t="shared" si="43"/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95" t="s">
        <v>220</v>
      </c>
      <c r="AT256" s="195" t="s">
        <v>256</v>
      </c>
      <c r="AU256" s="195" t="s">
        <v>180</v>
      </c>
      <c r="AY256" s="14" t="s">
        <v>172</v>
      </c>
      <c r="BE256" s="196">
        <f t="shared" si="44"/>
        <v>0</v>
      </c>
      <c r="BF256" s="196">
        <f t="shared" si="45"/>
        <v>0</v>
      </c>
      <c r="BG256" s="196">
        <f t="shared" si="46"/>
        <v>0</v>
      </c>
      <c r="BH256" s="196">
        <f t="shared" si="47"/>
        <v>0</v>
      </c>
      <c r="BI256" s="196">
        <f t="shared" si="48"/>
        <v>0</v>
      </c>
      <c r="BJ256" s="14" t="s">
        <v>180</v>
      </c>
      <c r="BK256" s="196">
        <f t="shared" si="49"/>
        <v>0</v>
      </c>
      <c r="BL256" s="14" t="s">
        <v>179</v>
      </c>
      <c r="BM256" s="195" t="s">
        <v>1375</v>
      </c>
    </row>
    <row r="257" spans="1:65" s="2" customFormat="1" ht="24.2" customHeight="1">
      <c r="A257" s="31"/>
      <c r="B257" s="32"/>
      <c r="C257" s="184" t="s">
        <v>1180</v>
      </c>
      <c r="D257" s="184" t="s">
        <v>175</v>
      </c>
      <c r="E257" s="185" t="s">
        <v>2353</v>
      </c>
      <c r="F257" s="186" t="s">
        <v>2354</v>
      </c>
      <c r="G257" s="187" t="s">
        <v>337</v>
      </c>
      <c r="H257" s="188">
        <v>6</v>
      </c>
      <c r="I257" s="189"/>
      <c r="J257" s="188">
        <f t="shared" si="40"/>
        <v>0</v>
      </c>
      <c r="K257" s="190"/>
      <c r="L257" s="36"/>
      <c r="M257" s="191" t="s">
        <v>1</v>
      </c>
      <c r="N257" s="192" t="s">
        <v>38</v>
      </c>
      <c r="O257" s="68"/>
      <c r="P257" s="193">
        <f t="shared" si="41"/>
        <v>0</v>
      </c>
      <c r="Q257" s="193">
        <v>0</v>
      </c>
      <c r="R257" s="193">
        <f t="shared" si="42"/>
        <v>0</v>
      </c>
      <c r="S257" s="193">
        <v>0</v>
      </c>
      <c r="T257" s="194">
        <f t="shared" si="43"/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95" t="s">
        <v>179</v>
      </c>
      <c r="AT257" s="195" t="s">
        <v>175</v>
      </c>
      <c r="AU257" s="195" t="s">
        <v>180</v>
      </c>
      <c r="AY257" s="14" t="s">
        <v>172</v>
      </c>
      <c r="BE257" s="196">
        <f t="shared" si="44"/>
        <v>0</v>
      </c>
      <c r="BF257" s="196">
        <f t="shared" si="45"/>
        <v>0</v>
      </c>
      <c r="BG257" s="196">
        <f t="shared" si="46"/>
        <v>0</v>
      </c>
      <c r="BH257" s="196">
        <f t="shared" si="47"/>
        <v>0</v>
      </c>
      <c r="BI257" s="196">
        <f t="shared" si="48"/>
        <v>0</v>
      </c>
      <c r="BJ257" s="14" t="s">
        <v>180</v>
      </c>
      <c r="BK257" s="196">
        <f t="shared" si="49"/>
        <v>0</v>
      </c>
      <c r="BL257" s="14" t="s">
        <v>179</v>
      </c>
      <c r="BM257" s="195" t="s">
        <v>1378</v>
      </c>
    </row>
    <row r="258" spans="1:65" s="2" customFormat="1" ht="24.2" customHeight="1">
      <c r="A258" s="31"/>
      <c r="B258" s="32"/>
      <c r="C258" s="184" t="s">
        <v>1379</v>
      </c>
      <c r="D258" s="184" t="s">
        <v>175</v>
      </c>
      <c r="E258" s="185" t="s">
        <v>1870</v>
      </c>
      <c r="F258" s="186" t="s">
        <v>1871</v>
      </c>
      <c r="G258" s="187" t="s">
        <v>1048</v>
      </c>
      <c r="H258" s="188">
        <v>1</v>
      </c>
      <c r="I258" s="189"/>
      <c r="J258" s="188">
        <f t="shared" si="40"/>
        <v>0</v>
      </c>
      <c r="K258" s="190"/>
      <c r="L258" s="36"/>
      <c r="M258" s="191" t="s">
        <v>1</v>
      </c>
      <c r="N258" s="192" t="s">
        <v>38</v>
      </c>
      <c r="O258" s="68"/>
      <c r="P258" s="193">
        <f t="shared" si="41"/>
        <v>0</v>
      </c>
      <c r="Q258" s="193">
        <v>0</v>
      </c>
      <c r="R258" s="193">
        <f t="shared" si="42"/>
        <v>0</v>
      </c>
      <c r="S258" s="193">
        <v>0</v>
      </c>
      <c r="T258" s="194">
        <f t="shared" si="43"/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95" t="s">
        <v>179</v>
      </c>
      <c r="AT258" s="195" t="s">
        <v>175</v>
      </c>
      <c r="AU258" s="195" t="s">
        <v>180</v>
      </c>
      <c r="AY258" s="14" t="s">
        <v>172</v>
      </c>
      <c r="BE258" s="196">
        <f t="shared" si="44"/>
        <v>0</v>
      </c>
      <c r="BF258" s="196">
        <f t="shared" si="45"/>
        <v>0</v>
      </c>
      <c r="BG258" s="196">
        <f t="shared" si="46"/>
        <v>0</v>
      </c>
      <c r="BH258" s="196">
        <f t="shared" si="47"/>
        <v>0</v>
      </c>
      <c r="BI258" s="196">
        <f t="shared" si="48"/>
        <v>0</v>
      </c>
      <c r="BJ258" s="14" t="s">
        <v>180</v>
      </c>
      <c r="BK258" s="196">
        <f t="shared" si="49"/>
        <v>0</v>
      </c>
      <c r="BL258" s="14" t="s">
        <v>179</v>
      </c>
      <c r="BM258" s="195" t="s">
        <v>1382</v>
      </c>
    </row>
    <row r="259" spans="1:65" s="2" customFormat="1" ht="24.2" customHeight="1">
      <c r="A259" s="31"/>
      <c r="B259" s="32"/>
      <c r="C259" s="184" t="s">
        <v>1183</v>
      </c>
      <c r="D259" s="184" t="s">
        <v>175</v>
      </c>
      <c r="E259" s="185" t="s">
        <v>2355</v>
      </c>
      <c r="F259" s="186" t="s">
        <v>2356</v>
      </c>
      <c r="G259" s="187" t="s">
        <v>1048</v>
      </c>
      <c r="H259" s="188">
        <v>2</v>
      </c>
      <c r="I259" s="189"/>
      <c r="J259" s="188">
        <f t="shared" si="40"/>
        <v>0</v>
      </c>
      <c r="K259" s="190"/>
      <c r="L259" s="36"/>
      <c r="M259" s="191" t="s">
        <v>1</v>
      </c>
      <c r="N259" s="192" t="s">
        <v>38</v>
      </c>
      <c r="O259" s="68"/>
      <c r="P259" s="193">
        <f t="shared" si="41"/>
        <v>0</v>
      </c>
      <c r="Q259" s="193">
        <v>0</v>
      </c>
      <c r="R259" s="193">
        <f t="shared" si="42"/>
        <v>0</v>
      </c>
      <c r="S259" s="193">
        <v>0</v>
      </c>
      <c r="T259" s="194">
        <f t="shared" si="43"/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95" t="s">
        <v>179</v>
      </c>
      <c r="AT259" s="195" t="s">
        <v>175</v>
      </c>
      <c r="AU259" s="195" t="s">
        <v>180</v>
      </c>
      <c r="AY259" s="14" t="s">
        <v>172</v>
      </c>
      <c r="BE259" s="196">
        <f t="shared" si="44"/>
        <v>0</v>
      </c>
      <c r="BF259" s="196">
        <f t="shared" si="45"/>
        <v>0</v>
      </c>
      <c r="BG259" s="196">
        <f t="shared" si="46"/>
        <v>0</v>
      </c>
      <c r="BH259" s="196">
        <f t="shared" si="47"/>
        <v>0</v>
      </c>
      <c r="BI259" s="196">
        <f t="shared" si="48"/>
        <v>0</v>
      </c>
      <c r="BJ259" s="14" t="s">
        <v>180</v>
      </c>
      <c r="BK259" s="196">
        <f t="shared" si="49"/>
        <v>0</v>
      </c>
      <c r="BL259" s="14" t="s">
        <v>179</v>
      </c>
      <c r="BM259" s="195" t="s">
        <v>1385</v>
      </c>
    </row>
    <row r="260" spans="1:65" s="2" customFormat="1" ht="24.2" customHeight="1">
      <c r="A260" s="31"/>
      <c r="B260" s="32"/>
      <c r="C260" s="184" t="s">
        <v>1386</v>
      </c>
      <c r="D260" s="184" t="s">
        <v>175</v>
      </c>
      <c r="E260" s="185" t="s">
        <v>1355</v>
      </c>
      <c r="F260" s="186" t="s">
        <v>1356</v>
      </c>
      <c r="G260" s="187" t="s">
        <v>1048</v>
      </c>
      <c r="H260" s="188">
        <v>24</v>
      </c>
      <c r="I260" s="189"/>
      <c r="J260" s="188">
        <f t="shared" si="40"/>
        <v>0</v>
      </c>
      <c r="K260" s="190"/>
      <c r="L260" s="36"/>
      <c r="M260" s="191" t="s">
        <v>1</v>
      </c>
      <c r="N260" s="192" t="s">
        <v>38</v>
      </c>
      <c r="O260" s="68"/>
      <c r="P260" s="193">
        <f t="shared" si="41"/>
        <v>0</v>
      </c>
      <c r="Q260" s="193">
        <v>0</v>
      </c>
      <c r="R260" s="193">
        <f t="shared" si="42"/>
        <v>0</v>
      </c>
      <c r="S260" s="193">
        <v>0</v>
      </c>
      <c r="T260" s="194">
        <f t="shared" si="43"/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95" t="s">
        <v>179</v>
      </c>
      <c r="AT260" s="195" t="s">
        <v>175</v>
      </c>
      <c r="AU260" s="195" t="s">
        <v>180</v>
      </c>
      <c r="AY260" s="14" t="s">
        <v>172</v>
      </c>
      <c r="BE260" s="196">
        <f t="shared" si="44"/>
        <v>0</v>
      </c>
      <c r="BF260" s="196">
        <f t="shared" si="45"/>
        <v>0</v>
      </c>
      <c r="BG260" s="196">
        <f t="shared" si="46"/>
        <v>0</v>
      </c>
      <c r="BH260" s="196">
        <f t="shared" si="47"/>
        <v>0</v>
      </c>
      <c r="BI260" s="196">
        <f t="shared" si="48"/>
        <v>0</v>
      </c>
      <c r="BJ260" s="14" t="s">
        <v>180</v>
      </c>
      <c r="BK260" s="196">
        <f t="shared" si="49"/>
        <v>0</v>
      </c>
      <c r="BL260" s="14" t="s">
        <v>179</v>
      </c>
      <c r="BM260" s="195" t="s">
        <v>1389</v>
      </c>
    </row>
    <row r="261" spans="1:65" s="2" customFormat="1" ht="24.2" customHeight="1">
      <c r="A261" s="31"/>
      <c r="B261" s="32"/>
      <c r="C261" s="184" t="s">
        <v>1186</v>
      </c>
      <c r="D261" s="184" t="s">
        <v>175</v>
      </c>
      <c r="E261" s="185" t="s">
        <v>1359</v>
      </c>
      <c r="F261" s="186" t="s">
        <v>1360</v>
      </c>
      <c r="G261" s="187" t="s">
        <v>1048</v>
      </c>
      <c r="H261" s="188">
        <v>33</v>
      </c>
      <c r="I261" s="189"/>
      <c r="J261" s="188">
        <f t="shared" si="40"/>
        <v>0</v>
      </c>
      <c r="K261" s="190"/>
      <c r="L261" s="36"/>
      <c r="M261" s="191" t="s">
        <v>1</v>
      </c>
      <c r="N261" s="192" t="s">
        <v>38</v>
      </c>
      <c r="O261" s="68"/>
      <c r="P261" s="193">
        <f t="shared" si="41"/>
        <v>0</v>
      </c>
      <c r="Q261" s="193">
        <v>0</v>
      </c>
      <c r="R261" s="193">
        <f t="shared" si="42"/>
        <v>0</v>
      </c>
      <c r="S261" s="193">
        <v>0</v>
      </c>
      <c r="T261" s="194">
        <f t="shared" si="43"/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95" t="s">
        <v>179</v>
      </c>
      <c r="AT261" s="195" t="s">
        <v>175</v>
      </c>
      <c r="AU261" s="195" t="s">
        <v>180</v>
      </c>
      <c r="AY261" s="14" t="s">
        <v>172</v>
      </c>
      <c r="BE261" s="196">
        <f t="shared" si="44"/>
        <v>0</v>
      </c>
      <c r="BF261" s="196">
        <f t="shared" si="45"/>
        <v>0</v>
      </c>
      <c r="BG261" s="196">
        <f t="shared" si="46"/>
        <v>0</v>
      </c>
      <c r="BH261" s="196">
        <f t="shared" si="47"/>
        <v>0</v>
      </c>
      <c r="BI261" s="196">
        <f t="shared" si="48"/>
        <v>0</v>
      </c>
      <c r="BJ261" s="14" t="s">
        <v>180</v>
      </c>
      <c r="BK261" s="196">
        <f t="shared" si="49"/>
        <v>0</v>
      </c>
      <c r="BL261" s="14" t="s">
        <v>179</v>
      </c>
      <c r="BM261" s="195" t="s">
        <v>1392</v>
      </c>
    </row>
    <row r="262" spans="1:65" s="2" customFormat="1" ht="24.2" customHeight="1">
      <c r="A262" s="31"/>
      <c r="B262" s="32"/>
      <c r="C262" s="184" t="s">
        <v>1393</v>
      </c>
      <c r="D262" s="184" t="s">
        <v>175</v>
      </c>
      <c r="E262" s="185" t="s">
        <v>1366</v>
      </c>
      <c r="F262" s="186" t="s">
        <v>1367</v>
      </c>
      <c r="G262" s="187" t="s">
        <v>1048</v>
      </c>
      <c r="H262" s="188">
        <v>16</v>
      </c>
      <c r="I262" s="189"/>
      <c r="J262" s="188">
        <f t="shared" si="40"/>
        <v>0</v>
      </c>
      <c r="K262" s="190"/>
      <c r="L262" s="36"/>
      <c r="M262" s="191" t="s">
        <v>1</v>
      </c>
      <c r="N262" s="192" t="s">
        <v>38</v>
      </c>
      <c r="O262" s="68"/>
      <c r="P262" s="193">
        <f t="shared" si="41"/>
        <v>0</v>
      </c>
      <c r="Q262" s="193">
        <v>0</v>
      </c>
      <c r="R262" s="193">
        <f t="shared" si="42"/>
        <v>0</v>
      </c>
      <c r="S262" s="193">
        <v>0</v>
      </c>
      <c r="T262" s="194">
        <f t="shared" si="43"/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95" t="s">
        <v>179</v>
      </c>
      <c r="AT262" s="195" t="s">
        <v>175</v>
      </c>
      <c r="AU262" s="195" t="s">
        <v>180</v>
      </c>
      <c r="AY262" s="14" t="s">
        <v>172</v>
      </c>
      <c r="BE262" s="196">
        <f t="shared" si="44"/>
        <v>0</v>
      </c>
      <c r="BF262" s="196">
        <f t="shared" si="45"/>
        <v>0</v>
      </c>
      <c r="BG262" s="196">
        <f t="shared" si="46"/>
        <v>0</v>
      </c>
      <c r="BH262" s="196">
        <f t="shared" si="47"/>
        <v>0</v>
      </c>
      <c r="BI262" s="196">
        <f t="shared" si="48"/>
        <v>0</v>
      </c>
      <c r="BJ262" s="14" t="s">
        <v>180</v>
      </c>
      <c r="BK262" s="196">
        <f t="shared" si="49"/>
        <v>0</v>
      </c>
      <c r="BL262" s="14" t="s">
        <v>179</v>
      </c>
      <c r="BM262" s="195" t="s">
        <v>1396</v>
      </c>
    </row>
    <row r="263" spans="1:65" s="2" customFormat="1" ht="24.2" customHeight="1">
      <c r="A263" s="31"/>
      <c r="B263" s="32"/>
      <c r="C263" s="184" t="s">
        <v>1189</v>
      </c>
      <c r="D263" s="184" t="s">
        <v>175</v>
      </c>
      <c r="E263" s="185" t="s">
        <v>1369</v>
      </c>
      <c r="F263" s="186" t="s">
        <v>1370</v>
      </c>
      <c r="G263" s="187" t="s">
        <v>1048</v>
      </c>
      <c r="H263" s="188">
        <v>13</v>
      </c>
      <c r="I263" s="189"/>
      <c r="J263" s="188">
        <f t="shared" si="40"/>
        <v>0</v>
      </c>
      <c r="K263" s="190"/>
      <c r="L263" s="36"/>
      <c r="M263" s="191" t="s">
        <v>1</v>
      </c>
      <c r="N263" s="192" t="s">
        <v>38</v>
      </c>
      <c r="O263" s="68"/>
      <c r="P263" s="193">
        <f t="shared" si="41"/>
        <v>0</v>
      </c>
      <c r="Q263" s="193">
        <v>0</v>
      </c>
      <c r="R263" s="193">
        <f t="shared" si="42"/>
        <v>0</v>
      </c>
      <c r="S263" s="193">
        <v>0</v>
      </c>
      <c r="T263" s="194">
        <f t="shared" si="43"/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95" t="s">
        <v>179</v>
      </c>
      <c r="AT263" s="195" t="s">
        <v>175</v>
      </c>
      <c r="AU263" s="195" t="s">
        <v>180</v>
      </c>
      <c r="AY263" s="14" t="s">
        <v>172</v>
      </c>
      <c r="BE263" s="196">
        <f t="shared" si="44"/>
        <v>0</v>
      </c>
      <c r="BF263" s="196">
        <f t="shared" si="45"/>
        <v>0</v>
      </c>
      <c r="BG263" s="196">
        <f t="shared" si="46"/>
        <v>0</v>
      </c>
      <c r="BH263" s="196">
        <f t="shared" si="47"/>
        <v>0</v>
      </c>
      <c r="BI263" s="196">
        <f t="shared" si="48"/>
        <v>0</v>
      </c>
      <c r="BJ263" s="14" t="s">
        <v>180</v>
      </c>
      <c r="BK263" s="196">
        <f t="shared" si="49"/>
        <v>0</v>
      </c>
      <c r="BL263" s="14" t="s">
        <v>179</v>
      </c>
      <c r="BM263" s="195" t="s">
        <v>1399</v>
      </c>
    </row>
    <row r="264" spans="1:65" s="2" customFormat="1" ht="24.2" customHeight="1">
      <c r="A264" s="31"/>
      <c r="B264" s="32"/>
      <c r="C264" s="184" t="s">
        <v>1400</v>
      </c>
      <c r="D264" s="184" t="s">
        <v>175</v>
      </c>
      <c r="E264" s="185" t="s">
        <v>1373</v>
      </c>
      <c r="F264" s="186" t="s">
        <v>1374</v>
      </c>
      <c r="G264" s="187" t="s">
        <v>1048</v>
      </c>
      <c r="H264" s="188">
        <v>6</v>
      </c>
      <c r="I264" s="189"/>
      <c r="J264" s="188">
        <f t="shared" si="40"/>
        <v>0</v>
      </c>
      <c r="K264" s="190"/>
      <c r="L264" s="36"/>
      <c r="M264" s="191" t="s">
        <v>1</v>
      </c>
      <c r="N264" s="192" t="s">
        <v>38</v>
      </c>
      <c r="O264" s="68"/>
      <c r="P264" s="193">
        <f t="shared" si="41"/>
        <v>0</v>
      </c>
      <c r="Q264" s="193">
        <v>0</v>
      </c>
      <c r="R264" s="193">
        <f t="shared" si="42"/>
        <v>0</v>
      </c>
      <c r="S264" s="193">
        <v>0</v>
      </c>
      <c r="T264" s="194">
        <f t="shared" si="43"/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95" t="s">
        <v>179</v>
      </c>
      <c r="AT264" s="195" t="s">
        <v>175</v>
      </c>
      <c r="AU264" s="195" t="s">
        <v>180</v>
      </c>
      <c r="AY264" s="14" t="s">
        <v>172</v>
      </c>
      <c r="BE264" s="196">
        <f t="shared" si="44"/>
        <v>0</v>
      </c>
      <c r="BF264" s="196">
        <f t="shared" si="45"/>
        <v>0</v>
      </c>
      <c r="BG264" s="196">
        <f t="shared" si="46"/>
        <v>0</v>
      </c>
      <c r="BH264" s="196">
        <f t="shared" si="47"/>
        <v>0</v>
      </c>
      <c r="BI264" s="196">
        <f t="shared" si="48"/>
        <v>0</v>
      </c>
      <c r="BJ264" s="14" t="s">
        <v>180</v>
      </c>
      <c r="BK264" s="196">
        <f t="shared" si="49"/>
        <v>0</v>
      </c>
      <c r="BL264" s="14" t="s">
        <v>179</v>
      </c>
      <c r="BM264" s="195" t="s">
        <v>1403</v>
      </c>
    </row>
    <row r="265" spans="1:65" s="2" customFormat="1" ht="24.2" customHeight="1">
      <c r="A265" s="31"/>
      <c r="B265" s="32"/>
      <c r="C265" s="184" t="s">
        <v>1192</v>
      </c>
      <c r="D265" s="184" t="s">
        <v>175</v>
      </c>
      <c r="E265" s="185" t="s">
        <v>1376</v>
      </c>
      <c r="F265" s="186" t="s">
        <v>1377</v>
      </c>
      <c r="G265" s="187" t="s">
        <v>1048</v>
      </c>
      <c r="H265" s="188">
        <v>4</v>
      </c>
      <c r="I265" s="189"/>
      <c r="J265" s="188">
        <f t="shared" si="40"/>
        <v>0</v>
      </c>
      <c r="K265" s="190"/>
      <c r="L265" s="36"/>
      <c r="M265" s="191" t="s">
        <v>1</v>
      </c>
      <c r="N265" s="192" t="s">
        <v>38</v>
      </c>
      <c r="O265" s="68"/>
      <c r="P265" s="193">
        <f t="shared" si="41"/>
        <v>0</v>
      </c>
      <c r="Q265" s="193">
        <v>0</v>
      </c>
      <c r="R265" s="193">
        <f t="shared" si="42"/>
        <v>0</v>
      </c>
      <c r="S265" s="193">
        <v>0</v>
      </c>
      <c r="T265" s="194">
        <f t="shared" si="43"/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95" t="s">
        <v>179</v>
      </c>
      <c r="AT265" s="195" t="s">
        <v>175</v>
      </c>
      <c r="AU265" s="195" t="s">
        <v>180</v>
      </c>
      <c r="AY265" s="14" t="s">
        <v>172</v>
      </c>
      <c r="BE265" s="196">
        <f t="shared" si="44"/>
        <v>0</v>
      </c>
      <c r="BF265" s="196">
        <f t="shared" si="45"/>
        <v>0</v>
      </c>
      <c r="BG265" s="196">
        <f t="shared" si="46"/>
        <v>0</v>
      </c>
      <c r="BH265" s="196">
        <f t="shared" si="47"/>
        <v>0</v>
      </c>
      <c r="BI265" s="196">
        <f t="shared" si="48"/>
        <v>0</v>
      </c>
      <c r="BJ265" s="14" t="s">
        <v>180</v>
      </c>
      <c r="BK265" s="196">
        <f t="shared" si="49"/>
        <v>0</v>
      </c>
      <c r="BL265" s="14" t="s">
        <v>179</v>
      </c>
      <c r="BM265" s="195" t="s">
        <v>1406</v>
      </c>
    </row>
    <row r="266" spans="1:65" s="2" customFormat="1" ht="24.2" customHeight="1">
      <c r="A266" s="31"/>
      <c r="B266" s="32"/>
      <c r="C266" s="184" t="s">
        <v>1407</v>
      </c>
      <c r="D266" s="184" t="s">
        <v>175</v>
      </c>
      <c r="E266" s="185" t="s">
        <v>1380</v>
      </c>
      <c r="F266" s="186" t="s">
        <v>1381</v>
      </c>
      <c r="G266" s="187" t="s">
        <v>1048</v>
      </c>
      <c r="H266" s="188">
        <v>2</v>
      </c>
      <c r="I266" s="189"/>
      <c r="J266" s="188">
        <f t="shared" si="40"/>
        <v>0</v>
      </c>
      <c r="K266" s="190"/>
      <c r="L266" s="36"/>
      <c r="M266" s="191" t="s">
        <v>1</v>
      </c>
      <c r="N266" s="192" t="s">
        <v>38</v>
      </c>
      <c r="O266" s="68"/>
      <c r="P266" s="193">
        <f t="shared" si="41"/>
        <v>0</v>
      </c>
      <c r="Q266" s="193">
        <v>0</v>
      </c>
      <c r="R266" s="193">
        <f t="shared" si="42"/>
        <v>0</v>
      </c>
      <c r="S266" s="193">
        <v>0</v>
      </c>
      <c r="T266" s="194">
        <f t="shared" si="43"/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95" t="s">
        <v>179</v>
      </c>
      <c r="AT266" s="195" t="s">
        <v>175</v>
      </c>
      <c r="AU266" s="195" t="s">
        <v>180</v>
      </c>
      <c r="AY266" s="14" t="s">
        <v>172</v>
      </c>
      <c r="BE266" s="196">
        <f t="shared" si="44"/>
        <v>0</v>
      </c>
      <c r="BF266" s="196">
        <f t="shared" si="45"/>
        <v>0</v>
      </c>
      <c r="BG266" s="196">
        <f t="shared" si="46"/>
        <v>0</v>
      </c>
      <c r="BH266" s="196">
        <f t="shared" si="47"/>
        <v>0</v>
      </c>
      <c r="BI266" s="196">
        <f t="shared" si="48"/>
        <v>0</v>
      </c>
      <c r="BJ266" s="14" t="s">
        <v>180</v>
      </c>
      <c r="BK266" s="196">
        <f t="shared" si="49"/>
        <v>0</v>
      </c>
      <c r="BL266" s="14" t="s">
        <v>179</v>
      </c>
      <c r="BM266" s="195" t="s">
        <v>1410</v>
      </c>
    </row>
    <row r="267" spans="1:65" s="2" customFormat="1" ht="24.2" customHeight="1">
      <c r="A267" s="31"/>
      <c r="B267" s="32"/>
      <c r="C267" s="184" t="s">
        <v>1196</v>
      </c>
      <c r="D267" s="184" t="s">
        <v>175</v>
      </c>
      <c r="E267" s="185" t="s">
        <v>1383</v>
      </c>
      <c r="F267" s="186" t="s">
        <v>1384</v>
      </c>
      <c r="G267" s="187" t="s">
        <v>1048</v>
      </c>
      <c r="H267" s="188">
        <v>2</v>
      </c>
      <c r="I267" s="189"/>
      <c r="J267" s="188">
        <f t="shared" si="40"/>
        <v>0</v>
      </c>
      <c r="K267" s="190"/>
      <c r="L267" s="36"/>
      <c r="M267" s="191" t="s">
        <v>1</v>
      </c>
      <c r="N267" s="192" t="s">
        <v>38</v>
      </c>
      <c r="O267" s="68"/>
      <c r="P267" s="193">
        <f t="shared" si="41"/>
        <v>0</v>
      </c>
      <c r="Q267" s="193">
        <v>0</v>
      </c>
      <c r="R267" s="193">
        <f t="shared" si="42"/>
        <v>0</v>
      </c>
      <c r="S267" s="193">
        <v>0</v>
      </c>
      <c r="T267" s="194">
        <f t="shared" si="43"/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95" t="s">
        <v>179</v>
      </c>
      <c r="AT267" s="195" t="s">
        <v>175</v>
      </c>
      <c r="AU267" s="195" t="s">
        <v>180</v>
      </c>
      <c r="AY267" s="14" t="s">
        <v>172</v>
      </c>
      <c r="BE267" s="196">
        <f t="shared" si="44"/>
        <v>0</v>
      </c>
      <c r="BF267" s="196">
        <f t="shared" si="45"/>
        <v>0</v>
      </c>
      <c r="BG267" s="196">
        <f t="shared" si="46"/>
        <v>0</v>
      </c>
      <c r="BH267" s="196">
        <f t="shared" si="47"/>
        <v>0</v>
      </c>
      <c r="BI267" s="196">
        <f t="shared" si="48"/>
        <v>0</v>
      </c>
      <c r="BJ267" s="14" t="s">
        <v>180</v>
      </c>
      <c r="BK267" s="196">
        <f t="shared" si="49"/>
        <v>0</v>
      </c>
      <c r="BL267" s="14" t="s">
        <v>179</v>
      </c>
      <c r="BM267" s="195" t="s">
        <v>1413</v>
      </c>
    </row>
    <row r="268" spans="1:65" s="2" customFormat="1" ht="24.2" customHeight="1">
      <c r="A268" s="31"/>
      <c r="B268" s="32"/>
      <c r="C268" s="184" t="s">
        <v>1414</v>
      </c>
      <c r="D268" s="184" t="s">
        <v>175</v>
      </c>
      <c r="E268" s="185" t="s">
        <v>1387</v>
      </c>
      <c r="F268" s="186" t="s">
        <v>1388</v>
      </c>
      <c r="G268" s="187" t="s">
        <v>1048</v>
      </c>
      <c r="H268" s="188">
        <v>12</v>
      </c>
      <c r="I268" s="189"/>
      <c r="J268" s="188">
        <f t="shared" si="40"/>
        <v>0</v>
      </c>
      <c r="K268" s="190"/>
      <c r="L268" s="36"/>
      <c r="M268" s="191" t="s">
        <v>1</v>
      </c>
      <c r="N268" s="192" t="s">
        <v>38</v>
      </c>
      <c r="O268" s="68"/>
      <c r="P268" s="193">
        <f t="shared" si="41"/>
        <v>0</v>
      </c>
      <c r="Q268" s="193">
        <v>0</v>
      </c>
      <c r="R268" s="193">
        <f t="shared" si="42"/>
        <v>0</v>
      </c>
      <c r="S268" s="193">
        <v>0</v>
      </c>
      <c r="T268" s="194">
        <f t="shared" si="43"/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95" t="s">
        <v>179</v>
      </c>
      <c r="AT268" s="195" t="s">
        <v>175</v>
      </c>
      <c r="AU268" s="195" t="s">
        <v>180</v>
      </c>
      <c r="AY268" s="14" t="s">
        <v>172</v>
      </c>
      <c r="BE268" s="196">
        <f t="shared" si="44"/>
        <v>0</v>
      </c>
      <c r="BF268" s="196">
        <f t="shared" si="45"/>
        <v>0</v>
      </c>
      <c r="BG268" s="196">
        <f t="shared" si="46"/>
        <v>0</v>
      </c>
      <c r="BH268" s="196">
        <f t="shared" si="47"/>
        <v>0</v>
      </c>
      <c r="BI268" s="196">
        <f t="shared" si="48"/>
        <v>0</v>
      </c>
      <c r="BJ268" s="14" t="s">
        <v>180</v>
      </c>
      <c r="BK268" s="196">
        <f t="shared" si="49"/>
        <v>0</v>
      </c>
      <c r="BL268" s="14" t="s">
        <v>179</v>
      </c>
      <c r="BM268" s="195" t="s">
        <v>1417</v>
      </c>
    </row>
    <row r="269" spans="1:65" s="2" customFormat="1" ht="24.2" customHeight="1">
      <c r="A269" s="31"/>
      <c r="B269" s="32"/>
      <c r="C269" s="197" t="s">
        <v>1199</v>
      </c>
      <c r="D269" s="197" t="s">
        <v>256</v>
      </c>
      <c r="E269" s="198" t="s">
        <v>1390</v>
      </c>
      <c r="F269" s="199" t="s">
        <v>1391</v>
      </c>
      <c r="G269" s="200" t="s">
        <v>1048</v>
      </c>
      <c r="H269" s="201">
        <v>12</v>
      </c>
      <c r="I269" s="202"/>
      <c r="J269" s="201">
        <f t="shared" si="40"/>
        <v>0</v>
      </c>
      <c r="K269" s="203"/>
      <c r="L269" s="204"/>
      <c r="M269" s="205" t="s">
        <v>1</v>
      </c>
      <c r="N269" s="206" t="s">
        <v>38</v>
      </c>
      <c r="O269" s="68"/>
      <c r="P269" s="193">
        <f t="shared" si="41"/>
        <v>0</v>
      </c>
      <c r="Q269" s="193">
        <v>0</v>
      </c>
      <c r="R269" s="193">
        <f t="shared" si="42"/>
        <v>0</v>
      </c>
      <c r="S269" s="193">
        <v>0</v>
      </c>
      <c r="T269" s="194">
        <f t="shared" si="43"/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95" t="s">
        <v>220</v>
      </c>
      <c r="AT269" s="195" t="s">
        <v>256</v>
      </c>
      <c r="AU269" s="195" t="s">
        <v>180</v>
      </c>
      <c r="AY269" s="14" t="s">
        <v>172</v>
      </c>
      <c r="BE269" s="196">
        <f t="shared" si="44"/>
        <v>0</v>
      </c>
      <c r="BF269" s="196">
        <f t="shared" si="45"/>
        <v>0</v>
      </c>
      <c r="BG269" s="196">
        <f t="shared" si="46"/>
        <v>0</v>
      </c>
      <c r="BH269" s="196">
        <f t="shared" si="47"/>
        <v>0</v>
      </c>
      <c r="BI269" s="196">
        <f t="shared" si="48"/>
        <v>0</v>
      </c>
      <c r="BJ269" s="14" t="s">
        <v>180</v>
      </c>
      <c r="BK269" s="196">
        <f t="shared" si="49"/>
        <v>0</v>
      </c>
      <c r="BL269" s="14" t="s">
        <v>179</v>
      </c>
      <c r="BM269" s="195" t="s">
        <v>1421</v>
      </c>
    </row>
    <row r="270" spans="1:65" s="2" customFormat="1" ht="24.2" customHeight="1">
      <c r="A270" s="31"/>
      <c r="B270" s="32"/>
      <c r="C270" s="197" t="s">
        <v>1422</v>
      </c>
      <c r="D270" s="197" t="s">
        <v>256</v>
      </c>
      <c r="E270" s="198" t="s">
        <v>1394</v>
      </c>
      <c r="F270" s="199" t="s">
        <v>1395</v>
      </c>
      <c r="G270" s="200" t="s">
        <v>1048</v>
      </c>
      <c r="H270" s="201">
        <v>12</v>
      </c>
      <c r="I270" s="202"/>
      <c r="J270" s="201">
        <f t="shared" si="40"/>
        <v>0</v>
      </c>
      <c r="K270" s="203"/>
      <c r="L270" s="204"/>
      <c r="M270" s="205" t="s">
        <v>1</v>
      </c>
      <c r="N270" s="206" t="s">
        <v>38</v>
      </c>
      <c r="O270" s="68"/>
      <c r="P270" s="193">
        <f t="shared" si="41"/>
        <v>0</v>
      </c>
      <c r="Q270" s="193">
        <v>0</v>
      </c>
      <c r="R270" s="193">
        <f t="shared" si="42"/>
        <v>0</v>
      </c>
      <c r="S270" s="193">
        <v>0</v>
      </c>
      <c r="T270" s="194">
        <f t="shared" si="43"/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95" t="s">
        <v>220</v>
      </c>
      <c r="AT270" s="195" t="s">
        <v>256</v>
      </c>
      <c r="AU270" s="195" t="s">
        <v>180</v>
      </c>
      <c r="AY270" s="14" t="s">
        <v>172</v>
      </c>
      <c r="BE270" s="196">
        <f t="shared" si="44"/>
        <v>0</v>
      </c>
      <c r="BF270" s="196">
        <f t="shared" si="45"/>
        <v>0</v>
      </c>
      <c r="BG270" s="196">
        <f t="shared" si="46"/>
        <v>0</v>
      </c>
      <c r="BH270" s="196">
        <f t="shared" si="47"/>
        <v>0</v>
      </c>
      <c r="BI270" s="196">
        <f t="shared" si="48"/>
        <v>0</v>
      </c>
      <c r="BJ270" s="14" t="s">
        <v>180</v>
      </c>
      <c r="BK270" s="196">
        <f t="shared" si="49"/>
        <v>0</v>
      </c>
      <c r="BL270" s="14" t="s">
        <v>179</v>
      </c>
      <c r="BM270" s="195" t="s">
        <v>1425</v>
      </c>
    </row>
    <row r="271" spans="1:65" s="2" customFormat="1" ht="24.2" customHeight="1">
      <c r="A271" s="31"/>
      <c r="B271" s="32"/>
      <c r="C271" s="184" t="s">
        <v>1204</v>
      </c>
      <c r="D271" s="184" t="s">
        <v>175</v>
      </c>
      <c r="E271" s="185" t="s">
        <v>1397</v>
      </c>
      <c r="F271" s="186" t="s">
        <v>1398</v>
      </c>
      <c r="G271" s="187" t="s">
        <v>1048</v>
      </c>
      <c r="H271" s="188">
        <v>2</v>
      </c>
      <c r="I271" s="189"/>
      <c r="J271" s="188">
        <f t="shared" si="40"/>
        <v>0</v>
      </c>
      <c r="K271" s="190"/>
      <c r="L271" s="36"/>
      <c r="M271" s="191" t="s">
        <v>1</v>
      </c>
      <c r="N271" s="192" t="s">
        <v>38</v>
      </c>
      <c r="O271" s="68"/>
      <c r="P271" s="193">
        <f t="shared" si="41"/>
        <v>0</v>
      </c>
      <c r="Q271" s="193">
        <v>0</v>
      </c>
      <c r="R271" s="193">
        <f t="shared" si="42"/>
        <v>0</v>
      </c>
      <c r="S271" s="193">
        <v>0</v>
      </c>
      <c r="T271" s="194">
        <f t="shared" si="43"/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95" t="s">
        <v>179</v>
      </c>
      <c r="AT271" s="195" t="s">
        <v>175</v>
      </c>
      <c r="AU271" s="195" t="s">
        <v>180</v>
      </c>
      <c r="AY271" s="14" t="s">
        <v>172</v>
      </c>
      <c r="BE271" s="196">
        <f t="shared" si="44"/>
        <v>0</v>
      </c>
      <c r="BF271" s="196">
        <f t="shared" si="45"/>
        <v>0</v>
      </c>
      <c r="BG271" s="196">
        <f t="shared" si="46"/>
        <v>0</v>
      </c>
      <c r="BH271" s="196">
        <f t="shared" si="47"/>
        <v>0</v>
      </c>
      <c r="BI271" s="196">
        <f t="shared" si="48"/>
        <v>0</v>
      </c>
      <c r="BJ271" s="14" t="s">
        <v>180</v>
      </c>
      <c r="BK271" s="196">
        <f t="shared" si="49"/>
        <v>0</v>
      </c>
      <c r="BL271" s="14" t="s">
        <v>179</v>
      </c>
      <c r="BM271" s="195" t="s">
        <v>1428</v>
      </c>
    </row>
    <row r="272" spans="1:65" s="2" customFormat="1" ht="24.2" customHeight="1">
      <c r="A272" s="31"/>
      <c r="B272" s="32"/>
      <c r="C272" s="197" t="s">
        <v>1429</v>
      </c>
      <c r="D272" s="197" t="s">
        <v>256</v>
      </c>
      <c r="E272" s="198" t="s">
        <v>1401</v>
      </c>
      <c r="F272" s="199" t="s">
        <v>1402</v>
      </c>
      <c r="G272" s="200" t="s">
        <v>1048</v>
      </c>
      <c r="H272" s="201">
        <v>1</v>
      </c>
      <c r="I272" s="202"/>
      <c r="J272" s="201">
        <f t="shared" si="40"/>
        <v>0</v>
      </c>
      <c r="K272" s="203"/>
      <c r="L272" s="204"/>
      <c r="M272" s="205" t="s">
        <v>1</v>
      </c>
      <c r="N272" s="206" t="s">
        <v>38</v>
      </c>
      <c r="O272" s="68"/>
      <c r="P272" s="193">
        <f t="shared" si="41"/>
        <v>0</v>
      </c>
      <c r="Q272" s="193">
        <v>0.01</v>
      </c>
      <c r="R272" s="193">
        <f t="shared" si="42"/>
        <v>0.01</v>
      </c>
      <c r="S272" s="193">
        <v>0</v>
      </c>
      <c r="T272" s="194">
        <f t="shared" si="43"/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95" t="s">
        <v>220</v>
      </c>
      <c r="AT272" s="195" t="s">
        <v>256</v>
      </c>
      <c r="AU272" s="195" t="s">
        <v>180</v>
      </c>
      <c r="AY272" s="14" t="s">
        <v>172</v>
      </c>
      <c r="BE272" s="196">
        <f t="shared" si="44"/>
        <v>0</v>
      </c>
      <c r="BF272" s="196">
        <f t="shared" si="45"/>
        <v>0</v>
      </c>
      <c r="BG272" s="196">
        <f t="shared" si="46"/>
        <v>0</v>
      </c>
      <c r="BH272" s="196">
        <f t="shared" si="47"/>
        <v>0</v>
      </c>
      <c r="BI272" s="196">
        <f t="shared" si="48"/>
        <v>0</v>
      </c>
      <c r="BJ272" s="14" t="s">
        <v>180</v>
      </c>
      <c r="BK272" s="196">
        <f t="shared" si="49"/>
        <v>0</v>
      </c>
      <c r="BL272" s="14" t="s">
        <v>179</v>
      </c>
      <c r="BM272" s="195" t="s">
        <v>1432</v>
      </c>
    </row>
    <row r="273" spans="1:65" s="2" customFormat="1" ht="14.45" customHeight="1">
      <c r="A273" s="31"/>
      <c r="B273" s="32"/>
      <c r="C273" s="197" t="s">
        <v>1207</v>
      </c>
      <c r="D273" s="197" t="s">
        <v>256</v>
      </c>
      <c r="E273" s="198" t="s">
        <v>2328</v>
      </c>
      <c r="F273" s="199" t="s">
        <v>2329</v>
      </c>
      <c r="G273" s="200" t="s">
        <v>1048</v>
      </c>
      <c r="H273" s="201">
        <v>1</v>
      </c>
      <c r="I273" s="202"/>
      <c r="J273" s="201">
        <f t="shared" si="40"/>
        <v>0</v>
      </c>
      <c r="K273" s="203"/>
      <c r="L273" s="204"/>
      <c r="M273" s="205" t="s">
        <v>1</v>
      </c>
      <c r="N273" s="206" t="s">
        <v>38</v>
      </c>
      <c r="O273" s="68"/>
      <c r="P273" s="193">
        <f t="shared" si="41"/>
        <v>0</v>
      </c>
      <c r="Q273" s="193">
        <v>0</v>
      </c>
      <c r="R273" s="193">
        <f t="shared" si="42"/>
        <v>0</v>
      </c>
      <c r="S273" s="193">
        <v>0</v>
      </c>
      <c r="T273" s="194">
        <f t="shared" si="43"/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95" t="s">
        <v>220</v>
      </c>
      <c r="AT273" s="195" t="s">
        <v>256</v>
      </c>
      <c r="AU273" s="195" t="s">
        <v>180</v>
      </c>
      <c r="AY273" s="14" t="s">
        <v>172</v>
      </c>
      <c r="BE273" s="196">
        <f t="shared" si="44"/>
        <v>0</v>
      </c>
      <c r="BF273" s="196">
        <f t="shared" si="45"/>
        <v>0</v>
      </c>
      <c r="BG273" s="196">
        <f t="shared" si="46"/>
        <v>0</v>
      </c>
      <c r="BH273" s="196">
        <f t="shared" si="47"/>
        <v>0</v>
      </c>
      <c r="BI273" s="196">
        <f t="shared" si="48"/>
        <v>0</v>
      </c>
      <c r="BJ273" s="14" t="s">
        <v>180</v>
      </c>
      <c r="BK273" s="196">
        <f t="shared" si="49"/>
        <v>0</v>
      </c>
      <c r="BL273" s="14" t="s">
        <v>179</v>
      </c>
      <c r="BM273" s="195" t="s">
        <v>1435</v>
      </c>
    </row>
    <row r="274" spans="1:65" s="2" customFormat="1" ht="24.2" customHeight="1">
      <c r="A274" s="31"/>
      <c r="B274" s="32"/>
      <c r="C274" s="184" t="s">
        <v>1436</v>
      </c>
      <c r="D274" s="184" t="s">
        <v>175</v>
      </c>
      <c r="E274" s="185" t="s">
        <v>1404</v>
      </c>
      <c r="F274" s="186" t="s">
        <v>1405</v>
      </c>
      <c r="G274" s="187" t="s">
        <v>1048</v>
      </c>
      <c r="H274" s="188">
        <v>1</v>
      </c>
      <c r="I274" s="189"/>
      <c r="J274" s="188">
        <f t="shared" si="40"/>
        <v>0</v>
      </c>
      <c r="K274" s="190"/>
      <c r="L274" s="36"/>
      <c r="M274" s="191" t="s">
        <v>1</v>
      </c>
      <c r="N274" s="192" t="s">
        <v>38</v>
      </c>
      <c r="O274" s="68"/>
      <c r="P274" s="193">
        <f t="shared" si="41"/>
        <v>0</v>
      </c>
      <c r="Q274" s="193">
        <v>0</v>
      </c>
      <c r="R274" s="193">
        <f t="shared" si="42"/>
        <v>0</v>
      </c>
      <c r="S274" s="193">
        <v>0</v>
      </c>
      <c r="T274" s="194">
        <f t="shared" si="43"/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95" t="s">
        <v>179</v>
      </c>
      <c r="AT274" s="195" t="s">
        <v>175</v>
      </c>
      <c r="AU274" s="195" t="s">
        <v>180</v>
      </c>
      <c r="AY274" s="14" t="s">
        <v>172</v>
      </c>
      <c r="BE274" s="196">
        <f t="shared" si="44"/>
        <v>0</v>
      </c>
      <c r="BF274" s="196">
        <f t="shared" si="45"/>
        <v>0</v>
      </c>
      <c r="BG274" s="196">
        <f t="shared" si="46"/>
        <v>0</v>
      </c>
      <c r="BH274" s="196">
        <f t="shared" si="47"/>
        <v>0</v>
      </c>
      <c r="BI274" s="196">
        <f t="shared" si="48"/>
        <v>0</v>
      </c>
      <c r="BJ274" s="14" t="s">
        <v>180</v>
      </c>
      <c r="BK274" s="196">
        <f t="shared" si="49"/>
        <v>0</v>
      </c>
      <c r="BL274" s="14" t="s">
        <v>179</v>
      </c>
      <c r="BM274" s="195" t="s">
        <v>1439</v>
      </c>
    </row>
    <row r="275" spans="1:65" s="2" customFormat="1" ht="14.45" customHeight="1">
      <c r="A275" s="31"/>
      <c r="B275" s="32"/>
      <c r="C275" s="197" t="s">
        <v>1210</v>
      </c>
      <c r="D275" s="197" t="s">
        <v>256</v>
      </c>
      <c r="E275" s="198" t="s">
        <v>1408</v>
      </c>
      <c r="F275" s="199" t="s">
        <v>1409</v>
      </c>
      <c r="G275" s="200" t="s">
        <v>1048</v>
      </c>
      <c r="H275" s="201">
        <v>1</v>
      </c>
      <c r="I275" s="202"/>
      <c r="J275" s="201">
        <f t="shared" si="40"/>
        <v>0</v>
      </c>
      <c r="K275" s="203"/>
      <c r="L275" s="204"/>
      <c r="M275" s="205" t="s">
        <v>1</v>
      </c>
      <c r="N275" s="206" t="s">
        <v>38</v>
      </c>
      <c r="O275" s="68"/>
      <c r="P275" s="193">
        <f t="shared" si="41"/>
        <v>0</v>
      </c>
      <c r="Q275" s="193">
        <v>0</v>
      </c>
      <c r="R275" s="193">
        <f t="shared" si="42"/>
        <v>0</v>
      </c>
      <c r="S275" s="193">
        <v>0</v>
      </c>
      <c r="T275" s="194">
        <f t="shared" si="43"/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95" t="s">
        <v>220</v>
      </c>
      <c r="AT275" s="195" t="s">
        <v>256</v>
      </c>
      <c r="AU275" s="195" t="s">
        <v>180</v>
      </c>
      <c r="AY275" s="14" t="s">
        <v>172</v>
      </c>
      <c r="BE275" s="196">
        <f t="shared" si="44"/>
        <v>0</v>
      </c>
      <c r="BF275" s="196">
        <f t="shared" si="45"/>
        <v>0</v>
      </c>
      <c r="BG275" s="196">
        <f t="shared" si="46"/>
        <v>0</v>
      </c>
      <c r="BH275" s="196">
        <f t="shared" si="47"/>
        <v>0</v>
      </c>
      <c r="BI275" s="196">
        <f t="shared" si="48"/>
        <v>0</v>
      </c>
      <c r="BJ275" s="14" t="s">
        <v>180</v>
      </c>
      <c r="BK275" s="196">
        <f t="shared" si="49"/>
        <v>0</v>
      </c>
      <c r="BL275" s="14" t="s">
        <v>179</v>
      </c>
      <c r="BM275" s="195" t="s">
        <v>1442</v>
      </c>
    </row>
    <row r="276" spans="1:65" s="2" customFormat="1" ht="14.45" customHeight="1">
      <c r="A276" s="31"/>
      <c r="B276" s="32"/>
      <c r="C276" s="197" t="s">
        <v>1443</v>
      </c>
      <c r="D276" s="197" t="s">
        <v>256</v>
      </c>
      <c r="E276" s="198" t="s">
        <v>1411</v>
      </c>
      <c r="F276" s="199" t="s">
        <v>1412</v>
      </c>
      <c r="G276" s="200" t="s">
        <v>1048</v>
      </c>
      <c r="H276" s="201">
        <v>1</v>
      </c>
      <c r="I276" s="202"/>
      <c r="J276" s="201">
        <f t="shared" si="40"/>
        <v>0</v>
      </c>
      <c r="K276" s="203"/>
      <c r="L276" s="204"/>
      <c r="M276" s="205" t="s">
        <v>1</v>
      </c>
      <c r="N276" s="206" t="s">
        <v>38</v>
      </c>
      <c r="O276" s="68"/>
      <c r="P276" s="193">
        <f t="shared" si="41"/>
        <v>0</v>
      </c>
      <c r="Q276" s="193">
        <v>0</v>
      </c>
      <c r="R276" s="193">
        <f t="shared" si="42"/>
        <v>0</v>
      </c>
      <c r="S276" s="193">
        <v>0</v>
      </c>
      <c r="T276" s="194">
        <f t="shared" si="43"/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95" t="s">
        <v>220</v>
      </c>
      <c r="AT276" s="195" t="s">
        <v>256</v>
      </c>
      <c r="AU276" s="195" t="s">
        <v>180</v>
      </c>
      <c r="AY276" s="14" t="s">
        <v>172</v>
      </c>
      <c r="BE276" s="196">
        <f t="shared" si="44"/>
        <v>0</v>
      </c>
      <c r="BF276" s="196">
        <f t="shared" si="45"/>
        <v>0</v>
      </c>
      <c r="BG276" s="196">
        <f t="shared" si="46"/>
        <v>0</v>
      </c>
      <c r="BH276" s="196">
        <f t="shared" si="47"/>
        <v>0</v>
      </c>
      <c r="BI276" s="196">
        <f t="shared" si="48"/>
        <v>0</v>
      </c>
      <c r="BJ276" s="14" t="s">
        <v>180</v>
      </c>
      <c r="BK276" s="196">
        <f t="shared" si="49"/>
        <v>0</v>
      </c>
      <c r="BL276" s="14" t="s">
        <v>179</v>
      </c>
      <c r="BM276" s="195" t="s">
        <v>1446</v>
      </c>
    </row>
    <row r="277" spans="1:65" s="2" customFormat="1" ht="24.2" customHeight="1">
      <c r="A277" s="31"/>
      <c r="B277" s="32"/>
      <c r="C277" s="184" t="s">
        <v>1213</v>
      </c>
      <c r="D277" s="184" t="s">
        <v>175</v>
      </c>
      <c r="E277" s="185" t="s">
        <v>1415</v>
      </c>
      <c r="F277" s="186" t="s">
        <v>1416</v>
      </c>
      <c r="G277" s="187" t="s">
        <v>1048</v>
      </c>
      <c r="H277" s="188">
        <v>2</v>
      </c>
      <c r="I277" s="189"/>
      <c r="J277" s="188">
        <f t="shared" si="40"/>
        <v>0</v>
      </c>
      <c r="K277" s="190"/>
      <c r="L277" s="36"/>
      <c r="M277" s="191" t="s">
        <v>1</v>
      </c>
      <c r="N277" s="192" t="s">
        <v>38</v>
      </c>
      <c r="O277" s="68"/>
      <c r="P277" s="193">
        <f t="shared" si="41"/>
        <v>0</v>
      </c>
      <c r="Q277" s="193">
        <v>0</v>
      </c>
      <c r="R277" s="193">
        <f t="shared" si="42"/>
        <v>0</v>
      </c>
      <c r="S277" s="193">
        <v>0</v>
      </c>
      <c r="T277" s="194">
        <f t="shared" si="43"/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95" t="s">
        <v>179</v>
      </c>
      <c r="AT277" s="195" t="s">
        <v>175</v>
      </c>
      <c r="AU277" s="195" t="s">
        <v>180</v>
      </c>
      <c r="AY277" s="14" t="s">
        <v>172</v>
      </c>
      <c r="BE277" s="196">
        <f t="shared" si="44"/>
        <v>0</v>
      </c>
      <c r="BF277" s="196">
        <f t="shared" si="45"/>
        <v>0</v>
      </c>
      <c r="BG277" s="196">
        <f t="shared" si="46"/>
        <v>0</v>
      </c>
      <c r="BH277" s="196">
        <f t="shared" si="47"/>
        <v>0</v>
      </c>
      <c r="BI277" s="196">
        <f t="shared" si="48"/>
        <v>0</v>
      </c>
      <c r="BJ277" s="14" t="s">
        <v>180</v>
      </c>
      <c r="BK277" s="196">
        <f t="shared" si="49"/>
        <v>0</v>
      </c>
      <c r="BL277" s="14" t="s">
        <v>179</v>
      </c>
      <c r="BM277" s="195" t="s">
        <v>1449</v>
      </c>
    </row>
    <row r="278" spans="1:65" s="2" customFormat="1" ht="24.2" customHeight="1">
      <c r="A278" s="31"/>
      <c r="B278" s="32"/>
      <c r="C278" s="197" t="s">
        <v>1450</v>
      </c>
      <c r="D278" s="197" t="s">
        <v>256</v>
      </c>
      <c r="E278" s="198" t="s">
        <v>1418</v>
      </c>
      <c r="F278" s="199" t="s">
        <v>1419</v>
      </c>
      <c r="G278" s="200" t="s">
        <v>1420</v>
      </c>
      <c r="H278" s="201">
        <v>1</v>
      </c>
      <c r="I278" s="202"/>
      <c r="J278" s="201">
        <f t="shared" si="40"/>
        <v>0</v>
      </c>
      <c r="K278" s="203"/>
      <c r="L278" s="204"/>
      <c r="M278" s="205" t="s">
        <v>1</v>
      </c>
      <c r="N278" s="206" t="s">
        <v>38</v>
      </c>
      <c r="O278" s="68"/>
      <c r="P278" s="193">
        <f t="shared" si="41"/>
        <v>0</v>
      </c>
      <c r="Q278" s="193">
        <v>2.2499999999999999E-2</v>
      </c>
      <c r="R278" s="193">
        <f t="shared" si="42"/>
        <v>2.2499999999999999E-2</v>
      </c>
      <c r="S278" s="193">
        <v>0</v>
      </c>
      <c r="T278" s="194">
        <f t="shared" si="43"/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95" t="s">
        <v>220</v>
      </c>
      <c r="AT278" s="195" t="s">
        <v>256</v>
      </c>
      <c r="AU278" s="195" t="s">
        <v>180</v>
      </c>
      <c r="AY278" s="14" t="s">
        <v>172</v>
      </c>
      <c r="BE278" s="196">
        <f t="shared" si="44"/>
        <v>0</v>
      </c>
      <c r="BF278" s="196">
        <f t="shared" si="45"/>
        <v>0</v>
      </c>
      <c r="BG278" s="196">
        <f t="shared" si="46"/>
        <v>0</v>
      </c>
      <c r="BH278" s="196">
        <f t="shared" si="47"/>
        <v>0</v>
      </c>
      <c r="BI278" s="196">
        <f t="shared" si="48"/>
        <v>0</v>
      </c>
      <c r="BJ278" s="14" t="s">
        <v>180</v>
      </c>
      <c r="BK278" s="196">
        <f t="shared" si="49"/>
        <v>0</v>
      </c>
      <c r="BL278" s="14" t="s">
        <v>179</v>
      </c>
      <c r="BM278" s="195" t="s">
        <v>1453</v>
      </c>
    </row>
    <row r="279" spans="1:65" s="2" customFormat="1" ht="24.2" customHeight="1">
      <c r="A279" s="31"/>
      <c r="B279" s="32"/>
      <c r="C279" s="197" t="s">
        <v>1216</v>
      </c>
      <c r="D279" s="197" t="s">
        <v>256</v>
      </c>
      <c r="E279" s="198" t="s">
        <v>1423</v>
      </c>
      <c r="F279" s="199" t="s">
        <v>1424</v>
      </c>
      <c r="G279" s="200" t="s">
        <v>1048</v>
      </c>
      <c r="H279" s="201">
        <v>1</v>
      </c>
      <c r="I279" s="202"/>
      <c r="J279" s="201">
        <f t="shared" si="40"/>
        <v>0</v>
      </c>
      <c r="K279" s="203"/>
      <c r="L279" s="204"/>
      <c r="M279" s="205" t="s">
        <v>1</v>
      </c>
      <c r="N279" s="206" t="s">
        <v>38</v>
      </c>
      <c r="O279" s="68"/>
      <c r="P279" s="193">
        <f t="shared" si="41"/>
        <v>0</v>
      </c>
      <c r="Q279" s="193">
        <v>2.2499999999999999E-2</v>
      </c>
      <c r="R279" s="193">
        <f t="shared" si="42"/>
        <v>2.2499999999999999E-2</v>
      </c>
      <c r="S279" s="193">
        <v>0</v>
      </c>
      <c r="T279" s="194">
        <f t="shared" si="43"/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95" t="s">
        <v>220</v>
      </c>
      <c r="AT279" s="195" t="s">
        <v>256</v>
      </c>
      <c r="AU279" s="195" t="s">
        <v>180</v>
      </c>
      <c r="AY279" s="14" t="s">
        <v>172</v>
      </c>
      <c r="BE279" s="196">
        <f t="shared" si="44"/>
        <v>0</v>
      </c>
      <c r="BF279" s="196">
        <f t="shared" si="45"/>
        <v>0</v>
      </c>
      <c r="BG279" s="196">
        <f t="shared" si="46"/>
        <v>0</v>
      </c>
      <c r="BH279" s="196">
        <f t="shared" si="47"/>
        <v>0</v>
      </c>
      <c r="BI279" s="196">
        <f t="shared" si="48"/>
        <v>0</v>
      </c>
      <c r="BJ279" s="14" t="s">
        <v>180</v>
      </c>
      <c r="BK279" s="196">
        <f t="shared" si="49"/>
        <v>0</v>
      </c>
      <c r="BL279" s="14" t="s">
        <v>179</v>
      </c>
      <c r="BM279" s="195" t="s">
        <v>1456</v>
      </c>
    </row>
    <row r="280" spans="1:65" s="2" customFormat="1" ht="24.2" customHeight="1">
      <c r="A280" s="31"/>
      <c r="B280" s="32"/>
      <c r="C280" s="184" t="s">
        <v>1457</v>
      </c>
      <c r="D280" s="184" t="s">
        <v>175</v>
      </c>
      <c r="E280" s="185" t="s">
        <v>1426</v>
      </c>
      <c r="F280" s="186" t="s">
        <v>1427</v>
      </c>
      <c r="G280" s="187" t="s">
        <v>1048</v>
      </c>
      <c r="H280" s="188">
        <v>2</v>
      </c>
      <c r="I280" s="189"/>
      <c r="J280" s="188">
        <f t="shared" si="40"/>
        <v>0</v>
      </c>
      <c r="K280" s="190"/>
      <c r="L280" s="36"/>
      <c r="M280" s="191" t="s">
        <v>1</v>
      </c>
      <c r="N280" s="192" t="s">
        <v>38</v>
      </c>
      <c r="O280" s="68"/>
      <c r="P280" s="193">
        <f t="shared" si="41"/>
        <v>0</v>
      </c>
      <c r="Q280" s="193">
        <v>0</v>
      </c>
      <c r="R280" s="193">
        <f t="shared" si="42"/>
        <v>0</v>
      </c>
      <c r="S280" s="193">
        <v>0</v>
      </c>
      <c r="T280" s="194">
        <f t="shared" si="43"/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95" t="s">
        <v>179</v>
      </c>
      <c r="AT280" s="195" t="s">
        <v>175</v>
      </c>
      <c r="AU280" s="195" t="s">
        <v>180</v>
      </c>
      <c r="AY280" s="14" t="s">
        <v>172</v>
      </c>
      <c r="BE280" s="196">
        <f t="shared" si="44"/>
        <v>0</v>
      </c>
      <c r="BF280" s="196">
        <f t="shared" si="45"/>
        <v>0</v>
      </c>
      <c r="BG280" s="196">
        <f t="shared" si="46"/>
        <v>0</v>
      </c>
      <c r="BH280" s="196">
        <f t="shared" si="47"/>
        <v>0</v>
      </c>
      <c r="BI280" s="196">
        <f t="shared" si="48"/>
        <v>0</v>
      </c>
      <c r="BJ280" s="14" t="s">
        <v>180</v>
      </c>
      <c r="BK280" s="196">
        <f t="shared" si="49"/>
        <v>0</v>
      </c>
      <c r="BL280" s="14" t="s">
        <v>179</v>
      </c>
      <c r="BM280" s="195" t="s">
        <v>1460</v>
      </c>
    </row>
    <row r="281" spans="1:65" s="2" customFormat="1" ht="24.2" customHeight="1">
      <c r="A281" s="31"/>
      <c r="B281" s="32"/>
      <c r="C281" s="184" t="s">
        <v>1219</v>
      </c>
      <c r="D281" s="184" t="s">
        <v>175</v>
      </c>
      <c r="E281" s="185" t="s">
        <v>1430</v>
      </c>
      <c r="F281" s="186" t="s">
        <v>1431</v>
      </c>
      <c r="G281" s="187" t="s">
        <v>1048</v>
      </c>
      <c r="H281" s="188">
        <v>1</v>
      </c>
      <c r="I281" s="189"/>
      <c r="J281" s="188">
        <f t="shared" si="40"/>
        <v>0</v>
      </c>
      <c r="K281" s="190"/>
      <c r="L281" s="36"/>
      <c r="M281" s="191" t="s">
        <v>1</v>
      </c>
      <c r="N281" s="192" t="s">
        <v>38</v>
      </c>
      <c r="O281" s="68"/>
      <c r="P281" s="193">
        <f t="shared" si="41"/>
        <v>0</v>
      </c>
      <c r="Q281" s="193">
        <v>0</v>
      </c>
      <c r="R281" s="193">
        <f t="shared" si="42"/>
        <v>0</v>
      </c>
      <c r="S281" s="193">
        <v>0</v>
      </c>
      <c r="T281" s="194">
        <f t="shared" si="43"/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95" t="s">
        <v>179</v>
      </c>
      <c r="AT281" s="195" t="s">
        <v>175</v>
      </c>
      <c r="AU281" s="195" t="s">
        <v>180</v>
      </c>
      <c r="AY281" s="14" t="s">
        <v>172</v>
      </c>
      <c r="BE281" s="196">
        <f t="shared" si="44"/>
        <v>0</v>
      </c>
      <c r="BF281" s="196">
        <f t="shared" si="45"/>
        <v>0</v>
      </c>
      <c r="BG281" s="196">
        <f t="shared" si="46"/>
        <v>0</v>
      </c>
      <c r="BH281" s="196">
        <f t="shared" si="47"/>
        <v>0</v>
      </c>
      <c r="BI281" s="196">
        <f t="shared" si="48"/>
        <v>0</v>
      </c>
      <c r="BJ281" s="14" t="s">
        <v>180</v>
      </c>
      <c r="BK281" s="196">
        <f t="shared" si="49"/>
        <v>0</v>
      </c>
      <c r="BL281" s="14" t="s">
        <v>179</v>
      </c>
      <c r="BM281" s="195" t="s">
        <v>1463</v>
      </c>
    </row>
    <row r="282" spans="1:65" s="2" customFormat="1" ht="24.2" customHeight="1">
      <c r="A282" s="31"/>
      <c r="B282" s="32"/>
      <c r="C282" s="184" t="s">
        <v>1464</v>
      </c>
      <c r="D282" s="184" t="s">
        <v>175</v>
      </c>
      <c r="E282" s="185" t="s">
        <v>1433</v>
      </c>
      <c r="F282" s="186" t="s">
        <v>1434</v>
      </c>
      <c r="G282" s="187" t="s">
        <v>1048</v>
      </c>
      <c r="H282" s="188">
        <v>2</v>
      </c>
      <c r="I282" s="189"/>
      <c r="J282" s="188">
        <f t="shared" si="40"/>
        <v>0</v>
      </c>
      <c r="K282" s="190"/>
      <c r="L282" s="36"/>
      <c r="M282" s="191" t="s">
        <v>1</v>
      </c>
      <c r="N282" s="192" t="s">
        <v>38</v>
      </c>
      <c r="O282" s="68"/>
      <c r="P282" s="193">
        <f t="shared" si="41"/>
        <v>0</v>
      </c>
      <c r="Q282" s="193">
        <v>0</v>
      </c>
      <c r="R282" s="193">
        <f t="shared" si="42"/>
        <v>0</v>
      </c>
      <c r="S282" s="193">
        <v>0</v>
      </c>
      <c r="T282" s="194">
        <f t="shared" si="43"/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95" t="s">
        <v>179</v>
      </c>
      <c r="AT282" s="195" t="s">
        <v>175</v>
      </c>
      <c r="AU282" s="195" t="s">
        <v>180</v>
      </c>
      <c r="AY282" s="14" t="s">
        <v>172</v>
      </c>
      <c r="BE282" s="196">
        <f t="shared" si="44"/>
        <v>0</v>
      </c>
      <c r="BF282" s="196">
        <f t="shared" si="45"/>
        <v>0</v>
      </c>
      <c r="BG282" s="196">
        <f t="shared" si="46"/>
        <v>0</v>
      </c>
      <c r="BH282" s="196">
        <f t="shared" si="47"/>
        <v>0</v>
      </c>
      <c r="BI282" s="196">
        <f t="shared" si="48"/>
        <v>0</v>
      </c>
      <c r="BJ282" s="14" t="s">
        <v>180</v>
      </c>
      <c r="BK282" s="196">
        <f t="shared" si="49"/>
        <v>0</v>
      </c>
      <c r="BL282" s="14" t="s">
        <v>179</v>
      </c>
      <c r="BM282" s="195" t="s">
        <v>1467</v>
      </c>
    </row>
    <row r="283" spans="1:65" s="2" customFormat="1" ht="24.2" customHeight="1">
      <c r="A283" s="31"/>
      <c r="B283" s="32"/>
      <c r="C283" s="184" t="s">
        <v>1222</v>
      </c>
      <c r="D283" s="184" t="s">
        <v>175</v>
      </c>
      <c r="E283" s="185" t="s">
        <v>1437</v>
      </c>
      <c r="F283" s="186" t="s">
        <v>1438</v>
      </c>
      <c r="G283" s="187" t="s">
        <v>1048</v>
      </c>
      <c r="H283" s="188">
        <v>1</v>
      </c>
      <c r="I283" s="189"/>
      <c r="J283" s="188">
        <f t="shared" si="40"/>
        <v>0</v>
      </c>
      <c r="K283" s="190"/>
      <c r="L283" s="36"/>
      <c r="M283" s="191" t="s">
        <v>1</v>
      </c>
      <c r="N283" s="192" t="s">
        <v>38</v>
      </c>
      <c r="O283" s="68"/>
      <c r="P283" s="193">
        <f t="shared" si="41"/>
        <v>0</v>
      </c>
      <c r="Q283" s="193">
        <v>0</v>
      </c>
      <c r="R283" s="193">
        <f t="shared" si="42"/>
        <v>0</v>
      </c>
      <c r="S283" s="193">
        <v>0</v>
      </c>
      <c r="T283" s="194">
        <f t="shared" si="43"/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95" t="s">
        <v>179</v>
      </c>
      <c r="AT283" s="195" t="s">
        <v>175</v>
      </c>
      <c r="AU283" s="195" t="s">
        <v>180</v>
      </c>
      <c r="AY283" s="14" t="s">
        <v>172</v>
      </c>
      <c r="BE283" s="196">
        <f t="shared" si="44"/>
        <v>0</v>
      </c>
      <c r="BF283" s="196">
        <f t="shared" si="45"/>
        <v>0</v>
      </c>
      <c r="BG283" s="196">
        <f t="shared" si="46"/>
        <v>0</v>
      </c>
      <c r="BH283" s="196">
        <f t="shared" si="47"/>
        <v>0</v>
      </c>
      <c r="BI283" s="196">
        <f t="shared" si="48"/>
        <v>0</v>
      </c>
      <c r="BJ283" s="14" t="s">
        <v>180</v>
      </c>
      <c r="BK283" s="196">
        <f t="shared" si="49"/>
        <v>0</v>
      </c>
      <c r="BL283" s="14" t="s">
        <v>179</v>
      </c>
      <c r="BM283" s="195" t="s">
        <v>1470</v>
      </c>
    </row>
    <row r="284" spans="1:65" s="2" customFormat="1" ht="24.2" customHeight="1">
      <c r="A284" s="31"/>
      <c r="B284" s="32"/>
      <c r="C284" s="184" t="s">
        <v>1471</v>
      </c>
      <c r="D284" s="184" t="s">
        <v>175</v>
      </c>
      <c r="E284" s="185" t="s">
        <v>1440</v>
      </c>
      <c r="F284" s="186" t="s">
        <v>1441</v>
      </c>
      <c r="G284" s="187" t="s">
        <v>1048</v>
      </c>
      <c r="H284" s="188">
        <v>10</v>
      </c>
      <c r="I284" s="189"/>
      <c r="J284" s="188">
        <f t="shared" si="40"/>
        <v>0</v>
      </c>
      <c r="K284" s="190"/>
      <c r="L284" s="36"/>
      <c r="M284" s="191" t="s">
        <v>1</v>
      </c>
      <c r="N284" s="192" t="s">
        <v>38</v>
      </c>
      <c r="O284" s="68"/>
      <c r="P284" s="193">
        <f t="shared" si="41"/>
        <v>0</v>
      </c>
      <c r="Q284" s="193">
        <v>0</v>
      </c>
      <c r="R284" s="193">
        <f t="shared" si="42"/>
        <v>0</v>
      </c>
      <c r="S284" s="193">
        <v>0</v>
      </c>
      <c r="T284" s="194">
        <f t="shared" si="43"/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95" t="s">
        <v>179</v>
      </c>
      <c r="AT284" s="195" t="s">
        <v>175</v>
      </c>
      <c r="AU284" s="195" t="s">
        <v>180</v>
      </c>
      <c r="AY284" s="14" t="s">
        <v>172</v>
      </c>
      <c r="BE284" s="196">
        <f t="shared" si="44"/>
        <v>0</v>
      </c>
      <c r="BF284" s="196">
        <f t="shared" si="45"/>
        <v>0</v>
      </c>
      <c r="BG284" s="196">
        <f t="shared" si="46"/>
        <v>0</v>
      </c>
      <c r="BH284" s="196">
        <f t="shared" si="47"/>
        <v>0</v>
      </c>
      <c r="BI284" s="196">
        <f t="shared" si="48"/>
        <v>0</v>
      </c>
      <c r="BJ284" s="14" t="s">
        <v>180</v>
      </c>
      <c r="BK284" s="196">
        <f t="shared" si="49"/>
        <v>0</v>
      </c>
      <c r="BL284" s="14" t="s">
        <v>179</v>
      </c>
      <c r="BM284" s="195" t="s">
        <v>1474</v>
      </c>
    </row>
    <row r="285" spans="1:65" s="2" customFormat="1" ht="24.2" customHeight="1">
      <c r="A285" s="31"/>
      <c r="B285" s="32"/>
      <c r="C285" s="184" t="s">
        <v>1225</v>
      </c>
      <c r="D285" s="184" t="s">
        <v>175</v>
      </c>
      <c r="E285" s="185" t="s">
        <v>1444</v>
      </c>
      <c r="F285" s="186" t="s">
        <v>1445</v>
      </c>
      <c r="G285" s="187" t="s">
        <v>1048</v>
      </c>
      <c r="H285" s="188">
        <v>2</v>
      </c>
      <c r="I285" s="189"/>
      <c r="J285" s="188">
        <f t="shared" si="40"/>
        <v>0</v>
      </c>
      <c r="K285" s="190"/>
      <c r="L285" s="36"/>
      <c r="M285" s="191" t="s">
        <v>1</v>
      </c>
      <c r="N285" s="192" t="s">
        <v>38</v>
      </c>
      <c r="O285" s="68"/>
      <c r="P285" s="193">
        <f t="shared" si="41"/>
        <v>0</v>
      </c>
      <c r="Q285" s="193">
        <v>0</v>
      </c>
      <c r="R285" s="193">
        <f t="shared" si="42"/>
        <v>0</v>
      </c>
      <c r="S285" s="193">
        <v>0</v>
      </c>
      <c r="T285" s="194">
        <f t="shared" si="43"/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95" t="s">
        <v>179</v>
      </c>
      <c r="AT285" s="195" t="s">
        <v>175</v>
      </c>
      <c r="AU285" s="195" t="s">
        <v>180</v>
      </c>
      <c r="AY285" s="14" t="s">
        <v>172</v>
      </c>
      <c r="BE285" s="196">
        <f t="shared" si="44"/>
        <v>0</v>
      </c>
      <c r="BF285" s="196">
        <f t="shared" si="45"/>
        <v>0</v>
      </c>
      <c r="BG285" s="196">
        <f t="shared" si="46"/>
        <v>0</v>
      </c>
      <c r="BH285" s="196">
        <f t="shared" si="47"/>
        <v>0</v>
      </c>
      <c r="BI285" s="196">
        <f t="shared" si="48"/>
        <v>0</v>
      </c>
      <c r="BJ285" s="14" t="s">
        <v>180</v>
      </c>
      <c r="BK285" s="196">
        <f t="shared" si="49"/>
        <v>0</v>
      </c>
      <c r="BL285" s="14" t="s">
        <v>179</v>
      </c>
      <c r="BM285" s="195" t="s">
        <v>1477</v>
      </c>
    </row>
    <row r="286" spans="1:65" s="2" customFormat="1" ht="24.2" customHeight="1">
      <c r="A286" s="31"/>
      <c r="B286" s="32"/>
      <c r="C286" s="197" t="s">
        <v>1478</v>
      </c>
      <c r="D286" s="197" t="s">
        <v>256</v>
      </c>
      <c r="E286" s="198" t="s">
        <v>1447</v>
      </c>
      <c r="F286" s="199" t="s">
        <v>1448</v>
      </c>
      <c r="G286" s="200" t="s">
        <v>1048</v>
      </c>
      <c r="H286" s="201">
        <v>2</v>
      </c>
      <c r="I286" s="202"/>
      <c r="J286" s="201">
        <f t="shared" ref="J286:J317" si="50">ROUND(I286*H286,2)</f>
        <v>0</v>
      </c>
      <c r="K286" s="203"/>
      <c r="L286" s="204"/>
      <c r="M286" s="205" t="s">
        <v>1</v>
      </c>
      <c r="N286" s="206" t="s">
        <v>38</v>
      </c>
      <c r="O286" s="68"/>
      <c r="P286" s="193">
        <f t="shared" ref="P286:P317" si="51">O286*H286</f>
        <v>0</v>
      </c>
      <c r="Q286" s="193">
        <v>0.05</v>
      </c>
      <c r="R286" s="193">
        <f t="shared" ref="R286:R317" si="52">Q286*H286</f>
        <v>0.1</v>
      </c>
      <c r="S286" s="193">
        <v>0</v>
      </c>
      <c r="T286" s="194">
        <f t="shared" ref="T286:T317" si="53">S286*H286</f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95" t="s">
        <v>220</v>
      </c>
      <c r="AT286" s="195" t="s">
        <v>256</v>
      </c>
      <c r="AU286" s="195" t="s">
        <v>180</v>
      </c>
      <c r="AY286" s="14" t="s">
        <v>172</v>
      </c>
      <c r="BE286" s="196">
        <f t="shared" ref="BE286:BE317" si="54">IF(N286="základná",J286,0)</f>
        <v>0</v>
      </c>
      <c r="BF286" s="196">
        <f t="shared" ref="BF286:BF317" si="55">IF(N286="znížená",J286,0)</f>
        <v>0</v>
      </c>
      <c r="BG286" s="196">
        <f t="shared" ref="BG286:BG317" si="56">IF(N286="zákl. prenesená",J286,0)</f>
        <v>0</v>
      </c>
      <c r="BH286" s="196">
        <f t="shared" ref="BH286:BH317" si="57">IF(N286="zníž. prenesená",J286,0)</f>
        <v>0</v>
      </c>
      <c r="BI286" s="196">
        <f t="shared" ref="BI286:BI317" si="58">IF(N286="nulová",J286,0)</f>
        <v>0</v>
      </c>
      <c r="BJ286" s="14" t="s">
        <v>180</v>
      </c>
      <c r="BK286" s="196">
        <f t="shared" ref="BK286:BK317" si="59">ROUND(I286*H286,2)</f>
        <v>0</v>
      </c>
      <c r="BL286" s="14" t="s">
        <v>179</v>
      </c>
      <c r="BM286" s="195" t="s">
        <v>1481</v>
      </c>
    </row>
    <row r="287" spans="1:65" s="2" customFormat="1" ht="24.2" customHeight="1">
      <c r="A287" s="31"/>
      <c r="B287" s="32"/>
      <c r="C287" s="184" t="s">
        <v>1228</v>
      </c>
      <c r="D287" s="184" t="s">
        <v>175</v>
      </c>
      <c r="E287" s="185" t="s">
        <v>1451</v>
      </c>
      <c r="F287" s="186" t="s">
        <v>1452</v>
      </c>
      <c r="G287" s="187" t="s">
        <v>1048</v>
      </c>
      <c r="H287" s="188">
        <v>3</v>
      </c>
      <c r="I287" s="189"/>
      <c r="J287" s="188">
        <f t="shared" si="50"/>
        <v>0</v>
      </c>
      <c r="K287" s="190"/>
      <c r="L287" s="36"/>
      <c r="M287" s="191" t="s">
        <v>1</v>
      </c>
      <c r="N287" s="192" t="s">
        <v>38</v>
      </c>
      <c r="O287" s="68"/>
      <c r="P287" s="193">
        <f t="shared" si="51"/>
        <v>0</v>
      </c>
      <c r="Q287" s="193">
        <v>0</v>
      </c>
      <c r="R287" s="193">
        <f t="shared" si="52"/>
        <v>0</v>
      </c>
      <c r="S287" s="193">
        <v>0</v>
      </c>
      <c r="T287" s="194">
        <f t="shared" si="53"/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95" t="s">
        <v>179</v>
      </c>
      <c r="AT287" s="195" t="s">
        <v>175</v>
      </c>
      <c r="AU287" s="195" t="s">
        <v>180</v>
      </c>
      <c r="AY287" s="14" t="s">
        <v>172</v>
      </c>
      <c r="BE287" s="196">
        <f t="shared" si="54"/>
        <v>0</v>
      </c>
      <c r="BF287" s="196">
        <f t="shared" si="55"/>
        <v>0</v>
      </c>
      <c r="BG287" s="196">
        <f t="shared" si="56"/>
        <v>0</v>
      </c>
      <c r="BH287" s="196">
        <f t="shared" si="57"/>
        <v>0</v>
      </c>
      <c r="BI287" s="196">
        <f t="shared" si="58"/>
        <v>0</v>
      </c>
      <c r="BJ287" s="14" t="s">
        <v>180</v>
      </c>
      <c r="BK287" s="196">
        <f t="shared" si="59"/>
        <v>0</v>
      </c>
      <c r="BL287" s="14" t="s">
        <v>179</v>
      </c>
      <c r="BM287" s="195" t="s">
        <v>1484</v>
      </c>
    </row>
    <row r="288" spans="1:65" s="2" customFormat="1" ht="24.2" customHeight="1">
      <c r="A288" s="31"/>
      <c r="B288" s="32"/>
      <c r="C288" s="184" t="s">
        <v>1485</v>
      </c>
      <c r="D288" s="184" t="s">
        <v>175</v>
      </c>
      <c r="E288" s="185" t="s">
        <v>1454</v>
      </c>
      <c r="F288" s="186" t="s">
        <v>1455</v>
      </c>
      <c r="G288" s="187" t="s">
        <v>1048</v>
      </c>
      <c r="H288" s="188">
        <v>2</v>
      </c>
      <c r="I288" s="189"/>
      <c r="J288" s="188">
        <f t="shared" si="50"/>
        <v>0</v>
      </c>
      <c r="K288" s="190"/>
      <c r="L288" s="36"/>
      <c r="M288" s="191" t="s">
        <v>1</v>
      </c>
      <c r="N288" s="192" t="s">
        <v>38</v>
      </c>
      <c r="O288" s="68"/>
      <c r="P288" s="193">
        <f t="shared" si="51"/>
        <v>0</v>
      </c>
      <c r="Q288" s="193">
        <v>0</v>
      </c>
      <c r="R288" s="193">
        <f t="shared" si="52"/>
        <v>0</v>
      </c>
      <c r="S288" s="193">
        <v>0</v>
      </c>
      <c r="T288" s="194">
        <f t="shared" si="53"/>
        <v>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R288" s="195" t="s">
        <v>179</v>
      </c>
      <c r="AT288" s="195" t="s">
        <v>175</v>
      </c>
      <c r="AU288" s="195" t="s">
        <v>180</v>
      </c>
      <c r="AY288" s="14" t="s">
        <v>172</v>
      </c>
      <c r="BE288" s="196">
        <f t="shared" si="54"/>
        <v>0</v>
      </c>
      <c r="BF288" s="196">
        <f t="shared" si="55"/>
        <v>0</v>
      </c>
      <c r="BG288" s="196">
        <f t="shared" si="56"/>
        <v>0</v>
      </c>
      <c r="BH288" s="196">
        <f t="shared" si="57"/>
        <v>0</v>
      </c>
      <c r="BI288" s="196">
        <f t="shared" si="58"/>
        <v>0</v>
      </c>
      <c r="BJ288" s="14" t="s">
        <v>180</v>
      </c>
      <c r="BK288" s="196">
        <f t="shared" si="59"/>
        <v>0</v>
      </c>
      <c r="BL288" s="14" t="s">
        <v>179</v>
      </c>
      <c r="BM288" s="195" t="s">
        <v>1488</v>
      </c>
    </row>
    <row r="289" spans="1:65" s="2" customFormat="1" ht="37.9" customHeight="1">
      <c r="A289" s="31"/>
      <c r="B289" s="32"/>
      <c r="C289" s="197" t="s">
        <v>1231</v>
      </c>
      <c r="D289" s="197" t="s">
        <v>256</v>
      </c>
      <c r="E289" s="198" t="s">
        <v>1458</v>
      </c>
      <c r="F289" s="199" t="s">
        <v>1459</v>
      </c>
      <c r="G289" s="200" t="s">
        <v>1048</v>
      </c>
      <c r="H289" s="201">
        <v>2</v>
      </c>
      <c r="I289" s="202"/>
      <c r="J289" s="201">
        <f t="shared" si="50"/>
        <v>0</v>
      </c>
      <c r="K289" s="203"/>
      <c r="L289" s="204"/>
      <c r="M289" s="205" t="s">
        <v>1</v>
      </c>
      <c r="N289" s="206" t="s">
        <v>38</v>
      </c>
      <c r="O289" s="68"/>
      <c r="P289" s="193">
        <f t="shared" si="51"/>
        <v>0</v>
      </c>
      <c r="Q289" s="193">
        <v>0.17499999999999999</v>
      </c>
      <c r="R289" s="193">
        <f t="shared" si="52"/>
        <v>0.35</v>
      </c>
      <c r="S289" s="193">
        <v>0</v>
      </c>
      <c r="T289" s="194">
        <f t="shared" si="53"/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95" t="s">
        <v>220</v>
      </c>
      <c r="AT289" s="195" t="s">
        <v>256</v>
      </c>
      <c r="AU289" s="195" t="s">
        <v>180</v>
      </c>
      <c r="AY289" s="14" t="s">
        <v>172</v>
      </c>
      <c r="BE289" s="196">
        <f t="shared" si="54"/>
        <v>0</v>
      </c>
      <c r="BF289" s="196">
        <f t="shared" si="55"/>
        <v>0</v>
      </c>
      <c r="BG289" s="196">
        <f t="shared" si="56"/>
        <v>0</v>
      </c>
      <c r="BH289" s="196">
        <f t="shared" si="57"/>
        <v>0</v>
      </c>
      <c r="BI289" s="196">
        <f t="shared" si="58"/>
        <v>0</v>
      </c>
      <c r="BJ289" s="14" t="s">
        <v>180</v>
      </c>
      <c r="BK289" s="196">
        <f t="shared" si="59"/>
        <v>0</v>
      </c>
      <c r="BL289" s="14" t="s">
        <v>179</v>
      </c>
      <c r="BM289" s="195" t="s">
        <v>1491</v>
      </c>
    </row>
    <row r="290" spans="1:65" s="2" customFormat="1" ht="24.2" customHeight="1">
      <c r="A290" s="31"/>
      <c r="B290" s="32"/>
      <c r="C290" s="184" t="s">
        <v>1492</v>
      </c>
      <c r="D290" s="184" t="s">
        <v>175</v>
      </c>
      <c r="E290" s="185" t="s">
        <v>1461</v>
      </c>
      <c r="F290" s="186" t="s">
        <v>1462</v>
      </c>
      <c r="G290" s="187" t="s">
        <v>1048</v>
      </c>
      <c r="H290" s="188">
        <v>2</v>
      </c>
      <c r="I290" s="189"/>
      <c r="J290" s="188">
        <f t="shared" si="50"/>
        <v>0</v>
      </c>
      <c r="K290" s="190"/>
      <c r="L290" s="36"/>
      <c r="M290" s="191" t="s">
        <v>1</v>
      </c>
      <c r="N290" s="192" t="s">
        <v>38</v>
      </c>
      <c r="O290" s="68"/>
      <c r="P290" s="193">
        <f t="shared" si="51"/>
        <v>0</v>
      </c>
      <c r="Q290" s="193">
        <v>0.17</v>
      </c>
      <c r="R290" s="193">
        <f t="shared" si="52"/>
        <v>0.34</v>
      </c>
      <c r="S290" s="193">
        <v>0.17</v>
      </c>
      <c r="T290" s="194">
        <f t="shared" si="53"/>
        <v>0.34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95" t="s">
        <v>179</v>
      </c>
      <c r="AT290" s="195" t="s">
        <v>175</v>
      </c>
      <c r="AU290" s="195" t="s">
        <v>180</v>
      </c>
      <c r="AY290" s="14" t="s">
        <v>172</v>
      </c>
      <c r="BE290" s="196">
        <f t="shared" si="54"/>
        <v>0</v>
      </c>
      <c r="BF290" s="196">
        <f t="shared" si="55"/>
        <v>0</v>
      </c>
      <c r="BG290" s="196">
        <f t="shared" si="56"/>
        <v>0</v>
      </c>
      <c r="BH290" s="196">
        <f t="shared" si="57"/>
        <v>0</v>
      </c>
      <c r="BI290" s="196">
        <f t="shared" si="58"/>
        <v>0</v>
      </c>
      <c r="BJ290" s="14" t="s">
        <v>180</v>
      </c>
      <c r="BK290" s="196">
        <f t="shared" si="59"/>
        <v>0</v>
      </c>
      <c r="BL290" s="14" t="s">
        <v>179</v>
      </c>
      <c r="BM290" s="195" t="s">
        <v>1495</v>
      </c>
    </row>
    <row r="291" spans="1:65" s="2" customFormat="1" ht="24.2" customHeight="1">
      <c r="A291" s="31"/>
      <c r="B291" s="32"/>
      <c r="C291" s="184" t="s">
        <v>1234</v>
      </c>
      <c r="D291" s="184" t="s">
        <v>175</v>
      </c>
      <c r="E291" s="185" t="s">
        <v>1465</v>
      </c>
      <c r="F291" s="186" t="s">
        <v>1466</v>
      </c>
      <c r="G291" s="187" t="s">
        <v>1048</v>
      </c>
      <c r="H291" s="188">
        <v>1</v>
      </c>
      <c r="I291" s="189"/>
      <c r="J291" s="188">
        <f t="shared" si="50"/>
        <v>0</v>
      </c>
      <c r="K291" s="190"/>
      <c r="L291" s="36"/>
      <c r="M291" s="191" t="s">
        <v>1</v>
      </c>
      <c r="N291" s="192" t="s">
        <v>38</v>
      </c>
      <c r="O291" s="68"/>
      <c r="P291" s="193">
        <f t="shared" si="51"/>
        <v>0</v>
      </c>
      <c r="Q291" s="193">
        <v>0</v>
      </c>
      <c r="R291" s="193">
        <f t="shared" si="52"/>
        <v>0</v>
      </c>
      <c r="S291" s="193">
        <v>0</v>
      </c>
      <c r="T291" s="194">
        <f t="shared" si="53"/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95" t="s">
        <v>179</v>
      </c>
      <c r="AT291" s="195" t="s">
        <v>175</v>
      </c>
      <c r="AU291" s="195" t="s">
        <v>180</v>
      </c>
      <c r="AY291" s="14" t="s">
        <v>172</v>
      </c>
      <c r="BE291" s="196">
        <f t="shared" si="54"/>
        <v>0</v>
      </c>
      <c r="BF291" s="196">
        <f t="shared" si="55"/>
        <v>0</v>
      </c>
      <c r="BG291" s="196">
        <f t="shared" si="56"/>
        <v>0</v>
      </c>
      <c r="BH291" s="196">
        <f t="shared" si="57"/>
        <v>0</v>
      </c>
      <c r="BI291" s="196">
        <f t="shared" si="58"/>
        <v>0</v>
      </c>
      <c r="BJ291" s="14" t="s">
        <v>180</v>
      </c>
      <c r="BK291" s="196">
        <f t="shared" si="59"/>
        <v>0</v>
      </c>
      <c r="BL291" s="14" t="s">
        <v>179</v>
      </c>
      <c r="BM291" s="195" t="s">
        <v>1498</v>
      </c>
    </row>
    <row r="292" spans="1:65" s="2" customFormat="1" ht="24.2" customHeight="1">
      <c r="A292" s="31"/>
      <c r="B292" s="32"/>
      <c r="C292" s="197" t="s">
        <v>1499</v>
      </c>
      <c r="D292" s="197" t="s">
        <v>256</v>
      </c>
      <c r="E292" s="198" t="s">
        <v>1876</v>
      </c>
      <c r="F292" s="199" t="s">
        <v>1877</v>
      </c>
      <c r="G292" s="200" t="s">
        <v>1048</v>
      </c>
      <c r="H292" s="201">
        <v>1</v>
      </c>
      <c r="I292" s="202"/>
      <c r="J292" s="201">
        <f t="shared" si="50"/>
        <v>0</v>
      </c>
      <c r="K292" s="203"/>
      <c r="L292" s="204"/>
      <c r="M292" s="205" t="s">
        <v>1</v>
      </c>
      <c r="N292" s="206" t="s">
        <v>38</v>
      </c>
      <c r="O292" s="68"/>
      <c r="P292" s="193">
        <f t="shared" si="51"/>
        <v>0</v>
      </c>
      <c r="Q292" s="193">
        <v>2.15</v>
      </c>
      <c r="R292" s="193">
        <f t="shared" si="52"/>
        <v>2.15</v>
      </c>
      <c r="S292" s="193">
        <v>0</v>
      </c>
      <c r="T292" s="194">
        <f t="shared" si="53"/>
        <v>0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95" t="s">
        <v>220</v>
      </c>
      <c r="AT292" s="195" t="s">
        <v>256</v>
      </c>
      <c r="AU292" s="195" t="s">
        <v>180</v>
      </c>
      <c r="AY292" s="14" t="s">
        <v>172</v>
      </c>
      <c r="BE292" s="196">
        <f t="shared" si="54"/>
        <v>0</v>
      </c>
      <c r="BF292" s="196">
        <f t="shared" si="55"/>
        <v>0</v>
      </c>
      <c r="BG292" s="196">
        <f t="shared" si="56"/>
        <v>0</v>
      </c>
      <c r="BH292" s="196">
        <f t="shared" si="57"/>
        <v>0</v>
      </c>
      <c r="BI292" s="196">
        <f t="shared" si="58"/>
        <v>0</v>
      </c>
      <c r="BJ292" s="14" t="s">
        <v>180</v>
      </c>
      <c r="BK292" s="196">
        <f t="shared" si="59"/>
        <v>0</v>
      </c>
      <c r="BL292" s="14" t="s">
        <v>179</v>
      </c>
      <c r="BM292" s="195" t="s">
        <v>1502</v>
      </c>
    </row>
    <row r="293" spans="1:65" s="2" customFormat="1" ht="24.2" customHeight="1">
      <c r="A293" s="31"/>
      <c r="B293" s="32"/>
      <c r="C293" s="184" t="s">
        <v>1237</v>
      </c>
      <c r="D293" s="184" t="s">
        <v>175</v>
      </c>
      <c r="E293" s="185" t="s">
        <v>1472</v>
      </c>
      <c r="F293" s="186" t="s">
        <v>1473</v>
      </c>
      <c r="G293" s="187" t="s">
        <v>1048</v>
      </c>
      <c r="H293" s="188">
        <v>2</v>
      </c>
      <c r="I293" s="189"/>
      <c r="J293" s="188">
        <f t="shared" si="50"/>
        <v>0</v>
      </c>
      <c r="K293" s="190"/>
      <c r="L293" s="36"/>
      <c r="M293" s="191" t="s">
        <v>1</v>
      </c>
      <c r="N293" s="192" t="s">
        <v>38</v>
      </c>
      <c r="O293" s="68"/>
      <c r="P293" s="193">
        <f t="shared" si="51"/>
        <v>0</v>
      </c>
      <c r="Q293" s="193">
        <v>0</v>
      </c>
      <c r="R293" s="193">
        <f t="shared" si="52"/>
        <v>0</v>
      </c>
      <c r="S293" s="193">
        <v>0</v>
      </c>
      <c r="T293" s="194">
        <f t="shared" si="53"/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95" t="s">
        <v>179</v>
      </c>
      <c r="AT293" s="195" t="s">
        <v>175</v>
      </c>
      <c r="AU293" s="195" t="s">
        <v>180</v>
      </c>
      <c r="AY293" s="14" t="s">
        <v>172</v>
      </c>
      <c r="BE293" s="196">
        <f t="shared" si="54"/>
        <v>0</v>
      </c>
      <c r="BF293" s="196">
        <f t="shared" si="55"/>
        <v>0</v>
      </c>
      <c r="BG293" s="196">
        <f t="shared" si="56"/>
        <v>0</v>
      </c>
      <c r="BH293" s="196">
        <f t="shared" si="57"/>
        <v>0</v>
      </c>
      <c r="BI293" s="196">
        <f t="shared" si="58"/>
        <v>0</v>
      </c>
      <c r="BJ293" s="14" t="s">
        <v>180</v>
      </c>
      <c r="BK293" s="196">
        <f t="shared" si="59"/>
        <v>0</v>
      </c>
      <c r="BL293" s="14" t="s">
        <v>179</v>
      </c>
      <c r="BM293" s="195" t="s">
        <v>1505</v>
      </c>
    </row>
    <row r="294" spans="1:65" s="2" customFormat="1" ht="24.2" customHeight="1">
      <c r="A294" s="31"/>
      <c r="B294" s="32"/>
      <c r="C294" s="197" t="s">
        <v>1506</v>
      </c>
      <c r="D294" s="197" t="s">
        <v>256</v>
      </c>
      <c r="E294" s="198" t="s">
        <v>1880</v>
      </c>
      <c r="F294" s="199" t="s">
        <v>1881</v>
      </c>
      <c r="G294" s="200" t="s">
        <v>1048</v>
      </c>
      <c r="H294" s="201">
        <v>2</v>
      </c>
      <c r="I294" s="202"/>
      <c r="J294" s="201">
        <f t="shared" si="50"/>
        <v>0</v>
      </c>
      <c r="K294" s="203"/>
      <c r="L294" s="204"/>
      <c r="M294" s="205" t="s">
        <v>1</v>
      </c>
      <c r="N294" s="206" t="s">
        <v>38</v>
      </c>
      <c r="O294" s="68"/>
      <c r="P294" s="193">
        <f t="shared" si="51"/>
        <v>0</v>
      </c>
      <c r="Q294" s="193">
        <v>8.4000000000000005E-2</v>
      </c>
      <c r="R294" s="193">
        <f t="shared" si="52"/>
        <v>0.16800000000000001</v>
      </c>
      <c r="S294" s="193">
        <v>0</v>
      </c>
      <c r="T294" s="194">
        <f t="shared" si="53"/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95" t="s">
        <v>220</v>
      </c>
      <c r="AT294" s="195" t="s">
        <v>256</v>
      </c>
      <c r="AU294" s="195" t="s">
        <v>180</v>
      </c>
      <c r="AY294" s="14" t="s">
        <v>172</v>
      </c>
      <c r="BE294" s="196">
        <f t="shared" si="54"/>
        <v>0</v>
      </c>
      <c r="BF294" s="196">
        <f t="shared" si="55"/>
        <v>0</v>
      </c>
      <c r="BG294" s="196">
        <f t="shared" si="56"/>
        <v>0</v>
      </c>
      <c r="BH294" s="196">
        <f t="shared" si="57"/>
        <v>0</v>
      </c>
      <c r="BI294" s="196">
        <f t="shared" si="58"/>
        <v>0</v>
      </c>
      <c r="BJ294" s="14" t="s">
        <v>180</v>
      </c>
      <c r="BK294" s="196">
        <f t="shared" si="59"/>
        <v>0</v>
      </c>
      <c r="BL294" s="14" t="s">
        <v>179</v>
      </c>
      <c r="BM294" s="195" t="s">
        <v>1509</v>
      </c>
    </row>
    <row r="295" spans="1:65" s="2" customFormat="1" ht="24.2" customHeight="1">
      <c r="A295" s="31"/>
      <c r="B295" s="32"/>
      <c r="C295" s="184" t="s">
        <v>1240</v>
      </c>
      <c r="D295" s="184" t="s">
        <v>175</v>
      </c>
      <c r="E295" s="185" t="s">
        <v>1882</v>
      </c>
      <c r="F295" s="186" t="s">
        <v>1883</v>
      </c>
      <c r="G295" s="187" t="s">
        <v>1048</v>
      </c>
      <c r="H295" s="188">
        <v>2</v>
      </c>
      <c r="I295" s="189"/>
      <c r="J295" s="188">
        <f t="shared" si="50"/>
        <v>0</v>
      </c>
      <c r="K295" s="190"/>
      <c r="L295" s="36"/>
      <c r="M295" s="191" t="s">
        <v>1</v>
      </c>
      <c r="N295" s="192" t="s">
        <v>38</v>
      </c>
      <c r="O295" s="68"/>
      <c r="P295" s="193">
        <f t="shared" si="51"/>
        <v>0</v>
      </c>
      <c r="Q295" s="193">
        <v>0</v>
      </c>
      <c r="R295" s="193">
        <f t="shared" si="52"/>
        <v>0</v>
      </c>
      <c r="S295" s="193">
        <v>0</v>
      </c>
      <c r="T295" s="194">
        <f t="shared" si="53"/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95" t="s">
        <v>179</v>
      </c>
      <c r="AT295" s="195" t="s">
        <v>175</v>
      </c>
      <c r="AU295" s="195" t="s">
        <v>180</v>
      </c>
      <c r="AY295" s="14" t="s">
        <v>172</v>
      </c>
      <c r="BE295" s="196">
        <f t="shared" si="54"/>
        <v>0</v>
      </c>
      <c r="BF295" s="196">
        <f t="shared" si="55"/>
        <v>0</v>
      </c>
      <c r="BG295" s="196">
        <f t="shared" si="56"/>
        <v>0</v>
      </c>
      <c r="BH295" s="196">
        <f t="shared" si="57"/>
        <v>0</v>
      </c>
      <c r="BI295" s="196">
        <f t="shared" si="58"/>
        <v>0</v>
      </c>
      <c r="BJ295" s="14" t="s">
        <v>180</v>
      </c>
      <c r="BK295" s="196">
        <f t="shared" si="59"/>
        <v>0</v>
      </c>
      <c r="BL295" s="14" t="s">
        <v>179</v>
      </c>
      <c r="BM295" s="195" t="s">
        <v>1512</v>
      </c>
    </row>
    <row r="296" spans="1:65" s="2" customFormat="1" ht="24.2" customHeight="1">
      <c r="A296" s="31"/>
      <c r="B296" s="32"/>
      <c r="C296" s="184" t="s">
        <v>1513</v>
      </c>
      <c r="D296" s="184" t="s">
        <v>175</v>
      </c>
      <c r="E296" s="185" t="s">
        <v>1884</v>
      </c>
      <c r="F296" s="186" t="s">
        <v>1885</v>
      </c>
      <c r="G296" s="187" t="s">
        <v>1048</v>
      </c>
      <c r="H296" s="188">
        <v>4</v>
      </c>
      <c r="I296" s="189"/>
      <c r="J296" s="188">
        <f t="shared" si="50"/>
        <v>0</v>
      </c>
      <c r="K296" s="190"/>
      <c r="L296" s="36"/>
      <c r="M296" s="191" t="s">
        <v>1</v>
      </c>
      <c r="N296" s="192" t="s">
        <v>38</v>
      </c>
      <c r="O296" s="68"/>
      <c r="P296" s="193">
        <f t="shared" si="51"/>
        <v>0</v>
      </c>
      <c r="Q296" s="193">
        <v>0</v>
      </c>
      <c r="R296" s="193">
        <f t="shared" si="52"/>
        <v>0</v>
      </c>
      <c r="S296" s="193">
        <v>0</v>
      </c>
      <c r="T296" s="194">
        <f t="shared" si="53"/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95" t="s">
        <v>179</v>
      </c>
      <c r="AT296" s="195" t="s">
        <v>175</v>
      </c>
      <c r="AU296" s="195" t="s">
        <v>180</v>
      </c>
      <c r="AY296" s="14" t="s">
        <v>172</v>
      </c>
      <c r="BE296" s="196">
        <f t="shared" si="54"/>
        <v>0</v>
      </c>
      <c r="BF296" s="196">
        <f t="shared" si="55"/>
        <v>0</v>
      </c>
      <c r="BG296" s="196">
        <f t="shared" si="56"/>
        <v>0</v>
      </c>
      <c r="BH296" s="196">
        <f t="shared" si="57"/>
        <v>0</v>
      </c>
      <c r="BI296" s="196">
        <f t="shared" si="58"/>
        <v>0</v>
      </c>
      <c r="BJ296" s="14" t="s">
        <v>180</v>
      </c>
      <c r="BK296" s="196">
        <f t="shared" si="59"/>
        <v>0</v>
      </c>
      <c r="BL296" s="14" t="s">
        <v>179</v>
      </c>
      <c r="BM296" s="195" t="s">
        <v>1516</v>
      </c>
    </row>
    <row r="297" spans="1:65" s="2" customFormat="1" ht="24.2" customHeight="1">
      <c r="A297" s="31"/>
      <c r="B297" s="32"/>
      <c r="C297" s="197" t="s">
        <v>1243</v>
      </c>
      <c r="D297" s="197" t="s">
        <v>256</v>
      </c>
      <c r="E297" s="198" t="s">
        <v>1482</v>
      </c>
      <c r="F297" s="199" t="s">
        <v>1483</v>
      </c>
      <c r="G297" s="200" t="s">
        <v>1048</v>
      </c>
      <c r="H297" s="201">
        <v>2</v>
      </c>
      <c r="I297" s="202"/>
      <c r="J297" s="201">
        <f t="shared" si="50"/>
        <v>0</v>
      </c>
      <c r="K297" s="203"/>
      <c r="L297" s="204"/>
      <c r="M297" s="205" t="s">
        <v>1</v>
      </c>
      <c r="N297" s="206" t="s">
        <v>38</v>
      </c>
      <c r="O297" s="68"/>
      <c r="P297" s="193">
        <f t="shared" si="51"/>
        <v>0</v>
      </c>
      <c r="Q297" s="193">
        <v>1.0999999999999999E-2</v>
      </c>
      <c r="R297" s="193">
        <f t="shared" si="52"/>
        <v>2.1999999999999999E-2</v>
      </c>
      <c r="S297" s="193">
        <v>0</v>
      </c>
      <c r="T297" s="194">
        <f t="shared" si="53"/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95" t="s">
        <v>220</v>
      </c>
      <c r="AT297" s="195" t="s">
        <v>256</v>
      </c>
      <c r="AU297" s="195" t="s">
        <v>180</v>
      </c>
      <c r="AY297" s="14" t="s">
        <v>172</v>
      </c>
      <c r="BE297" s="196">
        <f t="shared" si="54"/>
        <v>0</v>
      </c>
      <c r="BF297" s="196">
        <f t="shared" si="55"/>
        <v>0</v>
      </c>
      <c r="BG297" s="196">
        <f t="shared" si="56"/>
        <v>0</v>
      </c>
      <c r="BH297" s="196">
        <f t="shared" si="57"/>
        <v>0</v>
      </c>
      <c r="BI297" s="196">
        <f t="shared" si="58"/>
        <v>0</v>
      </c>
      <c r="BJ297" s="14" t="s">
        <v>180</v>
      </c>
      <c r="BK297" s="196">
        <f t="shared" si="59"/>
        <v>0</v>
      </c>
      <c r="BL297" s="14" t="s">
        <v>179</v>
      </c>
      <c r="BM297" s="195" t="s">
        <v>1519</v>
      </c>
    </row>
    <row r="298" spans="1:65" s="2" customFormat="1" ht="24.2" customHeight="1">
      <c r="A298" s="31"/>
      <c r="B298" s="32"/>
      <c r="C298" s="197" t="s">
        <v>1520</v>
      </c>
      <c r="D298" s="197" t="s">
        <v>256</v>
      </c>
      <c r="E298" s="198" t="s">
        <v>1486</v>
      </c>
      <c r="F298" s="199" t="s">
        <v>1487</v>
      </c>
      <c r="G298" s="200" t="s">
        <v>1048</v>
      </c>
      <c r="H298" s="201">
        <v>2</v>
      </c>
      <c r="I298" s="202"/>
      <c r="J298" s="201">
        <f t="shared" si="50"/>
        <v>0</v>
      </c>
      <c r="K298" s="203"/>
      <c r="L298" s="204"/>
      <c r="M298" s="205" t="s">
        <v>1</v>
      </c>
      <c r="N298" s="206" t="s">
        <v>38</v>
      </c>
      <c r="O298" s="68"/>
      <c r="P298" s="193">
        <f t="shared" si="51"/>
        <v>0</v>
      </c>
      <c r="Q298" s="193">
        <v>1.6E-2</v>
      </c>
      <c r="R298" s="193">
        <f t="shared" si="52"/>
        <v>3.2000000000000001E-2</v>
      </c>
      <c r="S298" s="193">
        <v>0</v>
      </c>
      <c r="T298" s="194">
        <f t="shared" si="53"/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95" t="s">
        <v>220</v>
      </c>
      <c r="AT298" s="195" t="s">
        <v>256</v>
      </c>
      <c r="AU298" s="195" t="s">
        <v>180</v>
      </c>
      <c r="AY298" s="14" t="s">
        <v>172</v>
      </c>
      <c r="BE298" s="196">
        <f t="shared" si="54"/>
        <v>0</v>
      </c>
      <c r="BF298" s="196">
        <f t="shared" si="55"/>
        <v>0</v>
      </c>
      <c r="BG298" s="196">
        <f t="shared" si="56"/>
        <v>0</v>
      </c>
      <c r="BH298" s="196">
        <f t="shared" si="57"/>
        <v>0</v>
      </c>
      <c r="BI298" s="196">
        <f t="shared" si="58"/>
        <v>0</v>
      </c>
      <c r="BJ298" s="14" t="s">
        <v>180</v>
      </c>
      <c r="BK298" s="196">
        <f t="shared" si="59"/>
        <v>0</v>
      </c>
      <c r="BL298" s="14" t="s">
        <v>179</v>
      </c>
      <c r="BM298" s="195" t="s">
        <v>1523</v>
      </c>
    </row>
    <row r="299" spans="1:65" s="2" customFormat="1" ht="24.2" customHeight="1">
      <c r="A299" s="31"/>
      <c r="B299" s="32"/>
      <c r="C299" s="184" t="s">
        <v>1246</v>
      </c>
      <c r="D299" s="184" t="s">
        <v>175</v>
      </c>
      <c r="E299" s="185" t="s">
        <v>1886</v>
      </c>
      <c r="F299" s="186" t="s">
        <v>1887</v>
      </c>
      <c r="G299" s="187" t="s">
        <v>1048</v>
      </c>
      <c r="H299" s="188">
        <v>5</v>
      </c>
      <c r="I299" s="189"/>
      <c r="J299" s="188">
        <f t="shared" si="50"/>
        <v>0</v>
      </c>
      <c r="K299" s="190"/>
      <c r="L299" s="36"/>
      <c r="M299" s="191" t="s">
        <v>1</v>
      </c>
      <c r="N299" s="192" t="s">
        <v>38</v>
      </c>
      <c r="O299" s="68"/>
      <c r="P299" s="193">
        <f t="shared" si="51"/>
        <v>0</v>
      </c>
      <c r="Q299" s="193">
        <v>0</v>
      </c>
      <c r="R299" s="193">
        <f t="shared" si="52"/>
        <v>0</v>
      </c>
      <c r="S299" s="193">
        <v>0</v>
      </c>
      <c r="T299" s="194">
        <f t="shared" si="53"/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95" t="s">
        <v>179</v>
      </c>
      <c r="AT299" s="195" t="s">
        <v>175</v>
      </c>
      <c r="AU299" s="195" t="s">
        <v>180</v>
      </c>
      <c r="AY299" s="14" t="s">
        <v>172</v>
      </c>
      <c r="BE299" s="196">
        <f t="shared" si="54"/>
        <v>0</v>
      </c>
      <c r="BF299" s="196">
        <f t="shared" si="55"/>
        <v>0</v>
      </c>
      <c r="BG299" s="196">
        <f t="shared" si="56"/>
        <v>0</v>
      </c>
      <c r="BH299" s="196">
        <f t="shared" si="57"/>
        <v>0</v>
      </c>
      <c r="BI299" s="196">
        <f t="shared" si="58"/>
        <v>0</v>
      </c>
      <c r="BJ299" s="14" t="s">
        <v>180</v>
      </c>
      <c r="BK299" s="196">
        <f t="shared" si="59"/>
        <v>0</v>
      </c>
      <c r="BL299" s="14" t="s">
        <v>179</v>
      </c>
      <c r="BM299" s="195" t="s">
        <v>1526</v>
      </c>
    </row>
    <row r="300" spans="1:65" s="2" customFormat="1" ht="37.9" customHeight="1">
      <c r="A300" s="31"/>
      <c r="B300" s="32"/>
      <c r="C300" s="184" t="s">
        <v>1527</v>
      </c>
      <c r="D300" s="184" t="s">
        <v>175</v>
      </c>
      <c r="E300" s="185" t="s">
        <v>1493</v>
      </c>
      <c r="F300" s="186" t="s">
        <v>2357</v>
      </c>
      <c r="G300" s="187" t="s">
        <v>1048</v>
      </c>
      <c r="H300" s="188">
        <v>12</v>
      </c>
      <c r="I300" s="189"/>
      <c r="J300" s="188">
        <f t="shared" si="50"/>
        <v>0</v>
      </c>
      <c r="K300" s="190"/>
      <c r="L300" s="36"/>
      <c r="M300" s="191" t="s">
        <v>1</v>
      </c>
      <c r="N300" s="192" t="s">
        <v>38</v>
      </c>
      <c r="O300" s="68"/>
      <c r="P300" s="193">
        <f t="shared" si="51"/>
        <v>0</v>
      </c>
      <c r="Q300" s="193">
        <v>0</v>
      </c>
      <c r="R300" s="193">
        <f t="shared" si="52"/>
        <v>0</v>
      </c>
      <c r="S300" s="193">
        <v>0</v>
      </c>
      <c r="T300" s="194">
        <f t="shared" si="53"/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95" t="s">
        <v>179</v>
      </c>
      <c r="AT300" s="195" t="s">
        <v>175</v>
      </c>
      <c r="AU300" s="195" t="s">
        <v>180</v>
      </c>
      <c r="AY300" s="14" t="s">
        <v>172</v>
      </c>
      <c r="BE300" s="196">
        <f t="shared" si="54"/>
        <v>0</v>
      </c>
      <c r="BF300" s="196">
        <f t="shared" si="55"/>
        <v>0</v>
      </c>
      <c r="BG300" s="196">
        <f t="shared" si="56"/>
        <v>0</v>
      </c>
      <c r="BH300" s="196">
        <f t="shared" si="57"/>
        <v>0</v>
      </c>
      <c r="BI300" s="196">
        <f t="shared" si="58"/>
        <v>0</v>
      </c>
      <c r="BJ300" s="14" t="s">
        <v>180</v>
      </c>
      <c r="BK300" s="196">
        <f t="shared" si="59"/>
        <v>0</v>
      </c>
      <c r="BL300" s="14" t="s">
        <v>179</v>
      </c>
      <c r="BM300" s="195" t="s">
        <v>1530</v>
      </c>
    </row>
    <row r="301" spans="1:65" s="2" customFormat="1" ht="24.2" customHeight="1">
      <c r="A301" s="31"/>
      <c r="B301" s="32"/>
      <c r="C301" s="184" t="s">
        <v>1249</v>
      </c>
      <c r="D301" s="184" t="s">
        <v>175</v>
      </c>
      <c r="E301" s="185" t="s">
        <v>1496</v>
      </c>
      <c r="F301" s="186" t="s">
        <v>1497</v>
      </c>
      <c r="G301" s="187" t="s">
        <v>1048</v>
      </c>
      <c r="H301" s="188">
        <v>1</v>
      </c>
      <c r="I301" s="189"/>
      <c r="J301" s="188">
        <f t="shared" si="50"/>
        <v>0</v>
      </c>
      <c r="K301" s="190"/>
      <c r="L301" s="36"/>
      <c r="M301" s="191" t="s">
        <v>1</v>
      </c>
      <c r="N301" s="192" t="s">
        <v>38</v>
      </c>
      <c r="O301" s="68"/>
      <c r="P301" s="193">
        <f t="shared" si="51"/>
        <v>0</v>
      </c>
      <c r="Q301" s="193">
        <v>0</v>
      </c>
      <c r="R301" s="193">
        <f t="shared" si="52"/>
        <v>0</v>
      </c>
      <c r="S301" s="193">
        <v>0</v>
      </c>
      <c r="T301" s="194">
        <f t="shared" si="53"/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95" t="s">
        <v>179</v>
      </c>
      <c r="AT301" s="195" t="s">
        <v>175</v>
      </c>
      <c r="AU301" s="195" t="s">
        <v>180</v>
      </c>
      <c r="AY301" s="14" t="s">
        <v>172</v>
      </c>
      <c r="BE301" s="196">
        <f t="shared" si="54"/>
        <v>0</v>
      </c>
      <c r="BF301" s="196">
        <f t="shared" si="55"/>
        <v>0</v>
      </c>
      <c r="BG301" s="196">
        <f t="shared" si="56"/>
        <v>0</v>
      </c>
      <c r="BH301" s="196">
        <f t="shared" si="57"/>
        <v>0</v>
      </c>
      <c r="BI301" s="196">
        <f t="shared" si="58"/>
        <v>0</v>
      </c>
      <c r="BJ301" s="14" t="s">
        <v>180</v>
      </c>
      <c r="BK301" s="196">
        <f t="shared" si="59"/>
        <v>0</v>
      </c>
      <c r="BL301" s="14" t="s">
        <v>179</v>
      </c>
      <c r="BM301" s="195" t="s">
        <v>1533</v>
      </c>
    </row>
    <row r="302" spans="1:65" s="2" customFormat="1" ht="24.2" customHeight="1">
      <c r="A302" s="31"/>
      <c r="B302" s="32"/>
      <c r="C302" s="184" t="s">
        <v>1534</v>
      </c>
      <c r="D302" s="184" t="s">
        <v>175</v>
      </c>
      <c r="E302" s="185" t="s">
        <v>1500</v>
      </c>
      <c r="F302" s="186" t="s">
        <v>1501</v>
      </c>
      <c r="G302" s="187" t="s">
        <v>1048</v>
      </c>
      <c r="H302" s="188">
        <v>4</v>
      </c>
      <c r="I302" s="189"/>
      <c r="J302" s="188">
        <f t="shared" si="50"/>
        <v>0</v>
      </c>
      <c r="K302" s="190"/>
      <c r="L302" s="36"/>
      <c r="M302" s="191" t="s">
        <v>1</v>
      </c>
      <c r="N302" s="192" t="s">
        <v>38</v>
      </c>
      <c r="O302" s="68"/>
      <c r="P302" s="193">
        <f t="shared" si="51"/>
        <v>0</v>
      </c>
      <c r="Q302" s="193">
        <v>0</v>
      </c>
      <c r="R302" s="193">
        <f t="shared" si="52"/>
        <v>0</v>
      </c>
      <c r="S302" s="193">
        <v>0</v>
      </c>
      <c r="T302" s="194">
        <f t="shared" si="53"/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95" t="s">
        <v>179</v>
      </c>
      <c r="AT302" s="195" t="s">
        <v>175</v>
      </c>
      <c r="AU302" s="195" t="s">
        <v>180</v>
      </c>
      <c r="AY302" s="14" t="s">
        <v>172</v>
      </c>
      <c r="BE302" s="196">
        <f t="shared" si="54"/>
        <v>0</v>
      </c>
      <c r="BF302" s="196">
        <f t="shared" si="55"/>
        <v>0</v>
      </c>
      <c r="BG302" s="196">
        <f t="shared" si="56"/>
        <v>0</v>
      </c>
      <c r="BH302" s="196">
        <f t="shared" si="57"/>
        <v>0</v>
      </c>
      <c r="BI302" s="196">
        <f t="shared" si="58"/>
        <v>0</v>
      </c>
      <c r="BJ302" s="14" t="s">
        <v>180</v>
      </c>
      <c r="BK302" s="196">
        <f t="shared" si="59"/>
        <v>0</v>
      </c>
      <c r="BL302" s="14" t="s">
        <v>179</v>
      </c>
      <c r="BM302" s="195" t="s">
        <v>1537</v>
      </c>
    </row>
    <row r="303" spans="1:65" s="2" customFormat="1" ht="24.2" customHeight="1">
      <c r="A303" s="31"/>
      <c r="B303" s="32"/>
      <c r="C303" s="197" t="s">
        <v>1253</v>
      </c>
      <c r="D303" s="197" t="s">
        <v>256</v>
      </c>
      <c r="E303" s="198" t="s">
        <v>1507</v>
      </c>
      <c r="F303" s="199" t="s">
        <v>1508</v>
      </c>
      <c r="G303" s="200" t="s">
        <v>1048</v>
      </c>
      <c r="H303" s="201">
        <v>4</v>
      </c>
      <c r="I303" s="202"/>
      <c r="J303" s="201">
        <f t="shared" si="50"/>
        <v>0</v>
      </c>
      <c r="K303" s="203"/>
      <c r="L303" s="204"/>
      <c r="M303" s="205" t="s">
        <v>1</v>
      </c>
      <c r="N303" s="206" t="s">
        <v>38</v>
      </c>
      <c r="O303" s="68"/>
      <c r="P303" s="193">
        <f t="shared" si="51"/>
        <v>0</v>
      </c>
      <c r="Q303" s="193">
        <v>0</v>
      </c>
      <c r="R303" s="193">
        <f t="shared" si="52"/>
        <v>0</v>
      </c>
      <c r="S303" s="193">
        <v>0</v>
      </c>
      <c r="T303" s="194">
        <f t="shared" si="53"/>
        <v>0</v>
      </c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R303" s="195" t="s">
        <v>220</v>
      </c>
      <c r="AT303" s="195" t="s">
        <v>256</v>
      </c>
      <c r="AU303" s="195" t="s">
        <v>180</v>
      </c>
      <c r="AY303" s="14" t="s">
        <v>172</v>
      </c>
      <c r="BE303" s="196">
        <f t="shared" si="54"/>
        <v>0</v>
      </c>
      <c r="BF303" s="196">
        <f t="shared" si="55"/>
        <v>0</v>
      </c>
      <c r="BG303" s="196">
        <f t="shared" si="56"/>
        <v>0</v>
      </c>
      <c r="BH303" s="196">
        <f t="shared" si="57"/>
        <v>0</v>
      </c>
      <c r="BI303" s="196">
        <f t="shared" si="58"/>
        <v>0</v>
      </c>
      <c r="BJ303" s="14" t="s">
        <v>180</v>
      </c>
      <c r="BK303" s="196">
        <f t="shared" si="59"/>
        <v>0</v>
      </c>
      <c r="BL303" s="14" t="s">
        <v>179</v>
      </c>
      <c r="BM303" s="195" t="s">
        <v>1540</v>
      </c>
    </row>
    <row r="304" spans="1:65" s="2" customFormat="1" ht="24.2" customHeight="1">
      <c r="A304" s="31"/>
      <c r="B304" s="32"/>
      <c r="C304" s="184" t="s">
        <v>1541</v>
      </c>
      <c r="D304" s="184" t="s">
        <v>175</v>
      </c>
      <c r="E304" s="185" t="s">
        <v>1510</v>
      </c>
      <c r="F304" s="186" t="s">
        <v>1511</v>
      </c>
      <c r="G304" s="187" t="s">
        <v>1048</v>
      </c>
      <c r="H304" s="188">
        <v>5</v>
      </c>
      <c r="I304" s="189"/>
      <c r="J304" s="188">
        <f t="shared" si="50"/>
        <v>0</v>
      </c>
      <c r="K304" s="190"/>
      <c r="L304" s="36"/>
      <c r="M304" s="191" t="s">
        <v>1</v>
      </c>
      <c r="N304" s="192" t="s">
        <v>38</v>
      </c>
      <c r="O304" s="68"/>
      <c r="P304" s="193">
        <f t="shared" si="51"/>
        <v>0</v>
      </c>
      <c r="Q304" s="193">
        <v>0</v>
      </c>
      <c r="R304" s="193">
        <f t="shared" si="52"/>
        <v>0</v>
      </c>
      <c r="S304" s="193">
        <v>0</v>
      </c>
      <c r="T304" s="194">
        <f t="shared" si="53"/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95" t="s">
        <v>179</v>
      </c>
      <c r="AT304" s="195" t="s">
        <v>175</v>
      </c>
      <c r="AU304" s="195" t="s">
        <v>180</v>
      </c>
      <c r="AY304" s="14" t="s">
        <v>172</v>
      </c>
      <c r="BE304" s="196">
        <f t="shared" si="54"/>
        <v>0</v>
      </c>
      <c r="BF304" s="196">
        <f t="shared" si="55"/>
        <v>0</v>
      </c>
      <c r="BG304" s="196">
        <f t="shared" si="56"/>
        <v>0</v>
      </c>
      <c r="BH304" s="196">
        <f t="shared" si="57"/>
        <v>0</v>
      </c>
      <c r="BI304" s="196">
        <f t="shared" si="58"/>
        <v>0</v>
      </c>
      <c r="BJ304" s="14" t="s">
        <v>180</v>
      </c>
      <c r="BK304" s="196">
        <f t="shared" si="59"/>
        <v>0</v>
      </c>
      <c r="BL304" s="14" t="s">
        <v>179</v>
      </c>
      <c r="BM304" s="195" t="s">
        <v>1544</v>
      </c>
    </row>
    <row r="305" spans="1:65" s="2" customFormat="1" ht="24.2" customHeight="1">
      <c r="A305" s="31"/>
      <c r="B305" s="32"/>
      <c r="C305" s="184" t="s">
        <v>1256</v>
      </c>
      <c r="D305" s="184" t="s">
        <v>175</v>
      </c>
      <c r="E305" s="185" t="s">
        <v>1517</v>
      </c>
      <c r="F305" s="186" t="s">
        <v>1518</v>
      </c>
      <c r="G305" s="187" t="s">
        <v>1048</v>
      </c>
      <c r="H305" s="188">
        <v>1</v>
      </c>
      <c r="I305" s="189"/>
      <c r="J305" s="188">
        <f t="shared" si="50"/>
        <v>0</v>
      </c>
      <c r="K305" s="190"/>
      <c r="L305" s="36"/>
      <c r="M305" s="191" t="s">
        <v>1</v>
      </c>
      <c r="N305" s="192" t="s">
        <v>38</v>
      </c>
      <c r="O305" s="68"/>
      <c r="P305" s="193">
        <f t="shared" si="51"/>
        <v>0</v>
      </c>
      <c r="Q305" s="193">
        <v>0</v>
      </c>
      <c r="R305" s="193">
        <f t="shared" si="52"/>
        <v>0</v>
      </c>
      <c r="S305" s="193">
        <v>0</v>
      </c>
      <c r="T305" s="194">
        <f t="shared" si="53"/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95" t="s">
        <v>179</v>
      </c>
      <c r="AT305" s="195" t="s">
        <v>175</v>
      </c>
      <c r="AU305" s="195" t="s">
        <v>180</v>
      </c>
      <c r="AY305" s="14" t="s">
        <v>172</v>
      </c>
      <c r="BE305" s="196">
        <f t="shared" si="54"/>
        <v>0</v>
      </c>
      <c r="BF305" s="196">
        <f t="shared" si="55"/>
        <v>0</v>
      </c>
      <c r="BG305" s="196">
        <f t="shared" si="56"/>
        <v>0</v>
      </c>
      <c r="BH305" s="196">
        <f t="shared" si="57"/>
        <v>0</v>
      </c>
      <c r="BI305" s="196">
        <f t="shared" si="58"/>
        <v>0</v>
      </c>
      <c r="BJ305" s="14" t="s">
        <v>180</v>
      </c>
      <c r="BK305" s="196">
        <f t="shared" si="59"/>
        <v>0</v>
      </c>
      <c r="BL305" s="14" t="s">
        <v>179</v>
      </c>
      <c r="BM305" s="195" t="s">
        <v>1547</v>
      </c>
    </row>
    <row r="306" spans="1:65" s="2" customFormat="1" ht="24.2" customHeight="1">
      <c r="A306" s="31"/>
      <c r="B306" s="32"/>
      <c r="C306" s="184" t="s">
        <v>1548</v>
      </c>
      <c r="D306" s="184" t="s">
        <v>175</v>
      </c>
      <c r="E306" s="185" t="s">
        <v>1521</v>
      </c>
      <c r="F306" s="186" t="s">
        <v>1522</v>
      </c>
      <c r="G306" s="187" t="s">
        <v>1048</v>
      </c>
      <c r="H306" s="188">
        <v>4</v>
      </c>
      <c r="I306" s="189"/>
      <c r="J306" s="188">
        <f t="shared" si="50"/>
        <v>0</v>
      </c>
      <c r="K306" s="190"/>
      <c r="L306" s="36"/>
      <c r="M306" s="191" t="s">
        <v>1</v>
      </c>
      <c r="N306" s="192" t="s">
        <v>38</v>
      </c>
      <c r="O306" s="68"/>
      <c r="P306" s="193">
        <f t="shared" si="51"/>
        <v>0</v>
      </c>
      <c r="Q306" s="193">
        <v>0</v>
      </c>
      <c r="R306" s="193">
        <f t="shared" si="52"/>
        <v>0</v>
      </c>
      <c r="S306" s="193">
        <v>0</v>
      </c>
      <c r="T306" s="194">
        <f t="shared" si="53"/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95" t="s">
        <v>179</v>
      </c>
      <c r="AT306" s="195" t="s">
        <v>175</v>
      </c>
      <c r="AU306" s="195" t="s">
        <v>180</v>
      </c>
      <c r="AY306" s="14" t="s">
        <v>172</v>
      </c>
      <c r="BE306" s="196">
        <f t="shared" si="54"/>
        <v>0</v>
      </c>
      <c r="BF306" s="196">
        <f t="shared" si="55"/>
        <v>0</v>
      </c>
      <c r="BG306" s="196">
        <f t="shared" si="56"/>
        <v>0</v>
      </c>
      <c r="BH306" s="196">
        <f t="shared" si="57"/>
        <v>0</v>
      </c>
      <c r="BI306" s="196">
        <f t="shared" si="58"/>
        <v>0</v>
      </c>
      <c r="BJ306" s="14" t="s">
        <v>180</v>
      </c>
      <c r="BK306" s="196">
        <f t="shared" si="59"/>
        <v>0</v>
      </c>
      <c r="BL306" s="14" t="s">
        <v>179</v>
      </c>
      <c r="BM306" s="195" t="s">
        <v>1551</v>
      </c>
    </row>
    <row r="307" spans="1:65" s="2" customFormat="1" ht="24.2" customHeight="1">
      <c r="A307" s="31"/>
      <c r="B307" s="32"/>
      <c r="C307" s="184" t="s">
        <v>1259</v>
      </c>
      <c r="D307" s="184" t="s">
        <v>175</v>
      </c>
      <c r="E307" s="185" t="s">
        <v>1524</v>
      </c>
      <c r="F307" s="186" t="s">
        <v>1525</v>
      </c>
      <c r="G307" s="187" t="s">
        <v>1048</v>
      </c>
      <c r="H307" s="188">
        <v>4</v>
      </c>
      <c r="I307" s="189"/>
      <c r="J307" s="188">
        <f t="shared" si="50"/>
        <v>0</v>
      </c>
      <c r="K307" s="190"/>
      <c r="L307" s="36"/>
      <c r="M307" s="191" t="s">
        <v>1</v>
      </c>
      <c r="N307" s="192" t="s">
        <v>38</v>
      </c>
      <c r="O307" s="68"/>
      <c r="P307" s="193">
        <f t="shared" si="51"/>
        <v>0</v>
      </c>
      <c r="Q307" s="193">
        <v>0</v>
      </c>
      <c r="R307" s="193">
        <f t="shared" si="52"/>
        <v>0</v>
      </c>
      <c r="S307" s="193">
        <v>0</v>
      </c>
      <c r="T307" s="194">
        <f t="shared" si="53"/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95" t="s">
        <v>179</v>
      </c>
      <c r="AT307" s="195" t="s">
        <v>175</v>
      </c>
      <c r="AU307" s="195" t="s">
        <v>180</v>
      </c>
      <c r="AY307" s="14" t="s">
        <v>172</v>
      </c>
      <c r="BE307" s="196">
        <f t="shared" si="54"/>
        <v>0</v>
      </c>
      <c r="BF307" s="196">
        <f t="shared" si="55"/>
        <v>0</v>
      </c>
      <c r="BG307" s="196">
        <f t="shared" si="56"/>
        <v>0</v>
      </c>
      <c r="BH307" s="196">
        <f t="shared" si="57"/>
        <v>0</v>
      </c>
      <c r="BI307" s="196">
        <f t="shared" si="58"/>
        <v>0</v>
      </c>
      <c r="BJ307" s="14" t="s">
        <v>180</v>
      </c>
      <c r="BK307" s="196">
        <f t="shared" si="59"/>
        <v>0</v>
      </c>
      <c r="BL307" s="14" t="s">
        <v>179</v>
      </c>
      <c r="BM307" s="195" t="s">
        <v>1554</v>
      </c>
    </row>
    <row r="308" spans="1:65" s="2" customFormat="1" ht="24.2" customHeight="1">
      <c r="A308" s="31"/>
      <c r="B308" s="32"/>
      <c r="C308" s="184" t="s">
        <v>1555</v>
      </c>
      <c r="D308" s="184" t="s">
        <v>175</v>
      </c>
      <c r="E308" s="185" t="s">
        <v>1528</v>
      </c>
      <c r="F308" s="186" t="s">
        <v>1529</v>
      </c>
      <c r="G308" s="187" t="s">
        <v>1048</v>
      </c>
      <c r="H308" s="188">
        <v>4</v>
      </c>
      <c r="I308" s="189"/>
      <c r="J308" s="188">
        <f t="shared" si="50"/>
        <v>0</v>
      </c>
      <c r="K308" s="190"/>
      <c r="L308" s="36"/>
      <c r="M308" s="191" t="s">
        <v>1</v>
      </c>
      <c r="N308" s="192" t="s">
        <v>38</v>
      </c>
      <c r="O308" s="68"/>
      <c r="P308" s="193">
        <f t="shared" si="51"/>
        <v>0</v>
      </c>
      <c r="Q308" s="193">
        <v>0</v>
      </c>
      <c r="R308" s="193">
        <f t="shared" si="52"/>
        <v>0</v>
      </c>
      <c r="S308" s="193">
        <v>0</v>
      </c>
      <c r="T308" s="194">
        <f t="shared" si="53"/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95" t="s">
        <v>179</v>
      </c>
      <c r="AT308" s="195" t="s">
        <v>175</v>
      </c>
      <c r="AU308" s="195" t="s">
        <v>180</v>
      </c>
      <c r="AY308" s="14" t="s">
        <v>172</v>
      </c>
      <c r="BE308" s="196">
        <f t="shared" si="54"/>
        <v>0</v>
      </c>
      <c r="BF308" s="196">
        <f t="shared" si="55"/>
        <v>0</v>
      </c>
      <c r="BG308" s="196">
        <f t="shared" si="56"/>
        <v>0</v>
      </c>
      <c r="BH308" s="196">
        <f t="shared" si="57"/>
        <v>0</v>
      </c>
      <c r="BI308" s="196">
        <f t="shared" si="58"/>
        <v>0</v>
      </c>
      <c r="BJ308" s="14" t="s">
        <v>180</v>
      </c>
      <c r="BK308" s="196">
        <f t="shared" si="59"/>
        <v>0</v>
      </c>
      <c r="BL308" s="14" t="s">
        <v>179</v>
      </c>
      <c r="BM308" s="195" t="s">
        <v>1558</v>
      </c>
    </row>
    <row r="309" spans="1:65" s="2" customFormat="1" ht="24.2" customHeight="1">
      <c r="A309" s="31"/>
      <c r="B309" s="32"/>
      <c r="C309" s="184" t="s">
        <v>1262</v>
      </c>
      <c r="D309" s="184" t="s">
        <v>175</v>
      </c>
      <c r="E309" s="185" t="s">
        <v>1531</v>
      </c>
      <c r="F309" s="186" t="s">
        <v>1532</v>
      </c>
      <c r="G309" s="187" t="s">
        <v>1048</v>
      </c>
      <c r="H309" s="188">
        <v>4</v>
      </c>
      <c r="I309" s="189"/>
      <c r="J309" s="188">
        <f t="shared" si="50"/>
        <v>0</v>
      </c>
      <c r="K309" s="190"/>
      <c r="L309" s="36"/>
      <c r="M309" s="191" t="s">
        <v>1</v>
      </c>
      <c r="N309" s="192" t="s">
        <v>38</v>
      </c>
      <c r="O309" s="68"/>
      <c r="P309" s="193">
        <f t="shared" si="51"/>
        <v>0</v>
      </c>
      <c r="Q309" s="193">
        <v>0</v>
      </c>
      <c r="R309" s="193">
        <f t="shared" si="52"/>
        <v>0</v>
      </c>
      <c r="S309" s="193">
        <v>0</v>
      </c>
      <c r="T309" s="194">
        <f t="shared" si="53"/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95" t="s">
        <v>179</v>
      </c>
      <c r="AT309" s="195" t="s">
        <v>175</v>
      </c>
      <c r="AU309" s="195" t="s">
        <v>180</v>
      </c>
      <c r="AY309" s="14" t="s">
        <v>172</v>
      </c>
      <c r="BE309" s="196">
        <f t="shared" si="54"/>
        <v>0</v>
      </c>
      <c r="BF309" s="196">
        <f t="shared" si="55"/>
        <v>0</v>
      </c>
      <c r="BG309" s="196">
        <f t="shared" si="56"/>
        <v>0</v>
      </c>
      <c r="BH309" s="196">
        <f t="shared" si="57"/>
        <v>0</v>
      </c>
      <c r="BI309" s="196">
        <f t="shared" si="58"/>
        <v>0</v>
      </c>
      <c r="BJ309" s="14" t="s">
        <v>180</v>
      </c>
      <c r="BK309" s="196">
        <f t="shared" si="59"/>
        <v>0</v>
      </c>
      <c r="BL309" s="14" t="s">
        <v>179</v>
      </c>
      <c r="BM309" s="195" t="s">
        <v>1561</v>
      </c>
    </row>
    <row r="310" spans="1:65" s="2" customFormat="1" ht="24.2" customHeight="1">
      <c r="A310" s="31"/>
      <c r="B310" s="32"/>
      <c r="C310" s="184" t="s">
        <v>1562</v>
      </c>
      <c r="D310" s="184" t="s">
        <v>175</v>
      </c>
      <c r="E310" s="185" t="s">
        <v>1535</v>
      </c>
      <c r="F310" s="186" t="s">
        <v>1536</v>
      </c>
      <c r="G310" s="187" t="s">
        <v>1048</v>
      </c>
      <c r="H310" s="188">
        <v>2</v>
      </c>
      <c r="I310" s="189"/>
      <c r="J310" s="188">
        <f t="shared" si="50"/>
        <v>0</v>
      </c>
      <c r="K310" s="190"/>
      <c r="L310" s="36"/>
      <c r="M310" s="191" t="s">
        <v>1</v>
      </c>
      <c r="N310" s="192" t="s">
        <v>38</v>
      </c>
      <c r="O310" s="68"/>
      <c r="P310" s="193">
        <f t="shared" si="51"/>
        <v>0</v>
      </c>
      <c r="Q310" s="193">
        <v>0</v>
      </c>
      <c r="R310" s="193">
        <f t="shared" si="52"/>
        <v>0</v>
      </c>
      <c r="S310" s="193">
        <v>0</v>
      </c>
      <c r="T310" s="194">
        <f t="shared" si="53"/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95" t="s">
        <v>179</v>
      </c>
      <c r="AT310" s="195" t="s">
        <v>175</v>
      </c>
      <c r="AU310" s="195" t="s">
        <v>180</v>
      </c>
      <c r="AY310" s="14" t="s">
        <v>172</v>
      </c>
      <c r="BE310" s="196">
        <f t="shared" si="54"/>
        <v>0</v>
      </c>
      <c r="BF310" s="196">
        <f t="shared" si="55"/>
        <v>0</v>
      </c>
      <c r="BG310" s="196">
        <f t="shared" si="56"/>
        <v>0</v>
      </c>
      <c r="BH310" s="196">
        <f t="shared" si="57"/>
        <v>0</v>
      </c>
      <c r="BI310" s="196">
        <f t="shared" si="58"/>
        <v>0</v>
      </c>
      <c r="BJ310" s="14" t="s">
        <v>180</v>
      </c>
      <c r="BK310" s="196">
        <f t="shared" si="59"/>
        <v>0</v>
      </c>
      <c r="BL310" s="14" t="s">
        <v>179</v>
      </c>
      <c r="BM310" s="195" t="s">
        <v>1565</v>
      </c>
    </row>
    <row r="311" spans="1:65" s="2" customFormat="1" ht="24.2" customHeight="1">
      <c r="A311" s="31"/>
      <c r="B311" s="32"/>
      <c r="C311" s="184" t="s">
        <v>1265</v>
      </c>
      <c r="D311" s="184" t="s">
        <v>175</v>
      </c>
      <c r="E311" s="185" t="s">
        <v>1538</v>
      </c>
      <c r="F311" s="186" t="s">
        <v>1539</v>
      </c>
      <c r="G311" s="187" t="s">
        <v>1048</v>
      </c>
      <c r="H311" s="188">
        <v>2</v>
      </c>
      <c r="I311" s="189"/>
      <c r="J311" s="188">
        <f t="shared" si="50"/>
        <v>0</v>
      </c>
      <c r="K311" s="190"/>
      <c r="L311" s="36"/>
      <c r="M311" s="191" t="s">
        <v>1</v>
      </c>
      <c r="N311" s="192" t="s">
        <v>38</v>
      </c>
      <c r="O311" s="68"/>
      <c r="P311" s="193">
        <f t="shared" si="51"/>
        <v>0</v>
      </c>
      <c r="Q311" s="193">
        <v>0</v>
      </c>
      <c r="R311" s="193">
        <f t="shared" si="52"/>
        <v>0</v>
      </c>
      <c r="S311" s="193">
        <v>0</v>
      </c>
      <c r="T311" s="194">
        <f t="shared" si="53"/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95" t="s">
        <v>179</v>
      </c>
      <c r="AT311" s="195" t="s">
        <v>175</v>
      </c>
      <c r="AU311" s="195" t="s">
        <v>180</v>
      </c>
      <c r="AY311" s="14" t="s">
        <v>172</v>
      </c>
      <c r="BE311" s="196">
        <f t="shared" si="54"/>
        <v>0</v>
      </c>
      <c r="BF311" s="196">
        <f t="shared" si="55"/>
        <v>0</v>
      </c>
      <c r="BG311" s="196">
        <f t="shared" si="56"/>
        <v>0</v>
      </c>
      <c r="BH311" s="196">
        <f t="shared" si="57"/>
        <v>0</v>
      </c>
      <c r="BI311" s="196">
        <f t="shared" si="58"/>
        <v>0</v>
      </c>
      <c r="BJ311" s="14" t="s">
        <v>180</v>
      </c>
      <c r="BK311" s="196">
        <f t="shared" si="59"/>
        <v>0</v>
      </c>
      <c r="BL311" s="14" t="s">
        <v>179</v>
      </c>
      <c r="BM311" s="195" t="s">
        <v>1568</v>
      </c>
    </row>
    <row r="312" spans="1:65" s="2" customFormat="1" ht="24.2" customHeight="1">
      <c r="A312" s="31"/>
      <c r="B312" s="32"/>
      <c r="C312" s="184" t="s">
        <v>1569</v>
      </c>
      <c r="D312" s="184" t="s">
        <v>175</v>
      </c>
      <c r="E312" s="185" t="s">
        <v>1549</v>
      </c>
      <c r="F312" s="186" t="s">
        <v>1550</v>
      </c>
      <c r="G312" s="187" t="s">
        <v>1048</v>
      </c>
      <c r="H312" s="188">
        <v>4</v>
      </c>
      <c r="I312" s="189"/>
      <c r="J312" s="188">
        <f t="shared" si="50"/>
        <v>0</v>
      </c>
      <c r="K312" s="190"/>
      <c r="L312" s="36"/>
      <c r="M312" s="191" t="s">
        <v>1</v>
      </c>
      <c r="N312" s="192" t="s">
        <v>38</v>
      </c>
      <c r="O312" s="68"/>
      <c r="P312" s="193">
        <f t="shared" si="51"/>
        <v>0</v>
      </c>
      <c r="Q312" s="193">
        <v>0</v>
      </c>
      <c r="R312" s="193">
        <f t="shared" si="52"/>
        <v>0</v>
      </c>
      <c r="S312" s="193">
        <v>0</v>
      </c>
      <c r="T312" s="194">
        <f t="shared" si="53"/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95" t="s">
        <v>179</v>
      </c>
      <c r="AT312" s="195" t="s">
        <v>175</v>
      </c>
      <c r="AU312" s="195" t="s">
        <v>180</v>
      </c>
      <c r="AY312" s="14" t="s">
        <v>172</v>
      </c>
      <c r="BE312" s="196">
        <f t="shared" si="54"/>
        <v>0</v>
      </c>
      <c r="BF312" s="196">
        <f t="shared" si="55"/>
        <v>0</v>
      </c>
      <c r="BG312" s="196">
        <f t="shared" si="56"/>
        <v>0</v>
      </c>
      <c r="BH312" s="196">
        <f t="shared" si="57"/>
        <v>0</v>
      </c>
      <c r="BI312" s="196">
        <f t="shared" si="58"/>
        <v>0</v>
      </c>
      <c r="BJ312" s="14" t="s">
        <v>180</v>
      </c>
      <c r="BK312" s="196">
        <f t="shared" si="59"/>
        <v>0</v>
      </c>
      <c r="BL312" s="14" t="s">
        <v>179</v>
      </c>
      <c r="BM312" s="195" t="s">
        <v>1572</v>
      </c>
    </row>
    <row r="313" spans="1:65" s="2" customFormat="1" ht="24.2" customHeight="1">
      <c r="A313" s="31"/>
      <c r="B313" s="32"/>
      <c r="C313" s="197" t="s">
        <v>1269</v>
      </c>
      <c r="D313" s="197" t="s">
        <v>256</v>
      </c>
      <c r="E313" s="198" t="s">
        <v>1552</v>
      </c>
      <c r="F313" s="199" t="s">
        <v>1553</v>
      </c>
      <c r="G313" s="200" t="s">
        <v>1048</v>
      </c>
      <c r="H313" s="201">
        <v>4</v>
      </c>
      <c r="I313" s="202"/>
      <c r="J313" s="201">
        <f t="shared" si="50"/>
        <v>0</v>
      </c>
      <c r="K313" s="203"/>
      <c r="L313" s="204"/>
      <c r="M313" s="205" t="s">
        <v>1</v>
      </c>
      <c r="N313" s="206" t="s">
        <v>38</v>
      </c>
      <c r="O313" s="68"/>
      <c r="P313" s="193">
        <f t="shared" si="51"/>
        <v>0</v>
      </c>
      <c r="Q313" s="193">
        <v>2.5000000000000001E-3</v>
      </c>
      <c r="R313" s="193">
        <f t="shared" si="52"/>
        <v>0.01</v>
      </c>
      <c r="S313" s="193">
        <v>0</v>
      </c>
      <c r="T313" s="194">
        <f t="shared" si="53"/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95" t="s">
        <v>220</v>
      </c>
      <c r="AT313" s="195" t="s">
        <v>256</v>
      </c>
      <c r="AU313" s="195" t="s">
        <v>180</v>
      </c>
      <c r="AY313" s="14" t="s">
        <v>172</v>
      </c>
      <c r="BE313" s="196">
        <f t="shared" si="54"/>
        <v>0</v>
      </c>
      <c r="BF313" s="196">
        <f t="shared" si="55"/>
        <v>0</v>
      </c>
      <c r="BG313" s="196">
        <f t="shared" si="56"/>
        <v>0</v>
      </c>
      <c r="BH313" s="196">
        <f t="shared" si="57"/>
        <v>0</v>
      </c>
      <c r="BI313" s="196">
        <f t="shared" si="58"/>
        <v>0</v>
      </c>
      <c r="BJ313" s="14" t="s">
        <v>180</v>
      </c>
      <c r="BK313" s="196">
        <f t="shared" si="59"/>
        <v>0</v>
      </c>
      <c r="BL313" s="14" t="s">
        <v>179</v>
      </c>
      <c r="BM313" s="195" t="s">
        <v>1575</v>
      </c>
    </row>
    <row r="314" spans="1:65" s="2" customFormat="1" ht="24.2" customHeight="1">
      <c r="A314" s="31"/>
      <c r="B314" s="32"/>
      <c r="C314" s="184" t="s">
        <v>1576</v>
      </c>
      <c r="D314" s="184" t="s">
        <v>175</v>
      </c>
      <c r="E314" s="185" t="s">
        <v>1556</v>
      </c>
      <c r="F314" s="186" t="s">
        <v>1557</v>
      </c>
      <c r="G314" s="187" t="s">
        <v>1048</v>
      </c>
      <c r="H314" s="188">
        <v>4</v>
      </c>
      <c r="I314" s="189"/>
      <c r="J314" s="188">
        <f t="shared" si="50"/>
        <v>0</v>
      </c>
      <c r="K314" s="190"/>
      <c r="L314" s="36"/>
      <c r="M314" s="191" t="s">
        <v>1</v>
      </c>
      <c r="N314" s="192" t="s">
        <v>38</v>
      </c>
      <c r="O314" s="68"/>
      <c r="P314" s="193">
        <f t="shared" si="51"/>
        <v>0</v>
      </c>
      <c r="Q314" s="193">
        <v>0</v>
      </c>
      <c r="R314" s="193">
        <f t="shared" si="52"/>
        <v>0</v>
      </c>
      <c r="S314" s="193">
        <v>0</v>
      </c>
      <c r="T314" s="194">
        <f t="shared" si="53"/>
        <v>0</v>
      </c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R314" s="195" t="s">
        <v>179</v>
      </c>
      <c r="AT314" s="195" t="s">
        <v>175</v>
      </c>
      <c r="AU314" s="195" t="s">
        <v>180</v>
      </c>
      <c r="AY314" s="14" t="s">
        <v>172</v>
      </c>
      <c r="BE314" s="196">
        <f t="shared" si="54"/>
        <v>0</v>
      </c>
      <c r="BF314" s="196">
        <f t="shared" si="55"/>
        <v>0</v>
      </c>
      <c r="BG314" s="196">
        <f t="shared" si="56"/>
        <v>0</v>
      </c>
      <c r="BH314" s="196">
        <f t="shared" si="57"/>
        <v>0</v>
      </c>
      <c r="BI314" s="196">
        <f t="shared" si="58"/>
        <v>0</v>
      </c>
      <c r="BJ314" s="14" t="s">
        <v>180</v>
      </c>
      <c r="BK314" s="196">
        <f t="shared" si="59"/>
        <v>0</v>
      </c>
      <c r="BL314" s="14" t="s">
        <v>179</v>
      </c>
      <c r="BM314" s="195" t="s">
        <v>1579</v>
      </c>
    </row>
    <row r="315" spans="1:65" s="2" customFormat="1" ht="24.2" customHeight="1">
      <c r="A315" s="31"/>
      <c r="B315" s="32"/>
      <c r="C315" s="197" t="s">
        <v>1272</v>
      </c>
      <c r="D315" s="197" t="s">
        <v>256</v>
      </c>
      <c r="E315" s="198" t="s">
        <v>1559</v>
      </c>
      <c r="F315" s="199" t="s">
        <v>1560</v>
      </c>
      <c r="G315" s="200" t="s">
        <v>1048</v>
      </c>
      <c r="H315" s="201">
        <v>4</v>
      </c>
      <c r="I315" s="202"/>
      <c r="J315" s="201">
        <f t="shared" si="50"/>
        <v>0</v>
      </c>
      <c r="K315" s="203"/>
      <c r="L315" s="204"/>
      <c r="M315" s="205" t="s">
        <v>1</v>
      </c>
      <c r="N315" s="206" t="s">
        <v>38</v>
      </c>
      <c r="O315" s="68"/>
      <c r="P315" s="193">
        <f t="shared" si="51"/>
        <v>0</v>
      </c>
      <c r="Q315" s="193">
        <v>2.5000000000000001E-3</v>
      </c>
      <c r="R315" s="193">
        <f t="shared" si="52"/>
        <v>0.01</v>
      </c>
      <c r="S315" s="193">
        <v>0</v>
      </c>
      <c r="T315" s="194">
        <f t="shared" si="53"/>
        <v>0</v>
      </c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R315" s="195" t="s">
        <v>220</v>
      </c>
      <c r="AT315" s="195" t="s">
        <v>256</v>
      </c>
      <c r="AU315" s="195" t="s">
        <v>180</v>
      </c>
      <c r="AY315" s="14" t="s">
        <v>172</v>
      </c>
      <c r="BE315" s="196">
        <f t="shared" si="54"/>
        <v>0</v>
      </c>
      <c r="BF315" s="196">
        <f t="shared" si="55"/>
        <v>0</v>
      </c>
      <c r="BG315" s="196">
        <f t="shared" si="56"/>
        <v>0</v>
      </c>
      <c r="BH315" s="196">
        <f t="shared" si="57"/>
        <v>0</v>
      </c>
      <c r="BI315" s="196">
        <f t="shared" si="58"/>
        <v>0</v>
      </c>
      <c r="BJ315" s="14" t="s">
        <v>180</v>
      </c>
      <c r="BK315" s="196">
        <f t="shared" si="59"/>
        <v>0</v>
      </c>
      <c r="BL315" s="14" t="s">
        <v>179</v>
      </c>
      <c r="BM315" s="195" t="s">
        <v>1582</v>
      </c>
    </row>
    <row r="316" spans="1:65" s="2" customFormat="1" ht="24.2" customHeight="1">
      <c r="A316" s="31"/>
      <c r="B316" s="32"/>
      <c r="C316" s="184" t="s">
        <v>1583</v>
      </c>
      <c r="D316" s="184" t="s">
        <v>175</v>
      </c>
      <c r="E316" s="185" t="s">
        <v>1563</v>
      </c>
      <c r="F316" s="186" t="s">
        <v>1564</v>
      </c>
      <c r="G316" s="187" t="s">
        <v>1048</v>
      </c>
      <c r="H316" s="188">
        <v>2</v>
      </c>
      <c r="I316" s="189"/>
      <c r="J316" s="188">
        <f t="shared" si="50"/>
        <v>0</v>
      </c>
      <c r="K316" s="190"/>
      <c r="L316" s="36"/>
      <c r="M316" s="191" t="s">
        <v>1</v>
      </c>
      <c r="N316" s="192" t="s">
        <v>38</v>
      </c>
      <c r="O316" s="68"/>
      <c r="P316" s="193">
        <f t="shared" si="51"/>
        <v>0</v>
      </c>
      <c r="Q316" s="193">
        <v>0</v>
      </c>
      <c r="R316" s="193">
        <f t="shared" si="52"/>
        <v>0</v>
      </c>
      <c r="S316" s="193">
        <v>0</v>
      </c>
      <c r="T316" s="194">
        <f t="shared" si="53"/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95" t="s">
        <v>179</v>
      </c>
      <c r="AT316" s="195" t="s">
        <v>175</v>
      </c>
      <c r="AU316" s="195" t="s">
        <v>180</v>
      </c>
      <c r="AY316" s="14" t="s">
        <v>172</v>
      </c>
      <c r="BE316" s="196">
        <f t="shared" si="54"/>
        <v>0</v>
      </c>
      <c r="BF316" s="196">
        <f t="shared" si="55"/>
        <v>0</v>
      </c>
      <c r="BG316" s="196">
        <f t="shared" si="56"/>
        <v>0</v>
      </c>
      <c r="BH316" s="196">
        <f t="shared" si="57"/>
        <v>0</v>
      </c>
      <c r="BI316" s="196">
        <f t="shared" si="58"/>
        <v>0</v>
      </c>
      <c r="BJ316" s="14" t="s">
        <v>180</v>
      </c>
      <c r="BK316" s="196">
        <f t="shared" si="59"/>
        <v>0</v>
      </c>
      <c r="BL316" s="14" t="s">
        <v>179</v>
      </c>
      <c r="BM316" s="195" t="s">
        <v>1586</v>
      </c>
    </row>
    <row r="317" spans="1:65" s="2" customFormat="1" ht="24.2" customHeight="1">
      <c r="A317" s="31"/>
      <c r="B317" s="32"/>
      <c r="C317" s="197" t="s">
        <v>1276</v>
      </c>
      <c r="D317" s="197" t="s">
        <v>256</v>
      </c>
      <c r="E317" s="198" t="s">
        <v>1566</v>
      </c>
      <c r="F317" s="199" t="s">
        <v>1567</v>
      </c>
      <c r="G317" s="200" t="s">
        <v>1048</v>
      </c>
      <c r="H317" s="201">
        <v>2</v>
      </c>
      <c r="I317" s="202"/>
      <c r="J317" s="201">
        <f t="shared" si="50"/>
        <v>0</v>
      </c>
      <c r="K317" s="203"/>
      <c r="L317" s="204"/>
      <c r="M317" s="205" t="s">
        <v>1</v>
      </c>
      <c r="N317" s="206" t="s">
        <v>38</v>
      </c>
      <c r="O317" s="68"/>
      <c r="P317" s="193">
        <f t="shared" si="51"/>
        <v>0</v>
      </c>
      <c r="Q317" s="193">
        <v>2.5000000000000001E-3</v>
      </c>
      <c r="R317" s="193">
        <f t="shared" si="52"/>
        <v>5.0000000000000001E-3</v>
      </c>
      <c r="S317" s="193">
        <v>0</v>
      </c>
      <c r="T317" s="194">
        <f t="shared" si="53"/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95" t="s">
        <v>220</v>
      </c>
      <c r="AT317" s="195" t="s">
        <v>256</v>
      </c>
      <c r="AU317" s="195" t="s">
        <v>180</v>
      </c>
      <c r="AY317" s="14" t="s">
        <v>172</v>
      </c>
      <c r="BE317" s="196">
        <f t="shared" si="54"/>
        <v>0</v>
      </c>
      <c r="BF317" s="196">
        <f t="shared" si="55"/>
        <v>0</v>
      </c>
      <c r="BG317" s="196">
        <f t="shared" si="56"/>
        <v>0</v>
      </c>
      <c r="BH317" s="196">
        <f t="shared" si="57"/>
        <v>0</v>
      </c>
      <c r="BI317" s="196">
        <f t="shared" si="58"/>
        <v>0</v>
      </c>
      <c r="BJ317" s="14" t="s">
        <v>180</v>
      </c>
      <c r="BK317" s="196">
        <f t="shared" si="59"/>
        <v>0</v>
      </c>
      <c r="BL317" s="14" t="s">
        <v>179</v>
      </c>
      <c r="BM317" s="195" t="s">
        <v>1589</v>
      </c>
    </row>
    <row r="318" spans="1:65" s="2" customFormat="1" ht="24.2" customHeight="1">
      <c r="A318" s="31"/>
      <c r="B318" s="32"/>
      <c r="C318" s="197" t="s">
        <v>1590</v>
      </c>
      <c r="D318" s="197" t="s">
        <v>256</v>
      </c>
      <c r="E318" s="198" t="s">
        <v>1570</v>
      </c>
      <c r="F318" s="199" t="s">
        <v>1571</v>
      </c>
      <c r="G318" s="200" t="s">
        <v>1048</v>
      </c>
      <c r="H318" s="201">
        <v>2</v>
      </c>
      <c r="I318" s="202"/>
      <c r="J318" s="201">
        <f t="shared" ref="J318:J347" si="60">ROUND(I318*H318,2)</f>
        <v>0</v>
      </c>
      <c r="K318" s="203"/>
      <c r="L318" s="204"/>
      <c r="M318" s="205" t="s">
        <v>1</v>
      </c>
      <c r="N318" s="206" t="s">
        <v>38</v>
      </c>
      <c r="O318" s="68"/>
      <c r="P318" s="193">
        <f t="shared" ref="P318:P347" si="61">O318*H318</f>
        <v>0</v>
      </c>
      <c r="Q318" s="193">
        <v>2.5000000000000001E-3</v>
      </c>
      <c r="R318" s="193">
        <f t="shared" ref="R318:R347" si="62">Q318*H318</f>
        <v>5.0000000000000001E-3</v>
      </c>
      <c r="S318" s="193">
        <v>0</v>
      </c>
      <c r="T318" s="194">
        <f t="shared" ref="T318:T347" si="63">S318*H318</f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95" t="s">
        <v>220</v>
      </c>
      <c r="AT318" s="195" t="s">
        <v>256</v>
      </c>
      <c r="AU318" s="195" t="s">
        <v>180</v>
      </c>
      <c r="AY318" s="14" t="s">
        <v>172</v>
      </c>
      <c r="BE318" s="196">
        <f t="shared" ref="BE318:BE347" si="64">IF(N318="základná",J318,0)</f>
        <v>0</v>
      </c>
      <c r="BF318" s="196">
        <f t="shared" ref="BF318:BF347" si="65">IF(N318="znížená",J318,0)</f>
        <v>0</v>
      </c>
      <c r="BG318" s="196">
        <f t="shared" ref="BG318:BG347" si="66">IF(N318="zákl. prenesená",J318,0)</f>
        <v>0</v>
      </c>
      <c r="BH318" s="196">
        <f t="shared" ref="BH318:BH347" si="67">IF(N318="zníž. prenesená",J318,0)</f>
        <v>0</v>
      </c>
      <c r="BI318" s="196">
        <f t="shared" ref="BI318:BI347" si="68">IF(N318="nulová",J318,0)</f>
        <v>0</v>
      </c>
      <c r="BJ318" s="14" t="s">
        <v>180</v>
      </c>
      <c r="BK318" s="196">
        <f t="shared" ref="BK318:BK347" si="69">ROUND(I318*H318,2)</f>
        <v>0</v>
      </c>
      <c r="BL318" s="14" t="s">
        <v>179</v>
      </c>
      <c r="BM318" s="195" t="s">
        <v>1593</v>
      </c>
    </row>
    <row r="319" spans="1:65" s="2" customFormat="1" ht="24.2" customHeight="1">
      <c r="A319" s="31"/>
      <c r="B319" s="32"/>
      <c r="C319" s="184" t="s">
        <v>1279</v>
      </c>
      <c r="D319" s="184" t="s">
        <v>175</v>
      </c>
      <c r="E319" s="185" t="s">
        <v>1573</v>
      </c>
      <c r="F319" s="186" t="s">
        <v>1574</v>
      </c>
      <c r="G319" s="187" t="s">
        <v>1048</v>
      </c>
      <c r="H319" s="188">
        <v>4</v>
      </c>
      <c r="I319" s="189"/>
      <c r="J319" s="188">
        <f t="shared" si="60"/>
        <v>0</v>
      </c>
      <c r="K319" s="190"/>
      <c r="L319" s="36"/>
      <c r="M319" s="191" t="s">
        <v>1</v>
      </c>
      <c r="N319" s="192" t="s">
        <v>38</v>
      </c>
      <c r="O319" s="68"/>
      <c r="P319" s="193">
        <f t="shared" si="61"/>
        <v>0</v>
      </c>
      <c r="Q319" s="193">
        <v>0</v>
      </c>
      <c r="R319" s="193">
        <f t="shared" si="62"/>
        <v>0</v>
      </c>
      <c r="S319" s="193">
        <v>0</v>
      </c>
      <c r="T319" s="194">
        <f t="shared" si="63"/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95" t="s">
        <v>179</v>
      </c>
      <c r="AT319" s="195" t="s">
        <v>175</v>
      </c>
      <c r="AU319" s="195" t="s">
        <v>180</v>
      </c>
      <c r="AY319" s="14" t="s">
        <v>172</v>
      </c>
      <c r="BE319" s="196">
        <f t="shared" si="64"/>
        <v>0</v>
      </c>
      <c r="BF319" s="196">
        <f t="shared" si="65"/>
        <v>0</v>
      </c>
      <c r="BG319" s="196">
        <f t="shared" si="66"/>
        <v>0</v>
      </c>
      <c r="BH319" s="196">
        <f t="shared" si="67"/>
        <v>0</v>
      </c>
      <c r="BI319" s="196">
        <f t="shared" si="68"/>
        <v>0</v>
      </c>
      <c r="BJ319" s="14" t="s">
        <v>180</v>
      </c>
      <c r="BK319" s="196">
        <f t="shared" si="69"/>
        <v>0</v>
      </c>
      <c r="BL319" s="14" t="s">
        <v>179</v>
      </c>
      <c r="BM319" s="195" t="s">
        <v>1596</v>
      </c>
    </row>
    <row r="320" spans="1:65" s="2" customFormat="1" ht="24.2" customHeight="1">
      <c r="A320" s="31"/>
      <c r="B320" s="32"/>
      <c r="C320" s="197" t="s">
        <v>1597</v>
      </c>
      <c r="D320" s="197" t="s">
        <v>256</v>
      </c>
      <c r="E320" s="198" t="s">
        <v>1577</v>
      </c>
      <c r="F320" s="199" t="s">
        <v>1578</v>
      </c>
      <c r="G320" s="200" t="s">
        <v>1048</v>
      </c>
      <c r="H320" s="201">
        <v>4</v>
      </c>
      <c r="I320" s="202"/>
      <c r="J320" s="201">
        <f t="shared" si="60"/>
        <v>0</v>
      </c>
      <c r="K320" s="203"/>
      <c r="L320" s="204"/>
      <c r="M320" s="205" t="s">
        <v>1</v>
      </c>
      <c r="N320" s="206" t="s">
        <v>38</v>
      </c>
      <c r="O320" s="68"/>
      <c r="P320" s="193">
        <f t="shared" si="61"/>
        <v>0</v>
      </c>
      <c r="Q320" s="193">
        <v>0</v>
      </c>
      <c r="R320" s="193">
        <f t="shared" si="62"/>
        <v>0</v>
      </c>
      <c r="S320" s="193">
        <v>0</v>
      </c>
      <c r="T320" s="194">
        <f t="shared" si="63"/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95" t="s">
        <v>220</v>
      </c>
      <c r="AT320" s="195" t="s">
        <v>256</v>
      </c>
      <c r="AU320" s="195" t="s">
        <v>180</v>
      </c>
      <c r="AY320" s="14" t="s">
        <v>172</v>
      </c>
      <c r="BE320" s="196">
        <f t="shared" si="64"/>
        <v>0</v>
      </c>
      <c r="BF320" s="196">
        <f t="shared" si="65"/>
        <v>0</v>
      </c>
      <c r="BG320" s="196">
        <f t="shared" si="66"/>
        <v>0</v>
      </c>
      <c r="BH320" s="196">
        <f t="shared" si="67"/>
        <v>0</v>
      </c>
      <c r="BI320" s="196">
        <f t="shared" si="68"/>
        <v>0</v>
      </c>
      <c r="BJ320" s="14" t="s">
        <v>180</v>
      </c>
      <c r="BK320" s="196">
        <f t="shared" si="69"/>
        <v>0</v>
      </c>
      <c r="BL320" s="14" t="s">
        <v>179</v>
      </c>
      <c r="BM320" s="195" t="s">
        <v>1600</v>
      </c>
    </row>
    <row r="321" spans="1:65" s="2" customFormat="1" ht="24.2" customHeight="1">
      <c r="A321" s="31"/>
      <c r="B321" s="32"/>
      <c r="C321" s="184" t="s">
        <v>1283</v>
      </c>
      <c r="D321" s="184" t="s">
        <v>175</v>
      </c>
      <c r="E321" s="185" t="s">
        <v>1909</v>
      </c>
      <c r="F321" s="186" t="s">
        <v>1910</v>
      </c>
      <c r="G321" s="187" t="s">
        <v>1048</v>
      </c>
      <c r="H321" s="188">
        <v>4</v>
      </c>
      <c r="I321" s="189"/>
      <c r="J321" s="188">
        <f t="shared" si="60"/>
        <v>0</v>
      </c>
      <c r="K321" s="190"/>
      <c r="L321" s="36"/>
      <c r="M321" s="191" t="s">
        <v>1</v>
      </c>
      <c r="N321" s="192" t="s">
        <v>38</v>
      </c>
      <c r="O321" s="68"/>
      <c r="P321" s="193">
        <f t="shared" si="61"/>
        <v>0</v>
      </c>
      <c r="Q321" s="193">
        <v>0</v>
      </c>
      <c r="R321" s="193">
        <f t="shared" si="62"/>
        <v>0</v>
      </c>
      <c r="S321" s="193">
        <v>0</v>
      </c>
      <c r="T321" s="194">
        <f t="shared" si="63"/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95" t="s">
        <v>179</v>
      </c>
      <c r="AT321" s="195" t="s">
        <v>175</v>
      </c>
      <c r="AU321" s="195" t="s">
        <v>180</v>
      </c>
      <c r="AY321" s="14" t="s">
        <v>172</v>
      </c>
      <c r="BE321" s="196">
        <f t="shared" si="64"/>
        <v>0</v>
      </c>
      <c r="BF321" s="196">
        <f t="shared" si="65"/>
        <v>0</v>
      </c>
      <c r="BG321" s="196">
        <f t="shared" si="66"/>
        <v>0</v>
      </c>
      <c r="BH321" s="196">
        <f t="shared" si="67"/>
        <v>0</v>
      </c>
      <c r="BI321" s="196">
        <f t="shared" si="68"/>
        <v>0</v>
      </c>
      <c r="BJ321" s="14" t="s">
        <v>180</v>
      </c>
      <c r="BK321" s="196">
        <f t="shared" si="69"/>
        <v>0</v>
      </c>
      <c r="BL321" s="14" t="s">
        <v>179</v>
      </c>
      <c r="BM321" s="195" t="s">
        <v>1603</v>
      </c>
    </row>
    <row r="322" spans="1:65" s="2" customFormat="1" ht="24.2" customHeight="1">
      <c r="A322" s="31"/>
      <c r="B322" s="32"/>
      <c r="C322" s="184" t="s">
        <v>1604</v>
      </c>
      <c r="D322" s="184" t="s">
        <v>175</v>
      </c>
      <c r="E322" s="185" t="s">
        <v>1580</v>
      </c>
      <c r="F322" s="186" t="s">
        <v>1581</v>
      </c>
      <c r="G322" s="187" t="s">
        <v>1048</v>
      </c>
      <c r="H322" s="188">
        <v>6</v>
      </c>
      <c r="I322" s="189"/>
      <c r="J322" s="188">
        <f t="shared" si="60"/>
        <v>0</v>
      </c>
      <c r="K322" s="190"/>
      <c r="L322" s="36"/>
      <c r="M322" s="191" t="s">
        <v>1</v>
      </c>
      <c r="N322" s="192" t="s">
        <v>38</v>
      </c>
      <c r="O322" s="68"/>
      <c r="P322" s="193">
        <f t="shared" si="61"/>
        <v>0</v>
      </c>
      <c r="Q322" s="193">
        <v>0</v>
      </c>
      <c r="R322" s="193">
        <f t="shared" si="62"/>
        <v>0</v>
      </c>
      <c r="S322" s="193">
        <v>0</v>
      </c>
      <c r="T322" s="194">
        <f t="shared" si="63"/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95" t="s">
        <v>179</v>
      </c>
      <c r="AT322" s="195" t="s">
        <v>175</v>
      </c>
      <c r="AU322" s="195" t="s">
        <v>180</v>
      </c>
      <c r="AY322" s="14" t="s">
        <v>172</v>
      </c>
      <c r="BE322" s="196">
        <f t="shared" si="64"/>
        <v>0</v>
      </c>
      <c r="BF322" s="196">
        <f t="shared" si="65"/>
        <v>0</v>
      </c>
      <c r="BG322" s="196">
        <f t="shared" si="66"/>
        <v>0</v>
      </c>
      <c r="BH322" s="196">
        <f t="shared" si="67"/>
        <v>0</v>
      </c>
      <c r="BI322" s="196">
        <f t="shared" si="68"/>
        <v>0</v>
      </c>
      <c r="BJ322" s="14" t="s">
        <v>180</v>
      </c>
      <c r="BK322" s="196">
        <f t="shared" si="69"/>
        <v>0</v>
      </c>
      <c r="BL322" s="14" t="s">
        <v>179</v>
      </c>
      <c r="BM322" s="195" t="s">
        <v>1607</v>
      </c>
    </row>
    <row r="323" spans="1:65" s="2" customFormat="1" ht="33.6" customHeight="1">
      <c r="A323" s="31"/>
      <c r="B323" s="32"/>
      <c r="C323" s="197" t="s">
        <v>1286</v>
      </c>
      <c r="D323" s="197" t="s">
        <v>256</v>
      </c>
      <c r="E323" s="198" t="s">
        <v>1584</v>
      </c>
      <c r="F323" s="199" t="s">
        <v>1585</v>
      </c>
      <c r="G323" s="200" t="s">
        <v>1048</v>
      </c>
      <c r="H323" s="201">
        <v>6</v>
      </c>
      <c r="I323" s="202"/>
      <c r="J323" s="201">
        <f t="shared" si="60"/>
        <v>0</v>
      </c>
      <c r="K323" s="203"/>
      <c r="L323" s="204"/>
      <c r="M323" s="205" t="s">
        <v>1</v>
      </c>
      <c r="N323" s="206" t="s">
        <v>38</v>
      </c>
      <c r="O323" s="68"/>
      <c r="P323" s="193">
        <f t="shared" si="61"/>
        <v>0</v>
      </c>
      <c r="Q323" s="193">
        <v>2.2499999999999999E-2</v>
      </c>
      <c r="R323" s="193">
        <f t="shared" si="62"/>
        <v>0.13500000000000001</v>
      </c>
      <c r="S323" s="193">
        <v>0</v>
      </c>
      <c r="T323" s="194">
        <f t="shared" si="63"/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95" t="s">
        <v>220</v>
      </c>
      <c r="AT323" s="195" t="s">
        <v>256</v>
      </c>
      <c r="AU323" s="195" t="s">
        <v>180</v>
      </c>
      <c r="AY323" s="14" t="s">
        <v>172</v>
      </c>
      <c r="BE323" s="196">
        <f t="shared" si="64"/>
        <v>0</v>
      </c>
      <c r="BF323" s="196">
        <f t="shared" si="65"/>
        <v>0</v>
      </c>
      <c r="BG323" s="196">
        <f t="shared" si="66"/>
        <v>0</v>
      </c>
      <c r="BH323" s="196">
        <f t="shared" si="67"/>
        <v>0</v>
      </c>
      <c r="BI323" s="196">
        <f t="shared" si="68"/>
        <v>0</v>
      </c>
      <c r="BJ323" s="14" t="s">
        <v>180</v>
      </c>
      <c r="BK323" s="196">
        <f t="shared" si="69"/>
        <v>0</v>
      </c>
      <c r="BL323" s="14" t="s">
        <v>179</v>
      </c>
      <c r="BM323" s="195" t="s">
        <v>1610</v>
      </c>
    </row>
    <row r="324" spans="1:65" s="2" customFormat="1" ht="24.2" customHeight="1">
      <c r="A324" s="31"/>
      <c r="B324" s="32"/>
      <c r="C324" s="184" t="s">
        <v>1611</v>
      </c>
      <c r="D324" s="184" t="s">
        <v>175</v>
      </c>
      <c r="E324" s="185" t="s">
        <v>1587</v>
      </c>
      <c r="F324" s="186" t="s">
        <v>1588</v>
      </c>
      <c r="G324" s="187" t="s">
        <v>1048</v>
      </c>
      <c r="H324" s="188">
        <v>1</v>
      </c>
      <c r="I324" s="189"/>
      <c r="J324" s="188">
        <f t="shared" si="60"/>
        <v>0</v>
      </c>
      <c r="K324" s="190"/>
      <c r="L324" s="36"/>
      <c r="M324" s="191" t="s">
        <v>1</v>
      </c>
      <c r="N324" s="192" t="s">
        <v>38</v>
      </c>
      <c r="O324" s="68"/>
      <c r="P324" s="193">
        <f t="shared" si="61"/>
        <v>0</v>
      </c>
      <c r="Q324" s="193">
        <v>0</v>
      </c>
      <c r="R324" s="193">
        <f t="shared" si="62"/>
        <v>0</v>
      </c>
      <c r="S324" s="193">
        <v>0</v>
      </c>
      <c r="T324" s="194">
        <f t="shared" si="63"/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95" t="s">
        <v>179</v>
      </c>
      <c r="AT324" s="195" t="s">
        <v>175</v>
      </c>
      <c r="AU324" s="195" t="s">
        <v>180</v>
      </c>
      <c r="AY324" s="14" t="s">
        <v>172</v>
      </c>
      <c r="BE324" s="196">
        <f t="shared" si="64"/>
        <v>0</v>
      </c>
      <c r="BF324" s="196">
        <f t="shared" si="65"/>
        <v>0</v>
      </c>
      <c r="BG324" s="196">
        <f t="shared" si="66"/>
        <v>0</v>
      </c>
      <c r="BH324" s="196">
        <f t="shared" si="67"/>
        <v>0</v>
      </c>
      <c r="BI324" s="196">
        <f t="shared" si="68"/>
        <v>0</v>
      </c>
      <c r="BJ324" s="14" t="s">
        <v>180</v>
      </c>
      <c r="BK324" s="196">
        <f t="shared" si="69"/>
        <v>0</v>
      </c>
      <c r="BL324" s="14" t="s">
        <v>179</v>
      </c>
      <c r="BM324" s="195" t="s">
        <v>1614</v>
      </c>
    </row>
    <row r="325" spans="1:65" s="2" customFormat="1" ht="24.2" customHeight="1">
      <c r="A325" s="31"/>
      <c r="B325" s="32"/>
      <c r="C325" s="197" t="s">
        <v>1290</v>
      </c>
      <c r="D325" s="197" t="s">
        <v>256</v>
      </c>
      <c r="E325" s="198" t="s">
        <v>1591</v>
      </c>
      <c r="F325" s="199" t="s">
        <v>2358</v>
      </c>
      <c r="G325" s="200" t="s">
        <v>1048</v>
      </c>
      <c r="H325" s="201">
        <v>1</v>
      </c>
      <c r="I325" s="202"/>
      <c r="J325" s="201">
        <f t="shared" si="60"/>
        <v>0</v>
      </c>
      <c r="K325" s="203"/>
      <c r="L325" s="204"/>
      <c r="M325" s="205" t="s">
        <v>1</v>
      </c>
      <c r="N325" s="206" t="s">
        <v>38</v>
      </c>
      <c r="O325" s="68"/>
      <c r="P325" s="193">
        <f t="shared" si="61"/>
        <v>0</v>
      </c>
      <c r="Q325" s="193">
        <v>0.05</v>
      </c>
      <c r="R325" s="193">
        <f t="shared" si="62"/>
        <v>0.05</v>
      </c>
      <c r="S325" s="193">
        <v>0</v>
      </c>
      <c r="T325" s="194">
        <f t="shared" si="63"/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95" t="s">
        <v>220</v>
      </c>
      <c r="AT325" s="195" t="s">
        <v>256</v>
      </c>
      <c r="AU325" s="195" t="s">
        <v>180</v>
      </c>
      <c r="AY325" s="14" t="s">
        <v>172</v>
      </c>
      <c r="BE325" s="196">
        <f t="shared" si="64"/>
        <v>0</v>
      </c>
      <c r="BF325" s="196">
        <f t="shared" si="65"/>
        <v>0</v>
      </c>
      <c r="BG325" s="196">
        <f t="shared" si="66"/>
        <v>0</v>
      </c>
      <c r="BH325" s="196">
        <f t="shared" si="67"/>
        <v>0</v>
      </c>
      <c r="BI325" s="196">
        <f t="shared" si="68"/>
        <v>0</v>
      </c>
      <c r="BJ325" s="14" t="s">
        <v>180</v>
      </c>
      <c r="BK325" s="196">
        <f t="shared" si="69"/>
        <v>0</v>
      </c>
      <c r="BL325" s="14" t="s">
        <v>179</v>
      </c>
      <c r="BM325" s="195" t="s">
        <v>1617</v>
      </c>
    </row>
    <row r="326" spans="1:65" s="2" customFormat="1" ht="24.2" customHeight="1">
      <c r="A326" s="31"/>
      <c r="B326" s="32"/>
      <c r="C326" s="184" t="s">
        <v>1618</v>
      </c>
      <c r="D326" s="184" t="s">
        <v>175</v>
      </c>
      <c r="E326" s="185" t="s">
        <v>1594</v>
      </c>
      <c r="F326" s="186" t="s">
        <v>1595</v>
      </c>
      <c r="G326" s="187" t="s">
        <v>1048</v>
      </c>
      <c r="H326" s="188">
        <v>1</v>
      </c>
      <c r="I326" s="189"/>
      <c r="J326" s="188">
        <f t="shared" si="60"/>
        <v>0</v>
      </c>
      <c r="K326" s="190"/>
      <c r="L326" s="36"/>
      <c r="M326" s="191" t="s">
        <v>1</v>
      </c>
      <c r="N326" s="192" t="s">
        <v>38</v>
      </c>
      <c r="O326" s="68"/>
      <c r="P326" s="193">
        <f t="shared" si="61"/>
        <v>0</v>
      </c>
      <c r="Q326" s="193">
        <v>0</v>
      </c>
      <c r="R326" s="193">
        <f t="shared" si="62"/>
        <v>0</v>
      </c>
      <c r="S326" s="193">
        <v>0</v>
      </c>
      <c r="T326" s="194">
        <f t="shared" si="63"/>
        <v>0</v>
      </c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R326" s="195" t="s">
        <v>179</v>
      </c>
      <c r="AT326" s="195" t="s">
        <v>175</v>
      </c>
      <c r="AU326" s="195" t="s">
        <v>180</v>
      </c>
      <c r="AY326" s="14" t="s">
        <v>172</v>
      </c>
      <c r="BE326" s="196">
        <f t="shared" si="64"/>
        <v>0</v>
      </c>
      <c r="BF326" s="196">
        <f t="shared" si="65"/>
        <v>0</v>
      </c>
      <c r="BG326" s="196">
        <f t="shared" si="66"/>
        <v>0</v>
      </c>
      <c r="BH326" s="196">
        <f t="shared" si="67"/>
        <v>0</v>
      </c>
      <c r="BI326" s="196">
        <f t="shared" si="68"/>
        <v>0</v>
      </c>
      <c r="BJ326" s="14" t="s">
        <v>180</v>
      </c>
      <c r="BK326" s="196">
        <f t="shared" si="69"/>
        <v>0</v>
      </c>
      <c r="BL326" s="14" t="s">
        <v>179</v>
      </c>
      <c r="BM326" s="195" t="s">
        <v>1621</v>
      </c>
    </row>
    <row r="327" spans="1:65" s="2" customFormat="1" ht="24.2" customHeight="1">
      <c r="A327" s="31"/>
      <c r="B327" s="32"/>
      <c r="C327" s="197" t="s">
        <v>1293</v>
      </c>
      <c r="D327" s="197" t="s">
        <v>256</v>
      </c>
      <c r="E327" s="198" t="s">
        <v>1598</v>
      </c>
      <c r="F327" s="199" t="s">
        <v>1599</v>
      </c>
      <c r="G327" s="200" t="s">
        <v>1048</v>
      </c>
      <c r="H327" s="201">
        <v>1</v>
      </c>
      <c r="I327" s="202"/>
      <c r="J327" s="201">
        <f t="shared" si="60"/>
        <v>0</v>
      </c>
      <c r="K327" s="203"/>
      <c r="L327" s="204"/>
      <c r="M327" s="205" t="s">
        <v>1</v>
      </c>
      <c r="N327" s="206" t="s">
        <v>38</v>
      </c>
      <c r="O327" s="68"/>
      <c r="P327" s="193">
        <f t="shared" si="61"/>
        <v>0</v>
      </c>
      <c r="Q327" s="193">
        <v>2.5999999999999999E-2</v>
      </c>
      <c r="R327" s="193">
        <f t="shared" si="62"/>
        <v>2.5999999999999999E-2</v>
      </c>
      <c r="S327" s="193">
        <v>0</v>
      </c>
      <c r="T327" s="194">
        <f t="shared" si="63"/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95" t="s">
        <v>220</v>
      </c>
      <c r="AT327" s="195" t="s">
        <v>256</v>
      </c>
      <c r="AU327" s="195" t="s">
        <v>180</v>
      </c>
      <c r="AY327" s="14" t="s">
        <v>172</v>
      </c>
      <c r="BE327" s="196">
        <f t="shared" si="64"/>
        <v>0</v>
      </c>
      <c r="BF327" s="196">
        <f t="shared" si="65"/>
        <v>0</v>
      </c>
      <c r="BG327" s="196">
        <f t="shared" si="66"/>
        <v>0</v>
      </c>
      <c r="BH327" s="196">
        <f t="shared" si="67"/>
        <v>0</v>
      </c>
      <c r="BI327" s="196">
        <f t="shared" si="68"/>
        <v>0</v>
      </c>
      <c r="BJ327" s="14" t="s">
        <v>180</v>
      </c>
      <c r="BK327" s="196">
        <f t="shared" si="69"/>
        <v>0</v>
      </c>
      <c r="BL327" s="14" t="s">
        <v>179</v>
      </c>
      <c r="BM327" s="195" t="s">
        <v>1624</v>
      </c>
    </row>
    <row r="328" spans="1:65" s="2" customFormat="1" ht="24.2" customHeight="1">
      <c r="A328" s="31"/>
      <c r="B328" s="32"/>
      <c r="C328" s="184" t="s">
        <v>1625</v>
      </c>
      <c r="D328" s="184" t="s">
        <v>175</v>
      </c>
      <c r="E328" s="185" t="s">
        <v>2172</v>
      </c>
      <c r="F328" s="186" t="s">
        <v>2173</v>
      </c>
      <c r="G328" s="187" t="s">
        <v>1048</v>
      </c>
      <c r="H328" s="188">
        <v>1</v>
      </c>
      <c r="I328" s="189"/>
      <c r="J328" s="188">
        <f t="shared" si="60"/>
        <v>0</v>
      </c>
      <c r="K328" s="190"/>
      <c r="L328" s="36"/>
      <c r="M328" s="191" t="s">
        <v>1</v>
      </c>
      <c r="N328" s="192" t="s">
        <v>38</v>
      </c>
      <c r="O328" s="68"/>
      <c r="P328" s="193">
        <f t="shared" si="61"/>
        <v>0</v>
      </c>
      <c r="Q328" s="193">
        <v>0</v>
      </c>
      <c r="R328" s="193">
        <f t="shared" si="62"/>
        <v>0</v>
      </c>
      <c r="S328" s="193">
        <v>0</v>
      </c>
      <c r="T328" s="194">
        <f t="shared" si="63"/>
        <v>0</v>
      </c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R328" s="195" t="s">
        <v>179</v>
      </c>
      <c r="AT328" s="195" t="s">
        <v>175</v>
      </c>
      <c r="AU328" s="195" t="s">
        <v>180</v>
      </c>
      <c r="AY328" s="14" t="s">
        <v>172</v>
      </c>
      <c r="BE328" s="196">
        <f t="shared" si="64"/>
        <v>0</v>
      </c>
      <c r="BF328" s="196">
        <f t="shared" si="65"/>
        <v>0</v>
      </c>
      <c r="BG328" s="196">
        <f t="shared" si="66"/>
        <v>0</v>
      </c>
      <c r="BH328" s="196">
        <f t="shared" si="67"/>
        <v>0</v>
      </c>
      <c r="BI328" s="196">
        <f t="shared" si="68"/>
        <v>0</v>
      </c>
      <c r="BJ328" s="14" t="s">
        <v>180</v>
      </c>
      <c r="BK328" s="196">
        <f t="shared" si="69"/>
        <v>0</v>
      </c>
      <c r="BL328" s="14" t="s">
        <v>179</v>
      </c>
      <c r="BM328" s="195" t="s">
        <v>1628</v>
      </c>
    </row>
    <row r="329" spans="1:65" s="2" customFormat="1" ht="24.2" customHeight="1">
      <c r="A329" s="31"/>
      <c r="B329" s="32"/>
      <c r="C329" s="184" t="s">
        <v>1297</v>
      </c>
      <c r="D329" s="184" t="s">
        <v>175</v>
      </c>
      <c r="E329" s="185" t="s">
        <v>2209</v>
      </c>
      <c r="F329" s="186" t="s">
        <v>2210</v>
      </c>
      <c r="G329" s="187" t="s">
        <v>1048</v>
      </c>
      <c r="H329" s="188">
        <v>3</v>
      </c>
      <c r="I329" s="189"/>
      <c r="J329" s="188">
        <f t="shared" si="60"/>
        <v>0</v>
      </c>
      <c r="K329" s="190"/>
      <c r="L329" s="36"/>
      <c r="M329" s="191" t="s">
        <v>1</v>
      </c>
      <c r="N329" s="192" t="s">
        <v>38</v>
      </c>
      <c r="O329" s="68"/>
      <c r="P329" s="193">
        <f t="shared" si="61"/>
        <v>0</v>
      </c>
      <c r="Q329" s="193">
        <v>0</v>
      </c>
      <c r="R329" s="193">
        <f t="shared" si="62"/>
        <v>0</v>
      </c>
      <c r="S329" s="193">
        <v>0</v>
      </c>
      <c r="T329" s="194">
        <f t="shared" si="63"/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95" t="s">
        <v>179</v>
      </c>
      <c r="AT329" s="195" t="s">
        <v>175</v>
      </c>
      <c r="AU329" s="195" t="s">
        <v>180</v>
      </c>
      <c r="AY329" s="14" t="s">
        <v>172</v>
      </c>
      <c r="BE329" s="196">
        <f t="shared" si="64"/>
        <v>0</v>
      </c>
      <c r="BF329" s="196">
        <f t="shared" si="65"/>
        <v>0</v>
      </c>
      <c r="BG329" s="196">
        <f t="shared" si="66"/>
        <v>0</v>
      </c>
      <c r="BH329" s="196">
        <f t="shared" si="67"/>
        <v>0</v>
      </c>
      <c r="BI329" s="196">
        <f t="shared" si="68"/>
        <v>0</v>
      </c>
      <c r="BJ329" s="14" t="s">
        <v>180</v>
      </c>
      <c r="BK329" s="196">
        <f t="shared" si="69"/>
        <v>0</v>
      </c>
      <c r="BL329" s="14" t="s">
        <v>179</v>
      </c>
      <c r="BM329" s="195" t="s">
        <v>1631</v>
      </c>
    </row>
    <row r="330" spans="1:65" s="2" customFormat="1" ht="24.2" customHeight="1">
      <c r="A330" s="31"/>
      <c r="B330" s="32"/>
      <c r="C330" s="184" t="s">
        <v>1632</v>
      </c>
      <c r="D330" s="184" t="s">
        <v>175</v>
      </c>
      <c r="E330" s="185" t="s">
        <v>1605</v>
      </c>
      <c r="F330" s="186" t="s">
        <v>1606</v>
      </c>
      <c r="G330" s="187" t="s">
        <v>1048</v>
      </c>
      <c r="H330" s="188">
        <v>1</v>
      </c>
      <c r="I330" s="189"/>
      <c r="J330" s="188">
        <f t="shared" si="60"/>
        <v>0</v>
      </c>
      <c r="K330" s="190"/>
      <c r="L330" s="36"/>
      <c r="M330" s="191" t="s">
        <v>1</v>
      </c>
      <c r="N330" s="192" t="s">
        <v>38</v>
      </c>
      <c r="O330" s="68"/>
      <c r="P330" s="193">
        <f t="shared" si="61"/>
        <v>0</v>
      </c>
      <c r="Q330" s="193">
        <v>0</v>
      </c>
      <c r="R330" s="193">
        <f t="shared" si="62"/>
        <v>0</v>
      </c>
      <c r="S330" s="193">
        <v>0</v>
      </c>
      <c r="T330" s="194">
        <f t="shared" si="63"/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95" t="s">
        <v>179</v>
      </c>
      <c r="AT330" s="195" t="s">
        <v>175</v>
      </c>
      <c r="AU330" s="195" t="s">
        <v>180</v>
      </c>
      <c r="AY330" s="14" t="s">
        <v>172</v>
      </c>
      <c r="BE330" s="196">
        <f t="shared" si="64"/>
        <v>0</v>
      </c>
      <c r="BF330" s="196">
        <f t="shared" si="65"/>
        <v>0</v>
      </c>
      <c r="BG330" s="196">
        <f t="shared" si="66"/>
        <v>0</v>
      </c>
      <c r="BH330" s="196">
        <f t="shared" si="67"/>
        <v>0</v>
      </c>
      <c r="BI330" s="196">
        <f t="shared" si="68"/>
        <v>0</v>
      </c>
      <c r="BJ330" s="14" t="s">
        <v>180</v>
      </c>
      <c r="BK330" s="196">
        <f t="shared" si="69"/>
        <v>0</v>
      </c>
      <c r="BL330" s="14" t="s">
        <v>179</v>
      </c>
      <c r="BM330" s="195" t="s">
        <v>1635</v>
      </c>
    </row>
    <row r="331" spans="1:65" s="2" customFormat="1" ht="24.2" customHeight="1">
      <c r="A331" s="31"/>
      <c r="B331" s="32"/>
      <c r="C331" s="184" t="s">
        <v>1300</v>
      </c>
      <c r="D331" s="184" t="s">
        <v>175</v>
      </c>
      <c r="E331" s="185" t="s">
        <v>1608</v>
      </c>
      <c r="F331" s="186" t="s">
        <v>1609</v>
      </c>
      <c r="G331" s="187" t="s">
        <v>1048</v>
      </c>
      <c r="H331" s="188">
        <v>1</v>
      </c>
      <c r="I331" s="189"/>
      <c r="J331" s="188">
        <f t="shared" si="60"/>
        <v>0</v>
      </c>
      <c r="K331" s="190"/>
      <c r="L331" s="36"/>
      <c r="M331" s="191" t="s">
        <v>1</v>
      </c>
      <c r="N331" s="192" t="s">
        <v>38</v>
      </c>
      <c r="O331" s="68"/>
      <c r="P331" s="193">
        <f t="shared" si="61"/>
        <v>0</v>
      </c>
      <c r="Q331" s="193">
        <v>0</v>
      </c>
      <c r="R331" s="193">
        <f t="shared" si="62"/>
        <v>0</v>
      </c>
      <c r="S331" s="193">
        <v>0</v>
      </c>
      <c r="T331" s="194">
        <f t="shared" si="63"/>
        <v>0</v>
      </c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R331" s="195" t="s">
        <v>179</v>
      </c>
      <c r="AT331" s="195" t="s">
        <v>175</v>
      </c>
      <c r="AU331" s="195" t="s">
        <v>180</v>
      </c>
      <c r="AY331" s="14" t="s">
        <v>172</v>
      </c>
      <c r="BE331" s="196">
        <f t="shared" si="64"/>
        <v>0</v>
      </c>
      <c r="BF331" s="196">
        <f t="shared" si="65"/>
        <v>0</v>
      </c>
      <c r="BG331" s="196">
        <f t="shared" si="66"/>
        <v>0</v>
      </c>
      <c r="BH331" s="196">
        <f t="shared" si="67"/>
        <v>0</v>
      </c>
      <c r="BI331" s="196">
        <f t="shared" si="68"/>
        <v>0</v>
      </c>
      <c r="BJ331" s="14" t="s">
        <v>180</v>
      </c>
      <c r="BK331" s="196">
        <f t="shared" si="69"/>
        <v>0</v>
      </c>
      <c r="BL331" s="14" t="s">
        <v>179</v>
      </c>
      <c r="BM331" s="195" t="s">
        <v>1638</v>
      </c>
    </row>
    <row r="332" spans="1:65" s="2" customFormat="1" ht="24.2" customHeight="1">
      <c r="A332" s="31"/>
      <c r="B332" s="32"/>
      <c r="C332" s="184" t="s">
        <v>1639</v>
      </c>
      <c r="D332" s="184" t="s">
        <v>175</v>
      </c>
      <c r="E332" s="185" t="s">
        <v>1612</v>
      </c>
      <c r="F332" s="186" t="s">
        <v>1613</v>
      </c>
      <c r="G332" s="187" t="s">
        <v>1048</v>
      </c>
      <c r="H332" s="188">
        <v>1</v>
      </c>
      <c r="I332" s="189"/>
      <c r="J332" s="188">
        <f t="shared" si="60"/>
        <v>0</v>
      </c>
      <c r="K332" s="190"/>
      <c r="L332" s="36"/>
      <c r="M332" s="191" t="s">
        <v>1</v>
      </c>
      <c r="N332" s="192" t="s">
        <v>38</v>
      </c>
      <c r="O332" s="68"/>
      <c r="P332" s="193">
        <f t="shared" si="61"/>
        <v>0</v>
      </c>
      <c r="Q332" s="193">
        <v>0</v>
      </c>
      <c r="R332" s="193">
        <f t="shared" si="62"/>
        <v>0</v>
      </c>
      <c r="S332" s="193">
        <v>0</v>
      </c>
      <c r="T332" s="194">
        <f t="shared" si="63"/>
        <v>0</v>
      </c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R332" s="195" t="s">
        <v>179</v>
      </c>
      <c r="AT332" s="195" t="s">
        <v>175</v>
      </c>
      <c r="AU332" s="195" t="s">
        <v>180</v>
      </c>
      <c r="AY332" s="14" t="s">
        <v>172</v>
      </c>
      <c r="BE332" s="196">
        <f t="shared" si="64"/>
        <v>0</v>
      </c>
      <c r="BF332" s="196">
        <f t="shared" si="65"/>
        <v>0</v>
      </c>
      <c r="BG332" s="196">
        <f t="shared" si="66"/>
        <v>0</v>
      </c>
      <c r="BH332" s="196">
        <f t="shared" si="67"/>
        <v>0</v>
      </c>
      <c r="BI332" s="196">
        <f t="shared" si="68"/>
        <v>0</v>
      </c>
      <c r="BJ332" s="14" t="s">
        <v>180</v>
      </c>
      <c r="BK332" s="196">
        <f t="shared" si="69"/>
        <v>0</v>
      </c>
      <c r="BL332" s="14" t="s">
        <v>179</v>
      </c>
      <c r="BM332" s="195" t="s">
        <v>1642</v>
      </c>
    </row>
    <row r="333" spans="1:65" s="2" customFormat="1" ht="24.2" customHeight="1">
      <c r="A333" s="31"/>
      <c r="B333" s="32"/>
      <c r="C333" s="184" t="s">
        <v>1304</v>
      </c>
      <c r="D333" s="184" t="s">
        <v>175</v>
      </c>
      <c r="E333" s="185" t="s">
        <v>1615</v>
      </c>
      <c r="F333" s="186" t="s">
        <v>1616</v>
      </c>
      <c r="G333" s="187" t="s">
        <v>1048</v>
      </c>
      <c r="H333" s="188">
        <v>6</v>
      </c>
      <c r="I333" s="189"/>
      <c r="J333" s="188">
        <f t="shared" si="60"/>
        <v>0</v>
      </c>
      <c r="K333" s="190"/>
      <c r="L333" s="36"/>
      <c r="M333" s="191" t="s">
        <v>1</v>
      </c>
      <c r="N333" s="192" t="s">
        <v>38</v>
      </c>
      <c r="O333" s="68"/>
      <c r="P333" s="193">
        <f t="shared" si="61"/>
        <v>0</v>
      </c>
      <c r="Q333" s="193">
        <v>0</v>
      </c>
      <c r="R333" s="193">
        <f t="shared" si="62"/>
        <v>0</v>
      </c>
      <c r="S333" s="193">
        <v>0</v>
      </c>
      <c r="T333" s="194">
        <f t="shared" si="63"/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95" t="s">
        <v>179</v>
      </c>
      <c r="AT333" s="195" t="s">
        <v>175</v>
      </c>
      <c r="AU333" s="195" t="s">
        <v>180</v>
      </c>
      <c r="AY333" s="14" t="s">
        <v>172</v>
      </c>
      <c r="BE333" s="196">
        <f t="shared" si="64"/>
        <v>0</v>
      </c>
      <c r="BF333" s="196">
        <f t="shared" si="65"/>
        <v>0</v>
      </c>
      <c r="BG333" s="196">
        <f t="shared" si="66"/>
        <v>0</v>
      </c>
      <c r="BH333" s="196">
        <f t="shared" si="67"/>
        <v>0</v>
      </c>
      <c r="BI333" s="196">
        <f t="shared" si="68"/>
        <v>0</v>
      </c>
      <c r="BJ333" s="14" t="s">
        <v>180</v>
      </c>
      <c r="BK333" s="196">
        <f t="shared" si="69"/>
        <v>0</v>
      </c>
      <c r="BL333" s="14" t="s">
        <v>179</v>
      </c>
      <c r="BM333" s="195" t="s">
        <v>1645</v>
      </c>
    </row>
    <row r="334" spans="1:65" s="2" customFormat="1" ht="24.2" customHeight="1">
      <c r="A334" s="31"/>
      <c r="B334" s="32"/>
      <c r="C334" s="184" t="s">
        <v>1646</v>
      </c>
      <c r="D334" s="184" t="s">
        <v>175</v>
      </c>
      <c r="E334" s="185" t="s">
        <v>1619</v>
      </c>
      <c r="F334" s="186" t="s">
        <v>1620</v>
      </c>
      <c r="G334" s="187" t="s">
        <v>1048</v>
      </c>
      <c r="H334" s="188">
        <v>1</v>
      </c>
      <c r="I334" s="189"/>
      <c r="J334" s="188">
        <f t="shared" si="60"/>
        <v>0</v>
      </c>
      <c r="K334" s="190"/>
      <c r="L334" s="36"/>
      <c r="M334" s="191" t="s">
        <v>1</v>
      </c>
      <c r="N334" s="192" t="s">
        <v>38</v>
      </c>
      <c r="O334" s="68"/>
      <c r="P334" s="193">
        <f t="shared" si="61"/>
        <v>0</v>
      </c>
      <c r="Q334" s="193">
        <v>0</v>
      </c>
      <c r="R334" s="193">
        <f t="shared" si="62"/>
        <v>0</v>
      </c>
      <c r="S334" s="193">
        <v>0</v>
      </c>
      <c r="T334" s="194">
        <f t="shared" si="63"/>
        <v>0</v>
      </c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R334" s="195" t="s">
        <v>179</v>
      </c>
      <c r="AT334" s="195" t="s">
        <v>175</v>
      </c>
      <c r="AU334" s="195" t="s">
        <v>180</v>
      </c>
      <c r="AY334" s="14" t="s">
        <v>172</v>
      </c>
      <c r="BE334" s="196">
        <f t="shared" si="64"/>
        <v>0</v>
      </c>
      <c r="BF334" s="196">
        <f t="shared" si="65"/>
        <v>0</v>
      </c>
      <c r="BG334" s="196">
        <f t="shared" si="66"/>
        <v>0</v>
      </c>
      <c r="BH334" s="196">
        <f t="shared" si="67"/>
        <v>0</v>
      </c>
      <c r="BI334" s="196">
        <f t="shared" si="68"/>
        <v>0</v>
      </c>
      <c r="BJ334" s="14" t="s">
        <v>180</v>
      </c>
      <c r="BK334" s="196">
        <f t="shared" si="69"/>
        <v>0</v>
      </c>
      <c r="BL334" s="14" t="s">
        <v>179</v>
      </c>
      <c r="BM334" s="195" t="s">
        <v>1649</v>
      </c>
    </row>
    <row r="335" spans="1:65" s="2" customFormat="1" ht="24.2" customHeight="1">
      <c r="A335" s="31"/>
      <c r="B335" s="32"/>
      <c r="C335" s="184" t="s">
        <v>1307</v>
      </c>
      <c r="D335" s="184" t="s">
        <v>175</v>
      </c>
      <c r="E335" s="185" t="s">
        <v>1915</v>
      </c>
      <c r="F335" s="186" t="s">
        <v>1916</v>
      </c>
      <c r="G335" s="187" t="s">
        <v>1048</v>
      </c>
      <c r="H335" s="188">
        <v>1</v>
      </c>
      <c r="I335" s="189"/>
      <c r="J335" s="188">
        <f t="shared" si="60"/>
        <v>0</v>
      </c>
      <c r="K335" s="190"/>
      <c r="L335" s="36"/>
      <c r="M335" s="191" t="s">
        <v>1</v>
      </c>
      <c r="N335" s="192" t="s">
        <v>38</v>
      </c>
      <c r="O335" s="68"/>
      <c r="P335" s="193">
        <f t="shared" si="61"/>
        <v>0</v>
      </c>
      <c r="Q335" s="193">
        <v>0</v>
      </c>
      <c r="R335" s="193">
        <f t="shared" si="62"/>
        <v>0</v>
      </c>
      <c r="S335" s="193">
        <v>0</v>
      </c>
      <c r="T335" s="194">
        <f t="shared" si="63"/>
        <v>0</v>
      </c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R335" s="195" t="s">
        <v>179</v>
      </c>
      <c r="AT335" s="195" t="s">
        <v>175</v>
      </c>
      <c r="AU335" s="195" t="s">
        <v>180</v>
      </c>
      <c r="AY335" s="14" t="s">
        <v>172</v>
      </c>
      <c r="BE335" s="196">
        <f t="shared" si="64"/>
        <v>0</v>
      </c>
      <c r="BF335" s="196">
        <f t="shared" si="65"/>
        <v>0</v>
      </c>
      <c r="BG335" s="196">
        <f t="shared" si="66"/>
        <v>0</v>
      </c>
      <c r="BH335" s="196">
        <f t="shared" si="67"/>
        <v>0</v>
      </c>
      <c r="BI335" s="196">
        <f t="shared" si="68"/>
        <v>0</v>
      </c>
      <c r="BJ335" s="14" t="s">
        <v>180</v>
      </c>
      <c r="BK335" s="196">
        <f t="shared" si="69"/>
        <v>0</v>
      </c>
      <c r="BL335" s="14" t="s">
        <v>179</v>
      </c>
      <c r="BM335" s="195" t="s">
        <v>1652</v>
      </c>
    </row>
    <row r="336" spans="1:65" s="2" customFormat="1" ht="24.2" customHeight="1">
      <c r="A336" s="31"/>
      <c r="B336" s="32"/>
      <c r="C336" s="184" t="s">
        <v>1653</v>
      </c>
      <c r="D336" s="184" t="s">
        <v>175</v>
      </c>
      <c r="E336" s="185" t="s">
        <v>1622</v>
      </c>
      <c r="F336" s="186" t="s">
        <v>1623</v>
      </c>
      <c r="G336" s="187" t="s">
        <v>1048</v>
      </c>
      <c r="H336" s="188">
        <v>1</v>
      </c>
      <c r="I336" s="189"/>
      <c r="J336" s="188">
        <f t="shared" si="60"/>
        <v>0</v>
      </c>
      <c r="K336" s="190"/>
      <c r="L336" s="36"/>
      <c r="M336" s="191" t="s">
        <v>1</v>
      </c>
      <c r="N336" s="192" t="s">
        <v>38</v>
      </c>
      <c r="O336" s="68"/>
      <c r="P336" s="193">
        <f t="shared" si="61"/>
        <v>0</v>
      </c>
      <c r="Q336" s="193">
        <v>0</v>
      </c>
      <c r="R336" s="193">
        <f t="shared" si="62"/>
        <v>0</v>
      </c>
      <c r="S336" s="193">
        <v>0</v>
      </c>
      <c r="T336" s="194">
        <f t="shared" si="63"/>
        <v>0</v>
      </c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R336" s="195" t="s">
        <v>179</v>
      </c>
      <c r="AT336" s="195" t="s">
        <v>175</v>
      </c>
      <c r="AU336" s="195" t="s">
        <v>180</v>
      </c>
      <c r="AY336" s="14" t="s">
        <v>172</v>
      </c>
      <c r="BE336" s="196">
        <f t="shared" si="64"/>
        <v>0</v>
      </c>
      <c r="BF336" s="196">
        <f t="shared" si="65"/>
        <v>0</v>
      </c>
      <c r="BG336" s="196">
        <f t="shared" si="66"/>
        <v>0</v>
      </c>
      <c r="BH336" s="196">
        <f t="shared" si="67"/>
        <v>0</v>
      </c>
      <c r="BI336" s="196">
        <f t="shared" si="68"/>
        <v>0</v>
      </c>
      <c r="BJ336" s="14" t="s">
        <v>180</v>
      </c>
      <c r="BK336" s="196">
        <f t="shared" si="69"/>
        <v>0</v>
      </c>
      <c r="BL336" s="14" t="s">
        <v>179</v>
      </c>
      <c r="BM336" s="195" t="s">
        <v>1656</v>
      </c>
    </row>
    <row r="337" spans="1:65" s="2" customFormat="1" ht="24.2" customHeight="1">
      <c r="A337" s="31"/>
      <c r="B337" s="32"/>
      <c r="C337" s="184" t="s">
        <v>1310</v>
      </c>
      <c r="D337" s="184" t="s">
        <v>175</v>
      </c>
      <c r="E337" s="185" t="s">
        <v>1917</v>
      </c>
      <c r="F337" s="186" t="s">
        <v>1918</v>
      </c>
      <c r="G337" s="187" t="s">
        <v>1048</v>
      </c>
      <c r="H337" s="188">
        <v>1</v>
      </c>
      <c r="I337" s="189"/>
      <c r="J337" s="188">
        <f t="shared" si="60"/>
        <v>0</v>
      </c>
      <c r="K337" s="190"/>
      <c r="L337" s="36"/>
      <c r="M337" s="191" t="s">
        <v>1</v>
      </c>
      <c r="N337" s="192" t="s">
        <v>38</v>
      </c>
      <c r="O337" s="68"/>
      <c r="P337" s="193">
        <f t="shared" si="61"/>
        <v>0</v>
      </c>
      <c r="Q337" s="193">
        <v>0</v>
      </c>
      <c r="R337" s="193">
        <f t="shared" si="62"/>
        <v>0</v>
      </c>
      <c r="S337" s="193">
        <v>0</v>
      </c>
      <c r="T337" s="194">
        <f t="shared" si="63"/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95" t="s">
        <v>179</v>
      </c>
      <c r="AT337" s="195" t="s">
        <v>175</v>
      </c>
      <c r="AU337" s="195" t="s">
        <v>180</v>
      </c>
      <c r="AY337" s="14" t="s">
        <v>172</v>
      </c>
      <c r="BE337" s="196">
        <f t="shared" si="64"/>
        <v>0</v>
      </c>
      <c r="BF337" s="196">
        <f t="shared" si="65"/>
        <v>0</v>
      </c>
      <c r="BG337" s="196">
        <f t="shared" si="66"/>
        <v>0</v>
      </c>
      <c r="BH337" s="196">
        <f t="shared" si="67"/>
        <v>0</v>
      </c>
      <c r="BI337" s="196">
        <f t="shared" si="68"/>
        <v>0</v>
      </c>
      <c r="BJ337" s="14" t="s">
        <v>180</v>
      </c>
      <c r="BK337" s="196">
        <f t="shared" si="69"/>
        <v>0</v>
      </c>
      <c r="BL337" s="14" t="s">
        <v>179</v>
      </c>
      <c r="BM337" s="195" t="s">
        <v>1659</v>
      </c>
    </row>
    <row r="338" spans="1:65" s="2" customFormat="1" ht="24.2" customHeight="1">
      <c r="A338" s="31"/>
      <c r="B338" s="32"/>
      <c r="C338" s="184" t="s">
        <v>1662</v>
      </c>
      <c r="D338" s="184" t="s">
        <v>175</v>
      </c>
      <c r="E338" s="185" t="s">
        <v>1626</v>
      </c>
      <c r="F338" s="186" t="s">
        <v>1627</v>
      </c>
      <c r="G338" s="187" t="s">
        <v>1048</v>
      </c>
      <c r="H338" s="188">
        <v>4</v>
      </c>
      <c r="I338" s="189"/>
      <c r="J338" s="188">
        <f t="shared" si="60"/>
        <v>0</v>
      </c>
      <c r="K338" s="190"/>
      <c r="L338" s="36"/>
      <c r="M338" s="191" t="s">
        <v>1</v>
      </c>
      <c r="N338" s="192" t="s">
        <v>38</v>
      </c>
      <c r="O338" s="68"/>
      <c r="P338" s="193">
        <f t="shared" si="61"/>
        <v>0</v>
      </c>
      <c r="Q338" s="193">
        <v>0</v>
      </c>
      <c r="R338" s="193">
        <f t="shared" si="62"/>
        <v>0</v>
      </c>
      <c r="S338" s="193">
        <v>0</v>
      </c>
      <c r="T338" s="194">
        <f t="shared" si="63"/>
        <v>0</v>
      </c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R338" s="195" t="s">
        <v>179</v>
      </c>
      <c r="AT338" s="195" t="s">
        <v>175</v>
      </c>
      <c r="AU338" s="195" t="s">
        <v>180</v>
      </c>
      <c r="AY338" s="14" t="s">
        <v>172</v>
      </c>
      <c r="BE338" s="196">
        <f t="shared" si="64"/>
        <v>0</v>
      </c>
      <c r="BF338" s="196">
        <f t="shared" si="65"/>
        <v>0</v>
      </c>
      <c r="BG338" s="196">
        <f t="shared" si="66"/>
        <v>0</v>
      </c>
      <c r="BH338" s="196">
        <f t="shared" si="67"/>
        <v>0</v>
      </c>
      <c r="BI338" s="196">
        <f t="shared" si="68"/>
        <v>0</v>
      </c>
      <c r="BJ338" s="14" t="s">
        <v>180</v>
      </c>
      <c r="BK338" s="196">
        <f t="shared" si="69"/>
        <v>0</v>
      </c>
      <c r="BL338" s="14" t="s">
        <v>179</v>
      </c>
      <c r="BM338" s="195" t="s">
        <v>1666</v>
      </c>
    </row>
    <row r="339" spans="1:65" s="2" customFormat="1" ht="24.2" customHeight="1">
      <c r="A339" s="31"/>
      <c r="B339" s="32"/>
      <c r="C339" s="184" t="s">
        <v>1313</v>
      </c>
      <c r="D339" s="184" t="s">
        <v>175</v>
      </c>
      <c r="E339" s="185" t="s">
        <v>1629</v>
      </c>
      <c r="F339" s="186" t="s">
        <v>1630</v>
      </c>
      <c r="G339" s="187" t="s">
        <v>1048</v>
      </c>
      <c r="H339" s="188">
        <v>3</v>
      </c>
      <c r="I339" s="189"/>
      <c r="J339" s="188">
        <f t="shared" si="60"/>
        <v>0</v>
      </c>
      <c r="K339" s="190"/>
      <c r="L339" s="36"/>
      <c r="M339" s="191" t="s">
        <v>1</v>
      </c>
      <c r="N339" s="192" t="s">
        <v>38</v>
      </c>
      <c r="O339" s="68"/>
      <c r="P339" s="193">
        <f t="shared" si="61"/>
        <v>0</v>
      </c>
      <c r="Q339" s="193">
        <v>0</v>
      </c>
      <c r="R339" s="193">
        <f t="shared" si="62"/>
        <v>0</v>
      </c>
      <c r="S339" s="193">
        <v>0</v>
      </c>
      <c r="T339" s="194">
        <f t="shared" si="63"/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95" t="s">
        <v>179</v>
      </c>
      <c r="AT339" s="195" t="s">
        <v>175</v>
      </c>
      <c r="AU339" s="195" t="s">
        <v>180</v>
      </c>
      <c r="AY339" s="14" t="s">
        <v>172</v>
      </c>
      <c r="BE339" s="196">
        <f t="shared" si="64"/>
        <v>0</v>
      </c>
      <c r="BF339" s="196">
        <f t="shared" si="65"/>
        <v>0</v>
      </c>
      <c r="BG339" s="196">
        <f t="shared" si="66"/>
        <v>0</v>
      </c>
      <c r="BH339" s="196">
        <f t="shared" si="67"/>
        <v>0</v>
      </c>
      <c r="BI339" s="196">
        <f t="shared" si="68"/>
        <v>0</v>
      </c>
      <c r="BJ339" s="14" t="s">
        <v>180</v>
      </c>
      <c r="BK339" s="196">
        <f t="shared" si="69"/>
        <v>0</v>
      </c>
      <c r="BL339" s="14" t="s">
        <v>179</v>
      </c>
      <c r="BM339" s="195" t="s">
        <v>1669</v>
      </c>
    </row>
    <row r="340" spans="1:65" s="2" customFormat="1" ht="24.2" customHeight="1">
      <c r="A340" s="31"/>
      <c r="B340" s="32"/>
      <c r="C340" s="184" t="s">
        <v>1670</v>
      </c>
      <c r="D340" s="184" t="s">
        <v>175</v>
      </c>
      <c r="E340" s="185" t="s">
        <v>1633</v>
      </c>
      <c r="F340" s="186" t="s">
        <v>1634</v>
      </c>
      <c r="G340" s="187" t="s">
        <v>1048</v>
      </c>
      <c r="H340" s="188">
        <v>1</v>
      </c>
      <c r="I340" s="189"/>
      <c r="J340" s="188">
        <f t="shared" si="60"/>
        <v>0</v>
      </c>
      <c r="K340" s="190"/>
      <c r="L340" s="36"/>
      <c r="M340" s="191" t="s">
        <v>1</v>
      </c>
      <c r="N340" s="192" t="s">
        <v>38</v>
      </c>
      <c r="O340" s="68"/>
      <c r="P340" s="193">
        <f t="shared" si="61"/>
        <v>0</v>
      </c>
      <c r="Q340" s="193">
        <v>0</v>
      </c>
      <c r="R340" s="193">
        <f t="shared" si="62"/>
        <v>0</v>
      </c>
      <c r="S340" s="193">
        <v>0</v>
      </c>
      <c r="T340" s="194">
        <f t="shared" si="63"/>
        <v>0</v>
      </c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R340" s="195" t="s">
        <v>179</v>
      </c>
      <c r="AT340" s="195" t="s">
        <v>175</v>
      </c>
      <c r="AU340" s="195" t="s">
        <v>180</v>
      </c>
      <c r="AY340" s="14" t="s">
        <v>172</v>
      </c>
      <c r="BE340" s="196">
        <f t="shared" si="64"/>
        <v>0</v>
      </c>
      <c r="BF340" s="196">
        <f t="shared" si="65"/>
        <v>0</v>
      </c>
      <c r="BG340" s="196">
        <f t="shared" si="66"/>
        <v>0</v>
      </c>
      <c r="BH340" s="196">
        <f t="shared" si="67"/>
        <v>0</v>
      </c>
      <c r="BI340" s="196">
        <f t="shared" si="68"/>
        <v>0</v>
      </c>
      <c r="BJ340" s="14" t="s">
        <v>180</v>
      </c>
      <c r="BK340" s="196">
        <f t="shared" si="69"/>
        <v>0</v>
      </c>
      <c r="BL340" s="14" t="s">
        <v>179</v>
      </c>
      <c r="BM340" s="195" t="s">
        <v>1673</v>
      </c>
    </row>
    <row r="341" spans="1:65" s="2" customFormat="1" ht="24.2" customHeight="1">
      <c r="A341" s="31"/>
      <c r="B341" s="32"/>
      <c r="C341" s="184" t="s">
        <v>1316</v>
      </c>
      <c r="D341" s="184" t="s">
        <v>175</v>
      </c>
      <c r="E341" s="185" t="s">
        <v>1636</v>
      </c>
      <c r="F341" s="186" t="s">
        <v>1637</v>
      </c>
      <c r="G341" s="187" t="s">
        <v>1048</v>
      </c>
      <c r="H341" s="188">
        <v>1</v>
      </c>
      <c r="I341" s="189"/>
      <c r="J341" s="188">
        <f t="shared" si="60"/>
        <v>0</v>
      </c>
      <c r="K341" s="190"/>
      <c r="L341" s="36"/>
      <c r="M341" s="191" t="s">
        <v>1</v>
      </c>
      <c r="N341" s="192" t="s">
        <v>38</v>
      </c>
      <c r="O341" s="68"/>
      <c r="P341" s="193">
        <f t="shared" si="61"/>
        <v>0</v>
      </c>
      <c r="Q341" s="193">
        <v>0</v>
      </c>
      <c r="R341" s="193">
        <f t="shared" si="62"/>
        <v>0</v>
      </c>
      <c r="S341" s="193">
        <v>0</v>
      </c>
      <c r="T341" s="194">
        <f t="shared" si="63"/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95" t="s">
        <v>179</v>
      </c>
      <c r="AT341" s="195" t="s">
        <v>175</v>
      </c>
      <c r="AU341" s="195" t="s">
        <v>180</v>
      </c>
      <c r="AY341" s="14" t="s">
        <v>172</v>
      </c>
      <c r="BE341" s="196">
        <f t="shared" si="64"/>
        <v>0</v>
      </c>
      <c r="BF341" s="196">
        <f t="shared" si="65"/>
        <v>0</v>
      </c>
      <c r="BG341" s="196">
        <f t="shared" si="66"/>
        <v>0</v>
      </c>
      <c r="BH341" s="196">
        <f t="shared" si="67"/>
        <v>0</v>
      </c>
      <c r="BI341" s="196">
        <f t="shared" si="68"/>
        <v>0</v>
      </c>
      <c r="BJ341" s="14" t="s">
        <v>180</v>
      </c>
      <c r="BK341" s="196">
        <f t="shared" si="69"/>
        <v>0</v>
      </c>
      <c r="BL341" s="14" t="s">
        <v>179</v>
      </c>
      <c r="BM341" s="195" t="s">
        <v>1676</v>
      </c>
    </row>
    <row r="342" spans="1:65" s="2" customFormat="1" ht="24.2" customHeight="1">
      <c r="A342" s="31"/>
      <c r="B342" s="32"/>
      <c r="C342" s="184" t="s">
        <v>1677</v>
      </c>
      <c r="D342" s="184" t="s">
        <v>175</v>
      </c>
      <c r="E342" s="185" t="s">
        <v>1640</v>
      </c>
      <c r="F342" s="186" t="s">
        <v>1641</v>
      </c>
      <c r="G342" s="187" t="s">
        <v>1048</v>
      </c>
      <c r="H342" s="188">
        <v>1</v>
      </c>
      <c r="I342" s="189"/>
      <c r="J342" s="188">
        <f t="shared" si="60"/>
        <v>0</v>
      </c>
      <c r="K342" s="190"/>
      <c r="L342" s="36"/>
      <c r="M342" s="191" t="s">
        <v>1</v>
      </c>
      <c r="N342" s="192" t="s">
        <v>38</v>
      </c>
      <c r="O342" s="68"/>
      <c r="P342" s="193">
        <f t="shared" si="61"/>
        <v>0</v>
      </c>
      <c r="Q342" s="193">
        <v>0</v>
      </c>
      <c r="R342" s="193">
        <f t="shared" si="62"/>
        <v>0</v>
      </c>
      <c r="S342" s="193">
        <v>0</v>
      </c>
      <c r="T342" s="194">
        <f t="shared" si="63"/>
        <v>0</v>
      </c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R342" s="195" t="s">
        <v>179</v>
      </c>
      <c r="AT342" s="195" t="s">
        <v>175</v>
      </c>
      <c r="AU342" s="195" t="s">
        <v>180</v>
      </c>
      <c r="AY342" s="14" t="s">
        <v>172</v>
      </c>
      <c r="BE342" s="196">
        <f t="shared" si="64"/>
        <v>0</v>
      </c>
      <c r="BF342" s="196">
        <f t="shared" si="65"/>
        <v>0</v>
      </c>
      <c r="BG342" s="196">
        <f t="shared" si="66"/>
        <v>0</v>
      </c>
      <c r="BH342" s="196">
        <f t="shared" si="67"/>
        <v>0</v>
      </c>
      <c r="BI342" s="196">
        <f t="shared" si="68"/>
        <v>0</v>
      </c>
      <c r="BJ342" s="14" t="s">
        <v>180</v>
      </c>
      <c r="BK342" s="196">
        <f t="shared" si="69"/>
        <v>0</v>
      </c>
      <c r="BL342" s="14" t="s">
        <v>179</v>
      </c>
      <c r="BM342" s="195" t="s">
        <v>1680</v>
      </c>
    </row>
    <row r="343" spans="1:65" s="2" customFormat="1" ht="24.2" customHeight="1">
      <c r="A343" s="31"/>
      <c r="B343" s="32"/>
      <c r="C343" s="184" t="s">
        <v>1319</v>
      </c>
      <c r="D343" s="184" t="s">
        <v>175</v>
      </c>
      <c r="E343" s="185" t="s">
        <v>1643</v>
      </c>
      <c r="F343" s="186" t="s">
        <v>1644</v>
      </c>
      <c r="G343" s="187" t="s">
        <v>1048</v>
      </c>
      <c r="H343" s="188">
        <v>1</v>
      </c>
      <c r="I343" s="189"/>
      <c r="J343" s="188">
        <f t="shared" si="60"/>
        <v>0</v>
      </c>
      <c r="K343" s="190"/>
      <c r="L343" s="36"/>
      <c r="M343" s="191" t="s">
        <v>1</v>
      </c>
      <c r="N343" s="192" t="s">
        <v>38</v>
      </c>
      <c r="O343" s="68"/>
      <c r="P343" s="193">
        <f t="shared" si="61"/>
        <v>0</v>
      </c>
      <c r="Q343" s="193">
        <v>0</v>
      </c>
      <c r="R343" s="193">
        <f t="shared" si="62"/>
        <v>0</v>
      </c>
      <c r="S343" s="193">
        <v>0</v>
      </c>
      <c r="T343" s="194">
        <f t="shared" si="63"/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95" t="s">
        <v>179</v>
      </c>
      <c r="AT343" s="195" t="s">
        <v>175</v>
      </c>
      <c r="AU343" s="195" t="s">
        <v>180</v>
      </c>
      <c r="AY343" s="14" t="s">
        <v>172</v>
      </c>
      <c r="BE343" s="196">
        <f t="shared" si="64"/>
        <v>0</v>
      </c>
      <c r="BF343" s="196">
        <f t="shared" si="65"/>
        <v>0</v>
      </c>
      <c r="BG343" s="196">
        <f t="shared" si="66"/>
        <v>0</v>
      </c>
      <c r="BH343" s="196">
        <f t="shared" si="67"/>
        <v>0</v>
      </c>
      <c r="BI343" s="196">
        <f t="shared" si="68"/>
        <v>0</v>
      </c>
      <c r="BJ343" s="14" t="s">
        <v>180</v>
      </c>
      <c r="BK343" s="196">
        <f t="shared" si="69"/>
        <v>0</v>
      </c>
      <c r="BL343" s="14" t="s">
        <v>179</v>
      </c>
      <c r="BM343" s="195" t="s">
        <v>1683</v>
      </c>
    </row>
    <row r="344" spans="1:65" s="2" customFormat="1" ht="24.2" customHeight="1">
      <c r="A344" s="31"/>
      <c r="B344" s="32"/>
      <c r="C344" s="184" t="s">
        <v>1684</v>
      </c>
      <c r="D344" s="184" t="s">
        <v>175</v>
      </c>
      <c r="E344" s="185" t="s">
        <v>1647</v>
      </c>
      <c r="F344" s="186" t="s">
        <v>1648</v>
      </c>
      <c r="G344" s="187" t="s">
        <v>1048</v>
      </c>
      <c r="H344" s="188">
        <v>1</v>
      </c>
      <c r="I344" s="189"/>
      <c r="J344" s="188">
        <f t="shared" si="60"/>
        <v>0</v>
      </c>
      <c r="K344" s="190"/>
      <c r="L344" s="36"/>
      <c r="M344" s="191" t="s">
        <v>1</v>
      </c>
      <c r="N344" s="192" t="s">
        <v>38</v>
      </c>
      <c r="O344" s="68"/>
      <c r="P344" s="193">
        <f t="shared" si="61"/>
        <v>0</v>
      </c>
      <c r="Q344" s="193">
        <v>0</v>
      </c>
      <c r="R344" s="193">
        <f t="shared" si="62"/>
        <v>0</v>
      </c>
      <c r="S344" s="193">
        <v>0</v>
      </c>
      <c r="T344" s="194">
        <f t="shared" si="63"/>
        <v>0</v>
      </c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R344" s="195" t="s">
        <v>179</v>
      </c>
      <c r="AT344" s="195" t="s">
        <v>175</v>
      </c>
      <c r="AU344" s="195" t="s">
        <v>180</v>
      </c>
      <c r="AY344" s="14" t="s">
        <v>172</v>
      </c>
      <c r="BE344" s="196">
        <f t="shared" si="64"/>
        <v>0</v>
      </c>
      <c r="BF344" s="196">
        <f t="shared" si="65"/>
        <v>0</v>
      </c>
      <c r="BG344" s="196">
        <f t="shared" si="66"/>
        <v>0</v>
      </c>
      <c r="BH344" s="196">
        <f t="shared" si="67"/>
        <v>0</v>
      </c>
      <c r="BI344" s="196">
        <f t="shared" si="68"/>
        <v>0</v>
      </c>
      <c r="BJ344" s="14" t="s">
        <v>180</v>
      </c>
      <c r="BK344" s="196">
        <f t="shared" si="69"/>
        <v>0</v>
      </c>
      <c r="BL344" s="14" t="s">
        <v>179</v>
      </c>
      <c r="BM344" s="195" t="s">
        <v>1687</v>
      </c>
    </row>
    <row r="345" spans="1:65" s="2" customFormat="1" ht="24.2" customHeight="1">
      <c r="A345" s="31"/>
      <c r="B345" s="32"/>
      <c r="C345" s="184" t="s">
        <v>1322</v>
      </c>
      <c r="D345" s="184" t="s">
        <v>175</v>
      </c>
      <c r="E345" s="185" t="s">
        <v>1650</v>
      </c>
      <c r="F345" s="186" t="s">
        <v>1651</v>
      </c>
      <c r="G345" s="187" t="s">
        <v>1048</v>
      </c>
      <c r="H345" s="188">
        <v>8</v>
      </c>
      <c r="I345" s="189"/>
      <c r="J345" s="188">
        <f t="shared" si="60"/>
        <v>0</v>
      </c>
      <c r="K345" s="190"/>
      <c r="L345" s="36"/>
      <c r="M345" s="191" t="s">
        <v>1</v>
      </c>
      <c r="N345" s="192" t="s">
        <v>38</v>
      </c>
      <c r="O345" s="68"/>
      <c r="P345" s="193">
        <f t="shared" si="61"/>
        <v>0</v>
      </c>
      <c r="Q345" s="193">
        <v>0</v>
      </c>
      <c r="R345" s="193">
        <f t="shared" si="62"/>
        <v>0</v>
      </c>
      <c r="S345" s="193">
        <v>0</v>
      </c>
      <c r="T345" s="194">
        <f t="shared" si="63"/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95" t="s">
        <v>179</v>
      </c>
      <c r="AT345" s="195" t="s">
        <v>175</v>
      </c>
      <c r="AU345" s="195" t="s">
        <v>180</v>
      </c>
      <c r="AY345" s="14" t="s">
        <v>172</v>
      </c>
      <c r="BE345" s="196">
        <f t="shared" si="64"/>
        <v>0</v>
      </c>
      <c r="BF345" s="196">
        <f t="shared" si="65"/>
        <v>0</v>
      </c>
      <c r="BG345" s="196">
        <f t="shared" si="66"/>
        <v>0</v>
      </c>
      <c r="BH345" s="196">
        <f t="shared" si="67"/>
        <v>0</v>
      </c>
      <c r="BI345" s="196">
        <f t="shared" si="68"/>
        <v>0</v>
      </c>
      <c r="BJ345" s="14" t="s">
        <v>180</v>
      </c>
      <c r="BK345" s="196">
        <f t="shared" si="69"/>
        <v>0</v>
      </c>
      <c r="BL345" s="14" t="s">
        <v>179</v>
      </c>
      <c r="BM345" s="195" t="s">
        <v>1692</v>
      </c>
    </row>
    <row r="346" spans="1:65" s="2" customFormat="1" ht="24.2" customHeight="1">
      <c r="A346" s="31"/>
      <c r="B346" s="32"/>
      <c r="C346" s="184" t="s">
        <v>1693</v>
      </c>
      <c r="D346" s="184" t="s">
        <v>175</v>
      </c>
      <c r="E346" s="185" t="s">
        <v>1654</v>
      </c>
      <c r="F346" s="186" t="s">
        <v>1655</v>
      </c>
      <c r="G346" s="187" t="s">
        <v>218</v>
      </c>
      <c r="H346" s="188">
        <v>0.75</v>
      </c>
      <c r="I346" s="189"/>
      <c r="J346" s="188">
        <f t="shared" si="60"/>
        <v>0</v>
      </c>
      <c r="K346" s="190"/>
      <c r="L346" s="36"/>
      <c r="M346" s="191" t="s">
        <v>1</v>
      </c>
      <c r="N346" s="192" t="s">
        <v>38</v>
      </c>
      <c r="O346" s="68"/>
      <c r="P346" s="193">
        <f t="shared" si="61"/>
        <v>0</v>
      </c>
      <c r="Q346" s="193">
        <v>0</v>
      </c>
      <c r="R346" s="193">
        <f t="shared" si="62"/>
        <v>0</v>
      </c>
      <c r="S346" s="193">
        <v>0</v>
      </c>
      <c r="T346" s="194">
        <f t="shared" si="63"/>
        <v>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95" t="s">
        <v>179</v>
      </c>
      <c r="AT346" s="195" t="s">
        <v>175</v>
      </c>
      <c r="AU346" s="195" t="s">
        <v>180</v>
      </c>
      <c r="AY346" s="14" t="s">
        <v>172</v>
      </c>
      <c r="BE346" s="196">
        <f t="shared" si="64"/>
        <v>0</v>
      </c>
      <c r="BF346" s="196">
        <f t="shared" si="65"/>
        <v>0</v>
      </c>
      <c r="BG346" s="196">
        <f t="shared" si="66"/>
        <v>0</v>
      </c>
      <c r="BH346" s="196">
        <f t="shared" si="67"/>
        <v>0</v>
      </c>
      <c r="BI346" s="196">
        <f t="shared" si="68"/>
        <v>0</v>
      </c>
      <c r="BJ346" s="14" t="s">
        <v>180</v>
      </c>
      <c r="BK346" s="196">
        <f t="shared" si="69"/>
        <v>0</v>
      </c>
      <c r="BL346" s="14" t="s">
        <v>179</v>
      </c>
      <c r="BM346" s="195" t="s">
        <v>1696</v>
      </c>
    </row>
    <row r="347" spans="1:65" s="2" customFormat="1" ht="24.2" customHeight="1">
      <c r="A347" s="31"/>
      <c r="B347" s="32"/>
      <c r="C347" s="184" t="s">
        <v>1325</v>
      </c>
      <c r="D347" s="184" t="s">
        <v>175</v>
      </c>
      <c r="E347" s="185" t="s">
        <v>1657</v>
      </c>
      <c r="F347" s="186" t="s">
        <v>1658</v>
      </c>
      <c r="G347" s="187" t="s">
        <v>218</v>
      </c>
      <c r="H347" s="188">
        <v>7.5</v>
      </c>
      <c r="I347" s="189"/>
      <c r="J347" s="188">
        <f t="shared" si="60"/>
        <v>0</v>
      </c>
      <c r="K347" s="190"/>
      <c r="L347" s="36"/>
      <c r="M347" s="191" t="s">
        <v>1</v>
      </c>
      <c r="N347" s="192" t="s">
        <v>38</v>
      </c>
      <c r="O347" s="68"/>
      <c r="P347" s="193">
        <f t="shared" si="61"/>
        <v>0</v>
      </c>
      <c r="Q347" s="193">
        <v>0</v>
      </c>
      <c r="R347" s="193">
        <f t="shared" si="62"/>
        <v>0</v>
      </c>
      <c r="S347" s="193">
        <v>0</v>
      </c>
      <c r="T347" s="194">
        <f t="shared" si="63"/>
        <v>0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95" t="s">
        <v>179</v>
      </c>
      <c r="AT347" s="195" t="s">
        <v>175</v>
      </c>
      <c r="AU347" s="195" t="s">
        <v>180</v>
      </c>
      <c r="AY347" s="14" t="s">
        <v>172</v>
      </c>
      <c r="BE347" s="196">
        <f t="shared" si="64"/>
        <v>0</v>
      </c>
      <c r="BF347" s="196">
        <f t="shared" si="65"/>
        <v>0</v>
      </c>
      <c r="BG347" s="196">
        <f t="shared" si="66"/>
        <v>0</v>
      </c>
      <c r="BH347" s="196">
        <f t="shared" si="67"/>
        <v>0</v>
      </c>
      <c r="BI347" s="196">
        <f t="shared" si="68"/>
        <v>0</v>
      </c>
      <c r="BJ347" s="14" t="s">
        <v>180</v>
      </c>
      <c r="BK347" s="196">
        <f t="shared" si="69"/>
        <v>0</v>
      </c>
      <c r="BL347" s="14" t="s">
        <v>179</v>
      </c>
      <c r="BM347" s="195" t="s">
        <v>1699</v>
      </c>
    </row>
    <row r="348" spans="1:65" s="12" customFormat="1" ht="22.9" customHeight="1">
      <c r="B348" s="168"/>
      <c r="C348" s="169"/>
      <c r="D348" s="170" t="s">
        <v>71</v>
      </c>
      <c r="E348" s="182" t="s">
        <v>1660</v>
      </c>
      <c r="F348" s="182" t="s">
        <v>1661</v>
      </c>
      <c r="G348" s="169"/>
      <c r="H348" s="169"/>
      <c r="I348" s="172"/>
      <c r="J348" s="183">
        <f>BK348</f>
        <v>0</v>
      </c>
      <c r="K348" s="169"/>
      <c r="L348" s="174"/>
      <c r="M348" s="175"/>
      <c r="N348" s="176"/>
      <c r="O348" s="176"/>
      <c r="P348" s="177">
        <f>SUM(P349:P400)</f>
        <v>0</v>
      </c>
      <c r="Q348" s="176"/>
      <c r="R348" s="177">
        <f>SUM(R349:R400)</f>
        <v>10.133459999999999</v>
      </c>
      <c r="S348" s="176"/>
      <c r="T348" s="178">
        <f>SUM(T349:T400)</f>
        <v>0</v>
      </c>
      <c r="AR348" s="179" t="s">
        <v>80</v>
      </c>
      <c r="AT348" s="180" t="s">
        <v>71</v>
      </c>
      <c r="AU348" s="180" t="s">
        <v>80</v>
      </c>
      <c r="AY348" s="179" t="s">
        <v>172</v>
      </c>
      <c r="BK348" s="181">
        <f>SUM(BK349:BK400)</f>
        <v>0</v>
      </c>
    </row>
    <row r="349" spans="1:65" s="2" customFormat="1" ht="24.2" customHeight="1">
      <c r="A349" s="31"/>
      <c r="B349" s="32"/>
      <c r="C349" s="184" t="s">
        <v>1700</v>
      </c>
      <c r="D349" s="184" t="s">
        <v>175</v>
      </c>
      <c r="E349" s="185" t="s">
        <v>1663</v>
      </c>
      <c r="F349" s="186" t="s">
        <v>1664</v>
      </c>
      <c r="G349" s="187" t="s">
        <v>1665</v>
      </c>
      <c r="H349" s="188">
        <v>0.3</v>
      </c>
      <c r="I349" s="189"/>
      <c r="J349" s="188">
        <f t="shared" ref="J349:J380" si="70">ROUND(I349*H349,2)</f>
        <v>0</v>
      </c>
      <c r="K349" s="190"/>
      <c r="L349" s="36"/>
      <c r="M349" s="191" t="s">
        <v>1</v>
      </c>
      <c r="N349" s="192" t="s">
        <v>38</v>
      </c>
      <c r="O349" s="68"/>
      <c r="P349" s="193">
        <f t="shared" ref="P349:P380" si="71">O349*H349</f>
        <v>0</v>
      </c>
      <c r="Q349" s="193">
        <v>0</v>
      </c>
      <c r="R349" s="193">
        <f t="shared" ref="R349:R380" si="72">Q349*H349</f>
        <v>0</v>
      </c>
      <c r="S349" s="193">
        <v>0</v>
      </c>
      <c r="T349" s="194">
        <f t="shared" ref="T349:T380" si="73">S349*H349</f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95" t="s">
        <v>179</v>
      </c>
      <c r="AT349" s="195" t="s">
        <v>175</v>
      </c>
      <c r="AU349" s="195" t="s">
        <v>180</v>
      </c>
      <c r="AY349" s="14" t="s">
        <v>172</v>
      </c>
      <c r="BE349" s="196">
        <f t="shared" ref="BE349:BE380" si="74">IF(N349="základná",J349,0)</f>
        <v>0</v>
      </c>
      <c r="BF349" s="196">
        <f t="shared" ref="BF349:BF380" si="75">IF(N349="znížená",J349,0)</f>
        <v>0</v>
      </c>
      <c r="BG349" s="196">
        <f t="shared" ref="BG349:BG380" si="76">IF(N349="zákl. prenesená",J349,0)</f>
        <v>0</v>
      </c>
      <c r="BH349" s="196">
        <f t="shared" ref="BH349:BH380" si="77">IF(N349="zníž. prenesená",J349,0)</f>
        <v>0</v>
      </c>
      <c r="BI349" s="196">
        <f t="shared" ref="BI349:BI380" si="78">IF(N349="nulová",J349,0)</f>
        <v>0</v>
      </c>
      <c r="BJ349" s="14" t="s">
        <v>180</v>
      </c>
      <c r="BK349" s="196">
        <f t="shared" ref="BK349:BK380" si="79">ROUND(I349*H349,2)</f>
        <v>0</v>
      </c>
      <c r="BL349" s="14" t="s">
        <v>179</v>
      </c>
      <c r="BM349" s="195" t="s">
        <v>1703</v>
      </c>
    </row>
    <row r="350" spans="1:65" s="2" customFormat="1" ht="24.2" customHeight="1">
      <c r="A350" s="31"/>
      <c r="B350" s="32"/>
      <c r="C350" s="184" t="s">
        <v>1328</v>
      </c>
      <c r="D350" s="184" t="s">
        <v>175</v>
      </c>
      <c r="E350" s="185" t="s">
        <v>1932</v>
      </c>
      <c r="F350" s="186" t="s">
        <v>1933</v>
      </c>
      <c r="G350" s="187" t="s">
        <v>235</v>
      </c>
      <c r="H350" s="188">
        <v>193</v>
      </c>
      <c r="I350" s="189"/>
      <c r="J350" s="188">
        <f t="shared" si="70"/>
        <v>0</v>
      </c>
      <c r="K350" s="190"/>
      <c r="L350" s="36"/>
      <c r="M350" s="191" t="s">
        <v>1</v>
      </c>
      <c r="N350" s="192" t="s">
        <v>38</v>
      </c>
      <c r="O350" s="68"/>
      <c r="P350" s="193">
        <f t="shared" si="71"/>
        <v>0</v>
      </c>
      <c r="Q350" s="193">
        <v>0</v>
      </c>
      <c r="R350" s="193">
        <f t="shared" si="72"/>
        <v>0</v>
      </c>
      <c r="S350" s="193">
        <v>0</v>
      </c>
      <c r="T350" s="194">
        <f t="shared" si="73"/>
        <v>0</v>
      </c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R350" s="195" t="s">
        <v>179</v>
      </c>
      <c r="AT350" s="195" t="s">
        <v>175</v>
      </c>
      <c r="AU350" s="195" t="s">
        <v>180</v>
      </c>
      <c r="AY350" s="14" t="s">
        <v>172</v>
      </c>
      <c r="BE350" s="196">
        <f t="shared" si="74"/>
        <v>0</v>
      </c>
      <c r="BF350" s="196">
        <f t="shared" si="75"/>
        <v>0</v>
      </c>
      <c r="BG350" s="196">
        <f t="shared" si="76"/>
        <v>0</v>
      </c>
      <c r="BH350" s="196">
        <f t="shared" si="77"/>
        <v>0</v>
      </c>
      <c r="BI350" s="196">
        <f t="shared" si="78"/>
        <v>0</v>
      </c>
      <c r="BJ350" s="14" t="s">
        <v>180</v>
      </c>
      <c r="BK350" s="196">
        <f t="shared" si="79"/>
        <v>0</v>
      </c>
      <c r="BL350" s="14" t="s">
        <v>179</v>
      </c>
      <c r="BM350" s="195" t="s">
        <v>1706</v>
      </c>
    </row>
    <row r="351" spans="1:65" s="2" customFormat="1" ht="24.2" customHeight="1">
      <c r="A351" s="31"/>
      <c r="B351" s="32"/>
      <c r="C351" s="184" t="s">
        <v>1707</v>
      </c>
      <c r="D351" s="184" t="s">
        <v>175</v>
      </c>
      <c r="E351" s="185" t="s">
        <v>1940</v>
      </c>
      <c r="F351" s="186" t="s">
        <v>1941</v>
      </c>
      <c r="G351" s="187" t="s">
        <v>394</v>
      </c>
      <c r="H351" s="188">
        <v>3.2</v>
      </c>
      <c r="I351" s="189"/>
      <c r="J351" s="188">
        <f t="shared" si="70"/>
        <v>0</v>
      </c>
      <c r="K351" s="190"/>
      <c r="L351" s="36"/>
      <c r="M351" s="191" t="s">
        <v>1</v>
      </c>
      <c r="N351" s="192" t="s">
        <v>38</v>
      </c>
      <c r="O351" s="68"/>
      <c r="P351" s="193">
        <f t="shared" si="71"/>
        <v>0</v>
      </c>
      <c r="Q351" s="193">
        <v>0</v>
      </c>
      <c r="R351" s="193">
        <f t="shared" si="72"/>
        <v>0</v>
      </c>
      <c r="S351" s="193">
        <v>0</v>
      </c>
      <c r="T351" s="194">
        <f t="shared" si="73"/>
        <v>0</v>
      </c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R351" s="195" t="s">
        <v>179</v>
      </c>
      <c r="AT351" s="195" t="s">
        <v>175</v>
      </c>
      <c r="AU351" s="195" t="s">
        <v>180</v>
      </c>
      <c r="AY351" s="14" t="s">
        <v>172</v>
      </c>
      <c r="BE351" s="196">
        <f t="shared" si="74"/>
        <v>0</v>
      </c>
      <c r="BF351" s="196">
        <f t="shared" si="75"/>
        <v>0</v>
      </c>
      <c r="BG351" s="196">
        <f t="shared" si="76"/>
        <v>0</v>
      </c>
      <c r="BH351" s="196">
        <f t="shared" si="77"/>
        <v>0</v>
      </c>
      <c r="BI351" s="196">
        <f t="shared" si="78"/>
        <v>0</v>
      </c>
      <c r="BJ351" s="14" t="s">
        <v>180</v>
      </c>
      <c r="BK351" s="196">
        <f t="shared" si="79"/>
        <v>0</v>
      </c>
      <c r="BL351" s="14" t="s">
        <v>179</v>
      </c>
      <c r="BM351" s="195" t="s">
        <v>1710</v>
      </c>
    </row>
    <row r="352" spans="1:65" s="2" customFormat="1" ht="24.2" customHeight="1">
      <c r="A352" s="31"/>
      <c r="B352" s="32"/>
      <c r="C352" s="184" t="s">
        <v>1331</v>
      </c>
      <c r="D352" s="184" t="s">
        <v>175</v>
      </c>
      <c r="E352" s="185" t="s">
        <v>1944</v>
      </c>
      <c r="F352" s="186" t="s">
        <v>1945</v>
      </c>
      <c r="G352" s="187" t="s">
        <v>394</v>
      </c>
      <c r="H352" s="188">
        <v>4.8</v>
      </c>
      <c r="I352" s="189"/>
      <c r="J352" s="188">
        <f t="shared" si="70"/>
        <v>0</v>
      </c>
      <c r="K352" s="190"/>
      <c r="L352" s="36"/>
      <c r="M352" s="191" t="s">
        <v>1</v>
      </c>
      <c r="N352" s="192" t="s">
        <v>38</v>
      </c>
      <c r="O352" s="68"/>
      <c r="P352" s="193">
        <f t="shared" si="71"/>
        <v>0</v>
      </c>
      <c r="Q352" s="193">
        <v>0</v>
      </c>
      <c r="R352" s="193">
        <f t="shared" si="72"/>
        <v>0</v>
      </c>
      <c r="S352" s="193">
        <v>0</v>
      </c>
      <c r="T352" s="194">
        <f t="shared" si="73"/>
        <v>0</v>
      </c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R352" s="195" t="s">
        <v>179</v>
      </c>
      <c r="AT352" s="195" t="s">
        <v>175</v>
      </c>
      <c r="AU352" s="195" t="s">
        <v>180</v>
      </c>
      <c r="AY352" s="14" t="s">
        <v>172</v>
      </c>
      <c r="BE352" s="196">
        <f t="shared" si="74"/>
        <v>0</v>
      </c>
      <c r="BF352" s="196">
        <f t="shared" si="75"/>
        <v>0</v>
      </c>
      <c r="BG352" s="196">
        <f t="shared" si="76"/>
        <v>0</v>
      </c>
      <c r="BH352" s="196">
        <f t="shared" si="77"/>
        <v>0</v>
      </c>
      <c r="BI352" s="196">
        <f t="shared" si="78"/>
        <v>0</v>
      </c>
      <c r="BJ352" s="14" t="s">
        <v>180</v>
      </c>
      <c r="BK352" s="196">
        <f t="shared" si="79"/>
        <v>0</v>
      </c>
      <c r="BL352" s="14" t="s">
        <v>179</v>
      </c>
      <c r="BM352" s="195" t="s">
        <v>1713</v>
      </c>
    </row>
    <row r="353" spans="1:65" s="2" customFormat="1" ht="24.2" customHeight="1">
      <c r="A353" s="31"/>
      <c r="B353" s="32"/>
      <c r="C353" s="184" t="s">
        <v>1714</v>
      </c>
      <c r="D353" s="184" t="s">
        <v>175</v>
      </c>
      <c r="E353" s="185" t="s">
        <v>1947</v>
      </c>
      <c r="F353" s="186" t="s">
        <v>1948</v>
      </c>
      <c r="G353" s="187" t="s">
        <v>394</v>
      </c>
      <c r="H353" s="188">
        <v>4.8</v>
      </c>
      <c r="I353" s="189"/>
      <c r="J353" s="188">
        <f t="shared" si="70"/>
        <v>0</v>
      </c>
      <c r="K353" s="190"/>
      <c r="L353" s="36"/>
      <c r="M353" s="191" t="s">
        <v>1</v>
      </c>
      <c r="N353" s="192" t="s">
        <v>38</v>
      </c>
      <c r="O353" s="68"/>
      <c r="P353" s="193">
        <f t="shared" si="71"/>
        <v>0</v>
      </c>
      <c r="Q353" s="193">
        <v>0</v>
      </c>
      <c r="R353" s="193">
        <f t="shared" si="72"/>
        <v>0</v>
      </c>
      <c r="S353" s="193">
        <v>0</v>
      </c>
      <c r="T353" s="194">
        <f t="shared" si="73"/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95" t="s">
        <v>179</v>
      </c>
      <c r="AT353" s="195" t="s">
        <v>175</v>
      </c>
      <c r="AU353" s="195" t="s">
        <v>180</v>
      </c>
      <c r="AY353" s="14" t="s">
        <v>172</v>
      </c>
      <c r="BE353" s="196">
        <f t="shared" si="74"/>
        <v>0</v>
      </c>
      <c r="BF353" s="196">
        <f t="shared" si="75"/>
        <v>0</v>
      </c>
      <c r="BG353" s="196">
        <f t="shared" si="76"/>
        <v>0</v>
      </c>
      <c r="BH353" s="196">
        <f t="shared" si="77"/>
        <v>0</v>
      </c>
      <c r="BI353" s="196">
        <f t="shared" si="78"/>
        <v>0</v>
      </c>
      <c r="BJ353" s="14" t="s">
        <v>180</v>
      </c>
      <c r="BK353" s="196">
        <f t="shared" si="79"/>
        <v>0</v>
      </c>
      <c r="BL353" s="14" t="s">
        <v>179</v>
      </c>
      <c r="BM353" s="195" t="s">
        <v>1717</v>
      </c>
    </row>
    <row r="354" spans="1:65" s="2" customFormat="1" ht="24.2" customHeight="1">
      <c r="A354" s="31"/>
      <c r="B354" s="32"/>
      <c r="C354" s="184" t="s">
        <v>1334</v>
      </c>
      <c r="D354" s="184" t="s">
        <v>175</v>
      </c>
      <c r="E354" s="185" t="s">
        <v>1951</v>
      </c>
      <c r="F354" s="186" t="s">
        <v>1952</v>
      </c>
      <c r="G354" s="187" t="s">
        <v>394</v>
      </c>
      <c r="H354" s="188">
        <v>4.8</v>
      </c>
      <c r="I354" s="189"/>
      <c r="J354" s="188">
        <f t="shared" si="70"/>
        <v>0</v>
      </c>
      <c r="K354" s="190"/>
      <c r="L354" s="36"/>
      <c r="M354" s="191" t="s">
        <v>1</v>
      </c>
      <c r="N354" s="192" t="s">
        <v>38</v>
      </c>
      <c r="O354" s="68"/>
      <c r="P354" s="193">
        <f t="shared" si="71"/>
        <v>0</v>
      </c>
      <c r="Q354" s="193">
        <v>0</v>
      </c>
      <c r="R354" s="193">
        <f t="shared" si="72"/>
        <v>0</v>
      </c>
      <c r="S354" s="193">
        <v>0</v>
      </c>
      <c r="T354" s="194">
        <f t="shared" si="73"/>
        <v>0</v>
      </c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R354" s="195" t="s">
        <v>179</v>
      </c>
      <c r="AT354" s="195" t="s">
        <v>175</v>
      </c>
      <c r="AU354" s="195" t="s">
        <v>180</v>
      </c>
      <c r="AY354" s="14" t="s">
        <v>172</v>
      </c>
      <c r="BE354" s="196">
        <f t="shared" si="74"/>
        <v>0</v>
      </c>
      <c r="BF354" s="196">
        <f t="shared" si="75"/>
        <v>0</v>
      </c>
      <c r="BG354" s="196">
        <f t="shared" si="76"/>
        <v>0</v>
      </c>
      <c r="BH354" s="196">
        <f t="shared" si="77"/>
        <v>0</v>
      </c>
      <c r="BI354" s="196">
        <f t="shared" si="78"/>
        <v>0</v>
      </c>
      <c r="BJ354" s="14" t="s">
        <v>180</v>
      </c>
      <c r="BK354" s="196">
        <f t="shared" si="79"/>
        <v>0</v>
      </c>
      <c r="BL354" s="14" t="s">
        <v>179</v>
      </c>
      <c r="BM354" s="195" t="s">
        <v>1720</v>
      </c>
    </row>
    <row r="355" spans="1:65" s="2" customFormat="1" ht="24.2" customHeight="1">
      <c r="A355" s="31"/>
      <c r="B355" s="32"/>
      <c r="C355" s="184" t="s">
        <v>1721</v>
      </c>
      <c r="D355" s="184" t="s">
        <v>175</v>
      </c>
      <c r="E355" s="185" t="s">
        <v>1954</v>
      </c>
      <c r="F355" s="186" t="s">
        <v>1955</v>
      </c>
      <c r="G355" s="187" t="s">
        <v>1048</v>
      </c>
      <c r="H355" s="188">
        <v>2</v>
      </c>
      <c r="I355" s="189"/>
      <c r="J355" s="188">
        <f t="shared" si="70"/>
        <v>0</v>
      </c>
      <c r="K355" s="190"/>
      <c r="L355" s="36"/>
      <c r="M355" s="191" t="s">
        <v>1</v>
      </c>
      <c r="N355" s="192" t="s">
        <v>38</v>
      </c>
      <c r="O355" s="68"/>
      <c r="P355" s="193">
        <f t="shared" si="71"/>
        <v>0</v>
      </c>
      <c r="Q355" s="193">
        <v>0</v>
      </c>
      <c r="R355" s="193">
        <f t="shared" si="72"/>
        <v>0</v>
      </c>
      <c r="S355" s="193">
        <v>0</v>
      </c>
      <c r="T355" s="194">
        <f t="shared" si="73"/>
        <v>0</v>
      </c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R355" s="195" t="s">
        <v>179</v>
      </c>
      <c r="AT355" s="195" t="s">
        <v>175</v>
      </c>
      <c r="AU355" s="195" t="s">
        <v>180</v>
      </c>
      <c r="AY355" s="14" t="s">
        <v>172</v>
      </c>
      <c r="BE355" s="196">
        <f t="shared" si="74"/>
        <v>0</v>
      </c>
      <c r="BF355" s="196">
        <f t="shared" si="75"/>
        <v>0</v>
      </c>
      <c r="BG355" s="196">
        <f t="shared" si="76"/>
        <v>0</v>
      </c>
      <c r="BH355" s="196">
        <f t="shared" si="77"/>
        <v>0</v>
      </c>
      <c r="BI355" s="196">
        <f t="shared" si="78"/>
        <v>0</v>
      </c>
      <c r="BJ355" s="14" t="s">
        <v>180</v>
      </c>
      <c r="BK355" s="196">
        <f t="shared" si="79"/>
        <v>0</v>
      </c>
      <c r="BL355" s="14" t="s">
        <v>179</v>
      </c>
      <c r="BM355" s="195" t="s">
        <v>1724</v>
      </c>
    </row>
    <row r="356" spans="1:65" s="2" customFormat="1" ht="24.2" customHeight="1">
      <c r="A356" s="31"/>
      <c r="B356" s="32"/>
      <c r="C356" s="184" t="s">
        <v>1337</v>
      </c>
      <c r="D356" s="184" t="s">
        <v>175</v>
      </c>
      <c r="E356" s="185" t="s">
        <v>1958</v>
      </c>
      <c r="F356" s="186" t="s">
        <v>1959</v>
      </c>
      <c r="G356" s="187" t="s">
        <v>1048</v>
      </c>
      <c r="H356" s="188">
        <v>1</v>
      </c>
      <c r="I356" s="189"/>
      <c r="J356" s="188">
        <f t="shared" si="70"/>
        <v>0</v>
      </c>
      <c r="K356" s="190"/>
      <c r="L356" s="36"/>
      <c r="M356" s="191" t="s">
        <v>1</v>
      </c>
      <c r="N356" s="192" t="s">
        <v>38</v>
      </c>
      <c r="O356" s="68"/>
      <c r="P356" s="193">
        <f t="shared" si="71"/>
        <v>0</v>
      </c>
      <c r="Q356" s="193">
        <v>0</v>
      </c>
      <c r="R356" s="193">
        <f t="shared" si="72"/>
        <v>0</v>
      </c>
      <c r="S356" s="193">
        <v>0</v>
      </c>
      <c r="T356" s="194">
        <f t="shared" si="73"/>
        <v>0</v>
      </c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R356" s="195" t="s">
        <v>179</v>
      </c>
      <c r="AT356" s="195" t="s">
        <v>175</v>
      </c>
      <c r="AU356" s="195" t="s">
        <v>180</v>
      </c>
      <c r="AY356" s="14" t="s">
        <v>172</v>
      </c>
      <c r="BE356" s="196">
        <f t="shared" si="74"/>
        <v>0</v>
      </c>
      <c r="BF356" s="196">
        <f t="shared" si="75"/>
        <v>0</v>
      </c>
      <c r="BG356" s="196">
        <f t="shared" si="76"/>
        <v>0</v>
      </c>
      <c r="BH356" s="196">
        <f t="shared" si="77"/>
        <v>0</v>
      </c>
      <c r="BI356" s="196">
        <f t="shared" si="78"/>
        <v>0</v>
      </c>
      <c r="BJ356" s="14" t="s">
        <v>180</v>
      </c>
      <c r="BK356" s="196">
        <f t="shared" si="79"/>
        <v>0</v>
      </c>
      <c r="BL356" s="14" t="s">
        <v>179</v>
      </c>
      <c r="BM356" s="195" t="s">
        <v>1727</v>
      </c>
    </row>
    <row r="357" spans="1:65" s="2" customFormat="1" ht="24.2" customHeight="1">
      <c r="A357" s="31"/>
      <c r="B357" s="32"/>
      <c r="C357" s="184" t="s">
        <v>1728</v>
      </c>
      <c r="D357" s="184" t="s">
        <v>175</v>
      </c>
      <c r="E357" s="185" t="s">
        <v>1961</v>
      </c>
      <c r="F357" s="186" t="s">
        <v>1962</v>
      </c>
      <c r="G357" s="187" t="s">
        <v>1048</v>
      </c>
      <c r="H357" s="188">
        <v>2</v>
      </c>
      <c r="I357" s="189"/>
      <c r="J357" s="188">
        <f t="shared" si="70"/>
        <v>0</v>
      </c>
      <c r="K357" s="190"/>
      <c r="L357" s="36"/>
      <c r="M357" s="191" t="s">
        <v>1</v>
      </c>
      <c r="N357" s="192" t="s">
        <v>38</v>
      </c>
      <c r="O357" s="68"/>
      <c r="P357" s="193">
        <f t="shared" si="71"/>
        <v>0</v>
      </c>
      <c r="Q357" s="193">
        <v>0</v>
      </c>
      <c r="R357" s="193">
        <f t="shared" si="72"/>
        <v>0</v>
      </c>
      <c r="S357" s="193">
        <v>0</v>
      </c>
      <c r="T357" s="194">
        <f t="shared" si="73"/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95" t="s">
        <v>179</v>
      </c>
      <c r="AT357" s="195" t="s">
        <v>175</v>
      </c>
      <c r="AU357" s="195" t="s">
        <v>180</v>
      </c>
      <c r="AY357" s="14" t="s">
        <v>172</v>
      </c>
      <c r="BE357" s="196">
        <f t="shared" si="74"/>
        <v>0</v>
      </c>
      <c r="BF357" s="196">
        <f t="shared" si="75"/>
        <v>0</v>
      </c>
      <c r="BG357" s="196">
        <f t="shared" si="76"/>
        <v>0</v>
      </c>
      <c r="BH357" s="196">
        <f t="shared" si="77"/>
        <v>0</v>
      </c>
      <c r="BI357" s="196">
        <f t="shared" si="78"/>
        <v>0</v>
      </c>
      <c r="BJ357" s="14" t="s">
        <v>180</v>
      </c>
      <c r="BK357" s="196">
        <f t="shared" si="79"/>
        <v>0</v>
      </c>
      <c r="BL357" s="14" t="s">
        <v>179</v>
      </c>
      <c r="BM357" s="195" t="s">
        <v>1731</v>
      </c>
    </row>
    <row r="358" spans="1:65" s="2" customFormat="1" ht="24.2" customHeight="1">
      <c r="A358" s="31"/>
      <c r="B358" s="32"/>
      <c r="C358" s="184" t="s">
        <v>1340</v>
      </c>
      <c r="D358" s="184" t="s">
        <v>175</v>
      </c>
      <c r="E358" s="185" t="s">
        <v>1965</v>
      </c>
      <c r="F358" s="186" t="s">
        <v>1966</v>
      </c>
      <c r="G358" s="187" t="s">
        <v>1048</v>
      </c>
      <c r="H358" s="188">
        <v>1</v>
      </c>
      <c r="I358" s="189"/>
      <c r="J358" s="188">
        <f t="shared" si="70"/>
        <v>0</v>
      </c>
      <c r="K358" s="190"/>
      <c r="L358" s="36"/>
      <c r="M358" s="191" t="s">
        <v>1</v>
      </c>
      <c r="N358" s="192" t="s">
        <v>38</v>
      </c>
      <c r="O358" s="68"/>
      <c r="P358" s="193">
        <f t="shared" si="71"/>
        <v>0</v>
      </c>
      <c r="Q358" s="193">
        <v>0</v>
      </c>
      <c r="R358" s="193">
        <f t="shared" si="72"/>
        <v>0</v>
      </c>
      <c r="S358" s="193">
        <v>0</v>
      </c>
      <c r="T358" s="194">
        <f t="shared" si="73"/>
        <v>0</v>
      </c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R358" s="195" t="s">
        <v>179</v>
      </c>
      <c r="AT358" s="195" t="s">
        <v>175</v>
      </c>
      <c r="AU358" s="195" t="s">
        <v>180</v>
      </c>
      <c r="AY358" s="14" t="s">
        <v>172</v>
      </c>
      <c r="BE358" s="196">
        <f t="shared" si="74"/>
        <v>0</v>
      </c>
      <c r="BF358" s="196">
        <f t="shared" si="75"/>
        <v>0</v>
      </c>
      <c r="BG358" s="196">
        <f t="shared" si="76"/>
        <v>0</v>
      </c>
      <c r="BH358" s="196">
        <f t="shared" si="77"/>
        <v>0</v>
      </c>
      <c r="BI358" s="196">
        <f t="shared" si="78"/>
        <v>0</v>
      </c>
      <c r="BJ358" s="14" t="s">
        <v>180</v>
      </c>
      <c r="BK358" s="196">
        <f t="shared" si="79"/>
        <v>0</v>
      </c>
      <c r="BL358" s="14" t="s">
        <v>179</v>
      </c>
      <c r="BM358" s="195" t="s">
        <v>1734</v>
      </c>
    </row>
    <row r="359" spans="1:65" s="2" customFormat="1" ht="24.2" customHeight="1">
      <c r="A359" s="31"/>
      <c r="B359" s="32"/>
      <c r="C359" s="184" t="s">
        <v>1735</v>
      </c>
      <c r="D359" s="184" t="s">
        <v>175</v>
      </c>
      <c r="E359" s="185" t="s">
        <v>2359</v>
      </c>
      <c r="F359" s="186" t="s">
        <v>2360</v>
      </c>
      <c r="G359" s="187" t="s">
        <v>1048</v>
      </c>
      <c r="H359" s="188">
        <v>1</v>
      </c>
      <c r="I359" s="189"/>
      <c r="J359" s="188">
        <f t="shared" si="70"/>
        <v>0</v>
      </c>
      <c r="K359" s="190"/>
      <c r="L359" s="36"/>
      <c r="M359" s="191" t="s">
        <v>1</v>
      </c>
      <c r="N359" s="192" t="s">
        <v>38</v>
      </c>
      <c r="O359" s="68"/>
      <c r="P359" s="193">
        <f t="shared" si="71"/>
        <v>0</v>
      </c>
      <c r="Q359" s="193">
        <v>0</v>
      </c>
      <c r="R359" s="193">
        <f t="shared" si="72"/>
        <v>0</v>
      </c>
      <c r="S359" s="193">
        <v>0</v>
      </c>
      <c r="T359" s="194">
        <f t="shared" si="73"/>
        <v>0</v>
      </c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R359" s="195" t="s">
        <v>179</v>
      </c>
      <c r="AT359" s="195" t="s">
        <v>175</v>
      </c>
      <c r="AU359" s="195" t="s">
        <v>180</v>
      </c>
      <c r="AY359" s="14" t="s">
        <v>172</v>
      </c>
      <c r="BE359" s="196">
        <f t="shared" si="74"/>
        <v>0</v>
      </c>
      <c r="BF359" s="196">
        <f t="shared" si="75"/>
        <v>0</v>
      </c>
      <c r="BG359" s="196">
        <f t="shared" si="76"/>
        <v>0</v>
      </c>
      <c r="BH359" s="196">
        <f t="shared" si="77"/>
        <v>0</v>
      </c>
      <c r="BI359" s="196">
        <f t="shared" si="78"/>
        <v>0</v>
      </c>
      <c r="BJ359" s="14" t="s">
        <v>180</v>
      </c>
      <c r="BK359" s="196">
        <f t="shared" si="79"/>
        <v>0</v>
      </c>
      <c r="BL359" s="14" t="s">
        <v>179</v>
      </c>
      <c r="BM359" s="195" t="s">
        <v>1738</v>
      </c>
    </row>
    <row r="360" spans="1:65" s="2" customFormat="1" ht="24.2" customHeight="1">
      <c r="A360" s="31"/>
      <c r="B360" s="32"/>
      <c r="C360" s="184" t="s">
        <v>1343</v>
      </c>
      <c r="D360" s="184" t="s">
        <v>175</v>
      </c>
      <c r="E360" s="185" t="s">
        <v>1968</v>
      </c>
      <c r="F360" s="186" t="s">
        <v>1969</v>
      </c>
      <c r="G360" s="187" t="s">
        <v>394</v>
      </c>
      <c r="H360" s="188">
        <v>2.5</v>
      </c>
      <c r="I360" s="189"/>
      <c r="J360" s="188">
        <f t="shared" si="70"/>
        <v>0</v>
      </c>
      <c r="K360" s="190"/>
      <c r="L360" s="36"/>
      <c r="M360" s="191" t="s">
        <v>1</v>
      </c>
      <c r="N360" s="192" t="s">
        <v>38</v>
      </c>
      <c r="O360" s="68"/>
      <c r="P360" s="193">
        <f t="shared" si="71"/>
        <v>0</v>
      </c>
      <c r="Q360" s="193">
        <v>2.5428199999999999</v>
      </c>
      <c r="R360" s="193">
        <f t="shared" si="72"/>
        <v>6.3570499999999992</v>
      </c>
      <c r="S360" s="193">
        <v>0</v>
      </c>
      <c r="T360" s="194">
        <f t="shared" si="73"/>
        <v>0</v>
      </c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R360" s="195" t="s">
        <v>179</v>
      </c>
      <c r="AT360" s="195" t="s">
        <v>175</v>
      </c>
      <c r="AU360" s="195" t="s">
        <v>180</v>
      </c>
      <c r="AY360" s="14" t="s">
        <v>172</v>
      </c>
      <c r="BE360" s="196">
        <f t="shared" si="74"/>
        <v>0</v>
      </c>
      <c r="BF360" s="196">
        <f t="shared" si="75"/>
        <v>0</v>
      </c>
      <c r="BG360" s="196">
        <f t="shared" si="76"/>
        <v>0</v>
      </c>
      <c r="BH360" s="196">
        <f t="shared" si="77"/>
        <v>0</v>
      </c>
      <c r="BI360" s="196">
        <f t="shared" si="78"/>
        <v>0</v>
      </c>
      <c r="BJ360" s="14" t="s">
        <v>180</v>
      </c>
      <c r="BK360" s="196">
        <f t="shared" si="79"/>
        <v>0</v>
      </c>
      <c r="BL360" s="14" t="s">
        <v>179</v>
      </c>
      <c r="BM360" s="195" t="s">
        <v>1741</v>
      </c>
    </row>
    <row r="361" spans="1:65" s="2" customFormat="1" ht="24.2" customHeight="1">
      <c r="A361" s="31"/>
      <c r="B361" s="32"/>
      <c r="C361" s="184" t="s">
        <v>1742</v>
      </c>
      <c r="D361" s="184" t="s">
        <v>175</v>
      </c>
      <c r="E361" s="185" t="s">
        <v>1972</v>
      </c>
      <c r="F361" s="186" t="s">
        <v>1973</v>
      </c>
      <c r="G361" s="187" t="s">
        <v>394</v>
      </c>
      <c r="H361" s="188">
        <v>0.5</v>
      </c>
      <c r="I361" s="189"/>
      <c r="J361" s="188">
        <f t="shared" si="70"/>
        <v>0</v>
      </c>
      <c r="K361" s="190"/>
      <c r="L361" s="36"/>
      <c r="M361" s="191" t="s">
        <v>1</v>
      </c>
      <c r="N361" s="192" t="s">
        <v>38</v>
      </c>
      <c r="O361" s="68"/>
      <c r="P361" s="193">
        <f t="shared" si="71"/>
        <v>0</v>
      </c>
      <c r="Q361" s="193">
        <v>2.5428199999999999</v>
      </c>
      <c r="R361" s="193">
        <f t="shared" si="72"/>
        <v>1.2714099999999999</v>
      </c>
      <c r="S361" s="193">
        <v>0</v>
      </c>
      <c r="T361" s="194">
        <f t="shared" si="73"/>
        <v>0</v>
      </c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R361" s="195" t="s">
        <v>179</v>
      </c>
      <c r="AT361" s="195" t="s">
        <v>175</v>
      </c>
      <c r="AU361" s="195" t="s">
        <v>180</v>
      </c>
      <c r="AY361" s="14" t="s">
        <v>172</v>
      </c>
      <c r="BE361" s="196">
        <f t="shared" si="74"/>
        <v>0</v>
      </c>
      <c r="BF361" s="196">
        <f t="shared" si="75"/>
        <v>0</v>
      </c>
      <c r="BG361" s="196">
        <f t="shared" si="76"/>
        <v>0</v>
      </c>
      <c r="BH361" s="196">
        <f t="shared" si="77"/>
        <v>0</v>
      </c>
      <c r="BI361" s="196">
        <f t="shared" si="78"/>
        <v>0</v>
      </c>
      <c r="BJ361" s="14" t="s">
        <v>180</v>
      </c>
      <c r="BK361" s="196">
        <f t="shared" si="79"/>
        <v>0</v>
      </c>
      <c r="BL361" s="14" t="s">
        <v>179</v>
      </c>
      <c r="BM361" s="195" t="s">
        <v>1745</v>
      </c>
    </row>
    <row r="362" spans="1:65" s="2" customFormat="1" ht="24.2" customHeight="1">
      <c r="A362" s="31"/>
      <c r="B362" s="32"/>
      <c r="C362" s="184" t="s">
        <v>1347</v>
      </c>
      <c r="D362" s="184" t="s">
        <v>175</v>
      </c>
      <c r="E362" s="185" t="s">
        <v>1975</v>
      </c>
      <c r="F362" s="186" t="s">
        <v>1976</v>
      </c>
      <c r="G362" s="187" t="s">
        <v>394</v>
      </c>
      <c r="H362" s="188">
        <v>2.85</v>
      </c>
      <c r="I362" s="189"/>
      <c r="J362" s="188">
        <f t="shared" si="70"/>
        <v>0</v>
      </c>
      <c r="K362" s="190"/>
      <c r="L362" s="36"/>
      <c r="M362" s="191" t="s">
        <v>1</v>
      </c>
      <c r="N362" s="192" t="s">
        <v>38</v>
      </c>
      <c r="O362" s="68"/>
      <c r="P362" s="193">
        <f t="shared" si="71"/>
        <v>0</v>
      </c>
      <c r="Q362" s="193">
        <v>0</v>
      </c>
      <c r="R362" s="193">
        <f t="shared" si="72"/>
        <v>0</v>
      </c>
      <c r="S362" s="193">
        <v>0</v>
      </c>
      <c r="T362" s="194">
        <f t="shared" si="73"/>
        <v>0</v>
      </c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R362" s="195" t="s">
        <v>179</v>
      </c>
      <c r="AT362" s="195" t="s">
        <v>175</v>
      </c>
      <c r="AU362" s="195" t="s">
        <v>180</v>
      </c>
      <c r="AY362" s="14" t="s">
        <v>172</v>
      </c>
      <c r="BE362" s="196">
        <f t="shared" si="74"/>
        <v>0</v>
      </c>
      <c r="BF362" s="196">
        <f t="shared" si="75"/>
        <v>0</v>
      </c>
      <c r="BG362" s="196">
        <f t="shared" si="76"/>
        <v>0</v>
      </c>
      <c r="BH362" s="196">
        <f t="shared" si="77"/>
        <v>0</v>
      </c>
      <c r="BI362" s="196">
        <f t="shared" si="78"/>
        <v>0</v>
      </c>
      <c r="BJ362" s="14" t="s">
        <v>180</v>
      </c>
      <c r="BK362" s="196">
        <f t="shared" si="79"/>
        <v>0</v>
      </c>
      <c r="BL362" s="14" t="s">
        <v>179</v>
      </c>
      <c r="BM362" s="195" t="s">
        <v>1748</v>
      </c>
    </row>
    <row r="363" spans="1:65" s="2" customFormat="1" ht="24.2" customHeight="1">
      <c r="A363" s="31"/>
      <c r="B363" s="32"/>
      <c r="C363" s="184" t="s">
        <v>1749</v>
      </c>
      <c r="D363" s="184" t="s">
        <v>175</v>
      </c>
      <c r="E363" s="185" t="s">
        <v>1979</v>
      </c>
      <c r="F363" s="186" t="s">
        <v>1980</v>
      </c>
      <c r="G363" s="187" t="s">
        <v>1048</v>
      </c>
      <c r="H363" s="188">
        <v>1</v>
      </c>
      <c r="I363" s="189"/>
      <c r="J363" s="188">
        <f t="shared" si="70"/>
        <v>0</v>
      </c>
      <c r="K363" s="190"/>
      <c r="L363" s="36"/>
      <c r="M363" s="191" t="s">
        <v>1</v>
      </c>
      <c r="N363" s="192" t="s">
        <v>38</v>
      </c>
      <c r="O363" s="68"/>
      <c r="P363" s="193">
        <f t="shared" si="71"/>
        <v>0</v>
      </c>
      <c r="Q363" s="193">
        <v>0</v>
      </c>
      <c r="R363" s="193">
        <f t="shared" si="72"/>
        <v>0</v>
      </c>
      <c r="S363" s="193">
        <v>0</v>
      </c>
      <c r="T363" s="194">
        <f t="shared" si="73"/>
        <v>0</v>
      </c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R363" s="195" t="s">
        <v>179</v>
      </c>
      <c r="AT363" s="195" t="s">
        <v>175</v>
      </c>
      <c r="AU363" s="195" t="s">
        <v>180</v>
      </c>
      <c r="AY363" s="14" t="s">
        <v>172</v>
      </c>
      <c r="BE363" s="196">
        <f t="shared" si="74"/>
        <v>0</v>
      </c>
      <c r="BF363" s="196">
        <f t="shared" si="75"/>
        <v>0</v>
      </c>
      <c r="BG363" s="196">
        <f t="shared" si="76"/>
        <v>0</v>
      </c>
      <c r="BH363" s="196">
        <f t="shared" si="77"/>
        <v>0</v>
      </c>
      <c r="BI363" s="196">
        <f t="shared" si="78"/>
        <v>0</v>
      </c>
      <c r="BJ363" s="14" t="s">
        <v>180</v>
      </c>
      <c r="BK363" s="196">
        <f t="shared" si="79"/>
        <v>0</v>
      </c>
      <c r="BL363" s="14" t="s">
        <v>179</v>
      </c>
      <c r="BM363" s="195" t="s">
        <v>1752</v>
      </c>
    </row>
    <row r="364" spans="1:65" s="2" customFormat="1" ht="24.2" customHeight="1">
      <c r="A364" s="31"/>
      <c r="B364" s="32"/>
      <c r="C364" s="184" t="s">
        <v>1350</v>
      </c>
      <c r="D364" s="184" t="s">
        <v>175</v>
      </c>
      <c r="E364" s="185" t="s">
        <v>1982</v>
      </c>
      <c r="F364" s="186" t="s">
        <v>1983</v>
      </c>
      <c r="G364" s="187" t="s">
        <v>1048</v>
      </c>
      <c r="H364" s="188">
        <v>6</v>
      </c>
      <c r="I364" s="189"/>
      <c r="J364" s="188">
        <f t="shared" si="70"/>
        <v>0</v>
      </c>
      <c r="K364" s="190"/>
      <c r="L364" s="36"/>
      <c r="M364" s="191" t="s">
        <v>1</v>
      </c>
      <c r="N364" s="192" t="s">
        <v>38</v>
      </c>
      <c r="O364" s="68"/>
      <c r="P364" s="193">
        <f t="shared" si="71"/>
        <v>0</v>
      </c>
      <c r="Q364" s="193">
        <v>0</v>
      </c>
      <c r="R364" s="193">
        <f t="shared" si="72"/>
        <v>0</v>
      </c>
      <c r="S364" s="193">
        <v>0</v>
      </c>
      <c r="T364" s="194">
        <f t="shared" si="73"/>
        <v>0</v>
      </c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R364" s="195" t="s">
        <v>179</v>
      </c>
      <c r="AT364" s="195" t="s">
        <v>175</v>
      </c>
      <c r="AU364" s="195" t="s">
        <v>180</v>
      </c>
      <c r="AY364" s="14" t="s">
        <v>172</v>
      </c>
      <c r="BE364" s="196">
        <f t="shared" si="74"/>
        <v>0</v>
      </c>
      <c r="BF364" s="196">
        <f t="shared" si="75"/>
        <v>0</v>
      </c>
      <c r="BG364" s="196">
        <f t="shared" si="76"/>
        <v>0</v>
      </c>
      <c r="BH364" s="196">
        <f t="shared" si="77"/>
        <v>0</v>
      </c>
      <c r="BI364" s="196">
        <f t="shared" si="78"/>
        <v>0</v>
      </c>
      <c r="BJ364" s="14" t="s">
        <v>180</v>
      </c>
      <c r="BK364" s="196">
        <f t="shared" si="79"/>
        <v>0</v>
      </c>
      <c r="BL364" s="14" t="s">
        <v>179</v>
      </c>
      <c r="BM364" s="195" t="s">
        <v>1919</v>
      </c>
    </row>
    <row r="365" spans="1:65" s="2" customFormat="1" ht="24.2" customHeight="1">
      <c r="A365" s="31"/>
      <c r="B365" s="32"/>
      <c r="C365" s="184" t="s">
        <v>1920</v>
      </c>
      <c r="D365" s="184" t="s">
        <v>175</v>
      </c>
      <c r="E365" s="185" t="s">
        <v>1986</v>
      </c>
      <c r="F365" s="186" t="s">
        <v>1987</v>
      </c>
      <c r="G365" s="187" t="s">
        <v>1048</v>
      </c>
      <c r="H365" s="188">
        <v>6</v>
      </c>
      <c r="I365" s="189"/>
      <c r="J365" s="188">
        <f t="shared" si="70"/>
        <v>0</v>
      </c>
      <c r="K365" s="190"/>
      <c r="L365" s="36"/>
      <c r="M365" s="191" t="s">
        <v>1</v>
      </c>
      <c r="N365" s="192" t="s">
        <v>38</v>
      </c>
      <c r="O365" s="68"/>
      <c r="P365" s="193">
        <f t="shared" si="71"/>
        <v>0</v>
      </c>
      <c r="Q365" s="193">
        <v>0</v>
      </c>
      <c r="R365" s="193">
        <f t="shared" si="72"/>
        <v>0</v>
      </c>
      <c r="S365" s="193">
        <v>0</v>
      </c>
      <c r="T365" s="194">
        <f t="shared" si="73"/>
        <v>0</v>
      </c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R365" s="195" t="s">
        <v>179</v>
      </c>
      <c r="AT365" s="195" t="s">
        <v>175</v>
      </c>
      <c r="AU365" s="195" t="s">
        <v>180</v>
      </c>
      <c r="AY365" s="14" t="s">
        <v>172</v>
      </c>
      <c r="BE365" s="196">
        <f t="shared" si="74"/>
        <v>0</v>
      </c>
      <c r="BF365" s="196">
        <f t="shared" si="75"/>
        <v>0</v>
      </c>
      <c r="BG365" s="196">
        <f t="shared" si="76"/>
        <v>0</v>
      </c>
      <c r="BH365" s="196">
        <f t="shared" si="77"/>
        <v>0</v>
      </c>
      <c r="BI365" s="196">
        <f t="shared" si="78"/>
        <v>0</v>
      </c>
      <c r="BJ365" s="14" t="s">
        <v>180</v>
      </c>
      <c r="BK365" s="196">
        <f t="shared" si="79"/>
        <v>0</v>
      </c>
      <c r="BL365" s="14" t="s">
        <v>179</v>
      </c>
      <c r="BM365" s="195" t="s">
        <v>1921</v>
      </c>
    </row>
    <row r="366" spans="1:65" s="2" customFormat="1" ht="24.2" customHeight="1">
      <c r="A366" s="31"/>
      <c r="B366" s="32"/>
      <c r="C366" s="184" t="s">
        <v>1354</v>
      </c>
      <c r="D366" s="184" t="s">
        <v>175</v>
      </c>
      <c r="E366" s="185" t="s">
        <v>1989</v>
      </c>
      <c r="F366" s="186" t="s">
        <v>1990</v>
      </c>
      <c r="G366" s="187" t="s">
        <v>1048</v>
      </c>
      <c r="H366" s="188">
        <v>4</v>
      </c>
      <c r="I366" s="189"/>
      <c r="J366" s="188">
        <f t="shared" si="70"/>
        <v>0</v>
      </c>
      <c r="K366" s="190"/>
      <c r="L366" s="36"/>
      <c r="M366" s="191" t="s">
        <v>1</v>
      </c>
      <c r="N366" s="192" t="s">
        <v>38</v>
      </c>
      <c r="O366" s="68"/>
      <c r="P366" s="193">
        <f t="shared" si="71"/>
        <v>0</v>
      </c>
      <c r="Q366" s="193">
        <v>0</v>
      </c>
      <c r="R366" s="193">
        <f t="shared" si="72"/>
        <v>0</v>
      </c>
      <c r="S366" s="193">
        <v>0</v>
      </c>
      <c r="T366" s="194">
        <f t="shared" si="73"/>
        <v>0</v>
      </c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R366" s="195" t="s">
        <v>179</v>
      </c>
      <c r="AT366" s="195" t="s">
        <v>175</v>
      </c>
      <c r="AU366" s="195" t="s">
        <v>180</v>
      </c>
      <c r="AY366" s="14" t="s">
        <v>172</v>
      </c>
      <c r="BE366" s="196">
        <f t="shared" si="74"/>
        <v>0</v>
      </c>
      <c r="BF366" s="196">
        <f t="shared" si="75"/>
        <v>0</v>
      </c>
      <c r="BG366" s="196">
        <f t="shared" si="76"/>
        <v>0</v>
      </c>
      <c r="BH366" s="196">
        <f t="shared" si="77"/>
        <v>0</v>
      </c>
      <c r="BI366" s="196">
        <f t="shared" si="78"/>
        <v>0</v>
      </c>
      <c r="BJ366" s="14" t="s">
        <v>180</v>
      </c>
      <c r="BK366" s="196">
        <f t="shared" si="79"/>
        <v>0</v>
      </c>
      <c r="BL366" s="14" t="s">
        <v>179</v>
      </c>
      <c r="BM366" s="195" t="s">
        <v>1924</v>
      </c>
    </row>
    <row r="367" spans="1:65" s="2" customFormat="1" ht="24.2" customHeight="1">
      <c r="A367" s="31"/>
      <c r="B367" s="32"/>
      <c r="C367" s="184" t="s">
        <v>1925</v>
      </c>
      <c r="D367" s="184" t="s">
        <v>175</v>
      </c>
      <c r="E367" s="185" t="s">
        <v>1993</v>
      </c>
      <c r="F367" s="186" t="s">
        <v>1994</v>
      </c>
      <c r="G367" s="187" t="s">
        <v>1048</v>
      </c>
      <c r="H367" s="188">
        <v>4</v>
      </c>
      <c r="I367" s="189"/>
      <c r="J367" s="188">
        <f t="shared" si="70"/>
        <v>0</v>
      </c>
      <c r="K367" s="190"/>
      <c r="L367" s="36"/>
      <c r="M367" s="191" t="s">
        <v>1</v>
      </c>
      <c r="N367" s="192" t="s">
        <v>38</v>
      </c>
      <c r="O367" s="68"/>
      <c r="P367" s="193">
        <f t="shared" si="71"/>
        <v>0</v>
      </c>
      <c r="Q367" s="193">
        <v>0</v>
      </c>
      <c r="R367" s="193">
        <f t="shared" si="72"/>
        <v>0</v>
      </c>
      <c r="S367" s="193">
        <v>0</v>
      </c>
      <c r="T367" s="194">
        <f t="shared" si="73"/>
        <v>0</v>
      </c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R367" s="195" t="s">
        <v>179</v>
      </c>
      <c r="AT367" s="195" t="s">
        <v>175</v>
      </c>
      <c r="AU367" s="195" t="s">
        <v>180</v>
      </c>
      <c r="AY367" s="14" t="s">
        <v>172</v>
      </c>
      <c r="BE367" s="196">
        <f t="shared" si="74"/>
        <v>0</v>
      </c>
      <c r="BF367" s="196">
        <f t="shared" si="75"/>
        <v>0</v>
      </c>
      <c r="BG367" s="196">
        <f t="shared" si="76"/>
        <v>0</v>
      </c>
      <c r="BH367" s="196">
        <f t="shared" si="77"/>
        <v>0</v>
      </c>
      <c r="BI367" s="196">
        <f t="shared" si="78"/>
        <v>0</v>
      </c>
      <c r="BJ367" s="14" t="s">
        <v>180</v>
      </c>
      <c r="BK367" s="196">
        <f t="shared" si="79"/>
        <v>0</v>
      </c>
      <c r="BL367" s="14" t="s">
        <v>179</v>
      </c>
      <c r="BM367" s="195" t="s">
        <v>1926</v>
      </c>
    </row>
    <row r="368" spans="1:65" s="2" customFormat="1" ht="24.2" customHeight="1">
      <c r="A368" s="31"/>
      <c r="B368" s="32"/>
      <c r="C368" s="184" t="s">
        <v>1357</v>
      </c>
      <c r="D368" s="184" t="s">
        <v>175</v>
      </c>
      <c r="E368" s="185" t="s">
        <v>1996</v>
      </c>
      <c r="F368" s="186" t="s">
        <v>1997</v>
      </c>
      <c r="G368" s="187" t="s">
        <v>337</v>
      </c>
      <c r="H368" s="188">
        <v>14</v>
      </c>
      <c r="I368" s="189"/>
      <c r="J368" s="188">
        <f t="shared" si="70"/>
        <v>0</v>
      </c>
      <c r="K368" s="190"/>
      <c r="L368" s="36"/>
      <c r="M368" s="191" t="s">
        <v>1</v>
      </c>
      <c r="N368" s="192" t="s">
        <v>38</v>
      </c>
      <c r="O368" s="68"/>
      <c r="P368" s="193">
        <f t="shared" si="71"/>
        <v>0</v>
      </c>
      <c r="Q368" s="193">
        <v>0</v>
      </c>
      <c r="R368" s="193">
        <f t="shared" si="72"/>
        <v>0</v>
      </c>
      <c r="S368" s="193">
        <v>0</v>
      </c>
      <c r="T368" s="194">
        <f t="shared" si="73"/>
        <v>0</v>
      </c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R368" s="195" t="s">
        <v>179</v>
      </c>
      <c r="AT368" s="195" t="s">
        <v>175</v>
      </c>
      <c r="AU368" s="195" t="s">
        <v>180</v>
      </c>
      <c r="AY368" s="14" t="s">
        <v>172</v>
      </c>
      <c r="BE368" s="196">
        <f t="shared" si="74"/>
        <v>0</v>
      </c>
      <c r="BF368" s="196">
        <f t="shared" si="75"/>
        <v>0</v>
      </c>
      <c r="BG368" s="196">
        <f t="shared" si="76"/>
        <v>0</v>
      </c>
      <c r="BH368" s="196">
        <f t="shared" si="77"/>
        <v>0</v>
      </c>
      <c r="BI368" s="196">
        <f t="shared" si="78"/>
        <v>0</v>
      </c>
      <c r="BJ368" s="14" t="s">
        <v>180</v>
      </c>
      <c r="BK368" s="196">
        <f t="shared" si="79"/>
        <v>0</v>
      </c>
      <c r="BL368" s="14" t="s">
        <v>179</v>
      </c>
      <c r="BM368" s="195" t="s">
        <v>1927</v>
      </c>
    </row>
    <row r="369" spans="1:65" s="2" customFormat="1" ht="24.2" customHeight="1">
      <c r="A369" s="31"/>
      <c r="B369" s="32"/>
      <c r="C369" s="184" t="s">
        <v>1928</v>
      </c>
      <c r="D369" s="184" t="s">
        <v>175</v>
      </c>
      <c r="E369" s="185" t="s">
        <v>2000</v>
      </c>
      <c r="F369" s="186" t="s">
        <v>2001</v>
      </c>
      <c r="G369" s="187" t="s">
        <v>337</v>
      </c>
      <c r="H369" s="188">
        <v>221</v>
      </c>
      <c r="I369" s="189"/>
      <c r="J369" s="188">
        <f t="shared" si="70"/>
        <v>0</v>
      </c>
      <c r="K369" s="190"/>
      <c r="L369" s="36"/>
      <c r="M369" s="191" t="s">
        <v>1</v>
      </c>
      <c r="N369" s="192" t="s">
        <v>38</v>
      </c>
      <c r="O369" s="68"/>
      <c r="P369" s="193">
        <f t="shared" si="71"/>
        <v>0</v>
      </c>
      <c r="Q369" s="193">
        <v>0</v>
      </c>
      <c r="R369" s="193">
        <f t="shared" si="72"/>
        <v>0</v>
      </c>
      <c r="S369" s="193">
        <v>0</v>
      </c>
      <c r="T369" s="194">
        <f t="shared" si="73"/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95" t="s">
        <v>179</v>
      </c>
      <c r="AT369" s="195" t="s">
        <v>175</v>
      </c>
      <c r="AU369" s="195" t="s">
        <v>180</v>
      </c>
      <c r="AY369" s="14" t="s">
        <v>172</v>
      </c>
      <c r="BE369" s="196">
        <f t="shared" si="74"/>
        <v>0</v>
      </c>
      <c r="BF369" s="196">
        <f t="shared" si="75"/>
        <v>0</v>
      </c>
      <c r="BG369" s="196">
        <f t="shared" si="76"/>
        <v>0</v>
      </c>
      <c r="BH369" s="196">
        <f t="shared" si="77"/>
        <v>0</v>
      </c>
      <c r="BI369" s="196">
        <f t="shared" si="78"/>
        <v>0</v>
      </c>
      <c r="BJ369" s="14" t="s">
        <v>180</v>
      </c>
      <c r="BK369" s="196">
        <f t="shared" si="79"/>
        <v>0</v>
      </c>
      <c r="BL369" s="14" t="s">
        <v>179</v>
      </c>
      <c r="BM369" s="195" t="s">
        <v>1929</v>
      </c>
    </row>
    <row r="370" spans="1:65" s="2" customFormat="1" ht="24.2" customHeight="1">
      <c r="A370" s="31"/>
      <c r="B370" s="32"/>
      <c r="C370" s="184" t="s">
        <v>1361</v>
      </c>
      <c r="D370" s="184" t="s">
        <v>175</v>
      </c>
      <c r="E370" s="185" t="s">
        <v>2211</v>
      </c>
      <c r="F370" s="186" t="s">
        <v>2212</v>
      </c>
      <c r="G370" s="187" t="s">
        <v>337</v>
      </c>
      <c r="H370" s="188">
        <v>3</v>
      </c>
      <c r="I370" s="189"/>
      <c r="J370" s="188">
        <f t="shared" si="70"/>
        <v>0</v>
      </c>
      <c r="K370" s="190"/>
      <c r="L370" s="36"/>
      <c r="M370" s="191" t="s">
        <v>1</v>
      </c>
      <c r="N370" s="192" t="s">
        <v>38</v>
      </c>
      <c r="O370" s="68"/>
      <c r="P370" s="193">
        <f t="shared" si="71"/>
        <v>0</v>
      </c>
      <c r="Q370" s="193">
        <v>0</v>
      </c>
      <c r="R370" s="193">
        <f t="shared" si="72"/>
        <v>0</v>
      </c>
      <c r="S370" s="193">
        <v>0</v>
      </c>
      <c r="T370" s="194">
        <f t="shared" si="73"/>
        <v>0</v>
      </c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R370" s="195" t="s">
        <v>179</v>
      </c>
      <c r="AT370" s="195" t="s">
        <v>175</v>
      </c>
      <c r="AU370" s="195" t="s">
        <v>180</v>
      </c>
      <c r="AY370" s="14" t="s">
        <v>172</v>
      </c>
      <c r="BE370" s="196">
        <f t="shared" si="74"/>
        <v>0</v>
      </c>
      <c r="BF370" s="196">
        <f t="shared" si="75"/>
        <v>0</v>
      </c>
      <c r="BG370" s="196">
        <f t="shared" si="76"/>
        <v>0</v>
      </c>
      <c r="BH370" s="196">
        <f t="shared" si="77"/>
        <v>0</v>
      </c>
      <c r="BI370" s="196">
        <f t="shared" si="78"/>
        <v>0</v>
      </c>
      <c r="BJ370" s="14" t="s">
        <v>180</v>
      </c>
      <c r="BK370" s="196">
        <f t="shared" si="79"/>
        <v>0</v>
      </c>
      <c r="BL370" s="14" t="s">
        <v>179</v>
      </c>
      <c r="BM370" s="195" t="s">
        <v>1930</v>
      </c>
    </row>
    <row r="371" spans="1:65" s="2" customFormat="1" ht="24.2" customHeight="1">
      <c r="A371" s="31"/>
      <c r="B371" s="32"/>
      <c r="C371" s="184" t="s">
        <v>1931</v>
      </c>
      <c r="D371" s="184" t="s">
        <v>175</v>
      </c>
      <c r="E371" s="185" t="s">
        <v>2003</v>
      </c>
      <c r="F371" s="186" t="s">
        <v>2004</v>
      </c>
      <c r="G371" s="187" t="s">
        <v>337</v>
      </c>
      <c r="H371" s="188">
        <v>5</v>
      </c>
      <c r="I371" s="189"/>
      <c r="J371" s="188">
        <f t="shared" si="70"/>
        <v>0</v>
      </c>
      <c r="K371" s="190"/>
      <c r="L371" s="36"/>
      <c r="M371" s="191" t="s">
        <v>1</v>
      </c>
      <c r="N371" s="192" t="s">
        <v>38</v>
      </c>
      <c r="O371" s="68"/>
      <c r="P371" s="193">
        <f t="shared" si="71"/>
        <v>0</v>
      </c>
      <c r="Q371" s="193">
        <v>0</v>
      </c>
      <c r="R371" s="193">
        <f t="shared" si="72"/>
        <v>0</v>
      </c>
      <c r="S371" s="193">
        <v>0</v>
      </c>
      <c r="T371" s="194">
        <f t="shared" si="73"/>
        <v>0</v>
      </c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R371" s="195" t="s">
        <v>179</v>
      </c>
      <c r="AT371" s="195" t="s">
        <v>175</v>
      </c>
      <c r="AU371" s="195" t="s">
        <v>180</v>
      </c>
      <c r="AY371" s="14" t="s">
        <v>172</v>
      </c>
      <c r="BE371" s="196">
        <f t="shared" si="74"/>
        <v>0</v>
      </c>
      <c r="BF371" s="196">
        <f t="shared" si="75"/>
        <v>0</v>
      </c>
      <c r="BG371" s="196">
        <f t="shared" si="76"/>
        <v>0</v>
      </c>
      <c r="BH371" s="196">
        <f t="shared" si="77"/>
        <v>0</v>
      </c>
      <c r="BI371" s="196">
        <f t="shared" si="78"/>
        <v>0</v>
      </c>
      <c r="BJ371" s="14" t="s">
        <v>180</v>
      </c>
      <c r="BK371" s="196">
        <f t="shared" si="79"/>
        <v>0</v>
      </c>
      <c r="BL371" s="14" t="s">
        <v>179</v>
      </c>
      <c r="BM371" s="195" t="s">
        <v>1934</v>
      </c>
    </row>
    <row r="372" spans="1:65" s="2" customFormat="1" ht="24.2" customHeight="1">
      <c r="A372" s="31"/>
      <c r="B372" s="32"/>
      <c r="C372" s="184" t="s">
        <v>1364</v>
      </c>
      <c r="D372" s="184" t="s">
        <v>175</v>
      </c>
      <c r="E372" s="185" t="s">
        <v>2174</v>
      </c>
      <c r="F372" s="186" t="s">
        <v>2175</v>
      </c>
      <c r="G372" s="187" t="s">
        <v>1048</v>
      </c>
      <c r="H372" s="188">
        <v>8</v>
      </c>
      <c r="I372" s="189"/>
      <c r="J372" s="188">
        <f t="shared" si="70"/>
        <v>0</v>
      </c>
      <c r="K372" s="190"/>
      <c r="L372" s="36"/>
      <c r="M372" s="191" t="s">
        <v>1</v>
      </c>
      <c r="N372" s="192" t="s">
        <v>38</v>
      </c>
      <c r="O372" s="68"/>
      <c r="P372" s="193">
        <f t="shared" si="71"/>
        <v>0</v>
      </c>
      <c r="Q372" s="193">
        <v>0</v>
      </c>
      <c r="R372" s="193">
        <f t="shared" si="72"/>
        <v>0</v>
      </c>
      <c r="S372" s="193">
        <v>0</v>
      </c>
      <c r="T372" s="194">
        <f t="shared" si="73"/>
        <v>0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95" t="s">
        <v>179</v>
      </c>
      <c r="AT372" s="195" t="s">
        <v>175</v>
      </c>
      <c r="AU372" s="195" t="s">
        <v>180</v>
      </c>
      <c r="AY372" s="14" t="s">
        <v>172</v>
      </c>
      <c r="BE372" s="196">
        <f t="shared" si="74"/>
        <v>0</v>
      </c>
      <c r="BF372" s="196">
        <f t="shared" si="75"/>
        <v>0</v>
      </c>
      <c r="BG372" s="196">
        <f t="shared" si="76"/>
        <v>0</v>
      </c>
      <c r="BH372" s="196">
        <f t="shared" si="77"/>
        <v>0</v>
      </c>
      <c r="BI372" s="196">
        <f t="shared" si="78"/>
        <v>0</v>
      </c>
      <c r="BJ372" s="14" t="s">
        <v>180</v>
      </c>
      <c r="BK372" s="196">
        <f t="shared" si="79"/>
        <v>0</v>
      </c>
      <c r="BL372" s="14" t="s">
        <v>179</v>
      </c>
      <c r="BM372" s="195" t="s">
        <v>1935</v>
      </c>
    </row>
    <row r="373" spans="1:65" s="2" customFormat="1" ht="24.2" customHeight="1">
      <c r="A373" s="31"/>
      <c r="B373" s="32"/>
      <c r="C373" s="184" t="s">
        <v>1936</v>
      </c>
      <c r="D373" s="184" t="s">
        <v>175</v>
      </c>
      <c r="E373" s="185" t="s">
        <v>2007</v>
      </c>
      <c r="F373" s="186" t="s">
        <v>2008</v>
      </c>
      <c r="G373" s="187" t="s">
        <v>394</v>
      </c>
      <c r="H373" s="188">
        <v>43.2</v>
      </c>
      <c r="I373" s="189"/>
      <c r="J373" s="188">
        <f t="shared" si="70"/>
        <v>0</v>
      </c>
      <c r="K373" s="190"/>
      <c r="L373" s="36"/>
      <c r="M373" s="191" t="s">
        <v>1</v>
      </c>
      <c r="N373" s="192" t="s">
        <v>38</v>
      </c>
      <c r="O373" s="68"/>
      <c r="P373" s="193">
        <f t="shared" si="71"/>
        <v>0</v>
      </c>
      <c r="Q373" s="193">
        <v>0</v>
      </c>
      <c r="R373" s="193">
        <f t="shared" si="72"/>
        <v>0</v>
      </c>
      <c r="S373" s="193">
        <v>0</v>
      </c>
      <c r="T373" s="194">
        <f t="shared" si="73"/>
        <v>0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95" t="s">
        <v>179</v>
      </c>
      <c r="AT373" s="195" t="s">
        <v>175</v>
      </c>
      <c r="AU373" s="195" t="s">
        <v>180</v>
      </c>
      <c r="AY373" s="14" t="s">
        <v>172</v>
      </c>
      <c r="BE373" s="196">
        <f t="shared" si="74"/>
        <v>0</v>
      </c>
      <c r="BF373" s="196">
        <f t="shared" si="75"/>
        <v>0</v>
      </c>
      <c r="BG373" s="196">
        <f t="shared" si="76"/>
        <v>0</v>
      </c>
      <c r="BH373" s="196">
        <f t="shared" si="77"/>
        <v>0</v>
      </c>
      <c r="BI373" s="196">
        <f t="shared" si="78"/>
        <v>0</v>
      </c>
      <c r="BJ373" s="14" t="s">
        <v>180</v>
      </c>
      <c r="BK373" s="196">
        <f t="shared" si="79"/>
        <v>0</v>
      </c>
      <c r="BL373" s="14" t="s">
        <v>179</v>
      </c>
      <c r="BM373" s="195" t="s">
        <v>1939</v>
      </c>
    </row>
    <row r="374" spans="1:65" s="2" customFormat="1" ht="24.2" customHeight="1">
      <c r="A374" s="31"/>
      <c r="B374" s="32"/>
      <c r="C374" s="184" t="s">
        <v>1368</v>
      </c>
      <c r="D374" s="184" t="s">
        <v>175</v>
      </c>
      <c r="E374" s="185" t="s">
        <v>2010</v>
      </c>
      <c r="F374" s="186" t="s">
        <v>2011</v>
      </c>
      <c r="G374" s="187" t="s">
        <v>394</v>
      </c>
      <c r="H374" s="188">
        <v>1.5</v>
      </c>
      <c r="I374" s="189"/>
      <c r="J374" s="188">
        <f t="shared" si="70"/>
        <v>0</v>
      </c>
      <c r="K374" s="190"/>
      <c r="L374" s="36"/>
      <c r="M374" s="191" t="s">
        <v>1</v>
      </c>
      <c r="N374" s="192" t="s">
        <v>38</v>
      </c>
      <c r="O374" s="68"/>
      <c r="P374" s="193">
        <f t="shared" si="71"/>
        <v>0</v>
      </c>
      <c r="Q374" s="193">
        <v>0</v>
      </c>
      <c r="R374" s="193">
        <f t="shared" si="72"/>
        <v>0</v>
      </c>
      <c r="S374" s="193">
        <v>0</v>
      </c>
      <c r="T374" s="194">
        <f t="shared" si="73"/>
        <v>0</v>
      </c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R374" s="195" t="s">
        <v>179</v>
      </c>
      <c r="AT374" s="195" t="s">
        <v>175</v>
      </c>
      <c r="AU374" s="195" t="s">
        <v>180</v>
      </c>
      <c r="AY374" s="14" t="s">
        <v>172</v>
      </c>
      <c r="BE374" s="196">
        <f t="shared" si="74"/>
        <v>0</v>
      </c>
      <c r="BF374" s="196">
        <f t="shared" si="75"/>
        <v>0</v>
      </c>
      <c r="BG374" s="196">
        <f t="shared" si="76"/>
        <v>0</v>
      </c>
      <c r="BH374" s="196">
        <f t="shared" si="77"/>
        <v>0</v>
      </c>
      <c r="BI374" s="196">
        <f t="shared" si="78"/>
        <v>0</v>
      </c>
      <c r="BJ374" s="14" t="s">
        <v>180</v>
      </c>
      <c r="BK374" s="196">
        <f t="shared" si="79"/>
        <v>0</v>
      </c>
      <c r="BL374" s="14" t="s">
        <v>179</v>
      </c>
      <c r="BM374" s="195" t="s">
        <v>1942</v>
      </c>
    </row>
    <row r="375" spans="1:65" s="2" customFormat="1" ht="24.2" customHeight="1">
      <c r="A375" s="31"/>
      <c r="B375" s="32"/>
      <c r="C375" s="184" t="s">
        <v>1943</v>
      </c>
      <c r="D375" s="184" t="s">
        <v>175</v>
      </c>
      <c r="E375" s="185" t="s">
        <v>2014</v>
      </c>
      <c r="F375" s="186" t="s">
        <v>2015</v>
      </c>
      <c r="G375" s="187" t="s">
        <v>337</v>
      </c>
      <c r="H375" s="188">
        <v>235</v>
      </c>
      <c r="I375" s="189"/>
      <c r="J375" s="188">
        <f t="shared" si="70"/>
        <v>0</v>
      </c>
      <c r="K375" s="190"/>
      <c r="L375" s="36"/>
      <c r="M375" s="191" t="s">
        <v>1</v>
      </c>
      <c r="N375" s="192" t="s">
        <v>38</v>
      </c>
      <c r="O375" s="68"/>
      <c r="P375" s="193">
        <f t="shared" si="71"/>
        <v>0</v>
      </c>
      <c r="Q375" s="193">
        <v>0</v>
      </c>
      <c r="R375" s="193">
        <f t="shared" si="72"/>
        <v>0</v>
      </c>
      <c r="S375" s="193">
        <v>0</v>
      </c>
      <c r="T375" s="194">
        <f t="shared" si="73"/>
        <v>0</v>
      </c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R375" s="195" t="s">
        <v>179</v>
      </c>
      <c r="AT375" s="195" t="s">
        <v>175</v>
      </c>
      <c r="AU375" s="195" t="s">
        <v>180</v>
      </c>
      <c r="AY375" s="14" t="s">
        <v>172</v>
      </c>
      <c r="BE375" s="196">
        <f t="shared" si="74"/>
        <v>0</v>
      </c>
      <c r="BF375" s="196">
        <f t="shared" si="75"/>
        <v>0</v>
      </c>
      <c r="BG375" s="196">
        <f t="shared" si="76"/>
        <v>0</v>
      </c>
      <c r="BH375" s="196">
        <f t="shared" si="77"/>
        <v>0</v>
      </c>
      <c r="BI375" s="196">
        <f t="shared" si="78"/>
        <v>0</v>
      </c>
      <c r="BJ375" s="14" t="s">
        <v>180</v>
      </c>
      <c r="BK375" s="196">
        <f t="shared" si="79"/>
        <v>0</v>
      </c>
      <c r="BL375" s="14" t="s">
        <v>179</v>
      </c>
      <c r="BM375" s="195" t="s">
        <v>1946</v>
      </c>
    </row>
    <row r="376" spans="1:65" s="2" customFormat="1" ht="24.2" customHeight="1">
      <c r="A376" s="31"/>
      <c r="B376" s="32"/>
      <c r="C376" s="184" t="s">
        <v>1371</v>
      </c>
      <c r="D376" s="184" t="s">
        <v>175</v>
      </c>
      <c r="E376" s="185" t="s">
        <v>2017</v>
      </c>
      <c r="F376" s="186" t="s">
        <v>2018</v>
      </c>
      <c r="G376" s="187" t="s">
        <v>337</v>
      </c>
      <c r="H376" s="188">
        <v>8</v>
      </c>
      <c r="I376" s="189"/>
      <c r="J376" s="188">
        <f t="shared" si="70"/>
        <v>0</v>
      </c>
      <c r="K376" s="190"/>
      <c r="L376" s="36"/>
      <c r="M376" s="191" t="s">
        <v>1</v>
      </c>
      <c r="N376" s="192" t="s">
        <v>38</v>
      </c>
      <c r="O376" s="68"/>
      <c r="P376" s="193">
        <f t="shared" si="71"/>
        <v>0</v>
      </c>
      <c r="Q376" s="193">
        <v>0</v>
      </c>
      <c r="R376" s="193">
        <f t="shared" si="72"/>
        <v>0</v>
      </c>
      <c r="S376" s="193">
        <v>0</v>
      </c>
      <c r="T376" s="194">
        <f t="shared" si="73"/>
        <v>0</v>
      </c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R376" s="195" t="s">
        <v>179</v>
      </c>
      <c r="AT376" s="195" t="s">
        <v>175</v>
      </c>
      <c r="AU376" s="195" t="s">
        <v>180</v>
      </c>
      <c r="AY376" s="14" t="s">
        <v>172</v>
      </c>
      <c r="BE376" s="196">
        <f t="shared" si="74"/>
        <v>0</v>
      </c>
      <c r="BF376" s="196">
        <f t="shared" si="75"/>
        <v>0</v>
      </c>
      <c r="BG376" s="196">
        <f t="shared" si="76"/>
        <v>0</v>
      </c>
      <c r="BH376" s="196">
        <f t="shared" si="77"/>
        <v>0</v>
      </c>
      <c r="BI376" s="196">
        <f t="shared" si="78"/>
        <v>0</v>
      </c>
      <c r="BJ376" s="14" t="s">
        <v>180</v>
      </c>
      <c r="BK376" s="196">
        <f t="shared" si="79"/>
        <v>0</v>
      </c>
      <c r="BL376" s="14" t="s">
        <v>179</v>
      </c>
      <c r="BM376" s="195" t="s">
        <v>1949</v>
      </c>
    </row>
    <row r="377" spans="1:65" s="2" customFormat="1" ht="24.2" customHeight="1">
      <c r="A377" s="31"/>
      <c r="B377" s="32"/>
      <c r="C377" s="184" t="s">
        <v>1950</v>
      </c>
      <c r="D377" s="184" t="s">
        <v>175</v>
      </c>
      <c r="E377" s="185" t="s">
        <v>2021</v>
      </c>
      <c r="F377" s="186" t="s">
        <v>2022</v>
      </c>
      <c r="G377" s="187" t="s">
        <v>1048</v>
      </c>
      <c r="H377" s="188">
        <v>4</v>
      </c>
      <c r="I377" s="189"/>
      <c r="J377" s="188">
        <f t="shared" si="70"/>
        <v>0</v>
      </c>
      <c r="K377" s="190"/>
      <c r="L377" s="36"/>
      <c r="M377" s="191" t="s">
        <v>1</v>
      </c>
      <c r="N377" s="192" t="s">
        <v>38</v>
      </c>
      <c r="O377" s="68"/>
      <c r="P377" s="193">
        <f t="shared" si="71"/>
        <v>0</v>
      </c>
      <c r="Q377" s="193">
        <v>0</v>
      </c>
      <c r="R377" s="193">
        <f t="shared" si="72"/>
        <v>0</v>
      </c>
      <c r="S377" s="193">
        <v>0</v>
      </c>
      <c r="T377" s="194">
        <f t="shared" si="73"/>
        <v>0</v>
      </c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R377" s="195" t="s">
        <v>179</v>
      </c>
      <c r="AT377" s="195" t="s">
        <v>175</v>
      </c>
      <c r="AU377" s="195" t="s">
        <v>180</v>
      </c>
      <c r="AY377" s="14" t="s">
        <v>172</v>
      </c>
      <c r="BE377" s="196">
        <f t="shared" si="74"/>
        <v>0</v>
      </c>
      <c r="BF377" s="196">
        <f t="shared" si="75"/>
        <v>0</v>
      </c>
      <c r="BG377" s="196">
        <f t="shared" si="76"/>
        <v>0</v>
      </c>
      <c r="BH377" s="196">
        <f t="shared" si="77"/>
        <v>0</v>
      </c>
      <c r="BI377" s="196">
        <f t="shared" si="78"/>
        <v>0</v>
      </c>
      <c r="BJ377" s="14" t="s">
        <v>180</v>
      </c>
      <c r="BK377" s="196">
        <f t="shared" si="79"/>
        <v>0</v>
      </c>
      <c r="BL377" s="14" t="s">
        <v>179</v>
      </c>
      <c r="BM377" s="195" t="s">
        <v>1953</v>
      </c>
    </row>
    <row r="378" spans="1:65" s="2" customFormat="1" ht="24.2" customHeight="1">
      <c r="A378" s="31"/>
      <c r="B378" s="32"/>
      <c r="C378" s="184" t="s">
        <v>1375</v>
      </c>
      <c r="D378" s="184" t="s">
        <v>175</v>
      </c>
      <c r="E378" s="185" t="s">
        <v>2024</v>
      </c>
      <c r="F378" s="186" t="s">
        <v>2025</v>
      </c>
      <c r="G378" s="187" t="s">
        <v>1048</v>
      </c>
      <c r="H378" s="188">
        <v>4</v>
      </c>
      <c r="I378" s="189"/>
      <c r="J378" s="188">
        <f t="shared" si="70"/>
        <v>0</v>
      </c>
      <c r="K378" s="190"/>
      <c r="L378" s="36"/>
      <c r="M378" s="191" t="s">
        <v>1</v>
      </c>
      <c r="N378" s="192" t="s">
        <v>38</v>
      </c>
      <c r="O378" s="68"/>
      <c r="P378" s="193">
        <f t="shared" si="71"/>
        <v>0</v>
      </c>
      <c r="Q378" s="193">
        <v>0</v>
      </c>
      <c r="R378" s="193">
        <f t="shared" si="72"/>
        <v>0</v>
      </c>
      <c r="S378" s="193">
        <v>0</v>
      </c>
      <c r="T378" s="194">
        <f t="shared" si="73"/>
        <v>0</v>
      </c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R378" s="195" t="s">
        <v>179</v>
      </c>
      <c r="AT378" s="195" t="s">
        <v>175</v>
      </c>
      <c r="AU378" s="195" t="s">
        <v>180</v>
      </c>
      <c r="AY378" s="14" t="s">
        <v>172</v>
      </c>
      <c r="BE378" s="196">
        <f t="shared" si="74"/>
        <v>0</v>
      </c>
      <c r="BF378" s="196">
        <f t="shared" si="75"/>
        <v>0</v>
      </c>
      <c r="BG378" s="196">
        <f t="shared" si="76"/>
        <v>0</v>
      </c>
      <c r="BH378" s="196">
        <f t="shared" si="77"/>
        <v>0</v>
      </c>
      <c r="BI378" s="196">
        <f t="shared" si="78"/>
        <v>0</v>
      </c>
      <c r="BJ378" s="14" t="s">
        <v>180</v>
      </c>
      <c r="BK378" s="196">
        <f t="shared" si="79"/>
        <v>0</v>
      </c>
      <c r="BL378" s="14" t="s">
        <v>179</v>
      </c>
      <c r="BM378" s="195" t="s">
        <v>1956</v>
      </c>
    </row>
    <row r="379" spans="1:65" s="2" customFormat="1" ht="24.2" customHeight="1">
      <c r="A379" s="31"/>
      <c r="B379" s="32"/>
      <c r="C379" s="184" t="s">
        <v>1957</v>
      </c>
      <c r="D379" s="184" t="s">
        <v>175</v>
      </c>
      <c r="E379" s="185" t="s">
        <v>2028</v>
      </c>
      <c r="F379" s="186" t="s">
        <v>2029</v>
      </c>
      <c r="G379" s="187" t="s">
        <v>337</v>
      </c>
      <c r="H379" s="188">
        <v>17</v>
      </c>
      <c r="I379" s="189"/>
      <c r="J379" s="188">
        <f t="shared" si="70"/>
        <v>0</v>
      </c>
      <c r="K379" s="190"/>
      <c r="L379" s="36"/>
      <c r="M379" s="191" t="s">
        <v>1</v>
      </c>
      <c r="N379" s="192" t="s">
        <v>38</v>
      </c>
      <c r="O379" s="68"/>
      <c r="P379" s="193">
        <f t="shared" si="71"/>
        <v>0</v>
      </c>
      <c r="Q379" s="193">
        <v>0</v>
      </c>
      <c r="R379" s="193">
        <f t="shared" si="72"/>
        <v>0</v>
      </c>
      <c r="S379" s="193">
        <v>0</v>
      </c>
      <c r="T379" s="194">
        <f t="shared" si="73"/>
        <v>0</v>
      </c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R379" s="195" t="s">
        <v>179</v>
      </c>
      <c r="AT379" s="195" t="s">
        <v>175</v>
      </c>
      <c r="AU379" s="195" t="s">
        <v>180</v>
      </c>
      <c r="AY379" s="14" t="s">
        <v>172</v>
      </c>
      <c r="BE379" s="196">
        <f t="shared" si="74"/>
        <v>0</v>
      </c>
      <c r="BF379" s="196">
        <f t="shared" si="75"/>
        <v>0</v>
      </c>
      <c r="BG379" s="196">
        <f t="shared" si="76"/>
        <v>0</v>
      </c>
      <c r="BH379" s="196">
        <f t="shared" si="77"/>
        <v>0</v>
      </c>
      <c r="BI379" s="196">
        <f t="shared" si="78"/>
        <v>0</v>
      </c>
      <c r="BJ379" s="14" t="s">
        <v>180</v>
      </c>
      <c r="BK379" s="196">
        <f t="shared" si="79"/>
        <v>0</v>
      </c>
      <c r="BL379" s="14" t="s">
        <v>179</v>
      </c>
      <c r="BM379" s="195" t="s">
        <v>1960</v>
      </c>
    </row>
    <row r="380" spans="1:65" s="2" customFormat="1" ht="24.2" customHeight="1">
      <c r="A380" s="31"/>
      <c r="B380" s="32"/>
      <c r="C380" s="184" t="s">
        <v>1378</v>
      </c>
      <c r="D380" s="184" t="s">
        <v>175</v>
      </c>
      <c r="E380" s="185" t="s">
        <v>2031</v>
      </c>
      <c r="F380" s="186" t="s">
        <v>2032</v>
      </c>
      <c r="G380" s="187" t="s">
        <v>337</v>
      </c>
      <c r="H380" s="188">
        <v>476</v>
      </c>
      <c r="I380" s="189"/>
      <c r="J380" s="188">
        <f t="shared" si="70"/>
        <v>0</v>
      </c>
      <c r="K380" s="190"/>
      <c r="L380" s="36"/>
      <c r="M380" s="191" t="s">
        <v>1</v>
      </c>
      <c r="N380" s="192" t="s">
        <v>38</v>
      </c>
      <c r="O380" s="68"/>
      <c r="P380" s="193">
        <f t="shared" si="71"/>
        <v>0</v>
      </c>
      <c r="Q380" s="193">
        <v>0</v>
      </c>
      <c r="R380" s="193">
        <f t="shared" si="72"/>
        <v>0</v>
      </c>
      <c r="S380" s="193">
        <v>0</v>
      </c>
      <c r="T380" s="194">
        <f t="shared" si="73"/>
        <v>0</v>
      </c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R380" s="195" t="s">
        <v>179</v>
      </c>
      <c r="AT380" s="195" t="s">
        <v>175</v>
      </c>
      <c r="AU380" s="195" t="s">
        <v>180</v>
      </c>
      <c r="AY380" s="14" t="s">
        <v>172</v>
      </c>
      <c r="BE380" s="196">
        <f t="shared" si="74"/>
        <v>0</v>
      </c>
      <c r="BF380" s="196">
        <f t="shared" si="75"/>
        <v>0</v>
      </c>
      <c r="BG380" s="196">
        <f t="shared" si="76"/>
        <v>0</v>
      </c>
      <c r="BH380" s="196">
        <f t="shared" si="77"/>
        <v>0</v>
      </c>
      <c r="BI380" s="196">
        <f t="shared" si="78"/>
        <v>0</v>
      </c>
      <c r="BJ380" s="14" t="s">
        <v>180</v>
      </c>
      <c r="BK380" s="196">
        <f t="shared" si="79"/>
        <v>0</v>
      </c>
      <c r="BL380" s="14" t="s">
        <v>179</v>
      </c>
      <c r="BM380" s="195" t="s">
        <v>1963</v>
      </c>
    </row>
    <row r="381" spans="1:65" s="2" customFormat="1" ht="24.2" customHeight="1">
      <c r="A381" s="31"/>
      <c r="B381" s="32"/>
      <c r="C381" s="184" t="s">
        <v>1964</v>
      </c>
      <c r="D381" s="184" t="s">
        <v>175</v>
      </c>
      <c r="E381" s="185" t="s">
        <v>2035</v>
      </c>
      <c r="F381" s="186" t="s">
        <v>2036</v>
      </c>
      <c r="G381" s="187" t="s">
        <v>337</v>
      </c>
      <c r="H381" s="188">
        <v>8</v>
      </c>
      <c r="I381" s="189"/>
      <c r="J381" s="188">
        <f t="shared" ref="J381:J400" si="80">ROUND(I381*H381,2)</f>
        <v>0</v>
      </c>
      <c r="K381" s="190"/>
      <c r="L381" s="36"/>
      <c r="M381" s="191" t="s">
        <v>1</v>
      </c>
      <c r="N381" s="192" t="s">
        <v>38</v>
      </c>
      <c r="O381" s="68"/>
      <c r="P381" s="193">
        <f t="shared" ref="P381:P400" si="81">O381*H381</f>
        <v>0</v>
      </c>
      <c r="Q381" s="193">
        <v>0</v>
      </c>
      <c r="R381" s="193">
        <f t="shared" ref="R381:R400" si="82">Q381*H381</f>
        <v>0</v>
      </c>
      <c r="S381" s="193">
        <v>0</v>
      </c>
      <c r="T381" s="194">
        <f t="shared" ref="T381:T400" si="83">S381*H381</f>
        <v>0</v>
      </c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R381" s="195" t="s">
        <v>179</v>
      </c>
      <c r="AT381" s="195" t="s">
        <v>175</v>
      </c>
      <c r="AU381" s="195" t="s">
        <v>180</v>
      </c>
      <c r="AY381" s="14" t="s">
        <v>172</v>
      </c>
      <c r="BE381" s="196">
        <f t="shared" ref="BE381:BE400" si="84">IF(N381="základná",J381,0)</f>
        <v>0</v>
      </c>
      <c r="BF381" s="196">
        <f t="shared" ref="BF381:BF400" si="85">IF(N381="znížená",J381,0)</f>
        <v>0</v>
      </c>
      <c r="BG381" s="196">
        <f t="shared" ref="BG381:BG400" si="86">IF(N381="zákl. prenesená",J381,0)</f>
        <v>0</v>
      </c>
      <c r="BH381" s="196">
        <f t="shared" ref="BH381:BH400" si="87">IF(N381="zníž. prenesená",J381,0)</f>
        <v>0</v>
      </c>
      <c r="BI381" s="196">
        <f t="shared" ref="BI381:BI400" si="88">IF(N381="nulová",J381,0)</f>
        <v>0</v>
      </c>
      <c r="BJ381" s="14" t="s">
        <v>180</v>
      </c>
      <c r="BK381" s="196">
        <f t="shared" ref="BK381:BK400" si="89">ROUND(I381*H381,2)</f>
        <v>0</v>
      </c>
      <c r="BL381" s="14" t="s">
        <v>179</v>
      </c>
      <c r="BM381" s="195" t="s">
        <v>1967</v>
      </c>
    </row>
    <row r="382" spans="1:65" s="2" customFormat="1" ht="24.2" customHeight="1">
      <c r="A382" s="31"/>
      <c r="B382" s="32"/>
      <c r="C382" s="184" t="s">
        <v>1382</v>
      </c>
      <c r="D382" s="184" t="s">
        <v>175</v>
      </c>
      <c r="E382" s="185" t="s">
        <v>2038</v>
      </c>
      <c r="F382" s="186" t="s">
        <v>2039</v>
      </c>
      <c r="G382" s="187" t="s">
        <v>337</v>
      </c>
      <c r="H382" s="188">
        <v>243</v>
      </c>
      <c r="I382" s="189"/>
      <c r="J382" s="188">
        <f t="shared" si="80"/>
        <v>0</v>
      </c>
      <c r="K382" s="190"/>
      <c r="L382" s="36"/>
      <c r="M382" s="191" t="s">
        <v>1</v>
      </c>
      <c r="N382" s="192" t="s">
        <v>38</v>
      </c>
      <c r="O382" s="68"/>
      <c r="P382" s="193">
        <f t="shared" si="81"/>
        <v>0</v>
      </c>
      <c r="Q382" s="193">
        <v>0</v>
      </c>
      <c r="R382" s="193">
        <f t="shared" si="82"/>
        <v>0</v>
      </c>
      <c r="S382" s="193">
        <v>0</v>
      </c>
      <c r="T382" s="194">
        <f t="shared" si="83"/>
        <v>0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R382" s="195" t="s">
        <v>179</v>
      </c>
      <c r="AT382" s="195" t="s">
        <v>175</v>
      </c>
      <c r="AU382" s="195" t="s">
        <v>180</v>
      </c>
      <c r="AY382" s="14" t="s">
        <v>172</v>
      </c>
      <c r="BE382" s="196">
        <f t="shared" si="84"/>
        <v>0</v>
      </c>
      <c r="BF382" s="196">
        <f t="shared" si="85"/>
        <v>0</v>
      </c>
      <c r="BG382" s="196">
        <f t="shared" si="86"/>
        <v>0</v>
      </c>
      <c r="BH382" s="196">
        <f t="shared" si="87"/>
        <v>0</v>
      </c>
      <c r="BI382" s="196">
        <f t="shared" si="88"/>
        <v>0</v>
      </c>
      <c r="BJ382" s="14" t="s">
        <v>180</v>
      </c>
      <c r="BK382" s="196">
        <f t="shared" si="89"/>
        <v>0</v>
      </c>
      <c r="BL382" s="14" t="s">
        <v>179</v>
      </c>
      <c r="BM382" s="195" t="s">
        <v>1970</v>
      </c>
    </row>
    <row r="383" spans="1:65" s="2" customFormat="1" ht="24.2" customHeight="1">
      <c r="A383" s="31"/>
      <c r="B383" s="32"/>
      <c r="C383" s="184" t="s">
        <v>1971</v>
      </c>
      <c r="D383" s="184" t="s">
        <v>175</v>
      </c>
      <c r="E383" s="185" t="s">
        <v>2042</v>
      </c>
      <c r="F383" s="186" t="s">
        <v>2043</v>
      </c>
      <c r="G383" s="187" t="s">
        <v>337</v>
      </c>
      <c r="H383" s="188">
        <v>243</v>
      </c>
      <c r="I383" s="189"/>
      <c r="J383" s="188">
        <f t="shared" si="80"/>
        <v>0</v>
      </c>
      <c r="K383" s="190"/>
      <c r="L383" s="36"/>
      <c r="M383" s="191" t="s">
        <v>1</v>
      </c>
      <c r="N383" s="192" t="s">
        <v>38</v>
      </c>
      <c r="O383" s="68"/>
      <c r="P383" s="193">
        <f t="shared" si="81"/>
        <v>0</v>
      </c>
      <c r="Q383" s="193">
        <v>0</v>
      </c>
      <c r="R383" s="193">
        <f t="shared" si="82"/>
        <v>0</v>
      </c>
      <c r="S383" s="193">
        <v>0</v>
      </c>
      <c r="T383" s="194">
        <f t="shared" si="83"/>
        <v>0</v>
      </c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R383" s="195" t="s">
        <v>179</v>
      </c>
      <c r="AT383" s="195" t="s">
        <v>175</v>
      </c>
      <c r="AU383" s="195" t="s">
        <v>180</v>
      </c>
      <c r="AY383" s="14" t="s">
        <v>172</v>
      </c>
      <c r="BE383" s="196">
        <f t="shared" si="84"/>
        <v>0</v>
      </c>
      <c r="BF383" s="196">
        <f t="shared" si="85"/>
        <v>0</v>
      </c>
      <c r="BG383" s="196">
        <f t="shared" si="86"/>
        <v>0</v>
      </c>
      <c r="BH383" s="196">
        <f t="shared" si="87"/>
        <v>0</v>
      </c>
      <c r="BI383" s="196">
        <f t="shared" si="88"/>
        <v>0</v>
      </c>
      <c r="BJ383" s="14" t="s">
        <v>180</v>
      </c>
      <c r="BK383" s="196">
        <f t="shared" si="89"/>
        <v>0</v>
      </c>
      <c r="BL383" s="14" t="s">
        <v>179</v>
      </c>
      <c r="BM383" s="195" t="s">
        <v>1974</v>
      </c>
    </row>
    <row r="384" spans="1:65" s="2" customFormat="1" ht="24.2" customHeight="1">
      <c r="A384" s="31"/>
      <c r="B384" s="32"/>
      <c r="C384" s="184" t="s">
        <v>1385</v>
      </c>
      <c r="D384" s="184" t="s">
        <v>175</v>
      </c>
      <c r="E384" s="185" t="s">
        <v>2361</v>
      </c>
      <c r="F384" s="186" t="s">
        <v>2362</v>
      </c>
      <c r="G384" s="187" t="s">
        <v>1048</v>
      </c>
      <c r="H384" s="188">
        <v>1</v>
      </c>
      <c r="I384" s="189"/>
      <c r="J384" s="188">
        <f t="shared" si="80"/>
        <v>0</v>
      </c>
      <c r="K384" s="190"/>
      <c r="L384" s="36"/>
      <c r="M384" s="191" t="s">
        <v>1</v>
      </c>
      <c r="N384" s="192" t="s">
        <v>38</v>
      </c>
      <c r="O384" s="68"/>
      <c r="P384" s="193">
        <f t="shared" si="81"/>
        <v>0</v>
      </c>
      <c r="Q384" s="193">
        <v>0</v>
      </c>
      <c r="R384" s="193">
        <f t="shared" si="82"/>
        <v>0</v>
      </c>
      <c r="S384" s="193">
        <v>0</v>
      </c>
      <c r="T384" s="194">
        <f t="shared" si="83"/>
        <v>0</v>
      </c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R384" s="195" t="s">
        <v>179</v>
      </c>
      <c r="AT384" s="195" t="s">
        <v>175</v>
      </c>
      <c r="AU384" s="195" t="s">
        <v>180</v>
      </c>
      <c r="AY384" s="14" t="s">
        <v>172</v>
      </c>
      <c r="BE384" s="196">
        <f t="shared" si="84"/>
        <v>0</v>
      </c>
      <c r="BF384" s="196">
        <f t="shared" si="85"/>
        <v>0</v>
      </c>
      <c r="BG384" s="196">
        <f t="shared" si="86"/>
        <v>0</v>
      </c>
      <c r="BH384" s="196">
        <f t="shared" si="87"/>
        <v>0</v>
      </c>
      <c r="BI384" s="196">
        <f t="shared" si="88"/>
        <v>0</v>
      </c>
      <c r="BJ384" s="14" t="s">
        <v>180</v>
      </c>
      <c r="BK384" s="196">
        <f t="shared" si="89"/>
        <v>0</v>
      </c>
      <c r="BL384" s="14" t="s">
        <v>179</v>
      </c>
      <c r="BM384" s="195" t="s">
        <v>1977</v>
      </c>
    </row>
    <row r="385" spans="1:65" s="2" customFormat="1" ht="24.2" customHeight="1">
      <c r="A385" s="31"/>
      <c r="B385" s="32"/>
      <c r="C385" s="184" t="s">
        <v>1978</v>
      </c>
      <c r="D385" s="184" t="s">
        <v>175</v>
      </c>
      <c r="E385" s="185" t="s">
        <v>2045</v>
      </c>
      <c r="F385" s="186" t="s">
        <v>2046</v>
      </c>
      <c r="G385" s="187" t="s">
        <v>337</v>
      </c>
      <c r="H385" s="188">
        <v>486</v>
      </c>
      <c r="I385" s="189"/>
      <c r="J385" s="188">
        <f t="shared" si="80"/>
        <v>0</v>
      </c>
      <c r="K385" s="190"/>
      <c r="L385" s="36"/>
      <c r="M385" s="191" t="s">
        <v>1</v>
      </c>
      <c r="N385" s="192" t="s">
        <v>38</v>
      </c>
      <c r="O385" s="68"/>
      <c r="P385" s="193">
        <f t="shared" si="81"/>
        <v>0</v>
      </c>
      <c r="Q385" s="193">
        <v>0</v>
      </c>
      <c r="R385" s="193">
        <f t="shared" si="82"/>
        <v>0</v>
      </c>
      <c r="S385" s="193">
        <v>0</v>
      </c>
      <c r="T385" s="194">
        <f t="shared" si="83"/>
        <v>0</v>
      </c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R385" s="195" t="s">
        <v>179</v>
      </c>
      <c r="AT385" s="195" t="s">
        <v>175</v>
      </c>
      <c r="AU385" s="195" t="s">
        <v>180</v>
      </c>
      <c r="AY385" s="14" t="s">
        <v>172</v>
      </c>
      <c r="BE385" s="196">
        <f t="shared" si="84"/>
        <v>0</v>
      </c>
      <c r="BF385" s="196">
        <f t="shared" si="85"/>
        <v>0</v>
      </c>
      <c r="BG385" s="196">
        <f t="shared" si="86"/>
        <v>0</v>
      </c>
      <c r="BH385" s="196">
        <f t="shared" si="87"/>
        <v>0</v>
      </c>
      <c r="BI385" s="196">
        <f t="shared" si="88"/>
        <v>0</v>
      </c>
      <c r="BJ385" s="14" t="s">
        <v>180</v>
      </c>
      <c r="BK385" s="196">
        <f t="shared" si="89"/>
        <v>0</v>
      </c>
      <c r="BL385" s="14" t="s">
        <v>179</v>
      </c>
      <c r="BM385" s="195" t="s">
        <v>1981</v>
      </c>
    </row>
    <row r="386" spans="1:65" s="2" customFormat="1" ht="24.2" customHeight="1">
      <c r="A386" s="31"/>
      <c r="B386" s="32"/>
      <c r="C386" s="197" t="s">
        <v>1389</v>
      </c>
      <c r="D386" s="197" t="s">
        <v>256</v>
      </c>
      <c r="E386" s="198" t="s">
        <v>1785</v>
      </c>
      <c r="F386" s="199" t="s">
        <v>1786</v>
      </c>
      <c r="G386" s="200" t="s">
        <v>337</v>
      </c>
      <c r="H386" s="201">
        <v>446</v>
      </c>
      <c r="I386" s="202"/>
      <c r="J386" s="201">
        <f t="shared" si="80"/>
        <v>0</v>
      </c>
      <c r="K386" s="203"/>
      <c r="L386" s="204"/>
      <c r="M386" s="205" t="s">
        <v>1</v>
      </c>
      <c r="N386" s="206" t="s">
        <v>38</v>
      </c>
      <c r="O386" s="68"/>
      <c r="P386" s="193">
        <f t="shared" si="81"/>
        <v>0</v>
      </c>
      <c r="Q386" s="193">
        <v>0</v>
      </c>
      <c r="R386" s="193">
        <f t="shared" si="82"/>
        <v>0</v>
      </c>
      <c r="S386" s="193">
        <v>0</v>
      </c>
      <c r="T386" s="194">
        <f t="shared" si="83"/>
        <v>0</v>
      </c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R386" s="195" t="s">
        <v>220</v>
      </c>
      <c r="AT386" s="195" t="s">
        <v>256</v>
      </c>
      <c r="AU386" s="195" t="s">
        <v>180</v>
      </c>
      <c r="AY386" s="14" t="s">
        <v>172</v>
      </c>
      <c r="BE386" s="196">
        <f t="shared" si="84"/>
        <v>0</v>
      </c>
      <c r="BF386" s="196">
        <f t="shared" si="85"/>
        <v>0</v>
      </c>
      <c r="BG386" s="196">
        <f t="shared" si="86"/>
        <v>0</v>
      </c>
      <c r="BH386" s="196">
        <f t="shared" si="87"/>
        <v>0</v>
      </c>
      <c r="BI386" s="196">
        <f t="shared" si="88"/>
        <v>0</v>
      </c>
      <c r="BJ386" s="14" t="s">
        <v>180</v>
      </c>
      <c r="BK386" s="196">
        <f t="shared" si="89"/>
        <v>0</v>
      </c>
      <c r="BL386" s="14" t="s">
        <v>179</v>
      </c>
      <c r="BM386" s="195" t="s">
        <v>1984</v>
      </c>
    </row>
    <row r="387" spans="1:65" s="2" customFormat="1" ht="24.2" customHeight="1">
      <c r="A387" s="31"/>
      <c r="B387" s="32"/>
      <c r="C387" s="197" t="s">
        <v>1985</v>
      </c>
      <c r="D387" s="197" t="s">
        <v>256</v>
      </c>
      <c r="E387" s="198" t="s">
        <v>2050</v>
      </c>
      <c r="F387" s="199" t="s">
        <v>2051</v>
      </c>
      <c r="G387" s="200" t="s">
        <v>337</v>
      </c>
      <c r="H387" s="201">
        <v>40</v>
      </c>
      <c r="I387" s="202"/>
      <c r="J387" s="201">
        <f t="shared" si="80"/>
        <v>0</v>
      </c>
      <c r="K387" s="203"/>
      <c r="L387" s="204"/>
      <c r="M387" s="205" t="s">
        <v>1</v>
      </c>
      <c r="N387" s="206" t="s">
        <v>38</v>
      </c>
      <c r="O387" s="68"/>
      <c r="P387" s="193">
        <f t="shared" si="81"/>
        <v>0</v>
      </c>
      <c r="Q387" s="193">
        <v>0</v>
      </c>
      <c r="R387" s="193">
        <f t="shared" si="82"/>
        <v>0</v>
      </c>
      <c r="S387" s="193">
        <v>0</v>
      </c>
      <c r="T387" s="194">
        <f t="shared" si="83"/>
        <v>0</v>
      </c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R387" s="195" t="s">
        <v>220</v>
      </c>
      <c r="AT387" s="195" t="s">
        <v>256</v>
      </c>
      <c r="AU387" s="195" t="s">
        <v>180</v>
      </c>
      <c r="AY387" s="14" t="s">
        <v>172</v>
      </c>
      <c r="BE387" s="196">
        <f t="shared" si="84"/>
        <v>0</v>
      </c>
      <c r="BF387" s="196">
        <f t="shared" si="85"/>
        <v>0</v>
      </c>
      <c r="BG387" s="196">
        <f t="shared" si="86"/>
        <v>0</v>
      </c>
      <c r="BH387" s="196">
        <f t="shared" si="87"/>
        <v>0</v>
      </c>
      <c r="BI387" s="196">
        <f t="shared" si="88"/>
        <v>0</v>
      </c>
      <c r="BJ387" s="14" t="s">
        <v>180</v>
      </c>
      <c r="BK387" s="196">
        <f t="shared" si="89"/>
        <v>0</v>
      </c>
      <c r="BL387" s="14" t="s">
        <v>179</v>
      </c>
      <c r="BM387" s="195" t="s">
        <v>1988</v>
      </c>
    </row>
    <row r="388" spans="1:65" s="2" customFormat="1" ht="24.2" customHeight="1">
      <c r="A388" s="31"/>
      <c r="B388" s="32"/>
      <c r="C388" s="184" t="s">
        <v>1392</v>
      </c>
      <c r="D388" s="184" t="s">
        <v>175</v>
      </c>
      <c r="E388" s="185" t="s">
        <v>2054</v>
      </c>
      <c r="F388" s="186" t="s">
        <v>2055</v>
      </c>
      <c r="G388" s="187" t="s">
        <v>337</v>
      </c>
      <c r="H388" s="188">
        <v>14</v>
      </c>
      <c r="I388" s="189"/>
      <c r="J388" s="188">
        <f t="shared" si="80"/>
        <v>0</v>
      </c>
      <c r="K388" s="190"/>
      <c r="L388" s="36"/>
      <c r="M388" s="191" t="s">
        <v>1</v>
      </c>
      <c r="N388" s="192" t="s">
        <v>38</v>
      </c>
      <c r="O388" s="68"/>
      <c r="P388" s="193">
        <f t="shared" si="81"/>
        <v>0</v>
      </c>
      <c r="Q388" s="193">
        <v>0</v>
      </c>
      <c r="R388" s="193">
        <f t="shared" si="82"/>
        <v>0</v>
      </c>
      <c r="S388" s="193">
        <v>0</v>
      </c>
      <c r="T388" s="194">
        <f t="shared" si="83"/>
        <v>0</v>
      </c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R388" s="195" t="s">
        <v>179</v>
      </c>
      <c r="AT388" s="195" t="s">
        <v>175</v>
      </c>
      <c r="AU388" s="195" t="s">
        <v>180</v>
      </c>
      <c r="AY388" s="14" t="s">
        <v>172</v>
      </c>
      <c r="BE388" s="196">
        <f t="shared" si="84"/>
        <v>0</v>
      </c>
      <c r="BF388" s="196">
        <f t="shared" si="85"/>
        <v>0</v>
      </c>
      <c r="BG388" s="196">
        <f t="shared" si="86"/>
        <v>0</v>
      </c>
      <c r="BH388" s="196">
        <f t="shared" si="87"/>
        <v>0</v>
      </c>
      <c r="BI388" s="196">
        <f t="shared" si="88"/>
        <v>0</v>
      </c>
      <c r="BJ388" s="14" t="s">
        <v>180</v>
      </c>
      <c r="BK388" s="196">
        <f t="shared" si="89"/>
        <v>0</v>
      </c>
      <c r="BL388" s="14" t="s">
        <v>179</v>
      </c>
      <c r="BM388" s="195" t="s">
        <v>1991</v>
      </c>
    </row>
    <row r="389" spans="1:65" s="2" customFormat="1" ht="24.2" customHeight="1">
      <c r="A389" s="31"/>
      <c r="B389" s="32"/>
      <c r="C389" s="184" t="s">
        <v>1992</v>
      </c>
      <c r="D389" s="184" t="s">
        <v>175</v>
      </c>
      <c r="E389" s="185" t="s">
        <v>2057</v>
      </c>
      <c r="F389" s="186" t="s">
        <v>2058</v>
      </c>
      <c r="G389" s="187" t="s">
        <v>337</v>
      </c>
      <c r="H389" s="188">
        <v>221</v>
      </c>
      <c r="I389" s="189"/>
      <c r="J389" s="188">
        <f t="shared" si="80"/>
        <v>0</v>
      </c>
      <c r="K389" s="190"/>
      <c r="L389" s="36"/>
      <c r="M389" s="191" t="s">
        <v>1</v>
      </c>
      <c r="N389" s="192" t="s">
        <v>38</v>
      </c>
      <c r="O389" s="68"/>
      <c r="P389" s="193">
        <f t="shared" si="81"/>
        <v>0</v>
      </c>
      <c r="Q389" s="193">
        <v>0</v>
      </c>
      <c r="R389" s="193">
        <f t="shared" si="82"/>
        <v>0</v>
      </c>
      <c r="S389" s="193">
        <v>0</v>
      </c>
      <c r="T389" s="194">
        <f t="shared" si="83"/>
        <v>0</v>
      </c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R389" s="195" t="s">
        <v>179</v>
      </c>
      <c r="AT389" s="195" t="s">
        <v>175</v>
      </c>
      <c r="AU389" s="195" t="s">
        <v>180</v>
      </c>
      <c r="AY389" s="14" t="s">
        <v>172</v>
      </c>
      <c r="BE389" s="196">
        <f t="shared" si="84"/>
        <v>0</v>
      </c>
      <c r="BF389" s="196">
        <f t="shared" si="85"/>
        <v>0</v>
      </c>
      <c r="BG389" s="196">
        <f t="shared" si="86"/>
        <v>0</v>
      </c>
      <c r="BH389" s="196">
        <f t="shared" si="87"/>
        <v>0</v>
      </c>
      <c r="BI389" s="196">
        <f t="shared" si="88"/>
        <v>0</v>
      </c>
      <c r="BJ389" s="14" t="s">
        <v>180</v>
      </c>
      <c r="BK389" s="196">
        <f t="shared" si="89"/>
        <v>0</v>
      </c>
      <c r="BL389" s="14" t="s">
        <v>179</v>
      </c>
      <c r="BM389" s="195" t="s">
        <v>1995</v>
      </c>
    </row>
    <row r="390" spans="1:65" s="2" customFormat="1" ht="24.2" customHeight="1">
      <c r="A390" s="31"/>
      <c r="B390" s="32"/>
      <c r="C390" s="184" t="s">
        <v>1396</v>
      </c>
      <c r="D390" s="184" t="s">
        <v>175</v>
      </c>
      <c r="E390" s="185" t="s">
        <v>2213</v>
      </c>
      <c r="F390" s="186" t="s">
        <v>2214</v>
      </c>
      <c r="G390" s="187" t="s">
        <v>337</v>
      </c>
      <c r="H390" s="188">
        <v>3</v>
      </c>
      <c r="I390" s="189"/>
      <c r="J390" s="188">
        <f t="shared" si="80"/>
        <v>0</v>
      </c>
      <c r="K390" s="190"/>
      <c r="L390" s="36"/>
      <c r="M390" s="191" t="s">
        <v>1</v>
      </c>
      <c r="N390" s="192" t="s">
        <v>38</v>
      </c>
      <c r="O390" s="68"/>
      <c r="P390" s="193">
        <f t="shared" si="81"/>
        <v>0</v>
      </c>
      <c r="Q390" s="193">
        <v>0</v>
      </c>
      <c r="R390" s="193">
        <f t="shared" si="82"/>
        <v>0</v>
      </c>
      <c r="S390" s="193">
        <v>0</v>
      </c>
      <c r="T390" s="194">
        <f t="shared" si="83"/>
        <v>0</v>
      </c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R390" s="195" t="s">
        <v>179</v>
      </c>
      <c r="AT390" s="195" t="s">
        <v>175</v>
      </c>
      <c r="AU390" s="195" t="s">
        <v>180</v>
      </c>
      <c r="AY390" s="14" t="s">
        <v>172</v>
      </c>
      <c r="BE390" s="196">
        <f t="shared" si="84"/>
        <v>0</v>
      </c>
      <c r="BF390" s="196">
        <f t="shared" si="85"/>
        <v>0</v>
      </c>
      <c r="BG390" s="196">
        <f t="shared" si="86"/>
        <v>0</v>
      </c>
      <c r="BH390" s="196">
        <f t="shared" si="87"/>
        <v>0</v>
      </c>
      <c r="BI390" s="196">
        <f t="shared" si="88"/>
        <v>0</v>
      </c>
      <c r="BJ390" s="14" t="s">
        <v>180</v>
      </c>
      <c r="BK390" s="196">
        <f t="shared" si="89"/>
        <v>0</v>
      </c>
      <c r="BL390" s="14" t="s">
        <v>179</v>
      </c>
      <c r="BM390" s="195" t="s">
        <v>1998</v>
      </c>
    </row>
    <row r="391" spans="1:65" s="2" customFormat="1" ht="24.2" customHeight="1">
      <c r="A391" s="31"/>
      <c r="B391" s="32"/>
      <c r="C391" s="184" t="s">
        <v>1999</v>
      </c>
      <c r="D391" s="184" t="s">
        <v>175</v>
      </c>
      <c r="E391" s="185" t="s">
        <v>2061</v>
      </c>
      <c r="F391" s="186" t="s">
        <v>2062</v>
      </c>
      <c r="G391" s="187" t="s">
        <v>337</v>
      </c>
      <c r="H391" s="188">
        <v>5</v>
      </c>
      <c r="I391" s="189"/>
      <c r="J391" s="188">
        <f t="shared" si="80"/>
        <v>0</v>
      </c>
      <c r="K391" s="190"/>
      <c r="L391" s="36"/>
      <c r="M391" s="191" t="s">
        <v>1</v>
      </c>
      <c r="N391" s="192" t="s">
        <v>38</v>
      </c>
      <c r="O391" s="68"/>
      <c r="P391" s="193">
        <f t="shared" si="81"/>
        <v>0</v>
      </c>
      <c r="Q391" s="193">
        <v>0</v>
      </c>
      <c r="R391" s="193">
        <f t="shared" si="82"/>
        <v>0</v>
      </c>
      <c r="S391" s="193">
        <v>0</v>
      </c>
      <c r="T391" s="194">
        <f t="shared" si="83"/>
        <v>0</v>
      </c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R391" s="195" t="s">
        <v>179</v>
      </c>
      <c r="AT391" s="195" t="s">
        <v>175</v>
      </c>
      <c r="AU391" s="195" t="s">
        <v>180</v>
      </c>
      <c r="AY391" s="14" t="s">
        <v>172</v>
      </c>
      <c r="BE391" s="196">
        <f t="shared" si="84"/>
        <v>0</v>
      </c>
      <c r="BF391" s="196">
        <f t="shared" si="85"/>
        <v>0</v>
      </c>
      <c r="BG391" s="196">
        <f t="shared" si="86"/>
        <v>0</v>
      </c>
      <c r="BH391" s="196">
        <f t="shared" si="87"/>
        <v>0</v>
      </c>
      <c r="BI391" s="196">
        <f t="shared" si="88"/>
        <v>0</v>
      </c>
      <c r="BJ391" s="14" t="s">
        <v>180</v>
      </c>
      <c r="BK391" s="196">
        <f t="shared" si="89"/>
        <v>0</v>
      </c>
      <c r="BL391" s="14" t="s">
        <v>179</v>
      </c>
      <c r="BM391" s="195" t="s">
        <v>2002</v>
      </c>
    </row>
    <row r="392" spans="1:65" s="2" customFormat="1" ht="24.2" customHeight="1">
      <c r="A392" s="31"/>
      <c r="B392" s="32"/>
      <c r="C392" s="184" t="s">
        <v>1399</v>
      </c>
      <c r="D392" s="184" t="s">
        <v>175</v>
      </c>
      <c r="E392" s="185" t="s">
        <v>1674</v>
      </c>
      <c r="F392" s="186" t="s">
        <v>1675</v>
      </c>
      <c r="G392" s="187" t="s">
        <v>394</v>
      </c>
      <c r="H392" s="188">
        <v>10.1</v>
      </c>
      <c r="I392" s="189"/>
      <c r="J392" s="188">
        <f t="shared" si="80"/>
        <v>0</v>
      </c>
      <c r="K392" s="190"/>
      <c r="L392" s="36"/>
      <c r="M392" s="191" t="s">
        <v>1</v>
      </c>
      <c r="N392" s="192" t="s">
        <v>38</v>
      </c>
      <c r="O392" s="68"/>
      <c r="P392" s="193">
        <f t="shared" si="81"/>
        <v>0</v>
      </c>
      <c r="Q392" s="193">
        <v>0</v>
      </c>
      <c r="R392" s="193">
        <f t="shared" si="82"/>
        <v>0</v>
      </c>
      <c r="S392" s="193">
        <v>0</v>
      </c>
      <c r="T392" s="194">
        <f t="shared" si="83"/>
        <v>0</v>
      </c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R392" s="195" t="s">
        <v>179</v>
      </c>
      <c r="AT392" s="195" t="s">
        <v>175</v>
      </c>
      <c r="AU392" s="195" t="s">
        <v>180</v>
      </c>
      <c r="AY392" s="14" t="s">
        <v>172</v>
      </c>
      <c r="BE392" s="196">
        <f t="shared" si="84"/>
        <v>0</v>
      </c>
      <c r="BF392" s="196">
        <f t="shared" si="85"/>
        <v>0</v>
      </c>
      <c r="BG392" s="196">
        <f t="shared" si="86"/>
        <v>0</v>
      </c>
      <c r="BH392" s="196">
        <f t="shared" si="87"/>
        <v>0</v>
      </c>
      <c r="BI392" s="196">
        <f t="shared" si="88"/>
        <v>0</v>
      </c>
      <c r="BJ392" s="14" t="s">
        <v>180</v>
      </c>
      <c r="BK392" s="196">
        <f t="shared" si="89"/>
        <v>0</v>
      </c>
      <c r="BL392" s="14" t="s">
        <v>179</v>
      </c>
      <c r="BM392" s="195" t="s">
        <v>2005</v>
      </c>
    </row>
    <row r="393" spans="1:65" s="2" customFormat="1" ht="24.2" customHeight="1">
      <c r="A393" s="31"/>
      <c r="B393" s="32"/>
      <c r="C393" s="184" t="s">
        <v>2006</v>
      </c>
      <c r="D393" s="184" t="s">
        <v>175</v>
      </c>
      <c r="E393" s="185" t="s">
        <v>1678</v>
      </c>
      <c r="F393" s="186" t="s">
        <v>1679</v>
      </c>
      <c r="G393" s="187" t="s">
        <v>394</v>
      </c>
      <c r="H393" s="188">
        <v>353.5</v>
      </c>
      <c r="I393" s="189"/>
      <c r="J393" s="188">
        <f t="shared" si="80"/>
        <v>0</v>
      </c>
      <c r="K393" s="190"/>
      <c r="L393" s="36"/>
      <c r="M393" s="191" t="s">
        <v>1</v>
      </c>
      <c r="N393" s="192" t="s">
        <v>38</v>
      </c>
      <c r="O393" s="68"/>
      <c r="P393" s="193">
        <f t="shared" si="81"/>
        <v>0</v>
      </c>
      <c r="Q393" s="193">
        <v>0</v>
      </c>
      <c r="R393" s="193">
        <f t="shared" si="82"/>
        <v>0</v>
      </c>
      <c r="S393" s="193">
        <v>0</v>
      </c>
      <c r="T393" s="194">
        <f t="shared" si="83"/>
        <v>0</v>
      </c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R393" s="195" t="s">
        <v>179</v>
      </c>
      <c r="AT393" s="195" t="s">
        <v>175</v>
      </c>
      <c r="AU393" s="195" t="s">
        <v>180</v>
      </c>
      <c r="AY393" s="14" t="s">
        <v>172</v>
      </c>
      <c r="BE393" s="196">
        <f t="shared" si="84"/>
        <v>0</v>
      </c>
      <c r="BF393" s="196">
        <f t="shared" si="85"/>
        <v>0</v>
      </c>
      <c r="BG393" s="196">
        <f t="shared" si="86"/>
        <v>0</v>
      </c>
      <c r="BH393" s="196">
        <f t="shared" si="87"/>
        <v>0</v>
      </c>
      <c r="BI393" s="196">
        <f t="shared" si="88"/>
        <v>0</v>
      </c>
      <c r="BJ393" s="14" t="s">
        <v>180</v>
      </c>
      <c r="BK393" s="196">
        <f t="shared" si="89"/>
        <v>0</v>
      </c>
      <c r="BL393" s="14" t="s">
        <v>179</v>
      </c>
      <c r="BM393" s="195" t="s">
        <v>2009</v>
      </c>
    </row>
    <row r="394" spans="1:65" s="2" customFormat="1" ht="24.2" customHeight="1">
      <c r="A394" s="31"/>
      <c r="B394" s="32"/>
      <c r="C394" s="184" t="s">
        <v>1403</v>
      </c>
      <c r="D394" s="184" t="s">
        <v>175</v>
      </c>
      <c r="E394" s="185" t="s">
        <v>2067</v>
      </c>
      <c r="F394" s="186" t="s">
        <v>2068</v>
      </c>
      <c r="G394" s="187" t="s">
        <v>394</v>
      </c>
      <c r="H394" s="188">
        <v>1.5</v>
      </c>
      <c r="I394" s="189"/>
      <c r="J394" s="188">
        <f t="shared" si="80"/>
        <v>0</v>
      </c>
      <c r="K394" s="190"/>
      <c r="L394" s="36"/>
      <c r="M394" s="191" t="s">
        <v>1</v>
      </c>
      <c r="N394" s="192" t="s">
        <v>38</v>
      </c>
      <c r="O394" s="68"/>
      <c r="P394" s="193">
        <f t="shared" si="81"/>
        <v>0</v>
      </c>
      <c r="Q394" s="193">
        <v>0</v>
      </c>
      <c r="R394" s="193">
        <f t="shared" si="82"/>
        <v>0</v>
      </c>
      <c r="S394" s="193">
        <v>0</v>
      </c>
      <c r="T394" s="194">
        <f t="shared" si="83"/>
        <v>0</v>
      </c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R394" s="195" t="s">
        <v>179</v>
      </c>
      <c r="AT394" s="195" t="s">
        <v>175</v>
      </c>
      <c r="AU394" s="195" t="s">
        <v>180</v>
      </c>
      <c r="AY394" s="14" t="s">
        <v>172</v>
      </c>
      <c r="BE394" s="196">
        <f t="shared" si="84"/>
        <v>0</v>
      </c>
      <c r="BF394" s="196">
        <f t="shared" si="85"/>
        <v>0</v>
      </c>
      <c r="BG394" s="196">
        <f t="shared" si="86"/>
        <v>0</v>
      </c>
      <c r="BH394" s="196">
        <f t="shared" si="87"/>
        <v>0</v>
      </c>
      <c r="BI394" s="196">
        <f t="shared" si="88"/>
        <v>0</v>
      </c>
      <c r="BJ394" s="14" t="s">
        <v>180</v>
      </c>
      <c r="BK394" s="196">
        <f t="shared" si="89"/>
        <v>0</v>
      </c>
      <c r="BL394" s="14" t="s">
        <v>179</v>
      </c>
      <c r="BM394" s="195" t="s">
        <v>2012</v>
      </c>
    </row>
    <row r="395" spans="1:65" s="2" customFormat="1" ht="24.2" customHeight="1">
      <c r="A395" s="31"/>
      <c r="B395" s="32"/>
      <c r="C395" s="197" t="s">
        <v>2013</v>
      </c>
      <c r="D395" s="197" t="s">
        <v>256</v>
      </c>
      <c r="E395" s="198" t="s">
        <v>2071</v>
      </c>
      <c r="F395" s="199" t="s">
        <v>2072</v>
      </c>
      <c r="G395" s="200" t="s">
        <v>394</v>
      </c>
      <c r="H395" s="201">
        <v>1.5</v>
      </c>
      <c r="I395" s="202"/>
      <c r="J395" s="201">
        <f t="shared" si="80"/>
        <v>0</v>
      </c>
      <c r="K395" s="203"/>
      <c r="L395" s="204"/>
      <c r="M395" s="205" t="s">
        <v>1</v>
      </c>
      <c r="N395" s="206" t="s">
        <v>38</v>
      </c>
      <c r="O395" s="68"/>
      <c r="P395" s="193">
        <f t="shared" si="81"/>
        <v>0</v>
      </c>
      <c r="Q395" s="193">
        <v>1.67</v>
      </c>
      <c r="R395" s="193">
        <f t="shared" si="82"/>
        <v>2.5049999999999999</v>
      </c>
      <c r="S395" s="193">
        <v>0</v>
      </c>
      <c r="T395" s="194">
        <f t="shared" si="83"/>
        <v>0</v>
      </c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R395" s="195" t="s">
        <v>220</v>
      </c>
      <c r="AT395" s="195" t="s">
        <v>256</v>
      </c>
      <c r="AU395" s="195" t="s">
        <v>180</v>
      </c>
      <c r="AY395" s="14" t="s">
        <v>172</v>
      </c>
      <c r="BE395" s="196">
        <f t="shared" si="84"/>
        <v>0</v>
      </c>
      <c r="BF395" s="196">
        <f t="shared" si="85"/>
        <v>0</v>
      </c>
      <c r="BG395" s="196">
        <f t="shared" si="86"/>
        <v>0</v>
      </c>
      <c r="BH395" s="196">
        <f t="shared" si="87"/>
        <v>0</v>
      </c>
      <c r="BI395" s="196">
        <f t="shared" si="88"/>
        <v>0</v>
      </c>
      <c r="BJ395" s="14" t="s">
        <v>180</v>
      </c>
      <c r="BK395" s="196">
        <f t="shared" si="89"/>
        <v>0</v>
      </c>
      <c r="BL395" s="14" t="s">
        <v>179</v>
      </c>
      <c r="BM395" s="195" t="s">
        <v>2016</v>
      </c>
    </row>
    <row r="396" spans="1:65" s="2" customFormat="1" ht="24.2" customHeight="1">
      <c r="A396" s="31"/>
      <c r="B396" s="32"/>
      <c r="C396" s="184" t="s">
        <v>1406</v>
      </c>
      <c r="D396" s="184" t="s">
        <v>175</v>
      </c>
      <c r="E396" s="185" t="s">
        <v>2074</v>
      </c>
      <c r="F396" s="186" t="s">
        <v>2075</v>
      </c>
      <c r="G396" s="187" t="s">
        <v>394</v>
      </c>
      <c r="H396" s="188">
        <v>15</v>
      </c>
      <c r="I396" s="189"/>
      <c r="J396" s="188">
        <f t="shared" si="80"/>
        <v>0</v>
      </c>
      <c r="K396" s="190"/>
      <c r="L396" s="36"/>
      <c r="M396" s="191" t="s">
        <v>1</v>
      </c>
      <c r="N396" s="192" t="s">
        <v>38</v>
      </c>
      <c r="O396" s="68"/>
      <c r="P396" s="193">
        <f t="shared" si="81"/>
        <v>0</v>
      </c>
      <c r="Q396" s="193">
        <v>0</v>
      </c>
      <c r="R396" s="193">
        <f t="shared" si="82"/>
        <v>0</v>
      </c>
      <c r="S396" s="193">
        <v>0</v>
      </c>
      <c r="T396" s="194">
        <f t="shared" si="83"/>
        <v>0</v>
      </c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R396" s="195" t="s">
        <v>179</v>
      </c>
      <c r="AT396" s="195" t="s">
        <v>175</v>
      </c>
      <c r="AU396" s="195" t="s">
        <v>180</v>
      </c>
      <c r="AY396" s="14" t="s">
        <v>172</v>
      </c>
      <c r="BE396" s="196">
        <f t="shared" si="84"/>
        <v>0</v>
      </c>
      <c r="BF396" s="196">
        <f t="shared" si="85"/>
        <v>0</v>
      </c>
      <c r="BG396" s="196">
        <f t="shared" si="86"/>
        <v>0</v>
      </c>
      <c r="BH396" s="196">
        <f t="shared" si="87"/>
        <v>0</v>
      </c>
      <c r="BI396" s="196">
        <f t="shared" si="88"/>
        <v>0</v>
      </c>
      <c r="BJ396" s="14" t="s">
        <v>180</v>
      </c>
      <c r="BK396" s="196">
        <f t="shared" si="89"/>
        <v>0</v>
      </c>
      <c r="BL396" s="14" t="s">
        <v>179</v>
      </c>
      <c r="BM396" s="195" t="s">
        <v>2019</v>
      </c>
    </row>
    <row r="397" spans="1:65" s="2" customFormat="1" ht="24.2" customHeight="1">
      <c r="A397" s="31"/>
      <c r="B397" s="32"/>
      <c r="C397" s="184" t="s">
        <v>2020</v>
      </c>
      <c r="D397" s="184" t="s">
        <v>175</v>
      </c>
      <c r="E397" s="185" t="s">
        <v>2078</v>
      </c>
      <c r="F397" s="186" t="s">
        <v>2079</v>
      </c>
      <c r="G397" s="187" t="s">
        <v>218</v>
      </c>
      <c r="H397" s="188">
        <v>8.1</v>
      </c>
      <c r="I397" s="189"/>
      <c r="J397" s="188">
        <f t="shared" si="80"/>
        <v>0</v>
      </c>
      <c r="K397" s="190"/>
      <c r="L397" s="36"/>
      <c r="M397" s="191" t="s">
        <v>1</v>
      </c>
      <c r="N397" s="192" t="s">
        <v>38</v>
      </c>
      <c r="O397" s="68"/>
      <c r="P397" s="193">
        <f t="shared" si="81"/>
        <v>0</v>
      </c>
      <c r="Q397" s="193">
        <v>0</v>
      </c>
      <c r="R397" s="193">
        <f t="shared" si="82"/>
        <v>0</v>
      </c>
      <c r="S397" s="193">
        <v>0</v>
      </c>
      <c r="T397" s="194">
        <f t="shared" si="83"/>
        <v>0</v>
      </c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R397" s="195" t="s">
        <v>179</v>
      </c>
      <c r="AT397" s="195" t="s">
        <v>175</v>
      </c>
      <c r="AU397" s="195" t="s">
        <v>180</v>
      </c>
      <c r="AY397" s="14" t="s">
        <v>172</v>
      </c>
      <c r="BE397" s="196">
        <f t="shared" si="84"/>
        <v>0</v>
      </c>
      <c r="BF397" s="196">
        <f t="shared" si="85"/>
        <v>0</v>
      </c>
      <c r="BG397" s="196">
        <f t="shared" si="86"/>
        <v>0</v>
      </c>
      <c r="BH397" s="196">
        <f t="shared" si="87"/>
        <v>0</v>
      </c>
      <c r="BI397" s="196">
        <f t="shared" si="88"/>
        <v>0</v>
      </c>
      <c r="BJ397" s="14" t="s">
        <v>180</v>
      </c>
      <c r="BK397" s="196">
        <f t="shared" si="89"/>
        <v>0</v>
      </c>
      <c r="BL397" s="14" t="s">
        <v>179</v>
      </c>
      <c r="BM397" s="195" t="s">
        <v>2023</v>
      </c>
    </row>
    <row r="398" spans="1:65" s="2" customFormat="1" ht="24.2" customHeight="1">
      <c r="A398" s="31"/>
      <c r="B398" s="32"/>
      <c r="C398" s="184" t="s">
        <v>1410</v>
      </c>
      <c r="D398" s="184" t="s">
        <v>175</v>
      </c>
      <c r="E398" s="185" t="s">
        <v>1681</v>
      </c>
      <c r="F398" s="186" t="s">
        <v>1682</v>
      </c>
      <c r="G398" s="187" t="s">
        <v>218</v>
      </c>
      <c r="H398" s="188">
        <v>6.6</v>
      </c>
      <c r="I398" s="189"/>
      <c r="J398" s="188">
        <f t="shared" si="80"/>
        <v>0</v>
      </c>
      <c r="K398" s="190"/>
      <c r="L398" s="36"/>
      <c r="M398" s="191" t="s">
        <v>1</v>
      </c>
      <c r="N398" s="192" t="s">
        <v>38</v>
      </c>
      <c r="O398" s="68"/>
      <c r="P398" s="193">
        <f t="shared" si="81"/>
        <v>0</v>
      </c>
      <c r="Q398" s="193">
        <v>0</v>
      </c>
      <c r="R398" s="193">
        <f t="shared" si="82"/>
        <v>0</v>
      </c>
      <c r="S398" s="193">
        <v>0</v>
      </c>
      <c r="T398" s="194">
        <f t="shared" si="83"/>
        <v>0</v>
      </c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R398" s="195" t="s">
        <v>179</v>
      </c>
      <c r="AT398" s="195" t="s">
        <v>175</v>
      </c>
      <c r="AU398" s="195" t="s">
        <v>180</v>
      </c>
      <c r="AY398" s="14" t="s">
        <v>172</v>
      </c>
      <c r="BE398" s="196">
        <f t="shared" si="84"/>
        <v>0</v>
      </c>
      <c r="BF398" s="196">
        <f t="shared" si="85"/>
        <v>0</v>
      </c>
      <c r="BG398" s="196">
        <f t="shared" si="86"/>
        <v>0</v>
      </c>
      <c r="BH398" s="196">
        <f t="shared" si="87"/>
        <v>0</v>
      </c>
      <c r="BI398" s="196">
        <f t="shared" si="88"/>
        <v>0</v>
      </c>
      <c r="BJ398" s="14" t="s">
        <v>180</v>
      </c>
      <c r="BK398" s="196">
        <f t="shared" si="89"/>
        <v>0</v>
      </c>
      <c r="BL398" s="14" t="s">
        <v>179</v>
      </c>
      <c r="BM398" s="195" t="s">
        <v>2026</v>
      </c>
    </row>
    <row r="399" spans="1:65" s="2" customFormat="1" ht="24.2" customHeight="1">
      <c r="A399" s="31"/>
      <c r="B399" s="32"/>
      <c r="C399" s="184" t="s">
        <v>2027</v>
      </c>
      <c r="D399" s="184" t="s">
        <v>175</v>
      </c>
      <c r="E399" s="185" t="s">
        <v>2086</v>
      </c>
      <c r="F399" s="186" t="s">
        <v>2087</v>
      </c>
      <c r="G399" s="187" t="s">
        <v>235</v>
      </c>
      <c r="H399" s="188">
        <v>193</v>
      </c>
      <c r="I399" s="189"/>
      <c r="J399" s="188">
        <f t="shared" si="80"/>
        <v>0</v>
      </c>
      <c r="K399" s="190"/>
      <c r="L399" s="36"/>
      <c r="M399" s="191" t="s">
        <v>1</v>
      </c>
      <c r="N399" s="192" t="s">
        <v>38</v>
      </c>
      <c r="O399" s="68"/>
      <c r="P399" s="193">
        <f t="shared" si="81"/>
        <v>0</v>
      </c>
      <c r="Q399" s="193">
        <v>0</v>
      </c>
      <c r="R399" s="193">
        <f t="shared" si="82"/>
        <v>0</v>
      </c>
      <c r="S399" s="193">
        <v>0</v>
      </c>
      <c r="T399" s="194">
        <f t="shared" si="83"/>
        <v>0</v>
      </c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R399" s="195" t="s">
        <v>179</v>
      </c>
      <c r="AT399" s="195" t="s">
        <v>175</v>
      </c>
      <c r="AU399" s="195" t="s">
        <v>180</v>
      </c>
      <c r="AY399" s="14" t="s">
        <v>172</v>
      </c>
      <c r="BE399" s="196">
        <f t="shared" si="84"/>
        <v>0</v>
      </c>
      <c r="BF399" s="196">
        <f t="shared" si="85"/>
        <v>0</v>
      </c>
      <c r="BG399" s="196">
        <f t="shared" si="86"/>
        <v>0</v>
      </c>
      <c r="BH399" s="196">
        <f t="shared" si="87"/>
        <v>0</v>
      </c>
      <c r="BI399" s="196">
        <f t="shared" si="88"/>
        <v>0</v>
      </c>
      <c r="BJ399" s="14" t="s">
        <v>180</v>
      </c>
      <c r="BK399" s="196">
        <f t="shared" si="89"/>
        <v>0</v>
      </c>
      <c r="BL399" s="14" t="s">
        <v>179</v>
      </c>
      <c r="BM399" s="195" t="s">
        <v>2030</v>
      </c>
    </row>
    <row r="400" spans="1:65" s="2" customFormat="1" ht="24.2" customHeight="1">
      <c r="A400" s="31"/>
      <c r="B400" s="32"/>
      <c r="C400" s="184" t="s">
        <v>1413</v>
      </c>
      <c r="D400" s="184" t="s">
        <v>175</v>
      </c>
      <c r="E400" s="185" t="s">
        <v>2090</v>
      </c>
      <c r="F400" s="186" t="s">
        <v>2091</v>
      </c>
      <c r="G400" s="187" t="s">
        <v>235</v>
      </c>
      <c r="H400" s="188">
        <v>193</v>
      </c>
      <c r="I400" s="189"/>
      <c r="J400" s="188">
        <f t="shared" si="80"/>
        <v>0</v>
      </c>
      <c r="K400" s="190"/>
      <c r="L400" s="36"/>
      <c r="M400" s="191" t="s">
        <v>1</v>
      </c>
      <c r="N400" s="192" t="s">
        <v>38</v>
      </c>
      <c r="O400" s="68"/>
      <c r="P400" s="193">
        <f t="shared" si="81"/>
        <v>0</v>
      </c>
      <c r="Q400" s="193">
        <v>0</v>
      </c>
      <c r="R400" s="193">
        <f t="shared" si="82"/>
        <v>0</v>
      </c>
      <c r="S400" s="193">
        <v>0</v>
      </c>
      <c r="T400" s="194">
        <f t="shared" si="83"/>
        <v>0</v>
      </c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R400" s="195" t="s">
        <v>179</v>
      </c>
      <c r="AT400" s="195" t="s">
        <v>175</v>
      </c>
      <c r="AU400" s="195" t="s">
        <v>180</v>
      </c>
      <c r="AY400" s="14" t="s">
        <v>172</v>
      </c>
      <c r="BE400" s="196">
        <f t="shared" si="84"/>
        <v>0</v>
      </c>
      <c r="BF400" s="196">
        <f t="shared" si="85"/>
        <v>0</v>
      </c>
      <c r="BG400" s="196">
        <f t="shared" si="86"/>
        <v>0</v>
      </c>
      <c r="BH400" s="196">
        <f t="shared" si="87"/>
        <v>0</v>
      </c>
      <c r="BI400" s="196">
        <f t="shared" si="88"/>
        <v>0</v>
      </c>
      <c r="BJ400" s="14" t="s">
        <v>180</v>
      </c>
      <c r="BK400" s="196">
        <f t="shared" si="89"/>
        <v>0</v>
      </c>
      <c r="BL400" s="14" t="s">
        <v>179</v>
      </c>
      <c r="BM400" s="195" t="s">
        <v>2033</v>
      </c>
    </row>
    <row r="401" spans="1:65" s="12" customFormat="1" ht="25.9" customHeight="1">
      <c r="B401" s="168"/>
      <c r="C401" s="169"/>
      <c r="D401" s="170" t="s">
        <v>71</v>
      </c>
      <c r="E401" s="171" t="s">
        <v>1688</v>
      </c>
      <c r="F401" s="171" t="s">
        <v>1689</v>
      </c>
      <c r="G401" s="169"/>
      <c r="H401" s="169"/>
      <c r="I401" s="172"/>
      <c r="J401" s="173">
        <f>BK401</f>
        <v>0</v>
      </c>
      <c r="K401" s="169"/>
      <c r="L401" s="174"/>
      <c r="M401" s="175"/>
      <c r="N401" s="176"/>
      <c r="O401" s="176"/>
      <c r="P401" s="177">
        <v>0</v>
      </c>
      <c r="Q401" s="176"/>
      <c r="R401" s="177">
        <v>0</v>
      </c>
      <c r="S401" s="176"/>
      <c r="T401" s="178">
        <v>0</v>
      </c>
      <c r="AR401" s="179" t="s">
        <v>80</v>
      </c>
      <c r="AT401" s="180" t="s">
        <v>71</v>
      </c>
      <c r="AU401" s="180" t="s">
        <v>72</v>
      </c>
      <c r="AY401" s="179" t="s">
        <v>172</v>
      </c>
      <c r="BK401" s="181">
        <v>0</v>
      </c>
    </row>
    <row r="402" spans="1:65" s="12" customFormat="1" ht="25.9" customHeight="1">
      <c r="B402" s="168"/>
      <c r="C402" s="169"/>
      <c r="D402" s="170" t="s">
        <v>71</v>
      </c>
      <c r="E402" s="171" t="s">
        <v>1688</v>
      </c>
      <c r="F402" s="171" t="s">
        <v>1689</v>
      </c>
      <c r="G402" s="169"/>
      <c r="H402" s="169"/>
      <c r="I402" s="172"/>
      <c r="J402" s="173">
        <f>BK402</f>
        <v>0</v>
      </c>
      <c r="K402" s="169"/>
      <c r="L402" s="174"/>
      <c r="M402" s="175"/>
      <c r="N402" s="176"/>
      <c r="O402" s="176"/>
      <c r="P402" s="177">
        <f>SUM(P403:P418)</f>
        <v>0</v>
      </c>
      <c r="Q402" s="176"/>
      <c r="R402" s="177">
        <f>SUM(R403:R418)</f>
        <v>0</v>
      </c>
      <c r="S402" s="176"/>
      <c r="T402" s="178">
        <f>SUM(T403:T418)</f>
        <v>0</v>
      </c>
      <c r="AR402" s="179" t="s">
        <v>80</v>
      </c>
      <c r="AT402" s="180" t="s">
        <v>71</v>
      </c>
      <c r="AU402" s="180" t="s">
        <v>72</v>
      </c>
      <c r="AY402" s="179" t="s">
        <v>172</v>
      </c>
      <c r="BK402" s="181">
        <f>SUM(BK403:BK418)</f>
        <v>0</v>
      </c>
    </row>
    <row r="403" spans="1:65" s="2" customFormat="1" ht="24.2" customHeight="1">
      <c r="A403" s="31"/>
      <c r="B403" s="32"/>
      <c r="C403" s="184" t="s">
        <v>2034</v>
      </c>
      <c r="D403" s="184" t="s">
        <v>175</v>
      </c>
      <c r="E403" s="185" t="s">
        <v>1690</v>
      </c>
      <c r="F403" s="186" t="s">
        <v>1691</v>
      </c>
      <c r="G403" s="187" t="s">
        <v>1195</v>
      </c>
      <c r="H403" s="188">
        <v>16</v>
      </c>
      <c r="I403" s="189"/>
      <c r="J403" s="188">
        <f t="shared" ref="J403:J418" si="90">ROUND(I403*H403,2)</f>
        <v>0</v>
      </c>
      <c r="K403" s="190"/>
      <c r="L403" s="36"/>
      <c r="M403" s="191" t="s">
        <v>1</v>
      </c>
      <c r="N403" s="192" t="s">
        <v>38</v>
      </c>
      <c r="O403" s="68"/>
      <c r="P403" s="193">
        <f t="shared" ref="P403:P418" si="91">O403*H403</f>
        <v>0</v>
      </c>
      <c r="Q403" s="193">
        <v>0</v>
      </c>
      <c r="R403" s="193">
        <f t="shared" ref="R403:R418" si="92">Q403*H403</f>
        <v>0</v>
      </c>
      <c r="S403" s="193">
        <v>0</v>
      </c>
      <c r="T403" s="194">
        <f t="shared" ref="T403:T418" si="93">S403*H403</f>
        <v>0</v>
      </c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R403" s="195" t="s">
        <v>179</v>
      </c>
      <c r="AT403" s="195" t="s">
        <v>175</v>
      </c>
      <c r="AU403" s="195" t="s">
        <v>80</v>
      </c>
      <c r="AY403" s="14" t="s">
        <v>172</v>
      </c>
      <c r="BE403" s="196">
        <f t="shared" ref="BE403:BE418" si="94">IF(N403="základná",J403,0)</f>
        <v>0</v>
      </c>
      <c r="BF403" s="196">
        <f t="shared" ref="BF403:BF418" si="95">IF(N403="znížená",J403,0)</f>
        <v>0</v>
      </c>
      <c r="BG403" s="196">
        <f t="shared" ref="BG403:BG418" si="96">IF(N403="zákl. prenesená",J403,0)</f>
        <v>0</v>
      </c>
      <c r="BH403" s="196">
        <f t="shared" ref="BH403:BH418" si="97">IF(N403="zníž. prenesená",J403,0)</f>
        <v>0</v>
      </c>
      <c r="BI403" s="196">
        <f t="shared" ref="BI403:BI418" si="98">IF(N403="nulová",J403,0)</f>
        <v>0</v>
      </c>
      <c r="BJ403" s="14" t="s">
        <v>180</v>
      </c>
      <c r="BK403" s="196">
        <f t="shared" ref="BK403:BK418" si="99">ROUND(I403*H403,2)</f>
        <v>0</v>
      </c>
      <c r="BL403" s="14" t="s">
        <v>179</v>
      </c>
      <c r="BM403" s="195" t="s">
        <v>2037</v>
      </c>
    </row>
    <row r="404" spans="1:65" s="2" customFormat="1" ht="24.2" customHeight="1">
      <c r="A404" s="31"/>
      <c r="B404" s="32"/>
      <c r="C404" s="184" t="s">
        <v>1417</v>
      </c>
      <c r="D404" s="184" t="s">
        <v>175</v>
      </c>
      <c r="E404" s="185" t="s">
        <v>1697</v>
      </c>
      <c r="F404" s="186" t="s">
        <v>1698</v>
      </c>
      <c r="G404" s="187" t="s">
        <v>1195</v>
      </c>
      <c r="H404" s="188">
        <v>40</v>
      </c>
      <c r="I404" s="189"/>
      <c r="J404" s="188">
        <f t="shared" si="90"/>
        <v>0</v>
      </c>
      <c r="K404" s="190"/>
      <c r="L404" s="36"/>
      <c r="M404" s="191" t="s">
        <v>1</v>
      </c>
      <c r="N404" s="192" t="s">
        <v>38</v>
      </c>
      <c r="O404" s="68"/>
      <c r="P404" s="193">
        <f t="shared" si="91"/>
        <v>0</v>
      </c>
      <c r="Q404" s="193">
        <v>0</v>
      </c>
      <c r="R404" s="193">
        <f t="shared" si="92"/>
        <v>0</v>
      </c>
      <c r="S404" s="193">
        <v>0</v>
      </c>
      <c r="T404" s="194">
        <f t="shared" si="93"/>
        <v>0</v>
      </c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R404" s="195" t="s">
        <v>179</v>
      </c>
      <c r="AT404" s="195" t="s">
        <v>175</v>
      </c>
      <c r="AU404" s="195" t="s">
        <v>80</v>
      </c>
      <c r="AY404" s="14" t="s">
        <v>172</v>
      </c>
      <c r="BE404" s="196">
        <f t="shared" si="94"/>
        <v>0</v>
      </c>
      <c r="BF404" s="196">
        <f t="shared" si="95"/>
        <v>0</v>
      </c>
      <c r="BG404" s="196">
        <f t="shared" si="96"/>
        <v>0</v>
      </c>
      <c r="BH404" s="196">
        <f t="shared" si="97"/>
        <v>0</v>
      </c>
      <c r="BI404" s="196">
        <f t="shared" si="98"/>
        <v>0</v>
      </c>
      <c r="BJ404" s="14" t="s">
        <v>180</v>
      </c>
      <c r="BK404" s="196">
        <f t="shared" si="99"/>
        <v>0</v>
      </c>
      <c r="BL404" s="14" t="s">
        <v>179</v>
      </c>
      <c r="BM404" s="195" t="s">
        <v>2040</v>
      </c>
    </row>
    <row r="405" spans="1:65" s="2" customFormat="1" ht="24.2" customHeight="1">
      <c r="A405" s="31"/>
      <c r="B405" s="32"/>
      <c r="C405" s="184" t="s">
        <v>2041</v>
      </c>
      <c r="D405" s="184" t="s">
        <v>175</v>
      </c>
      <c r="E405" s="185" t="s">
        <v>1701</v>
      </c>
      <c r="F405" s="186" t="s">
        <v>1702</v>
      </c>
      <c r="G405" s="187" t="s">
        <v>1195</v>
      </c>
      <c r="H405" s="188">
        <v>32</v>
      </c>
      <c r="I405" s="189"/>
      <c r="J405" s="188">
        <f t="shared" si="90"/>
        <v>0</v>
      </c>
      <c r="K405" s="190"/>
      <c r="L405" s="36"/>
      <c r="M405" s="191" t="s">
        <v>1</v>
      </c>
      <c r="N405" s="192" t="s">
        <v>38</v>
      </c>
      <c r="O405" s="68"/>
      <c r="P405" s="193">
        <f t="shared" si="91"/>
        <v>0</v>
      </c>
      <c r="Q405" s="193">
        <v>0</v>
      </c>
      <c r="R405" s="193">
        <f t="shared" si="92"/>
        <v>0</v>
      </c>
      <c r="S405" s="193">
        <v>0</v>
      </c>
      <c r="T405" s="194">
        <f t="shared" si="93"/>
        <v>0</v>
      </c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R405" s="195" t="s">
        <v>179</v>
      </c>
      <c r="AT405" s="195" t="s">
        <v>175</v>
      </c>
      <c r="AU405" s="195" t="s">
        <v>80</v>
      </c>
      <c r="AY405" s="14" t="s">
        <v>172</v>
      </c>
      <c r="BE405" s="196">
        <f t="shared" si="94"/>
        <v>0</v>
      </c>
      <c r="BF405" s="196">
        <f t="shared" si="95"/>
        <v>0</v>
      </c>
      <c r="BG405" s="196">
        <f t="shared" si="96"/>
        <v>0</v>
      </c>
      <c r="BH405" s="196">
        <f t="shared" si="97"/>
        <v>0</v>
      </c>
      <c r="BI405" s="196">
        <f t="shared" si="98"/>
        <v>0</v>
      </c>
      <c r="BJ405" s="14" t="s">
        <v>180</v>
      </c>
      <c r="BK405" s="196">
        <f t="shared" si="99"/>
        <v>0</v>
      </c>
      <c r="BL405" s="14" t="s">
        <v>179</v>
      </c>
      <c r="BM405" s="195" t="s">
        <v>2044</v>
      </c>
    </row>
    <row r="406" spans="1:65" s="2" customFormat="1" ht="24.2" customHeight="1">
      <c r="A406" s="31"/>
      <c r="B406" s="32"/>
      <c r="C406" s="184" t="s">
        <v>1421</v>
      </c>
      <c r="D406" s="184" t="s">
        <v>175</v>
      </c>
      <c r="E406" s="185" t="s">
        <v>1704</v>
      </c>
      <c r="F406" s="186" t="s">
        <v>1705</v>
      </c>
      <c r="G406" s="187" t="s">
        <v>1195</v>
      </c>
      <c r="H406" s="188">
        <v>16</v>
      </c>
      <c r="I406" s="189"/>
      <c r="J406" s="188">
        <f t="shared" si="90"/>
        <v>0</v>
      </c>
      <c r="K406" s="190"/>
      <c r="L406" s="36"/>
      <c r="M406" s="191" t="s">
        <v>1</v>
      </c>
      <c r="N406" s="192" t="s">
        <v>38</v>
      </c>
      <c r="O406" s="68"/>
      <c r="P406" s="193">
        <f t="shared" si="91"/>
        <v>0</v>
      </c>
      <c r="Q406" s="193">
        <v>0</v>
      </c>
      <c r="R406" s="193">
        <f t="shared" si="92"/>
        <v>0</v>
      </c>
      <c r="S406" s="193">
        <v>0</v>
      </c>
      <c r="T406" s="194">
        <f t="shared" si="93"/>
        <v>0</v>
      </c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R406" s="195" t="s">
        <v>179</v>
      </c>
      <c r="AT406" s="195" t="s">
        <v>175</v>
      </c>
      <c r="AU406" s="195" t="s">
        <v>80</v>
      </c>
      <c r="AY406" s="14" t="s">
        <v>172</v>
      </c>
      <c r="BE406" s="196">
        <f t="shared" si="94"/>
        <v>0</v>
      </c>
      <c r="BF406" s="196">
        <f t="shared" si="95"/>
        <v>0</v>
      </c>
      <c r="BG406" s="196">
        <f t="shared" si="96"/>
        <v>0</v>
      </c>
      <c r="BH406" s="196">
        <f t="shared" si="97"/>
        <v>0</v>
      </c>
      <c r="BI406" s="196">
        <f t="shared" si="98"/>
        <v>0</v>
      </c>
      <c r="BJ406" s="14" t="s">
        <v>180</v>
      </c>
      <c r="BK406" s="196">
        <f t="shared" si="99"/>
        <v>0</v>
      </c>
      <c r="BL406" s="14" t="s">
        <v>179</v>
      </c>
      <c r="BM406" s="195" t="s">
        <v>2047</v>
      </c>
    </row>
    <row r="407" spans="1:65" s="2" customFormat="1" ht="24.2" customHeight="1">
      <c r="A407" s="31"/>
      <c r="B407" s="32"/>
      <c r="C407" s="184" t="s">
        <v>2048</v>
      </c>
      <c r="D407" s="184" t="s">
        <v>175</v>
      </c>
      <c r="E407" s="185" t="s">
        <v>1708</v>
      </c>
      <c r="F407" s="186" t="s">
        <v>1709</v>
      </c>
      <c r="G407" s="187" t="s">
        <v>1195</v>
      </c>
      <c r="H407" s="188">
        <v>16</v>
      </c>
      <c r="I407" s="189"/>
      <c r="J407" s="188">
        <f t="shared" si="90"/>
        <v>0</v>
      </c>
      <c r="K407" s="190"/>
      <c r="L407" s="36"/>
      <c r="M407" s="191" t="s">
        <v>1</v>
      </c>
      <c r="N407" s="192" t="s">
        <v>38</v>
      </c>
      <c r="O407" s="68"/>
      <c r="P407" s="193">
        <f t="shared" si="91"/>
        <v>0</v>
      </c>
      <c r="Q407" s="193">
        <v>0</v>
      </c>
      <c r="R407" s="193">
        <f t="shared" si="92"/>
        <v>0</v>
      </c>
      <c r="S407" s="193">
        <v>0</v>
      </c>
      <c r="T407" s="194">
        <f t="shared" si="93"/>
        <v>0</v>
      </c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R407" s="195" t="s">
        <v>179</v>
      </c>
      <c r="AT407" s="195" t="s">
        <v>175</v>
      </c>
      <c r="AU407" s="195" t="s">
        <v>80</v>
      </c>
      <c r="AY407" s="14" t="s">
        <v>172</v>
      </c>
      <c r="BE407" s="196">
        <f t="shared" si="94"/>
        <v>0</v>
      </c>
      <c r="BF407" s="196">
        <f t="shared" si="95"/>
        <v>0</v>
      </c>
      <c r="BG407" s="196">
        <f t="shared" si="96"/>
        <v>0</v>
      </c>
      <c r="BH407" s="196">
        <f t="shared" si="97"/>
        <v>0</v>
      </c>
      <c r="BI407" s="196">
        <f t="shared" si="98"/>
        <v>0</v>
      </c>
      <c r="BJ407" s="14" t="s">
        <v>180</v>
      </c>
      <c r="BK407" s="196">
        <f t="shared" si="99"/>
        <v>0</v>
      </c>
      <c r="BL407" s="14" t="s">
        <v>179</v>
      </c>
      <c r="BM407" s="195" t="s">
        <v>2049</v>
      </c>
    </row>
    <row r="408" spans="1:65" s="2" customFormat="1" ht="24.2" customHeight="1">
      <c r="A408" s="31"/>
      <c r="B408" s="32"/>
      <c r="C408" s="184" t="s">
        <v>1425</v>
      </c>
      <c r="D408" s="184" t="s">
        <v>175</v>
      </c>
      <c r="E408" s="185" t="s">
        <v>1711</v>
      </c>
      <c r="F408" s="186" t="s">
        <v>1712</v>
      </c>
      <c r="G408" s="187" t="s">
        <v>1195</v>
      </c>
      <c r="H408" s="188">
        <v>4</v>
      </c>
      <c r="I408" s="189"/>
      <c r="J408" s="188">
        <f t="shared" si="90"/>
        <v>0</v>
      </c>
      <c r="K408" s="190"/>
      <c r="L408" s="36"/>
      <c r="M408" s="191" t="s">
        <v>1</v>
      </c>
      <c r="N408" s="192" t="s">
        <v>38</v>
      </c>
      <c r="O408" s="68"/>
      <c r="P408" s="193">
        <f t="shared" si="91"/>
        <v>0</v>
      </c>
      <c r="Q408" s="193">
        <v>0</v>
      </c>
      <c r="R408" s="193">
        <f t="shared" si="92"/>
        <v>0</v>
      </c>
      <c r="S408" s="193">
        <v>0</v>
      </c>
      <c r="T408" s="194">
        <f t="shared" si="93"/>
        <v>0</v>
      </c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R408" s="195" t="s">
        <v>179</v>
      </c>
      <c r="AT408" s="195" t="s">
        <v>175</v>
      </c>
      <c r="AU408" s="195" t="s">
        <v>80</v>
      </c>
      <c r="AY408" s="14" t="s">
        <v>172</v>
      </c>
      <c r="BE408" s="196">
        <f t="shared" si="94"/>
        <v>0</v>
      </c>
      <c r="BF408" s="196">
        <f t="shared" si="95"/>
        <v>0</v>
      </c>
      <c r="BG408" s="196">
        <f t="shared" si="96"/>
        <v>0</v>
      </c>
      <c r="BH408" s="196">
        <f t="shared" si="97"/>
        <v>0</v>
      </c>
      <c r="BI408" s="196">
        <f t="shared" si="98"/>
        <v>0</v>
      </c>
      <c r="BJ408" s="14" t="s">
        <v>180</v>
      </c>
      <c r="BK408" s="196">
        <f t="shared" si="99"/>
        <v>0</v>
      </c>
      <c r="BL408" s="14" t="s">
        <v>179</v>
      </c>
      <c r="BM408" s="195" t="s">
        <v>2052</v>
      </c>
    </row>
    <row r="409" spans="1:65" s="2" customFormat="1" ht="24.2" customHeight="1">
      <c r="A409" s="31"/>
      <c r="B409" s="32"/>
      <c r="C409" s="184" t="s">
        <v>2053</v>
      </c>
      <c r="D409" s="184" t="s">
        <v>175</v>
      </c>
      <c r="E409" s="185" t="s">
        <v>1715</v>
      </c>
      <c r="F409" s="186" t="s">
        <v>1716</v>
      </c>
      <c r="G409" s="187" t="s">
        <v>1195</v>
      </c>
      <c r="H409" s="188">
        <v>4</v>
      </c>
      <c r="I409" s="189"/>
      <c r="J409" s="188">
        <f t="shared" si="90"/>
        <v>0</v>
      </c>
      <c r="K409" s="190"/>
      <c r="L409" s="36"/>
      <c r="M409" s="191" t="s">
        <v>1</v>
      </c>
      <c r="N409" s="192" t="s">
        <v>38</v>
      </c>
      <c r="O409" s="68"/>
      <c r="P409" s="193">
        <f t="shared" si="91"/>
        <v>0</v>
      </c>
      <c r="Q409" s="193">
        <v>0</v>
      </c>
      <c r="R409" s="193">
        <f t="shared" si="92"/>
        <v>0</v>
      </c>
      <c r="S409" s="193">
        <v>0</v>
      </c>
      <c r="T409" s="194">
        <f t="shared" si="93"/>
        <v>0</v>
      </c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R409" s="195" t="s">
        <v>179</v>
      </c>
      <c r="AT409" s="195" t="s">
        <v>175</v>
      </c>
      <c r="AU409" s="195" t="s">
        <v>80</v>
      </c>
      <c r="AY409" s="14" t="s">
        <v>172</v>
      </c>
      <c r="BE409" s="196">
        <f t="shared" si="94"/>
        <v>0</v>
      </c>
      <c r="BF409" s="196">
        <f t="shared" si="95"/>
        <v>0</v>
      </c>
      <c r="BG409" s="196">
        <f t="shared" si="96"/>
        <v>0</v>
      </c>
      <c r="BH409" s="196">
        <f t="shared" si="97"/>
        <v>0</v>
      </c>
      <c r="BI409" s="196">
        <f t="shared" si="98"/>
        <v>0</v>
      </c>
      <c r="BJ409" s="14" t="s">
        <v>180</v>
      </c>
      <c r="BK409" s="196">
        <f t="shared" si="99"/>
        <v>0</v>
      </c>
      <c r="BL409" s="14" t="s">
        <v>179</v>
      </c>
      <c r="BM409" s="195" t="s">
        <v>2056</v>
      </c>
    </row>
    <row r="410" spans="1:65" s="2" customFormat="1" ht="24.2" customHeight="1">
      <c r="A410" s="31"/>
      <c r="B410" s="32"/>
      <c r="C410" s="184" t="s">
        <v>1428</v>
      </c>
      <c r="D410" s="184" t="s">
        <v>175</v>
      </c>
      <c r="E410" s="185" t="s">
        <v>1718</v>
      </c>
      <c r="F410" s="186" t="s">
        <v>1719</v>
      </c>
      <c r="G410" s="187" t="s">
        <v>1195</v>
      </c>
      <c r="H410" s="188">
        <v>32</v>
      </c>
      <c r="I410" s="189"/>
      <c r="J410" s="188">
        <f t="shared" si="90"/>
        <v>0</v>
      </c>
      <c r="K410" s="190"/>
      <c r="L410" s="36"/>
      <c r="M410" s="191" t="s">
        <v>1</v>
      </c>
      <c r="N410" s="192" t="s">
        <v>38</v>
      </c>
      <c r="O410" s="68"/>
      <c r="P410" s="193">
        <f t="shared" si="91"/>
        <v>0</v>
      </c>
      <c r="Q410" s="193">
        <v>0</v>
      </c>
      <c r="R410" s="193">
        <f t="shared" si="92"/>
        <v>0</v>
      </c>
      <c r="S410" s="193">
        <v>0</v>
      </c>
      <c r="T410" s="194">
        <f t="shared" si="93"/>
        <v>0</v>
      </c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R410" s="195" t="s">
        <v>179</v>
      </c>
      <c r="AT410" s="195" t="s">
        <v>175</v>
      </c>
      <c r="AU410" s="195" t="s">
        <v>80</v>
      </c>
      <c r="AY410" s="14" t="s">
        <v>172</v>
      </c>
      <c r="BE410" s="196">
        <f t="shared" si="94"/>
        <v>0</v>
      </c>
      <c r="BF410" s="196">
        <f t="shared" si="95"/>
        <v>0</v>
      </c>
      <c r="BG410" s="196">
        <f t="shared" si="96"/>
        <v>0</v>
      </c>
      <c r="BH410" s="196">
        <f t="shared" si="97"/>
        <v>0</v>
      </c>
      <c r="BI410" s="196">
        <f t="shared" si="98"/>
        <v>0</v>
      </c>
      <c r="BJ410" s="14" t="s">
        <v>180</v>
      </c>
      <c r="BK410" s="196">
        <f t="shared" si="99"/>
        <v>0</v>
      </c>
      <c r="BL410" s="14" t="s">
        <v>179</v>
      </c>
      <c r="BM410" s="195" t="s">
        <v>2059</v>
      </c>
    </row>
    <row r="411" spans="1:65" s="2" customFormat="1" ht="24.2" customHeight="1">
      <c r="A411" s="31"/>
      <c r="B411" s="32"/>
      <c r="C411" s="184" t="s">
        <v>2060</v>
      </c>
      <c r="D411" s="184" t="s">
        <v>175</v>
      </c>
      <c r="E411" s="185" t="s">
        <v>1722</v>
      </c>
      <c r="F411" s="186" t="s">
        <v>1723</v>
      </c>
      <c r="G411" s="187" t="s">
        <v>1195</v>
      </c>
      <c r="H411" s="188">
        <v>8</v>
      </c>
      <c r="I411" s="189"/>
      <c r="J411" s="188">
        <f t="shared" si="90"/>
        <v>0</v>
      </c>
      <c r="K411" s="190"/>
      <c r="L411" s="36"/>
      <c r="M411" s="191" t="s">
        <v>1</v>
      </c>
      <c r="N411" s="192" t="s">
        <v>38</v>
      </c>
      <c r="O411" s="68"/>
      <c r="P411" s="193">
        <f t="shared" si="91"/>
        <v>0</v>
      </c>
      <c r="Q411" s="193">
        <v>0</v>
      </c>
      <c r="R411" s="193">
        <f t="shared" si="92"/>
        <v>0</v>
      </c>
      <c r="S411" s="193">
        <v>0</v>
      </c>
      <c r="T411" s="194">
        <f t="shared" si="93"/>
        <v>0</v>
      </c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R411" s="195" t="s">
        <v>179</v>
      </c>
      <c r="AT411" s="195" t="s">
        <v>175</v>
      </c>
      <c r="AU411" s="195" t="s">
        <v>80</v>
      </c>
      <c r="AY411" s="14" t="s">
        <v>172</v>
      </c>
      <c r="BE411" s="196">
        <f t="shared" si="94"/>
        <v>0</v>
      </c>
      <c r="BF411" s="196">
        <f t="shared" si="95"/>
        <v>0</v>
      </c>
      <c r="BG411" s="196">
        <f t="shared" si="96"/>
        <v>0</v>
      </c>
      <c r="BH411" s="196">
        <f t="shared" si="97"/>
        <v>0</v>
      </c>
      <c r="BI411" s="196">
        <f t="shared" si="98"/>
        <v>0</v>
      </c>
      <c r="BJ411" s="14" t="s">
        <v>180</v>
      </c>
      <c r="BK411" s="196">
        <f t="shared" si="99"/>
        <v>0</v>
      </c>
      <c r="BL411" s="14" t="s">
        <v>179</v>
      </c>
      <c r="BM411" s="195" t="s">
        <v>2063</v>
      </c>
    </row>
    <row r="412" spans="1:65" s="2" customFormat="1" ht="24.2" customHeight="1">
      <c r="A412" s="31"/>
      <c r="B412" s="32"/>
      <c r="C412" s="184" t="s">
        <v>1432</v>
      </c>
      <c r="D412" s="184" t="s">
        <v>175</v>
      </c>
      <c r="E412" s="185" t="s">
        <v>1729</v>
      </c>
      <c r="F412" s="186" t="s">
        <v>1730</v>
      </c>
      <c r="G412" s="187" t="s">
        <v>1195</v>
      </c>
      <c r="H412" s="188">
        <v>40</v>
      </c>
      <c r="I412" s="189"/>
      <c r="J412" s="188">
        <f t="shared" si="90"/>
        <v>0</v>
      </c>
      <c r="K412" s="190"/>
      <c r="L412" s="36"/>
      <c r="M412" s="191" t="s">
        <v>1</v>
      </c>
      <c r="N412" s="192" t="s">
        <v>38</v>
      </c>
      <c r="O412" s="68"/>
      <c r="P412" s="193">
        <f t="shared" si="91"/>
        <v>0</v>
      </c>
      <c r="Q412" s="193">
        <v>0</v>
      </c>
      <c r="R412" s="193">
        <f t="shared" si="92"/>
        <v>0</v>
      </c>
      <c r="S412" s="193">
        <v>0</v>
      </c>
      <c r="T412" s="194">
        <f t="shared" si="93"/>
        <v>0</v>
      </c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R412" s="195" t="s">
        <v>179</v>
      </c>
      <c r="AT412" s="195" t="s">
        <v>175</v>
      </c>
      <c r="AU412" s="195" t="s">
        <v>80</v>
      </c>
      <c r="AY412" s="14" t="s">
        <v>172</v>
      </c>
      <c r="BE412" s="196">
        <f t="shared" si="94"/>
        <v>0</v>
      </c>
      <c r="BF412" s="196">
        <f t="shared" si="95"/>
        <v>0</v>
      </c>
      <c r="BG412" s="196">
        <f t="shared" si="96"/>
        <v>0</v>
      </c>
      <c r="BH412" s="196">
        <f t="shared" si="97"/>
        <v>0</v>
      </c>
      <c r="BI412" s="196">
        <f t="shared" si="98"/>
        <v>0</v>
      </c>
      <c r="BJ412" s="14" t="s">
        <v>180</v>
      </c>
      <c r="BK412" s="196">
        <f t="shared" si="99"/>
        <v>0</v>
      </c>
      <c r="BL412" s="14" t="s">
        <v>179</v>
      </c>
      <c r="BM412" s="195" t="s">
        <v>2064</v>
      </c>
    </row>
    <row r="413" spans="1:65" s="2" customFormat="1" ht="24.2" customHeight="1">
      <c r="A413" s="31"/>
      <c r="B413" s="32"/>
      <c r="C413" s="184" t="s">
        <v>2065</v>
      </c>
      <c r="D413" s="184" t="s">
        <v>175</v>
      </c>
      <c r="E413" s="185" t="s">
        <v>1732</v>
      </c>
      <c r="F413" s="186" t="s">
        <v>1733</v>
      </c>
      <c r="G413" s="187" t="s">
        <v>1195</v>
      </c>
      <c r="H413" s="188">
        <v>8</v>
      </c>
      <c r="I413" s="189"/>
      <c r="J413" s="188">
        <f t="shared" si="90"/>
        <v>0</v>
      </c>
      <c r="K413" s="190"/>
      <c r="L413" s="36"/>
      <c r="M413" s="191" t="s">
        <v>1</v>
      </c>
      <c r="N413" s="192" t="s">
        <v>38</v>
      </c>
      <c r="O413" s="68"/>
      <c r="P413" s="193">
        <f t="shared" si="91"/>
        <v>0</v>
      </c>
      <c r="Q413" s="193">
        <v>0</v>
      </c>
      <c r="R413" s="193">
        <f t="shared" si="92"/>
        <v>0</v>
      </c>
      <c r="S413" s="193">
        <v>0</v>
      </c>
      <c r="T413" s="194">
        <f t="shared" si="93"/>
        <v>0</v>
      </c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R413" s="195" t="s">
        <v>179</v>
      </c>
      <c r="AT413" s="195" t="s">
        <v>175</v>
      </c>
      <c r="AU413" s="195" t="s">
        <v>80</v>
      </c>
      <c r="AY413" s="14" t="s">
        <v>172</v>
      </c>
      <c r="BE413" s="196">
        <f t="shared" si="94"/>
        <v>0</v>
      </c>
      <c r="BF413" s="196">
        <f t="shared" si="95"/>
        <v>0</v>
      </c>
      <c r="BG413" s="196">
        <f t="shared" si="96"/>
        <v>0</v>
      </c>
      <c r="BH413" s="196">
        <f t="shared" si="97"/>
        <v>0</v>
      </c>
      <c r="BI413" s="196">
        <f t="shared" si="98"/>
        <v>0</v>
      </c>
      <c r="BJ413" s="14" t="s">
        <v>180</v>
      </c>
      <c r="BK413" s="196">
        <f t="shared" si="99"/>
        <v>0</v>
      </c>
      <c r="BL413" s="14" t="s">
        <v>179</v>
      </c>
      <c r="BM413" s="195" t="s">
        <v>2066</v>
      </c>
    </row>
    <row r="414" spans="1:65" s="2" customFormat="1" ht="24.2" customHeight="1">
      <c r="A414" s="31"/>
      <c r="B414" s="32"/>
      <c r="C414" s="184" t="s">
        <v>1435</v>
      </c>
      <c r="D414" s="184" t="s">
        <v>175</v>
      </c>
      <c r="E414" s="185" t="s">
        <v>1736</v>
      </c>
      <c r="F414" s="186" t="s">
        <v>1737</v>
      </c>
      <c r="G414" s="187" t="s">
        <v>1195</v>
      </c>
      <c r="H414" s="188">
        <v>8</v>
      </c>
      <c r="I414" s="189"/>
      <c r="J414" s="188">
        <f t="shared" si="90"/>
        <v>0</v>
      </c>
      <c r="K414" s="190"/>
      <c r="L414" s="36"/>
      <c r="M414" s="191" t="s">
        <v>1</v>
      </c>
      <c r="N414" s="192" t="s">
        <v>38</v>
      </c>
      <c r="O414" s="68"/>
      <c r="P414" s="193">
        <f t="shared" si="91"/>
        <v>0</v>
      </c>
      <c r="Q414" s="193">
        <v>0</v>
      </c>
      <c r="R414" s="193">
        <f t="shared" si="92"/>
        <v>0</v>
      </c>
      <c r="S414" s="193">
        <v>0</v>
      </c>
      <c r="T414" s="194">
        <f t="shared" si="93"/>
        <v>0</v>
      </c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R414" s="195" t="s">
        <v>179</v>
      </c>
      <c r="AT414" s="195" t="s">
        <v>175</v>
      </c>
      <c r="AU414" s="195" t="s">
        <v>80</v>
      </c>
      <c r="AY414" s="14" t="s">
        <v>172</v>
      </c>
      <c r="BE414" s="196">
        <f t="shared" si="94"/>
        <v>0</v>
      </c>
      <c r="BF414" s="196">
        <f t="shared" si="95"/>
        <v>0</v>
      </c>
      <c r="BG414" s="196">
        <f t="shared" si="96"/>
        <v>0</v>
      </c>
      <c r="BH414" s="196">
        <f t="shared" si="97"/>
        <v>0</v>
      </c>
      <c r="BI414" s="196">
        <f t="shared" si="98"/>
        <v>0</v>
      </c>
      <c r="BJ414" s="14" t="s">
        <v>180</v>
      </c>
      <c r="BK414" s="196">
        <f t="shared" si="99"/>
        <v>0</v>
      </c>
      <c r="BL414" s="14" t="s">
        <v>179</v>
      </c>
      <c r="BM414" s="195" t="s">
        <v>2069</v>
      </c>
    </row>
    <row r="415" spans="1:65" s="2" customFormat="1" ht="24.2" customHeight="1">
      <c r="A415" s="31"/>
      <c r="B415" s="32"/>
      <c r="C415" s="184" t="s">
        <v>2070</v>
      </c>
      <c r="D415" s="184" t="s">
        <v>175</v>
      </c>
      <c r="E415" s="185" t="s">
        <v>1739</v>
      </c>
      <c r="F415" s="186" t="s">
        <v>2118</v>
      </c>
      <c r="G415" s="187" t="s">
        <v>1665</v>
      </c>
      <c r="H415" s="188">
        <v>30</v>
      </c>
      <c r="I415" s="189"/>
      <c r="J415" s="188">
        <f t="shared" si="90"/>
        <v>0</v>
      </c>
      <c r="K415" s="190"/>
      <c r="L415" s="36"/>
      <c r="M415" s="191" t="s">
        <v>1</v>
      </c>
      <c r="N415" s="192" t="s">
        <v>38</v>
      </c>
      <c r="O415" s="68"/>
      <c r="P415" s="193">
        <f t="shared" si="91"/>
        <v>0</v>
      </c>
      <c r="Q415" s="193">
        <v>0</v>
      </c>
      <c r="R415" s="193">
        <f t="shared" si="92"/>
        <v>0</v>
      </c>
      <c r="S415" s="193">
        <v>0</v>
      </c>
      <c r="T415" s="194">
        <f t="shared" si="93"/>
        <v>0</v>
      </c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R415" s="195" t="s">
        <v>179</v>
      </c>
      <c r="AT415" s="195" t="s">
        <v>175</v>
      </c>
      <c r="AU415" s="195" t="s">
        <v>80</v>
      </c>
      <c r="AY415" s="14" t="s">
        <v>172</v>
      </c>
      <c r="BE415" s="196">
        <f t="shared" si="94"/>
        <v>0</v>
      </c>
      <c r="BF415" s="196">
        <f t="shared" si="95"/>
        <v>0</v>
      </c>
      <c r="BG415" s="196">
        <f t="shared" si="96"/>
        <v>0</v>
      </c>
      <c r="BH415" s="196">
        <f t="shared" si="97"/>
        <v>0</v>
      </c>
      <c r="BI415" s="196">
        <f t="shared" si="98"/>
        <v>0</v>
      </c>
      <c r="BJ415" s="14" t="s">
        <v>180</v>
      </c>
      <c r="BK415" s="196">
        <f t="shared" si="99"/>
        <v>0</v>
      </c>
      <c r="BL415" s="14" t="s">
        <v>179</v>
      </c>
      <c r="BM415" s="195" t="s">
        <v>2073</v>
      </c>
    </row>
    <row r="416" spans="1:65" s="2" customFormat="1" ht="24.2" customHeight="1">
      <c r="A416" s="31"/>
      <c r="B416" s="32"/>
      <c r="C416" s="184" t="s">
        <v>1439</v>
      </c>
      <c r="D416" s="184" t="s">
        <v>175</v>
      </c>
      <c r="E416" s="185" t="s">
        <v>1743</v>
      </c>
      <c r="F416" s="186" t="s">
        <v>1744</v>
      </c>
      <c r="G416" s="187" t="s">
        <v>1195</v>
      </c>
      <c r="H416" s="188">
        <v>4</v>
      </c>
      <c r="I416" s="189"/>
      <c r="J416" s="188">
        <f t="shared" si="90"/>
        <v>0</v>
      </c>
      <c r="K416" s="190"/>
      <c r="L416" s="36"/>
      <c r="M416" s="191" t="s">
        <v>1</v>
      </c>
      <c r="N416" s="192" t="s">
        <v>38</v>
      </c>
      <c r="O416" s="68"/>
      <c r="P416" s="193">
        <f t="shared" si="91"/>
        <v>0</v>
      </c>
      <c r="Q416" s="193">
        <v>0</v>
      </c>
      <c r="R416" s="193">
        <f t="shared" si="92"/>
        <v>0</v>
      </c>
      <c r="S416" s="193">
        <v>0</v>
      </c>
      <c r="T416" s="194">
        <f t="shared" si="93"/>
        <v>0</v>
      </c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R416" s="195" t="s">
        <v>179</v>
      </c>
      <c r="AT416" s="195" t="s">
        <v>175</v>
      </c>
      <c r="AU416" s="195" t="s">
        <v>80</v>
      </c>
      <c r="AY416" s="14" t="s">
        <v>172</v>
      </c>
      <c r="BE416" s="196">
        <f t="shared" si="94"/>
        <v>0</v>
      </c>
      <c r="BF416" s="196">
        <f t="shared" si="95"/>
        <v>0</v>
      </c>
      <c r="BG416" s="196">
        <f t="shared" si="96"/>
        <v>0</v>
      </c>
      <c r="BH416" s="196">
        <f t="shared" si="97"/>
        <v>0</v>
      </c>
      <c r="BI416" s="196">
        <f t="shared" si="98"/>
        <v>0</v>
      </c>
      <c r="BJ416" s="14" t="s">
        <v>180</v>
      </c>
      <c r="BK416" s="196">
        <f t="shared" si="99"/>
        <v>0</v>
      </c>
      <c r="BL416" s="14" t="s">
        <v>179</v>
      </c>
      <c r="BM416" s="195" t="s">
        <v>2076</v>
      </c>
    </row>
    <row r="417" spans="1:65" s="2" customFormat="1" ht="24.2" customHeight="1">
      <c r="A417" s="31"/>
      <c r="B417" s="32"/>
      <c r="C417" s="184" t="s">
        <v>2077</v>
      </c>
      <c r="D417" s="184" t="s">
        <v>175</v>
      </c>
      <c r="E417" s="185" t="s">
        <v>1746</v>
      </c>
      <c r="F417" s="186" t="s">
        <v>1747</v>
      </c>
      <c r="G417" s="187" t="s">
        <v>1195</v>
      </c>
      <c r="H417" s="188">
        <v>4</v>
      </c>
      <c r="I417" s="189"/>
      <c r="J417" s="188">
        <f t="shared" si="90"/>
        <v>0</v>
      </c>
      <c r="K417" s="190"/>
      <c r="L417" s="36"/>
      <c r="M417" s="191" t="s">
        <v>1</v>
      </c>
      <c r="N417" s="192" t="s">
        <v>38</v>
      </c>
      <c r="O417" s="68"/>
      <c r="P417" s="193">
        <f t="shared" si="91"/>
        <v>0</v>
      </c>
      <c r="Q417" s="193">
        <v>0</v>
      </c>
      <c r="R417" s="193">
        <f t="shared" si="92"/>
        <v>0</v>
      </c>
      <c r="S417" s="193">
        <v>0</v>
      </c>
      <c r="T417" s="194">
        <f t="shared" si="93"/>
        <v>0</v>
      </c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R417" s="195" t="s">
        <v>179</v>
      </c>
      <c r="AT417" s="195" t="s">
        <v>175</v>
      </c>
      <c r="AU417" s="195" t="s">
        <v>80</v>
      </c>
      <c r="AY417" s="14" t="s">
        <v>172</v>
      </c>
      <c r="BE417" s="196">
        <f t="shared" si="94"/>
        <v>0</v>
      </c>
      <c r="BF417" s="196">
        <f t="shared" si="95"/>
        <v>0</v>
      </c>
      <c r="BG417" s="196">
        <f t="shared" si="96"/>
        <v>0</v>
      </c>
      <c r="BH417" s="196">
        <f t="shared" si="97"/>
        <v>0</v>
      </c>
      <c r="BI417" s="196">
        <f t="shared" si="98"/>
        <v>0</v>
      </c>
      <c r="BJ417" s="14" t="s">
        <v>180</v>
      </c>
      <c r="BK417" s="196">
        <f t="shared" si="99"/>
        <v>0</v>
      </c>
      <c r="BL417" s="14" t="s">
        <v>179</v>
      </c>
      <c r="BM417" s="195" t="s">
        <v>2080</v>
      </c>
    </row>
    <row r="418" spans="1:65" s="2" customFormat="1" ht="24.2" customHeight="1">
      <c r="A418" s="31"/>
      <c r="B418" s="32"/>
      <c r="C418" s="184" t="s">
        <v>1442</v>
      </c>
      <c r="D418" s="184" t="s">
        <v>175</v>
      </c>
      <c r="E418" s="185" t="s">
        <v>1750</v>
      </c>
      <c r="F418" s="186" t="s">
        <v>1751</v>
      </c>
      <c r="G418" s="187" t="s">
        <v>1665</v>
      </c>
      <c r="H418" s="188">
        <v>30</v>
      </c>
      <c r="I418" s="189"/>
      <c r="J418" s="188">
        <f t="shared" si="90"/>
        <v>0</v>
      </c>
      <c r="K418" s="190"/>
      <c r="L418" s="36"/>
      <c r="M418" s="207" t="s">
        <v>1</v>
      </c>
      <c r="N418" s="208" t="s">
        <v>38</v>
      </c>
      <c r="O418" s="209"/>
      <c r="P418" s="210">
        <f t="shared" si="91"/>
        <v>0</v>
      </c>
      <c r="Q418" s="210">
        <v>0</v>
      </c>
      <c r="R418" s="210">
        <f t="shared" si="92"/>
        <v>0</v>
      </c>
      <c r="S418" s="210">
        <v>0</v>
      </c>
      <c r="T418" s="211">
        <f t="shared" si="93"/>
        <v>0</v>
      </c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R418" s="195" t="s">
        <v>179</v>
      </c>
      <c r="AT418" s="195" t="s">
        <v>175</v>
      </c>
      <c r="AU418" s="195" t="s">
        <v>80</v>
      </c>
      <c r="AY418" s="14" t="s">
        <v>172</v>
      </c>
      <c r="BE418" s="196">
        <f t="shared" si="94"/>
        <v>0</v>
      </c>
      <c r="BF418" s="196">
        <f t="shared" si="95"/>
        <v>0</v>
      </c>
      <c r="BG418" s="196">
        <f t="shared" si="96"/>
        <v>0</v>
      </c>
      <c r="BH418" s="196">
        <f t="shared" si="97"/>
        <v>0</v>
      </c>
      <c r="BI418" s="196">
        <f t="shared" si="98"/>
        <v>0</v>
      </c>
      <c r="BJ418" s="14" t="s">
        <v>180</v>
      </c>
      <c r="BK418" s="196">
        <f t="shared" si="99"/>
        <v>0</v>
      </c>
      <c r="BL418" s="14" t="s">
        <v>179</v>
      </c>
      <c r="BM418" s="195" t="s">
        <v>2083</v>
      </c>
    </row>
    <row r="419" spans="1:65" s="2" customFormat="1" ht="6.95" customHeight="1">
      <c r="A419" s="31"/>
      <c r="B419" s="51"/>
      <c r="C419" s="52"/>
      <c r="D419" s="52"/>
      <c r="E419" s="52"/>
      <c r="F419" s="52"/>
      <c r="G419" s="52"/>
      <c r="H419" s="52"/>
      <c r="I419" s="52"/>
      <c r="J419" s="52"/>
      <c r="K419" s="52"/>
      <c r="L419" s="36"/>
      <c r="M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</sheetData>
  <sheetProtection algorithmName="SHA-512" hashValue="75T1GEylrZ092hj04ifX+q05E2shRzNOx300aFbMqLtq8NNixiuv8YsUWasA+f4BuLIE+9rbe95RkA3X/Z0xzQ==" saltValue="N7y/qp/tT1gYAI5imB8ikQ==" spinCount="100000" sheet="1" objects="1" scenarios="1" formatColumns="0" formatRows="0" autoFilter="0"/>
  <autoFilter ref="C126:K418" xr:uid="{00000000-0009-0000-0000-000017000000}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BM395"/>
  <sheetViews>
    <sheetView showGridLines="0" topLeftCell="A113" workbookViewId="0">
      <selection activeCell="AG1" sqref="AG1:AG1048576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133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24.75" customHeight="1">
      <c r="A9" s="31"/>
      <c r="B9" s="36"/>
      <c r="C9" s="31"/>
      <c r="D9" s="31"/>
      <c r="E9" s="341" t="s">
        <v>2436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29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29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">
        <v>1</v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">
        <v>1025</v>
      </c>
      <c r="F21" s="31"/>
      <c r="G21" s="31"/>
      <c r="H21" s="31"/>
      <c r="I21" s="109" t="s">
        <v>25</v>
      </c>
      <c r="J21" s="110" t="s">
        <v>1</v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ROUND(J126,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ROUND((SUM(BE126:BE394)),  2)</f>
        <v>0</v>
      </c>
      <c r="G33" s="31"/>
      <c r="H33" s="31"/>
      <c r="I33" s="121">
        <v>0.2</v>
      </c>
      <c r="J33" s="120">
        <f>ROUND(((SUM(BE126:BE394))*I33),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ROUND((SUM(BF126:BF394)),  2)</f>
        <v>0</v>
      </c>
      <c r="G34" s="31"/>
      <c r="H34" s="31"/>
      <c r="I34" s="121">
        <v>0.2</v>
      </c>
      <c r="J34" s="120">
        <f>ROUND(((SUM(BF126:BF394))*I34),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ROUND((SUM(BG126:BG394)),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ROUND((SUM(BH126:BH394)),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ROUND((SUM(BI126:BI394)),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24.75" customHeight="1">
      <c r="A87" s="31"/>
      <c r="B87" s="32"/>
      <c r="C87" s="33"/>
      <c r="D87" s="33"/>
      <c r="E87" s="307" t="str">
        <f>E9</f>
        <v>791 - 791-00 Modernizácia CSD križovatky 583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 xml:space="preserve"> 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 xml:space="preserve"> </v>
      </c>
      <c r="G91" s="33"/>
      <c r="H91" s="33"/>
      <c r="I91" s="26" t="s">
        <v>28</v>
      </c>
      <c r="J91" s="29" t="str">
        <f>E21</f>
        <v xml:space="preserve"> PROJ-SIG, s.r.o.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J126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1:31" s="9" customFormat="1" ht="24.95" customHeight="1">
      <c r="B97" s="144"/>
      <c r="C97" s="145"/>
      <c r="D97" s="146" t="s">
        <v>1026</v>
      </c>
      <c r="E97" s="147"/>
      <c r="F97" s="147"/>
      <c r="G97" s="147"/>
      <c r="H97" s="147"/>
      <c r="I97" s="147"/>
      <c r="J97" s="148">
        <f>J127</f>
        <v>0</v>
      </c>
      <c r="K97" s="145"/>
      <c r="L97" s="149"/>
    </row>
    <row r="98" spans="1:31" s="10" customFormat="1" ht="19.899999999999999" customHeight="1">
      <c r="B98" s="150"/>
      <c r="C98" s="151"/>
      <c r="D98" s="152" t="s">
        <v>1753</v>
      </c>
      <c r="E98" s="153"/>
      <c r="F98" s="153"/>
      <c r="G98" s="153"/>
      <c r="H98" s="153"/>
      <c r="I98" s="153"/>
      <c r="J98" s="154">
        <f>J128</f>
        <v>0</v>
      </c>
      <c r="K98" s="151"/>
      <c r="L98" s="155"/>
    </row>
    <row r="99" spans="1:31" s="10" customFormat="1" ht="19.899999999999999" customHeight="1">
      <c r="B99" s="150"/>
      <c r="C99" s="151"/>
      <c r="D99" s="152" t="s">
        <v>1027</v>
      </c>
      <c r="E99" s="153"/>
      <c r="F99" s="153"/>
      <c r="G99" s="153"/>
      <c r="H99" s="153"/>
      <c r="I99" s="153"/>
      <c r="J99" s="154">
        <f>J133</f>
        <v>0</v>
      </c>
      <c r="K99" s="151"/>
      <c r="L99" s="155"/>
    </row>
    <row r="100" spans="1:31" s="10" customFormat="1" ht="19.899999999999999" customHeight="1">
      <c r="B100" s="150"/>
      <c r="C100" s="151"/>
      <c r="D100" s="152" t="s">
        <v>1029</v>
      </c>
      <c r="E100" s="153"/>
      <c r="F100" s="153"/>
      <c r="G100" s="153"/>
      <c r="H100" s="153"/>
      <c r="I100" s="153"/>
      <c r="J100" s="154">
        <f>J141</f>
        <v>0</v>
      </c>
      <c r="K100" s="151"/>
      <c r="L100" s="155"/>
    </row>
    <row r="101" spans="1:31" s="9" customFormat="1" ht="24.95" customHeight="1">
      <c r="B101" s="144"/>
      <c r="C101" s="145"/>
      <c r="D101" s="146" t="s">
        <v>1030</v>
      </c>
      <c r="E101" s="147"/>
      <c r="F101" s="147"/>
      <c r="G101" s="147"/>
      <c r="H101" s="147"/>
      <c r="I101" s="147"/>
      <c r="J101" s="148">
        <f>J143</f>
        <v>0</v>
      </c>
      <c r="K101" s="145"/>
      <c r="L101" s="149"/>
    </row>
    <row r="102" spans="1:31" s="10" customFormat="1" ht="19.899999999999999" customHeight="1">
      <c r="B102" s="150"/>
      <c r="C102" s="151"/>
      <c r="D102" s="152" t="s">
        <v>1031</v>
      </c>
      <c r="E102" s="153"/>
      <c r="F102" s="153"/>
      <c r="G102" s="153"/>
      <c r="H102" s="153"/>
      <c r="I102" s="153"/>
      <c r="J102" s="154">
        <f>J144</f>
        <v>0</v>
      </c>
      <c r="K102" s="151"/>
      <c r="L102" s="155"/>
    </row>
    <row r="103" spans="1:31" s="10" customFormat="1" ht="19.899999999999999" customHeight="1">
      <c r="B103" s="150"/>
      <c r="C103" s="151"/>
      <c r="D103" s="152" t="s">
        <v>1032</v>
      </c>
      <c r="E103" s="153"/>
      <c r="F103" s="153"/>
      <c r="G103" s="153"/>
      <c r="H103" s="153"/>
      <c r="I103" s="153"/>
      <c r="J103" s="154">
        <f>J181</f>
        <v>0</v>
      </c>
      <c r="K103" s="151"/>
      <c r="L103" s="155"/>
    </row>
    <row r="104" spans="1:31" s="10" customFormat="1" ht="19.899999999999999" customHeight="1">
      <c r="B104" s="150"/>
      <c r="C104" s="151"/>
      <c r="D104" s="152" t="s">
        <v>1033</v>
      </c>
      <c r="E104" s="153"/>
      <c r="F104" s="153"/>
      <c r="G104" s="153"/>
      <c r="H104" s="153"/>
      <c r="I104" s="153"/>
      <c r="J104" s="154">
        <f>J331</f>
        <v>0</v>
      </c>
      <c r="K104" s="151"/>
      <c r="L104" s="155"/>
    </row>
    <row r="105" spans="1:31" s="9" customFormat="1" ht="24.95" customHeight="1">
      <c r="B105" s="144"/>
      <c r="C105" s="145"/>
      <c r="D105" s="146" t="s">
        <v>1034</v>
      </c>
      <c r="E105" s="147"/>
      <c r="F105" s="147"/>
      <c r="G105" s="147"/>
      <c r="H105" s="147"/>
      <c r="I105" s="147"/>
      <c r="J105" s="148">
        <f>J377</f>
        <v>0</v>
      </c>
      <c r="K105" s="145"/>
      <c r="L105" s="149"/>
    </row>
    <row r="106" spans="1:31" s="9" customFormat="1" ht="24.95" customHeight="1">
      <c r="B106" s="144"/>
      <c r="C106" s="145"/>
      <c r="D106" s="146" t="s">
        <v>1034</v>
      </c>
      <c r="E106" s="147"/>
      <c r="F106" s="147"/>
      <c r="G106" s="147"/>
      <c r="H106" s="147"/>
      <c r="I106" s="147"/>
      <c r="J106" s="148">
        <f>J378</f>
        <v>0</v>
      </c>
      <c r="K106" s="145"/>
      <c r="L106" s="149"/>
    </row>
    <row r="107" spans="1:31" s="2" customFormat="1" ht="21.75" customHeight="1">
      <c r="A107" s="31"/>
      <c r="B107" s="32"/>
      <c r="C107" s="33"/>
      <c r="D107" s="33"/>
      <c r="E107" s="33"/>
      <c r="F107" s="33"/>
      <c r="G107" s="33"/>
      <c r="H107" s="33"/>
      <c r="I107" s="33"/>
      <c r="J107" s="33"/>
      <c r="K107" s="33"/>
      <c r="L107" s="48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31" s="2" customFormat="1" ht="6.95" customHeight="1">
      <c r="A108" s="31"/>
      <c r="B108" s="51"/>
      <c r="C108" s="52"/>
      <c r="D108" s="52"/>
      <c r="E108" s="52"/>
      <c r="F108" s="52"/>
      <c r="G108" s="52"/>
      <c r="H108" s="52"/>
      <c r="I108" s="52"/>
      <c r="J108" s="52"/>
      <c r="K108" s="52"/>
      <c r="L108" s="48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12" spans="1:31" s="2" customFormat="1" ht="6.95" customHeight="1">
      <c r="A112" s="31"/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48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  <row r="113" spans="1:63" s="2" customFormat="1" ht="24.95" customHeight="1">
      <c r="A113" s="31"/>
      <c r="B113" s="32"/>
      <c r="C113" s="20" t="s">
        <v>158</v>
      </c>
      <c r="D113" s="33"/>
      <c r="E113" s="33"/>
      <c r="F113" s="33"/>
      <c r="G113" s="33"/>
      <c r="H113" s="33"/>
      <c r="I113" s="33"/>
      <c r="J113" s="33"/>
      <c r="K113" s="33"/>
      <c r="L113" s="48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63" s="2" customFormat="1" ht="6.95" customHeight="1">
      <c r="A114" s="31"/>
      <c r="B114" s="32"/>
      <c r="C114" s="33"/>
      <c r="D114" s="33"/>
      <c r="E114" s="33"/>
      <c r="F114" s="33"/>
      <c r="G114" s="33"/>
      <c r="H114" s="33"/>
      <c r="I114" s="33"/>
      <c r="J114" s="33"/>
      <c r="K114" s="33"/>
      <c r="L114" s="48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5" spans="1:63" s="2" customFormat="1" ht="12" customHeight="1">
      <c r="A115" s="31"/>
      <c r="B115" s="32"/>
      <c r="C115" s="26" t="s">
        <v>14</v>
      </c>
      <c r="D115" s="33"/>
      <c r="E115" s="33"/>
      <c r="F115" s="33"/>
      <c r="G115" s="33"/>
      <c r="H115" s="33"/>
      <c r="I115" s="33"/>
      <c r="J115" s="33"/>
      <c r="K115" s="33"/>
      <c r="L115" s="48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</row>
    <row r="116" spans="1:63" s="2" customFormat="1" ht="23.25" customHeight="1">
      <c r="A116" s="31"/>
      <c r="B116" s="32"/>
      <c r="C116" s="33"/>
      <c r="D116" s="33"/>
      <c r="E116" s="337" t="str">
        <f>E7</f>
        <v>Vypracovanie proj.dokum.modernizácie riadenia križovatiek cestnou dopravnou signalizáciou s preferenciou MHD-Petržalka</v>
      </c>
      <c r="F116" s="338"/>
      <c r="G116" s="338"/>
      <c r="H116" s="338"/>
      <c r="I116" s="33"/>
      <c r="J116" s="33"/>
      <c r="K116" s="33"/>
      <c r="L116" s="48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</row>
    <row r="117" spans="1:63" s="2" customFormat="1" ht="12" customHeight="1">
      <c r="A117" s="31"/>
      <c r="B117" s="32"/>
      <c r="C117" s="26" t="s">
        <v>135</v>
      </c>
      <c r="D117" s="33"/>
      <c r="E117" s="33"/>
      <c r="F117" s="33"/>
      <c r="G117" s="33"/>
      <c r="H117" s="33"/>
      <c r="I117" s="33"/>
      <c r="J117" s="33"/>
      <c r="K117" s="33"/>
      <c r="L117" s="48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</row>
    <row r="118" spans="1:63" s="2" customFormat="1" ht="24.75" customHeight="1">
      <c r="A118" s="31"/>
      <c r="B118" s="32"/>
      <c r="C118" s="33"/>
      <c r="D118" s="33"/>
      <c r="E118" s="307" t="str">
        <f>E9</f>
        <v>791 - 791-00 Modernizácia CSD križovatky 583</v>
      </c>
      <c r="F118" s="336"/>
      <c r="G118" s="336"/>
      <c r="H118" s="336"/>
      <c r="I118" s="33"/>
      <c r="J118" s="33"/>
      <c r="K118" s="33"/>
      <c r="L118" s="48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63" s="2" customFormat="1" ht="6.95" customHeight="1">
      <c r="A119" s="31"/>
      <c r="B119" s="32"/>
      <c r="C119" s="33"/>
      <c r="D119" s="33"/>
      <c r="E119" s="33"/>
      <c r="F119" s="33"/>
      <c r="G119" s="33"/>
      <c r="H119" s="33"/>
      <c r="I119" s="33"/>
      <c r="J119" s="33"/>
      <c r="K119" s="33"/>
      <c r="L119" s="48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63" s="2" customFormat="1" ht="12" customHeight="1">
      <c r="A120" s="31"/>
      <c r="B120" s="32"/>
      <c r="C120" s="26" t="s">
        <v>18</v>
      </c>
      <c r="D120" s="33"/>
      <c r="E120" s="33"/>
      <c r="F120" s="24" t="str">
        <f>F12</f>
        <v xml:space="preserve"> </v>
      </c>
      <c r="G120" s="33"/>
      <c r="H120" s="33"/>
      <c r="I120" s="26" t="s">
        <v>20</v>
      </c>
      <c r="J120" s="63" t="str">
        <f>IF(J12="","",J12)</f>
        <v>19. 11. 2020</v>
      </c>
      <c r="K120" s="33"/>
      <c r="L120" s="48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63" s="2" customFormat="1" ht="6.95" customHeight="1">
      <c r="A121" s="31"/>
      <c r="B121" s="32"/>
      <c r="C121" s="33"/>
      <c r="D121" s="33"/>
      <c r="E121" s="33"/>
      <c r="F121" s="33"/>
      <c r="G121" s="33"/>
      <c r="H121" s="33"/>
      <c r="I121" s="33"/>
      <c r="J121" s="33"/>
      <c r="K121" s="33"/>
      <c r="L121" s="48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63" s="2" customFormat="1" ht="15.2" customHeight="1">
      <c r="A122" s="31"/>
      <c r="B122" s="32"/>
      <c r="C122" s="26" t="s">
        <v>22</v>
      </c>
      <c r="D122" s="33"/>
      <c r="E122" s="33"/>
      <c r="F122" s="24" t="str">
        <f>E15</f>
        <v xml:space="preserve"> </v>
      </c>
      <c r="G122" s="33"/>
      <c r="H122" s="33"/>
      <c r="I122" s="26" t="s">
        <v>28</v>
      </c>
      <c r="J122" s="29" t="str">
        <f>E21</f>
        <v xml:space="preserve"> PROJ-SIG, s.r.o. </v>
      </c>
      <c r="K122" s="33"/>
      <c r="L122" s="48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63" s="2" customFormat="1" ht="15.2" customHeight="1">
      <c r="A123" s="31"/>
      <c r="B123" s="32"/>
      <c r="C123" s="26" t="s">
        <v>26</v>
      </c>
      <c r="D123" s="33"/>
      <c r="E123" s="33"/>
      <c r="F123" s="24" t="str">
        <f>IF(E18="","",E18)</f>
        <v>Vyplň údaj</v>
      </c>
      <c r="G123" s="33"/>
      <c r="H123" s="33"/>
      <c r="I123" s="26" t="s">
        <v>30</v>
      </c>
      <c r="J123" s="29" t="str">
        <f>E24</f>
        <v xml:space="preserve"> </v>
      </c>
      <c r="K123" s="33"/>
      <c r="L123" s="48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63" s="2" customFormat="1" ht="10.35" customHeight="1">
      <c r="A124" s="31"/>
      <c r="B124" s="32"/>
      <c r="C124" s="33"/>
      <c r="D124" s="33"/>
      <c r="E124" s="33"/>
      <c r="F124" s="33"/>
      <c r="G124" s="33"/>
      <c r="H124" s="33"/>
      <c r="I124" s="33"/>
      <c r="J124" s="33"/>
      <c r="K124" s="33"/>
      <c r="L124" s="48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63" s="11" customFormat="1" ht="29.25" customHeight="1">
      <c r="A125" s="156"/>
      <c r="B125" s="157"/>
      <c r="C125" s="158" t="s">
        <v>159</v>
      </c>
      <c r="D125" s="159" t="s">
        <v>57</v>
      </c>
      <c r="E125" s="159" t="s">
        <v>53</v>
      </c>
      <c r="F125" s="159" t="s">
        <v>54</v>
      </c>
      <c r="G125" s="159" t="s">
        <v>160</v>
      </c>
      <c r="H125" s="159" t="s">
        <v>161</v>
      </c>
      <c r="I125" s="159" t="s">
        <v>162</v>
      </c>
      <c r="J125" s="160" t="s">
        <v>139</v>
      </c>
      <c r="K125" s="161" t="s">
        <v>163</v>
      </c>
      <c r="L125" s="162"/>
      <c r="M125" s="72" t="s">
        <v>1</v>
      </c>
      <c r="N125" s="73" t="s">
        <v>36</v>
      </c>
      <c r="O125" s="73" t="s">
        <v>164</v>
      </c>
      <c r="P125" s="73" t="s">
        <v>165</v>
      </c>
      <c r="Q125" s="73" t="s">
        <v>166</v>
      </c>
      <c r="R125" s="73" t="s">
        <v>167</v>
      </c>
      <c r="S125" s="73" t="s">
        <v>168</v>
      </c>
      <c r="T125" s="74" t="s">
        <v>169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pans="1:63" s="2" customFormat="1" ht="22.9" customHeight="1">
      <c r="A126" s="31"/>
      <c r="B126" s="32"/>
      <c r="C126" s="79" t="s">
        <v>140</v>
      </c>
      <c r="D126" s="33"/>
      <c r="E126" s="33"/>
      <c r="F126" s="33"/>
      <c r="G126" s="33"/>
      <c r="H126" s="33"/>
      <c r="I126" s="33"/>
      <c r="J126" s="163">
        <f>BK126</f>
        <v>0</v>
      </c>
      <c r="K126" s="33"/>
      <c r="L126" s="36"/>
      <c r="M126" s="75"/>
      <c r="N126" s="164"/>
      <c r="O126" s="76"/>
      <c r="P126" s="165">
        <f>P127+P143+P377+P378</f>
        <v>0</v>
      </c>
      <c r="Q126" s="76"/>
      <c r="R126" s="165">
        <f>R127+R143+R377+R378</f>
        <v>17.488645000000002</v>
      </c>
      <c r="S126" s="76"/>
      <c r="T126" s="166">
        <f>T127+T143+T377+T378</f>
        <v>0.36100000000000004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T126" s="14" t="s">
        <v>71</v>
      </c>
      <c r="AU126" s="14" t="s">
        <v>141</v>
      </c>
      <c r="BK126" s="167">
        <f>BK127+BK143+BK377+BK378</f>
        <v>0</v>
      </c>
    </row>
    <row r="127" spans="1:63" s="12" customFormat="1" ht="25.9" customHeight="1">
      <c r="B127" s="168"/>
      <c r="C127" s="169"/>
      <c r="D127" s="170" t="s">
        <v>71</v>
      </c>
      <c r="E127" s="171" t="s">
        <v>1035</v>
      </c>
      <c r="F127" s="171" t="s">
        <v>1036</v>
      </c>
      <c r="G127" s="169"/>
      <c r="H127" s="169"/>
      <c r="I127" s="172"/>
      <c r="J127" s="173">
        <f>BK127</f>
        <v>0</v>
      </c>
      <c r="K127" s="169"/>
      <c r="L127" s="174"/>
      <c r="M127" s="175"/>
      <c r="N127" s="176"/>
      <c r="O127" s="176"/>
      <c r="P127" s="177">
        <f>P128+P133+P141</f>
        <v>0</v>
      </c>
      <c r="Q127" s="176"/>
      <c r="R127" s="177">
        <f>R128+R133+R141</f>
        <v>0.64946000000000004</v>
      </c>
      <c r="S127" s="176"/>
      <c r="T127" s="178">
        <f>T128+T133+T141</f>
        <v>2.1000000000000001E-2</v>
      </c>
      <c r="AR127" s="179" t="s">
        <v>80</v>
      </c>
      <c r="AT127" s="180" t="s">
        <v>71</v>
      </c>
      <c r="AU127" s="180" t="s">
        <v>72</v>
      </c>
      <c r="AY127" s="179" t="s">
        <v>172</v>
      </c>
      <c r="BK127" s="181">
        <f>BK128+BK133+BK141</f>
        <v>0</v>
      </c>
    </row>
    <row r="128" spans="1:63" s="12" customFormat="1" ht="22.9" customHeight="1">
      <c r="B128" s="168"/>
      <c r="C128" s="169"/>
      <c r="D128" s="170" t="s">
        <v>71</v>
      </c>
      <c r="E128" s="182" t="s">
        <v>80</v>
      </c>
      <c r="F128" s="182" t="s">
        <v>1755</v>
      </c>
      <c r="G128" s="169"/>
      <c r="H128" s="169"/>
      <c r="I128" s="172"/>
      <c r="J128" s="183">
        <f>BK128</f>
        <v>0</v>
      </c>
      <c r="K128" s="169"/>
      <c r="L128" s="174"/>
      <c r="M128" s="175"/>
      <c r="N128" s="176"/>
      <c r="O128" s="176"/>
      <c r="P128" s="177">
        <f>SUM(P129:P132)</f>
        <v>0</v>
      </c>
      <c r="Q128" s="176"/>
      <c r="R128" s="177">
        <f>SUM(R129:R132)</f>
        <v>0.63080000000000003</v>
      </c>
      <c r="S128" s="176"/>
      <c r="T128" s="178">
        <f>SUM(T129:T132)</f>
        <v>0</v>
      </c>
      <c r="AR128" s="179" t="s">
        <v>80</v>
      </c>
      <c r="AT128" s="180" t="s">
        <v>71</v>
      </c>
      <c r="AU128" s="180" t="s">
        <v>80</v>
      </c>
      <c r="AY128" s="179" t="s">
        <v>172</v>
      </c>
      <c r="BK128" s="181">
        <f>SUM(BK129:BK132)</f>
        <v>0</v>
      </c>
    </row>
    <row r="129" spans="1:65" s="2" customFormat="1" ht="24.2" customHeight="1">
      <c r="A129" s="31"/>
      <c r="B129" s="32"/>
      <c r="C129" s="184" t="s">
        <v>80</v>
      </c>
      <c r="D129" s="184" t="s">
        <v>175</v>
      </c>
      <c r="E129" s="185" t="s">
        <v>1756</v>
      </c>
      <c r="F129" s="186" t="s">
        <v>1757</v>
      </c>
      <c r="G129" s="187" t="s">
        <v>337</v>
      </c>
      <c r="H129" s="188">
        <v>16</v>
      </c>
      <c r="I129" s="189"/>
      <c r="J129" s="188">
        <f>ROUND(I129*H129,2)</f>
        <v>0</v>
      </c>
      <c r="K129" s="190"/>
      <c r="L129" s="36"/>
      <c r="M129" s="191" t="s">
        <v>1</v>
      </c>
      <c r="N129" s="192" t="s">
        <v>38</v>
      </c>
      <c r="O129" s="68"/>
      <c r="P129" s="193">
        <f>O129*H129</f>
        <v>0</v>
      </c>
      <c r="Q129" s="193">
        <v>1.66E-2</v>
      </c>
      <c r="R129" s="193">
        <f>Q129*H129</f>
        <v>0.2656</v>
      </c>
      <c r="S129" s="193">
        <v>0</v>
      </c>
      <c r="T129" s="194">
        <f>S129*H129</f>
        <v>0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R129" s="195" t="s">
        <v>179</v>
      </c>
      <c r="AT129" s="195" t="s">
        <v>175</v>
      </c>
      <c r="AU129" s="195" t="s">
        <v>180</v>
      </c>
      <c r="AY129" s="14" t="s">
        <v>172</v>
      </c>
      <c r="BE129" s="196">
        <f>IF(N129="základná",J129,0)</f>
        <v>0</v>
      </c>
      <c r="BF129" s="196">
        <f>IF(N129="znížená",J129,0)</f>
        <v>0</v>
      </c>
      <c r="BG129" s="196">
        <f>IF(N129="zákl. prenesená",J129,0)</f>
        <v>0</v>
      </c>
      <c r="BH129" s="196">
        <f>IF(N129="zníž. prenesená",J129,0)</f>
        <v>0</v>
      </c>
      <c r="BI129" s="196">
        <f>IF(N129="nulová",J129,0)</f>
        <v>0</v>
      </c>
      <c r="BJ129" s="14" t="s">
        <v>180</v>
      </c>
      <c r="BK129" s="196">
        <f>ROUND(I129*H129,2)</f>
        <v>0</v>
      </c>
      <c r="BL129" s="14" t="s">
        <v>179</v>
      </c>
      <c r="BM129" s="195" t="s">
        <v>180</v>
      </c>
    </row>
    <row r="130" spans="1:65" s="2" customFormat="1" ht="24.2" customHeight="1">
      <c r="A130" s="31"/>
      <c r="B130" s="32"/>
      <c r="C130" s="197" t="s">
        <v>180</v>
      </c>
      <c r="D130" s="197" t="s">
        <v>256</v>
      </c>
      <c r="E130" s="198" t="s">
        <v>1758</v>
      </c>
      <c r="F130" s="199" t="s">
        <v>1759</v>
      </c>
      <c r="G130" s="200" t="s">
        <v>337</v>
      </c>
      <c r="H130" s="201">
        <v>16</v>
      </c>
      <c r="I130" s="202"/>
      <c r="J130" s="201">
        <f>ROUND(I130*H130,2)</f>
        <v>0</v>
      </c>
      <c r="K130" s="203"/>
      <c r="L130" s="204"/>
      <c r="M130" s="205" t="s">
        <v>1</v>
      </c>
      <c r="N130" s="206" t="s">
        <v>38</v>
      </c>
      <c r="O130" s="68"/>
      <c r="P130" s="193">
        <f>O130*H130</f>
        <v>0</v>
      </c>
      <c r="Q130" s="193">
        <v>0</v>
      </c>
      <c r="R130" s="193">
        <f>Q130*H130</f>
        <v>0</v>
      </c>
      <c r="S130" s="193">
        <v>0</v>
      </c>
      <c r="T130" s="194">
        <f>S130*H130</f>
        <v>0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R130" s="195" t="s">
        <v>220</v>
      </c>
      <c r="AT130" s="195" t="s">
        <v>256</v>
      </c>
      <c r="AU130" s="195" t="s">
        <v>180</v>
      </c>
      <c r="AY130" s="14" t="s">
        <v>172</v>
      </c>
      <c r="BE130" s="196">
        <f>IF(N130="základná",J130,0)</f>
        <v>0</v>
      </c>
      <c r="BF130" s="196">
        <f>IF(N130="znížená",J130,0)</f>
        <v>0</v>
      </c>
      <c r="BG130" s="196">
        <f>IF(N130="zákl. prenesená",J130,0)</f>
        <v>0</v>
      </c>
      <c r="BH130" s="196">
        <f>IF(N130="zníž. prenesená",J130,0)</f>
        <v>0</v>
      </c>
      <c r="BI130" s="196">
        <f>IF(N130="nulová",J130,0)</f>
        <v>0</v>
      </c>
      <c r="BJ130" s="14" t="s">
        <v>180</v>
      </c>
      <c r="BK130" s="196">
        <f>ROUND(I130*H130,2)</f>
        <v>0</v>
      </c>
      <c r="BL130" s="14" t="s">
        <v>179</v>
      </c>
      <c r="BM130" s="195" t="s">
        <v>179</v>
      </c>
    </row>
    <row r="131" spans="1:65" s="2" customFormat="1" ht="24.2" customHeight="1">
      <c r="A131" s="31"/>
      <c r="B131" s="32"/>
      <c r="C131" s="184" t="s">
        <v>189</v>
      </c>
      <c r="D131" s="184" t="s">
        <v>175</v>
      </c>
      <c r="E131" s="185" t="s">
        <v>1760</v>
      </c>
      <c r="F131" s="186" t="s">
        <v>1761</v>
      </c>
      <c r="G131" s="187" t="s">
        <v>337</v>
      </c>
      <c r="H131" s="188">
        <v>22</v>
      </c>
      <c r="I131" s="189"/>
      <c r="J131" s="188">
        <f>ROUND(I131*H131,2)</f>
        <v>0</v>
      </c>
      <c r="K131" s="190"/>
      <c r="L131" s="36"/>
      <c r="M131" s="191" t="s">
        <v>1</v>
      </c>
      <c r="N131" s="192" t="s">
        <v>38</v>
      </c>
      <c r="O131" s="68"/>
      <c r="P131" s="193">
        <f>O131*H131</f>
        <v>0</v>
      </c>
      <c r="Q131" s="193">
        <v>1.66E-2</v>
      </c>
      <c r="R131" s="193">
        <f>Q131*H131</f>
        <v>0.36520000000000002</v>
      </c>
      <c r="S131" s="193">
        <v>0</v>
      </c>
      <c r="T131" s="194">
        <f>S131*H131</f>
        <v>0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R131" s="195" t="s">
        <v>179</v>
      </c>
      <c r="AT131" s="195" t="s">
        <v>175</v>
      </c>
      <c r="AU131" s="195" t="s">
        <v>180</v>
      </c>
      <c r="AY131" s="14" t="s">
        <v>172</v>
      </c>
      <c r="BE131" s="196">
        <f>IF(N131="základná",J131,0)</f>
        <v>0</v>
      </c>
      <c r="BF131" s="196">
        <f>IF(N131="znížená",J131,0)</f>
        <v>0</v>
      </c>
      <c r="BG131" s="196">
        <f>IF(N131="zákl. prenesená",J131,0)</f>
        <v>0</v>
      </c>
      <c r="BH131" s="196">
        <f>IF(N131="zníž. prenesená",J131,0)</f>
        <v>0</v>
      </c>
      <c r="BI131" s="196">
        <f>IF(N131="nulová",J131,0)</f>
        <v>0</v>
      </c>
      <c r="BJ131" s="14" t="s">
        <v>180</v>
      </c>
      <c r="BK131" s="196">
        <f>ROUND(I131*H131,2)</f>
        <v>0</v>
      </c>
      <c r="BL131" s="14" t="s">
        <v>179</v>
      </c>
      <c r="BM131" s="195" t="s">
        <v>208</v>
      </c>
    </row>
    <row r="132" spans="1:65" s="2" customFormat="1" ht="24.2" customHeight="1">
      <c r="A132" s="31"/>
      <c r="B132" s="32"/>
      <c r="C132" s="197" t="s">
        <v>179</v>
      </c>
      <c r="D132" s="197" t="s">
        <v>256</v>
      </c>
      <c r="E132" s="198" t="s">
        <v>1762</v>
      </c>
      <c r="F132" s="199" t="s">
        <v>1763</v>
      </c>
      <c r="G132" s="200" t="s">
        <v>337</v>
      </c>
      <c r="H132" s="201">
        <v>22</v>
      </c>
      <c r="I132" s="202"/>
      <c r="J132" s="201">
        <f>ROUND(I132*H132,2)</f>
        <v>0</v>
      </c>
      <c r="K132" s="203"/>
      <c r="L132" s="204"/>
      <c r="M132" s="205" t="s">
        <v>1</v>
      </c>
      <c r="N132" s="206" t="s">
        <v>38</v>
      </c>
      <c r="O132" s="68"/>
      <c r="P132" s="193">
        <f>O132*H132</f>
        <v>0</v>
      </c>
      <c r="Q132" s="193">
        <v>0</v>
      </c>
      <c r="R132" s="193">
        <f>Q132*H132</f>
        <v>0</v>
      </c>
      <c r="S132" s="193">
        <v>0</v>
      </c>
      <c r="T132" s="194">
        <f>S132*H132</f>
        <v>0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R132" s="195" t="s">
        <v>220</v>
      </c>
      <c r="AT132" s="195" t="s">
        <v>256</v>
      </c>
      <c r="AU132" s="195" t="s">
        <v>180</v>
      </c>
      <c r="AY132" s="14" t="s">
        <v>172</v>
      </c>
      <c r="BE132" s="196">
        <f>IF(N132="základná",J132,0)</f>
        <v>0</v>
      </c>
      <c r="BF132" s="196">
        <f>IF(N132="znížená",J132,0)</f>
        <v>0</v>
      </c>
      <c r="BG132" s="196">
        <f>IF(N132="zákl. prenesená",J132,0)</f>
        <v>0</v>
      </c>
      <c r="BH132" s="196">
        <f>IF(N132="zníž. prenesená",J132,0)</f>
        <v>0</v>
      </c>
      <c r="BI132" s="196">
        <f>IF(N132="nulová",J132,0)</f>
        <v>0</v>
      </c>
      <c r="BJ132" s="14" t="s">
        <v>180</v>
      </c>
      <c r="BK132" s="196">
        <f>ROUND(I132*H132,2)</f>
        <v>0</v>
      </c>
      <c r="BL132" s="14" t="s">
        <v>179</v>
      </c>
      <c r="BM132" s="195" t="s">
        <v>220</v>
      </c>
    </row>
    <row r="133" spans="1:65" s="12" customFormat="1" ht="22.9" customHeight="1">
      <c r="B133" s="168"/>
      <c r="C133" s="169"/>
      <c r="D133" s="170" t="s">
        <v>71</v>
      </c>
      <c r="E133" s="182" t="s">
        <v>189</v>
      </c>
      <c r="F133" s="182" t="s">
        <v>1037</v>
      </c>
      <c r="G133" s="169"/>
      <c r="H133" s="169"/>
      <c r="I133" s="172"/>
      <c r="J133" s="183">
        <f>BK133</f>
        <v>0</v>
      </c>
      <c r="K133" s="169"/>
      <c r="L133" s="174"/>
      <c r="M133" s="175"/>
      <c r="N133" s="176"/>
      <c r="O133" s="176"/>
      <c r="P133" s="177">
        <f>SUM(P134:P140)</f>
        <v>0</v>
      </c>
      <c r="Q133" s="176"/>
      <c r="R133" s="177">
        <f>SUM(R134:R140)</f>
        <v>1.5509999999999999E-2</v>
      </c>
      <c r="S133" s="176"/>
      <c r="T133" s="178">
        <f>SUM(T134:T140)</f>
        <v>0</v>
      </c>
      <c r="AR133" s="179" t="s">
        <v>80</v>
      </c>
      <c r="AT133" s="180" t="s">
        <v>71</v>
      </c>
      <c r="AU133" s="180" t="s">
        <v>80</v>
      </c>
      <c r="AY133" s="179" t="s">
        <v>172</v>
      </c>
      <c r="BK133" s="181">
        <f>SUM(BK134:BK140)</f>
        <v>0</v>
      </c>
    </row>
    <row r="134" spans="1:65" s="2" customFormat="1" ht="24.2" customHeight="1">
      <c r="A134" s="31"/>
      <c r="B134" s="32"/>
      <c r="C134" s="184" t="s">
        <v>200</v>
      </c>
      <c r="D134" s="184" t="s">
        <v>175</v>
      </c>
      <c r="E134" s="185" t="s">
        <v>1764</v>
      </c>
      <c r="F134" s="186" t="s">
        <v>1765</v>
      </c>
      <c r="G134" s="187" t="s">
        <v>337</v>
      </c>
      <c r="H134" s="188">
        <v>26</v>
      </c>
      <c r="I134" s="189"/>
      <c r="J134" s="188">
        <f t="shared" ref="J134:J140" si="0">ROUND(I134*H134,2)</f>
        <v>0</v>
      </c>
      <c r="K134" s="190"/>
      <c r="L134" s="36"/>
      <c r="M134" s="191" t="s">
        <v>1</v>
      </c>
      <c r="N134" s="192" t="s">
        <v>38</v>
      </c>
      <c r="O134" s="68"/>
      <c r="P134" s="193">
        <f t="shared" ref="P134:P140" si="1">O134*H134</f>
        <v>0</v>
      </c>
      <c r="Q134" s="193">
        <v>0</v>
      </c>
      <c r="R134" s="193">
        <f t="shared" ref="R134:R140" si="2">Q134*H134</f>
        <v>0</v>
      </c>
      <c r="S134" s="193">
        <v>0</v>
      </c>
      <c r="T134" s="194">
        <f t="shared" ref="T134:T140" si="3">S134*H134</f>
        <v>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R134" s="195" t="s">
        <v>179</v>
      </c>
      <c r="AT134" s="195" t="s">
        <v>175</v>
      </c>
      <c r="AU134" s="195" t="s">
        <v>180</v>
      </c>
      <c r="AY134" s="14" t="s">
        <v>172</v>
      </c>
      <c r="BE134" s="196">
        <f t="shared" ref="BE134:BE140" si="4">IF(N134="základná",J134,0)</f>
        <v>0</v>
      </c>
      <c r="BF134" s="196">
        <f t="shared" ref="BF134:BF140" si="5">IF(N134="znížená",J134,0)</f>
        <v>0</v>
      </c>
      <c r="BG134" s="196">
        <f t="shared" ref="BG134:BG140" si="6">IF(N134="zákl. prenesená",J134,0)</f>
        <v>0</v>
      </c>
      <c r="BH134" s="196">
        <f t="shared" ref="BH134:BH140" si="7">IF(N134="zníž. prenesená",J134,0)</f>
        <v>0</v>
      </c>
      <c r="BI134" s="196">
        <f t="shared" ref="BI134:BI140" si="8">IF(N134="nulová",J134,0)</f>
        <v>0</v>
      </c>
      <c r="BJ134" s="14" t="s">
        <v>180</v>
      </c>
      <c r="BK134" s="196">
        <f t="shared" ref="BK134:BK140" si="9">ROUND(I134*H134,2)</f>
        <v>0</v>
      </c>
      <c r="BL134" s="14" t="s">
        <v>179</v>
      </c>
      <c r="BM134" s="195" t="s">
        <v>232</v>
      </c>
    </row>
    <row r="135" spans="1:65" s="2" customFormat="1" ht="34.15" customHeight="1">
      <c r="A135" s="31"/>
      <c r="B135" s="32"/>
      <c r="C135" s="197" t="s">
        <v>208</v>
      </c>
      <c r="D135" s="197" t="s">
        <v>256</v>
      </c>
      <c r="E135" s="198" t="s">
        <v>1766</v>
      </c>
      <c r="F135" s="199" t="s">
        <v>1767</v>
      </c>
      <c r="G135" s="200" t="s">
        <v>337</v>
      </c>
      <c r="H135" s="201">
        <v>26</v>
      </c>
      <c r="I135" s="202"/>
      <c r="J135" s="201">
        <f t="shared" si="0"/>
        <v>0</v>
      </c>
      <c r="K135" s="203"/>
      <c r="L135" s="204"/>
      <c r="M135" s="205" t="s">
        <v>1</v>
      </c>
      <c r="N135" s="206" t="s">
        <v>38</v>
      </c>
      <c r="O135" s="68"/>
      <c r="P135" s="193">
        <f t="shared" si="1"/>
        <v>0</v>
      </c>
      <c r="Q135" s="193">
        <v>3.3E-4</v>
      </c>
      <c r="R135" s="193">
        <f t="shared" si="2"/>
        <v>8.5800000000000008E-3</v>
      </c>
      <c r="S135" s="193">
        <v>0</v>
      </c>
      <c r="T135" s="194">
        <f t="shared" si="3"/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95" t="s">
        <v>220</v>
      </c>
      <c r="AT135" s="195" t="s">
        <v>256</v>
      </c>
      <c r="AU135" s="195" t="s">
        <v>180</v>
      </c>
      <c r="AY135" s="14" t="s">
        <v>172</v>
      </c>
      <c r="BE135" s="196">
        <f t="shared" si="4"/>
        <v>0</v>
      </c>
      <c r="BF135" s="196">
        <f t="shared" si="5"/>
        <v>0</v>
      </c>
      <c r="BG135" s="196">
        <f t="shared" si="6"/>
        <v>0</v>
      </c>
      <c r="BH135" s="196">
        <f t="shared" si="7"/>
        <v>0</v>
      </c>
      <c r="BI135" s="196">
        <f t="shared" si="8"/>
        <v>0</v>
      </c>
      <c r="BJ135" s="14" t="s">
        <v>180</v>
      </c>
      <c r="BK135" s="196">
        <f t="shared" si="9"/>
        <v>0</v>
      </c>
      <c r="BL135" s="14" t="s">
        <v>179</v>
      </c>
      <c r="BM135" s="195" t="s">
        <v>245</v>
      </c>
    </row>
    <row r="136" spans="1:65" s="2" customFormat="1" ht="24.2" customHeight="1">
      <c r="A136" s="31"/>
      <c r="B136" s="32"/>
      <c r="C136" s="184" t="s">
        <v>215</v>
      </c>
      <c r="D136" s="184" t="s">
        <v>175</v>
      </c>
      <c r="E136" s="185" t="s">
        <v>1768</v>
      </c>
      <c r="F136" s="186" t="s">
        <v>1769</v>
      </c>
      <c r="G136" s="187" t="s">
        <v>337</v>
      </c>
      <c r="H136" s="188">
        <v>19</v>
      </c>
      <c r="I136" s="189"/>
      <c r="J136" s="188">
        <f t="shared" si="0"/>
        <v>0</v>
      </c>
      <c r="K136" s="190"/>
      <c r="L136" s="36"/>
      <c r="M136" s="191" t="s">
        <v>1</v>
      </c>
      <c r="N136" s="192" t="s">
        <v>38</v>
      </c>
      <c r="O136" s="68"/>
      <c r="P136" s="193">
        <f t="shared" si="1"/>
        <v>0</v>
      </c>
      <c r="Q136" s="193">
        <v>0</v>
      </c>
      <c r="R136" s="193">
        <f t="shared" si="2"/>
        <v>0</v>
      </c>
      <c r="S136" s="193">
        <v>0</v>
      </c>
      <c r="T136" s="194">
        <f t="shared" si="3"/>
        <v>0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R136" s="195" t="s">
        <v>179</v>
      </c>
      <c r="AT136" s="195" t="s">
        <v>175</v>
      </c>
      <c r="AU136" s="195" t="s">
        <v>180</v>
      </c>
      <c r="AY136" s="14" t="s">
        <v>172</v>
      </c>
      <c r="BE136" s="196">
        <f t="shared" si="4"/>
        <v>0</v>
      </c>
      <c r="BF136" s="196">
        <f t="shared" si="5"/>
        <v>0</v>
      </c>
      <c r="BG136" s="196">
        <f t="shared" si="6"/>
        <v>0</v>
      </c>
      <c r="BH136" s="196">
        <f t="shared" si="7"/>
        <v>0</v>
      </c>
      <c r="BI136" s="196">
        <f t="shared" si="8"/>
        <v>0</v>
      </c>
      <c r="BJ136" s="14" t="s">
        <v>180</v>
      </c>
      <c r="BK136" s="196">
        <f t="shared" si="9"/>
        <v>0</v>
      </c>
      <c r="BL136" s="14" t="s">
        <v>179</v>
      </c>
      <c r="BM136" s="195" t="s">
        <v>255</v>
      </c>
    </row>
    <row r="137" spans="1:65" s="2" customFormat="1" ht="30.6" customHeight="1">
      <c r="A137" s="31"/>
      <c r="B137" s="32"/>
      <c r="C137" s="197" t="s">
        <v>220</v>
      </c>
      <c r="D137" s="197" t="s">
        <v>256</v>
      </c>
      <c r="E137" s="198" t="s">
        <v>1766</v>
      </c>
      <c r="F137" s="199" t="s">
        <v>1767</v>
      </c>
      <c r="G137" s="200" t="s">
        <v>337</v>
      </c>
      <c r="H137" s="201">
        <v>19</v>
      </c>
      <c r="I137" s="202"/>
      <c r="J137" s="201">
        <f t="shared" si="0"/>
        <v>0</v>
      </c>
      <c r="K137" s="203"/>
      <c r="L137" s="204"/>
      <c r="M137" s="205" t="s">
        <v>1</v>
      </c>
      <c r="N137" s="206" t="s">
        <v>38</v>
      </c>
      <c r="O137" s="68"/>
      <c r="P137" s="193">
        <f t="shared" si="1"/>
        <v>0</v>
      </c>
      <c r="Q137" s="193">
        <v>3.3E-4</v>
      </c>
      <c r="R137" s="193">
        <f t="shared" si="2"/>
        <v>6.2699999999999995E-3</v>
      </c>
      <c r="S137" s="193">
        <v>0</v>
      </c>
      <c r="T137" s="194">
        <f t="shared" si="3"/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95" t="s">
        <v>220</v>
      </c>
      <c r="AT137" s="195" t="s">
        <v>256</v>
      </c>
      <c r="AU137" s="195" t="s">
        <v>180</v>
      </c>
      <c r="AY137" s="14" t="s">
        <v>172</v>
      </c>
      <c r="BE137" s="196">
        <f t="shared" si="4"/>
        <v>0</v>
      </c>
      <c r="BF137" s="196">
        <f t="shared" si="5"/>
        <v>0</v>
      </c>
      <c r="BG137" s="196">
        <f t="shared" si="6"/>
        <v>0</v>
      </c>
      <c r="BH137" s="196">
        <f t="shared" si="7"/>
        <v>0</v>
      </c>
      <c r="BI137" s="196">
        <f t="shared" si="8"/>
        <v>0</v>
      </c>
      <c r="BJ137" s="14" t="s">
        <v>180</v>
      </c>
      <c r="BK137" s="196">
        <f t="shared" si="9"/>
        <v>0</v>
      </c>
      <c r="BL137" s="14" t="s">
        <v>179</v>
      </c>
      <c r="BM137" s="195" t="s">
        <v>266</v>
      </c>
    </row>
    <row r="138" spans="1:65" s="2" customFormat="1" ht="14.45" customHeight="1">
      <c r="A138" s="31"/>
      <c r="B138" s="32"/>
      <c r="C138" s="184" t="s">
        <v>226</v>
      </c>
      <c r="D138" s="184" t="s">
        <v>175</v>
      </c>
      <c r="E138" s="185" t="s">
        <v>2132</v>
      </c>
      <c r="F138" s="186" t="s">
        <v>2133</v>
      </c>
      <c r="G138" s="187" t="s">
        <v>1048</v>
      </c>
      <c r="H138" s="188">
        <v>2</v>
      </c>
      <c r="I138" s="189"/>
      <c r="J138" s="188">
        <f t="shared" si="0"/>
        <v>0</v>
      </c>
      <c r="K138" s="190"/>
      <c r="L138" s="36"/>
      <c r="M138" s="191" t="s">
        <v>1</v>
      </c>
      <c r="N138" s="192" t="s">
        <v>38</v>
      </c>
      <c r="O138" s="68"/>
      <c r="P138" s="193">
        <f t="shared" si="1"/>
        <v>0</v>
      </c>
      <c r="Q138" s="193">
        <v>0</v>
      </c>
      <c r="R138" s="193">
        <f t="shared" si="2"/>
        <v>0</v>
      </c>
      <c r="S138" s="193">
        <v>0</v>
      </c>
      <c r="T138" s="194">
        <f t="shared" si="3"/>
        <v>0</v>
      </c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R138" s="195" t="s">
        <v>179</v>
      </c>
      <c r="AT138" s="195" t="s">
        <v>175</v>
      </c>
      <c r="AU138" s="195" t="s">
        <v>180</v>
      </c>
      <c r="AY138" s="14" t="s">
        <v>172</v>
      </c>
      <c r="BE138" s="196">
        <f t="shared" si="4"/>
        <v>0</v>
      </c>
      <c r="BF138" s="196">
        <f t="shared" si="5"/>
        <v>0</v>
      </c>
      <c r="BG138" s="196">
        <f t="shared" si="6"/>
        <v>0</v>
      </c>
      <c r="BH138" s="196">
        <f t="shared" si="7"/>
        <v>0</v>
      </c>
      <c r="BI138" s="196">
        <f t="shared" si="8"/>
        <v>0</v>
      </c>
      <c r="BJ138" s="14" t="s">
        <v>180</v>
      </c>
      <c r="BK138" s="196">
        <f t="shared" si="9"/>
        <v>0</v>
      </c>
      <c r="BL138" s="14" t="s">
        <v>179</v>
      </c>
      <c r="BM138" s="195" t="s">
        <v>376</v>
      </c>
    </row>
    <row r="139" spans="1:65" s="2" customFormat="1" ht="24.2" customHeight="1">
      <c r="A139" s="31"/>
      <c r="B139" s="32"/>
      <c r="C139" s="197" t="s">
        <v>232</v>
      </c>
      <c r="D139" s="197" t="s">
        <v>256</v>
      </c>
      <c r="E139" s="198" t="s">
        <v>2134</v>
      </c>
      <c r="F139" s="199" t="s">
        <v>2135</v>
      </c>
      <c r="G139" s="200" t="s">
        <v>1048</v>
      </c>
      <c r="H139" s="201">
        <v>2</v>
      </c>
      <c r="I139" s="202"/>
      <c r="J139" s="201">
        <f t="shared" si="0"/>
        <v>0</v>
      </c>
      <c r="K139" s="203"/>
      <c r="L139" s="204"/>
      <c r="M139" s="205" t="s">
        <v>1</v>
      </c>
      <c r="N139" s="206" t="s">
        <v>38</v>
      </c>
      <c r="O139" s="68"/>
      <c r="P139" s="193">
        <f t="shared" si="1"/>
        <v>0</v>
      </c>
      <c r="Q139" s="193">
        <v>3.3E-4</v>
      </c>
      <c r="R139" s="193">
        <f t="shared" si="2"/>
        <v>6.6E-4</v>
      </c>
      <c r="S139" s="193">
        <v>0</v>
      </c>
      <c r="T139" s="194">
        <f t="shared" si="3"/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95" t="s">
        <v>220</v>
      </c>
      <c r="AT139" s="195" t="s">
        <v>256</v>
      </c>
      <c r="AU139" s="195" t="s">
        <v>180</v>
      </c>
      <c r="AY139" s="14" t="s">
        <v>172</v>
      </c>
      <c r="BE139" s="196">
        <f t="shared" si="4"/>
        <v>0</v>
      </c>
      <c r="BF139" s="196">
        <f t="shared" si="5"/>
        <v>0</v>
      </c>
      <c r="BG139" s="196">
        <f t="shared" si="6"/>
        <v>0</v>
      </c>
      <c r="BH139" s="196">
        <f t="shared" si="7"/>
        <v>0</v>
      </c>
      <c r="BI139" s="196">
        <f t="shared" si="8"/>
        <v>0</v>
      </c>
      <c r="BJ139" s="14" t="s">
        <v>180</v>
      </c>
      <c r="BK139" s="196">
        <f t="shared" si="9"/>
        <v>0</v>
      </c>
      <c r="BL139" s="14" t="s">
        <v>179</v>
      </c>
      <c r="BM139" s="195" t="s">
        <v>8</v>
      </c>
    </row>
    <row r="140" spans="1:65" s="2" customFormat="1" ht="14.45" customHeight="1">
      <c r="A140" s="31"/>
      <c r="B140" s="32"/>
      <c r="C140" s="184" t="s">
        <v>237</v>
      </c>
      <c r="D140" s="184" t="s">
        <v>175</v>
      </c>
      <c r="E140" s="185" t="s">
        <v>1774</v>
      </c>
      <c r="F140" s="186" t="s">
        <v>1775</v>
      </c>
      <c r="G140" s="187" t="s">
        <v>337</v>
      </c>
      <c r="H140" s="188">
        <v>45</v>
      </c>
      <c r="I140" s="189"/>
      <c r="J140" s="188">
        <f t="shared" si="0"/>
        <v>0</v>
      </c>
      <c r="K140" s="190"/>
      <c r="L140" s="36"/>
      <c r="M140" s="191" t="s">
        <v>1</v>
      </c>
      <c r="N140" s="192" t="s">
        <v>38</v>
      </c>
      <c r="O140" s="68"/>
      <c r="P140" s="193">
        <f t="shared" si="1"/>
        <v>0</v>
      </c>
      <c r="Q140" s="193">
        <v>0</v>
      </c>
      <c r="R140" s="193">
        <f t="shared" si="2"/>
        <v>0</v>
      </c>
      <c r="S140" s="193">
        <v>0</v>
      </c>
      <c r="T140" s="194">
        <f t="shared" si="3"/>
        <v>0</v>
      </c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R140" s="195" t="s">
        <v>179</v>
      </c>
      <c r="AT140" s="195" t="s">
        <v>175</v>
      </c>
      <c r="AU140" s="195" t="s">
        <v>180</v>
      </c>
      <c r="AY140" s="14" t="s">
        <v>172</v>
      </c>
      <c r="BE140" s="196">
        <f t="shared" si="4"/>
        <v>0</v>
      </c>
      <c r="BF140" s="196">
        <f t="shared" si="5"/>
        <v>0</v>
      </c>
      <c r="BG140" s="196">
        <f t="shared" si="6"/>
        <v>0</v>
      </c>
      <c r="BH140" s="196">
        <f t="shared" si="7"/>
        <v>0</v>
      </c>
      <c r="BI140" s="196">
        <f t="shared" si="8"/>
        <v>0</v>
      </c>
      <c r="BJ140" s="14" t="s">
        <v>180</v>
      </c>
      <c r="BK140" s="196">
        <f t="shared" si="9"/>
        <v>0</v>
      </c>
      <c r="BL140" s="14" t="s">
        <v>179</v>
      </c>
      <c r="BM140" s="195" t="s">
        <v>241</v>
      </c>
    </row>
    <row r="141" spans="1:65" s="12" customFormat="1" ht="22.9" customHeight="1">
      <c r="B141" s="168"/>
      <c r="C141" s="169"/>
      <c r="D141" s="170" t="s">
        <v>71</v>
      </c>
      <c r="E141" s="182" t="s">
        <v>226</v>
      </c>
      <c r="F141" s="182" t="s">
        <v>1045</v>
      </c>
      <c r="G141" s="169"/>
      <c r="H141" s="169"/>
      <c r="I141" s="172"/>
      <c r="J141" s="183">
        <f>BK141</f>
        <v>0</v>
      </c>
      <c r="K141" s="169"/>
      <c r="L141" s="174"/>
      <c r="M141" s="175"/>
      <c r="N141" s="176"/>
      <c r="O141" s="176"/>
      <c r="P141" s="177">
        <f>P142</f>
        <v>0</v>
      </c>
      <c r="Q141" s="176"/>
      <c r="R141" s="177">
        <f>R142</f>
        <v>3.15E-3</v>
      </c>
      <c r="S141" s="176"/>
      <c r="T141" s="178">
        <f>T142</f>
        <v>2.1000000000000001E-2</v>
      </c>
      <c r="AR141" s="179" t="s">
        <v>80</v>
      </c>
      <c r="AT141" s="180" t="s">
        <v>71</v>
      </c>
      <c r="AU141" s="180" t="s">
        <v>80</v>
      </c>
      <c r="AY141" s="179" t="s">
        <v>172</v>
      </c>
      <c r="BK141" s="181">
        <f>BK142</f>
        <v>0</v>
      </c>
    </row>
    <row r="142" spans="1:65" s="2" customFormat="1" ht="24.2" customHeight="1">
      <c r="A142" s="31"/>
      <c r="B142" s="32"/>
      <c r="C142" s="184" t="s">
        <v>245</v>
      </c>
      <c r="D142" s="184" t="s">
        <v>175</v>
      </c>
      <c r="E142" s="185" t="s">
        <v>1046</v>
      </c>
      <c r="F142" s="186" t="s">
        <v>1047</v>
      </c>
      <c r="G142" s="187" t="s">
        <v>1048</v>
      </c>
      <c r="H142" s="188">
        <v>7</v>
      </c>
      <c r="I142" s="189"/>
      <c r="J142" s="188">
        <f>ROUND(I142*H142,2)</f>
        <v>0</v>
      </c>
      <c r="K142" s="190"/>
      <c r="L142" s="36"/>
      <c r="M142" s="191" t="s">
        <v>1</v>
      </c>
      <c r="N142" s="192" t="s">
        <v>38</v>
      </c>
      <c r="O142" s="68"/>
      <c r="P142" s="193">
        <f>O142*H142</f>
        <v>0</v>
      </c>
      <c r="Q142" s="193">
        <v>4.4999999999999999E-4</v>
      </c>
      <c r="R142" s="193">
        <f>Q142*H142</f>
        <v>3.15E-3</v>
      </c>
      <c r="S142" s="193">
        <v>3.0000000000000001E-3</v>
      </c>
      <c r="T142" s="194">
        <f>S142*H142</f>
        <v>2.1000000000000001E-2</v>
      </c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R142" s="195" t="s">
        <v>179</v>
      </c>
      <c r="AT142" s="195" t="s">
        <v>175</v>
      </c>
      <c r="AU142" s="195" t="s">
        <v>180</v>
      </c>
      <c r="AY142" s="14" t="s">
        <v>172</v>
      </c>
      <c r="BE142" s="196">
        <f>IF(N142="základná",J142,0)</f>
        <v>0</v>
      </c>
      <c r="BF142" s="196">
        <f>IF(N142="znížená",J142,0)</f>
        <v>0</v>
      </c>
      <c r="BG142" s="196">
        <f>IF(N142="zákl. prenesená",J142,0)</f>
        <v>0</v>
      </c>
      <c r="BH142" s="196">
        <f>IF(N142="zníž. prenesená",J142,0)</f>
        <v>0</v>
      </c>
      <c r="BI142" s="196">
        <f>IF(N142="nulová",J142,0)</f>
        <v>0</v>
      </c>
      <c r="BJ142" s="14" t="s">
        <v>180</v>
      </c>
      <c r="BK142" s="196">
        <f>ROUND(I142*H142,2)</f>
        <v>0</v>
      </c>
      <c r="BL142" s="14" t="s">
        <v>179</v>
      </c>
      <c r="BM142" s="195" t="s">
        <v>386</v>
      </c>
    </row>
    <row r="143" spans="1:65" s="12" customFormat="1" ht="25.9" customHeight="1">
      <c r="B143" s="168"/>
      <c r="C143" s="169"/>
      <c r="D143" s="170" t="s">
        <v>71</v>
      </c>
      <c r="E143" s="171" t="s">
        <v>1049</v>
      </c>
      <c r="F143" s="171" t="s">
        <v>1050</v>
      </c>
      <c r="G143" s="169"/>
      <c r="H143" s="169"/>
      <c r="I143" s="172"/>
      <c r="J143" s="173">
        <f>BK143</f>
        <v>0</v>
      </c>
      <c r="K143" s="169"/>
      <c r="L143" s="174"/>
      <c r="M143" s="175"/>
      <c r="N143" s="176"/>
      <c r="O143" s="176"/>
      <c r="P143" s="177">
        <f>P144+P181+P331</f>
        <v>0</v>
      </c>
      <c r="Q143" s="176"/>
      <c r="R143" s="177">
        <f>R144+R181+R331</f>
        <v>16.839185000000001</v>
      </c>
      <c r="S143" s="176"/>
      <c r="T143" s="178">
        <f>T144+T181+T331</f>
        <v>0.34</v>
      </c>
      <c r="AR143" s="179" t="s">
        <v>80</v>
      </c>
      <c r="AT143" s="180" t="s">
        <v>71</v>
      </c>
      <c r="AU143" s="180" t="s">
        <v>72</v>
      </c>
      <c r="AY143" s="179" t="s">
        <v>172</v>
      </c>
      <c r="BK143" s="181">
        <f>BK144+BK181+BK331</f>
        <v>0</v>
      </c>
    </row>
    <row r="144" spans="1:65" s="12" customFormat="1" ht="22.9" customHeight="1">
      <c r="B144" s="168"/>
      <c r="C144" s="169"/>
      <c r="D144" s="170" t="s">
        <v>71</v>
      </c>
      <c r="E144" s="182" t="s">
        <v>1051</v>
      </c>
      <c r="F144" s="182" t="s">
        <v>1052</v>
      </c>
      <c r="G144" s="169"/>
      <c r="H144" s="169"/>
      <c r="I144" s="172"/>
      <c r="J144" s="183">
        <f>BK144</f>
        <v>0</v>
      </c>
      <c r="K144" s="169"/>
      <c r="L144" s="174"/>
      <c r="M144" s="175"/>
      <c r="N144" s="176"/>
      <c r="O144" s="176"/>
      <c r="P144" s="177">
        <f>SUM(P145:P180)</f>
        <v>0</v>
      </c>
      <c r="Q144" s="176"/>
      <c r="R144" s="177">
        <f>SUM(R145:R180)</f>
        <v>6.7655000000000007E-2</v>
      </c>
      <c r="S144" s="176"/>
      <c r="T144" s="178">
        <f>SUM(T145:T180)</f>
        <v>0</v>
      </c>
      <c r="AR144" s="179" t="s">
        <v>80</v>
      </c>
      <c r="AT144" s="180" t="s">
        <v>71</v>
      </c>
      <c r="AU144" s="180" t="s">
        <v>80</v>
      </c>
      <c r="AY144" s="179" t="s">
        <v>172</v>
      </c>
      <c r="BK144" s="181">
        <f>SUM(BK145:BK180)</f>
        <v>0</v>
      </c>
    </row>
    <row r="145" spans="1:65" s="2" customFormat="1" ht="24.2" customHeight="1">
      <c r="A145" s="31"/>
      <c r="B145" s="32"/>
      <c r="C145" s="184" t="s">
        <v>251</v>
      </c>
      <c r="D145" s="184" t="s">
        <v>175</v>
      </c>
      <c r="E145" s="185" t="s">
        <v>1053</v>
      </c>
      <c r="F145" s="186" t="s">
        <v>1054</v>
      </c>
      <c r="G145" s="187" t="s">
        <v>337</v>
      </c>
      <c r="H145" s="188">
        <v>1.5</v>
      </c>
      <c r="I145" s="189"/>
      <c r="J145" s="188">
        <f t="shared" ref="J145:J180" si="10">ROUND(I145*H145,2)</f>
        <v>0</v>
      </c>
      <c r="K145" s="190"/>
      <c r="L145" s="36"/>
      <c r="M145" s="191" t="s">
        <v>1</v>
      </c>
      <c r="N145" s="192" t="s">
        <v>38</v>
      </c>
      <c r="O145" s="68"/>
      <c r="P145" s="193">
        <f t="shared" ref="P145:P180" si="11">O145*H145</f>
        <v>0</v>
      </c>
      <c r="Q145" s="193">
        <v>0</v>
      </c>
      <c r="R145" s="193">
        <f t="shared" ref="R145:R180" si="12">Q145*H145</f>
        <v>0</v>
      </c>
      <c r="S145" s="193">
        <v>0</v>
      </c>
      <c r="T145" s="194">
        <f t="shared" ref="T145:T180" si="13">S145*H145</f>
        <v>0</v>
      </c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R145" s="195" t="s">
        <v>179</v>
      </c>
      <c r="AT145" s="195" t="s">
        <v>175</v>
      </c>
      <c r="AU145" s="195" t="s">
        <v>180</v>
      </c>
      <c r="AY145" s="14" t="s">
        <v>172</v>
      </c>
      <c r="BE145" s="196">
        <f t="shared" ref="BE145:BE180" si="14">IF(N145="základná",J145,0)</f>
        <v>0</v>
      </c>
      <c r="BF145" s="196">
        <f t="shared" ref="BF145:BF180" si="15">IF(N145="znížená",J145,0)</f>
        <v>0</v>
      </c>
      <c r="BG145" s="196">
        <f t="shared" ref="BG145:BG180" si="16">IF(N145="zákl. prenesená",J145,0)</f>
        <v>0</v>
      </c>
      <c r="BH145" s="196">
        <f t="shared" ref="BH145:BH180" si="17">IF(N145="zníž. prenesená",J145,0)</f>
        <v>0</v>
      </c>
      <c r="BI145" s="196">
        <f t="shared" ref="BI145:BI180" si="18">IF(N145="nulová",J145,0)</f>
        <v>0</v>
      </c>
      <c r="BJ145" s="14" t="s">
        <v>180</v>
      </c>
      <c r="BK145" s="196">
        <f t="shared" ref="BK145:BK180" si="19">ROUND(I145*H145,2)</f>
        <v>0</v>
      </c>
      <c r="BL145" s="14" t="s">
        <v>179</v>
      </c>
      <c r="BM145" s="195" t="s">
        <v>398</v>
      </c>
    </row>
    <row r="146" spans="1:65" s="2" customFormat="1" ht="24.2" customHeight="1">
      <c r="A146" s="31"/>
      <c r="B146" s="32"/>
      <c r="C146" s="197" t="s">
        <v>255</v>
      </c>
      <c r="D146" s="197" t="s">
        <v>256</v>
      </c>
      <c r="E146" s="198" t="s">
        <v>1055</v>
      </c>
      <c r="F146" s="199" t="s">
        <v>1056</v>
      </c>
      <c r="G146" s="200" t="s">
        <v>337</v>
      </c>
      <c r="H146" s="201">
        <v>1.5</v>
      </c>
      <c r="I146" s="202"/>
      <c r="J146" s="201">
        <f t="shared" si="10"/>
        <v>0</v>
      </c>
      <c r="K146" s="203"/>
      <c r="L146" s="204"/>
      <c r="M146" s="205" t="s">
        <v>1</v>
      </c>
      <c r="N146" s="206" t="s">
        <v>38</v>
      </c>
      <c r="O146" s="68"/>
      <c r="P146" s="193">
        <f t="shared" si="11"/>
        <v>0</v>
      </c>
      <c r="Q146" s="193">
        <v>2.5000000000000001E-4</v>
      </c>
      <c r="R146" s="193">
        <f t="shared" si="12"/>
        <v>3.7500000000000001E-4</v>
      </c>
      <c r="S146" s="193">
        <v>0</v>
      </c>
      <c r="T146" s="194">
        <f t="shared" si="13"/>
        <v>0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95" t="s">
        <v>220</v>
      </c>
      <c r="AT146" s="195" t="s">
        <v>256</v>
      </c>
      <c r="AU146" s="195" t="s">
        <v>180</v>
      </c>
      <c r="AY146" s="14" t="s">
        <v>172</v>
      </c>
      <c r="BE146" s="196">
        <f t="shared" si="14"/>
        <v>0</v>
      </c>
      <c r="BF146" s="196">
        <f t="shared" si="15"/>
        <v>0</v>
      </c>
      <c r="BG146" s="196">
        <f t="shared" si="16"/>
        <v>0</v>
      </c>
      <c r="BH146" s="196">
        <f t="shared" si="17"/>
        <v>0</v>
      </c>
      <c r="BI146" s="196">
        <f t="shared" si="18"/>
        <v>0</v>
      </c>
      <c r="BJ146" s="14" t="s">
        <v>180</v>
      </c>
      <c r="BK146" s="196">
        <f t="shared" si="19"/>
        <v>0</v>
      </c>
      <c r="BL146" s="14" t="s">
        <v>179</v>
      </c>
      <c r="BM146" s="195" t="s">
        <v>406</v>
      </c>
    </row>
    <row r="147" spans="1:65" s="2" customFormat="1" ht="24.2" customHeight="1">
      <c r="A147" s="31"/>
      <c r="B147" s="32"/>
      <c r="C147" s="184" t="s">
        <v>260</v>
      </c>
      <c r="D147" s="184" t="s">
        <v>175</v>
      </c>
      <c r="E147" s="185" t="s">
        <v>1783</v>
      </c>
      <c r="F147" s="186" t="s">
        <v>1784</v>
      </c>
      <c r="G147" s="187" t="s">
        <v>337</v>
      </c>
      <c r="H147" s="188">
        <v>6</v>
      </c>
      <c r="I147" s="189"/>
      <c r="J147" s="188">
        <f t="shared" si="10"/>
        <v>0</v>
      </c>
      <c r="K147" s="190"/>
      <c r="L147" s="36"/>
      <c r="M147" s="191" t="s">
        <v>1</v>
      </c>
      <c r="N147" s="192" t="s">
        <v>38</v>
      </c>
      <c r="O147" s="68"/>
      <c r="P147" s="193">
        <f t="shared" si="11"/>
        <v>0</v>
      </c>
      <c r="Q147" s="193">
        <v>0</v>
      </c>
      <c r="R147" s="193">
        <f t="shared" si="12"/>
        <v>0</v>
      </c>
      <c r="S147" s="193">
        <v>0</v>
      </c>
      <c r="T147" s="194">
        <f t="shared" si="13"/>
        <v>0</v>
      </c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R147" s="195" t="s">
        <v>179</v>
      </c>
      <c r="AT147" s="195" t="s">
        <v>175</v>
      </c>
      <c r="AU147" s="195" t="s">
        <v>180</v>
      </c>
      <c r="AY147" s="14" t="s">
        <v>172</v>
      </c>
      <c r="BE147" s="196">
        <f t="shared" si="14"/>
        <v>0</v>
      </c>
      <c r="BF147" s="196">
        <f t="shared" si="15"/>
        <v>0</v>
      </c>
      <c r="BG147" s="196">
        <f t="shared" si="16"/>
        <v>0</v>
      </c>
      <c r="BH147" s="196">
        <f t="shared" si="17"/>
        <v>0</v>
      </c>
      <c r="BI147" s="196">
        <f t="shared" si="18"/>
        <v>0</v>
      </c>
      <c r="BJ147" s="14" t="s">
        <v>180</v>
      </c>
      <c r="BK147" s="196">
        <f t="shared" si="19"/>
        <v>0</v>
      </c>
      <c r="BL147" s="14" t="s">
        <v>179</v>
      </c>
      <c r="BM147" s="195" t="s">
        <v>416</v>
      </c>
    </row>
    <row r="148" spans="1:65" s="2" customFormat="1" ht="24.2" customHeight="1">
      <c r="A148" s="31"/>
      <c r="B148" s="32"/>
      <c r="C148" s="197" t="s">
        <v>266</v>
      </c>
      <c r="D148" s="197" t="s">
        <v>256</v>
      </c>
      <c r="E148" s="198" t="s">
        <v>1785</v>
      </c>
      <c r="F148" s="199" t="s">
        <v>1786</v>
      </c>
      <c r="G148" s="200" t="s">
        <v>337</v>
      </c>
      <c r="H148" s="201">
        <v>6</v>
      </c>
      <c r="I148" s="202"/>
      <c r="J148" s="201">
        <f t="shared" si="10"/>
        <v>0</v>
      </c>
      <c r="K148" s="203"/>
      <c r="L148" s="204"/>
      <c r="M148" s="205" t="s">
        <v>1</v>
      </c>
      <c r="N148" s="206" t="s">
        <v>38</v>
      </c>
      <c r="O148" s="68"/>
      <c r="P148" s="193">
        <f t="shared" si="11"/>
        <v>0</v>
      </c>
      <c r="Q148" s="193">
        <v>0</v>
      </c>
      <c r="R148" s="193">
        <f t="shared" si="12"/>
        <v>0</v>
      </c>
      <c r="S148" s="193">
        <v>0</v>
      </c>
      <c r="T148" s="194">
        <f t="shared" si="13"/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95" t="s">
        <v>220</v>
      </c>
      <c r="AT148" s="195" t="s">
        <v>256</v>
      </c>
      <c r="AU148" s="195" t="s">
        <v>180</v>
      </c>
      <c r="AY148" s="14" t="s">
        <v>172</v>
      </c>
      <c r="BE148" s="196">
        <f t="shared" si="14"/>
        <v>0</v>
      </c>
      <c r="BF148" s="196">
        <f t="shared" si="15"/>
        <v>0</v>
      </c>
      <c r="BG148" s="196">
        <f t="shared" si="16"/>
        <v>0</v>
      </c>
      <c r="BH148" s="196">
        <f t="shared" si="17"/>
        <v>0</v>
      </c>
      <c r="BI148" s="196">
        <f t="shared" si="18"/>
        <v>0</v>
      </c>
      <c r="BJ148" s="14" t="s">
        <v>180</v>
      </c>
      <c r="BK148" s="196">
        <f t="shared" si="19"/>
        <v>0</v>
      </c>
      <c r="BL148" s="14" t="s">
        <v>179</v>
      </c>
      <c r="BM148" s="195" t="s">
        <v>426</v>
      </c>
    </row>
    <row r="149" spans="1:65" s="2" customFormat="1" ht="24.2" customHeight="1">
      <c r="A149" s="31"/>
      <c r="B149" s="32"/>
      <c r="C149" s="184" t="s">
        <v>272</v>
      </c>
      <c r="D149" s="184" t="s">
        <v>175</v>
      </c>
      <c r="E149" s="185" t="s">
        <v>1112</v>
      </c>
      <c r="F149" s="186" t="s">
        <v>1113</v>
      </c>
      <c r="G149" s="187" t="s">
        <v>1048</v>
      </c>
      <c r="H149" s="188">
        <v>7</v>
      </c>
      <c r="I149" s="189"/>
      <c r="J149" s="188">
        <f t="shared" si="10"/>
        <v>0</v>
      </c>
      <c r="K149" s="190"/>
      <c r="L149" s="36"/>
      <c r="M149" s="191" t="s">
        <v>1</v>
      </c>
      <c r="N149" s="192" t="s">
        <v>38</v>
      </c>
      <c r="O149" s="68"/>
      <c r="P149" s="193">
        <f t="shared" si="11"/>
        <v>0</v>
      </c>
      <c r="Q149" s="193">
        <v>0</v>
      </c>
      <c r="R149" s="193">
        <f t="shared" si="12"/>
        <v>0</v>
      </c>
      <c r="S149" s="193">
        <v>0</v>
      </c>
      <c r="T149" s="194">
        <f t="shared" si="13"/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95" t="s">
        <v>179</v>
      </c>
      <c r="AT149" s="195" t="s">
        <v>175</v>
      </c>
      <c r="AU149" s="195" t="s">
        <v>180</v>
      </c>
      <c r="AY149" s="14" t="s">
        <v>172</v>
      </c>
      <c r="BE149" s="196">
        <f t="shared" si="14"/>
        <v>0</v>
      </c>
      <c r="BF149" s="196">
        <f t="shared" si="15"/>
        <v>0</v>
      </c>
      <c r="BG149" s="196">
        <f t="shared" si="16"/>
        <v>0</v>
      </c>
      <c r="BH149" s="196">
        <f t="shared" si="17"/>
        <v>0</v>
      </c>
      <c r="BI149" s="196">
        <f t="shared" si="18"/>
        <v>0</v>
      </c>
      <c r="BJ149" s="14" t="s">
        <v>180</v>
      </c>
      <c r="BK149" s="196">
        <f t="shared" si="19"/>
        <v>0</v>
      </c>
      <c r="BL149" s="14" t="s">
        <v>179</v>
      </c>
      <c r="BM149" s="195" t="s">
        <v>438</v>
      </c>
    </row>
    <row r="150" spans="1:65" s="2" customFormat="1" ht="24.2" customHeight="1">
      <c r="A150" s="31"/>
      <c r="B150" s="32"/>
      <c r="C150" s="197" t="s">
        <v>376</v>
      </c>
      <c r="D150" s="197" t="s">
        <v>256</v>
      </c>
      <c r="E150" s="198" t="s">
        <v>1787</v>
      </c>
      <c r="F150" s="199" t="s">
        <v>1788</v>
      </c>
      <c r="G150" s="200" t="s">
        <v>1048</v>
      </c>
      <c r="H150" s="201">
        <v>6</v>
      </c>
      <c r="I150" s="202"/>
      <c r="J150" s="201">
        <f t="shared" si="10"/>
        <v>0</v>
      </c>
      <c r="K150" s="203"/>
      <c r="L150" s="204"/>
      <c r="M150" s="205" t="s">
        <v>1</v>
      </c>
      <c r="N150" s="206" t="s">
        <v>38</v>
      </c>
      <c r="O150" s="68"/>
      <c r="P150" s="193">
        <f t="shared" si="11"/>
        <v>0</v>
      </c>
      <c r="Q150" s="193">
        <v>0</v>
      </c>
      <c r="R150" s="193">
        <f t="shared" si="12"/>
        <v>0</v>
      </c>
      <c r="S150" s="193">
        <v>0</v>
      </c>
      <c r="T150" s="194">
        <f t="shared" si="13"/>
        <v>0</v>
      </c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R150" s="195" t="s">
        <v>220</v>
      </c>
      <c r="AT150" s="195" t="s">
        <v>256</v>
      </c>
      <c r="AU150" s="195" t="s">
        <v>180</v>
      </c>
      <c r="AY150" s="14" t="s">
        <v>172</v>
      </c>
      <c r="BE150" s="196">
        <f t="shared" si="14"/>
        <v>0</v>
      </c>
      <c r="BF150" s="196">
        <f t="shared" si="15"/>
        <v>0</v>
      </c>
      <c r="BG150" s="196">
        <f t="shared" si="16"/>
        <v>0</v>
      </c>
      <c r="BH150" s="196">
        <f t="shared" si="17"/>
        <v>0</v>
      </c>
      <c r="BI150" s="196">
        <f t="shared" si="18"/>
        <v>0</v>
      </c>
      <c r="BJ150" s="14" t="s">
        <v>180</v>
      </c>
      <c r="BK150" s="196">
        <f t="shared" si="19"/>
        <v>0</v>
      </c>
      <c r="BL150" s="14" t="s">
        <v>179</v>
      </c>
      <c r="BM150" s="195" t="s">
        <v>450</v>
      </c>
    </row>
    <row r="151" spans="1:65" s="2" customFormat="1" ht="24.2" customHeight="1">
      <c r="A151" s="31"/>
      <c r="B151" s="32"/>
      <c r="C151" s="197" t="s">
        <v>380</v>
      </c>
      <c r="D151" s="197" t="s">
        <v>256</v>
      </c>
      <c r="E151" s="198" t="s">
        <v>1789</v>
      </c>
      <c r="F151" s="199" t="s">
        <v>1790</v>
      </c>
      <c r="G151" s="200" t="s">
        <v>1048</v>
      </c>
      <c r="H151" s="201">
        <v>6</v>
      </c>
      <c r="I151" s="202"/>
      <c r="J151" s="201">
        <f t="shared" si="10"/>
        <v>0</v>
      </c>
      <c r="K151" s="203"/>
      <c r="L151" s="204"/>
      <c r="M151" s="205" t="s">
        <v>1</v>
      </c>
      <c r="N151" s="206" t="s">
        <v>38</v>
      </c>
      <c r="O151" s="68"/>
      <c r="P151" s="193">
        <f t="shared" si="11"/>
        <v>0</v>
      </c>
      <c r="Q151" s="193">
        <v>8.2000000000000007E-3</v>
      </c>
      <c r="R151" s="193">
        <f t="shared" si="12"/>
        <v>4.9200000000000008E-2</v>
      </c>
      <c r="S151" s="193">
        <v>0</v>
      </c>
      <c r="T151" s="194">
        <f t="shared" si="13"/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95" t="s">
        <v>220</v>
      </c>
      <c r="AT151" s="195" t="s">
        <v>256</v>
      </c>
      <c r="AU151" s="195" t="s">
        <v>180</v>
      </c>
      <c r="AY151" s="14" t="s">
        <v>172</v>
      </c>
      <c r="BE151" s="196">
        <f t="shared" si="14"/>
        <v>0</v>
      </c>
      <c r="BF151" s="196">
        <f t="shared" si="15"/>
        <v>0</v>
      </c>
      <c r="BG151" s="196">
        <f t="shared" si="16"/>
        <v>0</v>
      </c>
      <c r="BH151" s="196">
        <f t="shared" si="17"/>
        <v>0</v>
      </c>
      <c r="BI151" s="196">
        <f t="shared" si="18"/>
        <v>0</v>
      </c>
      <c r="BJ151" s="14" t="s">
        <v>180</v>
      </c>
      <c r="BK151" s="196">
        <f t="shared" si="19"/>
        <v>0</v>
      </c>
      <c r="BL151" s="14" t="s">
        <v>179</v>
      </c>
      <c r="BM151" s="195" t="s">
        <v>462</v>
      </c>
    </row>
    <row r="152" spans="1:65" s="2" customFormat="1" ht="24.2" customHeight="1">
      <c r="A152" s="31"/>
      <c r="B152" s="32"/>
      <c r="C152" s="184" t="s">
        <v>8</v>
      </c>
      <c r="D152" s="184" t="s">
        <v>175</v>
      </c>
      <c r="E152" s="185" t="s">
        <v>1116</v>
      </c>
      <c r="F152" s="186" t="s">
        <v>1117</v>
      </c>
      <c r="G152" s="187" t="s">
        <v>1048</v>
      </c>
      <c r="H152" s="188">
        <v>6</v>
      </c>
      <c r="I152" s="189"/>
      <c r="J152" s="188">
        <f t="shared" si="10"/>
        <v>0</v>
      </c>
      <c r="K152" s="190"/>
      <c r="L152" s="36"/>
      <c r="M152" s="191" t="s">
        <v>1</v>
      </c>
      <c r="N152" s="192" t="s">
        <v>38</v>
      </c>
      <c r="O152" s="68"/>
      <c r="P152" s="193">
        <f t="shared" si="11"/>
        <v>0</v>
      </c>
      <c r="Q152" s="193">
        <v>0</v>
      </c>
      <c r="R152" s="193">
        <f t="shared" si="12"/>
        <v>0</v>
      </c>
      <c r="S152" s="193">
        <v>0</v>
      </c>
      <c r="T152" s="194">
        <f t="shared" si="13"/>
        <v>0</v>
      </c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R152" s="195" t="s">
        <v>179</v>
      </c>
      <c r="AT152" s="195" t="s">
        <v>175</v>
      </c>
      <c r="AU152" s="195" t="s">
        <v>180</v>
      </c>
      <c r="AY152" s="14" t="s">
        <v>172</v>
      </c>
      <c r="BE152" s="196">
        <f t="shared" si="14"/>
        <v>0</v>
      </c>
      <c r="BF152" s="196">
        <f t="shared" si="15"/>
        <v>0</v>
      </c>
      <c r="BG152" s="196">
        <f t="shared" si="16"/>
        <v>0</v>
      </c>
      <c r="BH152" s="196">
        <f t="shared" si="17"/>
        <v>0</v>
      </c>
      <c r="BI152" s="196">
        <f t="shared" si="18"/>
        <v>0</v>
      </c>
      <c r="BJ152" s="14" t="s">
        <v>180</v>
      </c>
      <c r="BK152" s="196">
        <f t="shared" si="19"/>
        <v>0</v>
      </c>
      <c r="BL152" s="14" t="s">
        <v>179</v>
      </c>
      <c r="BM152" s="195" t="s">
        <v>472</v>
      </c>
    </row>
    <row r="153" spans="1:65" s="2" customFormat="1" ht="24.2" customHeight="1">
      <c r="A153" s="31"/>
      <c r="B153" s="32"/>
      <c r="C153" s="184" t="s">
        <v>384</v>
      </c>
      <c r="D153" s="184" t="s">
        <v>175</v>
      </c>
      <c r="E153" s="185" t="s">
        <v>1118</v>
      </c>
      <c r="F153" s="186" t="s">
        <v>2363</v>
      </c>
      <c r="G153" s="187" t="s">
        <v>1048</v>
      </c>
      <c r="H153" s="188">
        <v>15</v>
      </c>
      <c r="I153" s="189"/>
      <c r="J153" s="188">
        <f t="shared" si="10"/>
        <v>0</v>
      </c>
      <c r="K153" s="190"/>
      <c r="L153" s="36"/>
      <c r="M153" s="191" t="s">
        <v>1</v>
      </c>
      <c r="N153" s="192" t="s">
        <v>38</v>
      </c>
      <c r="O153" s="68"/>
      <c r="P153" s="193">
        <f t="shared" si="11"/>
        <v>0</v>
      </c>
      <c r="Q153" s="193">
        <v>0</v>
      </c>
      <c r="R153" s="193">
        <f t="shared" si="12"/>
        <v>0</v>
      </c>
      <c r="S153" s="193">
        <v>0</v>
      </c>
      <c r="T153" s="194">
        <f t="shared" si="13"/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95" t="s">
        <v>179</v>
      </c>
      <c r="AT153" s="195" t="s">
        <v>175</v>
      </c>
      <c r="AU153" s="195" t="s">
        <v>180</v>
      </c>
      <c r="AY153" s="14" t="s">
        <v>172</v>
      </c>
      <c r="BE153" s="196">
        <f t="shared" si="14"/>
        <v>0</v>
      </c>
      <c r="BF153" s="196">
        <f t="shared" si="15"/>
        <v>0</v>
      </c>
      <c r="BG153" s="196">
        <f t="shared" si="16"/>
        <v>0</v>
      </c>
      <c r="BH153" s="196">
        <f t="shared" si="17"/>
        <v>0</v>
      </c>
      <c r="BI153" s="196">
        <f t="shared" si="18"/>
        <v>0</v>
      </c>
      <c r="BJ153" s="14" t="s">
        <v>180</v>
      </c>
      <c r="BK153" s="196">
        <f t="shared" si="19"/>
        <v>0</v>
      </c>
      <c r="BL153" s="14" t="s">
        <v>179</v>
      </c>
      <c r="BM153" s="195" t="s">
        <v>482</v>
      </c>
    </row>
    <row r="154" spans="1:65" s="2" customFormat="1" ht="24.2" customHeight="1">
      <c r="A154" s="31"/>
      <c r="B154" s="32"/>
      <c r="C154" s="184" t="s">
        <v>241</v>
      </c>
      <c r="D154" s="184" t="s">
        <v>175</v>
      </c>
      <c r="E154" s="185" t="s">
        <v>1120</v>
      </c>
      <c r="F154" s="186" t="s">
        <v>2364</v>
      </c>
      <c r="G154" s="187" t="s">
        <v>1048</v>
      </c>
      <c r="H154" s="188">
        <v>16</v>
      </c>
      <c r="I154" s="189"/>
      <c r="J154" s="188">
        <f t="shared" si="10"/>
        <v>0</v>
      </c>
      <c r="K154" s="190"/>
      <c r="L154" s="36"/>
      <c r="M154" s="191" t="s">
        <v>1</v>
      </c>
      <c r="N154" s="192" t="s">
        <v>38</v>
      </c>
      <c r="O154" s="68"/>
      <c r="P154" s="193">
        <f t="shared" si="11"/>
        <v>0</v>
      </c>
      <c r="Q154" s="193">
        <v>0</v>
      </c>
      <c r="R154" s="193">
        <f t="shared" si="12"/>
        <v>0</v>
      </c>
      <c r="S154" s="193">
        <v>0</v>
      </c>
      <c r="T154" s="194">
        <f t="shared" si="13"/>
        <v>0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95" t="s">
        <v>179</v>
      </c>
      <c r="AT154" s="195" t="s">
        <v>175</v>
      </c>
      <c r="AU154" s="195" t="s">
        <v>180</v>
      </c>
      <c r="AY154" s="14" t="s">
        <v>172</v>
      </c>
      <c r="BE154" s="196">
        <f t="shared" si="14"/>
        <v>0</v>
      </c>
      <c r="BF154" s="196">
        <f t="shared" si="15"/>
        <v>0</v>
      </c>
      <c r="BG154" s="196">
        <f t="shared" si="16"/>
        <v>0</v>
      </c>
      <c r="BH154" s="196">
        <f t="shared" si="17"/>
        <v>0</v>
      </c>
      <c r="BI154" s="196">
        <f t="shared" si="18"/>
        <v>0</v>
      </c>
      <c r="BJ154" s="14" t="s">
        <v>180</v>
      </c>
      <c r="BK154" s="196">
        <f t="shared" si="19"/>
        <v>0</v>
      </c>
      <c r="BL154" s="14" t="s">
        <v>179</v>
      </c>
      <c r="BM154" s="195" t="s">
        <v>490</v>
      </c>
    </row>
    <row r="155" spans="1:65" s="2" customFormat="1" ht="24.2" customHeight="1">
      <c r="A155" s="31"/>
      <c r="B155" s="32"/>
      <c r="C155" s="184" t="s">
        <v>385</v>
      </c>
      <c r="D155" s="184" t="s">
        <v>175</v>
      </c>
      <c r="E155" s="185" t="s">
        <v>1122</v>
      </c>
      <c r="F155" s="186" t="s">
        <v>1123</v>
      </c>
      <c r="G155" s="187" t="s">
        <v>1048</v>
      </c>
      <c r="H155" s="188">
        <v>1</v>
      </c>
      <c r="I155" s="189"/>
      <c r="J155" s="188">
        <f t="shared" si="10"/>
        <v>0</v>
      </c>
      <c r="K155" s="190"/>
      <c r="L155" s="36"/>
      <c r="M155" s="191" t="s">
        <v>1</v>
      </c>
      <c r="N155" s="192" t="s">
        <v>38</v>
      </c>
      <c r="O155" s="68"/>
      <c r="P155" s="193">
        <f t="shared" si="11"/>
        <v>0</v>
      </c>
      <c r="Q155" s="193">
        <v>0</v>
      </c>
      <c r="R155" s="193">
        <f t="shared" si="12"/>
        <v>0</v>
      </c>
      <c r="S155" s="193">
        <v>0</v>
      </c>
      <c r="T155" s="194">
        <f t="shared" si="13"/>
        <v>0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R155" s="195" t="s">
        <v>179</v>
      </c>
      <c r="AT155" s="195" t="s">
        <v>175</v>
      </c>
      <c r="AU155" s="195" t="s">
        <v>180</v>
      </c>
      <c r="AY155" s="14" t="s">
        <v>172</v>
      </c>
      <c r="BE155" s="196">
        <f t="shared" si="14"/>
        <v>0</v>
      </c>
      <c r="BF155" s="196">
        <f t="shared" si="15"/>
        <v>0</v>
      </c>
      <c r="BG155" s="196">
        <f t="shared" si="16"/>
        <v>0</v>
      </c>
      <c r="BH155" s="196">
        <f t="shared" si="17"/>
        <v>0</v>
      </c>
      <c r="BI155" s="196">
        <f t="shared" si="18"/>
        <v>0</v>
      </c>
      <c r="BJ155" s="14" t="s">
        <v>180</v>
      </c>
      <c r="BK155" s="196">
        <f t="shared" si="19"/>
        <v>0</v>
      </c>
      <c r="BL155" s="14" t="s">
        <v>179</v>
      </c>
      <c r="BM155" s="195" t="s">
        <v>498</v>
      </c>
    </row>
    <row r="156" spans="1:65" s="2" customFormat="1" ht="24.2" customHeight="1">
      <c r="A156" s="31"/>
      <c r="B156" s="32"/>
      <c r="C156" s="184" t="s">
        <v>386</v>
      </c>
      <c r="D156" s="184" t="s">
        <v>175</v>
      </c>
      <c r="E156" s="185" t="s">
        <v>2290</v>
      </c>
      <c r="F156" s="186" t="s">
        <v>2291</v>
      </c>
      <c r="G156" s="187" t="s">
        <v>1048</v>
      </c>
      <c r="H156" s="188">
        <v>1</v>
      </c>
      <c r="I156" s="189"/>
      <c r="J156" s="188">
        <f t="shared" si="10"/>
        <v>0</v>
      </c>
      <c r="K156" s="190"/>
      <c r="L156" s="36"/>
      <c r="M156" s="191" t="s">
        <v>1</v>
      </c>
      <c r="N156" s="192" t="s">
        <v>38</v>
      </c>
      <c r="O156" s="68"/>
      <c r="P156" s="193">
        <f t="shared" si="11"/>
        <v>0</v>
      </c>
      <c r="Q156" s="193">
        <v>0</v>
      </c>
      <c r="R156" s="193">
        <f t="shared" si="12"/>
        <v>0</v>
      </c>
      <c r="S156" s="193">
        <v>0</v>
      </c>
      <c r="T156" s="194">
        <f t="shared" si="13"/>
        <v>0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R156" s="195" t="s">
        <v>179</v>
      </c>
      <c r="AT156" s="195" t="s">
        <v>175</v>
      </c>
      <c r="AU156" s="195" t="s">
        <v>180</v>
      </c>
      <c r="AY156" s="14" t="s">
        <v>172</v>
      </c>
      <c r="BE156" s="196">
        <f t="shared" si="14"/>
        <v>0</v>
      </c>
      <c r="BF156" s="196">
        <f t="shared" si="15"/>
        <v>0</v>
      </c>
      <c r="BG156" s="196">
        <f t="shared" si="16"/>
        <v>0</v>
      </c>
      <c r="BH156" s="196">
        <f t="shared" si="17"/>
        <v>0</v>
      </c>
      <c r="BI156" s="196">
        <f t="shared" si="18"/>
        <v>0</v>
      </c>
      <c r="BJ156" s="14" t="s">
        <v>180</v>
      </c>
      <c r="BK156" s="196">
        <f t="shared" si="19"/>
        <v>0</v>
      </c>
      <c r="BL156" s="14" t="s">
        <v>179</v>
      </c>
      <c r="BM156" s="195" t="s">
        <v>508</v>
      </c>
    </row>
    <row r="157" spans="1:65" s="2" customFormat="1" ht="24.2" customHeight="1">
      <c r="A157" s="31"/>
      <c r="B157" s="32"/>
      <c r="C157" s="184" t="s">
        <v>391</v>
      </c>
      <c r="D157" s="184" t="s">
        <v>175</v>
      </c>
      <c r="E157" s="185" t="s">
        <v>2292</v>
      </c>
      <c r="F157" s="186" t="s">
        <v>2293</v>
      </c>
      <c r="G157" s="187" t="s">
        <v>1048</v>
      </c>
      <c r="H157" s="188">
        <v>1</v>
      </c>
      <c r="I157" s="189"/>
      <c r="J157" s="188">
        <f t="shared" si="10"/>
        <v>0</v>
      </c>
      <c r="K157" s="190"/>
      <c r="L157" s="36"/>
      <c r="M157" s="191" t="s">
        <v>1</v>
      </c>
      <c r="N157" s="192" t="s">
        <v>38</v>
      </c>
      <c r="O157" s="68"/>
      <c r="P157" s="193">
        <f t="shared" si="11"/>
        <v>0</v>
      </c>
      <c r="Q157" s="193">
        <v>0</v>
      </c>
      <c r="R157" s="193">
        <f t="shared" si="12"/>
        <v>0</v>
      </c>
      <c r="S157" s="193">
        <v>0</v>
      </c>
      <c r="T157" s="194">
        <f t="shared" si="13"/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95" t="s">
        <v>179</v>
      </c>
      <c r="AT157" s="195" t="s">
        <v>175</v>
      </c>
      <c r="AU157" s="195" t="s">
        <v>180</v>
      </c>
      <c r="AY157" s="14" t="s">
        <v>172</v>
      </c>
      <c r="BE157" s="196">
        <f t="shared" si="14"/>
        <v>0</v>
      </c>
      <c r="BF157" s="196">
        <f t="shared" si="15"/>
        <v>0</v>
      </c>
      <c r="BG157" s="196">
        <f t="shared" si="16"/>
        <v>0</v>
      </c>
      <c r="BH157" s="196">
        <f t="shared" si="17"/>
        <v>0</v>
      </c>
      <c r="BI157" s="196">
        <f t="shared" si="18"/>
        <v>0</v>
      </c>
      <c r="BJ157" s="14" t="s">
        <v>180</v>
      </c>
      <c r="BK157" s="196">
        <f t="shared" si="19"/>
        <v>0</v>
      </c>
      <c r="BL157" s="14" t="s">
        <v>179</v>
      </c>
      <c r="BM157" s="195" t="s">
        <v>520</v>
      </c>
    </row>
    <row r="158" spans="1:65" s="2" customFormat="1" ht="24.2" customHeight="1">
      <c r="A158" s="31"/>
      <c r="B158" s="32"/>
      <c r="C158" s="184" t="s">
        <v>398</v>
      </c>
      <c r="D158" s="184" t="s">
        <v>175</v>
      </c>
      <c r="E158" s="185" t="s">
        <v>2138</v>
      </c>
      <c r="F158" s="186" t="s">
        <v>2139</v>
      </c>
      <c r="G158" s="187" t="s">
        <v>1048</v>
      </c>
      <c r="H158" s="188">
        <v>1</v>
      </c>
      <c r="I158" s="189"/>
      <c r="J158" s="188">
        <f t="shared" si="10"/>
        <v>0</v>
      </c>
      <c r="K158" s="190"/>
      <c r="L158" s="36"/>
      <c r="M158" s="191" t="s">
        <v>1</v>
      </c>
      <c r="N158" s="192" t="s">
        <v>38</v>
      </c>
      <c r="O158" s="68"/>
      <c r="P158" s="193">
        <f t="shared" si="11"/>
        <v>0</v>
      </c>
      <c r="Q158" s="193">
        <v>0</v>
      </c>
      <c r="R158" s="193">
        <f t="shared" si="12"/>
        <v>0</v>
      </c>
      <c r="S158" s="193">
        <v>0</v>
      </c>
      <c r="T158" s="194">
        <f t="shared" si="13"/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95" t="s">
        <v>179</v>
      </c>
      <c r="AT158" s="195" t="s">
        <v>175</v>
      </c>
      <c r="AU158" s="195" t="s">
        <v>180</v>
      </c>
      <c r="AY158" s="14" t="s">
        <v>172</v>
      </c>
      <c r="BE158" s="196">
        <f t="shared" si="14"/>
        <v>0</v>
      </c>
      <c r="BF158" s="196">
        <f t="shared" si="15"/>
        <v>0</v>
      </c>
      <c r="BG158" s="196">
        <f t="shared" si="16"/>
        <v>0</v>
      </c>
      <c r="BH158" s="196">
        <f t="shared" si="17"/>
        <v>0</v>
      </c>
      <c r="BI158" s="196">
        <f t="shared" si="18"/>
        <v>0</v>
      </c>
      <c r="BJ158" s="14" t="s">
        <v>180</v>
      </c>
      <c r="BK158" s="196">
        <f t="shared" si="19"/>
        <v>0</v>
      </c>
      <c r="BL158" s="14" t="s">
        <v>179</v>
      </c>
      <c r="BM158" s="195" t="s">
        <v>532</v>
      </c>
    </row>
    <row r="159" spans="1:65" s="2" customFormat="1" ht="14.45" customHeight="1">
      <c r="A159" s="31"/>
      <c r="B159" s="32"/>
      <c r="C159" s="197" t="s">
        <v>402</v>
      </c>
      <c r="D159" s="197" t="s">
        <v>256</v>
      </c>
      <c r="E159" s="198" t="s">
        <v>1130</v>
      </c>
      <c r="F159" s="199" t="s">
        <v>1131</v>
      </c>
      <c r="G159" s="200" t="s">
        <v>1048</v>
      </c>
      <c r="H159" s="201">
        <v>1</v>
      </c>
      <c r="I159" s="202"/>
      <c r="J159" s="201">
        <f t="shared" si="10"/>
        <v>0</v>
      </c>
      <c r="K159" s="203"/>
      <c r="L159" s="204"/>
      <c r="M159" s="205" t="s">
        <v>1</v>
      </c>
      <c r="N159" s="206" t="s">
        <v>38</v>
      </c>
      <c r="O159" s="68"/>
      <c r="P159" s="193">
        <f t="shared" si="11"/>
        <v>0</v>
      </c>
      <c r="Q159" s="193">
        <v>0</v>
      </c>
      <c r="R159" s="193">
        <f t="shared" si="12"/>
        <v>0</v>
      </c>
      <c r="S159" s="193">
        <v>0</v>
      </c>
      <c r="T159" s="194">
        <f t="shared" si="13"/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95" t="s">
        <v>220</v>
      </c>
      <c r="AT159" s="195" t="s">
        <v>256</v>
      </c>
      <c r="AU159" s="195" t="s">
        <v>180</v>
      </c>
      <c r="AY159" s="14" t="s">
        <v>172</v>
      </c>
      <c r="BE159" s="196">
        <f t="shared" si="14"/>
        <v>0</v>
      </c>
      <c r="BF159" s="196">
        <f t="shared" si="15"/>
        <v>0</v>
      </c>
      <c r="BG159" s="196">
        <f t="shared" si="16"/>
        <v>0</v>
      </c>
      <c r="BH159" s="196">
        <f t="shared" si="17"/>
        <v>0</v>
      </c>
      <c r="BI159" s="196">
        <f t="shared" si="18"/>
        <v>0</v>
      </c>
      <c r="BJ159" s="14" t="s">
        <v>180</v>
      </c>
      <c r="BK159" s="196">
        <f t="shared" si="19"/>
        <v>0</v>
      </c>
      <c r="BL159" s="14" t="s">
        <v>179</v>
      </c>
      <c r="BM159" s="195" t="s">
        <v>544</v>
      </c>
    </row>
    <row r="160" spans="1:65" s="2" customFormat="1" ht="24.2" customHeight="1">
      <c r="A160" s="31"/>
      <c r="B160" s="32"/>
      <c r="C160" s="184" t="s">
        <v>406</v>
      </c>
      <c r="D160" s="184" t="s">
        <v>175</v>
      </c>
      <c r="E160" s="185" t="s">
        <v>2217</v>
      </c>
      <c r="F160" s="186" t="s">
        <v>2218</v>
      </c>
      <c r="G160" s="187" t="s">
        <v>1048</v>
      </c>
      <c r="H160" s="188">
        <v>1</v>
      </c>
      <c r="I160" s="189"/>
      <c r="J160" s="188">
        <f t="shared" si="10"/>
        <v>0</v>
      </c>
      <c r="K160" s="190"/>
      <c r="L160" s="36"/>
      <c r="M160" s="191" t="s">
        <v>1</v>
      </c>
      <c r="N160" s="192" t="s">
        <v>38</v>
      </c>
      <c r="O160" s="68"/>
      <c r="P160" s="193">
        <f t="shared" si="11"/>
        <v>0</v>
      </c>
      <c r="Q160" s="193">
        <v>0</v>
      </c>
      <c r="R160" s="193">
        <f t="shared" si="12"/>
        <v>0</v>
      </c>
      <c r="S160" s="193">
        <v>0</v>
      </c>
      <c r="T160" s="194">
        <f t="shared" si="13"/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95" t="s">
        <v>179</v>
      </c>
      <c r="AT160" s="195" t="s">
        <v>175</v>
      </c>
      <c r="AU160" s="195" t="s">
        <v>180</v>
      </c>
      <c r="AY160" s="14" t="s">
        <v>172</v>
      </c>
      <c r="BE160" s="196">
        <f t="shared" si="14"/>
        <v>0</v>
      </c>
      <c r="BF160" s="196">
        <f t="shared" si="15"/>
        <v>0</v>
      </c>
      <c r="BG160" s="196">
        <f t="shared" si="16"/>
        <v>0</v>
      </c>
      <c r="BH160" s="196">
        <f t="shared" si="17"/>
        <v>0</v>
      </c>
      <c r="BI160" s="196">
        <f t="shared" si="18"/>
        <v>0</v>
      </c>
      <c r="BJ160" s="14" t="s">
        <v>180</v>
      </c>
      <c r="BK160" s="196">
        <f t="shared" si="19"/>
        <v>0</v>
      </c>
      <c r="BL160" s="14" t="s">
        <v>179</v>
      </c>
      <c r="BM160" s="195" t="s">
        <v>552</v>
      </c>
    </row>
    <row r="161" spans="1:65" s="2" customFormat="1" ht="24.2" customHeight="1">
      <c r="A161" s="31"/>
      <c r="B161" s="32"/>
      <c r="C161" s="184" t="s">
        <v>412</v>
      </c>
      <c r="D161" s="184" t="s">
        <v>175</v>
      </c>
      <c r="E161" s="185" t="s">
        <v>1135</v>
      </c>
      <c r="F161" s="186" t="s">
        <v>2365</v>
      </c>
      <c r="G161" s="187" t="s">
        <v>1048</v>
      </c>
      <c r="H161" s="188">
        <v>1</v>
      </c>
      <c r="I161" s="189"/>
      <c r="J161" s="188">
        <f t="shared" si="10"/>
        <v>0</v>
      </c>
      <c r="K161" s="190"/>
      <c r="L161" s="36"/>
      <c r="M161" s="191" t="s">
        <v>1</v>
      </c>
      <c r="N161" s="192" t="s">
        <v>38</v>
      </c>
      <c r="O161" s="68"/>
      <c r="P161" s="193">
        <f t="shared" si="11"/>
        <v>0</v>
      </c>
      <c r="Q161" s="193">
        <v>0</v>
      </c>
      <c r="R161" s="193">
        <f t="shared" si="12"/>
        <v>0</v>
      </c>
      <c r="S161" s="193">
        <v>0</v>
      </c>
      <c r="T161" s="194">
        <f t="shared" si="13"/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95" t="s">
        <v>179</v>
      </c>
      <c r="AT161" s="195" t="s">
        <v>175</v>
      </c>
      <c r="AU161" s="195" t="s">
        <v>180</v>
      </c>
      <c r="AY161" s="14" t="s">
        <v>172</v>
      </c>
      <c r="BE161" s="196">
        <f t="shared" si="14"/>
        <v>0</v>
      </c>
      <c r="BF161" s="196">
        <f t="shared" si="15"/>
        <v>0</v>
      </c>
      <c r="BG161" s="196">
        <f t="shared" si="16"/>
        <v>0</v>
      </c>
      <c r="BH161" s="196">
        <f t="shared" si="17"/>
        <v>0</v>
      </c>
      <c r="BI161" s="196">
        <f t="shared" si="18"/>
        <v>0</v>
      </c>
      <c r="BJ161" s="14" t="s">
        <v>180</v>
      </c>
      <c r="BK161" s="196">
        <f t="shared" si="19"/>
        <v>0</v>
      </c>
      <c r="BL161" s="14" t="s">
        <v>179</v>
      </c>
      <c r="BM161" s="195" t="s">
        <v>560</v>
      </c>
    </row>
    <row r="162" spans="1:65" s="2" customFormat="1" ht="24.2" customHeight="1">
      <c r="A162" s="31"/>
      <c r="B162" s="32"/>
      <c r="C162" s="197" t="s">
        <v>416</v>
      </c>
      <c r="D162" s="197" t="s">
        <v>256</v>
      </c>
      <c r="E162" s="198" t="s">
        <v>1138</v>
      </c>
      <c r="F162" s="199" t="s">
        <v>2366</v>
      </c>
      <c r="G162" s="200" t="s">
        <v>1048</v>
      </c>
      <c r="H162" s="201">
        <v>1</v>
      </c>
      <c r="I162" s="202"/>
      <c r="J162" s="201">
        <f t="shared" si="10"/>
        <v>0</v>
      </c>
      <c r="K162" s="203"/>
      <c r="L162" s="204"/>
      <c r="M162" s="205" t="s">
        <v>1</v>
      </c>
      <c r="N162" s="206" t="s">
        <v>38</v>
      </c>
      <c r="O162" s="68"/>
      <c r="P162" s="193">
        <f t="shared" si="11"/>
        <v>0</v>
      </c>
      <c r="Q162" s="193">
        <v>0</v>
      </c>
      <c r="R162" s="193">
        <f t="shared" si="12"/>
        <v>0</v>
      </c>
      <c r="S162" s="193">
        <v>0</v>
      </c>
      <c r="T162" s="194">
        <f t="shared" si="13"/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95" t="s">
        <v>220</v>
      </c>
      <c r="AT162" s="195" t="s">
        <v>256</v>
      </c>
      <c r="AU162" s="195" t="s">
        <v>180</v>
      </c>
      <c r="AY162" s="14" t="s">
        <v>172</v>
      </c>
      <c r="BE162" s="196">
        <f t="shared" si="14"/>
        <v>0</v>
      </c>
      <c r="BF162" s="196">
        <f t="shared" si="15"/>
        <v>0</v>
      </c>
      <c r="BG162" s="196">
        <f t="shared" si="16"/>
        <v>0</v>
      </c>
      <c r="BH162" s="196">
        <f t="shared" si="17"/>
        <v>0</v>
      </c>
      <c r="BI162" s="196">
        <f t="shared" si="18"/>
        <v>0</v>
      </c>
      <c r="BJ162" s="14" t="s">
        <v>180</v>
      </c>
      <c r="BK162" s="196">
        <f t="shared" si="19"/>
        <v>0</v>
      </c>
      <c r="BL162" s="14" t="s">
        <v>179</v>
      </c>
      <c r="BM162" s="195" t="s">
        <v>567</v>
      </c>
    </row>
    <row r="163" spans="1:65" s="2" customFormat="1" ht="24.2" customHeight="1">
      <c r="A163" s="31"/>
      <c r="B163" s="32"/>
      <c r="C163" s="184" t="s">
        <v>422</v>
      </c>
      <c r="D163" s="184" t="s">
        <v>175</v>
      </c>
      <c r="E163" s="185" t="s">
        <v>1141</v>
      </c>
      <c r="F163" s="186" t="s">
        <v>1142</v>
      </c>
      <c r="G163" s="187" t="s">
        <v>337</v>
      </c>
      <c r="H163" s="188">
        <v>2.4</v>
      </c>
      <c r="I163" s="189"/>
      <c r="J163" s="188">
        <f t="shared" si="10"/>
        <v>0</v>
      </c>
      <c r="K163" s="190"/>
      <c r="L163" s="36"/>
      <c r="M163" s="191" t="s">
        <v>1</v>
      </c>
      <c r="N163" s="192" t="s">
        <v>38</v>
      </c>
      <c r="O163" s="68"/>
      <c r="P163" s="193">
        <f t="shared" si="11"/>
        <v>0</v>
      </c>
      <c r="Q163" s="193">
        <v>0</v>
      </c>
      <c r="R163" s="193">
        <f t="shared" si="12"/>
        <v>0</v>
      </c>
      <c r="S163" s="193">
        <v>0</v>
      </c>
      <c r="T163" s="194">
        <f t="shared" si="13"/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95" t="s">
        <v>179</v>
      </c>
      <c r="AT163" s="195" t="s">
        <v>175</v>
      </c>
      <c r="AU163" s="195" t="s">
        <v>180</v>
      </c>
      <c r="AY163" s="14" t="s">
        <v>172</v>
      </c>
      <c r="BE163" s="196">
        <f t="shared" si="14"/>
        <v>0</v>
      </c>
      <c r="BF163" s="196">
        <f t="shared" si="15"/>
        <v>0</v>
      </c>
      <c r="BG163" s="196">
        <f t="shared" si="16"/>
        <v>0</v>
      </c>
      <c r="BH163" s="196">
        <f t="shared" si="17"/>
        <v>0</v>
      </c>
      <c r="BI163" s="196">
        <f t="shared" si="18"/>
        <v>0</v>
      </c>
      <c r="BJ163" s="14" t="s">
        <v>180</v>
      </c>
      <c r="BK163" s="196">
        <f t="shared" si="19"/>
        <v>0</v>
      </c>
      <c r="BL163" s="14" t="s">
        <v>179</v>
      </c>
      <c r="BM163" s="195" t="s">
        <v>577</v>
      </c>
    </row>
    <row r="164" spans="1:65" s="2" customFormat="1" ht="24.2" customHeight="1">
      <c r="A164" s="31"/>
      <c r="B164" s="32"/>
      <c r="C164" s="197" t="s">
        <v>426</v>
      </c>
      <c r="D164" s="197" t="s">
        <v>256</v>
      </c>
      <c r="E164" s="198" t="s">
        <v>1144</v>
      </c>
      <c r="F164" s="199" t="s">
        <v>1145</v>
      </c>
      <c r="G164" s="200" t="s">
        <v>457</v>
      </c>
      <c r="H164" s="201">
        <v>0.5</v>
      </c>
      <c r="I164" s="202"/>
      <c r="J164" s="201">
        <f t="shared" si="10"/>
        <v>0</v>
      </c>
      <c r="K164" s="203"/>
      <c r="L164" s="204"/>
      <c r="M164" s="205" t="s">
        <v>1</v>
      </c>
      <c r="N164" s="206" t="s">
        <v>38</v>
      </c>
      <c r="O164" s="68"/>
      <c r="P164" s="193">
        <f t="shared" si="11"/>
        <v>0</v>
      </c>
      <c r="Q164" s="193">
        <v>1E-3</v>
      </c>
      <c r="R164" s="193">
        <f t="shared" si="12"/>
        <v>5.0000000000000001E-4</v>
      </c>
      <c r="S164" s="193">
        <v>0</v>
      </c>
      <c r="T164" s="194">
        <f t="shared" si="13"/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95" t="s">
        <v>220</v>
      </c>
      <c r="AT164" s="195" t="s">
        <v>256</v>
      </c>
      <c r="AU164" s="195" t="s">
        <v>180</v>
      </c>
      <c r="AY164" s="14" t="s">
        <v>172</v>
      </c>
      <c r="BE164" s="196">
        <f t="shared" si="14"/>
        <v>0</v>
      </c>
      <c r="BF164" s="196">
        <f t="shared" si="15"/>
        <v>0</v>
      </c>
      <c r="BG164" s="196">
        <f t="shared" si="16"/>
        <v>0</v>
      </c>
      <c r="BH164" s="196">
        <f t="shared" si="17"/>
        <v>0</v>
      </c>
      <c r="BI164" s="196">
        <f t="shared" si="18"/>
        <v>0</v>
      </c>
      <c r="BJ164" s="14" t="s">
        <v>180</v>
      </c>
      <c r="BK164" s="196">
        <f t="shared" si="19"/>
        <v>0</v>
      </c>
      <c r="BL164" s="14" t="s">
        <v>179</v>
      </c>
      <c r="BM164" s="195" t="s">
        <v>585</v>
      </c>
    </row>
    <row r="165" spans="1:65" s="2" customFormat="1" ht="24.2" customHeight="1">
      <c r="A165" s="31"/>
      <c r="B165" s="32"/>
      <c r="C165" s="197" t="s">
        <v>432</v>
      </c>
      <c r="D165" s="197" t="s">
        <v>256</v>
      </c>
      <c r="E165" s="198" t="s">
        <v>1147</v>
      </c>
      <c r="F165" s="199" t="s">
        <v>1148</v>
      </c>
      <c r="G165" s="200" t="s">
        <v>457</v>
      </c>
      <c r="H165" s="201">
        <v>0.5</v>
      </c>
      <c r="I165" s="202"/>
      <c r="J165" s="201">
        <f t="shared" si="10"/>
        <v>0</v>
      </c>
      <c r="K165" s="203"/>
      <c r="L165" s="204"/>
      <c r="M165" s="205" t="s">
        <v>1</v>
      </c>
      <c r="N165" s="206" t="s">
        <v>38</v>
      </c>
      <c r="O165" s="68"/>
      <c r="P165" s="193">
        <f t="shared" si="11"/>
        <v>0</v>
      </c>
      <c r="Q165" s="193">
        <v>1E-3</v>
      </c>
      <c r="R165" s="193">
        <f t="shared" si="12"/>
        <v>5.0000000000000001E-4</v>
      </c>
      <c r="S165" s="193">
        <v>0</v>
      </c>
      <c r="T165" s="194">
        <f t="shared" si="13"/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95" t="s">
        <v>220</v>
      </c>
      <c r="AT165" s="195" t="s">
        <v>256</v>
      </c>
      <c r="AU165" s="195" t="s">
        <v>180</v>
      </c>
      <c r="AY165" s="14" t="s">
        <v>172</v>
      </c>
      <c r="BE165" s="196">
        <f t="shared" si="14"/>
        <v>0</v>
      </c>
      <c r="BF165" s="196">
        <f t="shared" si="15"/>
        <v>0</v>
      </c>
      <c r="BG165" s="196">
        <f t="shared" si="16"/>
        <v>0</v>
      </c>
      <c r="BH165" s="196">
        <f t="shared" si="17"/>
        <v>0</v>
      </c>
      <c r="BI165" s="196">
        <f t="shared" si="18"/>
        <v>0</v>
      </c>
      <c r="BJ165" s="14" t="s">
        <v>180</v>
      </c>
      <c r="BK165" s="196">
        <f t="shared" si="19"/>
        <v>0</v>
      </c>
      <c r="BL165" s="14" t="s">
        <v>179</v>
      </c>
      <c r="BM165" s="195" t="s">
        <v>590</v>
      </c>
    </row>
    <row r="166" spans="1:65" s="2" customFormat="1" ht="24.2" customHeight="1">
      <c r="A166" s="31"/>
      <c r="B166" s="32"/>
      <c r="C166" s="197" t="s">
        <v>438</v>
      </c>
      <c r="D166" s="197" t="s">
        <v>256</v>
      </c>
      <c r="E166" s="198" t="s">
        <v>1150</v>
      </c>
      <c r="F166" s="199" t="s">
        <v>1151</v>
      </c>
      <c r="G166" s="200" t="s">
        <v>457</v>
      </c>
      <c r="H166" s="201">
        <v>0.5</v>
      </c>
      <c r="I166" s="202"/>
      <c r="J166" s="201">
        <f t="shared" si="10"/>
        <v>0</v>
      </c>
      <c r="K166" s="203"/>
      <c r="L166" s="204"/>
      <c r="M166" s="205" t="s">
        <v>1</v>
      </c>
      <c r="N166" s="206" t="s">
        <v>38</v>
      </c>
      <c r="O166" s="68"/>
      <c r="P166" s="193">
        <f t="shared" si="11"/>
        <v>0</v>
      </c>
      <c r="Q166" s="193">
        <v>1E-3</v>
      </c>
      <c r="R166" s="193">
        <f t="shared" si="12"/>
        <v>5.0000000000000001E-4</v>
      </c>
      <c r="S166" s="193">
        <v>0</v>
      </c>
      <c r="T166" s="194">
        <f t="shared" si="13"/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95" t="s">
        <v>220</v>
      </c>
      <c r="AT166" s="195" t="s">
        <v>256</v>
      </c>
      <c r="AU166" s="195" t="s">
        <v>180</v>
      </c>
      <c r="AY166" s="14" t="s">
        <v>172</v>
      </c>
      <c r="BE166" s="196">
        <f t="shared" si="14"/>
        <v>0</v>
      </c>
      <c r="BF166" s="196">
        <f t="shared" si="15"/>
        <v>0</v>
      </c>
      <c r="BG166" s="196">
        <f t="shared" si="16"/>
        <v>0</v>
      </c>
      <c r="BH166" s="196">
        <f t="shared" si="17"/>
        <v>0</v>
      </c>
      <c r="BI166" s="196">
        <f t="shared" si="18"/>
        <v>0</v>
      </c>
      <c r="BJ166" s="14" t="s">
        <v>180</v>
      </c>
      <c r="BK166" s="196">
        <f t="shared" si="19"/>
        <v>0</v>
      </c>
      <c r="BL166" s="14" t="s">
        <v>179</v>
      </c>
      <c r="BM166" s="195" t="s">
        <v>592</v>
      </c>
    </row>
    <row r="167" spans="1:65" s="2" customFormat="1" ht="24.2" customHeight="1">
      <c r="A167" s="31"/>
      <c r="B167" s="32"/>
      <c r="C167" s="184" t="s">
        <v>444</v>
      </c>
      <c r="D167" s="184" t="s">
        <v>175</v>
      </c>
      <c r="E167" s="185" t="s">
        <v>1153</v>
      </c>
      <c r="F167" s="186" t="s">
        <v>1154</v>
      </c>
      <c r="G167" s="187" t="s">
        <v>337</v>
      </c>
      <c r="H167" s="188">
        <v>12</v>
      </c>
      <c r="I167" s="189"/>
      <c r="J167" s="188">
        <f t="shared" si="10"/>
        <v>0</v>
      </c>
      <c r="K167" s="190"/>
      <c r="L167" s="36"/>
      <c r="M167" s="191" t="s">
        <v>1</v>
      </c>
      <c r="N167" s="192" t="s">
        <v>38</v>
      </c>
      <c r="O167" s="68"/>
      <c r="P167" s="193">
        <f t="shared" si="11"/>
        <v>0</v>
      </c>
      <c r="Q167" s="193">
        <v>0</v>
      </c>
      <c r="R167" s="193">
        <f t="shared" si="12"/>
        <v>0</v>
      </c>
      <c r="S167" s="193">
        <v>0</v>
      </c>
      <c r="T167" s="194">
        <f t="shared" si="13"/>
        <v>0</v>
      </c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R167" s="195" t="s">
        <v>179</v>
      </c>
      <c r="AT167" s="195" t="s">
        <v>175</v>
      </c>
      <c r="AU167" s="195" t="s">
        <v>180</v>
      </c>
      <c r="AY167" s="14" t="s">
        <v>172</v>
      </c>
      <c r="BE167" s="196">
        <f t="shared" si="14"/>
        <v>0</v>
      </c>
      <c r="BF167" s="196">
        <f t="shared" si="15"/>
        <v>0</v>
      </c>
      <c r="BG167" s="196">
        <f t="shared" si="16"/>
        <v>0</v>
      </c>
      <c r="BH167" s="196">
        <f t="shared" si="17"/>
        <v>0</v>
      </c>
      <c r="BI167" s="196">
        <f t="shared" si="18"/>
        <v>0</v>
      </c>
      <c r="BJ167" s="14" t="s">
        <v>180</v>
      </c>
      <c r="BK167" s="196">
        <f t="shared" si="19"/>
        <v>0</v>
      </c>
      <c r="BL167" s="14" t="s">
        <v>179</v>
      </c>
      <c r="BM167" s="195" t="s">
        <v>601</v>
      </c>
    </row>
    <row r="168" spans="1:65" s="2" customFormat="1" ht="24.2" customHeight="1">
      <c r="A168" s="31"/>
      <c r="B168" s="32"/>
      <c r="C168" s="197" t="s">
        <v>450</v>
      </c>
      <c r="D168" s="197" t="s">
        <v>256</v>
      </c>
      <c r="E168" s="198" t="s">
        <v>1799</v>
      </c>
      <c r="F168" s="199" t="s">
        <v>1800</v>
      </c>
      <c r="G168" s="200" t="s">
        <v>1048</v>
      </c>
      <c r="H168" s="201">
        <v>1</v>
      </c>
      <c r="I168" s="202"/>
      <c r="J168" s="201">
        <f t="shared" si="10"/>
        <v>0</v>
      </c>
      <c r="K168" s="203"/>
      <c r="L168" s="204"/>
      <c r="M168" s="205" t="s">
        <v>1</v>
      </c>
      <c r="N168" s="206" t="s">
        <v>38</v>
      </c>
      <c r="O168" s="68"/>
      <c r="P168" s="193">
        <f t="shared" si="11"/>
        <v>0</v>
      </c>
      <c r="Q168" s="193">
        <v>0</v>
      </c>
      <c r="R168" s="193">
        <f t="shared" si="12"/>
        <v>0</v>
      </c>
      <c r="S168" s="193">
        <v>0</v>
      </c>
      <c r="T168" s="194">
        <f t="shared" si="13"/>
        <v>0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R168" s="195" t="s">
        <v>220</v>
      </c>
      <c r="AT168" s="195" t="s">
        <v>256</v>
      </c>
      <c r="AU168" s="195" t="s">
        <v>180</v>
      </c>
      <c r="AY168" s="14" t="s">
        <v>172</v>
      </c>
      <c r="BE168" s="196">
        <f t="shared" si="14"/>
        <v>0</v>
      </c>
      <c r="BF168" s="196">
        <f t="shared" si="15"/>
        <v>0</v>
      </c>
      <c r="BG168" s="196">
        <f t="shared" si="16"/>
        <v>0</v>
      </c>
      <c r="BH168" s="196">
        <f t="shared" si="17"/>
        <v>0</v>
      </c>
      <c r="BI168" s="196">
        <f t="shared" si="18"/>
        <v>0</v>
      </c>
      <c r="BJ168" s="14" t="s">
        <v>180</v>
      </c>
      <c r="BK168" s="196">
        <f t="shared" si="19"/>
        <v>0</v>
      </c>
      <c r="BL168" s="14" t="s">
        <v>179</v>
      </c>
      <c r="BM168" s="195" t="s">
        <v>609</v>
      </c>
    </row>
    <row r="169" spans="1:65" s="2" customFormat="1" ht="24.2" customHeight="1">
      <c r="A169" s="31"/>
      <c r="B169" s="32"/>
      <c r="C169" s="197" t="s">
        <v>454</v>
      </c>
      <c r="D169" s="197" t="s">
        <v>256</v>
      </c>
      <c r="E169" s="198" t="s">
        <v>1155</v>
      </c>
      <c r="F169" s="199" t="s">
        <v>1156</v>
      </c>
      <c r="G169" s="200" t="s">
        <v>1048</v>
      </c>
      <c r="H169" s="201">
        <v>1</v>
      </c>
      <c r="I169" s="202"/>
      <c r="J169" s="201">
        <f t="shared" si="10"/>
        <v>0</v>
      </c>
      <c r="K169" s="203"/>
      <c r="L169" s="204"/>
      <c r="M169" s="205" t="s">
        <v>1</v>
      </c>
      <c r="N169" s="206" t="s">
        <v>38</v>
      </c>
      <c r="O169" s="68"/>
      <c r="P169" s="193">
        <f t="shared" si="11"/>
        <v>0</v>
      </c>
      <c r="Q169" s="193">
        <v>0</v>
      </c>
      <c r="R169" s="193">
        <f t="shared" si="12"/>
        <v>0</v>
      </c>
      <c r="S169" s="193">
        <v>0</v>
      </c>
      <c r="T169" s="194">
        <f t="shared" si="13"/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95" t="s">
        <v>220</v>
      </c>
      <c r="AT169" s="195" t="s">
        <v>256</v>
      </c>
      <c r="AU169" s="195" t="s">
        <v>180</v>
      </c>
      <c r="AY169" s="14" t="s">
        <v>172</v>
      </c>
      <c r="BE169" s="196">
        <f t="shared" si="14"/>
        <v>0</v>
      </c>
      <c r="BF169" s="196">
        <f t="shared" si="15"/>
        <v>0</v>
      </c>
      <c r="BG169" s="196">
        <f t="shared" si="16"/>
        <v>0</v>
      </c>
      <c r="BH169" s="196">
        <f t="shared" si="17"/>
        <v>0</v>
      </c>
      <c r="BI169" s="196">
        <f t="shared" si="18"/>
        <v>0</v>
      </c>
      <c r="BJ169" s="14" t="s">
        <v>180</v>
      </c>
      <c r="BK169" s="196">
        <f t="shared" si="19"/>
        <v>0</v>
      </c>
      <c r="BL169" s="14" t="s">
        <v>179</v>
      </c>
      <c r="BM169" s="195" t="s">
        <v>617</v>
      </c>
    </row>
    <row r="170" spans="1:65" s="2" customFormat="1" ht="24.2" customHeight="1">
      <c r="A170" s="31"/>
      <c r="B170" s="32"/>
      <c r="C170" s="184" t="s">
        <v>462</v>
      </c>
      <c r="D170" s="184" t="s">
        <v>175</v>
      </c>
      <c r="E170" s="185" t="s">
        <v>1157</v>
      </c>
      <c r="F170" s="186" t="s">
        <v>1158</v>
      </c>
      <c r="G170" s="187" t="s">
        <v>1048</v>
      </c>
      <c r="H170" s="188">
        <v>1</v>
      </c>
      <c r="I170" s="189"/>
      <c r="J170" s="188">
        <f t="shared" si="10"/>
        <v>0</v>
      </c>
      <c r="K170" s="190"/>
      <c r="L170" s="36"/>
      <c r="M170" s="191" t="s">
        <v>1</v>
      </c>
      <c r="N170" s="192" t="s">
        <v>38</v>
      </c>
      <c r="O170" s="68"/>
      <c r="P170" s="193">
        <f t="shared" si="11"/>
        <v>0</v>
      </c>
      <c r="Q170" s="193">
        <v>0</v>
      </c>
      <c r="R170" s="193">
        <f t="shared" si="12"/>
        <v>0</v>
      </c>
      <c r="S170" s="193">
        <v>0</v>
      </c>
      <c r="T170" s="194">
        <f t="shared" si="13"/>
        <v>0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95" t="s">
        <v>179</v>
      </c>
      <c r="AT170" s="195" t="s">
        <v>175</v>
      </c>
      <c r="AU170" s="195" t="s">
        <v>180</v>
      </c>
      <c r="AY170" s="14" t="s">
        <v>172</v>
      </c>
      <c r="BE170" s="196">
        <f t="shared" si="14"/>
        <v>0</v>
      </c>
      <c r="BF170" s="196">
        <f t="shared" si="15"/>
        <v>0</v>
      </c>
      <c r="BG170" s="196">
        <f t="shared" si="16"/>
        <v>0</v>
      </c>
      <c r="BH170" s="196">
        <f t="shared" si="17"/>
        <v>0</v>
      </c>
      <c r="BI170" s="196">
        <f t="shared" si="18"/>
        <v>0</v>
      </c>
      <c r="BJ170" s="14" t="s">
        <v>180</v>
      </c>
      <c r="BK170" s="196">
        <f t="shared" si="19"/>
        <v>0</v>
      </c>
      <c r="BL170" s="14" t="s">
        <v>179</v>
      </c>
      <c r="BM170" s="195" t="s">
        <v>627</v>
      </c>
    </row>
    <row r="171" spans="1:65" s="2" customFormat="1" ht="24.2" customHeight="1">
      <c r="A171" s="31"/>
      <c r="B171" s="32"/>
      <c r="C171" s="197" t="s">
        <v>466</v>
      </c>
      <c r="D171" s="197" t="s">
        <v>256</v>
      </c>
      <c r="E171" s="198" t="s">
        <v>1159</v>
      </c>
      <c r="F171" s="199" t="s">
        <v>1160</v>
      </c>
      <c r="G171" s="200" t="s">
        <v>1048</v>
      </c>
      <c r="H171" s="201">
        <v>1</v>
      </c>
      <c r="I171" s="202"/>
      <c r="J171" s="201">
        <f t="shared" si="10"/>
        <v>0</v>
      </c>
      <c r="K171" s="203"/>
      <c r="L171" s="204"/>
      <c r="M171" s="205" t="s">
        <v>1</v>
      </c>
      <c r="N171" s="206" t="s">
        <v>38</v>
      </c>
      <c r="O171" s="68"/>
      <c r="P171" s="193">
        <f t="shared" si="11"/>
        <v>0</v>
      </c>
      <c r="Q171" s="193">
        <v>0</v>
      </c>
      <c r="R171" s="193">
        <f t="shared" si="12"/>
        <v>0</v>
      </c>
      <c r="S171" s="193">
        <v>0</v>
      </c>
      <c r="T171" s="194">
        <f t="shared" si="13"/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95" t="s">
        <v>220</v>
      </c>
      <c r="AT171" s="195" t="s">
        <v>256</v>
      </c>
      <c r="AU171" s="195" t="s">
        <v>180</v>
      </c>
      <c r="AY171" s="14" t="s">
        <v>172</v>
      </c>
      <c r="BE171" s="196">
        <f t="shared" si="14"/>
        <v>0</v>
      </c>
      <c r="BF171" s="196">
        <f t="shared" si="15"/>
        <v>0</v>
      </c>
      <c r="BG171" s="196">
        <f t="shared" si="16"/>
        <v>0</v>
      </c>
      <c r="BH171" s="196">
        <f t="shared" si="17"/>
        <v>0</v>
      </c>
      <c r="BI171" s="196">
        <f t="shared" si="18"/>
        <v>0</v>
      </c>
      <c r="BJ171" s="14" t="s">
        <v>180</v>
      </c>
      <c r="BK171" s="196">
        <f t="shared" si="19"/>
        <v>0</v>
      </c>
      <c r="BL171" s="14" t="s">
        <v>179</v>
      </c>
      <c r="BM171" s="195" t="s">
        <v>637</v>
      </c>
    </row>
    <row r="172" spans="1:65" s="2" customFormat="1" ht="24.2" customHeight="1">
      <c r="A172" s="31"/>
      <c r="B172" s="32"/>
      <c r="C172" s="197" t="s">
        <v>472</v>
      </c>
      <c r="D172" s="197" t="s">
        <v>256</v>
      </c>
      <c r="E172" s="198" t="s">
        <v>1161</v>
      </c>
      <c r="F172" s="199" t="s">
        <v>1162</v>
      </c>
      <c r="G172" s="200" t="s">
        <v>1048</v>
      </c>
      <c r="H172" s="201">
        <v>1</v>
      </c>
      <c r="I172" s="202"/>
      <c r="J172" s="201">
        <f t="shared" si="10"/>
        <v>0</v>
      </c>
      <c r="K172" s="203"/>
      <c r="L172" s="204"/>
      <c r="M172" s="205" t="s">
        <v>1</v>
      </c>
      <c r="N172" s="206" t="s">
        <v>38</v>
      </c>
      <c r="O172" s="68"/>
      <c r="P172" s="193">
        <f t="shared" si="11"/>
        <v>0</v>
      </c>
      <c r="Q172" s="193">
        <v>1.8000000000000001E-4</v>
      </c>
      <c r="R172" s="193">
        <f t="shared" si="12"/>
        <v>1.8000000000000001E-4</v>
      </c>
      <c r="S172" s="193">
        <v>0</v>
      </c>
      <c r="T172" s="194">
        <f t="shared" si="13"/>
        <v>0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95" t="s">
        <v>220</v>
      </c>
      <c r="AT172" s="195" t="s">
        <v>256</v>
      </c>
      <c r="AU172" s="195" t="s">
        <v>180</v>
      </c>
      <c r="AY172" s="14" t="s">
        <v>172</v>
      </c>
      <c r="BE172" s="196">
        <f t="shared" si="14"/>
        <v>0</v>
      </c>
      <c r="BF172" s="196">
        <f t="shared" si="15"/>
        <v>0</v>
      </c>
      <c r="BG172" s="196">
        <f t="shared" si="16"/>
        <v>0</v>
      </c>
      <c r="BH172" s="196">
        <f t="shared" si="17"/>
        <v>0</v>
      </c>
      <c r="BI172" s="196">
        <f t="shared" si="18"/>
        <v>0</v>
      </c>
      <c r="BJ172" s="14" t="s">
        <v>180</v>
      </c>
      <c r="BK172" s="196">
        <f t="shared" si="19"/>
        <v>0</v>
      </c>
      <c r="BL172" s="14" t="s">
        <v>179</v>
      </c>
      <c r="BM172" s="195" t="s">
        <v>645</v>
      </c>
    </row>
    <row r="173" spans="1:65" s="2" customFormat="1" ht="24.2" customHeight="1">
      <c r="A173" s="31"/>
      <c r="B173" s="32"/>
      <c r="C173" s="184" t="s">
        <v>476</v>
      </c>
      <c r="D173" s="184" t="s">
        <v>175</v>
      </c>
      <c r="E173" s="185" t="s">
        <v>1801</v>
      </c>
      <c r="F173" s="186" t="s">
        <v>1802</v>
      </c>
      <c r="G173" s="187" t="s">
        <v>1048</v>
      </c>
      <c r="H173" s="188">
        <v>2</v>
      </c>
      <c r="I173" s="189"/>
      <c r="J173" s="188">
        <f t="shared" si="10"/>
        <v>0</v>
      </c>
      <c r="K173" s="190"/>
      <c r="L173" s="36"/>
      <c r="M173" s="191" t="s">
        <v>1</v>
      </c>
      <c r="N173" s="192" t="s">
        <v>38</v>
      </c>
      <c r="O173" s="68"/>
      <c r="P173" s="193">
        <f t="shared" si="11"/>
        <v>0</v>
      </c>
      <c r="Q173" s="193">
        <v>0</v>
      </c>
      <c r="R173" s="193">
        <f t="shared" si="12"/>
        <v>0</v>
      </c>
      <c r="S173" s="193">
        <v>0</v>
      </c>
      <c r="T173" s="194">
        <f t="shared" si="13"/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179</v>
      </c>
      <c r="AT173" s="195" t="s">
        <v>175</v>
      </c>
      <c r="AU173" s="195" t="s">
        <v>180</v>
      </c>
      <c r="AY173" s="14" t="s">
        <v>172</v>
      </c>
      <c r="BE173" s="196">
        <f t="shared" si="14"/>
        <v>0</v>
      </c>
      <c r="BF173" s="196">
        <f t="shared" si="15"/>
        <v>0</v>
      </c>
      <c r="BG173" s="196">
        <f t="shared" si="16"/>
        <v>0</v>
      </c>
      <c r="BH173" s="196">
        <f t="shared" si="17"/>
        <v>0</v>
      </c>
      <c r="BI173" s="196">
        <f t="shared" si="18"/>
        <v>0</v>
      </c>
      <c r="BJ173" s="14" t="s">
        <v>180</v>
      </c>
      <c r="BK173" s="196">
        <f t="shared" si="19"/>
        <v>0</v>
      </c>
      <c r="BL173" s="14" t="s">
        <v>179</v>
      </c>
      <c r="BM173" s="195" t="s">
        <v>867</v>
      </c>
    </row>
    <row r="174" spans="1:65" s="2" customFormat="1" ht="24.2" customHeight="1">
      <c r="A174" s="31"/>
      <c r="B174" s="32"/>
      <c r="C174" s="197" t="s">
        <v>482</v>
      </c>
      <c r="D174" s="197" t="s">
        <v>256</v>
      </c>
      <c r="E174" s="198" t="s">
        <v>1787</v>
      </c>
      <c r="F174" s="199" t="s">
        <v>1788</v>
      </c>
      <c r="G174" s="200" t="s">
        <v>1048</v>
      </c>
      <c r="H174" s="201">
        <v>2</v>
      </c>
      <c r="I174" s="202"/>
      <c r="J174" s="201">
        <f t="shared" si="10"/>
        <v>0</v>
      </c>
      <c r="K174" s="203"/>
      <c r="L174" s="204"/>
      <c r="M174" s="205" t="s">
        <v>1</v>
      </c>
      <c r="N174" s="206" t="s">
        <v>38</v>
      </c>
      <c r="O174" s="68"/>
      <c r="P174" s="193">
        <f t="shared" si="11"/>
        <v>0</v>
      </c>
      <c r="Q174" s="193">
        <v>0</v>
      </c>
      <c r="R174" s="193">
        <f t="shared" si="12"/>
        <v>0</v>
      </c>
      <c r="S174" s="193">
        <v>0</v>
      </c>
      <c r="T174" s="194">
        <f t="shared" si="13"/>
        <v>0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95" t="s">
        <v>220</v>
      </c>
      <c r="AT174" s="195" t="s">
        <v>256</v>
      </c>
      <c r="AU174" s="195" t="s">
        <v>180</v>
      </c>
      <c r="AY174" s="14" t="s">
        <v>172</v>
      </c>
      <c r="BE174" s="196">
        <f t="shared" si="14"/>
        <v>0</v>
      </c>
      <c r="BF174" s="196">
        <f t="shared" si="15"/>
        <v>0</v>
      </c>
      <c r="BG174" s="196">
        <f t="shared" si="16"/>
        <v>0</v>
      </c>
      <c r="BH174" s="196">
        <f t="shared" si="17"/>
        <v>0</v>
      </c>
      <c r="BI174" s="196">
        <f t="shared" si="18"/>
        <v>0</v>
      </c>
      <c r="BJ174" s="14" t="s">
        <v>180</v>
      </c>
      <c r="BK174" s="196">
        <f t="shared" si="19"/>
        <v>0</v>
      </c>
      <c r="BL174" s="14" t="s">
        <v>179</v>
      </c>
      <c r="BM174" s="195" t="s">
        <v>869</v>
      </c>
    </row>
    <row r="175" spans="1:65" s="2" customFormat="1" ht="24.2" customHeight="1">
      <c r="A175" s="31"/>
      <c r="B175" s="32"/>
      <c r="C175" s="197" t="s">
        <v>486</v>
      </c>
      <c r="D175" s="197" t="s">
        <v>256</v>
      </c>
      <c r="E175" s="198" t="s">
        <v>1789</v>
      </c>
      <c r="F175" s="199" t="s">
        <v>1790</v>
      </c>
      <c r="G175" s="200" t="s">
        <v>1048</v>
      </c>
      <c r="H175" s="201">
        <v>2</v>
      </c>
      <c r="I175" s="202"/>
      <c r="J175" s="201">
        <f t="shared" si="10"/>
        <v>0</v>
      </c>
      <c r="K175" s="203"/>
      <c r="L175" s="204"/>
      <c r="M175" s="205" t="s">
        <v>1</v>
      </c>
      <c r="N175" s="206" t="s">
        <v>38</v>
      </c>
      <c r="O175" s="68"/>
      <c r="P175" s="193">
        <f t="shared" si="11"/>
        <v>0</v>
      </c>
      <c r="Q175" s="193">
        <v>8.2000000000000007E-3</v>
      </c>
      <c r="R175" s="193">
        <f t="shared" si="12"/>
        <v>1.6400000000000001E-2</v>
      </c>
      <c r="S175" s="193">
        <v>0</v>
      </c>
      <c r="T175" s="194">
        <f t="shared" si="13"/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220</v>
      </c>
      <c r="AT175" s="195" t="s">
        <v>256</v>
      </c>
      <c r="AU175" s="195" t="s">
        <v>180</v>
      </c>
      <c r="AY175" s="14" t="s">
        <v>172</v>
      </c>
      <c r="BE175" s="196">
        <f t="shared" si="14"/>
        <v>0</v>
      </c>
      <c r="BF175" s="196">
        <f t="shared" si="15"/>
        <v>0</v>
      </c>
      <c r="BG175" s="196">
        <f t="shared" si="16"/>
        <v>0</v>
      </c>
      <c r="BH175" s="196">
        <f t="shared" si="17"/>
        <v>0</v>
      </c>
      <c r="BI175" s="196">
        <f t="shared" si="18"/>
        <v>0</v>
      </c>
      <c r="BJ175" s="14" t="s">
        <v>180</v>
      </c>
      <c r="BK175" s="196">
        <f t="shared" si="19"/>
        <v>0</v>
      </c>
      <c r="BL175" s="14" t="s">
        <v>179</v>
      </c>
      <c r="BM175" s="195" t="s">
        <v>871</v>
      </c>
    </row>
    <row r="176" spans="1:65" s="2" customFormat="1" ht="24.2" customHeight="1">
      <c r="A176" s="31"/>
      <c r="B176" s="32"/>
      <c r="C176" s="184" t="s">
        <v>490</v>
      </c>
      <c r="D176" s="184" t="s">
        <v>175</v>
      </c>
      <c r="E176" s="185" t="s">
        <v>1184</v>
      </c>
      <c r="F176" s="186" t="s">
        <v>1185</v>
      </c>
      <c r="G176" s="187" t="s">
        <v>218</v>
      </c>
      <c r="H176" s="188">
        <v>2.9</v>
      </c>
      <c r="I176" s="189"/>
      <c r="J176" s="188">
        <f t="shared" si="10"/>
        <v>0</v>
      </c>
      <c r="K176" s="190"/>
      <c r="L176" s="36"/>
      <c r="M176" s="191" t="s">
        <v>1</v>
      </c>
      <c r="N176" s="192" t="s">
        <v>38</v>
      </c>
      <c r="O176" s="68"/>
      <c r="P176" s="193">
        <f t="shared" si="11"/>
        <v>0</v>
      </c>
      <c r="Q176" s="193">
        <v>0</v>
      </c>
      <c r="R176" s="193">
        <f t="shared" si="12"/>
        <v>0</v>
      </c>
      <c r="S176" s="193">
        <v>0</v>
      </c>
      <c r="T176" s="194">
        <f t="shared" si="13"/>
        <v>0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95" t="s">
        <v>179</v>
      </c>
      <c r="AT176" s="195" t="s">
        <v>175</v>
      </c>
      <c r="AU176" s="195" t="s">
        <v>180</v>
      </c>
      <c r="AY176" s="14" t="s">
        <v>172</v>
      </c>
      <c r="BE176" s="196">
        <f t="shared" si="14"/>
        <v>0</v>
      </c>
      <c r="BF176" s="196">
        <f t="shared" si="15"/>
        <v>0</v>
      </c>
      <c r="BG176" s="196">
        <f t="shared" si="16"/>
        <v>0</v>
      </c>
      <c r="BH176" s="196">
        <f t="shared" si="17"/>
        <v>0</v>
      </c>
      <c r="BI176" s="196">
        <f t="shared" si="18"/>
        <v>0</v>
      </c>
      <c r="BJ176" s="14" t="s">
        <v>180</v>
      </c>
      <c r="BK176" s="196">
        <f t="shared" si="19"/>
        <v>0</v>
      </c>
      <c r="BL176" s="14" t="s">
        <v>179</v>
      </c>
      <c r="BM176" s="195" t="s">
        <v>1134</v>
      </c>
    </row>
    <row r="177" spans="1:65" s="2" customFormat="1" ht="24.2" customHeight="1">
      <c r="A177" s="31"/>
      <c r="B177" s="32"/>
      <c r="C177" s="184" t="s">
        <v>494</v>
      </c>
      <c r="D177" s="184" t="s">
        <v>175</v>
      </c>
      <c r="E177" s="185" t="s">
        <v>1187</v>
      </c>
      <c r="F177" s="186" t="s">
        <v>1188</v>
      </c>
      <c r="G177" s="187" t="s">
        <v>218</v>
      </c>
      <c r="H177" s="188">
        <v>87</v>
      </c>
      <c r="I177" s="189"/>
      <c r="J177" s="188">
        <f t="shared" si="10"/>
        <v>0</v>
      </c>
      <c r="K177" s="190"/>
      <c r="L177" s="36"/>
      <c r="M177" s="191" t="s">
        <v>1</v>
      </c>
      <c r="N177" s="192" t="s">
        <v>38</v>
      </c>
      <c r="O177" s="68"/>
      <c r="P177" s="193">
        <f t="shared" si="11"/>
        <v>0</v>
      </c>
      <c r="Q177" s="193">
        <v>0</v>
      </c>
      <c r="R177" s="193">
        <f t="shared" si="12"/>
        <v>0</v>
      </c>
      <c r="S177" s="193">
        <v>0</v>
      </c>
      <c r="T177" s="194">
        <f t="shared" si="13"/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95" t="s">
        <v>179</v>
      </c>
      <c r="AT177" s="195" t="s">
        <v>175</v>
      </c>
      <c r="AU177" s="195" t="s">
        <v>180</v>
      </c>
      <c r="AY177" s="14" t="s">
        <v>172</v>
      </c>
      <c r="BE177" s="196">
        <f t="shared" si="14"/>
        <v>0</v>
      </c>
      <c r="BF177" s="196">
        <f t="shared" si="15"/>
        <v>0</v>
      </c>
      <c r="BG177" s="196">
        <f t="shared" si="16"/>
        <v>0</v>
      </c>
      <c r="BH177" s="196">
        <f t="shared" si="17"/>
        <v>0</v>
      </c>
      <c r="BI177" s="196">
        <f t="shared" si="18"/>
        <v>0</v>
      </c>
      <c r="BJ177" s="14" t="s">
        <v>180</v>
      </c>
      <c r="BK177" s="196">
        <f t="shared" si="19"/>
        <v>0</v>
      </c>
      <c r="BL177" s="14" t="s">
        <v>179</v>
      </c>
      <c r="BM177" s="195" t="s">
        <v>1137</v>
      </c>
    </row>
    <row r="178" spans="1:65" s="2" customFormat="1" ht="24.2" customHeight="1">
      <c r="A178" s="31"/>
      <c r="B178" s="32"/>
      <c r="C178" s="184" t="s">
        <v>498</v>
      </c>
      <c r="D178" s="184" t="s">
        <v>175</v>
      </c>
      <c r="E178" s="185" t="s">
        <v>1190</v>
      </c>
      <c r="F178" s="186" t="s">
        <v>1191</v>
      </c>
      <c r="G178" s="187" t="s">
        <v>1048</v>
      </c>
      <c r="H178" s="188">
        <v>4</v>
      </c>
      <c r="I178" s="189"/>
      <c r="J178" s="188">
        <f t="shared" si="10"/>
        <v>0</v>
      </c>
      <c r="K178" s="190"/>
      <c r="L178" s="36"/>
      <c r="M178" s="191" t="s">
        <v>1</v>
      </c>
      <c r="N178" s="192" t="s">
        <v>38</v>
      </c>
      <c r="O178" s="68"/>
      <c r="P178" s="193">
        <f t="shared" si="11"/>
        <v>0</v>
      </c>
      <c r="Q178" s="193">
        <v>0</v>
      </c>
      <c r="R178" s="193">
        <f t="shared" si="12"/>
        <v>0</v>
      </c>
      <c r="S178" s="193">
        <v>0</v>
      </c>
      <c r="T178" s="194">
        <f t="shared" si="13"/>
        <v>0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95" t="s">
        <v>179</v>
      </c>
      <c r="AT178" s="195" t="s">
        <v>175</v>
      </c>
      <c r="AU178" s="195" t="s">
        <v>180</v>
      </c>
      <c r="AY178" s="14" t="s">
        <v>172</v>
      </c>
      <c r="BE178" s="196">
        <f t="shared" si="14"/>
        <v>0</v>
      </c>
      <c r="BF178" s="196">
        <f t="shared" si="15"/>
        <v>0</v>
      </c>
      <c r="BG178" s="196">
        <f t="shared" si="16"/>
        <v>0</v>
      </c>
      <c r="BH178" s="196">
        <f t="shared" si="17"/>
        <v>0</v>
      </c>
      <c r="BI178" s="196">
        <f t="shared" si="18"/>
        <v>0</v>
      </c>
      <c r="BJ178" s="14" t="s">
        <v>180</v>
      </c>
      <c r="BK178" s="196">
        <f t="shared" si="19"/>
        <v>0</v>
      </c>
      <c r="BL178" s="14" t="s">
        <v>179</v>
      </c>
      <c r="BM178" s="195" t="s">
        <v>1140</v>
      </c>
    </row>
    <row r="179" spans="1:65" s="2" customFormat="1" ht="24.2" customHeight="1">
      <c r="A179" s="31"/>
      <c r="B179" s="32"/>
      <c r="C179" s="184" t="s">
        <v>504</v>
      </c>
      <c r="D179" s="184" t="s">
        <v>175</v>
      </c>
      <c r="E179" s="185" t="s">
        <v>1193</v>
      </c>
      <c r="F179" s="186" t="s">
        <v>1194</v>
      </c>
      <c r="G179" s="187" t="s">
        <v>1195</v>
      </c>
      <c r="H179" s="188">
        <v>4</v>
      </c>
      <c r="I179" s="189"/>
      <c r="J179" s="188">
        <f t="shared" si="10"/>
        <v>0</v>
      </c>
      <c r="K179" s="190"/>
      <c r="L179" s="36"/>
      <c r="M179" s="191" t="s">
        <v>1</v>
      </c>
      <c r="N179" s="192" t="s">
        <v>38</v>
      </c>
      <c r="O179" s="68"/>
      <c r="P179" s="193">
        <f t="shared" si="11"/>
        <v>0</v>
      </c>
      <c r="Q179" s="193">
        <v>0</v>
      </c>
      <c r="R179" s="193">
        <f t="shared" si="12"/>
        <v>0</v>
      </c>
      <c r="S179" s="193">
        <v>0</v>
      </c>
      <c r="T179" s="194">
        <f t="shared" si="13"/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95" t="s">
        <v>179</v>
      </c>
      <c r="AT179" s="195" t="s">
        <v>175</v>
      </c>
      <c r="AU179" s="195" t="s">
        <v>180</v>
      </c>
      <c r="AY179" s="14" t="s">
        <v>172</v>
      </c>
      <c r="BE179" s="196">
        <f t="shared" si="14"/>
        <v>0</v>
      </c>
      <c r="BF179" s="196">
        <f t="shared" si="15"/>
        <v>0</v>
      </c>
      <c r="BG179" s="196">
        <f t="shared" si="16"/>
        <v>0</v>
      </c>
      <c r="BH179" s="196">
        <f t="shared" si="17"/>
        <v>0</v>
      </c>
      <c r="BI179" s="196">
        <f t="shared" si="18"/>
        <v>0</v>
      </c>
      <c r="BJ179" s="14" t="s">
        <v>180</v>
      </c>
      <c r="BK179" s="196">
        <f t="shared" si="19"/>
        <v>0</v>
      </c>
      <c r="BL179" s="14" t="s">
        <v>179</v>
      </c>
      <c r="BM179" s="195" t="s">
        <v>1143</v>
      </c>
    </row>
    <row r="180" spans="1:65" s="2" customFormat="1" ht="24.2" customHeight="1">
      <c r="A180" s="31"/>
      <c r="B180" s="32"/>
      <c r="C180" s="184" t="s">
        <v>508</v>
      </c>
      <c r="D180" s="184" t="s">
        <v>175</v>
      </c>
      <c r="E180" s="185" t="s">
        <v>1197</v>
      </c>
      <c r="F180" s="186" t="s">
        <v>1198</v>
      </c>
      <c r="G180" s="187" t="s">
        <v>1195</v>
      </c>
      <c r="H180" s="188">
        <v>4</v>
      </c>
      <c r="I180" s="189"/>
      <c r="J180" s="188">
        <f t="shared" si="10"/>
        <v>0</v>
      </c>
      <c r="K180" s="190"/>
      <c r="L180" s="36"/>
      <c r="M180" s="191" t="s">
        <v>1</v>
      </c>
      <c r="N180" s="192" t="s">
        <v>38</v>
      </c>
      <c r="O180" s="68"/>
      <c r="P180" s="193">
        <f t="shared" si="11"/>
        <v>0</v>
      </c>
      <c r="Q180" s="193">
        <v>0</v>
      </c>
      <c r="R180" s="193">
        <f t="shared" si="12"/>
        <v>0</v>
      </c>
      <c r="S180" s="193">
        <v>0</v>
      </c>
      <c r="T180" s="194">
        <f t="shared" si="13"/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95" t="s">
        <v>179</v>
      </c>
      <c r="AT180" s="195" t="s">
        <v>175</v>
      </c>
      <c r="AU180" s="195" t="s">
        <v>180</v>
      </c>
      <c r="AY180" s="14" t="s">
        <v>172</v>
      </c>
      <c r="BE180" s="196">
        <f t="shared" si="14"/>
        <v>0</v>
      </c>
      <c r="BF180" s="196">
        <f t="shared" si="15"/>
        <v>0</v>
      </c>
      <c r="BG180" s="196">
        <f t="shared" si="16"/>
        <v>0</v>
      </c>
      <c r="BH180" s="196">
        <f t="shared" si="17"/>
        <v>0</v>
      </c>
      <c r="BI180" s="196">
        <f t="shared" si="18"/>
        <v>0</v>
      </c>
      <c r="BJ180" s="14" t="s">
        <v>180</v>
      </c>
      <c r="BK180" s="196">
        <f t="shared" si="19"/>
        <v>0</v>
      </c>
      <c r="BL180" s="14" t="s">
        <v>179</v>
      </c>
      <c r="BM180" s="195" t="s">
        <v>1146</v>
      </c>
    </row>
    <row r="181" spans="1:65" s="12" customFormat="1" ht="22.9" customHeight="1">
      <c r="B181" s="168"/>
      <c r="C181" s="169"/>
      <c r="D181" s="170" t="s">
        <v>71</v>
      </c>
      <c r="E181" s="182" t="s">
        <v>1200</v>
      </c>
      <c r="F181" s="182" t="s">
        <v>1201</v>
      </c>
      <c r="G181" s="169"/>
      <c r="H181" s="169"/>
      <c r="I181" s="172"/>
      <c r="J181" s="183">
        <f>BK181</f>
        <v>0</v>
      </c>
      <c r="K181" s="169"/>
      <c r="L181" s="174"/>
      <c r="M181" s="175"/>
      <c r="N181" s="176"/>
      <c r="O181" s="176"/>
      <c r="P181" s="177">
        <f>SUM(P182:P330)</f>
        <v>0</v>
      </c>
      <c r="Q181" s="176"/>
      <c r="R181" s="177">
        <f>SUM(R182:R330)</f>
        <v>3.6966599999999996</v>
      </c>
      <c r="S181" s="176"/>
      <c r="T181" s="178">
        <f>SUM(T182:T330)</f>
        <v>0.34</v>
      </c>
      <c r="AR181" s="179" t="s">
        <v>80</v>
      </c>
      <c r="AT181" s="180" t="s">
        <v>71</v>
      </c>
      <c r="AU181" s="180" t="s">
        <v>80</v>
      </c>
      <c r="AY181" s="179" t="s">
        <v>172</v>
      </c>
      <c r="BK181" s="181">
        <f>SUM(BK182:BK330)</f>
        <v>0</v>
      </c>
    </row>
    <row r="182" spans="1:65" s="2" customFormat="1" ht="24.2" customHeight="1">
      <c r="A182" s="31"/>
      <c r="B182" s="32"/>
      <c r="C182" s="184" t="s">
        <v>514</v>
      </c>
      <c r="D182" s="184" t="s">
        <v>175</v>
      </c>
      <c r="E182" s="185" t="s">
        <v>1803</v>
      </c>
      <c r="F182" s="186" t="s">
        <v>1804</v>
      </c>
      <c r="G182" s="187" t="s">
        <v>1048</v>
      </c>
      <c r="H182" s="188">
        <v>4</v>
      </c>
      <c r="I182" s="189"/>
      <c r="J182" s="188">
        <f t="shared" ref="J182:J213" si="20">ROUND(I182*H182,2)</f>
        <v>0</v>
      </c>
      <c r="K182" s="190"/>
      <c r="L182" s="36"/>
      <c r="M182" s="191" t="s">
        <v>1</v>
      </c>
      <c r="N182" s="192" t="s">
        <v>38</v>
      </c>
      <c r="O182" s="68"/>
      <c r="P182" s="193">
        <f t="shared" ref="P182:P213" si="21">O182*H182</f>
        <v>0</v>
      </c>
      <c r="Q182" s="193">
        <v>0</v>
      </c>
      <c r="R182" s="193">
        <f t="shared" ref="R182:R213" si="22">Q182*H182</f>
        <v>0</v>
      </c>
      <c r="S182" s="193">
        <v>0</v>
      </c>
      <c r="T182" s="194">
        <f t="shared" ref="T182:T213" si="23">S182*H182</f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95" t="s">
        <v>179</v>
      </c>
      <c r="AT182" s="195" t="s">
        <v>175</v>
      </c>
      <c r="AU182" s="195" t="s">
        <v>180</v>
      </c>
      <c r="AY182" s="14" t="s">
        <v>172</v>
      </c>
      <c r="BE182" s="196">
        <f t="shared" ref="BE182:BE213" si="24">IF(N182="základná",J182,0)</f>
        <v>0</v>
      </c>
      <c r="BF182" s="196">
        <f t="shared" ref="BF182:BF213" si="25">IF(N182="znížená",J182,0)</f>
        <v>0</v>
      </c>
      <c r="BG182" s="196">
        <f t="shared" ref="BG182:BG213" si="26">IF(N182="zákl. prenesená",J182,0)</f>
        <v>0</v>
      </c>
      <c r="BH182" s="196">
        <f t="shared" ref="BH182:BH213" si="27">IF(N182="zníž. prenesená",J182,0)</f>
        <v>0</v>
      </c>
      <c r="BI182" s="196">
        <f t="shared" ref="BI182:BI213" si="28">IF(N182="nulová",J182,0)</f>
        <v>0</v>
      </c>
      <c r="BJ182" s="14" t="s">
        <v>180</v>
      </c>
      <c r="BK182" s="196">
        <f t="shared" ref="BK182:BK213" si="29">ROUND(I182*H182,2)</f>
        <v>0</v>
      </c>
      <c r="BL182" s="14" t="s">
        <v>179</v>
      </c>
      <c r="BM182" s="195" t="s">
        <v>1149</v>
      </c>
    </row>
    <row r="183" spans="1:65" s="2" customFormat="1" ht="24.2" customHeight="1">
      <c r="A183" s="31"/>
      <c r="B183" s="32"/>
      <c r="C183" s="184" t="s">
        <v>520</v>
      </c>
      <c r="D183" s="184" t="s">
        <v>175</v>
      </c>
      <c r="E183" s="185" t="s">
        <v>1805</v>
      </c>
      <c r="F183" s="186" t="s">
        <v>1806</v>
      </c>
      <c r="G183" s="187" t="s">
        <v>1048</v>
      </c>
      <c r="H183" s="188">
        <v>16</v>
      </c>
      <c r="I183" s="189"/>
      <c r="J183" s="188">
        <f t="shared" si="20"/>
        <v>0</v>
      </c>
      <c r="K183" s="190"/>
      <c r="L183" s="36"/>
      <c r="M183" s="191" t="s">
        <v>1</v>
      </c>
      <c r="N183" s="192" t="s">
        <v>38</v>
      </c>
      <c r="O183" s="68"/>
      <c r="P183" s="193">
        <f t="shared" si="21"/>
        <v>0</v>
      </c>
      <c r="Q183" s="193">
        <v>0</v>
      </c>
      <c r="R183" s="193">
        <f t="shared" si="22"/>
        <v>0</v>
      </c>
      <c r="S183" s="193">
        <v>0</v>
      </c>
      <c r="T183" s="194">
        <f t="shared" si="23"/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95" t="s">
        <v>179</v>
      </c>
      <c r="AT183" s="195" t="s">
        <v>175</v>
      </c>
      <c r="AU183" s="195" t="s">
        <v>180</v>
      </c>
      <c r="AY183" s="14" t="s">
        <v>172</v>
      </c>
      <c r="BE183" s="196">
        <f t="shared" si="24"/>
        <v>0</v>
      </c>
      <c r="BF183" s="196">
        <f t="shared" si="25"/>
        <v>0</v>
      </c>
      <c r="BG183" s="196">
        <f t="shared" si="26"/>
        <v>0</v>
      </c>
      <c r="BH183" s="196">
        <f t="shared" si="27"/>
        <v>0</v>
      </c>
      <c r="BI183" s="196">
        <f t="shared" si="28"/>
        <v>0</v>
      </c>
      <c r="BJ183" s="14" t="s">
        <v>180</v>
      </c>
      <c r="BK183" s="196">
        <f t="shared" si="29"/>
        <v>0</v>
      </c>
      <c r="BL183" s="14" t="s">
        <v>179</v>
      </c>
      <c r="BM183" s="195" t="s">
        <v>1152</v>
      </c>
    </row>
    <row r="184" spans="1:65" s="2" customFormat="1" ht="24.2" customHeight="1">
      <c r="A184" s="31"/>
      <c r="B184" s="32"/>
      <c r="C184" s="184" t="s">
        <v>526</v>
      </c>
      <c r="D184" s="184" t="s">
        <v>175</v>
      </c>
      <c r="E184" s="185" t="s">
        <v>1807</v>
      </c>
      <c r="F184" s="186" t="s">
        <v>1808</v>
      </c>
      <c r="G184" s="187" t="s">
        <v>1048</v>
      </c>
      <c r="H184" s="188">
        <v>16</v>
      </c>
      <c r="I184" s="189"/>
      <c r="J184" s="188">
        <f t="shared" si="20"/>
        <v>0</v>
      </c>
      <c r="K184" s="190"/>
      <c r="L184" s="36"/>
      <c r="M184" s="191" t="s">
        <v>1</v>
      </c>
      <c r="N184" s="192" t="s">
        <v>38</v>
      </c>
      <c r="O184" s="68"/>
      <c r="P184" s="193">
        <f t="shared" si="21"/>
        <v>0</v>
      </c>
      <c r="Q184" s="193">
        <v>0</v>
      </c>
      <c r="R184" s="193">
        <f t="shared" si="22"/>
        <v>0</v>
      </c>
      <c r="S184" s="193">
        <v>0</v>
      </c>
      <c r="T184" s="194">
        <f t="shared" si="23"/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 t="shared" si="24"/>
        <v>0</v>
      </c>
      <c r="BF184" s="196">
        <f t="shared" si="25"/>
        <v>0</v>
      </c>
      <c r="BG184" s="196">
        <f t="shared" si="26"/>
        <v>0</v>
      </c>
      <c r="BH184" s="196">
        <f t="shared" si="27"/>
        <v>0</v>
      </c>
      <c r="BI184" s="196">
        <f t="shared" si="28"/>
        <v>0</v>
      </c>
      <c r="BJ184" s="14" t="s">
        <v>180</v>
      </c>
      <c r="BK184" s="196">
        <f t="shared" si="29"/>
        <v>0</v>
      </c>
      <c r="BL184" s="14" t="s">
        <v>179</v>
      </c>
      <c r="BM184" s="195" t="s">
        <v>82</v>
      </c>
    </row>
    <row r="185" spans="1:65" s="2" customFormat="1" ht="24.2" customHeight="1">
      <c r="A185" s="31"/>
      <c r="B185" s="32"/>
      <c r="C185" s="184" t="s">
        <v>532</v>
      </c>
      <c r="D185" s="184" t="s">
        <v>175</v>
      </c>
      <c r="E185" s="185" t="s">
        <v>1211</v>
      </c>
      <c r="F185" s="186" t="s">
        <v>1212</v>
      </c>
      <c r="G185" s="187" t="s">
        <v>337</v>
      </c>
      <c r="H185" s="188">
        <v>65</v>
      </c>
      <c r="I185" s="189"/>
      <c r="J185" s="188">
        <f t="shared" si="20"/>
        <v>0</v>
      </c>
      <c r="K185" s="190"/>
      <c r="L185" s="36"/>
      <c r="M185" s="191" t="s">
        <v>1</v>
      </c>
      <c r="N185" s="192" t="s">
        <v>38</v>
      </c>
      <c r="O185" s="68"/>
      <c r="P185" s="193">
        <f t="shared" si="21"/>
        <v>0</v>
      </c>
      <c r="Q185" s="193">
        <v>0</v>
      </c>
      <c r="R185" s="193">
        <f t="shared" si="22"/>
        <v>0</v>
      </c>
      <c r="S185" s="193">
        <v>0</v>
      </c>
      <c r="T185" s="194">
        <f t="shared" si="23"/>
        <v>0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95" t="s">
        <v>179</v>
      </c>
      <c r="AT185" s="195" t="s">
        <v>175</v>
      </c>
      <c r="AU185" s="195" t="s">
        <v>180</v>
      </c>
      <c r="AY185" s="14" t="s">
        <v>172</v>
      </c>
      <c r="BE185" s="196">
        <f t="shared" si="24"/>
        <v>0</v>
      </c>
      <c r="BF185" s="196">
        <f t="shared" si="25"/>
        <v>0</v>
      </c>
      <c r="BG185" s="196">
        <f t="shared" si="26"/>
        <v>0</v>
      </c>
      <c r="BH185" s="196">
        <f t="shared" si="27"/>
        <v>0</v>
      </c>
      <c r="BI185" s="196">
        <f t="shared" si="28"/>
        <v>0</v>
      </c>
      <c r="BJ185" s="14" t="s">
        <v>180</v>
      </c>
      <c r="BK185" s="196">
        <f t="shared" si="29"/>
        <v>0</v>
      </c>
      <c r="BL185" s="14" t="s">
        <v>179</v>
      </c>
      <c r="BM185" s="195" t="s">
        <v>88</v>
      </c>
    </row>
    <row r="186" spans="1:65" s="2" customFormat="1" ht="24.2" customHeight="1">
      <c r="A186" s="31"/>
      <c r="B186" s="32"/>
      <c r="C186" s="184" t="s">
        <v>538</v>
      </c>
      <c r="D186" s="184" t="s">
        <v>175</v>
      </c>
      <c r="E186" s="185" t="s">
        <v>1214</v>
      </c>
      <c r="F186" s="186" t="s">
        <v>1215</v>
      </c>
      <c r="G186" s="187" t="s">
        <v>337</v>
      </c>
      <c r="H186" s="188">
        <v>55</v>
      </c>
      <c r="I186" s="189"/>
      <c r="J186" s="188">
        <f t="shared" si="20"/>
        <v>0</v>
      </c>
      <c r="K186" s="190"/>
      <c r="L186" s="36"/>
      <c r="M186" s="191" t="s">
        <v>1</v>
      </c>
      <c r="N186" s="192" t="s">
        <v>38</v>
      </c>
      <c r="O186" s="68"/>
      <c r="P186" s="193">
        <f t="shared" si="21"/>
        <v>0</v>
      </c>
      <c r="Q186" s="193">
        <v>0</v>
      </c>
      <c r="R186" s="193">
        <f t="shared" si="22"/>
        <v>0</v>
      </c>
      <c r="S186" s="193">
        <v>0</v>
      </c>
      <c r="T186" s="194">
        <f t="shared" si="23"/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179</v>
      </c>
      <c r="AT186" s="195" t="s">
        <v>175</v>
      </c>
      <c r="AU186" s="195" t="s">
        <v>180</v>
      </c>
      <c r="AY186" s="14" t="s">
        <v>172</v>
      </c>
      <c r="BE186" s="196">
        <f t="shared" si="24"/>
        <v>0</v>
      </c>
      <c r="BF186" s="196">
        <f t="shared" si="25"/>
        <v>0</v>
      </c>
      <c r="BG186" s="196">
        <f t="shared" si="26"/>
        <v>0</v>
      </c>
      <c r="BH186" s="196">
        <f t="shared" si="27"/>
        <v>0</v>
      </c>
      <c r="BI186" s="196">
        <f t="shared" si="28"/>
        <v>0</v>
      </c>
      <c r="BJ186" s="14" t="s">
        <v>180</v>
      </c>
      <c r="BK186" s="196">
        <f t="shared" si="29"/>
        <v>0</v>
      </c>
      <c r="BL186" s="14" t="s">
        <v>179</v>
      </c>
      <c r="BM186" s="195" t="s">
        <v>94</v>
      </c>
    </row>
    <row r="187" spans="1:65" s="2" customFormat="1" ht="24.2" customHeight="1">
      <c r="A187" s="31"/>
      <c r="B187" s="32"/>
      <c r="C187" s="184" t="s">
        <v>544</v>
      </c>
      <c r="D187" s="184" t="s">
        <v>175</v>
      </c>
      <c r="E187" s="185" t="s">
        <v>1809</v>
      </c>
      <c r="F187" s="186" t="s">
        <v>1810</v>
      </c>
      <c r="G187" s="187" t="s">
        <v>337</v>
      </c>
      <c r="H187" s="188">
        <v>47</v>
      </c>
      <c r="I187" s="189"/>
      <c r="J187" s="188">
        <f t="shared" si="20"/>
        <v>0</v>
      </c>
      <c r="K187" s="190"/>
      <c r="L187" s="36"/>
      <c r="M187" s="191" t="s">
        <v>1</v>
      </c>
      <c r="N187" s="192" t="s">
        <v>38</v>
      </c>
      <c r="O187" s="68"/>
      <c r="P187" s="193">
        <f t="shared" si="21"/>
        <v>0</v>
      </c>
      <c r="Q187" s="193">
        <v>0</v>
      </c>
      <c r="R187" s="193">
        <f t="shared" si="22"/>
        <v>0</v>
      </c>
      <c r="S187" s="193">
        <v>0</v>
      </c>
      <c r="T187" s="194">
        <f t="shared" si="23"/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95" t="s">
        <v>179</v>
      </c>
      <c r="AT187" s="195" t="s">
        <v>175</v>
      </c>
      <c r="AU187" s="195" t="s">
        <v>180</v>
      </c>
      <c r="AY187" s="14" t="s">
        <v>172</v>
      </c>
      <c r="BE187" s="196">
        <f t="shared" si="24"/>
        <v>0</v>
      </c>
      <c r="BF187" s="196">
        <f t="shared" si="25"/>
        <v>0</v>
      </c>
      <c r="BG187" s="196">
        <f t="shared" si="26"/>
        <v>0</v>
      </c>
      <c r="BH187" s="196">
        <f t="shared" si="27"/>
        <v>0</v>
      </c>
      <c r="BI187" s="196">
        <f t="shared" si="28"/>
        <v>0</v>
      </c>
      <c r="BJ187" s="14" t="s">
        <v>180</v>
      </c>
      <c r="BK187" s="196">
        <f t="shared" si="29"/>
        <v>0</v>
      </c>
      <c r="BL187" s="14" t="s">
        <v>179</v>
      </c>
      <c r="BM187" s="195" t="s">
        <v>100</v>
      </c>
    </row>
    <row r="188" spans="1:65" s="2" customFormat="1" ht="24.2" customHeight="1">
      <c r="A188" s="31"/>
      <c r="B188" s="32"/>
      <c r="C188" s="197" t="s">
        <v>548</v>
      </c>
      <c r="D188" s="197" t="s">
        <v>256</v>
      </c>
      <c r="E188" s="198" t="s">
        <v>1332</v>
      </c>
      <c r="F188" s="199" t="s">
        <v>1333</v>
      </c>
      <c r="G188" s="200" t="s">
        <v>337</v>
      </c>
      <c r="H188" s="201">
        <v>50</v>
      </c>
      <c r="I188" s="202"/>
      <c r="J188" s="201">
        <f t="shared" si="20"/>
        <v>0</v>
      </c>
      <c r="K188" s="203"/>
      <c r="L188" s="204"/>
      <c r="M188" s="205" t="s">
        <v>1</v>
      </c>
      <c r="N188" s="206" t="s">
        <v>38</v>
      </c>
      <c r="O188" s="68"/>
      <c r="P188" s="193">
        <f t="shared" si="21"/>
        <v>0</v>
      </c>
      <c r="Q188" s="193">
        <v>0</v>
      </c>
      <c r="R188" s="193">
        <f t="shared" si="22"/>
        <v>0</v>
      </c>
      <c r="S188" s="193">
        <v>0</v>
      </c>
      <c r="T188" s="194">
        <f t="shared" si="23"/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95" t="s">
        <v>220</v>
      </c>
      <c r="AT188" s="195" t="s">
        <v>256</v>
      </c>
      <c r="AU188" s="195" t="s">
        <v>180</v>
      </c>
      <c r="AY188" s="14" t="s">
        <v>172</v>
      </c>
      <c r="BE188" s="196">
        <f t="shared" si="24"/>
        <v>0</v>
      </c>
      <c r="BF188" s="196">
        <f t="shared" si="25"/>
        <v>0</v>
      </c>
      <c r="BG188" s="196">
        <f t="shared" si="26"/>
        <v>0</v>
      </c>
      <c r="BH188" s="196">
        <f t="shared" si="27"/>
        <v>0</v>
      </c>
      <c r="BI188" s="196">
        <f t="shared" si="28"/>
        <v>0</v>
      </c>
      <c r="BJ188" s="14" t="s">
        <v>180</v>
      </c>
      <c r="BK188" s="196">
        <f t="shared" si="29"/>
        <v>0</v>
      </c>
      <c r="BL188" s="14" t="s">
        <v>179</v>
      </c>
      <c r="BM188" s="195" t="s">
        <v>106</v>
      </c>
    </row>
    <row r="189" spans="1:65" s="2" customFormat="1" ht="24.2" customHeight="1">
      <c r="A189" s="31"/>
      <c r="B189" s="32"/>
      <c r="C189" s="184" t="s">
        <v>552</v>
      </c>
      <c r="D189" s="184" t="s">
        <v>175</v>
      </c>
      <c r="E189" s="185" t="s">
        <v>2297</v>
      </c>
      <c r="F189" s="186" t="s">
        <v>2298</v>
      </c>
      <c r="G189" s="187" t="s">
        <v>337</v>
      </c>
      <c r="H189" s="188">
        <v>43</v>
      </c>
      <c r="I189" s="189"/>
      <c r="J189" s="188">
        <f t="shared" si="20"/>
        <v>0</v>
      </c>
      <c r="K189" s="190"/>
      <c r="L189" s="36"/>
      <c r="M189" s="191" t="s">
        <v>1</v>
      </c>
      <c r="N189" s="192" t="s">
        <v>38</v>
      </c>
      <c r="O189" s="68"/>
      <c r="P189" s="193">
        <f t="shared" si="21"/>
        <v>0</v>
      </c>
      <c r="Q189" s="193">
        <v>0</v>
      </c>
      <c r="R189" s="193">
        <f t="shared" si="22"/>
        <v>0</v>
      </c>
      <c r="S189" s="193">
        <v>0</v>
      </c>
      <c r="T189" s="194">
        <f t="shared" si="23"/>
        <v>0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95" t="s">
        <v>179</v>
      </c>
      <c r="AT189" s="195" t="s">
        <v>175</v>
      </c>
      <c r="AU189" s="195" t="s">
        <v>180</v>
      </c>
      <c r="AY189" s="14" t="s">
        <v>172</v>
      </c>
      <c r="BE189" s="196">
        <f t="shared" si="24"/>
        <v>0</v>
      </c>
      <c r="BF189" s="196">
        <f t="shared" si="25"/>
        <v>0</v>
      </c>
      <c r="BG189" s="196">
        <f t="shared" si="26"/>
        <v>0</v>
      </c>
      <c r="BH189" s="196">
        <f t="shared" si="27"/>
        <v>0</v>
      </c>
      <c r="BI189" s="196">
        <f t="shared" si="28"/>
        <v>0</v>
      </c>
      <c r="BJ189" s="14" t="s">
        <v>180</v>
      </c>
      <c r="BK189" s="196">
        <f t="shared" si="29"/>
        <v>0</v>
      </c>
      <c r="BL189" s="14" t="s">
        <v>179</v>
      </c>
      <c r="BM189" s="195" t="s">
        <v>1165</v>
      </c>
    </row>
    <row r="190" spans="1:65" s="2" customFormat="1" ht="24.2" customHeight="1">
      <c r="A190" s="31"/>
      <c r="B190" s="32"/>
      <c r="C190" s="184" t="s">
        <v>556</v>
      </c>
      <c r="D190" s="184" t="s">
        <v>175</v>
      </c>
      <c r="E190" s="185" t="s">
        <v>1811</v>
      </c>
      <c r="F190" s="186" t="s">
        <v>1812</v>
      </c>
      <c r="G190" s="187" t="s">
        <v>337</v>
      </c>
      <c r="H190" s="188">
        <v>197</v>
      </c>
      <c r="I190" s="189"/>
      <c r="J190" s="188">
        <f t="shared" si="20"/>
        <v>0</v>
      </c>
      <c r="K190" s="190"/>
      <c r="L190" s="36"/>
      <c r="M190" s="191" t="s">
        <v>1</v>
      </c>
      <c r="N190" s="192" t="s">
        <v>38</v>
      </c>
      <c r="O190" s="68"/>
      <c r="P190" s="193">
        <f t="shared" si="21"/>
        <v>0</v>
      </c>
      <c r="Q190" s="193">
        <v>0</v>
      </c>
      <c r="R190" s="193">
        <f t="shared" si="22"/>
        <v>0</v>
      </c>
      <c r="S190" s="193">
        <v>0</v>
      </c>
      <c r="T190" s="194">
        <f t="shared" si="23"/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179</v>
      </c>
      <c r="AT190" s="195" t="s">
        <v>175</v>
      </c>
      <c r="AU190" s="195" t="s">
        <v>180</v>
      </c>
      <c r="AY190" s="14" t="s">
        <v>172</v>
      </c>
      <c r="BE190" s="196">
        <f t="shared" si="24"/>
        <v>0</v>
      </c>
      <c r="BF190" s="196">
        <f t="shared" si="25"/>
        <v>0</v>
      </c>
      <c r="BG190" s="196">
        <f t="shared" si="26"/>
        <v>0</v>
      </c>
      <c r="BH190" s="196">
        <f t="shared" si="27"/>
        <v>0</v>
      </c>
      <c r="BI190" s="196">
        <f t="shared" si="28"/>
        <v>0</v>
      </c>
      <c r="BJ190" s="14" t="s">
        <v>180</v>
      </c>
      <c r="BK190" s="196">
        <f t="shared" si="29"/>
        <v>0</v>
      </c>
      <c r="BL190" s="14" t="s">
        <v>179</v>
      </c>
      <c r="BM190" s="195" t="s">
        <v>1168</v>
      </c>
    </row>
    <row r="191" spans="1:65" s="2" customFormat="1" ht="24.2" customHeight="1">
      <c r="A191" s="31"/>
      <c r="B191" s="32"/>
      <c r="C191" s="197" t="s">
        <v>560</v>
      </c>
      <c r="D191" s="197" t="s">
        <v>256</v>
      </c>
      <c r="E191" s="198" t="s">
        <v>1338</v>
      </c>
      <c r="F191" s="199" t="s">
        <v>1339</v>
      </c>
      <c r="G191" s="200" t="s">
        <v>337</v>
      </c>
      <c r="H191" s="201">
        <v>209</v>
      </c>
      <c r="I191" s="202"/>
      <c r="J191" s="201">
        <f t="shared" si="20"/>
        <v>0</v>
      </c>
      <c r="K191" s="203"/>
      <c r="L191" s="204"/>
      <c r="M191" s="205" t="s">
        <v>1</v>
      </c>
      <c r="N191" s="206" t="s">
        <v>38</v>
      </c>
      <c r="O191" s="68"/>
      <c r="P191" s="193">
        <f t="shared" si="21"/>
        <v>0</v>
      </c>
      <c r="Q191" s="193">
        <v>0</v>
      </c>
      <c r="R191" s="193">
        <f t="shared" si="22"/>
        <v>0</v>
      </c>
      <c r="S191" s="193">
        <v>0</v>
      </c>
      <c r="T191" s="194">
        <f t="shared" si="23"/>
        <v>0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95" t="s">
        <v>220</v>
      </c>
      <c r="AT191" s="195" t="s">
        <v>256</v>
      </c>
      <c r="AU191" s="195" t="s">
        <v>180</v>
      </c>
      <c r="AY191" s="14" t="s">
        <v>172</v>
      </c>
      <c r="BE191" s="196">
        <f t="shared" si="24"/>
        <v>0</v>
      </c>
      <c r="BF191" s="196">
        <f t="shared" si="25"/>
        <v>0</v>
      </c>
      <c r="BG191" s="196">
        <f t="shared" si="26"/>
        <v>0</v>
      </c>
      <c r="BH191" s="196">
        <f t="shared" si="27"/>
        <v>0</v>
      </c>
      <c r="BI191" s="196">
        <f t="shared" si="28"/>
        <v>0</v>
      </c>
      <c r="BJ191" s="14" t="s">
        <v>180</v>
      </c>
      <c r="BK191" s="196">
        <f t="shared" si="29"/>
        <v>0</v>
      </c>
      <c r="BL191" s="14" t="s">
        <v>179</v>
      </c>
      <c r="BM191" s="195" t="s">
        <v>1171</v>
      </c>
    </row>
    <row r="192" spans="1:65" s="2" customFormat="1" ht="24.2" customHeight="1">
      <c r="A192" s="31"/>
      <c r="B192" s="32"/>
      <c r="C192" s="184" t="s">
        <v>563</v>
      </c>
      <c r="D192" s="184" t="s">
        <v>175</v>
      </c>
      <c r="E192" s="185" t="s">
        <v>1217</v>
      </c>
      <c r="F192" s="186" t="s">
        <v>1218</v>
      </c>
      <c r="G192" s="187" t="s">
        <v>337</v>
      </c>
      <c r="H192" s="188">
        <v>8</v>
      </c>
      <c r="I192" s="189"/>
      <c r="J192" s="188">
        <f t="shared" si="20"/>
        <v>0</v>
      </c>
      <c r="K192" s="190"/>
      <c r="L192" s="36"/>
      <c r="M192" s="191" t="s">
        <v>1</v>
      </c>
      <c r="N192" s="192" t="s">
        <v>38</v>
      </c>
      <c r="O192" s="68"/>
      <c r="P192" s="193">
        <f t="shared" si="21"/>
        <v>0</v>
      </c>
      <c r="Q192" s="193">
        <v>0</v>
      </c>
      <c r="R192" s="193">
        <f t="shared" si="22"/>
        <v>0</v>
      </c>
      <c r="S192" s="193">
        <v>0</v>
      </c>
      <c r="T192" s="194">
        <f t="shared" si="23"/>
        <v>0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95" t="s">
        <v>179</v>
      </c>
      <c r="AT192" s="195" t="s">
        <v>175</v>
      </c>
      <c r="AU192" s="195" t="s">
        <v>180</v>
      </c>
      <c r="AY192" s="14" t="s">
        <v>172</v>
      </c>
      <c r="BE192" s="196">
        <f t="shared" si="24"/>
        <v>0</v>
      </c>
      <c r="BF192" s="196">
        <f t="shared" si="25"/>
        <v>0</v>
      </c>
      <c r="BG192" s="196">
        <f t="shared" si="26"/>
        <v>0</v>
      </c>
      <c r="BH192" s="196">
        <f t="shared" si="27"/>
        <v>0</v>
      </c>
      <c r="BI192" s="196">
        <f t="shared" si="28"/>
        <v>0</v>
      </c>
      <c r="BJ192" s="14" t="s">
        <v>180</v>
      </c>
      <c r="BK192" s="196">
        <f t="shared" si="29"/>
        <v>0</v>
      </c>
      <c r="BL192" s="14" t="s">
        <v>179</v>
      </c>
      <c r="BM192" s="195" t="s">
        <v>1174</v>
      </c>
    </row>
    <row r="193" spans="1:65" s="2" customFormat="1" ht="24.2" customHeight="1">
      <c r="A193" s="31"/>
      <c r="B193" s="32"/>
      <c r="C193" s="184" t="s">
        <v>567</v>
      </c>
      <c r="D193" s="184" t="s">
        <v>175</v>
      </c>
      <c r="E193" s="185" t="s">
        <v>1813</v>
      </c>
      <c r="F193" s="186" t="s">
        <v>1814</v>
      </c>
      <c r="G193" s="187" t="s">
        <v>337</v>
      </c>
      <c r="H193" s="188">
        <v>35</v>
      </c>
      <c r="I193" s="189"/>
      <c r="J193" s="188">
        <f t="shared" si="20"/>
        <v>0</v>
      </c>
      <c r="K193" s="190"/>
      <c r="L193" s="36"/>
      <c r="M193" s="191" t="s">
        <v>1</v>
      </c>
      <c r="N193" s="192" t="s">
        <v>38</v>
      </c>
      <c r="O193" s="68"/>
      <c r="P193" s="193">
        <f t="shared" si="21"/>
        <v>0</v>
      </c>
      <c r="Q193" s="193">
        <v>0</v>
      </c>
      <c r="R193" s="193">
        <f t="shared" si="22"/>
        <v>0</v>
      </c>
      <c r="S193" s="193">
        <v>0</v>
      </c>
      <c r="T193" s="194">
        <f t="shared" si="23"/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95" t="s">
        <v>179</v>
      </c>
      <c r="AT193" s="195" t="s">
        <v>175</v>
      </c>
      <c r="AU193" s="195" t="s">
        <v>180</v>
      </c>
      <c r="AY193" s="14" t="s">
        <v>172</v>
      </c>
      <c r="BE193" s="196">
        <f t="shared" si="24"/>
        <v>0</v>
      </c>
      <c r="BF193" s="196">
        <f t="shared" si="25"/>
        <v>0</v>
      </c>
      <c r="BG193" s="196">
        <f t="shared" si="26"/>
        <v>0</v>
      </c>
      <c r="BH193" s="196">
        <f t="shared" si="27"/>
        <v>0</v>
      </c>
      <c r="BI193" s="196">
        <f t="shared" si="28"/>
        <v>0</v>
      </c>
      <c r="BJ193" s="14" t="s">
        <v>180</v>
      </c>
      <c r="BK193" s="196">
        <f t="shared" si="29"/>
        <v>0</v>
      </c>
      <c r="BL193" s="14" t="s">
        <v>179</v>
      </c>
      <c r="BM193" s="195" t="s">
        <v>1177</v>
      </c>
    </row>
    <row r="194" spans="1:65" s="2" customFormat="1" ht="24.2" customHeight="1">
      <c r="A194" s="31"/>
      <c r="B194" s="32"/>
      <c r="C194" s="197" t="s">
        <v>573</v>
      </c>
      <c r="D194" s="197" t="s">
        <v>256</v>
      </c>
      <c r="E194" s="198" t="s">
        <v>1345</v>
      </c>
      <c r="F194" s="199" t="s">
        <v>1346</v>
      </c>
      <c r="G194" s="200" t="s">
        <v>337</v>
      </c>
      <c r="H194" s="201">
        <v>39</v>
      </c>
      <c r="I194" s="202"/>
      <c r="J194" s="201">
        <f t="shared" si="20"/>
        <v>0</v>
      </c>
      <c r="K194" s="203"/>
      <c r="L194" s="204"/>
      <c r="M194" s="205" t="s">
        <v>1</v>
      </c>
      <c r="N194" s="206" t="s">
        <v>38</v>
      </c>
      <c r="O194" s="68"/>
      <c r="P194" s="193">
        <f t="shared" si="21"/>
        <v>0</v>
      </c>
      <c r="Q194" s="193">
        <v>0</v>
      </c>
      <c r="R194" s="193">
        <f t="shared" si="22"/>
        <v>0</v>
      </c>
      <c r="S194" s="193">
        <v>0</v>
      </c>
      <c r="T194" s="194">
        <f t="shared" si="23"/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95" t="s">
        <v>220</v>
      </c>
      <c r="AT194" s="195" t="s">
        <v>256</v>
      </c>
      <c r="AU194" s="195" t="s">
        <v>180</v>
      </c>
      <c r="AY194" s="14" t="s">
        <v>172</v>
      </c>
      <c r="BE194" s="196">
        <f t="shared" si="24"/>
        <v>0</v>
      </c>
      <c r="BF194" s="196">
        <f t="shared" si="25"/>
        <v>0</v>
      </c>
      <c r="BG194" s="196">
        <f t="shared" si="26"/>
        <v>0</v>
      </c>
      <c r="BH194" s="196">
        <f t="shared" si="27"/>
        <v>0</v>
      </c>
      <c r="BI194" s="196">
        <f t="shared" si="28"/>
        <v>0</v>
      </c>
      <c r="BJ194" s="14" t="s">
        <v>180</v>
      </c>
      <c r="BK194" s="196">
        <f t="shared" si="29"/>
        <v>0</v>
      </c>
      <c r="BL194" s="14" t="s">
        <v>179</v>
      </c>
      <c r="BM194" s="195" t="s">
        <v>1180</v>
      </c>
    </row>
    <row r="195" spans="1:65" s="2" customFormat="1" ht="24.2" customHeight="1">
      <c r="A195" s="31"/>
      <c r="B195" s="32"/>
      <c r="C195" s="184" t="s">
        <v>577</v>
      </c>
      <c r="D195" s="184" t="s">
        <v>175</v>
      </c>
      <c r="E195" s="185" t="s">
        <v>1220</v>
      </c>
      <c r="F195" s="186" t="s">
        <v>1221</v>
      </c>
      <c r="G195" s="187" t="s">
        <v>337</v>
      </c>
      <c r="H195" s="188">
        <v>22</v>
      </c>
      <c r="I195" s="189"/>
      <c r="J195" s="188">
        <f t="shared" si="20"/>
        <v>0</v>
      </c>
      <c r="K195" s="190"/>
      <c r="L195" s="36"/>
      <c r="M195" s="191" t="s">
        <v>1</v>
      </c>
      <c r="N195" s="192" t="s">
        <v>38</v>
      </c>
      <c r="O195" s="68"/>
      <c r="P195" s="193">
        <f t="shared" si="21"/>
        <v>0</v>
      </c>
      <c r="Q195" s="193">
        <v>0</v>
      </c>
      <c r="R195" s="193">
        <f t="shared" si="22"/>
        <v>0</v>
      </c>
      <c r="S195" s="193">
        <v>0</v>
      </c>
      <c r="T195" s="194">
        <f t="shared" si="23"/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179</v>
      </c>
      <c r="AT195" s="195" t="s">
        <v>175</v>
      </c>
      <c r="AU195" s="195" t="s">
        <v>180</v>
      </c>
      <c r="AY195" s="14" t="s">
        <v>172</v>
      </c>
      <c r="BE195" s="196">
        <f t="shared" si="24"/>
        <v>0</v>
      </c>
      <c r="BF195" s="196">
        <f t="shared" si="25"/>
        <v>0</v>
      </c>
      <c r="BG195" s="196">
        <f t="shared" si="26"/>
        <v>0</v>
      </c>
      <c r="BH195" s="196">
        <f t="shared" si="27"/>
        <v>0</v>
      </c>
      <c r="BI195" s="196">
        <f t="shared" si="28"/>
        <v>0</v>
      </c>
      <c r="BJ195" s="14" t="s">
        <v>180</v>
      </c>
      <c r="BK195" s="196">
        <f t="shared" si="29"/>
        <v>0</v>
      </c>
      <c r="BL195" s="14" t="s">
        <v>179</v>
      </c>
      <c r="BM195" s="195" t="s">
        <v>1183</v>
      </c>
    </row>
    <row r="196" spans="1:65" s="2" customFormat="1" ht="24.2" customHeight="1">
      <c r="A196" s="31"/>
      <c r="B196" s="32"/>
      <c r="C196" s="184" t="s">
        <v>581</v>
      </c>
      <c r="D196" s="184" t="s">
        <v>175</v>
      </c>
      <c r="E196" s="185" t="s">
        <v>1815</v>
      </c>
      <c r="F196" s="186" t="s">
        <v>1816</v>
      </c>
      <c r="G196" s="187" t="s">
        <v>337</v>
      </c>
      <c r="H196" s="188">
        <v>40</v>
      </c>
      <c r="I196" s="189"/>
      <c r="J196" s="188">
        <f t="shared" si="20"/>
        <v>0</v>
      </c>
      <c r="K196" s="190"/>
      <c r="L196" s="36"/>
      <c r="M196" s="191" t="s">
        <v>1</v>
      </c>
      <c r="N196" s="192" t="s">
        <v>38</v>
      </c>
      <c r="O196" s="68"/>
      <c r="P196" s="193">
        <f t="shared" si="21"/>
        <v>0</v>
      </c>
      <c r="Q196" s="193">
        <v>0</v>
      </c>
      <c r="R196" s="193">
        <f t="shared" si="22"/>
        <v>0</v>
      </c>
      <c r="S196" s="193">
        <v>0</v>
      </c>
      <c r="T196" s="194">
        <f t="shared" si="23"/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95" t="s">
        <v>179</v>
      </c>
      <c r="AT196" s="195" t="s">
        <v>175</v>
      </c>
      <c r="AU196" s="195" t="s">
        <v>180</v>
      </c>
      <c r="AY196" s="14" t="s">
        <v>172</v>
      </c>
      <c r="BE196" s="196">
        <f t="shared" si="24"/>
        <v>0</v>
      </c>
      <c r="BF196" s="196">
        <f t="shared" si="25"/>
        <v>0</v>
      </c>
      <c r="BG196" s="196">
        <f t="shared" si="26"/>
        <v>0</v>
      </c>
      <c r="BH196" s="196">
        <f t="shared" si="27"/>
        <v>0</v>
      </c>
      <c r="BI196" s="196">
        <f t="shared" si="28"/>
        <v>0</v>
      </c>
      <c r="BJ196" s="14" t="s">
        <v>180</v>
      </c>
      <c r="BK196" s="196">
        <f t="shared" si="29"/>
        <v>0</v>
      </c>
      <c r="BL196" s="14" t="s">
        <v>179</v>
      </c>
      <c r="BM196" s="195" t="s">
        <v>1186</v>
      </c>
    </row>
    <row r="197" spans="1:65" s="2" customFormat="1" ht="24.2" customHeight="1">
      <c r="A197" s="31"/>
      <c r="B197" s="32"/>
      <c r="C197" s="197" t="s">
        <v>585</v>
      </c>
      <c r="D197" s="197" t="s">
        <v>256</v>
      </c>
      <c r="E197" s="198" t="s">
        <v>1352</v>
      </c>
      <c r="F197" s="199" t="s">
        <v>1353</v>
      </c>
      <c r="G197" s="200" t="s">
        <v>337</v>
      </c>
      <c r="H197" s="201">
        <v>44</v>
      </c>
      <c r="I197" s="202"/>
      <c r="J197" s="201">
        <f t="shared" si="20"/>
        <v>0</v>
      </c>
      <c r="K197" s="203"/>
      <c r="L197" s="204"/>
      <c r="M197" s="205" t="s">
        <v>1</v>
      </c>
      <c r="N197" s="206" t="s">
        <v>38</v>
      </c>
      <c r="O197" s="68"/>
      <c r="P197" s="193">
        <f t="shared" si="21"/>
        <v>0</v>
      </c>
      <c r="Q197" s="193">
        <v>0</v>
      </c>
      <c r="R197" s="193">
        <f t="shared" si="22"/>
        <v>0</v>
      </c>
      <c r="S197" s="193">
        <v>0</v>
      </c>
      <c r="T197" s="194">
        <f t="shared" si="23"/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220</v>
      </c>
      <c r="AT197" s="195" t="s">
        <v>256</v>
      </c>
      <c r="AU197" s="195" t="s">
        <v>180</v>
      </c>
      <c r="AY197" s="14" t="s">
        <v>172</v>
      </c>
      <c r="BE197" s="196">
        <f t="shared" si="24"/>
        <v>0</v>
      </c>
      <c r="BF197" s="196">
        <f t="shared" si="25"/>
        <v>0</v>
      </c>
      <c r="BG197" s="196">
        <f t="shared" si="26"/>
        <v>0</v>
      </c>
      <c r="BH197" s="196">
        <f t="shared" si="27"/>
        <v>0</v>
      </c>
      <c r="BI197" s="196">
        <f t="shared" si="28"/>
        <v>0</v>
      </c>
      <c r="BJ197" s="14" t="s">
        <v>180</v>
      </c>
      <c r="BK197" s="196">
        <f t="shared" si="29"/>
        <v>0</v>
      </c>
      <c r="BL197" s="14" t="s">
        <v>179</v>
      </c>
      <c r="BM197" s="195" t="s">
        <v>1189</v>
      </c>
    </row>
    <row r="198" spans="1:65" s="2" customFormat="1" ht="24.2" customHeight="1">
      <c r="A198" s="31"/>
      <c r="B198" s="32"/>
      <c r="C198" s="184" t="s">
        <v>589</v>
      </c>
      <c r="D198" s="184" t="s">
        <v>175</v>
      </c>
      <c r="E198" s="185" t="s">
        <v>1223</v>
      </c>
      <c r="F198" s="186" t="s">
        <v>1224</v>
      </c>
      <c r="G198" s="187" t="s">
        <v>337</v>
      </c>
      <c r="H198" s="188">
        <v>13</v>
      </c>
      <c r="I198" s="189"/>
      <c r="J198" s="188">
        <f t="shared" si="20"/>
        <v>0</v>
      </c>
      <c r="K198" s="190"/>
      <c r="L198" s="36"/>
      <c r="M198" s="191" t="s">
        <v>1</v>
      </c>
      <c r="N198" s="192" t="s">
        <v>38</v>
      </c>
      <c r="O198" s="68"/>
      <c r="P198" s="193">
        <f t="shared" si="21"/>
        <v>0</v>
      </c>
      <c r="Q198" s="193">
        <v>0</v>
      </c>
      <c r="R198" s="193">
        <f t="shared" si="22"/>
        <v>0</v>
      </c>
      <c r="S198" s="193">
        <v>0</v>
      </c>
      <c r="T198" s="194">
        <f t="shared" si="23"/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95" t="s">
        <v>179</v>
      </c>
      <c r="AT198" s="195" t="s">
        <v>175</v>
      </c>
      <c r="AU198" s="195" t="s">
        <v>180</v>
      </c>
      <c r="AY198" s="14" t="s">
        <v>172</v>
      </c>
      <c r="BE198" s="196">
        <f t="shared" si="24"/>
        <v>0</v>
      </c>
      <c r="BF198" s="196">
        <f t="shared" si="25"/>
        <v>0</v>
      </c>
      <c r="BG198" s="196">
        <f t="shared" si="26"/>
        <v>0</v>
      </c>
      <c r="BH198" s="196">
        <f t="shared" si="27"/>
        <v>0</v>
      </c>
      <c r="BI198" s="196">
        <f t="shared" si="28"/>
        <v>0</v>
      </c>
      <c r="BJ198" s="14" t="s">
        <v>180</v>
      </c>
      <c r="BK198" s="196">
        <f t="shared" si="29"/>
        <v>0</v>
      </c>
      <c r="BL198" s="14" t="s">
        <v>179</v>
      </c>
      <c r="BM198" s="195" t="s">
        <v>1192</v>
      </c>
    </row>
    <row r="199" spans="1:65" s="2" customFormat="1" ht="24.2" customHeight="1">
      <c r="A199" s="31"/>
      <c r="B199" s="32"/>
      <c r="C199" s="184" t="s">
        <v>590</v>
      </c>
      <c r="D199" s="184" t="s">
        <v>175</v>
      </c>
      <c r="E199" s="185" t="s">
        <v>2301</v>
      </c>
      <c r="F199" s="186" t="s">
        <v>2302</v>
      </c>
      <c r="G199" s="187" t="s">
        <v>337</v>
      </c>
      <c r="H199" s="188">
        <v>43</v>
      </c>
      <c r="I199" s="189"/>
      <c r="J199" s="188">
        <f t="shared" si="20"/>
        <v>0</v>
      </c>
      <c r="K199" s="190"/>
      <c r="L199" s="36"/>
      <c r="M199" s="191" t="s">
        <v>1</v>
      </c>
      <c r="N199" s="192" t="s">
        <v>38</v>
      </c>
      <c r="O199" s="68"/>
      <c r="P199" s="193">
        <f t="shared" si="21"/>
        <v>0</v>
      </c>
      <c r="Q199" s="193">
        <v>0</v>
      </c>
      <c r="R199" s="193">
        <f t="shared" si="22"/>
        <v>0</v>
      </c>
      <c r="S199" s="193">
        <v>0</v>
      </c>
      <c r="T199" s="194">
        <f t="shared" si="23"/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179</v>
      </c>
      <c r="AT199" s="195" t="s">
        <v>175</v>
      </c>
      <c r="AU199" s="195" t="s">
        <v>180</v>
      </c>
      <c r="AY199" s="14" t="s">
        <v>172</v>
      </c>
      <c r="BE199" s="196">
        <f t="shared" si="24"/>
        <v>0</v>
      </c>
      <c r="BF199" s="196">
        <f t="shared" si="25"/>
        <v>0</v>
      </c>
      <c r="BG199" s="196">
        <f t="shared" si="26"/>
        <v>0</v>
      </c>
      <c r="BH199" s="196">
        <f t="shared" si="27"/>
        <v>0</v>
      </c>
      <c r="BI199" s="196">
        <f t="shared" si="28"/>
        <v>0</v>
      </c>
      <c r="BJ199" s="14" t="s">
        <v>180</v>
      </c>
      <c r="BK199" s="196">
        <f t="shared" si="29"/>
        <v>0</v>
      </c>
      <c r="BL199" s="14" t="s">
        <v>179</v>
      </c>
      <c r="BM199" s="195" t="s">
        <v>1196</v>
      </c>
    </row>
    <row r="200" spans="1:65" s="2" customFormat="1" ht="24.2" customHeight="1">
      <c r="A200" s="31"/>
      <c r="B200" s="32"/>
      <c r="C200" s="184" t="s">
        <v>591</v>
      </c>
      <c r="D200" s="184" t="s">
        <v>175</v>
      </c>
      <c r="E200" s="185" t="s">
        <v>1819</v>
      </c>
      <c r="F200" s="186" t="s">
        <v>1820</v>
      </c>
      <c r="G200" s="187" t="s">
        <v>337</v>
      </c>
      <c r="H200" s="188">
        <v>8</v>
      </c>
      <c r="I200" s="189"/>
      <c r="J200" s="188">
        <f t="shared" si="20"/>
        <v>0</v>
      </c>
      <c r="K200" s="190"/>
      <c r="L200" s="36"/>
      <c r="M200" s="191" t="s">
        <v>1</v>
      </c>
      <c r="N200" s="192" t="s">
        <v>38</v>
      </c>
      <c r="O200" s="68"/>
      <c r="P200" s="193">
        <f t="shared" si="21"/>
        <v>0</v>
      </c>
      <c r="Q200" s="193">
        <v>0</v>
      </c>
      <c r="R200" s="193">
        <f t="shared" si="22"/>
        <v>0</v>
      </c>
      <c r="S200" s="193">
        <v>0</v>
      </c>
      <c r="T200" s="194">
        <f t="shared" si="23"/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95" t="s">
        <v>179</v>
      </c>
      <c r="AT200" s="195" t="s">
        <v>175</v>
      </c>
      <c r="AU200" s="195" t="s">
        <v>180</v>
      </c>
      <c r="AY200" s="14" t="s">
        <v>172</v>
      </c>
      <c r="BE200" s="196">
        <f t="shared" si="24"/>
        <v>0</v>
      </c>
      <c r="BF200" s="196">
        <f t="shared" si="25"/>
        <v>0</v>
      </c>
      <c r="BG200" s="196">
        <f t="shared" si="26"/>
        <v>0</v>
      </c>
      <c r="BH200" s="196">
        <f t="shared" si="27"/>
        <v>0</v>
      </c>
      <c r="BI200" s="196">
        <f t="shared" si="28"/>
        <v>0</v>
      </c>
      <c r="BJ200" s="14" t="s">
        <v>180</v>
      </c>
      <c r="BK200" s="196">
        <f t="shared" si="29"/>
        <v>0</v>
      </c>
      <c r="BL200" s="14" t="s">
        <v>179</v>
      </c>
      <c r="BM200" s="195" t="s">
        <v>1199</v>
      </c>
    </row>
    <row r="201" spans="1:65" s="2" customFormat="1" ht="24.2" customHeight="1">
      <c r="A201" s="31"/>
      <c r="B201" s="32"/>
      <c r="C201" s="184" t="s">
        <v>592</v>
      </c>
      <c r="D201" s="184" t="s">
        <v>175</v>
      </c>
      <c r="E201" s="185" t="s">
        <v>1821</v>
      </c>
      <c r="F201" s="186" t="s">
        <v>1822</v>
      </c>
      <c r="G201" s="187" t="s">
        <v>337</v>
      </c>
      <c r="H201" s="188">
        <v>17</v>
      </c>
      <c r="I201" s="189"/>
      <c r="J201" s="188">
        <f t="shared" si="20"/>
        <v>0</v>
      </c>
      <c r="K201" s="190"/>
      <c r="L201" s="36"/>
      <c r="M201" s="191" t="s">
        <v>1</v>
      </c>
      <c r="N201" s="192" t="s">
        <v>38</v>
      </c>
      <c r="O201" s="68"/>
      <c r="P201" s="193">
        <f t="shared" si="21"/>
        <v>0</v>
      </c>
      <c r="Q201" s="193">
        <v>0</v>
      </c>
      <c r="R201" s="193">
        <f t="shared" si="22"/>
        <v>0</v>
      </c>
      <c r="S201" s="193">
        <v>0</v>
      </c>
      <c r="T201" s="194">
        <f t="shared" si="23"/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179</v>
      </c>
      <c r="AT201" s="195" t="s">
        <v>175</v>
      </c>
      <c r="AU201" s="195" t="s">
        <v>180</v>
      </c>
      <c r="AY201" s="14" t="s">
        <v>172</v>
      </c>
      <c r="BE201" s="196">
        <f t="shared" si="24"/>
        <v>0</v>
      </c>
      <c r="BF201" s="196">
        <f t="shared" si="25"/>
        <v>0</v>
      </c>
      <c r="BG201" s="196">
        <f t="shared" si="26"/>
        <v>0</v>
      </c>
      <c r="BH201" s="196">
        <f t="shared" si="27"/>
        <v>0</v>
      </c>
      <c r="BI201" s="196">
        <f t="shared" si="28"/>
        <v>0</v>
      </c>
      <c r="BJ201" s="14" t="s">
        <v>180</v>
      </c>
      <c r="BK201" s="196">
        <f t="shared" si="29"/>
        <v>0</v>
      </c>
      <c r="BL201" s="14" t="s">
        <v>179</v>
      </c>
      <c r="BM201" s="195" t="s">
        <v>1204</v>
      </c>
    </row>
    <row r="202" spans="1:65" s="2" customFormat="1" ht="24.2" customHeight="1">
      <c r="A202" s="31"/>
      <c r="B202" s="32"/>
      <c r="C202" s="184" t="s">
        <v>595</v>
      </c>
      <c r="D202" s="184" t="s">
        <v>175</v>
      </c>
      <c r="E202" s="185" t="s">
        <v>1823</v>
      </c>
      <c r="F202" s="186" t="s">
        <v>1824</v>
      </c>
      <c r="G202" s="187" t="s">
        <v>337</v>
      </c>
      <c r="H202" s="188">
        <v>31</v>
      </c>
      <c r="I202" s="189"/>
      <c r="J202" s="188">
        <f t="shared" si="20"/>
        <v>0</v>
      </c>
      <c r="K202" s="190"/>
      <c r="L202" s="36"/>
      <c r="M202" s="191" t="s">
        <v>1</v>
      </c>
      <c r="N202" s="192" t="s">
        <v>38</v>
      </c>
      <c r="O202" s="68"/>
      <c r="P202" s="193">
        <f t="shared" si="21"/>
        <v>0</v>
      </c>
      <c r="Q202" s="193">
        <v>0</v>
      </c>
      <c r="R202" s="193">
        <f t="shared" si="22"/>
        <v>0</v>
      </c>
      <c r="S202" s="193">
        <v>0</v>
      </c>
      <c r="T202" s="194">
        <f t="shared" si="23"/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179</v>
      </c>
      <c r="AT202" s="195" t="s">
        <v>175</v>
      </c>
      <c r="AU202" s="195" t="s">
        <v>180</v>
      </c>
      <c r="AY202" s="14" t="s">
        <v>172</v>
      </c>
      <c r="BE202" s="196">
        <f t="shared" si="24"/>
        <v>0</v>
      </c>
      <c r="BF202" s="196">
        <f t="shared" si="25"/>
        <v>0</v>
      </c>
      <c r="BG202" s="196">
        <f t="shared" si="26"/>
        <v>0</v>
      </c>
      <c r="BH202" s="196">
        <f t="shared" si="27"/>
        <v>0</v>
      </c>
      <c r="BI202" s="196">
        <f t="shared" si="28"/>
        <v>0</v>
      </c>
      <c r="BJ202" s="14" t="s">
        <v>180</v>
      </c>
      <c r="BK202" s="196">
        <f t="shared" si="29"/>
        <v>0</v>
      </c>
      <c r="BL202" s="14" t="s">
        <v>179</v>
      </c>
      <c r="BM202" s="195" t="s">
        <v>1207</v>
      </c>
    </row>
    <row r="203" spans="1:65" s="2" customFormat="1" ht="24.2" customHeight="1">
      <c r="A203" s="31"/>
      <c r="B203" s="32"/>
      <c r="C203" s="184" t="s">
        <v>601</v>
      </c>
      <c r="D203" s="184" t="s">
        <v>175</v>
      </c>
      <c r="E203" s="185" t="s">
        <v>1226</v>
      </c>
      <c r="F203" s="186" t="s">
        <v>1227</v>
      </c>
      <c r="G203" s="187" t="s">
        <v>337</v>
      </c>
      <c r="H203" s="188">
        <v>95.5</v>
      </c>
      <c r="I203" s="189"/>
      <c r="J203" s="188">
        <f t="shared" si="20"/>
        <v>0</v>
      </c>
      <c r="K203" s="190"/>
      <c r="L203" s="36"/>
      <c r="M203" s="191" t="s">
        <v>1</v>
      </c>
      <c r="N203" s="192" t="s">
        <v>38</v>
      </c>
      <c r="O203" s="68"/>
      <c r="P203" s="193">
        <f t="shared" si="21"/>
        <v>0</v>
      </c>
      <c r="Q203" s="193">
        <v>0</v>
      </c>
      <c r="R203" s="193">
        <f t="shared" si="22"/>
        <v>0</v>
      </c>
      <c r="S203" s="193">
        <v>0</v>
      </c>
      <c r="T203" s="194">
        <f t="shared" si="23"/>
        <v>0</v>
      </c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R203" s="195" t="s">
        <v>179</v>
      </c>
      <c r="AT203" s="195" t="s">
        <v>175</v>
      </c>
      <c r="AU203" s="195" t="s">
        <v>180</v>
      </c>
      <c r="AY203" s="14" t="s">
        <v>172</v>
      </c>
      <c r="BE203" s="196">
        <f t="shared" si="24"/>
        <v>0</v>
      </c>
      <c r="BF203" s="196">
        <f t="shared" si="25"/>
        <v>0</v>
      </c>
      <c r="BG203" s="196">
        <f t="shared" si="26"/>
        <v>0</v>
      </c>
      <c r="BH203" s="196">
        <f t="shared" si="27"/>
        <v>0</v>
      </c>
      <c r="BI203" s="196">
        <f t="shared" si="28"/>
        <v>0</v>
      </c>
      <c r="BJ203" s="14" t="s">
        <v>180</v>
      </c>
      <c r="BK203" s="196">
        <f t="shared" si="29"/>
        <v>0</v>
      </c>
      <c r="BL203" s="14" t="s">
        <v>179</v>
      </c>
      <c r="BM203" s="195" t="s">
        <v>1210</v>
      </c>
    </row>
    <row r="204" spans="1:65" s="2" customFormat="1" ht="24.2" customHeight="1">
      <c r="A204" s="31"/>
      <c r="B204" s="32"/>
      <c r="C204" s="184" t="s">
        <v>605</v>
      </c>
      <c r="D204" s="184" t="s">
        <v>175</v>
      </c>
      <c r="E204" s="185" t="s">
        <v>1229</v>
      </c>
      <c r="F204" s="186" t="s">
        <v>1230</v>
      </c>
      <c r="G204" s="187" t="s">
        <v>337</v>
      </c>
      <c r="H204" s="188">
        <v>81</v>
      </c>
      <c r="I204" s="189"/>
      <c r="J204" s="188">
        <f t="shared" si="20"/>
        <v>0</v>
      </c>
      <c r="K204" s="190"/>
      <c r="L204" s="36"/>
      <c r="M204" s="191" t="s">
        <v>1</v>
      </c>
      <c r="N204" s="192" t="s">
        <v>38</v>
      </c>
      <c r="O204" s="68"/>
      <c r="P204" s="193">
        <f t="shared" si="21"/>
        <v>0</v>
      </c>
      <c r="Q204" s="193">
        <v>0</v>
      </c>
      <c r="R204" s="193">
        <f t="shared" si="22"/>
        <v>0</v>
      </c>
      <c r="S204" s="193">
        <v>0</v>
      </c>
      <c r="T204" s="194">
        <f t="shared" si="23"/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 t="shared" si="24"/>
        <v>0</v>
      </c>
      <c r="BF204" s="196">
        <f t="shared" si="25"/>
        <v>0</v>
      </c>
      <c r="BG204" s="196">
        <f t="shared" si="26"/>
        <v>0</v>
      </c>
      <c r="BH204" s="196">
        <f t="shared" si="27"/>
        <v>0</v>
      </c>
      <c r="BI204" s="196">
        <f t="shared" si="28"/>
        <v>0</v>
      </c>
      <c r="BJ204" s="14" t="s">
        <v>180</v>
      </c>
      <c r="BK204" s="196">
        <f t="shared" si="29"/>
        <v>0</v>
      </c>
      <c r="BL204" s="14" t="s">
        <v>179</v>
      </c>
      <c r="BM204" s="195" t="s">
        <v>1213</v>
      </c>
    </row>
    <row r="205" spans="1:65" s="2" customFormat="1" ht="24.2" customHeight="1">
      <c r="A205" s="31"/>
      <c r="B205" s="32"/>
      <c r="C205" s="184" t="s">
        <v>609</v>
      </c>
      <c r="D205" s="184" t="s">
        <v>175</v>
      </c>
      <c r="E205" s="185" t="s">
        <v>1232</v>
      </c>
      <c r="F205" s="186" t="s">
        <v>1233</v>
      </c>
      <c r="G205" s="187" t="s">
        <v>1048</v>
      </c>
      <c r="H205" s="188">
        <v>5</v>
      </c>
      <c r="I205" s="189"/>
      <c r="J205" s="188">
        <f t="shared" si="20"/>
        <v>0</v>
      </c>
      <c r="K205" s="190"/>
      <c r="L205" s="36"/>
      <c r="M205" s="191" t="s">
        <v>1</v>
      </c>
      <c r="N205" s="192" t="s">
        <v>38</v>
      </c>
      <c r="O205" s="68"/>
      <c r="P205" s="193">
        <f t="shared" si="21"/>
        <v>0</v>
      </c>
      <c r="Q205" s="193">
        <v>0</v>
      </c>
      <c r="R205" s="193">
        <f t="shared" si="22"/>
        <v>0</v>
      </c>
      <c r="S205" s="193">
        <v>0</v>
      </c>
      <c r="T205" s="194">
        <f t="shared" si="23"/>
        <v>0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95" t="s">
        <v>179</v>
      </c>
      <c r="AT205" s="195" t="s">
        <v>175</v>
      </c>
      <c r="AU205" s="195" t="s">
        <v>180</v>
      </c>
      <c r="AY205" s="14" t="s">
        <v>172</v>
      </c>
      <c r="BE205" s="196">
        <f t="shared" si="24"/>
        <v>0</v>
      </c>
      <c r="BF205" s="196">
        <f t="shared" si="25"/>
        <v>0</v>
      </c>
      <c r="BG205" s="196">
        <f t="shared" si="26"/>
        <v>0</v>
      </c>
      <c r="BH205" s="196">
        <f t="shared" si="27"/>
        <v>0</v>
      </c>
      <c r="BI205" s="196">
        <f t="shared" si="28"/>
        <v>0</v>
      </c>
      <c r="BJ205" s="14" t="s">
        <v>180</v>
      </c>
      <c r="BK205" s="196">
        <f t="shared" si="29"/>
        <v>0</v>
      </c>
      <c r="BL205" s="14" t="s">
        <v>179</v>
      </c>
      <c r="BM205" s="195" t="s">
        <v>1216</v>
      </c>
    </row>
    <row r="206" spans="1:65" s="2" customFormat="1" ht="24.2" customHeight="1">
      <c r="A206" s="31"/>
      <c r="B206" s="32"/>
      <c r="C206" s="184" t="s">
        <v>613</v>
      </c>
      <c r="D206" s="184" t="s">
        <v>175</v>
      </c>
      <c r="E206" s="185" t="s">
        <v>1235</v>
      </c>
      <c r="F206" s="186" t="s">
        <v>1236</v>
      </c>
      <c r="G206" s="187" t="s">
        <v>1048</v>
      </c>
      <c r="H206" s="188">
        <v>72</v>
      </c>
      <c r="I206" s="189"/>
      <c r="J206" s="188">
        <f t="shared" si="20"/>
        <v>0</v>
      </c>
      <c r="K206" s="190"/>
      <c r="L206" s="36"/>
      <c r="M206" s="191" t="s">
        <v>1</v>
      </c>
      <c r="N206" s="192" t="s">
        <v>38</v>
      </c>
      <c r="O206" s="68"/>
      <c r="P206" s="193">
        <f t="shared" si="21"/>
        <v>0</v>
      </c>
      <c r="Q206" s="193">
        <v>0</v>
      </c>
      <c r="R206" s="193">
        <f t="shared" si="22"/>
        <v>0</v>
      </c>
      <c r="S206" s="193">
        <v>0</v>
      </c>
      <c r="T206" s="194">
        <f t="shared" si="23"/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179</v>
      </c>
      <c r="AT206" s="195" t="s">
        <v>175</v>
      </c>
      <c r="AU206" s="195" t="s">
        <v>180</v>
      </c>
      <c r="AY206" s="14" t="s">
        <v>172</v>
      </c>
      <c r="BE206" s="196">
        <f t="shared" si="24"/>
        <v>0</v>
      </c>
      <c r="BF206" s="196">
        <f t="shared" si="25"/>
        <v>0</v>
      </c>
      <c r="BG206" s="196">
        <f t="shared" si="26"/>
        <v>0</v>
      </c>
      <c r="BH206" s="196">
        <f t="shared" si="27"/>
        <v>0</v>
      </c>
      <c r="BI206" s="196">
        <f t="shared" si="28"/>
        <v>0</v>
      </c>
      <c r="BJ206" s="14" t="s">
        <v>180</v>
      </c>
      <c r="BK206" s="196">
        <f t="shared" si="29"/>
        <v>0</v>
      </c>
      <c r="BL206" s="14" t="s">
        <v>179</v>
      </c>
      <c r="BM206" s="195" t="s">
        <v>1219</v>
      </c>
    </row>
    <row r="207" spans="1:65" s="2" customFormat="1" ht="24.2" customHeight="1">
      <c r="A207" s="31"/>
      <c r="B207" s="32"/>
      <c r="C207" s="184" t="s">
        <v>617</v>
      </c>
      <c r="D207" s="184" t="s">
        <v>175</v>
      </c>
      <c r="E207" s="185" t="s">
        <v>1238</v>
      </c>
      <c r="F207" s="186" t="s">
        <v>1239</v>
      </c>
      <c r="G207" s="187" t="s">
        <v>1048</v>
      </c>
      <c r="H207" s="188">
        <v>35</v>
      </c>
      <c r="I207" s="189"/>
      <c r="J207" s="188">
        <f t="shared" si="20"/>
        <v>0</v>
      </c>
      <c r="K207" s="190"/>
      <c r="L207" s="36"/>
      <c r="M207" s="191" t="s">
        <v>1</v>
      </c>
      <c r="N207" s="192" t="s">
        <v>38</v>
      </c>
      <c r="O207" s="68"/>
      <c r="P207" s="193">
        <f t="shared" si="21"/>
        <v>0</v>
      </c>
      <c r="Q207" s="193">
        <v>0</v>
      </c>
      <c r="R207" s="193">
        <f t="shared" si="22"/>
        <v>0</v>
      </c>
      <c r="S207" s="193">
        <v>0</v>
      </c>
      <c r="T207" s="194">
        <f t="shared" si="23"/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95" t="s">
        <v>179</v>
      </c>
      <c r="AT207" s="195" t="s">
        <v>175</v>
      </c>
      <c r="AU207" s="195" t="s">
        <v>180</v>
      </c>
      <c r="AY207" s="14" t="s">
        <v>172</v>
      </c>
      <c r="BE207" s="196">
        <f t="shared" si="24"/>
        <v>0</v>
      </c>
      <c r="BF207" s="196">
        <f t="shared" si="25"/>
        <v>0</v>
      </c>
      <c r="BG207" s="196">
        <f t="shared" si="26"/>
        <v>0</v>
      </c>
      <c r="BH207" s="196">
        <f t="shared" si="27"/>
        <v>0</v>
      </c>
      <c r="BI207" s="196">
        <f t="shared" si="28"/>
        <v>0</v>
      </c>
      <c r="BJ207" s="14" t="s">
        <v>180</v>
      </c>
      <c r="BK207" s="196">
        <f t="shared" si="29"/>
        <v>0</v>
      </c>
      <c r="BL207" s="14" t="s">
        <v>179</v>
      </c>
      <c r="BM207" s="195" t="s">
        <v>1222</v>
      </c>
    </row>
    <row r="208" spans="1:65" s="2" customFormat="1" ht="24.2" customHeight="1">
      <c r="A208" s="31"/>
      <c r="B208" s="32"/>
      <c r="C208" s="197" t="s">
        <v>621</v>
      </c>
      <c r="D208" s="197" t="s">
        <v>256</v>
      </c>
      <c r="E208" s="198" t="s">
        <v>1241</v>
      </c>
      <c r="F208" s="199" t="s">
        <v>1242</v>
      </c>
      <c r="G208" s="200" t="s">
        <v>1048</v>
      </c>
      <c r="H208" s="201">
        <v>35</v>
      </c>
      <c r="I208" s="202"/>
      <c r="J208" s="201">
        <f t="shared" si="20"/>
        <v>0</v>
      </c>
      <c r="K208" s="203"/>
      <c r="L208" s="204"/>
      <c r="M208" s="205" t="s">
        <v>1</v>
      </c>
      <c r="N208" s="206" t="s">
        <v>38</v>
      </c>
      <c r="O208" s="68"/>
      <c r="P208" s="193">
        <f t="shared" si="21"/>
        <v>0</v>
      </c>
      <c r="Q208" s="193">
        <v>0</v>
      </c>
      <c r="R208" s="193">
        <f t="shared" si="22"/>
        <v>0</v>
      </c>
      <c r="S208" s="193">
        <v>0</v>
      </c>
      <c r="T208" s="194">
        <f t="shared" si="23"/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95" t="s">
        <v>220</v>
      </c>
      <c r="AT208" s="195" t="s">
        <v>256</v>
      </c>
      <c r="AU208" s="195" t="s">
        <v>180</v>
      </c>
      <c r="AY208" s="14" t="s">
        <v>172</v>
      </c>
      <c r="BE208" s="196">
        <f t="shared" si="24"/>
        <v>0</v>
      </c>
      <c r="BF208" s="196">
        <f t="shared" si="25"/>
        <v>0</v>
      </c>
      <c r="BG208" s="196">
        <f t="shared" si="26"/>
        <v>0</v>
      </c>
      <c r="BH208" s="196">
        <f t="shared" si="27"/>
        <v>0</v>
      </c>
      <c r="BI208" s="196">
        <f t="shared" si="28"/>
        <v>0</v>
      </c>
      <c r="BJ208" s="14" t="s">
        <v>180</v>
      </c>
      <c r="BK208" s="196">
        <f t="shared" si="29"/>
        <v>0</v>
      </c>
      <c r="BL208" s="14" t="s">
        <v>179</v>
      </c>
      <c r="BM208" s="195" t="s">
        <v>1225</v>
      </c>
    </row>
    <row r="209" spans="1:65" s="2" customFormat="1" ht="14.45" customHeight="1">
      <c r="A209" s="31"/>
      <c r="B209" s="32"/>
      <c r="C209" s="197" t="s">
        <v>627</v>
      </c>
      <c r="D209" s="197" t="s">
        <v>256</v>
      </c>
      <c r="E209" s="198" t="s">
        <v>1244</v>
      </c>
      <c r="F209" s="199" t="s">
        <v>1245</v>
      </c>
      <c r="G209" s="200" t="s">
        <v>1048</v>
      </c>
      <c r="H209" s="201">
        <v>1</v>
      </c>
      <c r="I209" s="202"/>
      <c r="J209" s="201">
        <f t="shared" si="20"/>
        <v>0</v>
      </c>
      <c r="K209" s="203"/>
      <c r="L209" s="204"/>
      <c r="M209" s="205" t="s">
        <v>1</v>
      </c>
      <c r="N209" s="206" t="s">
        <v>38</v>
      </c>
      <c r="O209" s="68"/>
      <c r="P209" s="193">
        <f t="shared" si="21"/>
        <v>0</v>
      </c>
      <c r="Q209" s="193">
        <v>0</v>
      </c>
      <c r="R209" s="193">
        <f t="shared" si="22"/>
        <v>0</v>
      </c>
      <c r="S209" s="193">
        <v>0</v>
      </c>
      <c r="T209" s="194">
        <f t="shared" si="23"/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220</v>
      </c>
      <c r="AT209" s="195" t="s">
        <v>256</v>
      </c>
      <c r="AU209" s="195" t="s">
        <v>180</v>
      </c>
      <c r="AY209" s="14" t="s">
        <v>172</v>
      </c>
      <c r="BE209" s="196">
        <f t="shared" si="24"/>
        <v>0</v>
      </c>
      <c r="BF209" s="196">
        <f t="shared" si="25"/>
        <v>0</v>
      </c>
      <c r="BG209" s="196">
        <f t="shared" si="26"/>
        <v>0</v>
      </c>
      <c r="BH209" s="196">
        <f t="shared" si="27"/>
        <v>0</v>
      </c>
      <c r="BI209" s="196">
        <f t="shared" si="28"/>
        <v>0</v>
      </c>
      <c r="BJ209" s="14" t="s">
        <v>180</v>
      </c>
      <c r="BK209" s="196">
        <f t="shared" si="29"/>
        <v>0</v>
      </c>
      <c r="BL209" s="14" t="s">
        <v>179</v>
      </c>
      <c r="BM209" s="195" t="s">
        <v>1228</v>
      </c>
    </row>
    <row r="210" spans="1:65" s="2" customFormat="1" ht="24.2" customHeight="1">
      <c r="A210" s="31"/>
      <c r="B210" s="32"/>
      <c r="C210" s="184" t="s">
        <v>631</v>
      </c>
      <c r="D210" s="184" t="s">
        <v>175</v>
      </c>
      <c r="E210" s="185" t="s">
        <v>1247</v>
      </c>
      <c r="F210" s="186" t="s">
        <v>1248</v>
      </c>
      <c r="G210" s="187" t="s">
        <v>1048</v>
      </c>
      <c r="H210" s="188">
        <v>33</v>
      </c>
      <c r="I210" s="189"/>
      <c r="J210" s="188">
        <f t="shared" si="20"/>
        <v>0</v>
      </c>
      <c r="K210" s="190"/>
      <c r="L210" s="36"/>
      <c r="M210" s="191" t="s">
        <v>1</v>
      </c>
      <c r="N210" s="192" t="s">
        <v>38</v>
      </c>
      <c r="O210" s="68"/>
      <c r="P210" s="193">
        <f t="shared" si="21"/>
        <v>0</v>
      </c>
      <c r="Q210" s="193">
        <v>0</v>
      </c>
      <c r="R210" s="193">
        <f t="shared" si="22"/>
        <v>0</v>
      </c>
      <c r="S210" s="193">
        <v>0</v>
      </c>
      <c r="T210" s="194">
        <f t="shared" si="23"/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95" t="s">
        <v>179</v>
      </c>
      <c r="AT210" s="195" t="s">
        <v>175</v>
      </c>
      <c r="AU210" s="195" t="s">
        <v>180</v>
      </c>
      <c r="AY210" s="14" t="s">
        <v>172</v>
      </c>
      <c r="BE210" s="196">
        <f t="shared" si="24"/>
        <v>0</v>
      </c>
      <c r="BF210" s="196">
        <f t="shared" si="25"/>
        <v>0</v>
      </c>
      <c r="BG210" s="196">
        <f t="shared" si="26"/>
        <v>0</v>
      </c>
      <c r="BH210" s="196">
        <f t="shared" si="27"/>
        <v>0</v>
      </c>
      <c r="BI210" s="196">
        <f t="shared" si="28"/>
        <v>0</v>
      </c>
      <c r="BJ210" s="14" t="s">
        <v>180</v>
      </c>
      <c r="BK210" s="196">
        <f t="shared" si="29"/>
        <v>0</v>
      </c>
      <c r="BL210" s="14" t="s">
        <v>179</v>
      </c>
      <c r="BM210" s="195" t="s">
        <v>1231</v>
      </c>
    </row>
    <row r="211" spans="1:65" s="2" customFormat="1" ht="24.2" customHeight="1">
      <c r="A211" s="31"/>
      <c r="B211" s="32"/>
      <c r="C211" s="184" t="s">
        <v>637</v>
      </c>
      <c r="D211" s="184" t="s">
        <v>175</v>
      </c>
      <c r="E211" s="185" t="s">
        <v>1250</v>
      </c>
      <c r="F211" s="186" t="s">
        <v>1251</v>
      </c>
      <c r="G211" s="187" t="s">
        <v>1252</v>
      </c>
      <c r="H211" s="188">
        <v>20</v>
      </c>
      <c r="I211" s="189"/>
      <c r="J211" s="188">
        <f t="shared" si="20"/>
        <v>0</v>
      </c>
      <c r="K211" s="190"/>
      <c r="L211" s="36"/>
      <c r="M211" s="191" t="s">
        <v>1</v>
      </c>
      <c r="N211" s="192" t="s">
        <v>38</v>
      </c>
      <c r="O211" s="68"/>
      <c r="P211" s="193">
        <f t="shared" si="21"/>
        <v>0</v>
      </c>
      <c r="Q211" s="193">
        <v>0</v>
      </c>
      <c r="R211" s="193">
        <f t="shared" si="22"/>
        <v>0</v>
      </c>
      <c r="S211" s="193">
        <v>0</v>
      </c>
      <c r="T211" s="194">
        <f t="shared" si="23"/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 t="shared" si="24"/>
        <v>0</v>
      </c>
      <c r="BF211" s="196">
        <f t="shared" si="25"/>
        <v>0</v>
      </c>
      <c r="BG211" s="196">
        <f t="shared" si="26"/>
        <v>0</v>
      </c>
      <c r="BH211" s="196">
        <f t="shared" si="27"/>
        <v>0</v>
      </c>
      <c r="BI211" s="196">
        <f t="shared" si="28"/>
        <v>0</v>
      </c>
      <c r="BJ211" s="14" t="s">
        <v>180</v>
      </c>
      <c r="BK211" s="196">
        <f t="shared" si="29"/>
        <v>0</v>
      </c>
      <c r="BL211" s="14" t="s">
        <v>179</v>
      </c>
      <c r="BM211" s="195" t="s">
        <v>1234</v>
      </c>
    </row>
    <row r="212" spans="1:65" s="2" customFormat="1" ht="24.2" customHeight="1">
      <c r="A212" s="31"/>
      <c r="B212" s="32"/>
      <c r="C212" s="184" t="s">
        <v>641</v>
      </c>
      <c r="D212" s="184" t="s">
        <v>175</v>
      </c>
      <c r="E212" s="185" t="s">
        <v>1254</v>
      </c>
      <c r="F212" s="186" t="s">
        <v>1255</v>
      </c>
      <c r="G212" s="187" t="s">
        <v>1048</v>
      </c>
      <c r="H212" s="188">
        <v>171</v>
      </c>
      <c r="I212" s="189"/>
      <c r="J212" s="188">
        <f t="shared" si="20"/>
        <v>0</v>
      </c>
      <c r="K212" s="190"/>
      <c r="L212" s="36"/>
      <c r="M212" s="191" t="s">
        <v>1</v>
      </c>
      <c r="N212" s="192" t="s">
        <v>38</v>
      </c>
      <c r="O212" s="68"/>
      <c r="P212" s="193">
        <f t="shared" si="21"/>
        <v>0</v>
      </c>
      <c r="Q212" s="193">
        <v>0</v>
      </c>
      <c r="R212" s="193">
        <f t="shared" si="22"/>
        <v>0</v>
      </c>
      <c r="S212" s="193">
        <v>0</v>
      </c>
      <c r="T212" s="194">
        <f t="shared" si="23"/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179</v>
      </c>
      <c r="AT212" s="195" t="s">
        <v>175</v>
      </c>
      <c r="AU212" s="195" t="s">
        <v>180</v>
      </c>
      <c r="AY212" s="14" t="s">
        <v>172</v>
      </c>
      <c r="BE212" s="196">
        <f t="shared" si="24"/>
        <v>0</v>
      </c>
      <c r="BF212" s="196">
        <f t="shared" si="25"/>
        <v>0</v>
      </c>
      <c r="BG212" s="196">
        <f t="shared" si="26"/>
        <v>0</v>
      </c>
      <c r="BH212" s="196">
        <f t="shared" si="27"/>
        <v>0</v>
      </c>
      <c r="BI212" s="196">
        <f t="shared" si="28"/>
        <v>0</v>
      </c>
      <c r="BJ212" s="14" t="s">
        <v>180</v>
      </c>
      <c r="BK212" s="196">
        <f t="shared" si="29"/>
        <v>0</v>
      </c>
      <c r="BL212" s="14" t="s">
        <v>179</v>
      </c>
      <c r="BM212" s="195" t="s">
        <v>1237</v>
      </c>
    </row>
    <row r="213" spans="1:65" s="2" customFormat="1" ht="24.2" customHeight="1">
      <c r="A213" s="31"/>
      <c r="B213" s="32"/>
      <c r="C213" s="184" t="s">
        <v>645</v>
      </c>
      <c r="D213" s="184" t="s">
        <v>175</v>
      </c>
      <c r="E213" s="185" t="s">
        <v>1257</v>
      </c>
      <c r="F213" s="186" t="s">
        <v>1258</v>
      </c>
      <c r="G213" s="187" t="s">
        <v>1048</v>
      </c>
      <c r="H213" s="188">
        <v>4</v>
      </c>
      <c r="I213" s="189"/>
      <c r="J213" s="188">
        <f t="shared" si="20"/>
        <v>0</v>
      </c>
      <c r="K213" s="190"/>
      <c r="L213" s="36"/>
      <c r="M213" s="191" t="s">
        <v>1</v>
      </c>
      <c r="N213" s="192" t="s">
        <v>38</v>
      </c>
      <c r="O213" s="68"/>
      <c r="P213" s="193">
        <f t="shared" si="21"/>
        <v>0</v>
      </c>
      <c r="Q213" s="193">
        <v>0</v>
      </c>
      <c r="R213" s="193">
        <f t="shared" si="22"/>
        <v>0</v>
      </c>
      <c r="S213" s="193">
        <v>0</v>
      </c>
      <c r="T213" s="194">
        <f t="shared" si="23"/>
        <v>0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R213" s="195" t="s">
        <v>179</v>
      </c>
      <c r="AT213" s="195" t="s">
        <v>175</v>
      </c>
      <c r="AU213" s="195" t="s">
        <v>180</v>
      </c>
      <c r="AY213" s="14" t="s">
        <v>172</v>
      </c>
      <c r="BE213" s="196">
        <f t="shared" si="24"/>
        <v>0</v>
      </c>
      <c r="BF213" s="196">
        <f t="shared" si="25"/>
        <v>0</v>
      </c>
      <c r="BG213" s="196">
        <f t="shared" si="26"/>
        <v>0</v>
      </c>
      <c r="BH213" s="196">
        <f t="shared" si="27"/>
        <v>0</v>
      </c>
      <c r="BI213" s="196">
        <f t="shared" si="28"/>
        <v>0</v>
      </c>
      <c r="BJ213" s="14" t="s">
        <v>180</v>
      </c>
      <c r="BK213" s="196">
        <f t="shared" si="29"/>
        <v>0</v>
      </c>
      <c r="BL213" s="14" t="s">
        <v>179</v>
      </c>
      <c r="BM213" s="195" t="s">
        <v>1240</v>
      </c>
    </row>
    <row r="214" spans="1:65" s="2" customFormat="1" ht="24.2" customHeight="1">
      <c r="A214" s="31"/>
      <c r="B214" s="32"/>
      <c r="C214" s="184" t="s">
        <v>866</v>
      </c>
      <c r="D214" s="184" t="s">
        <v>175</v>
      </c>
      <c r="E214" s="185" t="s">
        <v>1260</v>
      </c>
      <c r="F214" s="186" t="s">
        <v>1261</v>
      </c>
      <c r="G214" s="187" t="s">
        <v>337</v>
      </c>
      <c r="H214" s="188">
        <v>13.5</v>
      </c>
      <c r="I214" s="189"/>
      <c r="J214" s="188">
        <f t="shared" ref="J214:J245" si="30">ROUND(I214*H214,2)</f>
        <v>0</v>
      </c>
      <c r="K214" s="190"/>
      <c r="L214" s="36"/>
      <c r="M214" s="191" t="s">
        <v>1</v>
      </c>
      <c r="N214" s="192" t="s">
        <v>38</v>
      </c>
      <c r="O214" s="68"/>
      <c r="P214" s="193">
        <f t="shared" ref="P214:P245" si="31">O214*H214</f>
        <v>0</v>
      </c>
      <c r="Q214" s="193">
        <v>0</v>
      </c>
      <c r="R214" s="193">
        <f t="shared" ref="R214:R245" si="32">Q214*H214</f>
        <v>0</v>
      </c>
      <c r="S214" s="193">
        <v>0</v>
      </c>
      <c r="T214" s="194">
        <f t="shared" ref="T214:T245" si="33">S214*H214</f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179</v>
      </c>
      <c r="AT214" s="195" t="s">
        <v>175</v>
      </c>
      <c r="AU214" s="195" t="s">
        <v>180</v>
      </c>
      <c r="AY214" s="14" t="s">
        <v>172</v>
      </c>
      <c r="BE214" s="196">
        <f t="shared" ref="BE214:BE245" si="34">IF(N214="základná",J214,0)</f>
        <v>0</v>
      </c>
      <c r="BF214" s="196">
        <f t="shared" ref="BF214:BF245" si="35">IF(N214="znížená",J214,0)</f>
        <v>0</v>
      </c>
      <c r="BG214" s="196">
        <f t="shared" ref="BG214:BG245" si="36">IF(N214="zákl. prenesená",J214,0)</f>
        <v>0</v>
      </c>
      <c r="BH214" s="196">
        <f t="shared" ref="BH214:BH245" si="37">IF(N214="zníž. prenesená",J214,0)</f>
        <v>0</v>
      </c>
      <c r="BI214" s="196">
        <f t="shared" ref="BI214:BI245" si="38">IF(N214="nulová",J214,0)</f>
        <v>0</v>
      </c>
      <c r="BJ214" s="14" t="s">
        <v>180</v>
      </c>
      <c r="BK214" s="196">
        <f t="shared" ref="BK214:BK245" si="39">ROUND(I214*H214,2)</f>
        <v>0</v>
      </c>
      <c r="BL214" s="14" t="s">
        <v>179</v>
      </c>
      <c r="BM214" s="195" t="s">
        <v>1243</v>
      </c>
    </row>
    <row r="215" spans="1:65" s="2" customFormat="1" ht="24.2" customHeight="1">
      <c r="A215" s="31"/>
      <c r="B215" s="32"/>
      <c r="C215" s="184" t="s">
        <v>867</v>
      </c>
      <c r="D215" s="184" t="s">
        <v>175</v>
      </c>
      <c r="E215" s="185" t="s">
        <v>1825</v>
      </c>
      <c r="F215" s="186" t="s">
        <v>1826</v>
      </c>
      <c r="G215" s="187" t="s">
        <v>337</v>
      </c>
      <c r="H215" s="188">
        <v>85</v>
      </c>
      <c r="I215" s="189"/>
      <c r="J215" s="188">
        <f t="shared" si="30"/>
        <v>0</v>
      </c>
      <c r="K215" s="190"/>
      <c r="L215" s="36"/>
      <c r="M215" s="191" t="s">
        <v>1</v>
      </c>
      <c r="N215" s="192" t="s">
        <v>38</v>
      </c>
      <c r="O215" s="68"/>
      <c r="P215" s="193">
        <f t="shared" si="31"/>
        <v>0</v>
      </c>
      <c r="Q215" s="193">
        <v>0</v>
      </c>
      <c r="R215" s="193">
        <f t="shared" si="32"/>
        <v>0</v>
      </c>
      <c r="S215" s="193">
        <v>0</v>
      </c>
      <c r="T215" s="194">
        <f t="shared" si="33"/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179</v>
      </c>
      <c r="AT215" s="195" t="s">
        <v>175</v>
      </c>
      <c r="AU215" s="195" t="s">
        <v>180</v>
      </c>
      <c r="AY215" s="14" t="s">
        <v>172</v>
      </c>
      <c r="BE215" s="196">
        <f t="shared" si="34"/>
        <v>0</v>
      </c>
      <c r="BF215" s="196">
        <f t="shared" si="35"/>
        <v>0</v>
      </c>
      <c r="BG215" s="196">
        <f t="shared" si="36"/>
        <v>0</v>
      </c>
      <c r="BH215" s="196">
        <f t="shared" si="37"/>
        <v>0</v>
      </c>
      <c r="BI215" s="196">
        <f t="shared" si="38"/>
        <v>0</v>
      </c>
      <c r="BJ215" s="14" t="s">
        <v>180</v>
      </c>
      <c r="BK215" s="196">
        <f t="shared" si="39"/>
        <v>0</v>
      </c>
      <c r="BL215" s="14" t="s">
        <v>179</v>
      </c>
      <c r="BM215" s="195" t="s">
        <v>1246</v>
      </c>
    </row>
    <row r="216" spans="1:65" s="2" customFormat="1" ht="24.2" customHeight="1">
      <c r="A216" s="31"/>
      <c r="B216" s="32"/>
      <c r="C216" s="184" t="s">
        <v>868</v>
      </c>
      <c r="D216" s="184" t="s">
        <v>175</v>
      </c>
      <c r="E216" s="185" t="s">
        <v>1263</v>
      </c>
      <c r="F216" s="186" t="s">
        <v>1264</v>
      </c>
      <c r="G216" s="187" t="s">
        <v>1048</v>
      </c>
      <c r="H216" s="188">
        <v>1</v>
      </c>
      <c r="I216" s="189"/>
      <c r="J216" s="188">
        <f t="shared" si="30"/>
        <v>0</v>
      </c>
      <c r="K216" s="190"/>
      <c r="L216" s="36"/>
      <c r="M216" s="191" t="s">
        <v>1</v>
      </c>
      <c r="N216" s="192" t="s">
        <v>38</v>
      </c>
      <c r="O216" s="68"/>
      <c r="P216" s="193">
        <f t="shared" si="31"/>
        <v>0</v>
      </c>
      <c r="Q216" s="193">
        <v>0</v>
      </c>
      <c r="R216" s="193">
        <f t="shared" si="32"/>
        <v>0</v>
      </c>
      <c r="S216" s="193">
        <v>0</v>
      </c>
      <c r="T216" s="194">
        <f t="shared" si="33"/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95" t="s">
        <v>179</v>
      </c>
      <c r="AT216" s="195" t="s">
        <v>175</v>
      </c>
      <c r="AU216" s="195" t="s">
        <v>180</v>
      </c>
      <c r="AY216" s="14" t="s">
        <v>172</v>
      </c>
      <c r="BE216" s="196">
        <f t="shared" si="34"/>
        <v>0</v>
      </c>
      <c r="BF216" s="196">
        <f t="shared" si="35"/>
        <v>0</v>
      </c>
      <c r="BG216" s="196">
        <f t="shared" si="36"/>
        <v>0</v>
      </c>
      <c r="BH216" s="196">
        <f t="shared" si="37"/>
        <v>0</v>
      </c>
      <c r="BI216" s="196">
        <f t="shared" si="38"/>
        <v>0</v>
      </c>
      <c r="BJ216" s="14" t="s">
        <v>180</v>
      </c>
      <c r="BK216" s="196">
        <f t="shared" si="39"/>
        <v>0</v>
      </c>
      <c r="BL216" s="14" t="s">
        <v>179</v>
      </c>
      <c r="BM216" s="195" t="s">
        <v>1249</v>
      </c>
    </row>
    <row r="217" spans="1:65" s="2" customFormat="1" ht="24.2" customHeight="1">
      <c r="A217" s="31"/>
      <c r="B217" s="32"/>
      <c r="C217" s="184" t="s">
        <v>869</v>
      </c>
      <c r="D217" s="184" t="s">
        <v>175</v>
      </c>
      <c r="E217" s="185" t="s">
        <v>1267</v>
      </c>
      <c r="F217" s="186" t="s">
        <v>1268</v>
      </c>
      <c r="G217" s="187" t="s">
        <v>1048</v>
      </c>
      <c r="H217" s="188">
        <v>1</v>
      </c>
      <c r="I217" s="189"/>
      <c r="J217" s="188">
        <f t="shared" si="30"/>
        <v>0</v>
      </c>
      <c r="K217" s="190"/>
      <c r="L217" s="36"/>
      <c r="M217" s="191" t="s">
        <v>1</v>
      </c>
      <c r="N217" s="192" t="s">
        <v>38</v>
      </c>
      <c r="O217" s="68"/>
      <c r="P217" s="193">
        <f t="shared" si="31"/>
        <v>0</v>
      </c>
      <c r="Q217" s="193">
        <v>0</v>
      </c>
      <c r="R217" s="193">
        <f t="shared" si="32"/>
        <v>0</v>
      </c>
      <c r="S217" s="193">
        <v>0</v>
      </c>
      <c r="T217" s="194">
        <f t="shared" si="33"/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95" t="s">
        <v>179</v>
      </c>
      <c r="AT217" s="195" t="s">
        <v>175</v>
      </c>
      <c r="AU217" s="195" t="s">
        <v>180</v>
      </c>
      <c r="AY217" s="14" t="s">
        <v>172</v>
      </c>
      <c r="BE217" s="196">
        <f t="shared" si="34"/>
        <v>0</v>
      </c>
      <c r="BF217" s="196">
        <f t="shared" si="35"/>
        <v>0</v>
      </c>
      <c r="BG217" s="196">
        <f t="shared" si="36"/>
        <v>0</v>
      </c>
      <c r="BH217" s="196">
        <f t="shared" si="37"/>
        <v>0</v>
      </c>
      <c r="BI217" s="196">
        <f t="shared" si="38"/>
        <v>0</v>
      </c>
      <c r="BJ217" s="14" t="s">
        <v>180</v>
      </c>
      <c r="BK217" s="196">
        <f t="shared" si="39"/>
        <v>0</v>
      </c>
      <c r="BL217" s="14" t="s">
        <v>179</v>
      </c>
      <c r="BM217" s="195" t="s">
        <v>1253</v>
      </c>
    </row>
    <row r="218" spans="1:65" s="2" customFormat="1" ht="24.2" customHeight="1">
      <c r="A218" s="31"/>
      <c r="B218" s="32"/>
      <c r="C218" s="184" t="s">
        <v>870</v>
      </c>
      <c r="D218" s="184" t="s">
        <v>175</v>
      </c>
      <c r="E218" s="185" t="s">
        <v>1270</v>
      </c>
      <c r="F218" s="186" t="s">
        <v>1271</v>
      </c>
      <c r="G218" s="187" t="s">
        <v>1048</v>
      </c>
      <c r="H218" s="188">
        <v>1</v>
      </c>
      <c r="I218" s="189"/>
      <c r="J218" s="188">
        <f t="shared" si="30"/>
        <v>0</v>
      </c>
      <c r="K218" s="190"/>
      <c r="L218" s="36"/>
      <c r="M218" s="191" t="s">
        <v>1</v>
      </c>
      <c r="N218" s="192" t="s">
        <v>38</v>
      </c>
      <c r="O218" s="68"/>
      <c r="P218" s="193">
        <f t="shared" si="31"/>
        <v>0</v>
      </c>
      <c r="Q218" s="193">
        <v>0</v>
      </c>
      <c r="R218" s="193">
        <f t="shared" si="32"/>
        <v>0</v>
      </c>
      <c r="S218" s="193">
        <v>0</v>
      </c>
      <c r="T218" s="194">
        <f t="shared" si="33"/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179</v>
      </c>
      <c r="AT218" s="195" t="s">
        <v>175</v>
      </c>
      <c r="AU218" s="195" t="s">
        <v>180</v>
      </c>
      <c r="AY218" s="14" t="s">
        <v>172</v>
      </c>
      <c r="BE218" s="196">
        <f t="shared" si="34"/>
        <v>0</v>
      </c>
      <c r="BF218" s="196">
        <f t="shared" si="35"/>
        <v>0</v>
      </c>
      <c r="BG218" s="196">
        <f t="shared" si="36"/>
        <v>0</v>
      </c>
      <c r="BH218" s="196">
        <f t="shared" si="37"/>
        <v>0</v>
      </c>
      <c r="BI218" s="196">
        <f t="shared" si="38"/>
        <v>0</v>
      </c>
      <c r="BJ218" s="14" t="s">
        <v>180</v>
      </c>
      <c r="BK218" s="196">
        <f t="shared" si="39"/>
        <v>0</v>
      </c>
      <c r="BL218" s="14" t="s">
        <v>179</v>
      </c>
      <c r="BM218" s="195" t="s">
        <v>1256</v>
      </c>
    </row>
    <row r="219" spans="1:65" s="2" customFormat="1" ht="24.2" customHeight="1">
      <c r="A219" s="31"/>
      <c r="B219" s="32"/>
      <c r="C219" s="197" t="s">
        <v>871</v>
      </c>
      <c r="D219" s="197" t="s">
        <v>256</v>
      </c>
      <c r="E219" s="198" t="s">
        <v>1274</v>
      </c>
      <c r="F219" s="199" t="s">
        <v>1275</v>
      </c>
      <c r="G219" s="200" t="s">
        <v>1048</v>
      </c>
      <c r="H219" s="201">
        <v>1</v>
      </c>
      <c r="I219" s="202"/>
      <c r="J219" s="201">
        <f t="shared" si="30"/>
        <v>0</v>
      </c>
      <c r="K219" s="203"/>
      <c r="L219" s="204"/>
      <c r="M219" s="205" t="s">
        <v>1</v>
      </c>
      <c r="N219" s="206" t="s">
        <v>38</v>
      </c>
      <c r="O219" s="68"/>
      <c r="P219" s="193">
        <f t="shared" si="31"/>
        <v>0</v>
      </c>
      <c r="Q219" s="193">
        <v>0.05</v>
      </c>
      <c r="R219" s="193">
        <f t="shared" si="32"/>
        <v>0.05</v>
      </c>
      <c r="S219" s="193">
        <v>0</v>
      </c>
      <c r="T219" s="194">
        <f t="shared" si="33"/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95" t="s">
        <v>220</v>
      </c>
      <c r="AT219" s="195" t="s">
        <v>256</v>
      </c>
      <c r="AU219" s="195" t="s">
        <v>180</v>
      </c>
      <c r="AY219" s="14" t="s">
        <v>172</v>
      </c>
      <c r="BE219" s="196">
        <f t="shared" si="34"/>
        <v>0</v>
      </c>
      <c r="BF219" s="196">
        <f t="shared" si="35"/>
        <v>0</v>
      </c>
      <c r="BG219" s="196">
        <f t="shared" si="36"/>
        <v>0</v>
      </c>
      <c r="BH219" s="196">
        <f t="shared" si="37"/>
        <v>0</v>
      </c>
      <c r="BI219" s="196">
        <f t="shared" si="38"/>
        <v>0</v>
      </c>
      <c r="BJ219" s="14" t="s">
        <v>180</v>
      </c>
      <c r="BK219" s="196">
        <f t="shared" si="39"/>
        <v>0</v>
      </c>
      <c r="BL219" s="14" t="s">
        <v>179</v>
      </c>
      <c r="BM219" s="195" t="s">
        <v>1259</v>
      </c>
    </row>
    <row r="220" spans="1:65" s="2" customFormat="1" ht="24.2" customHeight="1">
      <c r="A220" s="31"/>
      <c r="B220" s="32"/>
      <c r="C220" s="184" t="s">
        <v>873</v>
      </c>
      <c r="D220" s="184" t="s">
        <v>175</v>
      </c>
      <c r="E220" s="185" t="s">
        <v>1277</v>
      </c>
      <c r="F220" s="186" t="s">
        <v>1278</v>
      </c>
      <c r="G220" s="187" t="s">
        <v>1048</v>
      </c>
      <c r="H220" s="188">
        <v>1</v>
      </c>
      <c r="I220" s="189"/>
      <c r="J220" s="188">
        <f t="shared" si="30"/>
        <v>0</v>
      </c>
      <c r="K220" s="190"/>
      <c r="L220" s="36"/>
      <c r="M220" s="191" t="s">
        <v>1</v>
      </c>
      <c r="N220" s="192" t="s">
        <v>38</v>
      </c>
      <c r="O220" s="68"/>
      <c r="P220" s="193">
        <f t="shared" si="31"/>
        <v>0</v>
      </c>
      <c r="Q220" s="193">
        <v>0</v>
      </c>
      <c r="R220" s="193">
        <f t="shared" si="32"/>
        <v>0</v>
      </c>
      <c r="S220" s="193">
        <v>0</v>
      </c>
      <c r="T220" s="194">
        <f t="shared" si="33"/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95" t="s">
        <v>179</v>
      </c>
      <c r="AT220" s="195" t="s">
        <v>175</v>
      </c>
      <c r="AU220" s="195" t="s">
        <v>180</v>
      </c>
      <c r="AY220" s="14" t="s">
        <v>172</v>
      </c>
      <c r="BE220" s="196">
        <f t="shared" si="34"/>
        <v>0</v>
      </c>
      <c r="BF220" s="196">
        <f t="shared" si="35"/>
        <v>0</v>
      </c>
      <c r="BG220" s="196">
        <f t="shared" si="36"/>
        <v>0</v>
      </c>
      <c r="BH220" s="196">
        <f t="shared" si="37"/>
        <v>0</v>
      </c>
      <c r="BI220" s="196">
        <f t="shared" si="38"/>
        <v>0</v>
      </c>
      <c r="BJ220" s="14" t="s">
        <v>180</v>
      </c>
      <c r="BK220" s="196">
        <f t="shared" si="39"/>
        <v>0</v>
      </c>
      <c r="BL220" s="14" t="s">
        <v>179</v>
      </c>
      <c r="BM220" s="195" t="s">
        <v>1262</v>
      </c>
    </row>
    <row r="221" spans="1:65" s="2" customFormat="1" ht="24.2" customHeight="1">
      <c r="A221" s="31"/>
      <c r="B221" s="32"/>
      <c r="C221" s="184" t="s">
        <v>1134</v>
      </c>
      <c r="D221" s="184" t="s">
        <v>175</v>
      </c>
      <c r="E221" s="185" t="s">
        <v>1281</v>
      </c>
      <c r="F221" s="186" t="s">
        <v>1282</v>
      </c>
      <c r="G221" s="187" t="s">
        <v>1048</v>
      </c>
      <c r="H221" s="188">
        <v>1</v>
      </c>
      <c r="I221" s="189"/>
      <c r="J221" s="188">
        <f t="shared" si="30"/>
        <v>0</v>
      </c>
      <c r="K221" s="190"/>
      <c r="L221" s="36"/>
      <c r="M221" s="191" t="s">
        <v>1</v>
      </c>
      <c r="N221" s="192" t="s">
        <v>38</v>
      </c>
      <c r="O221" s="68"/>
      <c r="P221" s="193">
        <f t="shared" si="31"/>
        <v>0</v>
      </c>
      <c r="Q221" s="193">
        <v>0</v>
      </c>
      <c r="R221" s="193">
        <f t="shared" si="32"/>
        <v>0</v>
      </c>
      <c r="S221" s="193">
        <v>0</v>
      </c>
      <c r="T221" s="194">
        <f t="shared" si="33"/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179</v>
      </c>
      <c r="AT221" s="195" t="s">
        <v>175</v>
      </c>
      <c r="AU221" s="195" t="s">
        <v>180</v>
      </c>
      <c r="AY221" s="14" t="s">
        <v>172</v>
      </c>
      <c r="BE221" s="196">
        <f t="shared" si="34"/>
        <v>0</v>
      </c>
      <c r="BF221" s="196">
        <f t="shared" si="35"/>
        <v>0</v>
      </c>
      <c r="BG221" s="196">
        <f t="shared" si="36"/>
        <v>0</v>
      </c>
      <c r="BH221" s="196">
        <f t="shared" si="37"/>
        <v>0</v>
      </c>
      <c r="BI221" s="196">
        <f t="shared" si="38"/>
        <v>0</v>
      </c>
      <c r="BJ221" s="14" t="s">
        <v>180</v>
      </c>
      <c r="BK221" s="196">
        <f t="shared" si="39"/>
        <v>0</v>
      </c>
      <c r="BL221" s="14" t="s">
        <v>179</v>
      </c>
      <c r="BM221" s="195" t="s">
        <v>1265</v>
      </c>
    </row>
    <row r="222" spans="1:65" s="2" customFormat="1" ht="24.2" customHeight="1">
      <c r="A222" s="31"/>
      <c r="B222" s="32"/>
      <c r="C222" s="197" t="s">
        <v>1266</v>
      </c>
      <c r="D222" s="197" t="s">
        <v>256</v>
      </c>
      <c r="E222" s="198" t="s">
        <v>1284</v>
      </c>
      <c r="F222" s="199" t="s">
        <v>1285</v>
      </c>
      <c r="G222" s="200" t="s">
        <v>1048</v>
      </c>
      <c r="H222" s="201">
        <v>1</v>
      </c>
      <c r="I222" s="202"/>
      <c r="J222" s="201">
        <f t="shared" si="30"/>
        <v>0</v>
      </c>
      <c r="K222" s="203"/>
      <c r="L222" s="204"/>
      <c r="M222" s="205" t="s">
        <v>1</v>
      </c>
      <c r="N222" s="206" t="s">
        <v>38</v>
      </c>
      <c r="O222" s="68"/>
      <c r="P222" s="193">
        <f t="shared" si="31"/>
        <v>0</v>
      </c>
      <c r="Q222" s="193">
        <v>0.05</v>
      </c>
      <c r="R222" s="193">
        <f t="shared" si="32"/>
        <v>0.05</v>
      </c>
      <c r="S222" s="193">
        <v>0</v>
      </c>
      <c r="T222" s="194">
        <f t="shared" si="33"/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95" t="s">
        <v>220</v>
      </c>
      <c r="AT222" s="195" t="s">
        <v>256</v>
      </c>
      <c r="AU222" s="195" t="s">
        <v>180</v>
      </c>
      <c r="AY222" s="14" t="s">
        <v>172</v>
      </c>
      <c r="BE222" s="196">
        <f t="shared" si="34"/>
        <v>0</v>
      </c>
      <c r="BF222" s="196">
        <f t="shared" si="35"/>
        <v>0</v>
      </c>
      <c r="BG222" s="196">
        <f t="shared" si="36"/>
        <v>0</v>
      </c>
      <c r="BH222" s="196">
        <f t="shared" si="37"/>
        <v>0</v>
      </c>
      <c r="BI222" s="196">
        <f t="shared" si="38"/>
        <v>0</v>
      </c>
      <c r="BJ222" s="14" t="s">
        <v>180</v>
      </c>
      <c r="BK222" s="196">
        <f t="shared" si="39"/>
        <v>0</v>
      </c>
      <c r="BL222" s="14" t="s">
        <v>179</v>
      </c>
      <c r="BM222" s="195" t="s">
        <v>1269</v>
      </c>
    </row>
    <row r="223" spans="1:65" s="2" customFormat="1" ht="24.2" customHeight="1">
      <c r="A223" s="31"/>
      <c r="B223" s="32"/>
      <c r="C223" s="184" t="s">
        <v>1137</v>
      </c>
      <c r="D223" s="184" t="s">
        <v>175</v>
      </c>
      <c r="E223" s="185" t="s">
        <v>1288</v>
      </c>
      <c r="F223" s="186" t="s">
        <v>1289</v>
      </c>
      <c r="G223" s="187" t="s">
        <v>1048</v>
      </c>
      <c r="H223" s="188">
        <v>1</v>
      </c>
      <c r="I223" s="189"/>
      <c r="J223" s="188">
        <f t="shared" si="30"/>
        <v>0</v>
      </c>
      <c r="K223" s="190"/>
      <c r="L223" s="36"/>
      <c r="M223" s="191" t="s">
        <v>1</v>
      </c>
      <c r="N223" s="192" t="s">
        <v>38</v>
      </c>
      <c r="O223" s="68"/>
      <c r="P223" s="193">
        <f t="shared" si="31"/>
        <v>0</v>
      </c>
      <c r="Q223" s="193">
        <v>0</v>
      </c>
      <c r="R223" s="193">
        <f t="shared" si="32"/>
        <v>0</v>
      </c>
      <c r="S223" s="193">
        <v>0</v>
      </c>
      <c r="T223" s="194">
        <f t="shared" si="33"/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179</v>
      </c>
      <c r="AT223" s="195" t="s">
        <v>175</v>
      </c>
      <c r="AU223" s="195" t="s">
        <v>180</v>
      </c>
      <c r="AY223" s="14" t="s">
        <v>172</v>
      </c>
      <c r="BE223" s="196">
        <f t="shared" si="34"/>
        <v>0</v>
      </c>
      <c r="BF223" s="196">
        <f t="shared" si="35"/>
        <v>0</v>
      </c>
      <c r="BG223" s="196">
        <f t="shared" si="36"/>
        <v>0</v>
      </c>
      <c r="BH223" s="196">
        <f t="shared" si="37"/>
        <v>0</v>
      </c>
      <c r="BI223" s="196">
        <f t="shared" si="38"/>
        <v>0</v>
      </c>
      <c r="BJ223" s="14" t="s">
        <v>180</v>
      </c>
      <c r="BK223" s="196">
        <f t="shared" si="39"/>
        <v>0</v>
      </c>
      <c r="BL223" s="14" t="s">
        <v>179</v>
      </c>
      <c r="BM223" s="195" t="s">
        <v>1272</v>
      </c>
    </row>
    <row r="224" spans="1:65" s="2" customFormat="1" ht="24.2" customHeight="1">
      <c r="A224" s="31"/>
      <c r="B224" s="32"/>
      <c r="C224" s="184" t="s">
        <v>1273</v>
      </c>
      <c r="D224" s="184" t="s">
        <v>175</v>
      </c>
      <c r="E224" s="185" t="s">
        <v>1291</v>
      </c>
      <c r="F224" s="186" t="s">
        <v>1292</v>
      </c>
      <c r="G224" s="187" t="s">
        <v>1048</v>
      </c>
      <c r="H224" s="188">
        <v>1</v>
      </c>
      <c r="I224" s="189"/>
      <c r="J224" s="188">
        <f t="shared" si="30"/>
        <v>0</v>
      </c>
      <c r="K224" s="190"/>
      <c r="L224" s="36"/>
      <c r="M224" s="191" t="s">
        <v>1</v>
      </c>
      <c r="N224" s="192" t="s">
        <v>38</v>
      </c>
      <c r="O224" s="68"/>
      <c r="P224" s="193">
        <f t="shared" si="31"/>
        <v>0</v>
      </c>
      <c r="Q224" s="193">
        <v>0</v>
      </c>
      <c r="R224" s="193">
        <f t="shared" si="32"/>
        <v>0</v>
      </c>
      <c r="S224" s="193">
        <v>0</v>
      </c>
      <c r="T224" s="194">
        <f t="shared" si="33"/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179</v>
      </c>
      <c r="AT224" s="195" t="s">
        <v>175</v>
      </c>
      <c r="AU224" s="195" t="s">
        <v>180</v>
      </c>
      <c r="AY224" s="14" t="s">
        <v>172</v>
      </c>
      <c r="BE224" s="196">
        <f t="shared" si="34"/>
        <v>0</v>
      </c>
      <c r="BF224" s="196">
        <f t="shared" si="35"/>
        <v>0</v>
      </c>
      <c r="BG224" s="196">
        <f t="shared" si="36"/>
        <v>0</v>
      </c>
      <c r="BH224" s="196">
        <f t="shared" si="37"/>
        <v>0</v>
      </c>
      <c r="BI224" s="196">
        <f t="shared" si="38"/>
        <v>0</v>
      </c>
      <c r="BJ224" s="14" t="s">
        <v>180</v>
      </c>
      <c r="BK224" s="196">
        <f t="shared" si="39"/>
        <v>0</v>
      </c>
      <c r="BL224" s="14" t="s">
        <v>179</v>
      </c>
      <c r="BM224" s="195" t="s">
        <v>1276</v>
      </c>
    </row>
    <row r="225" spans="1:65" s="2" customFormat="1" ht="24.2" customHeight="1">
      <c r="A225" s="31"/>
      <c r="B225" s="32"/>
      <c r="C225" s="184" t="s">
        <v>1140</v>
      </c>
      <c r="D225" s="184" t="s">
        <v>175</v>
      </c>
      <c r="E225" s="185" t="s">
        <v>1295</v>
      </c>
      <c r="F225" s="186" t="s">
        <v>1296</v>
      </c>
      <c r="G225" s="187" t="s">
        <v>1048</v>
      </c>
      <c r="H225" s="188">
        <v>1</v>
      </c>
      <c r="I225" s="189"/>
      <c r="J225" s="188">
        <f t="shared" si="30"/>
        <v>0</v>
      </c>
      <c r="K225" s="190"/>
      <c r="L225" s="36"/>
      <c r="M225" s="191" t="s">
        <v>1</v>
      </c>
      <c r="N225" s="192" t="s">
        <v>38</v>
      </c>
      <c r="O225" s="68"/>
      <c r="P225" s="193">
        <f t="shared" si="31"/>
        <v>0</v>
      </c>
      <c r="Q225" s="193">
        <v>0</v>
      </c>
      <c r="R225" s="193">
        <f t="shared" si="32"/>
        <v>0</v>
      </c>
      <c r="S225" s="193">
        <v>0</v>
      </c>
      <c r="T225" s="194">
        <f t="shared" si="33"/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95" t="s">
        <v>179</v>
      </c>
      <c r="AT225" s="195" t="s">
        <v>175</v>
      </c>
      <c r="AU225" s="195" t="s">
        <v>180</v>
      </c>
      <c r="AY225" s="14" t="s">
        <v>172</v>
      </c>
      <c r="BE225" s="196">
        <f t="shared" si="34"/>
        <v>0</v>
      </c>
      <c r="BF225" s="196">
        <f t="shared" si="35"/>
        <v>0</v>
      </c>
      <c r="BG225" s="196">
        <f t="shared" si="36"/>
        <v>0</v>
      </c>
      <c r="BH225" s="196">
        <f t="shared" si="37"/>
        <v>0</v>
      </c>
      <c r="BI225" s="196">
        <f t="shared" si="38"/>
        <v>0</v>
      </c>
      <c r="BJ225" s="14" t="s">
        <v>180</v>
      </c>
      <c r="BK225" s="196">
        <f t="shared" si="39"/>
        <v>0</v>
      </c>
      <c r="BL225" s="14" t="s">
        <v>179</v>
      </c>
      <c r="BM225" s="195" t="s">
        <v>1279</v>
      </c>
    </row>
    <row r="226" spans="1:65" s="2" customFormat="1" ht="24.2" customHeight="1">
      <c r="A226" s="31"/>
      <c r="B226" s="32"/>
      <c r="C226" s="184" t="s">
        <v>1280</v>
      </c>
      <c r="D226" s="184" t="s">
        <v>175</v>
      </c>
      <c r="E226" s="185" t="s">
        <v>1860</v>
      </c>
      <c r="F226" s="186" t="s">
        <v>1861</v>
      </c>
      <c r="G226" s="187" t="s">
        <v>337</v>
      </c>
      <c r="H226" s="188">
        <v>3</v>
      </c>
      <c r="I226" s="189"/>
      <c r="J226" s="188">
        <f t="shared" si="30"/>
        <v>0</v>
      </c>
      <c r="K226" s="190"/>
      <c r="L226" s="36"/>
      <c r="M226" s="191" t="s">
        <v>1</v>
      </c>
      <c r="N226" s="192" t="s">
        <v>38</v>
      </c>
      <c r="O226" s="68"/>
      <c r="P226" s="193">
        <f t="shared" si="31"/>
        <v>0</v>
      </c>
      <c r="Q226" s="193">
        <v>0</v>
      </c>
      <c r="R226" s="193">
        <f t="shared" si="32"/>
        <v>0</v>
      </c>
      <c r="S226" s="193">
        <v>0</v>
      </c>
      <c r="T226" s="194">
        <f t="shared" si="33"/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179</v>
      </c>
      <c r="AT226" s="195" t="s">
        <v>175</v>
      </c>
      <c r="AU226" s="195" t="s">
        <v>180</v>
      </c>
      <c r="AY226" s="14" t="s">
        <v>172</v>
      </c>
      <c r="BE226" s="196">
        <f t="shared" si="34"/>
        <v>0</v>
      </c>
      <c r="BF226" s="196">
        <f t="shared" si="35"/>
        <v>0</v>
      </c>
      <c r="BG226" s="196">
        <f t="shared" si="36"/>
        <v>0</v>
      </c>
      <c r="BH226" s="196">
        <f t="shared" si="37"/>
        <v>0</v>
      </c>
      <c r="BI226" s="196">
        <f t="shared" si="38"/>
        <v>0</v>
      </c>
      <c r="BJ226" s="14" t="s">
        <v>180</v>
      </c>
      <c r="BK226" s="196">
        <f t="shared" si="39"/>
        <v>0</v>
      </c>
      <c r="BL226" s="14" t="s">
        <v>179</v>
      </c>
      <c r="BM226" s="195" t="s">
        <v>1283</v>
      </c>
    </row>
    <row r="227" spans="1:65" s="2" customFormat="1" ht="24.2" customHeight="1">
      <c r="A227" s="31"/>
      <c r="B227" s="32"/>
      <c r="C227" s="197" t="s">
        <v>1143</v>
      </c>
      <c r="D227" s="197" t="s">
        <v>256</v>
      </c>
      <c r="E227" s="198" t="s">
        <v>1862</v>
      </c>
      <c r="F227" s="199" t="s">
        <v>1863</v>
      </c>
      <c r="G227" s="200" t="s">
        <v>337</v>
      </c>
      <c r="H227" s="201">
        <v>3</v>
      </c>
      <c r="I227" s="202"/>
      <c r="J227" s="201">
        <f t="shared" si="30"/>
        <v>0</v>
      </c>
      <c r="K227" s="203"/>
      <c r="L227" s="204"/>
      <c r="M227" s="205" t="s">
        <v>1</v>
      </c>
      <c r="N227" s="206" t="s">
        <v>38</v>
      </c>
      <c r="O227" s="68"/>
      <c r="P227" s="193">
        <f t="shared" si="31"/>
        <v>0</v>
      </c>
      <c r="Q227" s="193">
        <v>0</v>
      </c>
      <c r="R227" s="193">
        <f t="shared" si="32"/>
        <v>0</v>
      </c>
      <c r="S227" s="193">
        <v>0</v>
      </c>
      <c r="T227" s="194">
        <f t="shared" si="33"/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220</v>
      </c>
      <c r="AT227" s="195" t="s">
        <v>256</v>
      </c>
      <c r="AU227" s="195" t="s">
        <v>180</v>
      </c>
      <c r="AY227" s="14" t="s">
        <v>172</v>
      </c>
      <c r="BE227" s="196">
        <f t="shared" si="34"/>
        <v>0</v>
      </c>
      <c r="BF227" s="196">
        <f t="shared" si="35"/>
        <v>0</v>
      </c>
      <c r="BG227" s="196">
        <f t="shared" si="36"/>
        <v>0</v>
      </c>
      <c r="BH227" s="196">
        <f t="shared" si="37"/>
        <v>0</v>
      </c>
      <c r="BI227" s="196">
        <f t="shared" si="38"/>
        <v>0</v>
      </c>
      <c r="BJ227" s="14" t="s">
        <v>180</v>
      </c>
      <c r="BK227" s="196">
        <f t="shared" si="39"/>
        <v>0</v>
      </c>
      <c r="BL227" s="14" t="s">
        <v>179</v>
      </c>
      <c r="BM227" s="195" t="s">
        <v>1286</v>
      </c>
    </row>
    <row r="228" spans="1:65" s="2" customFormat="1" ht="24.2" customHeight="1">
      <c r="A228" s="31"/>
      <c r="B228" s="32"/>
      <c r="C228" s="184" t="s">
        <v>1287</v>
      </c>
      <c r="D228" s="184" t="s">
        <v>175</v>
      </c>
      <c r="E228" s="185" t="s">
        <v>1298</v>
      </c>
      <c r="F228" s="186" t="s">
        <v>1299</v>
      </c>
      <c r="G228" s="187" t="s">
        <v>337</v>
      </c>
      <c r="H228" s="188">
        <v>178</v>
      </c>
      <c r="I228" s="189"/>
      <c r="J228" s="188">
        <f t="shared" si="30"/>
        <v>0</v>
      </c>
      <c r="K228" s="190"/>
      <c r="L228" s="36"/>
      <c r="M228" s="191" t="s">
        <v>1</v>
      </c>
      <c r="N228" s="192" t="s">
        <v>38</v>
      </c>
      <c r="O228" s="68"/>
      <c r="P228" s="193">
        <f t="shared" si="31"/>
        <v>0</v>
      </c>
      <c r="Q228" s="193">
        <v>0</v>
      </c>
      <c r="R228" s="193">
        <f t="shared" si="32"/>
        <v>0</v>
      </c>
      <c r="S228" s="193">
        <v>0</v>
      </c>
      <c r="T228" s="194">
        <f t="shared" si="33"/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95" t="s">
        <v>179</v>
      </c>
      <c r="AT228" s="195" t="s">
        <v>175</v>
      </c>
      <c r="AU228" s="195" t="s">
        <v>180</v>
      </c>
      <c r="AY228" s="14" t="s">
        <v>172</v>
      </c>
      <c r="BE228" s="196">
        <f t="shared" si="34"/>
        <v>0</v>
      </c>
      <c r="BF228" s="196">
        <f t="shared" si="35"/>
        <v>0</v>
      </c>
      <c r="BG228" s="196">
        <f t="shared" si="36"/>
        <v>0</v>
      </c>
      <c r="BH228" s="196">
        <f t="shared" si="37"/>
        <v>0</v>
      </c>
      <c r="BI228" s="196">
        <f t="shared" si="38"/>
        <v>0</v>
      </c>
      <c r="BJ228" s="14" t="s">
        <v>180</v>
      </c>
      <c r="BK228" s="196">
        <f t="shared" si="39"/>
        <v>0</v>
      </c>
      <c r="BL228" s="14" t="s">
        <v>179</v>
      </c>
      <c r="BM228" s="195" t="s">
        <v>1290</v>
      </c>
    </row>
    <row r="229" spans="1:65" s="2" customFormat="1" ht="24.2" customHeight="1">
      <c r="A229" s="31"/>
      <c r="B229" s="32"/>
      <c r="C229" s="197" t="s">
        <v>1146</v>
      </c>
      <c r="D229" s="197" t="s">
        <v>256</v>
      </c>
      <c r="E229" s="198" t="s">
        <v>1302</v>
      </c>
      <c r="F229" s="199" t="s">
        <v>1303</v>
      </c>
      <c r="G229" s="200" t="s">
        <v>337</v>
      </c>
      <c r="H229" s="201">
        <v>178</v>
      </c>
      <c r="I229" s="202"/>
      <c r="J229" s="201">
        <f t="shared" si="30"/>
        <v>0</v>
      </c>
      <c r="K229" s="203"/>
      <c r="L229" s="204"/>
      <c r="M229" s="205" t="s">
        <v>1</v>
      </c>
      <c r="N229" s="206" t="s">
        <v>38</v>
      </c>
      <c r="O229" s="68"/>
      <c r="P229" s="193">
        <f t="shared" si="31"/>
        <v>0</v>
      </c>
      <c r="Q229" s="193">
        <v>0</v>
      </c>
      <c r="R229" s="193">
        <f t="shared" si="32"/>
        <v>0</v>
      </c>
      <c r="S229" s="193">
        <v>0</v>
      </c>
      <c r="T229" s="194">
        <f t="shared" si="33"/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220</v>
      </c>
      <c r="AT229" s="195" t="s">
        <v>256</v>
      </c>
      <c r="AU229" s="195" t="s">
        <v>180</v>
      </c>
      <c r="AY229" s="14" t="s">
        <v>172</v>
      </c>
      <c r="BE229" s="196">
        <f t="shared" si="34"/>
        <v>0</v>
      </c>
      <c r="BF229" s="196">
        <f t="shared" si="35"/>
        <v>0</v>
      </c>
      <c r="BG229" s="196">
        <f t="shared" si="36"/>
        <v>0</v>
      </c>
      <c r="BH229" s="196">
        <f t="shared" si="37"/>
        <v>0</v>
      </c>
      <c r="BI229" s="196">
        <f t="shared" si="38"/>
        <v>0</v>
      </c>
      <c r="BJ229" s="14" t="s">
        <v>180</v>
      </c>
      <c r="BK229" s="196">
        <f t="shared" si="39"/>
        <v>0</v>
      </c>
      <c r="BL229" s="14" t="s">
        <v>179</v>
      </c>
      <c r="BM229" s="195" t="s">
        <v>1293</v>
      </c>
    </row>
    <row r="230" spans="1:65" s="2" customFormat="1" ht="24.2" customHeight="1">
      <c r="A230" s="31"/>
      <c r="B230" s="32"/>
      <c r="C230" s="184" t="s">
        <v>1294</v>
      </c>
      <c r="D230" s="184" t="s">
        <v>175</v>
      </c>
      <c r="E230" s="185" t="s">
        <v>1305</v>
      </c>
      <c r="F230" s="186" t="s">
        <v>1306</v>
      </c>
      <c r="G230" s="187" t="s">
        <v>337</v>
      </c>
      <c r="H230" s="188">
        <v>27</v>
      </c>
      <c r="I230" s="189"/>
      <c r="J230" s="188">
        <f t="shared" si="30"/>
        <v>0</v>
      </c>
      <c r="K230" s="190"/>
      <c r="L230" s="36"/>
      <c r="M230" s="191" t="s">
        <v>1</v>
      </c>
      <c r="N230" s="192" t="s">
        <v>38</v>
      </c>
      <c r="O230" s="68"/>
      <c r="P230" s="193">
        <f t="shared" si="31"/>
        <v>0</v>
      </c>
      <c r="Q230" s="193">
        <v>0</v>
      </c>
      <c r="R230" s="193">
        <f t="shared" si="32"/>
        <v>0</v>
      </c>
      <c r="S230" s="193">
        <v>0</v>
      </c>
      <c r="T230" s="194">
        <f t="shared" si="33"/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179</v>
      </c>
      <c r="AT230" s="195" t="s">
        <v>175</v>
      </c>
      <c r="AU230" s="195" t="s">
        <v>180</v>
      </c>
      <c r="AY230" s="14" t="s">
        <v>172</v>
      </c>
      <c r="BE230" s="196">
        <f t="shared" si="34"/>
        <v>0</v>
      </c>
      <c r="BF230" s="196">
        <f t="shared" si="35"/>
        <v>0</v>
      </c>
      <c r="BG230" s="196">
        <f t="shared" si="36"/>
        <v>0</v>
      </c>
      <c r="BH230" s="196">
        <f t="shared" si="37"/>
        <v>0</v>
      </c>
      <c r="BI230" s="196">
        <f t="shared" si="38"/>
        <v>0</v>
      </c>
      <c r="BJ230" s="14" t="s">
        <v>180</v>
      </c>
      <c r="BK230" s="196">
        <f t="shared" si="39"/>
        <v>0</v>
      </c>
      <c r="BL230" s="14" t="s">
        <v>179</v>
      </c>
      <c r="BM230" s="195" t="s">
        <v>1297</v>
      </c>
    </row>
    <row r="231" spans="1:65" s="2" customFormat="1" ht="24.2" customHeight="1">
      <c r="A231" s="31"/>
      <c r="B231" s="32"/>
      <c r="C231" s="197" t="s">
        <v>1149</v>
      </c>
      <c r="D231" s="197" t="s">
        <v>256</v>
      </c>
      <c r="E231" s="198" t="s">
        <v>1308</v>
      </c>
      <c r="F231" s="199" t="s">
        <v>1309</v>
      </c>
      <c r="G231" s="200" t="s">
        <v>337</v>
      </c>
      <c r="H231" s="201">
        <v>27</v>
      </c>
      <c r="I231" s="202"/>
      <c r="J231" s="201">
        <f t="shared" si="30"/>
        <v>0</v>
      </c>
      <c r="K231" s="203"/>
      <c r="L231" s="204"/>
      <c r="M231" s="205" t="s">
        <v>1</v>
      </c>
      <c r="N231" s="206" t="s">
        <v>38</v>
      </c>
      <c r="O231" s="68"/>
      <c r="P231" s="193">
        <f t="shared" si="31"/>
        <v>0</v>
      </c>
      <c r="Q231" s="193">
        <v>0</v>
      </c>
      <c r="R231" s="193">
        <f t="shared" si="32"/>
        <v>0</v>
      </c>
      <c r="S231" s="193">
        <v>0</v>
      </c>
      <c r="T231" s="194">
        <f t="shared" si="33"/>
        <v>0</v>
      </c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R231" s="195" t="s">
        <v>220</v>
      </c>
      <c r="AT231" s="195" t="s">
        <v>256</v>
      </c>
      <c r="AU231" s="195" t="s">
        <v>180</v>
      </c>
      <c r="AY231" s="14" t="s">
        <v>172</v>
      </c>
      <c r="BE231" s="196">
        <f t="shared" si="34"/>
        <v>0</v>
      </c>
      <c r="BF231" s="196">
        <f t="shared" si="35"/>
        <v>0</v>
      </c>
      <c r="BG231" s="196">
        <f t="shared" si="36"/>
        <v>0</v>
      </c>
      <c r="BH231" s="196">
        <f t="shared" si="37"/>
        <v>0</v>
      </c>
      <c r="BI231" s="196">
        <f t="shared" si="38"/>
        <v>0</v>
      </c>
      <c r="BJ231" s="14" t="s">
        <v>180</v>
      </c>
      <c r="BK231" s="196">
        <f t="shared" si="39"/>
        <v>0</v>
      </c>
      <c r="BL231" s="14" t="s">
        <v>179</v>
      </c>
      <c r="BM231" s="195" t="s">
        <v>1300</v>
      </c>
    </row>
    <row r="232" spans="1:65" s="2" customFormat="1" ht="24.2" customHeight="1">
      <c r="A232" s="31"/>
      <c r="B232" s="32"/>
      <c r="C232" s="184" t="s">
        <v>1301</v>
      </c>
      <c r="D232" s="184" t="s">
        <v>175</v>
      </c>
      <c r="E232" s="185" t="s">
        <v>1311</v>
      </c>
      <c r="F232" s="186" t="s">
        <v>1312</v>
      </c>
      <c r="G232" s="187" t="s">
        <v>337</v>
      </c>
      <c r="H232" s="188">
        <v>7</v>
      </c>
      <c r="I232" s="189"/>
      <c r="J232" s="188">
        <f t="shared" si="30"/>
        <v>0</v>
      </c>
      <c r="K232" s="190"/>
      <c r="L232" s="36"/>
      <c r="M232" s="191" t="s">
        <v>1</v>
      </c>
      <c r="N232" s="192" t="s">
        <v>38</v>
      </c>
      <c r="O232" s="68"/>
      <c r="P232" s="193">
        <f t="shared" si="31"/>
        <v>0</v>
      </c>
      <c r="Q232" s="193">
        <v>0</v>
      </c>
      <c r="R232" s="193">
        <f t="shared" si="32"/>
        <v>0</v>
      </c>
      <c r="S232" s="193">
        <v>0</v>
      </c>
      <c r="T232" s="194">
        <f t="shared" si="33"/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179</v>
      </c>
      <c r="AT232" s="195" t="s">
        <v>175</v>
      </c>
      <c r="AU232" s="195" t="s">
        <v>180</v>
      </c>
      <c r="AY232" s="14" t="s">
        <v>172</v>
      </c>
      <c r="BE232" s="196">
        <f t="shared" si="34"/>
        <v>0</v>
      </c>
      <c r="BF232" s="196">
        <f t="shared" si="35"/>
        <v>0</v>
      </c>
      <c r="BG232" s="196">
        <f t="shared" si="36"/>
        <v>0</v>
      </c>
      <c r="BH232" s="196">
        <f t="shared" si="37"/>
        <v>0</v>
      </c>
      <c r="BI232" s="196">
        <f t="shared" si="38"/>
        <v>0</v>
      </c>
      <c r="BJ232" s="14" t="s">
        <v>180</v>
      </c>
      <c r="BK232" s="196">
        <f t="shared" si="39"/>
        <v>0</v>
      </c>
      <c r="BL232" s="14" t="s">
        <v>179</v>
      </c>
      <c r="BM232" s="195" t="s">
        <v>1304</v>
      </c>
    </row>
    <row r="233" spans="1:65" s="2" customFormat="1" ht="24.2" customHeight="1">
      <c r="A233" s="31"/>
      <c r="B233" s="32"/>
      <c r="C233" s="184" t="s">
        <v>1152</v>
      </c>
      <c r="D233" s="184" t="s">
        <v>175</v>
      </c>
      <c r="E233" s="185" t="s">
        <v>1314</v>
      </c>
      <c r="F233" s="186" t="s">
        <v>1315</v>
      </c>
      <c r="G233" s="187" t="s">
        <v>337</v>
      </c>
      <c r="H233" s="188">
        <v>57</v>
      </c>
      <c r="I233" s="189"/>
      <c r="J233" s="188">
        <f t="shared" si="30"/>
        <v>0</v>
      </c>
      <c r="K233" s="190"/>
      <c r="L233" s="36"/>
      <c r="M233" s="191" t="s">
        <v>1</v>
      </c>
      <c r="N233" s="192" t="s">
        <v>38</v>
      </c>
      <c r="O233" s="68"/>
      <c r="P233" s="193">
        <f t="shared" si="31"/>
        <v>0</v>
      </c>
      <c r="Q233" s="193">
        <v>0</v>
      </c>
      <c r="R233" s="193">
        <f t="shared" si="32"/>
        <v>0</v>
      </c>
      <c r="S233" s="193">
        <v>0</v>
      </c>
      <c r="T233" s="194">
        <f t="shared" si="33"/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95" t="s">
        <v>179</v>
      </c>
      <c r="AT233" s="195" t="s">
        <v>175</v>
      </c>
      <c r="AU233" s="195" t="s">
        <v>180</v>
      </c>
      <c r="AY233" s="14" t="s">
        <v>172</v>
      </c>
      <c r="BE233" s="196">
        <f t="shared" si="34"/>
        <v>0</v>
      </c>
      <c r="BF233" s="196">
        <f t="shared" si="35"/>
        <v>0</v>
      </c>
      <c r="BG233" s="196">
        <f t="shared" si="36"/>
        <v>0</v>
      </c>
      <c r="BH233" s="196">
        <f t="shared" si="37"/>
        <v>0</v>
      </c>
      <c r="BI233" s="196">
        <f t="shared" si="38"/>
        <v>0</v>
      </c>
      <c r="BJ233" s="14" t="s">
        <v>180</v>
      </c>
      <c r="BK233" s="196">
        <f t="shared" si="39"/>
        <v>0</v>
      </c>
      <c r="BL233" s="14" t="s">
        <v>179</v>
      </c>
      <c r="BM233" s="195" t="s">
        <v>1307</v>
      </c>
    </row>
    <row r="234" spans="1:65" s="2" customFormat="1" ht="24.2" customHeight="1">
      <c r="A234" s="31"/>
      <c r="B234" s="32"/>
      <c r="C234" s="197" t="s">
        <v>77</v>
      </c>
      <c r="D234" s="197" t="s">
        <v>256</v>
      </c>
      <c r="E234" s="198" t="s">
        <v>1317</v>
      </c>
      <c r="F234" s="199" t="s">
        <v>1318</v>
      </c>
      <c r="G234" s="200" t="s">
        <v>337</v>
      </c>
      <c r="H234" s="201">
        <v>57</v>
      </c>
      <c r="I234" s="202"/>
      <c r="J234" s="201">
        <f t="shared" si="30"/>
        <v>0</v>
      </c>
      <c r="K234" s="203"/>
      <c r="L234" s="204"/>
      <c r="M234" s="205" t="s">
        <v>1</v>
      </c>
      <c r="N234" s="206" t="s">
        <v>38</v>
      </c>
      <c r="O234" s="68"/>
      <c r="P234" s="193">
        <f t="shared" si="31"/>
        <v>0</v>
      </c>
      <c r="Q234" s="193">
        <v>0</v>
      </c>
      <c r="R234" s="193">
        <f t="shared" si="32"/>
        <v>0</v>
      </c>
      <c r="S234" s="193">
        <v>0</v>
      </c>
      <c r="T234" s="194">
        <f t="shared" si="33"/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95" t="s">
        <v>220</v>
      </c>
      <c r="AT234" s="195" t="s">
        <v>256</v>
      </c>
      <c r="AU234" s="195" t="s">
        <v>180</v>
      </c>
      <c r="AY234" s="14" t="s">
        <v>172</v>
      </c>
      <c r="BE234" s="196">
        <f t="shared" si="34"/>
        <v>0</v>
      </c>
      <c r="BF234" s="196">
        <f t="shared" si="35"/>
        <v>0</v>
      </c>
      <c r="BG234" s="196">
        <f t="shared" si="36"/>
        <v>0</v>
      </c>
      <c r="BH234" s="196">
        <f t="shared" si="37"/>
        <v>0</v>
      </c>
      <c r="BI234" s="196">
        <f t="shared" si="38"/>
        <v>0</v>
      </c>
      <c r="BJ234" s="14" t="s">
        <v>180</v>
      </c>
      <c r="BK234" s="196">
        <f t="shared" si="39"/>
        <v>0</v>
      </c>
      <c r="BL234" s="14" t="s">
        <v>179</v>
      </c>
      <c r="BM234" s="195" t="s">
        <v>1310</v>
      </c>
    </row>
    <row r="235" spans="1:65" s="2" customFormat="1" ht="24.2" customHeight="1">
      <c r="A235" s="31"/>
      <c r="B235" s="32"/>
      <c r="C235" s="184" t="s">
        <v>82</v>
      </c>
      <c r="D235" s="184" t="s">
        <v>175</v>
      </c>
      <c r="E235" s="185" t="s">
        <v>1320</v>
      </c>
      <c r="F235" s="186" t="s">
        <v>1321</v>
      </c>
      <c r="G235" s="187" t="s">
        <v>337</v>
      </c>
      <c r="H235" s="188">
        <v>53</v>
      </c>
      <c r="I235" s="189"/>
      <c r="J235" s="188">
        <f t="shared" si="30"/>
        <v>0</v>
      </c>
      <c r="K235" s="190"/>
      <c r="L235" s="36"/>
      <c r="M235" s="191" t="s">
        <v>1</v>
      </c>
      <c r="N235" s="192" t="s">
        <v>38</v>
      </c>
      <c r="O235" s="68"/>
      <c r="P235" s="193">
        <f t="shared" si="31"/>
        <v>0</v>
      </c>
      <c r="Q235" s="193">
        <v>0</v>
      </c>
      <c r="R235" s="193">
        <f t="shared" si="32"/>
        <v>0</v>
      </c>
      <c r="S235" s="193">
        <v>0</v>
      </c>
      <c r="T235" s="194">
        <f t="shared" si="33"/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179</v>
      </c>
      <c r="AT235" s="195" t="s">
        <v>175</v>
      </c>
      <c r="AU235" s="195" t="s">
        <v>180</v>
      </c>
      <c r="AY235" s="14" t="s">
        <v>172</v>
      </c>
      <c r="BE235" s="196">
        <f t="shared" si="34"/>
        <v>0</v>
      </c>
      <c r="BF235" s="196">
        <f t="shared" si="35"/>
        <v>0</v>
      </c>
      <c r="BG235" s="196">
        <f t="shared" si="36"/>
        <v>0</v>
      </c>
      <c r="BH235" s="196">
        <f t="shared" si="37"/>
        <v>0</v>
      </c>
      <c r="BI235" s="196">
        <f t="shared" si="38"/>
        <v>0</v>
      </c>
      <c r="BJ235" s="14" t="s">
        <v>180</v>
      </c>
      <c r="BK235" s="196">
        <f t="shared" si="39"/>
        <v>0</v>
      </c>
      <c r="BL235" s="14" t="s">
        <v>179</v>
      </c>
      <c r="BM235" s="195" t="s">
        <v>1313</v>
      </c>
    </row>
    <row r="236" spans="1:65" s="2" customFormat="1" ht="24.2" customHeight="1">
      <c r="A236" s="31"/>
      <c r="B236" s="32"/>
      <c r="C236" s="184" t="s">
        <v>85</v>
      </c>
      <c r="D236" s="184" t="s">
        <v>175</v>
      </c>
      <c r="E236" s="185" t="s">
        <v>1323</v>
      </c>
      <c r="F236" s="186" t="s">
        <v>1324</v>
      </c>
      <c r="G236" s="187" t="s">
        <v>337</v>
      </c>
      <c r="H236" s="188">
        <v>6</v>
      </c>
      <c r="I236" s="189"/>
      <c r="J236" s="188">
        <f t="shared" si="30"/>
        <v>0</v>
      </c>
      <c r="K236" s="190"/>
      <c r="L236" s="36"/>
      <c r="M236" s="191" t="s">
        <v>1</v>
      </c>
      <c r="N236" s="192" t="s">
        <v>38</v>
      </c>
      <c r="O236" s="68"/>
      <c r="P236" s="193">
        <f t="shared" si="31"/>
        <v>0</v>
      </c>
      <c r="Q236" s="193">
        <v>0</v>
      </c>
      <c r="R236" s="193">
        <f t="shared" si="32"/>
        <v>0</v>
      </c>
      <c r="S236" s="193">
        <v>0</v>
      </c>
      <c r="T236" s="194">
        <f t="shared" si="33"/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179</v>
      </c>
      <c r="AT236" s="195" t="s">
        <v>175</v>
      </c>
      <c r="AU236" s="195" t="s">
        <v>180</v>
      </c>
      <c r="AY236" s="14" t="s">
        <v>172</v>
      </c>
      <c r="BE236" s="196">
        <f t="shared" si="34"/>
        <v>0</v>
      </c>
      <c r="BF236" s="196">
        <f t="shared" si="35"/>
        <v>0</v>
      </c>
      <c r="BG236" s="196">
        <f t="shared" si="36"/>
        <v>0</v>
      </c>
      <c r="BH236" s="196">
        <f t="shared" si="37"/>
        <v>0</v>
      </c>
      <c r="BI236" s="196">
        <f t="shared" si="38"/>
        <v>0</v>
      </c>
      <c r="BJ236" s="14" t="s">
        <v>180</v>
      </c>
      <c r="BK236" s="196">
        <f t="shared" si="39"/>
        <v>0</v>
      </c>
      <c r="BL236" s="14" t="s">
        <v>179</v>
      </c>
      <c r="BM236" s="195" t="s">
        <v>1316</v>
      </c>
    </row>
    <row r="237" spans="1:65" s="2" customFormat="1" ht="24.2" customHeight="1">
      <c r="A237" s="31"/>
      <c r="B237" s="32"/>
      <c r="C237" s="197" t="s">
        <v>88</v>
      </c>
      <c r="D237" s="197" t="s">
        <v>256</v>
      </c>
      <c r="E237" s="198" t="s">
        <v>1326</v>
      </c>
      <c r="F237" s="199" t="s">
        <v>1327</v>
      </c>
      <c r="G237" s="200" t="s">
        <v>337</v>
      </c>
      <c r="H237" s="201">
        <v>6</v>
      </c>
      <c r="I237" s="202"/>
      <c r="J237" s="201">
        <f t="shared" si="30"/>
        <v>0</v>
      </c>
      <c r="K237" s="203"/>
      <c r="L237" s="204"/>
      <c r="M237" s="205" t="s">
        <v>1</v>
      </c>
      <c r="N237" s="206" t="s">
        <v>38</v>
      </c>
      <c r="O237" s="68"/>
      <c r="P237" s="193">
        <f t="shared" si="31"/>
        <v>0</v>
      </c>
      <c r="Q237" s="193">
        <v>3.6000000000000002E-4</v>
      </c>
      <c r="R237" s="193">
        <f t="shared" si="32"/>
        <v>2.16E-3</v>
      </c>
      <c r="S237" s="193">
        <v>0</v>
      </c>
      <c r="T237" s="194">
        <f t="shared" si="33"/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220</v>
      </c>
      <c r="AT237" s="195" t="s">
        <v>256</v>
      </c>
      <c r="AU237" s="195" t="s">
        <v>180</v>
      </c>
      <c r="AY237" s="14" t="s">
        <v>172</v>
      </c>
      <c r="BE237" s="196">
        <f t="shared" si="34"/>
        <v>0</v>
      </c>
      <c r="BF237" s="196">
        <f t="shared" si="35"/>
        <v>0</v>
      </c>
      <c r="BG237" s="196">
        <f t="shared" si="36"/>
        <v>0</v>
      </c>
      <c r="BH237" s="196">
        <f t="shared" si="37"/>
        <v>0</v>
      </c>
      <c r="BI237" s="196">
        <f t="shared" si="38"/>
        <v>0</v>
      </c>
      <c r="BJ237" s="14" t="s">
        <v>180</v>
      </c>
      <c r="BK237" s="196">
        <f t="shared" si="39"/>
        <v>0</v>
      </c>
      <c r="BL237" s="14" t="s">
        <v>179</v>
      </c>
      <c r="BM237" s="195" t="s">
        <v>1319</v>
      </c>
    </row>
    <row r="238" spans="1:65" s="2" customFormat="1" ht="24.2" customHeight="1">
      <c r="A238" s="31"/>
      <c r="B238" s="32"/>
      <c r="C238" s="184" t="s">
        <v>91</v>
      </c>
      <c r="D238" s="184" t="s">
        <v>175</v>
      </c>
      <c r="E238" s="185" t="s">
        <v>1866</v>
      </c>
      <c r="F238" s="186" t="s">
        <v>1867</v>
      </c>
      <c r="G238" s="187" t="s">
        <v>337</v>
      </c>
      <c r="H238" s="188">
        <v>6</v>
      </c>
      <c r="I238" s="189"/>
      <c r="J238" s="188">
        <f t="shared" si="30"/>
        <v>0</v>
      </c>
      <c r="K238" s="190"/>
      <c r="L238" s="36"/>
      <c r="M238" s="191" t="s">
        <v>1</v>
      </c>
      <c r="N238" s="192" t="s">
        <v>38</v>
      </c>
      <c r="O238" s="68"/>
      <c r="P238" s="193">
        <f t="shared" si="31"/>
        <v>0</v>
      </c>
      <c r="Q238" s="193">
        <v>0</v>
      </c>
      <c r="R238" s="193">
        <f t="shared" si="32"/>
        <v>0</v>
      </c>
      <c r="S238" s="193">
        <v>0</v>
      </c>
      <c r="T238" s="194">
        <f t="shared" si="33"/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179</v>
      </c>
      <c r="AT238" s="195" t="s">
        <v>175</v>
      </c>
      <c r="AU238" s="195" t="s">
        <v>180</v>
      </c>
      <c r="AY238" s="14" t="s">
        <v>172</v>
      </c>
      <c r="BE238" s="196">
        <f t="shared" si="34"/>
        <v>0</v>
      </c>
      <c r="BF238" s="196">
        <f t="shared" si="35"/>
        <v>0</v>
      </c>
      <c r="BG238" s="196">
        <f t="shared" si="36"/>
        <v>0</v>
      </c>
      <c r="BH238" s="196">
        <f t="shared" si="37"/>
        <v>0</v>
      </c>
      <c r="BI238" s="196">
        <f t="shared" si="38"/>
        <v>0</v>
      </c>
      <c r="BJ238" s="14" t="s">
        <v>180</v>
      </c>
      <c r="BK238" s="196">
        <f t="shared" si="39"/>
        <v>0</v>
      </c>
      <c r="BL238" s="14" t="s">
        <v>179</v>
      </c>
      <c r="BM238" s="195" t="s">
        <v>1322</v>
      </c>
    </row>
    <row r="239" spans="1:65" s="2" customFormat="1" ht="24.2" customHeight="1">
      <c r="A239" s="31"/>
      <c r="B239" s="32"/>
      <c r="C239" s="184" t="s">
        <v>94</v>
      </c>
      <c r="D239" s="184" t="s">
        <v>175</v>
      </c>
      <c r="E239" s="185" t="s">
        <v>1355</v>
      </c>
      <c r="F239" s="186" t="s">
        <v>1356</v>
      </c>
      <c r="G239" s="187" t="s">
        <v>1048</v>
      </c>
      <c r="H239" s="188">
        <v>28</v>
      </c>
      <c r="I239" s="189"/>
      <c r="J239" s="188">
        <f t="shared" si="30"/>
        <v>0</v>
      </c>
      <c r="K239" s="190"/>
      <c r="L239" s="36"/>
      <c r="M239" s="191" t="s">
        <v>1</v>
      </c>
      <c r="N239" s="192" t="s">
        <v>38</v>
      </c>
      <c r="O239" s="68"/>
      <c r="P239" s="193">
        <f t="shared" si="31"/>
        <v>0</v>
      </c>
      <c r="Q239" s="193">
        <v>0</v>
      </c>
      <c r="R239" s="193">
        <f t="shared" si="32"/>
        <v>0</v>
      </c>
      <c r="S239" s="193">
        <v>0</v>
      </c>
      <c r="T239" s="194">
        <f t="shared" si="33"/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95" t="s">
        <v>179</v>
      </c>
      <c r="AT239" s="195" t="s">
        <v>175</v>
      </c>
      <c r="AU239" s="195" t="s">
        <v>180</v>
      </c>
      <c r="AY239" s="14" t="s">
        <v>172</v>
      </c>
      <c r="BE239" s="196">
        <f t="shared" si="34"/>
        <v>0</v>
      </c>
      <c r="BF239" s="196">
        <f t="shared" si="35"/>
        <v>0</v>
      </c>
      <c r="BG239" s="196">
        <f t="shared" si="36"/>
        <v>0</v>
      </c>
      <c r="BH239" s="196">
        <f t="shared" si="37"/>
        <v>0</v>
      </c>
      <c r="BI239" s="196">
        <f t="shared" si="38"/>
        <v>0</v>
      </c>
      <c r="BJ239" s="14" t="s">
        <v>180</v>
      </c>
      <c r="BK239" s="196">
        <f t="shared" si="39"/>
        <v>0</v>
      </c>
      <c r="BL239" s="14" t="s">
        <v>179</v>
      </c>
      <c r="BM239" s="195" t="s">
        <v>1325</v>
      </c>
    </row>
    <row r="240" spans="1:65" s="2" customFormat="1" ht="24.2" customHeight="1">
      <c r="A240" s="31"/>
      <c r="B240" s="32"/>
      <c r="C240" s="184" t="s">
        <v>97</v>
      </c>
      <c r="D240" s="184" t="s">
        <v>175</v>
      </c>
      <c r="E240" s="185" t="s">
        <v>1359</v>
      </c>
      <c r="F240" s="186" t="s">
        <v>1360</v>
      </c>
      <c r="G240" s="187" t="s">
        <v>1048</v>
      </c>
      <c r="H240" s="188">
        <v>41</v>
      </c>
      <c r="I240" s="189"/>
      <c r="J240" s="188">
        <f t="shared" si="30"/>
        <v>0</v>
      </c>
      <c r="K240" s="190"/>
      <c r="L240" s="36"/>
      <c r="M240" s="191" t="s">
        <v>1</v>
      </c>
      <c r="N240" s="192" t="s">
        <v>38</v>
      </c>
      <c r="O240" s="68"/>
      <c r="P240" s="193">
        <f t="shared" si="31"/>
        <v>0</v>
      </c>
      <c r="Q240" s="193">
        <v>0</v>
      </c>
      <c r="R240" s="193">
        <f t="shared" si="32"/>
        <v>0</v>
      </c>
      <c r="S240" s="193">
        <v>0</v>
      </c>
      <c r="T240" s="194">
        <f t="shared" si="33"/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179</v>
      </c>
      <c r="AT240" s="195" t="s">
        <v>175</v>
      </c>
      <c r="AU240" s="195" t="s">
        <v>180</v>
      </c>
      <c r="AY240" s="14" t="s">
        <v>172</v>
      </c>
      <c r="BE240" s="196">
        <f t="shared" si="34"/>
        <v>0</v>
      </c>
      <c r="BF240" s="196">
        <f t="shared" si="35"/>
        <v>0</v>
      </c>
      <c r="BG240" s="196">
        <f t="shared" si="36"/>
        <v>0</v>
      </c>
      <c r="BH240" s="196">
        <f t="shared" si="37"/>
        <v>0</v>
      </c>
      <c r="BI240" s="196">
        <f t="shared" si="38"/>
        <v>0</v>
      </c>
      <c r="BJ240" s="14" t="s">
        <v>180</v>
      </c>
      <c r="BK240" s="196">
        <f t="shared" si="39"/>
        <v>0</v>
      </c>
      <c r="BL240" s="14" t="s">
        <v>179</v>
      </c>
      <c r="BM240" s="195" t="s">
        <v>1328</v>
      </c>
    </row>
    <row r="241" spans="1:65" s="2" customFormat="1" ht="24.2" customHeight="1">
      <c r="A241" s="31"/>
      <c r="B241" s="32"/>
      <c r="C241" s="184" t="s">
        <v>100</v>
      </c>
      <c r="D241" s="184" t="s">
        <v>175</v>
      </c>
      <c r="E241" s="185" t="s">
        <v>1366</v>
      </c>
      <c r="F241" s="186" t="s">
        <v>1367</v>
      </c>
      <c r="G241" s="187" t="s">
        <v>1048</v>
      </c>
      <c r="H241" s="188">
        <v>20</v>
      </c>
      <c r="I241" s="189"/>
      <c r="J241" s="188">
        <f t="shared" si="30"/>
        <v>0</v>
      </c>
      <c r="K241" s="190"/>
      <c r="L241" s="36"/>
      <c r="M241" s="191" t="s">
        <v>1</v>
      </c>
      <c r="N241" s="192" t="s">
        <v>38</v>
      </c>
      <c r="O241" s="68"/>
      <c r="P241" s="193">
        <f t="shared" si="31"/>
        <v>0</v>
      </c>
      <c r="Q241" s="193">
        <v>0</v>
      </c>
      <c r="R241" s="193">
        <f t="shared" si="32"/>
        <v>0</v>
      </c>
      <c r="S241" s="193">
        <v>0</v>
      </c>
      <c r="T241" s="194">
        <f t="shared" si="33"/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95" t="s">
        <v>179</v>
      </c>
      <c r="AT241" s="195" t="s">
        <v>175</v>
      </c>
      <c r="AU241" s="195" t="s">
        <v>180</v>
      </c>
      <c r="AY241" s="14" t="s">
        <v>172</v>
      </c>
      <c r="BE241" s="196">
        <f t="shared" si="34"/>
        <v>0</v>
      </c>
      <c r="BF241" s="196">
        <f t="shared" si="35"/>
        <v>0</v>
      </c>
      <c r="BG241" s="196">
        <f t="shared" si="36"/>
        <v>0</v>
      </c>
      <c r="BH241" s="196">
        <f t="shared" si="37"/>
        <v>0</v>
      </c>
      <c r="BI241" s="196">
        <f t="shared" si="38"/>
        <v>0</v>
      </c>
      <c r="BJ241" s="14" t="s">
        <v>180</v>
      </c>
      <c r="BK241" s="196">
        <f t="shared" si="39"/>
        <v>0</v>
      </c>
      <c r="BL241" s="14" t="s">
        <v>179</v>
      </c>
      <c r="BM241" s="195" t="s">
        <v>1331</v>
      </c>
    </row>
    <row r="242" spans="1:65" s="2" customFormat="1" ht="24.2" customHeight="1">
      <c r="A242" s="31"/>
      <c r="B242" s="32"/>
      <c r="C242" s="184" t="s">
        <v>103</v>
      </c>
      <c r="D242" s="184" t="s">
        <v>175</v>
      </c>
      <c r="E242" s="185" t="s">
        <v>1369</v>
      </c>
      <c r="F242" s="186" t="s">
        <v>1370</v>
      </c>
      <c r="G242" s="187" t="s">
        <v>1048</v>
      </c>
      <c r="H242" s="188">
        <v>10</v>
      </c>
      <c r="I242" s="189"/>
      <c r="J242" s="188">
        <f t="shared" si="30"/>
        <v>0</v>
      </c>
      <c r="K242" s="190"/>
      <c r="L242" s="36"/>
      <c r="M242" s="191" t="s">
        <v>1</v>
      </c>
      <c r="N242" s="192" t="s">
        <v>38</v>
      </c>
      <c r="O242" s="68"/>
      <c r="P242" s="193">
        <f t="shared" si="31"/>
        <v>0</v>
      </c>
      <c r="Q242" s="193">
        <v>0</v>
      </c>
      <c r="R242" s="193">
        <f t="shared" si="32"/>
        <v>0</v>
      </c>
      <c r="S242" s="193">
        <v>0</v>
      </c>
      <c r="T242" s="194">
        <f t="shared" si="33"/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179</v>
      </c>
      <c r="AT242" s="195" t="s">
        <v>175</v>
      </c>
      <c r="AU242" s="195" t="s">
        <v>180</v>
      </c>
      <c r="AY242" s="14" t="s">
        <v>172</v>
      </c>
      <c r="BE242" s="196">
        <f t="shared" si="34"/>
        <v>0</v>
      </c>
      <c r="BF242" s="196">
        <f t="shared" si="35"/>
        <v>0</v>
      </c>
      <c r="BG242" s="196">
        <f t="shared" si="36"/>
        <v>0</v>
      </c>
      <c r="BH242" s="196">
        <f t="shared" si="37"/>
        <v>0</v>
      </c>
      <c r="BI242" s="196">
        <f t="shared" si="38"/>
        <v>0</v>
      </c>
      <c r="BJ242" s="14" t="s">
        <v>180</v>
      </c>
      <c r="BK242" s="196">
        <f t="shared" si="39"/>
        <v>0</v>
      </c>
      <c r="BL242" s="14" t="s">
        <v>179</v>
      </c>
      <c r="BM242" s="195" t="s">
        <v>1334</v>
      </c>
    </row>
    <row r="243" spans="1:65" s="2" customFormat="1" ht="24.2" customHeight="1">
      <c r="A243" s="31"/>
      <c r="B243" s="32"/>
      <c r="C243" s="184" t="s">
        <v>106</v>
      </c>
      <c r="D243" s="184" t="s">
        <v>175</v>
      </c>
      <c r="E243" s="185" t="s">
        <v>1373</v>
      </c>
      <c r="F243" s="186" t="s">
        <v>1374</v>
      </c>
      <c r="G243" s="187" t="s">
        <v>1048</v>
      </c>
      <c r="H243" s="188">
        <v>4</v>
      </c>
      <c r="I243" s="189"/>
      <c r="J243" s="188">
        <f t="shared" si="30"/>
        <v>0</v>
      </c>
      <c r="K243" s="190"/>
      <c r="L243" s="36"/>
      <c r="M243" s="191" t="s">
        <v>1</v>
      </c>
      <c r="N243" s="192" t="s">
        <v>38</v>
      </c>
      <c r="O243" s="68"/>
      <c r="P243" s="193">
        <f t="shared" si="31"/>
        <v>0</v>
      </c>
      <c r="Q243" s="193">
        <v>0</v>
      </c>
      <c r="R243" s="193">
        <f t="shared" si="32"/>
        <v>0</v>
      </c>
      <c r="S243" s="193">
        <v>0</v>
      </c>
      <c r="T243" s="194">
        <f t="shared" si="33"/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95" t="s">
        <v>179</v>
      </c>
      <c r="AT243" s="195" t="s">
        <v>175</v>
      </c>
      <c r="AU243" s="195" t="s">
        <v>180</v>
      </c>
      <c r="AY243" s="14" t="s">
        <v>172</v>
      </c>
      <c r="BE243" s="196">
        <f t="shared" si="34"/>
        <v>0</v>
      </c>
      <c r="BF243" s="196">
        <f t="shared" si="35"/>
        <v>0</v>
      </c>
      <c r="BG243" s="196">
        <f t="shared" si="36"/>
        <v>0</v>
      </c>
      <c r="BH243" s="196">
        <f t="shared" si="37"/>
        <v>0</v>
      </c>
      <c r="BI243" s="196">
        <f t="shared" si="38"/>
        <v>0</v>
      </c>
      <c r="BJ243" s="14" t="s">
        <v>180</v>
      </c>
      <c r="BK243" s="196">
        <f t="shared" si="39"/>
        <v>0</v>
      </c>
      <c r="BL243" s="14" t="s">
        <v>179</v>
      </c>
      <c r="BM243" s="195" t="s">
        <v>1337</v>
      </c>
    </row>
    <row r="244" spans="1:65" s="2" customFormat="1" ht="24.2" customHeight="1">
      <c r="A244" s="31"/>
      <c r="B244" s="32"/>
      <c r="C244" s="184" t="s">
        <v>109</v>
      </c>
      <c r="D244" s="184" t="s">
        <v>175</v>
      </c>
      <c r="E244" s="185" t="s">
        <v>1376</v>
      </c>
      <c r="F244" s="186" t="s">
        <v>1377</v>
      </c>
      <c r="G244" s="187" t="s">
        <v>1048</v>
      </c>
      <c r="H244" s="188">
        <v>4</v>
      </c>
      <c r="I244" s="189"/>
      <c r="J244" s="188">
        <f t="shared" si="30"/>
        <v>0</v>
      </c>
      <c r="K244" s="190"/>
      <c r="L244" s="36"/>
      <c r="M244" s="191" t="s">
        <v>1</v>
      </c>
      <c r="N244" s="192" t="s">
        <v>38</v>
      </c>
      <c r="O244" s="68"/>
      <c r="P244" s="193">
        <f t="shared" si="31"/>
        <v>0</v>
      </c>
      <c r="Q244" s="193">
        <v>0</v>
      </c>
      <c r="R244" s="193">
        <f t="shared" si="32"/>
        <v>0</v>
      </c>
      <c r="S244" s="193">
        <v>0</v>
      </c>
      <c r="T244" s="194">
        <f t="shared" si="33"/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179</v>
      </c>
      <c r="AT244" s="195" t="s">
        <v>175</v>
      </c>
      <c r="AU244" s="195" t="s">
        <v>180</v>
      </c>
      <c r="AY244" s="14" t="s">
        <v>172</v>
      </c>
      <c r="BE244" s="196">
        <f t="shared" si="34"/>
        <v>0</v>
      </c>
      <c r="BF244" s="196">
        <f t="shared" si="35"/>
        <v>0</v>
      </c>
      <c r="BG244" s="196">
        <f t="shared" si="36"/>
        <v>0</v>
      </c>
      <c r="BH244" s="196">
        <f t="shared" si="37"/>
        <v>0</v>
      </c>
      <c r="BI244" s="196">
        <f t="shared" si="38"/>
        <v>0</v>
      </c>
      <c r="BJ244" s="14" t="s">
        <v>180</v>
      </c>
      <c r="BK244" s="196">
        <f t="shared" si="39"/>
        <v>0</v>
      </c>
      <c r="BL244" s="14" t="s">
        <v>179</v>
      </c>
      <c r="BM244" s="195" t="s">
        <v>1340</v>
      </c>
    </row>
    <row r="245" spans="1:65" s="2" customFormat="1" ht="24.2" customHeight="1">
      <c r="A245" s="31"/>
      <c r="B245" s="32"/>
      <c r="C245" s="184" t="s">
        <v>1165</v>
      </c>
      <c r="D245" s="184" t="s">
        <v>175</v>
      </c>
      <c r="E245" s="185" t="s">
        <v>1380</v>
      </c>
      <c r="F245" s="186" t="s">
        <v>1381</v>
      </c>
      <c r="G245" s="187" t="s">
        <v>1048</v>
      </c>
      <c r="H245" s="188">
        <v>4</v>
      </c>
      <c r="I245" s="189"/>
      <c r="J245" s="188">
        <f t="shared" si="30"/>
        <v>0</v>
      </c>
      <c r="K245" s="190"/>
      <c r="L245" s="36"/>
      <c r="M245" s="191" t="s">
        <v>1</v>
      </c>
      <c r="N245" s="192" t="s">
        <v>38</v>
      </c>
      <c r="O245" s="68"/>
      <c r="P245" s="193">
        <f t="shared" si="31"/>
        <v>0</v>
      </c>
      <c r="Q245" s="193">
        <v>0</v>
      </c>
      <c r="R245" s="193">
        <f t="shared" si="32"/>
        <v>0</v>
      </c>
      <c r="S245" s="193">
        <v>0</v>
      </c>
      <c r="T245" s="194">
        <f t="shared" si="33"/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179</v>
      </c>
      <c r="AT245" s="195" t="s">
        <v>175</v>
      </c>
      <c r="AU245" s="195" t="s">
        <v>180</v>
      </c>
      <c r="AY245" s="14" t="s">
        <v>172</v>
      </c>
      <c r="BE245" s="196">
        <f t="shared" si="34"/>
        <v>0</v>
      </c>
      <c r="BF245" s="196">
        <f t="shared" si="35"/>
        <v>0</v>
      </c>
      <c r="BG245" s="196">
        <f t="shared" si="36"/>
        <v>0</v>
      </c>
      <c r="BH245" s="196">
        <f t="shared" si="37"/>
        <v>0</v>
      </c>
      <c r="BI245" s="196">
        <f t="shared" si="38"/>
        <v>0</v>
      </c>
      <c r="BJ245" s="14" t="s">
        <v>180</v>
      </c>
      <c r="BK245" s="196">
        <f t="shared" si="39"/>
        <v>0</v>
      </c>
      <c r="BL245" s="14" t="s">
        <v>179</v>
      </c>
      <c r="BM245" s="195" t="s">
        <v>1343</v>
      </c>
    </row>
    <row r="246" spans="1:65" s="2" customFormat="1" ht="24.2" customHeight="1">
      <c r="A246" s="31"/>
      <c r="B246" s="32"/>
      <c r="C246" s="184" t="s">
        <v>1344</v>
      </c>
      <c r="D246" s="184" t="s">
        <v>175</v>
      </c>
      <c r="E246" s="185" t="s">
        <v>1383</v>
      </c>
      <c r="F246" s="186" t="s">
        <v>1384</v>
      </c>
      <c r="G246" s="187" t="s">
        <v>1048</v>
      </c>
      <c r="H246" s="188">
        <v>4</v>
      </c>
      <c r="I246" s="189"/>
      <c r="J246" s="188">
        <f t="shared" ref="J246:J277" si="40">ROUND(I246*H246,2)</f>
        <v>0</v>
      </c>
      <c r="K246" s="190"/>
      <c r="L246" s="36"/>
      <c r="M246" s="191" t="s">
        <v>1</v>
      </c>
      <c r="N246" s="192" t="s">
        <v>38</v>
      </c>
      <c r="O246" s="68"/>
      <c r="P246" s="193">
        <f t="shared" ref="P246:P277" si="41">O246*H246</f>
        <v>0</v>
      </c>
      <c r="Q246" s="193">
        <v>0</v>
      </c>
      <c r="R246" s="193">
        <f t="shared" ref="R246:R277" si="42">Q246*H246</f>
        <v>0</v>
      </c>
      <c r="S246" s="193">
        <v>0</v>
      </c>
      <c r="T246" s="194">
        <f t="shared" ref="T246:T277" si="43">S246*H246</f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95" t="s">
        <v>179</v>
      </c>
      <c r="AT246" s="195" t="s">
        <v>175</v>
      </c>
      <c r="AU246" s="195" t="s">
        <v>180</v>
      </c>
      <c r="AY246" s="14" t="s">
        <v>172</v>
      </c>
      <c r="BE246" s="196">
        <f t="shared" ref="BE246:BE277" si="44">IF(N246="základná",J246,0)</f>
        <v>0</v>
      </c>
      <c r="BF246" s="196">
        <f t="shared" ref="BF246:BF277" si="45">IF(N246="znížená",J246,0)</f>
        <v>0</v>
      </c>
      <c r="BG246" s="196">
        <f t="shared" ref="BG246:BG277" si="46">IF(N246="zákl. prenesená",J246,0)</f>
        <v>0</v>
      </c>
      <c r="BH246" s="196">
        <f t="shared" ref="BH246:BH277" si="47">IF(N246="zníž. prenesená",J246,0)</f>
        <v>0</v>
      </c>
      <c r="BI246" s="196">
        <f t="shared" ref="BI246:BI277" si="48">IF(N246="nulová",J246,0)</f>
        <v>0</v>
      </c>
      <c r="BJ246" s="14" t="s">
        <v>180</v>
      </c>
      <c r="BK246" s="196">
        <f t="shared" ref="BK246:BK277" si="49">ROUND(I246*H246,2)</f>
        <v>0</v>
      </c>
      <c r="BL246" s="14" t="s">
        <v>179</v>
      </c>
      <c r="BM246" s="195" t="s">
        <v>1347</v>
      </c>
    </row>
    <row r="247" spans="1:65" s="2" customFormat="1" ht="24.2" customHeight="1">
      <c r="A247" s="31"/>
      <c r="B247" s="32"/>
      <c r="C247" s="184" t="s">
        <v>1168</v>
      </c>
      <c r="D247" s="184" t="s">
        <v>175</v>
      </c>
      <c r="E247" s="185" t="s">
        <v>1387</v>
      </c>
      <c r="F247" s="186" t="s">
        <v>1388</v>
      </c>
      <c r="G247" s="187" t="s">
        <v>1048</v>
      </c>
      <c r="H247" s="188">
        <v>12</v>
      </c>
      <c r="I247" s="189"/>
      <c r="J247" s="188">
        <f t="shared" si="40"/>
        <v>0</v>
      </c>
      <c r="K247" s="190"/>
      <c r="L247" s="36"/>
      <c r="M247" s="191" t="s">
        <v>1</v>
      </c>
      <c r="N247" s="192" t="s">
        <v>38</v>
      </c>
      <c r="O247" s="68"/>
      <c r="P247" s="193">
        <f t="shared" si="41"/>
        <v>0</v>
      </c>
      <c r="Q247" s="193">
        <v>0</v>
      </c>
      <c r="R247" s="193">
        <f t="shared" si="42"/>
        <v>0</v>
      </c>
      <c r="S247" s="193">
        <v>0</v>
      </c>
      <c r="T247" s="194">
        <f t="shared" si="43"/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179</v>
      </c>
      <c r="AT247" s="195" t="s">
        <v>175</v>
      </c>
      <c r="AU247" s="195" t="s">
        <v>180</v>
      </c>
      <c r="AY247" s="14" t="s">
        <v>172</v>
      </c>
      <c r="BE247" s="196">
        <f t="shared" si="44"/>
        <v>0</v>
      </c>
      <c r="BF247" s="196">
        <f t="shared" si="45"/>
        <v>0</v>
      </c>
      <c r="BG247" s="196">
        <f t="shared" si="46"/>
        <v>0</v>
      </c>
      <c r="BH247" s="196">
        <f t="shared" si="47"/>
        <v>0</v>
      </c>
      <c r="BI247" s="196">
        <f t="shared" si="48"/>
        <v>0</v>
      </c>
      <c r="BJ247" s="14" t="s">
        <v>180</v>
      </c>
      <c r="BK247" s="196">
        <f t="shared" si="49"/>
        <v>0</v>
      </c>
      <c r="BL247" s="14" t="s">
        <v>179</v>
      </c>
      <c r="BM247" s="195" t="s">
        <v>1350</v>
      </c>
    </row>
    <row r="248" spans="1:65" s="2" customFormat="1" ht="24.2" customHeight="1">
      <c r="A248" s="31"/>
      <c r="B248" s="32"/>
      <c r="C248" s="197" t="s">
        <v>1351</v>
      </c>
      <c r="D248" s="197" t="s">
        <v>256</v>
      </c>
      <c r="E248" s="198" t="s">
        <v>1390</v>
      </c>
      <c r="F248" s="199" t="s">
        <v>1391</v>
      </c>
      <c r="G248" s="200" t="s">
        <v>1048</v>
      </c>
      <c r="H248" s="201">
        <v>12</v>
      </c>
      <c r="I248" s="202"/>
      <c r="J248" s="201">
        <f t="shared" si="40"/>
        <v>0</v>
      </c>
      <c r="K248" s="203"/>
      <c r="L248" s="204"/>
      <c r="M248" s="205" t="s">
        <v>1</v>
      </c>
      <c r="N248" s="206" t="s">
        <v>38</v>
      </c>
      <c r="O248" s="68"/>
      <c r="P248" s="193">
        <f t="shared" si="41"/>
        <v>0</v>
      </c>
      <c r="Q248" s="193">
        <v>0</v>
      </c>
      <c r="R248" s="193">
        <f t="shared" si="42"/>
        <v>0</v>
      </c>
      <c r="S248" s="193">
        <v>0</v>
      </c>
      <c r="T248" s="194">
        <f t="shared" si="43"/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95" t="s">
        <v>220</v>
      </c>
      <c r="AT248" s="195" t="s">
        <v>256</v>
      </c>
      <c r="AU248" s="195" t="s">
        <v>180</v>
      </c>
      <c r="AY248" s="14" t="s">
        <v>172</v>
      </c>
      <c r="BE248" s="196">
        <f t="shared" si="44"/>
        <v>0</v>
      </c>
      <c r="BF248" s="196">
        <f t="shared" si="45"/>
        <v>0</v>
      </c>
      <c r="BG248" s="196">
        <f t="shared" si="46"/>
        <v>0</v>
      </c>
      <c r="BH248" s="196">
        <f t="shared" si="47"/>
        <v>0</v>
      </c>
      <c r="BI248" s="196">
        <f t="shared" si="48"/>
        <v>0</v>
      </c>
      <c r="BJ248" s="14" t="s">
        <v>180</v>
      </c>
      <c r="BK248" s="196">
        <f t="shared" si="49"/>
        <v>0</v>
      </c>
      <c r="BL248" s="14" t="s">
        <v>179</v>
      </c>
      <c r="BM248" s="195" t="s">
        <v>1354</v>
      </c>
    </row>
    <row r="249" spans="1:65" s="2" customFormat="1" ht="24.2" customHeight="1">
      <c r="A249" s="31"/>
      <c r="B249" s="32"/>
      <c r="C249" s="197" t="s">
        <v>1171</v>
      </c>
      <c r="D249" s="197" t="s">
        <v>256</v>
      </c>
      <c r="E249" s="198" t="s">
        <v>1394</v>
      </c>
      <c r="F249" s="199" t="s">
        <v>1395</v>
      </c>
      <c r="G249" s="200" t="s">
        <v>1048</v>
      </c>
      <c r="H249" s="201">
        <v>12</v>
      </c>
      <c r="I249" s="202"/>
      <c r="J249" s="201">
        <f t="shared" si="40"/>
        <v>0</v>
      </c>
      <c r="K249" s="203"/>
      <c r="L249" s="204"/>
      <c r="M249" s="205" t="s">
        <v>1</v>
      </c>
      <c r="N249" s="206" t="s">
        <v>38</v>
      </c>
      <c r="O249" s="68"/>
      <c r="P249" s="193">
        <f t="shared" si="41"/>
        <v>0</v>
      </c>
      <c r="Q249" s="193">
        <v>0</v>
      </c>
      <c r="R249" s="193">
        <f t="shared" si="42"/>
        <v>0</v>
      </c>
      <c r="S249" s="193">
        <v>0</v>
      </c>
      <c r="T249" s="194">
        <f t="shared" si="43"/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220</v>
      </c>
      <c r="AT249" s="195" t="s">
        <v>256</v>
      </c>
      <c r="AU249" s="195" t="s">
        <v>180</v>
      </c>
      <c r="AY249" s="14" t="s">
        <v>172</v>
      </c>
      <c r="BE249" s="196">
        <f t="shared" si="44"/>
        <v>0</v>
      </c>
      <c r="BF249" s="196">
        <f t="shared" si="45"/>
        <v>0</v>
      </c>
      <c r="BG249" s="196">
        <f t="shared" si="46"/>
        <v>0</v>
      </c>
      <c r="BH249" s="196">
        <f t="shared" si="47"/>
        <v>0</v>
      </c>
      <c r="BI249" s="196">
        <f t="shared" si="48"/>
        <v>0</v>
      </c>
      <c r="BJ249" s="14" t="s">
        <v>180</v>
      </c>
      <c r="BK249" s="196">
        <f t="shared" si="49"/>
        <v>0</v>
      </c>
      <c r="BL249" s="14" t="s">
        <v>179</v>
      </c>
      <c r="BM249" s="195" t="s">
        <v>1357</v>
      </c>
    </row>
    <row r="250" spans="1:65" s="2" customFormat="1" ht="24.2" customHeight="1">
      <c r="A250" s="31"/>
      <c r="B250" s="32"/>
      <c r="C250" s="184" t="s">
        <v>1358</v>
      </c>
      <c r="D250" s="184" t="s">
        <v>175</v>
      </c>
      <c r="E250" s="185" t="s">
        <v>1397</v>
      </c>
      <c r="F250" s="186" t="s">
        <v>1398</v>
      </c>
      <c r="G250" s="187" t="s">
        <v>1048</v>
      </c>
      <c r="H250" s="188">
        <v>1</v>
      </c>
      <c r="I250" s="189"/>
      <c r="J250" s="188">
        <f t="shared" si="40"/>
        <v>0</v>
      </c>
      <c r="K250" s="190"/>
      <c r="L250" s="36"/>
      <c r="M250" s="191" t="s">
        <v>1</v>
      </c>
      <c r="N250" s="192" t="s">
        <v>38</v>
      </c>
      <c r="O250" s="68"/>
      <c r="P250" s="193">
        <f t="shared" si="41"/>
        <v>0</v>
      </c>
      <c r="Q250" s="193">
        <v>0</v>
      </c>
      <c r="R250" s="193">
        <f t="shared" si="42"/>
        <v>0</v>
      </c>
      <c r="S250" s="193">
        <v>0</v>
      </c>
      <c r="T250" s="194">
        <f t="shared" si="43"/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95" t="s">
        <v>179</v>
      </c>
      <c r="AT250" s="195" t="s">
        <v>175</v>
      </c>
      <c r="AU250" s="195" t="s">
        <v>180</v>
      </c>
      <c r="AY250" s="14" t="s">
        <v>172</v>
      </c>
      <c r="BE250" s="196">
        <f t="shared" si="44"/>
        <v>0</v>
      </c>
      <c r="BF250" s="196">
        <f t="shared" si="45"/>
        <v>0</v>
      </c>
      <c r="BG250" s="196">
        <f t="shared" si="46"/>
        <v>0</v>
      </c>
      <c r="BH250" s="196">
        <f t="shared" si="47"/>
        <v>0</v>
      </c>
      <c r="BI250" s="196">
        <f t="shared" si="48"/>
        <v>0</v>
      </c>
      <c r="BJ250" s="14" t="s">
        <v>180</v>
      </c>
      <c r="BK250" s="196">
        <f t="shared" si="49"/>
        <v>0</v>
      </c>
      <c r="BL250" s="14" t="s">
        <v>179</v>
      </c>
      <c r="BM250" s="195" t="s">
        <v>1361</v>
      </c>
    </row>
    <row r="251" spans="1:65" s="2" customFormat="1" ht="24.2" customHeight="1">
      <c r="A251" s="31"/>
      <c r="B251" s="32"/>
      <c r="C251" s="197" t="s">
        <v>1174</v>
      </c>
      <c r="D251" s="197" t="s">
        <v>256</v>
      </c>
      <c r="E251" s="198" t="s">
        <v>1401</v>
      </c>
      <c r="F251" s="199" t="s">
        <v>1402</v>
      </c>
      <c r="G251" s="200" t="s">
        <v>1048</v>
      </c>
      <c r="H251" s="201">
        <v>1</v>
      </c>
      <c r="I251" s="202"/>
      <c r="J251" s="201">
        <f t="shared" si="40"/>
        <v>0</v>
      </c>
      <c r="K251" s="203"/>
      <c r="L251" s="204"/>
      <c r="M251" s="205" t="s">
        <v>1</v>
      </c>
      <c r="N251" s="206" t="s">
        <v>38</v>
      </c>
      <c r="O251" s="68"/>
      <c r="P251" s="193">
        <f t="shared" si="41"/>
        <v>0</v>
      </c>
      <c r="Q251" s="193">
        <v>0.01</v>
      </c>
      <c r="R251" s="193">
        <f t="shared" si="42"/>
        <v>0.01</v>
      </c>
      <c r="S251" s="193">
        <v>0</v>
      </c>
      <c r="T251" s="194">
        <f t="shared" si="43"/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220</v>
      </c>
      <c r="AT251" s="195" t="s">
        <v>256</v>
      </c>
      <c r="AU251" s="195" t="s">
        <v>180</v>
      </c>
      <c r="AY251" s="14" t="s">
        <v>172</v>
      </c>
      <c r="BE251" s="196">
        <f t="shared" si="44"/>
        <v>0</v>
      </c>
      <c r="BF251" s="196">
        <f t="shared" si="45"/>
        <v>0</v>
      </c>
      <c r="BG251" s="196">
        <f t="shared" si="46"/>
        <v>0</v>
      </c>
      <c r="BH251" s="196">
        <f t="shared" si="47"/>
        <v>0</v>
      </c>
      <c r="BI251" s="196">
        <f t="shared" si="48"/>
        <v>0</v>
      </c>
      <c r="BJ251" s="14" t="s">
        <v>180</v>
      </c>
      <c r="BK251" s="196">
        <f t="shared" si="49"/>
        <v>0</v>
      </c>
      <c r="BL251" s="14" t="s">
        <v>179</v>
      </c>
      <c r="BM251" s="195" t="s">
        <v>1364</v>
      </c>
    </row>
    <row r="252" spans="1:65" s="2" customFormat="1" ht="24.2" customHeight="1">
      <c r="A252" s="31"/>
      <c r="B252" s="32"/>
      <c r="C252" s="184" t="s">
        <v>1365</v>
      </c>
      <c r="D252" s="184" t="s">
        <v>175</v>
      </c>
      <c r="E252" s="185" t="s">
        <v>1404</v>
      </c>
      <c r="F252" s="186" t="s">
        <v>1405</v>
      </c>
      <c r="G252" s="187" t="s">
        <v>1048</v>
      </c>
      <c r="H252" s="188">
        <v>1</v>
      </c>
      <c r="I252" s="189"/>
      <c r="J252" s="188">
        <f t="shared" si="40"/>
        <v>0</v>
      </c>
      <c r="K252" s="190"/>
      <c r="L252" s="36"/>
      <c r="M252" s="191" t="s">
        <v>1</v>
      </c>
      <c r="N252" s="192" t="s">
        <v>38</v>
      </c>
      <c r="O252" s="68"/>
      <c r="P252" s="193">
        <f t="shared" si="41"/>
        <v>0</v>
      </c>
      <c r="Q252" s="193">
        <v>0</v>
      </c>
      <c r="R252" s="193">
        <f t="shared" si="42"/>
        <v>0</v>
      </c>
      <c r="S252" s="193">
        <v>0</v>
      </c>
      <c r="T252" s="194">
        <f t="shared" si="43"/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179</v>
      </c>
      <c r="AT252" s="195" t="s">
        <v>175</v>
      </c>
      <c r="AU252" s="195" t="s">
        <v>180</v>
      </c>
      <c r="AY252" s="14" t="s">
        <v>172</v>
      </c>
      <c r="BE252" s="196">
        <f t="shared" si="44"/>
        <v>0</v>
      </c>
      <c r="BF252" s="196">
        <f t="shared" si="45"/>
        <v>0</v>
      </c>
      <c r="BG252" s="196">
        <f t="shared" si="46"/>
        <v>0</v>
      </c>
      <c r="BH252" s="196">
        <f t="shared" si="47"/>
        <v>0</v>
      </c>
      <c r="BI252" s="196">
        <f t="shared" si="48"/>
        <v>0</v>
      </c>
      <c r="BJ252" s="14" t="s">
        <v>180</v>
      </c>
      <c r="BK252" s="196">
        <f t="shared" si="49"/>
        <v>0</v>
      </c>
      <c r="BL252" s="14" t="s">
        <v>179</v>
      </c>
      <c r="BM252" s="195" t="s">
        <v>1368</v>
      </c>
    </row>
    <row r="253" spans="1:65" s="2" customFormat="1" ht="14.45" customHeight="1">
      <c r="A253" s="31"/>
      <c r="B253" s="32"/>
      <c r="C253" s="197" t="s">
        <v>1177</v>
      </c>
      <c r="D253" s="197" t="s">
        <v>256</v>
      </c>
      <c r="E253" s="198" t="s">
        <v>1408</v>
      </c>
      <c r="F253" s="199" t="s">
        <v>1409</v>
      </c>
      <c r="G253" s="200" t="s">
        <v>1048</v>
      </c>
      <c r="H253" s="201">
        <v>1</v>
      </c>
      <c r="I253" s="202"/>
      <c r="J253" s="201">
        <f t="shared" si="40"/>
        <v>0</v>
      </c>
      <c r="K253" s="203"/>
      <c r="L253" s="204"/>
      <c r="M253" s="205" t="s">
        <v>1</v>
      </c>
      <c r="N253" s="206" t="s">
        <v>38</v>
      </c>
      <c r="O253" s="68"/>
      <c r="P253" s="193">
        <f t="shared" si="41"/>
        <v>0</v>
      </c>
      <c r="Q253" s="193">
        <v>0</v>
      </c>
      <c r="R253" s="193">
        <f t="shared" si="42"/>
        <v>0</v>
      </c>
      <c r="S253" s="193">
        <v>0</v>
      </c>
      <c r="T253" s="194">
        <f t="shared" si="43"/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95" t="s">
        <v>220</v>
      </c>
      <c r="AT253" s="195" t="s">
        <v>256</v>
      </c>
      <c r="AU253" s="195" t="s">
        <v>180</v>
      </c>
      <c r="AY253" s="14" t="s">
        <v>172</v>
      </c>
      <c r="BE253" s="196">
        <f t="shared" si="44"/>
        <v>0</v>
      </c>
      <c r="BF253" s="196">
        <f t="shared" si="45"/>
        <v>0</v>
      </c>
      <c r="BG253" s="196">
        <f t="shared" si="46"/>
        <v>0</v>
      </c>
      <c r="BH253" s="196">
        <f t="shared" si="47"/>
        <v>0</v>
      </c>
      <c r="BI253" s="196">
        <f t="shared" si="48"/>
        <v>0</v>
      </c>
      <c r="BJ253" s="14" t="s">
        <v>180</v>
      </c>
      <c r="BK253" s="196">
        <f t="shared" si="49"/>
        <v>0</v>
      </c>
      <c r="BL253" s="14" t="s">
        <v>179</v>
      </c>
      <c r="BM253" s="195" t="s">
        <v>1371</v>
      </c>
    </row>
    <row r="254" spans="1:65" s="2" customFormat="1" ht="14.45" customHeight="1">
      <c r="A254" s="31"/>
      <c r="B254" s="32"/>
      <c r="C254" s="197" t="s">
        <v>1372</v>
      </c>
      <c r="D254" s="197" t="s">
        <v>256</v>
      </c>
      <c r="E254" s="198" t="s">
        <v>1411</v>
      </c>
      <c r="F254" s="199" t="s">
        <v>1412</v>
      </c>
      <c r="G254" s="200" t="s">
        <v>1048</v>
      </c>
      <c r="H254" s="201">
        <v>1</v>
      </c>
      <c r="I254" s="202"/>
      <c r="J254" s="201">
        <f t="shared" si="40"/>
        <v>0</v>
      </c>
      <c r="K254" s="203"/>
      <c r="L254" s="204"/>
      <c r="M254" s="205" t="s">
        <v>1</v>
      </c>
      <c r="N254" s="206" t="s">
        <v>38</v>
      </c>
      <c r="O254" s="68"/>
      <c r="P254" s="193">
        <f t="shared" si="41"/>
        <v>0</v>
      </c>
      <c r="Q254" s="193">
        <v>0</v>
      </c>
      <c r="R254" s="193">
        <f t="shared" si="42"/>
        <v>0</v>
      </c>
      <c r="S254" s="193">
        <v>0</v>
      </c>
      <c r="T254" s="194">
        <f t="shared" si="43"/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220</v>
      </c>
      <c r="AT254" s="195" t="s">
        <v>256</v>
      </c>
      <c r="AU254" s="195" t="s">
        <v>180</v>
      </c>
      <c r="AY254" s="14" t="s">
        <v>172</v>
      </c>
      <c r="BE254" s="196">
        <f t="shared" si="44"/>
        <v>0</v>
      </c>
      <c r="BF254" s="196">
        <f t="shared" si="45"/>
        <v>0</v>
      </c>
      <c r="BG254" s="196">
        <f t="shared" si="46"/>
        <v>0</v>
      </c>
      <c r="BH254" s="196">
        <f t="shared" si="47"/>
        <v>0</v>
      </c>
      <c r="BI254" s="196">
        <f t="shared" si="48"/>
        <v>0</v>
      </c>
      <c r="BJ254" s="14" t="s">
        <v>180</v>
      </c>
      <c r="BK254" s="196">
        <f t="shared" si="49"/>
        <v>0</v>
      </c>
      <c r="BL254" s="14" t="s">
        <v>179</v>
      </c>
      <c r="BM254" s="195" t="s">
        <v>1375</v>
      </c>
    </row>
    <row r="255" spans="1:65" s="2" customFormat="1" ht="24.2" customHeight="1">
      <c r="A255" s="31"/>
      <c r="B255" s="32"/>
      <c r="C255" s="184" t="s">
        <v>1180</v>
      </c>
      <c r="D255" s="184" t="s">
        <v>175</v>
      </c>
      <c r="E255" s="185" t="s">
        <v>1415</v>
      </c>
      <c r="F255" s="186" t="s">
        <v>1416</v>
      </c>
      <c r="G255" s="187" t="s">
        <v>1048</v>
      </c>
      <c r="H255" s="188">
        <v>2</v>
      </c>
      <c r="I255" s="189"/>
      <c r="J255" s="188">
        <f t="shared" si="40"/>
        <v>0</v>
      </c>
      <c r="K255" s="190"/>
      <c r="L255" s="36"/>
      <c r="M255" s="191" t="s">
        <v>1</v>
      </c>
      <c r="N255" s="192" t="s">
        <v>38</v>
      </c>
      <c r="O255" s="68"/>
      <c r="P255" s="193">
        <f t="shared" si="41"/>
        <v>0</v>
      </c>
      <c r="Q255" s="193">
        <v>0</v>
      </c>
      <c r="R255" s="193">
        <f t="shared" si="42"/>
        <v>0</v>
      </c>
      <c r="S255" s="193">
        <v>0</v>
      </c>
      <c r="T255" s="194">
        <f t="shared" si="43"/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95" t="s">
        <v>179</v>
      </c>
      <c r="AT255" s="195" t="s">
        <v>175</v>
      </c>
      <c r="AU255" s="195" t="s">
        <v>180</v>
      </c>
      <c r="AY255" s="14" t="s">
        <v>172</v>
      </c>
      <c r="BE255" s="196">
        <f t="shared" si="44"/>
        <v>0</v>
      </c>
      <c r="BF255" s="196">
        <f t="shared" si="45"/>
        <v>0</v>
      </c>
      <c r="BG255" s="196">
        <f t="shared" si="46"/>
        <v>0</v>
      </c>
      <c r="BH255" s="196">
        <f t="shared" si="47"/>
        <v>0</v>
      </c>
      <c r="BI255" s="196">
        <f t="shared" si="48"/>
        <v>0</v>
      </c>
      <c r="BJ255" s="14" t="s">
        <v>180</v>
      </c>
      <c r="BK255" s="196">
        <f t="shared" si="49"/>
        <v>0</v>
      </c>
      <c r="BL255" s="14" t="s">
        <v>179</v>
      </c>
      <c r="BM255" s="195" t="s">
        <v>1378</v>
      </c>
    </row>
    <row r="256" spans="1:65" s="2" customFormat="1" ht="24.2" customHeight="1">
      <c r="A256" s="31"/>
      <c r="B256" s="32"/>
      <c r="C256" s="197" t="s">
        <v>1379</v>
      </c>
      <c r="D256" s="197" t="s">
        <v>256</v>
      </c>
      <c r="E256" s="198" t="s">
        <v>1418</v>
      </c>
      <c r="F256" s="199" t="s">
        <v>1419</v>
      </c>
      <c r="G256" s="200" t="s">
        <v>1420</v>
      </c>
      <c r="H256" s="201">
        <v>1</v>
      </c>
      <c r="I256" s="202"/>
      <c r="J256" s="201">
        <f t="shared" si="40"/>
        <v>0</v>
      </c>
      <c r="K256" s="203"/>
      <c r="L256" s="204"/>
      <c r="M256" s="205" t="s">
        <v>1</v>
      </c>
      <c r="N256" s="206" t="s">
        <v>38</v>
      </c>
      <c r="O256" s="68"/>
      <c r="P256" s="193">
        <f t="shared" si="41"/>
        <v>0</v>
      </c>
      <c r="Q256" s="193">
        <v>2.2499999999999999E-2</v>
      </c>
      <c r="R256" s="193">
        <f t="shared" si="42"/>
        <v>2.2499999999999999E-2</v>
      </c>
      <c r="S256" s="193">
        <v>0</v>
      </c>
      <c r="T256" s="194">
        <f t="shared" si="43"/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95" t="s">
        <v>220</v>
      </c>
      <c r="AT256" s="195" t="s">
        <v>256</v>
      </c>
      <c r="AU256" s="195" t="s">
        <v>180</v>
      </c>
      <c r="AY256" s="14" t="s">
        <v>172</v>
      </c>
      <c r="BE256" s="196">
        <f t="shared" si="44"/>
        <v>0</v>
      </c>
      <c r="BF256" s="196">
        <f t="shared" si="45"/>
        <v>0</v>
      </c>
      <c r="BG256" s="196">
        <f t="shared" si="46"/>
        <v>0</v>
      </c>
      <c r="BH256" s="196">
        <f t="shared" si="47"/>
        <v>0</v>
      </c>
      <c r="BI256" s="196">
        <f t="shared" si="48"/>
        <v>0</v>
      </c>
      <c r="BJ256" s="14" t="s">
        <v>180</v>
      </c>
      <c r="BK256" s="196">
        <f t="shared" si="49"/>
        <v>0</v>
      </c>
      <c r="BL256" s="14" t="s">
        <v>179</v>
      </c>
      <c r="BM256" s="195" t="s">
        <v>1382</v>
      </c>
    </row>
    <row r="257" spans="1:65" s="2" customFormat="1" ht="24.2" customHeight="1">
      <c r="A257" s="31"/>
      <c r="B257" s="32"/>
      <c r="C257" s="197" t="s">
        <v>1183</v>
      </c>
      <c r="D257" s="197" t="s">
        <v>256</v>
      </c>
      <c r="E257" s="198" t="s">
        <v>1423</v>
      </c>
      <c r="F257" s="199" t="s">
        <v>1424</v>
      </c>
      <c r="G257" s="200" t="s">
        <v>1048</v>
      </c>
      <c r="H257" s="201">
        <v>1</v>
      </c>
      <c r="I257" s="202"/>
      <c r="J257" s="201">
        <f t="shared" si="40"/>
        <v>0</v>
      </c>
      <c r="K257" s="203"/>
      <c r="L257" s="204"/>
      <c r="M257" s="205" t="s">
        <v>1</v>
      </c>
      <c r="N257" s="206" t="s">
        <v>38</v>
      </c>
      <c r="O257" s="68"/>
      <c r="P257" s="193">
        <f t="shared" si="41"/>
        <v>0</v>
      </c>
      <c r="Q257" s="193">
        <v>2.2499999999999999E-2</v>
      </c>
      <c r="R257" s="193">
        <f t="shared" si="42"/>
        <v>2.2499999999999999E-2</v>
      </c>
      <c r="S257" s="193">
        <v>0</v>
      </c>
      <c r="T257" s="194">
        <f t="shared" si="43"/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95" t="s">
        <v>220</v>
      </c>
      <c r="AT257" s="195" t="s">
        <v>256</v>
      </c>
      <c r="AU257" s="195" t="s">
        <v>180</v>
      </c>
      <c r="AY257" s="14" t="s">
        <v>172</v>
      </c>
      <c r="BE257" s="196">
        <f t="shared" si="44"/>
        <v>0</v>
      </c>
      <c r="BF257" s="196">
        <f t="shared" si="45"/>
        <v>0</v>
      </c>
      <c r="BG257" s="196">
        <f t="shared" si="46"/>
        <v>0</v>
      </c>
      <c r="BH257" s="196">
        <f t="shared" si="47"/>
        <v>0</v>
      </c>
      <c r="BI257" s="196">
        <f t="shared" si="48"/>
        <v>0</v>
      </c>
      <c r="BJ257" s="14" t="s">
        <v>180</v>
      </c>
      <c r="BK257" s="196">
        <f t="shared" si="49"/>
        <v>0</v>
      </c>
      <c r="BL257" s="14" t="s">
        <v>179</v>
      </c>
      <c r="BM257" s="195" t="s">
        <v>1385</v>
      </c>
    </row>
    <row r="258" spans="1:65" s="2" customFormat="1" ht="24.2" customHeight="1">
      <c r="A258" s="31"/>
      <c r="B258" s="32"/>
      <c r="C258" s="184" t="s">
        <v>1386</v>
      </c>
      <c r="D258" s="184" t="s">
        <v>175</v>
      </c>
      <c r="E258" s="185" t="s">
        <v>1426</v>
      </c>
      <c r="F258" s="186" t="s">
        <v>1427</v>
      </c>
      <c r="G258" s="187" t="s">
        <v>1048</v>
      </c>
      <c r="H258" s="188">
        <v>2</v>
      </c>
      <c r="I258" s="189"/>
      <c r="J258" s="188">
        <f t="shared" si="40"/>
        <v>0</v>
      </c>
      <c r="K258" s="190"/>
      <c r="L258" s="36"/>
      <c r="M258" s="191" t="s">
        <v>1</v>
      </c>
      <c r="N258" s="192" t="s">
        <v>38</v>
      </c>
      <c r="O258" s="68"/>
      <c r="P258" s="193">
        <f t="shared" si="41"/>
        <v>0</v>
      </c>
      <c r="Q258" s="193">
        <v>0</v>
      </c>
      <c r="R258" s="193">
        <f t="shared" si="42"/>
        <v>0</v>
      </c>
      <c r="S258" s="193">
        <v>0</v>
      </c>
      <c r="T258" s="194">
        <f t="shared" si="43"/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95" t="s">
        <v>179</v>
      </c>
      <c r="AT258" s="195" t="s">
        <v>175</v>
      </c>
      <c r="AU258" s="195" t="s">
        <v>180</v>
      </c>
      <c r="AY258" s="14" t="s">
        <v>172</v>
      </c>
      <c r="BE258" s="196">
        <f t="shared" si="44"/>
        <v>0</v>
      </c>
      <c r="BF258" s="196">
        <f t="shared" si="45"/>
        <v>0</v>
      </c>
      <c r="BG258" s="196">
        <f t="shared" si="46"/>
        <v>0</v>
      </c>
      <c r="BH258" s="196">
        <f t="shared" si="47"/>
        <v>0</v>
      </c>
      <c r="BI258" s="196">
        <f t="shared" si="48"/>
        <v>0</v>
      </c>
      <c r="BJ258" s="14" t="s">
        <v>180</v>
      </c>
      <c r="BK258" s="196">
        <f t="shared" si="49"/>
        <v>0</v>
      </c>
      <c r="BL258" s="14" t="s">
        <v>179</v>
      </c>
      <c r="BM258" s="195" t="s">
        <v>1389</v>
      </c>
    </row>
    <row r="259" spans="1:65" s="2" customFormat="1" ht="24.2" customHeight="1">
      <c r="A259" s="31"/>
      <c r="B259" s="32"/>
      <c r="C259" s="184" t="s">
        <v>1186</v>
      </c>
      <c r="D259" s="184" t="s">
        <v>175</v>
      </c>
      <c r="E259" s="185" t="s">
        <v>1430</v>
      </c>
      <c r="F259" s="186" t="s">
        <v>1431</v>
      </c>
      <c r="G259" s="187" t="s">
        <v>1048</v>
      </c>
      <c r="H259" s="188">
        <v>1</v>
      </c>
      <c r="I259" s="189"/>
      <c r="J259" s="188">
        <f t="shared" si="40"/>
        <v>0</v>
      </c>
      <c r="K259" s="190"/>
      <c r="L259" s="36"/>
      <c r="M259" s="191" t="s">
        <v>1</v>
      </c>
      <c r="N259" s="192" t="s">
        <v>38</v>
      </c>
      <c r="O259" s="68"/>
      <c r="P259" s="193">
        <f t="shared" si="41"/>
        <v>0</v>
      </c>
      <c r="Q259" s="193">
        <v>0</v>
      </c>
      <c r="R259" s="193">
        <f t="shared" si="42"/>
        <v>0</v>
      </c>
      <c r="S259" s="193">
        <v>0</v>
      </c>
      <c r="T259" s="194">
        <f t="shared" si="43"/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95" t="s">
        <v>179</v>
      </c>
      <c r="AT259" s="195" t="s">
        <v>175</v>
      </c>
      <c r="AU259" s="195" t="s">
        <v>180</v>
      </c>
      <c r="AY259" s="14" t="s">
        <v>172</v>
      </c>
      <c r="BE259" s="196">
        <f t="shared" si="44"/>
        <v>0</v>
      </c>
      <c r="BF259" s="196">
        <f t="shared" si="45"/>
        <v>0</v>
      </c>
      <c r="BG259" s="196">
        <f t="shared" si="46"/>
        <v>0</v>
      </c>
      <c r="BH259" s="196">
        <f t="shared" si="47"/>
        <v>0</v>
      </c>
      <c r="BI259" s="196">
        <f t="shared" si="48"/>
        <v>0</v>
      </c>
      <c r="BJ259" s="14" t="s">
        <v>180</v>
      </c>
      <c r="BK259" s="196">
        <f t="shared" si="49"/>
        <v>0</v>
      </c>
      <c r="BL259" s="14" t="s">
        <v>179</v>
      </c>
      <c r="BM259" s="195" t="s">
        <v>1392</v>
      </c>
    </row>
    <row r="260" spans="1:65" s="2" customFormat="1" ht="24.2" customHeight="1">
      <c r="A260" s="31"/>
      <c r="B260" s="32"/>
      <c r="C260" s="184" t="s">
        <v>1393</v>
      </c>
      <c r="D260" s="184" t="s">
        <v>175</v>
      </c>
      <c r="E260" s="185" t="s">
        <v>1433</v>
      </c>
      <c r="F260" s="186" t="s">
        <v>1434</v>
      </c>
      <c r="G260" s="187" t="s">
        <v>1048</v>
      </c>
      <c r="H260" s="188">
        <v>2</v>
      </c>
      <c r="I260" s="189"/>
      <c r="J260" s="188">
        <f t="shared" si="40"/>
        <v>0</v>
      </c>
      <c r="K260" s="190"/>
      <c r="L260" s="36"/>
      <c r="M260" s="191" t="s">
        <v>1</v>
      </c>
      <c r="N260" s="192" t="s">
        <v>38</v>
      </c>
      <c r="O260" s="68"/>
      <c r="P260" s="193">
        <f t="shared" si="41"/>
        <v>0</v>
      </c>
      <c r="Q260" s="193">
        <v>0</v>
      </c>
      <c r="R260" s="193">
        <f t="shared" si="42"/>
        <v>0</v>
      </c>
      <c r="S260" s="193">
        <v>0</v>
      </c>
      <c r="T260" s="194">
        <f t="shared" si="43"/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95" t="s">
        <v>179</v>
      </c>
      <c r="AT260" s="195" t="s">
        <v>175</v>
      </c>
      <c r="AU260" s="195" t="s">
        <v>180</v>
      </c>
      <c r="AY260" s="14" t="s">
        <v>172</v>
      </c>
      <c r="BE260" s="196">
        <f t="shared" si="44"/>
        <v>0</v>
      </c>
      <c r="BF260" s="196">
        <f t="shared" si="45"/>
        <v>0</v>
      </c>
      <c r="BG260" s="196">
        <f t="shared" si="46"/>
        <v>0</v>
      </c>
      <c r="BH260" s="196">
        <f t="shared" si="47"/>
        <v>0</v>
      </c>
      <c r="BI260" s="196">
        <f t="shared" si="48"/>
        <v>0</v>
      </c>
      <c r="BJ260" s="14" t="s">
        <v>180</v>
      </c>
      <c r="BK260" s="196">
        <f t="shared" si="49"/>
        <v>0</v>
      </c>
      <c r="BL260" s="14" t="s">
        <v>179</v>
      </c>
      <c r="BM260" s="195" t="s">
        <v>1396</v>
      </c>
    </row>
    <row r="261" spans="1:65" s="2" customFormat="1" ht="24.2" customHeight="1">
      <c r="A261" s="31"/>
      <c r="B261" s="32"/>
      <c r="C261" s="184" t="s">
        <v>1189</v>
      </c>
      <c r="D261" s="184" t="s">
        <v>175</v>
      </c>
      <c r="E261" s="185" t="s">
        <v>1437</v>
      </c>
      <c r="F261" s="186" t="s">
        <v>1438</v>
      </c>
      <c r="G261" s="187" t="s">
        <v>1048</v>
      </c>
      <c r="H261" s="188">
        <v>1</v>
      </c>
      <c r="I261" s="189"/>
      <c r="J261" s="188">
        <f t="shared" si="40"/>
        <v>0</v>
      </c>
      <c r="K261" s="190"/>
      <c r="L261" s="36"/>
      <c r="M261" s="191" t="s">
        <v>1</v>
      </c>
      <c r="N261" s="192" t="s">
        <v>38</v>
      </c>
      <c r="O261" s="68"/>
      <c r="P261" s="193">
        <f t="shared" si="41"/>
        <v>0</v>
      </c>
      <c r="Q261" s="193">
        <v>0</v>
      </c>
      <c r="R261" s="193">
        <f t="shared" si="42"/>
        <v>0</v>
      </c>
      <c r="S261" s="193">
        <v>0</v>
      </c>
      <c r="T261" s="194">
        <f t="shared" si="43"/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95" t="s">
        <v>179</v>
      </c>
      <c r="AT261" s="195" t="s">
        <v>175</v>
      </c>
      <c r="AU261" s="195" t="s">
        <v>180</v>
      </c>
      <c r="AY261" s="14" t="s">
        <v>172</v>
      </c>
      <c r="BE261" s="196">
        <f t="shared" si="44"/>
        <v>0</v>
      </c>
      <c r="BF261" s="196">
        <f t="shared" si="45"/>
        <v>0</v>
      </c>
      <c r="BG261" s="196">
        <f t="shared" si="46"/>
        <v>0</v>
      </c>
      <c r="BH261" s="196">
        <f t="shared" si="47"/>
        <v>0</v>
      </c>
      <c r="BI261" s="196">
        <f t="shared" si="48"/>
        <v>0</v>
      </c>
      <c r="BJ261" s="14" t="s">
        <v>180</v>
      </c>
      <c r="BK261" s="196">
        <f t="shared" si="49"/>
        <v>0</v>
      </c>
      <c r="BL261" s="14" t="s">
        <v>179</v>
      </c>
      <c r="BM261" s="195" t="s">
        <v>1399</v>
      </c>
    </row>
    <row r="262" spans="1:65" s="2" customFormat="1" ht="24.2" customHeight="1">
      <c r="A262" s="31"/>
      <c r="B262" s="32"/>
      <c r="C262" s="184" t="s">
        <v>1400</v>
      </c>
      <c r="D262" s="184" t="s">
        <v>175</v>
      </c>
      <c r="E262" s="185" t="s">
        <v>1440</v>
      </c>
      <c r="F262" s="186" t="s">
        <v>1441</v>
      </c>
      <c r="G262" s="187" t="s">
        <v>1048</v>
      </c>
      <c r="H262" s="188">
        <v>12</v>
      </c>
      <c r="I262" s="189"/>
      <c r="J262" s="188">
        <f t="shared" si="40"/>
        <v>0</v>
      </c>
      <c r="K262" s="190"/>
      <c r="L262" s="36"/>
      <c r="M262" s="191" t="s">
        <v>1</v>
      </c>
      <c r="N262" s="192" t="s">
        <v>38</v>
      </c>
      <c r="O262" s="68"/>
      <c r="P262" s="193">
        <f t="shared" si="41"/>
        <v>0</v>
      </c>
      <c r="Q262" s="193">
        <v>0</v>
      </c>
      <c r="R262" s="193">
        <f t="shared" si="42"/>
        <v>0</v>
      </c>
      <c r="S262" s="193">
        <v>0</v>
      </c>
      <c r="T262" s="194">
        <f t="shared" si="43"/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95" t="s">
        <v>179</v>
      </c>
      <c r="AT262" s="195" t="s">
        <v>175</v>
      </c>
      <c r="AU262" s="195" t="s">
        <v>180</v>
      </c>
      <c r="AY262" s="14" t="s">
        <v>172</v>
      </c>
      <c r="BE262" s="196">
        <f t="shared" si="44"/>
        <v>0</v>
      </c>
      <c r="BF262" s="196">
        <f t="shared" si="45"/>
        <v>0</v>
      </c>
      <c r="BG262" s="196">
        <f t="shared" si="46"/>
        <v>0</v>
      </c>
      <c r="BH262" s="196">
        <f t="shared" si="47"/>
        <v>0</v>
      </c>
      <c r="BI262" s="196">
        <f t="shared" si="48"/>
        <v>0</v>
      </c>
      <c r="BJ262" s="14" t="s">
        <v>180</v>
      </c>
      <c r="BK262" s="196">
        <f t="shared" si="49"/>
        <v>0</v>
      </c>
      <c r="BL262" s="14" t="s">
        <v>179</v>
      </c>
      <c r="BM262" s="195" t="s">
        <v>1403</v>
      </c>
    </row>
    <row r="263" spans="1:65" s="2" customFormat="1" ht="24.2" customHeight="1">
      <c r="A263" s="31"/>
      <c r="B263" s="32"/>
      <c r="C263" s="184" t="s">
        <v>1192</v>
      </c>
      <c r="D263" s="184" t="s">
        <v>175</v>
      </c>
      <c r="E263" s="185" t="s">
        <v>1444</v>
      </c>
      <c r="F263" s="186" t="s">
        <v>1445</v>
      </c>
      <c r="G263" s="187" t="s">
        <v>1048</v>
      </c>
      <c r="H263" s="188">
        <v>4</v>
      </c>
      <c r="I263" s="189"/>
      <c r="J263" s="188">
        <f t="shared" si="40"/>
        <v>0</v>
      </c>
      <c r="K263" s="190"/>
      <c r="L263" s="36"/>
      <c r="M263" s="191" t="s">
        <v>1</v>
      </c>
      <c r="N263" s="192" t="s">
        <v>38</v>
      </c>
      <c r="O263" s="68"/>
      <c r="P263" s="193">
        <f t="shared" si="41"/>
        <v>0</v>
      </c>
      <c r="Q263" s="193">
        <v>0</v>
      </c>
      <c r="R263" s="193">
        <f t="shared" si="42"/>
        <v>0</v>
      </c>
      <c r="S263" s="193">
        <v>0</v>
      </c>
      <c r="T263" s="194">
        <f t="shared" si="43"/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95" t="s">
        <v>179</v>
      </c>
      <c r="AT263" s="195" t="s">
        <v>175</v>
      </c>
      <c r="AU263" s="195" t="s">
        <v>180</v>
      </c>
      <c r="AY263" s="14" t="s">
        <v>172</v>
      </c>
      <c r="BE263" s="196">
        <f t="shared" si="44"/>
        <v>0</v>
      </c>
      <c r="BF263" s="196">
        <f t="shared" si="45"/>
        <v>0</v>
      </c>
      <c r="BG263" s="196">
        <f t="shared" si="46"/>
        <v>0</v>
      </c>
      <c r="BH263" s="196">
        <f t="shared" si="47"/>
        <v>0</v>
      </c>
      <c r="BI263" s="196">
        <f t="shared" si="48"/>
        <v>0</v>
      </c>
      <c r="BJ263" s="14" t="s">
        <v>180</v>
      </c>
      <c r="BK263" s="196">
        <f t="shared" si="49"/>
        <v>0</v>
      </c>
      <c r="BL263" s="14" t="s">
        <v>179</v>
      </c>
      <c r="BM263" s="195" t="s">
        <v>1406</v>
      </c>
    </row>
    <row r="264" spans="1:65" s="2" customFormat="1" ht="24.2" customHeight="1">
      <c r="A264" s="31"/>
      <c r="B264" s="32"/>
      <c r="C264" s="197" t="s">
        <v>1407</v>
      </c>
      <c r="D264" s="197" t="s">
        <v>256</v>
      </c>
      <c r="E264" s="198" t="s">
        <v>1447</v>
      </c>
      <c r="F264" s="199" t="s">
        <v>1448</v>
      </c>
      <c r="G264" s="200" t="s">
        <v>1048</v>
      </c>
      <c r="H264" s="201">
        <v>4</v>
      </c>
      <c r="I264" s="202"/>
      <c r="J264" s="201">
        <f t="shared" si="40"/>
        <v>0</v>
      </c>
      <c r="K264" s="203"/>
      <c r="L264" s="204"/>
      <c r="M264" s="205" t="s">
        <v>1</v>
      </c>
      <c r="N264" s="206" t="s">
        <v>38</v>
      </c>
      <c r="O264" s="68"/>
      <c r="P264" s="193">
        <f t="shared" si="41"/>
        <v>0</v>
      </c>
      <c r="Q264" s="193">
        <v>0.05</v>
      </c>
      <c r="R264" s="193">
        <f t="shared" si="42"/>
        <v>0.2</v>
      </c>
      <c r="S264" s="193">
        <v>0</v>
      </c>
      <c r="T264" s="194">
        <f t="shared" si="43"/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95" t="s">
        <v>220</v>
      </c>
      <c r="AT264" s="195" t="s">
        <v>256</v>
      </c>
      <c r="AU264" s="195" t="s">
        <v>180</v>
      </c>
      <c r="AY264" s="14" t="s">
        <v>172</v>
      </c>
      <c r="BE264" s="196">
        <f t="shared" si="44"/>
        <v>0</v>
      </c>
      <c r="BF264" s="196">
        <f t="shared" si="45"/>
        <v>0</v>
      </c>
      <c r="BG264" s="196">
        <f t="shared" si="46"/>
        <v>0</v>
      </c>
      <c r="BH264" s="196">
        <f t="shared" si="47"/>
        <v>0</v>
      </c>
      <c r="BI264" s="196">
        <f t="shared" si="48"/>
        <v>0</v>
      </c>
      <c r="BJ264" s="14" t="s">
        <v>180</v>
      </c>
      <c r="BK264" s="196">
        <f t="shared" si="49"/>
        <v>0</v>
      </c>
      <c r="BL264" s="14" t="s">
        <v>179</v>
      </c>
      <c r="BM264" s="195" t="s">
        <v>1410</v>
      </c>
    </row>
    <row r="265" spans="1:65" s="2" customFormat="1" ht="24.2" customHeight="1">
      <c r="A265" s="31"/>
      <c r="B265" s="32"/>
      <c r="C265" s="184" t="s">
        <v>1196</v>
      </c>
      <c r="D265" s="184" t="s">
        <v>175</v>
      </c>
      <c r="E265" s="185" t="s">
        <v>1451</v>
      </c>
      <c r="F265" s="186" t="s">
        <v>1452</v>
      </c>
      <c r="G265" s="187" t="s">
        <v>1048</v>
      </c>
      <c r="H265" s="188">
        <v>4</v>
      </c>
      <c r="I265" s="189"/>
      <c r="J265" s="188">
        <f t="shared" si="40"/>
        <v>0</v>
      </c>
      <c r="K265" s="190"/>
      <c r="L265" s="36"/>
      <c r="M265" s="191" t="s">
        <v>1</v>
      </c>
      <c r="N265" s="192" t="s">
        <v>38</v>
      </c>
      <c r="O265" s="68"/>
      <c r="P265" s="193">
        <f t="shared" si="41"/>
        <v>0</v>
      </c>
      <c r="Q265" s="193">
        <v>0</v>
      </c>
      <c r="R265" s="193">
        <f t="shared" si="42"/>
        <v>0</v>
      </c>
      <c r="S265" s="193">
        <v>0</v>
      </c>
      <c r="T265" s="194">
        <f t="shared" si="43"/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95" t="s">
        <v>179</v>
      </c>
      <c r="AT265" s="195" t="s">
        <v>175</v>
      </c>
      <c r="AU265" s="195" t="s">
        <v>180</v>
      </c>
      <c r="AY265" s="14" t="s">
        <v>172</v>
      </c>
      <c r="BE265" s="196">
        <f t="shared" si="44"/>
        <v>0</v>
      </c>
      <c r="BF265" s="196">
        <f t="shared" si="45"/>
        <v>0</v>
      </c>
      <c r="BG265" s="196">
        <f t="shared" si="46"/>
        <v>0</v>
      </c>
      <c r="BH265" s="196">
        <f t="shared" si="47"/>
        <v>0</v>
      </c>
      <c r="BI265" s="196">
        <f t="shared" si="48"/>
        <v>0</v>
      </c>
      <c r="BJ265" s="14" t="s">
        <v>180</v>
      </c>
      <c r="BK265" s="196">
        <f t="shared" si="49"/>
        <v>0</v>
      </c>
      <c r="BL265" s="14" t="s">
        <v>179</v>
      </c>
      <c r="BM265" s="195" t="s">
        <v>1413</v>
      </c>
    </row>
    <row r="266" spans="1:65" s="2" customFormat="1" ht="24.2" customHeight="1">
      <c r="A266" s="31"/>
      <c r="B266" s="32"/>
      <c r="C266" s="184" t="s">
        <v>1414</v>
      </c>
      <c r="D266" s="184" t="s">
        <v>175</v>
      </c>
      <c r="E266" s="185" t="s">
        <v>1454</v>
      </c>
      <c r="F266" s="186" t="s">
        <v>1455</v>
      </c>
      <c r="G266" s="187" t="s">
        <v>1048</v>
      </c>
      <c r="H266" s="188">
        <v>2</v>
      </c>
      <c r="I266" s="189"/>
      <c r="J266" s="188">
        <f t="shared" si="40"/>
        <v>0</v>
      </c>
      <c r="K266" s="190"/>
      <c r="L266" s="36"/>
      <c r="M266" s="191" t="s">
        <v>1</v>
      </c>
      <c r="N266" s="192" t="s">
        <v>38</v>
      </c>
      <c r="O266" s="68"/>
      <c r="P266" s="193">
        <f t="shared" si="41"/>
        <v>0</v>
      </c>
      <c r="Q266" s="193">
        <v>0</v>
      </c>
      <c r="R266" s="193">
        <f t="shared" si="42"/>
        <v>0</v>
      </c>
      <c r="S266" s="193">
        <v>0</v>
      </c>
      <c r="T266" s="194">
        <f t="shared" si="43"/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95" t="s">
        <v>179</v>
      </c>
      <c r="AT266" s="195" t="s">
        <v>175</v>
      </c>
      <c r="AU266" s="195" t="s">
        <v>180</v>
      </c>
      <c r="AY266" s="14" t="s">
        <v>172</v>
      </c>
      <c r="BE266" s="196">
        <f t="shared" si="44"/>
        <v>0</v>
      </c>
      <c r="BF266" s="196">
        <f t="shared" si="45"/>
        <v>0</v>
      </c>
      <c r="BG266" s="196">
        <f t="shared" si="46"/>
        <v>0</v>
      </c>
      <c r="BH266" s="196">
        <f t="shared" si="47"/>
        <v>0</v>
      </c>
      <c r="BI266" s="196">
        <f t="shared" si="48"/>
        <v>0</v>
      </c>
      <c r="BJ266" s="14" t="s">
        <v>180</v>
      </c>
      <c r="BK266" s="196">
        <f t="shared" si="49"/>
        <v>0</v>
      </c>
      <c r="BL266" s="14" t="s">
        <v>179</v>
      </c>
      <c r="BM266" s="195" t="s">
        <v>1417</v>
      </c>
    </row>
    <row r="267" spans="1:65" s="2" customFormat="1" ht="37.9" customHeight="1">
      <c r="A267" s="31"/>
      <c r="B267" s="32"/>
      <c r="C267" s="197" t="s">
        <v>1199</v>
      </c>
      <c r="D267" s="197" t="s">
        <v>256</v>
      </c>
      <c r="E267" s="198" t="s">
        <v>1458</v>
      </c>
      <c r="F267" s="199" t="s">
        <v>1459</v>
      </c>
      <c r="G267" s="200" t="s">
        <v>1048</v>
      </c>
      <c r="H267" s="201">
        <v>2</v>
      </c>
      <c r="I267" s="202"/>
      <c r="J267" s="201">
        <f t="shared" si="40"/>
        <v>0</v>
      </c>
      <c r="K267" s="203"/>
      <c r="L267" s="204"/>
      <c r="M267" s="205" t="s">
        <v>1</v>
      </c>
      <c r="N267" s="206" t="s">
        <v>38</v>
      </c>
      <c r="O267" s="68"/>
      <c r="P267" s="193">
        <f t="shared" si="41"/>
        <v>0</v>
      </c>
      <c r="Q267" s="193">
        <v>0.17499999999999999</v>
      </c>
      <c r="R267" s="193">
        <f t="shared" si="42"/>
        <v>0.35</v>
      </c>
      <c r="S267" s="193">
        <v>0</v>
      </c>
      <c r="T267" s="194">
        <f t="shared" si="43"/>
        <v>0</v>
      </c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R267" s="195" t="s">
        <v>220</v>
      </c>
      <c r="AT267" s="195" t="s">
        <v>256</v>
      </c>
      <c r="AU267" s="195" t="s">
        <v>180</v>
      </c>
      <c r="AY267" s="14" t="s">
        <v>172</v>
      </c>
      <c r="BE267" s="196">
        <f t="shared" si="44"/>
        <v>0</v>
      </c>
      <c r="BF267" s="196">
        <f t="shared" si="45"/>
        <v>0</v>
      </c>
      <c r="BG267" s="196">
        <f t="shared" si="46"/>
        <v>0</v>
      </c>
      <c r="BH267" s="196">
        <f t="shared" si="47"/>
        <v>0</v>
      </c>
      <c r="BI267" s="196">
        <f t="shared" si="48"/>
        <v>0</v>
      </c>
      <c r="BJ267" s="14" t="s">
        <v>180</v>
      </c>
      <c r="BK267" s="196">
        <f t="shared" si="49"/>
        <v>0</v>
      </c>
      <c r="BL267" s="14" t="s">
        <v>179</v>
      </c>
      <c r="BM267" s="195" t="s">
        <v>1421</v>
      </c>
    </row>
    <row r="268" spans="1:65" s="2" customFormat="1" ht="24.2" customHeight="1">
      <c r="A268" s="31"/>
      <c r="B268" s="32"/>
      <c r="C268" s="184" t="s">
        <v>1422</v>
      </c>
      <c r="D268" s="184" t="s">
        <v>175</v>
      </c>
      <c r="E268" s="185" t="s">
        <v>1461</v>
      </c>
      <c r="F268" s="186" t="s">
        <v>1462</v>
      </c>
      <c r="G268" s="187" t="s">
        <v>1048</v>
      </c>
      <c r="H268" s="188">
        <v>2</v>
      </c>
      <c r="I268" s="189"/>
      <c r="J268" s="188">
        <f t="shared" si="40"/>
        <v>0</v>
      </c>
      <c r="K268" s="190"/>
      <c r="L268" s="36"/>
      <c r="M268" s="191" t="s">
        <v>1</v>
      </c>
      <c r="N268" s="192" t="s">
        <v>38</v>
      </c>
      <c r="O268" s="68"/>
      <c r="P268" s="193">
        <f t="shared" si="41"/>
        <v>0</v>
      </c>
      <c r="Q268" s="193">
        <v>0.17</v>
      </c>
      <c r="R268" s="193">
        <f t="shared" si="42"/>
        <v>0.34</v>
      </c>
      <c r="S268" s="193">
        <v>0.17</v>
      </c>
      <c r="T268" s="194">
        <f t="shared" si="43"/>
        <v>0.34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95" t="s">
        <v>179</v>
      </c>
      <c r="AT268" s="195" t="s">
        <v>175</v>
      </c>
      <c r="AU268" s="195" t="s">
        <v>180</v>
      </c>
      <c r="AY268" s="14" t="s">
        <v>172</v>
      </c>
      <c r="BE268" s="196">
        <f t="shared" si="44"/>
        <v>0</v>
      </c>
      <c r="BF268" s="196">
        <f t="shared" si="45"/>
        <v>0</v>
      </c>
      <c r="BG268" s="196">
        <f t="shared" si="46"/>
        <v>0</v>
      </c>
      <c r="BH268" s="196">
        <f t="shared" si="47"/>
        <v>0</v>
      </c>
      <c r="BI268" s="196">
        <f t="shared" si="48"/>
        <v>0</v>
      </c>
      <c r="BJ268" s="14" t="s">
        <v>180</v>
      </c>
      <c r="BK268" s="196">
        <f t="shared" si="49"/>
        <v>0</v>
      </c>
      <c r="BL268" s="14" t="s">
        <v>179</v>
      </c>
      <c r="BM268" s="195" t="s">
        <v>1425</v>
      </c>
    </row>
    <row r="269" spans="1:65" s="2" customFormat="1" ht="24.2" customHeight="1">
      <c r="A269" s="31"/>
      <c r="B269" s="32"/>
      <c r="C269" s="184" t="s">
        <v>1204</v>
      </c>
      <c r="D269" s="184" t="s">
        <v>175</v>
      </c>
      <c r="E269" s="185" t="s">
        <v>1465</v>
      </c>
      <c r="F269" s="186" t="s">
        <v>1466</v>
      </c>
      <c r="G269" s="187" t="s">
        <v>1048</v>
      </c>
      <c r="H269" s="188">
        <v>1</v>
      </c>
      <c r="I269" s="189"/>
      <c r="J269" s="188">
        <f t="shared" si="40"/>
        <v>0</v>
      </c>
      <c r="K269" s="190"/>
      <c r="L269" s="36"/>
      <c r="M269" s="191" t="s">
        <v>1</v>
      </c>
      <c r="N269" s="192" t="s">
        <v>38</v>
      </c>
      <c r="O269" s="68"/>
      <c r="P269" s="193">
        <f t="shared" si="41"/>
        <v>0</v>
      </c>
      <c r="Q269" s="193">
        <v>0</v>
      </c>
      <c r="R269" s="193">
        <f t="shared" si="42"/>
        <v>0</v>
      </c>
      <c r="S269" s="193">
        <v>0</v>
      </c>
      <c r="T269" s="194">
        <f t="shared" si="43"/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95" t="s">
        <v>179</v>
      </c>
      <c r="AT269" s="195" t="s">
        <v>175</v>
      </c>
      <c r="AU269" s="195" t="s">
        <v>180</v>
      </c>
      <c r="AY269" s="14" t="s">
        <v>172</v>
      </c>
      <c r="BE269" s="196">
        <f t="shared" si="44"/>
        <v>0</v>
      </c>
      <c r="BF269" s="196">
        <f t="shared" si="45"/>
        <v>0</v>
      </c>
      <c r="BG269" s="196">
        <f t="shared" si="46"/>
        <v>0</v>
      </c>
      <c r="BH269" s="196">
        <f t="shared" si="47"/>
        <v>0</v>
      </c>
      <c r="BI269" s="196">
        <f t="shared" si="48"/>
        <v>0</v>
      </c>
      <c r="BJ269" s="14" t="s">
        <v>180</v>
      </c>
      <c r="BK269" s="196">
        <f t="shared" si="49"/>
        <v>0</v>
      </c>
      <c r="BL269" s="14" t="s">
        <v>179</v>
      </c>
      <c r="BM269" s="195" t="s">
        <v>1428</v>
      </c>
    </row>
    <row r="270" spans="1:65" s="2" customFormat="1" ht="24.2" customHeight="1">
      <c r="A270" s="31"/>
      <c r="B270" s="32"/>
      <c r="C270" s="197" t="s">
        <v>1429</v>
      </c>
      <c r="D270" s="197" t="s">
        <v>256</v>
      </c>
      <c r="E270" s="198" t="s">
        <v>1876</v>
      </c>
      <c r="F270" s="199" t="s">
        <v>1877</v>
      </c>
      <c r="G270" s="200" t="s">
        <v>1048</v>
      </c>
      <c r="H270" s="201">
        <v>1</v>
      </c>
      <c r="I270" s="202"/>
      <c r="J270" s="201">
        <f t="shared" si="40"/>
        <v>0</v>
      </c>
      <c r="K270" s="203"/>
      <c r="L270" s="204"/>
      <c r="M270" s="205" t="s">
        <v>1</v>
      </c>
      <c r="N270" s="206" t="s">
        <v>38</v>
      </c>
      <c r="O270" s="68"/>
      <c r="P270" s="193">
        <f t="shared" si="41"/>
        <v>0</v>
      </c>
      <c r="Q270" s="193">
        <v>2.15</v>
      </c>
      <c r="R270" s="193">
        <f t="shared" si="42"/>
        <v>2.15</v>
      </c>
      <c r="S270" s="193">
        <v>0</v>
      </c>
      <c r="T270" s="194">
        <f t="shared" si="43"/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95" t="s">
        <v>220</v>
      </c>
      <c r="AT270" s="195" t="s">
        <v>256</v>
      </c>
      <c r="AU270" s="195" t="s">
        <v>180</v>
      </c>
      <c r="AY270" s="14" t="s">
        <v>172</v>
      </c>
      <c r="BE270" s="196">
        <f t="shared" si="44"/>
        <v>0</v>
      </c>
      <c r="BF270" s="196">
        <f t="shared" si="45"/>
        <v>0</v>
      </c>
      <c r="BG270" s="196">
        <f t="shared" si="46"/>
        <v>0</v>
      </c>
      <c r="BH270" s="196">
        <f t="shared" si="47"/>
        <v>0</v>
      </c>
      <c r="BI270" s="196">
        <f t="shared" si="48"/>
        <v>0</v>
      </c>
      <c r="BJ270" s="14" t="s">
        <v>180</v>
      </c>
      <c r="BK270" s="196">
        <f t="shared" si="49"/>
        <v>0</v>
      </c>
      <c r="BL270" s="14" t="s">
        <v>179</v>
      </c>
      <c r="BM270" s="195" t="s">
        <v>1432</v>
      </c>
    </row>
    <row r="271" spans="1:65" s="2" customFormat="1" ht="24.2" customHeight="1">
      <c r="A271" s="31"/>
      <c r="B271" s="32"/>
      <c r="C271" s="184" t="s">
        <v>1207</v>
      </c>
      <c r="D271" s="184" t="s">
        <v>175</v>
      </c>
      <c r="E271" s="185" t="s">
        <v>1472</v>
      </c>
      <c r="F271" s="186" t="s">
        <v>1473</v>
      </c>
      <c r="G271" s="187" t="s">
        <v>1048</v>
      </c>
      <c r="H271" s="188">
        <v>2</v>
      </c>
      <c r="I271" s="189"/>
      <c r="J271" s="188">
        <f t="shared" si="40"/>
        <v>0</v>
      </c>
      <c r="K271" s="190"/>
      <c r="L271" s="36"/>
      <c r="M271" s="191" t="s">
        <v>1</v>
      </c>
      <c r="N271" s="192" t="s">
        <v>38</v>
      </c>
      <c r="O271" s="68"/>
      <c r="P271" s="193">
        <f t="shared" si="41"/>
        <v>0</v>
      </c>
      <c r="Q271" s="193">
        <v>0</v>
      </c>
      <c r="R271" s="193">
        <f t="shared" si="42"/>
        <v>0</v>
      </c>
      <c r="S271" s="193">
        <v>0</v>
      </c>
      <c r="T271" s="194">
        <f t="shared" si="43"/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95" t="s">
        <v>179</v>
      </c>
      <c r="AT271" s="195" t="s">
        <v>175</v>
      </c>
      <c r="AU271" s="195" t="s">
        <v>180</v>
      </c>
      <c r="AY271" s="14" t="s">
        <v>172</v>
      </c>
      <c r="BE271" s="196">
        <f t="shared" si="44"/>
        <v>0</v>
      </c>
      <c r="BF271" s="196">
        <f t="shared" si="45"/>
        <v>0</v>
      </c>
      <c r="BG271" s="196">
        <f t="shared" si="46"/>
        <v>0</v>
      </c>
      <c r="BH271" s="196">
        <f t="shared" si="47"/>
        <v>0</v>
      </c>
      <c r="BI271" s="196">
        <f t="shared" si="48"/>
        <v>0</v>
      </c>
      <c r="BJ271" s="14" t="s">
        <v>180</v>
      </c>
      <c r="BK271" s="196">
        <f t="shared" si="49"/>
        <v>0</v>
      </c>
      <c r="BL271" s="14" t="s">
        <v>179</v>
      </c>
      <c r="BM271" s="195" t="s">
        <v>1435</v>
      </c>
    </row>
    <row r="272" spans="1:65" s="2" customFormat="1" ht="24.2" customHeight="1">
      <c r="A272" s="31"/>
      <c r="B272" s="32"/>
      <c r="C272" s="197" t="s">
        <v>1436</v>
      </c>
      <c r="D272" s="197" t="s">
        <v>256</v>
      </c>
      <c r="E272" s="198" t="s">
        <v>1475</v>
      </c>
      <c r="F272" s="199" t="s">
        <v>1476</v>
      </c>
      <c r="G272" s="200" t="s">
        <v>1048</v>
      </c>
      <c r="H272" s="201">
        <v>1</v>
      </c>
      <c r="I272" s="202"/>
      <c r="J272" s="201">
        <f t="shared" si="40"/>
        <v>0</v>
      </c>
      <c r="K272" s="203"/>
      <c r="L272" s="204"/>
      <c r="M272" s="205" t="s">
        <v>1</v>
      </c>
      <c r="N272" s="206" t="s">
        <v>38</v>
      </c>
      <c r="O272" s="68"/>
      <c r="P272" s="193">
        <f t="shared" si="41"/>
        <v>0</v>
      </c>
      <c r="Q272" s="193">
        <v>0.06</v>
      </c>
      <c r="R272" s="193">
        <f t="shared" si="42"/>
        <v>0.06</v>
      </c>
      <c r="S272" s="193">
        <v>0</v>
      </c>
      <c r="T272" s="194">
        <f t="shared" si="43"/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95" t="s">
        <v>220</v>
      </c>
      <c r="AT272" s="195" t="s">
        <v>256</v>
      </c>
      <c r="AU272" s="195" t="s">
        <v>180</v>
      </c>
      <c r="AY272" s="14" t="s">
        <v>172</v>
      </c>
      <c r="BE272" s="196">
        <f t="shared" si="44"/>
        <v>0</v>
      </c>
      <c r="BF272" s="196">
        <f t="shared" si="45"/>
        <v>0</v>
      </c>
      <c r="BG272" s="196">
        <f t="shared" si="46"/>
        <v>0</v>
      </c>
      <c r="BH272" s="196">
        <f t="shared" si="47"/>
        <v>0</v>
      </c>
      <c r="BI272" s="196">
        <f t="shared" si="48"/>
        <v>0</v>
      </c>
      <c r="BJ272" s="14" t="s">
        <v>180</v>
      </c>
      <c r="BK272" s="196">
        <f t="shared" si="49"/>
        <v>0</v>
      </c>
      <c r="BL272" s="14" t="s">
        <v>179</v>
      </c>
      <c r="BM272" s="195" t="s">
        <v>1439</v>
      </c>
    </row>
    <row r="273" spans="1:65" s="2" customFormat="1" ht="24.2" customHeight="1">
      <c r="A273" s="31"/>
      <c r="B273" s="32"/>
      <c r="C273" s="197" t="s">
        <v>1210</v>
      </c>
      <c r="D273" s="197" t="s">
        <v>256</v>
      </c>
      <c r="E273" s="198" t="s">
        <v>2168</v>
      </c>
      <c r="F273" s="199" t="s">
        <v>2169</v>
      </c>
      <c r="G273" s="200" t="s">
        <v>1048</v>
      </c>
      <c r="H273" s="201">
        <v>1</v>
      </c>
      <c r="I273" s="202"/>
      <c r="J273" s="201">
        <f t="shared" si="40"/>
        <v>0</v>
      </c>
      <c r="K273" s="203"/>
      <c r="L273" s="204"/>
      <c r="M273" s="205" t="s">
        <v>1</v>
      </c>
      <c r="N273" s="206" t="s">
        <v>38</v>
      </c>
      <c r="O273" s="68"/>
      <c r="P273" s="193">
        <f t="shared" si="41"/>
        <v>0</v>
      </c>
      <c r="Q273" s="193">
        <v>9.5000000000000001E-2</v>
      </c>
      <c r="R273" s="193">
        <f t="shared" si="42"/>
        <v>9.5000000000000001E-2</v>
      </c>
      <c r="S273" s="193">
        <v>0</v>
      </c>
      <c r="T273" s="194">
        <f t="shared" si="43"/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95" t="s">
        <v>220</v>
      </c>
      <c r="AT273" s="195" t="s">
        <v>256</v>
      </c>
      <c r="AU273" s="195" t="s">
        <v>180</v>
      </c>
      <c r="AY273" s="14" t="s">
        <v>172</v>
      </c>
      <c r="BE273" s="196">
        <f t="shared" si="44"/>
        <v>0</v>
      </c>
      <c r="BF273" s="196">
        <f t="shared" si="45"/>
        <v>0</v>
      </c>
      <c r="BG273" s="196">
        <f t="shared" si="46"/>
        <v>0</v>
      </c>
      <c r="BH273" s="196">
        <f t="shared" si="47"/>
        <v>0</v>
      </c>
      <c r="BI273" s="196">
        <f t="shared" si="48"/>
        <v>0</v>
      </c>
      <c r="BJ273" s="14" t="s">
        <v>180</v>
      </c>
      <c r="BK273" s="196">
        <f t="shared" si="49"/>
        <v>0</v>
      </c>
      <c r="BL273" s="14" t="s">
        <v>179</v>
      </c>
      <c r="BM273" s="195" t="s">
        <v>1442</v>
      </c>
    </row>
    <row r="274" spans="1:65" s="2" customFormat="1" ht="24.2" customHeight="1">
      <c r="A274" s="31"/>
      <c r="B274" s="32"/>
      <c r="C274" s="184" t="s">
        <v>1443</v>
      </c>
      <c r="D274" s="184" t="s">
        <v>175</v>
      </c>
      <c r="E274" s="185" t="s">
        <v>1882</v>
      </c>
      <c r="F274" s="186" t="s">
        <v>1883</v>
      </c>
      <c r="G274" s="187" t="s">
        <v>1048</v>
      </c>
      <c r="H274" s="188">
        <v>2</v>
      </c>
      <c r="I274" s="189"/>
      <c r="J274" s="188">
        <f t="shared" si="40"/>
        <v>0</v>
      </c>
      <c r="K274" s="190"/>
      <c r="L274" s="36"/>
      <c r="M274" s="191" t="s">
        <v>1</v>
      </c>
      <c r="N274" s="192" t="s">
        <v>38</v>
      </c>
      <c r="O274" s="68"/>
      <c r="P274" s="193">
        <f t="shared" si="41"/>
        <v>0</v>
      </c>
      <c r="Q274" s="193">
        <v>0</v>
      </c>
      <c r="R274" s="193">
        <f t="shared" si="42"/>
        <v>0</v>
      </c>
      <c r="S274" s="193">
        <v>0</v>
      </c>
      <c r="T274" s="194">
        <f t="shared" si="43"/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95" t="s">
        <v>179</v>
      </c>
      <c r="AT274" s="195" t="s">
        <v>175</v>
      </c>
      <c r="AU274" s="195" t="s">
        <v>180</v>
      </c>
      <c r="AY274" s="14" t="s">
        <v>172</v>
      </c>
      <c r="BE274" s="196">
        <f t="shared" si="44"/>
        <v>0</v>
      </c>
      <c r="BF274" s="196">
        <f t="shared" si="45"/>
        <v>0</v>
      </c>
      <c r="BG274" s="196">
        <f t="shared" si="46"/>
        <v>0</v>
      </c>
      <c r="BH274" s="196">
        <f t="shared" si="47"/>
        <v>0</v>
      </c>
      <c r="BI274" s="196">
        <f t="shared" si="48"/>
        <v>0</v>
      </c>
      <c r="BJ274" s="14" t="s">
        <v>180</v>
      </c>
      <c r="BK274" s="196">
        <f t="shared" si="49"/>
        <v>0</v>
      </c>
      <c r="BL274" s="14" t="s">
        <v>179</v>
      </c>
      <c r="BM274" s="195" t="s">
        <v>1446</v>
      </c>
    </row>
    <row r="275" spans="1:65" s="2" customFormat="1" ht="24.2" customHeight="1">
      <c r="A275" s="31"/>
      <c r="B275" s="32"/>
      <c r="C275" s="184" t="s">
        <v>1213</v>
      </c>
      <c r="D275" s="184" t="s">
        <v>175</v>
      </c>
      <c r="E275" s="185" t="s">
        <v>1884</v>
      </c>
      <c r="F275" s="186" t="s">
        <v>1885</v>
      </c>
      <c r="G275" s="187" t="s">
        <v>1048</v>
      </c>
      <c r="H275" s="188">
        <v>6</v>
      </c>
      <c r="I275" s="189"/>
      <c r="J275" s="188">
        <f t="shared" si="40"/>
        <v>0</v>
      </c>
      <c r="K275" s="190"/>
      <c r="L275" s="36"/>
      <c r="M275" s="191" t="s">
        <v>1</v>
      </c>
      <c r="N275" s="192" t="s">
        <v>38</v>
      </c>
      <c r="O275" s="68"/>
      <c r="P275" s="193">
        <f t="shared" si="41"/>
        <v>0</v>
      </c>
      <c r="Q275" s="193">
        <v>0</v>
      </c>
      <c r="R275" s="193">
        <f t="shared" si="42"/>
        <v>0</v>
      </c>
      <c r="S275" s="193">
        <v>0</v>
      </c>
      <c r="T275" s="194">
        <f t="shared" si="43"/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95" t="s">
        <v>179</v>
      </c>
      <c r="AT275" s="195" t="s">
        <v>175</v>
      </c>
      <c r="AU275" s="195" t="s">
        <v>180</v>
      </c>
      <c r="AY275" s="14" t="s">
        <v>172</v>
      </c>
      <c r="BE275" s="196">
        <f t="shared" si="44"/>
        <v>0</v>
      </c>
      <c r="BF275" s="196">
        <f t="shared" si="45"/>
        <v>0</v>
      </c>
      <c r="BG275" s="196">
        <f t="shared" si="46"/>
        <v>0</v>
      </c>
      <c r="BH275" s="196">
        <f t="shared" si="47"/>
        <v>0</v>
      </c>
      <c r="BI275" s="196">
        <f t="shared" si="48"/>
        <v>0</v>
      </c>
      <c r="BJ275" s="14" t="s">
        <v>180</v>
      </c>
      <c r="BK275" s="196">
        <f t="shared" si="49"/>
        <v>0</v>
      </c>
      <c r="BL275" s="14" t="s">
        <v>179</v>
      </c>
      <c r="BM275" s="195" t="s">
        <v>1449</v>
      </c>
    </row>
    <row r="276" spans="1:65" s="2" customFormat="1" ht="24.2" customHeight="1">
      <c r="A276" s="31"/>
      <c r="B276" s="32"/>
      <c r="C276" s="197" t="s">
        <v>1450</v>
      </c>
      <c r="D276" s="197" t="s">
        <v>256</v>
      </c>
      <c r="E276" s="198" t="s">
        <v>1482</v>
      </c>
      <c r="F276" s="199" t="s">
        <v>1483</v>
      </c>
      <c r="G276" s="200" t="s">
        <v>1048</v>
      </c>
      <c r="H276" s="201">
        <v>4</v>
      </c>
      <c r="I276" s="202"/>
      <c r="J276" s="201">
        <f t="shared" si="40"/>
        <v>0</v>
      </c>
      <c r="K276" s="203"/>
      <c r="L276" s="204"/>
      <c r="M276" s="205" t="s">
        <v>1</v>
      </c>
      <c r="N276" s="206" t="s">
        <v>38</v>
      </c>
      <c r="O276" s="68"/>
      <c r="P276" s="193">
        <f t="shared" si="41"/>
        <v>0</v>
      </c>
      <c r="Q276" s="193">
        <v>1.0999999999999999E-2</v>
      </c>
      <c r="R276" s="193">
        <f t="shared" si="42"/>
        <v>4.3999999999999997E-2</v>
      </c>
      <c r="S276" s="193">
        <v>0</v>
      </c>
      <c r="T276" s="194">
        <f t="shared" si="43"/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95" t="s">
        <v>220</v>
      </c>
      <c r="AT276" s="195" t="s">
        <v>256</v>
      </c>
      <c r="AU276" s="195" t="s">
        <v>180</v>
      </c>
      <c r="AY276" s="14" t="s">
        <v>172</v>
      </c>
      <c r="BE276" s="196">
        <f t="shared" si="44"/>
        <v>0</v>
      </c>
      <c r="BF276" s="196">
        <f t="shared" si="45"/>
        <v>0</v>
      </c>
      <c r="BG276" s="196">
        <f t="shared" si="46"/>
        <v>0</v>
      </c>
      <c r="BH276" s="196">
        <f t="shared" si="47"/>
        <v>0</v>
      </c>
      <c r="BI276" s="196">
        <f t="shared" si="48"/>
        <v>0</v>
      </c>
      <c r="BJ276" s="14" t="s">
        <v>180</v>
      </c>
      <c r="BK276" s="196">
        <f t="shared" si="49"/>
        <v>0</v>
      </c>
      <c r="BL276" s="14" t="s">
        <v>179</v>
      </c>
      <c r="BM276" s="195" t="s">
        <v>1453</v>
      </c>
    </row>
    <row r="277" spans="1:65" s="2" customFormat="1" ht="24.2" customHeight="1">
      <c r="A277" s="31"/>
      <c r="B277" s="32"/>
      <c r="C277" s="197" t="s">
        <v>1216</v>
      </c>
      <c r="D277" s="197" t="s">
        <v>256</v>
      </c>
      <c r="E277" s="198" t="s">
        <v>1486</v>
      </c>
      <c r="F277" s="199" t="s">
        <v>1487</v>
      </c>
      <c r="G277" s="200" t="s">
        <v>1048</v>
      </c>
      <c r="H277" s="201">
        <v>2</v>
      </c>
      <c r="I277" s="202"/>
      <c r="J277" s="201">
        <f t="shared" si="40"/>
        <v>0</v>
      </c>
      <c r="K277" s="203"/>
      <c r="L277" s="204"/>
      <c r="M277" s="205" t="s">
        <v>1</v>
      </c>
      <c r="N277" s="206" t="s">
        <v>38</v>
      </c>
      <c r="O277" s="68"/>
      <c r="P277" s="193">
        <f t="shared" si="41"/>
        <v>0</v>
      </c>
      <c r="Q277" s="193">
        <v>1.6E-2</v>
      </c>
      <c r="R277" s="193">
        <f t="shared" si="42"/>
        <v>3.2000000000000001E-2</v>
      </c>
      <c r="S277" s="193">
        <v>0</v>
      </c>
      <c r="T277" s="194">
        <f t="shared" si="43"/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95" t="s">
        <v>220</v>
      </c>
      <c r="AT277" s="195" t="s">
        <v>256</v>
      </c>
      <c r="AU277" s="195" t="s">
        <v>180</v>
      </c>
      <c r="AY277" s="14" t="s">
        <v>172</v>
      </c>
      <c r="BE277" s="196">
        <f t="shared" si="44"/>
        <v>0</v>
      </c>
      <c r="BF277" s="196">
        <f t="shared" si="45"/>
        <v>0</v>
      </c>
      <c r="BG277" s="196">
        <f t="shared" si="46"/>
        <v>0</v>
      </c>
      <c r="BH277" s="196">
        <f t="shared" si="47"/>
        <v>0</v>
      </c>
      <c r="BI277" s="196">
        <f t="shared" si="48"/>
        <v>0</v>
      </c>
      <c r="BJ277" s="14" t="s">
        <v>180</v>
      </c>
      <c r="BK277" s="196">
        <f t="shared" si="49"/>
        <v>0</v>
      </c>
      <c r="BL277" s="14" t="s">
        <v>179</v>
      </c>
      <c r="BM277" s="195" t="s">
        <v>1456</v>
      </c>
    </row>
    <row r="278" spans="1:65" s="2" customFormat="1" ht="24.2" customHeight="1">
      <c r="A278" s="31"/>
      <c r="B278" s="32"/>
      <c r="C278" s="184" t="s">
        <v>1457</v>
      </c>
      <c r="D278" s="184" t="s">
        <v>175</v>
      </c>
      <c r="E278" s="185" t="s">
        <v>1886</v>
      </c>
      <c r="F278" s="186" t="s">
        <v>1887</v>
      </c>
      <c r="G278" s="187" t="s">
        <v>1048</v>
      </c>
      <c r="H278" s="188">
        <v>6</v>
      </c>
      <c r="I278" s="189"/>
      <c r="J278" s="188">
        <f t="shared" ref="J278:J309" si="50">ROUND(I278*H278,2)</f>
        <v>0</v>
      </c>
      <c r="K278" s="190"/>
      <c r="L278" s="36"/>
      <c r="M278" s="191" t="s">
        <v>1</v>
      </c>
      <c r="N278" s="192" t="s">
        <v>38</v>
      </c>
      <c r="O278" s="68"/>
      <c r="P278" s="193">
        <f t="shared" ref="P278:P309" si="51">O278*H278</f>
        <v>0</v>
      </c>
      <c r="Q278" s="193">
        <v>0</v>
      </c>
      <c r="R278" s="193">
        <f t="shared" ref="R278:R309" si="52">Q278*H278</f>
        <v>0</v>
      </c>
      <c r="S278" s="193">
        <v>0</v>
      </c>
      <c r="T278" s="194">
        <f t="shared" ref="T278:T309" si="53">S278*H278</f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95" t="s">
        <v>179</v>
      </c>
      <c r="AT278" s="195" t="s">
        <v>175</v>
      </c>
      <c r="AU278" s="195" t="s">
        <v>180</v>
      </c>
      <c r="AY278" s="14" t="s">
        <v>172</v>
      </c>
      <c r="BE278" s="196">
        <f t="shared" ref="BE278:BE309" si="54">IF(N278="základná",J278,0)</f>
        <v>0</v>
      </c>
      <c r="BF278" s="196">
        <f t="shared" ref="BF278:BF309" si="55">IF(N278="znížená",J278,0)</f>
        <v>0</v>
      </c>
      <c r="BG278" s="196">
        <f t="shared" ref="BG278:BG309" si="56">IF(N278="zákl. prenesená",J278,0)</f>
        <v>0</v>
      </c>
      <c r="BH278" s="196">
        <f t="shared" ref="BH278:BH309" si="57">IF(N278="zníž. prenesená",J278,0)</f>
        <v>0</v>
      </c>
      <c r="BI278" s="196">
        <f t="shared" ref="BI278:BI309" si="58">IF(N278="nulová",J278,0)</f>
        <v>0</v>
      </c>
      <c r="BJ278" s="14" t="s">
        <v>180</v>
      </c>
      <c r="BK278" s="196">
        <f t="shared" ref="BK278:BK309" si="59">ROUND(I278*H278,2)</f>
        <v>0</v>
      </c>
      <c r="BL278" s="14" t="s">
        <v>179</v>
      </c>
      <c r="BM278" s="195" t="s">
        <v>1460</v>
      </c>
    </row>
    <row r="279" spans="1:65" s="2" customFormat="1" ht="37.9" customHeight="1">
      <c r="A279" s="31"/>
      <c r="B279" s="32"/>
      <c r="C279" s="184" t="s">
        <v>1219</v>
      </c>
      <c r="D279" s="184" t="s">
        <v>175</v>
      </c>
      <c r="E279" s="185" t="s">
        <v>1493</v>
      </c>
      <c r="F279" s="186" t="s">
        <v>2367</v>
      </c>
      <c r="G279" s="187" t="s">
        <v>1048</v>
      </c>
      <c r="H279" s="188">
        <v>15</v>
      </c>
      <c r="I279" s="189"/>
      <c r="J279" s="188">
        <f t="shared" si="50"/>
        <v>0</v>
      </c>
      <c r="K279" s="190"/>
      <c r="L279" s="36"/>
      <c r="M279" s="191" t="s">
        <v>1</v>
      </c>
      <c r="N279" s="192" t="s">
        <v>38</v>
      </c>
      <c r="O279" s="68"/>
      <c r="P279" s="193">
        <f t="shared" si="51"/>
        <v>0</v>
      </c>
      <c r="Q279" s="193">
        <v>0</v>
      </c>
      <c r="R279" s="193">
        <f t="shared" si="52"/>
        <v>0</v>
      </c>
      <c r="S279" s="193">
        <v>0</v>
      </c>
      <c r="T279" s="194">
        <f t="shared" si="53"/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95" t="s">
        <v>179</v>
      </c>
      <c r="AT279" s="195" t="s">
        <v>175</v>
      </c>
      <c r="AU279" s="195" t="s">
        <v>180</v>
      </c>
      <c r="AY279" s="14" t="s">
        <v>172</v>
      </c>
      <c r="BE279" s="196">
        <f t="shared" si="54"/>
        <v>0</v>
      </c>
      <c r="BF279" s="196">
        <f t="shared" si="55"/>
        <v>0</v>
      </c>
      <c r="BG279" s="196">
        <f t="shared" si="56"/>
        <v>0</v>
      </c>
      <c r="BH279" s="196">
        <f t="shared" si="57"/>
        <v>0</v>
      </c>
      <c r="BI279" s="196">
        <f t="shared" si="58"/>
        <v>0</v>
      </c>
      <c r="BJ279" s="14" t="s">
        <v>180</v>
      </c>
      <c r="BK279" s="196">
        <f t="shared" si="59"/>
        <v>0</v>
      </c>
      <c r="BL279" s="14" t="s">
        <v>179</v>
      </c>
      <c r="BM279" s="195" t="s">
        <v>1463</v>
      </c>
    </row>
    <row r="280" spans="1:65" s="2" customFormat="1" ht="24.2" customHeight="1">
      <c r="A280" s="31"/>
      <c r="B280" s="32"/>
      <c r="C280" s="184" t="s">
        <v>1464</v>
      </c>
      <c r="D280" s="184" t="s">
        <v>175</v>
      </c>
      <c r="E280" s="185" t="s">
        <v>1496</v>
      </c>
      <c r="F280" s="186" t="s">
        <v>1497</v>
      </c>
      <c r="G280" s="187" t="s">
        <v>1048</v>
      </c>
      <c r="H280" s="188">
        <v>1</v>
      </c>
      <c r="I280" s="189"/>
      <c r="J280" s="188">
        <f t="shared" si="50"/>
        <v>0</v>
      </c>
      <c r="K280" s="190"/>
      <c r="L280" s="36"/>
      <c r="M280" s="191" t="s">
        <v>1</v>
      </c>
      <c r="N280" s="192" t="s">
        <v>38</v>
      </c>
      <c r="O280" s="68"/>
      <c r="P280" s="193">
        <f t="shared" si="51"/>
        <v>0</v>
      </c>
      <c r="Q280" s="193">
        <v>0</v>
      </c>
      <c r="R280" s="193">
        <f t="shared" si="52"/>
        <v>0</v>
      </c>
      <c r="S280" s="193">
        <v>0</v>
      </c>
      <c r="T280" s="194">
        <f t="shared" si="53"/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95" t="s">
        <v>179</v>
      </c>
      <c r="AT280" s="195" t="s">
        <v>175</v>
      </c>
      <c r="AU280" s="195" t="s">
        <v>180</v>
      </c>
      <c r="AY280" s="14" t="s">
        <v>172</v>
      </c>
      <c r="BE280" s="196">
        <f t="shared" si="54"/>
        <v>0</v>
      </c>
      <c r="BF280" s="196">
        <f t="shared" si="55"/>
        <v>0</v>
      </c>
      <c r="BG280" s="196">
        <f t="shared" si="56"/>
        <v>0</v>
      </c>
      <c r="BH280" s="196">
        <f t="shared" si="57"/>
        <v>0</v>
      </c>
      <c r="BI280" s="196">
        <f t="shared" si="58"/>
        <v>0</v>
      </c>
      <c r="BJ280" s="14" t="s">
        <v>180</v>
      </c>
      <c r="BK280" s="196">
        <f t="shared" si="59"/>
        <v>0</v>
      </c>
      <c r="BL280" s="14" t="s">
        <v>179</v>
      </c>
      <c r="BM280" s="195" t="s">
        <v>1467</v>
      </c>
    </row>
    <row r="281" spans="1:65" s="2" customFormat="1" ht="24.2" customHeight="1">
      <c r="A281" s="31"/>
      <c r="B281" s="32"/>
      <c r="C281" s="184" t="s">
        <v>1222</v>
      </c>
      <c r="D281" s="184" t="s">
        <v>175</v>
      </c>
      <c r="E281" s="185" t="s">
        <v>1500</v>
      </c>
      <c r="F281" s="186" t="s">
        <v>1501</v>
      </c>
      <c r="G281" s="187" t="s">
        <v>1048</v>
      </c>
      <c r="H281" s="188">
        <v>6</v>
      </c>
      <c r="I281" s="189"/>
      <c r="J281" s="188">
        <f t="shared" si="50"/>
        <v>0</v>
      </c>
      <c r="K281" s="190"/>
      <c r="L281" s="36"/>
      <c r="M281" s="191" t="s">
        <v>1</v>
      </c>
      <c r="N281" s="192" t="s">
        <v>38</v>
      </c>
      <c r="O281" s="68"/>
      <c r="P281" s="193">
        <f t="shared" si="51"/>
        <v>0</v>
      </c>
      <c r="Q281" s="193">
        <v>0</v>
      </c>
      <c r="R281" s="193">
        <f t="shared" si="52"/>
        <v>0</v>
      </c>
      <c r="S281" s="193">
        <v>0</v>
      </c>
      <c r="T281" s="194">
        <f t="shared" si="53"/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95" t="s">
        <v>179</v>
      </c>
      <c r="AT281" s="195" t="s">
        <v>175</v>
      </c>
      <c r="AU281" s="195" t="s">
        <v>180</v>
      </c>
      <c r="AY281" s="14" t="s">
        <v>172</v>
      </c>
      <c r="BE281" s="196">
        <f t="shared" si="54"/>
        <v>0</v>
      </c>
      <c r="BF281" s="196">
        <f t="shared" si="55"/>
        <v>0</v>
      </c>
      <c r="BG281" s="196">
        <f t="shared" si="56"/>
        <v>0</v>
      </c>
      <c r="BH281" s="196">
        <f t="shared" si="57"/>
        <v>0</v>
      </c>
      <c r="BI281" s="196">
        <f t="shared" si="58"/>
        <v>0</v>
      </c>
      <c r="BJ281" s="14" t="s">
        <v>180</v>
      </c>
      <c r="BK281" s="196">
        <f t="shared" si="59"/>
        <v>0</v>
      </c>
      <c r="BL281" s="14" t="s">
        <v>179</v>
      </c>
      <c r="BM281" s="195" t="s">
        <v>1470</v>
      </c>
    </row>
    <row r="282" spans="1:65" s="2" customFormat="1" ht="24.2" customHeight="1">
      <c r="A282" s="31"/>
      <c r="B282" s="32"/>
      <c r="C282" s="197" t="s">
        <v>1471</v>
      </c>
      <c r="D282" s="197" t="s">
        <v>256</v>
      </c>
      <c r="E282" s="198" t="s">
        <v>1503</v>
      </c>
      <c r="F282" s="199" t="s">
        <v>1504</v>
      </c>
      <c r="G282" s="200" t="s">
        <v>1048</v>
      </c>
      <c r="H282" s="201">
        <v>2</v>
      </c>
      <c r="I282" s="202"/>
      <c r="J282" s="201">
        <f t="shared" si="50"/>
        <v>0</v>
      </c>
      <c r="K282" s="203"/>
      <c r="L282" s="204"/>
      <c r="M282" s="205" t="s">
        <v>1</v>
      </c>
      <c r="N282" s="206" t="s">
        <v>38</v>
      </c>
      <c r="O282" s="68"/>
      <c r="P282" s="193">
        <f t="shared" si="51"/>
        <v>0</v>
      </c>
      <c r="Q282" s="193">
        <v>0</v>
      </c>
      <c r="R282" s="193">
        <f t="shared" si="52"/>
        <v>0</v>
      </c>
      <c r="S282" s="193">
        <v>0</v>
      </c>
      <c r="T282" s="194">
        <f t="shared" si="53"/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95" t="s">
        <v>220</v>
      </c>
      <c r="AT282" s="195" t="s">
        <v>256</v>
      </c>
      <c r="AU282" s="195" t="s">
        <v>180</v>
      </c>
      <c r="AY282" s="14" t="s">
        <v>172</v>
      </c>
      <c r="BE282" s="196">
        <f t="shared" si="54"/>
        <v>0</v>
      </c>
      <c r="BF282" s="196">
        <f t="shared" si="55"/>
        <v>0</v>
      </c>
      <c r="BG282" s="196">
        <f t="shared" si="56"/>
        <v>0</v>
      </c>
      <c r="BH282" s="196">
        <f t="shared" si="57"/>
        <v>0</v>
      </c>
      <c r="BI282" s="196">
        <f t="shared" si="58"/>
        <v>0</v>
      </c>
      <c r="BJ282" s="14" t="s">
        <v>180</v>
      </c>
      <c r="BK282" s="196">
        <f t="shared" si="59"/>
        <v>0</v>
      </c>
      <c r="BL282" s="14" t="s">
        <v>179</v>
      </c>
      <c r="BM282" s="195" t="s">
        <v>1474</v>
      </c>
    </row>
    <row r="283" spans="1:65" s="2" customFormat="1" ht="24.2" customHeight="1">
      <c r="A283" s="31"/>
      <c r="B283" s="32"/>
      <c r="C283" s="197" t="s">
        <v>1225</v>
      </c>
      <c r="D283" s="197" t="s">
        <v>256</v>
      </c>
      <c r="E283" s="198" t="s">
        <v>1507</v>
      </c>
      <c r="F283" s="199" t="s">
        <v>1508</v>
      </c>
      <c r="G283" s="200" t="s">
        <v>1048</v>
      </c>
      <c r="H283" s="201">
        <v>4</v>
      </c>
      <c r="I283" s="202"/>
      <c r="J283" s="201">
        <f t="shared" si="50"/>
        <v>0</v>
      </c>
      <c r="K283" s="203"/>
      <c r="L283" s="204"/>
      <c r="M283" s="205" t="s">
        <v>1</v>
      </c>
      <c r="N283" s="206" t="s">
        <v>38</v>
      </c>
      <c r="O283" s="68"/>
      <c r="P283" s="193">
        <f t="shared" si="51"/>
        <v>0</v>
      </c>
      <c r="Q283" s="193">
        <v>0</v>
      </c>
      <c r="R283" s="193">
        <f t="shared" si="52"/>
        <v>0</v>
      </c>
      <c r="S283" s="193">
        <v>0</v>
      </c>
      <c r="T283" s="194">
        <f t="shared" si="53"/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95" t="s">
        <v>220</v>
      </c>
      <c r="AT283" s="195" t="s">
        <v>256</v>
      </c>
      <c r="AU283" s="195" t="s">
        <v>180</v>
      </c>
      <c r="AY283" s="14" t="s">
        <v>172</v>
      </c>
      <c r="BE283" s="196">
        <f t="shared" si="54"/>
        <v>0</v>
      </c>
      <c r="BF283" s="196">
        <f t="shared" si="55"/>
        <v>0</v>
      </c>
      <c r="BG283" s="196">
        <f t="shared" si="56"/>
        <v>0</v>
      </c>
      <c r="BH283" s="196">
        <f t="shared" si="57"/>
        <v>0</v>
      </c>
      <c r="BI283" s="196">
        <f t="shared" si="58"/>
        <v>0</v>
      </c>
      <c r="BJ283" s="14" t="s">
        <v>180</v>
      </c>
      <c r="BK283" s="196">
        <f t="shared" si="59"/>
        <v>0</v>
      </c>
      <c r="BL283" s="14" t="s">
        <v>179</v>
      </c>
      <c r="BM283" s="195" t="s">
        <v>1477</v>
      </c>
    </row>
    <row r="284" spans="1:65" s="2" customFormat="1" ht="24.2" customHeight="1">
      <c r="A284" s="31"/>
      <c r="B284" s="32"/>
      <c r="C284" s="184" t="s">
        <v>1478</v>
      </c>
      <c r="D284" s="184" t="s">
        <v>175</v>
      </c>
      <c r="E284" s="185" t="s">
        <v>1510</v>
      </c>
      <c r="F284" s="186" t="s">
        <v>1511</v>
      </c>
      <c r="G284" s="187" t="s">
        <v>1048</v>
      </c>
      <c r="H284" s="188">
        <v>6</v>
      </c>
      <c r="I284" s="189"/>
      <c r="J284" s="188">
        <f t="shared" si="50"/>
        <v>0</v>
      </c>
      <c r="K284" s="190"/>
      <c r="L284" s="36"/>
      <c r="M284" s="191" t="s">
        <v>1</v>
      </c>
      <c r="N284" s="192" t="s">
        <v>38</v>
      </c>
      <c r="O284" s="68"/>
      <c r="P284" s="193">
        <f t="shared" si="51"/>
        <v>0</v>
      </c>
      <c r="Q284" s="193">
        <v>0</v>
      </c>
      <c r="R284" s="193">
        <f t="shared" si="52"/>
        <v>0</v>
      </c>
      <c r="S284" s="193">
        <v>0</v>
      </c>
      <c r="T284" s="194">
        <f t="shared" si="53"/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95" t="s">
        <v>179</v>
      </c>
      <c r="AT284" s="195" t="s">
        <v>175</v>
      </c>
      <c r="AU284" s="195" t="s">
        <v>180</v>
      </c>
      <c r="AY284" s="14" t="s">
        <v>172</v>
      </c>
      <c r="BE284" s="196">
        <f t="shared" si="54"/>
        <v>0</v>
      </c>
      <c r="BF284" s="196">
        <f t="shared" si="55"/>
        <v>0</v>
      </c>
      <c r="BG284" s="196">
        <f t="shared" si="56"/>
        <v>0</v>
      </c>
      <c r="BH284" s="196">
        <f t="shared" si="57"/>
        <v>0</v>
      </c>
      <c r="BI284" s="196">
        <f t="shared" si="58"/>
        <v>0</v>
      </c>
      <c r="BJ284" s="14" t="s">
        <v>180</v>
      </c>
      <c r="BK284" s="196">
        <f t="shared" si="59"/>
        <v>0</v>
      </c>
      <c r="BL284" s="14" t="s">
        <v>179</v>
      </c>
      <c r="BM284" s="195" t="s">
        <v>1481</v>
      </c>
    </row>
    <row r="285" spans="1:65" s="2" customFormat="1" ht="24.2" customHeight="1">
      <c r="A285" s="31"/>
      <c r="B285" s="32"/>
      <c r="C285" s="184" t="s">
        <v>1228</v>
      </c>
      <c r="D285" s="184" t="s">
        <v>175</v>
      </c>
      <c r="E285" s="185" t="s">
        <v>1514</v>
      </c>
      <c r="F285" s="186" t="s">
        <v>1515</v>
      </c>
      <c r="G285" s="187" t="s">
        <v>1048</v>
      </c>
      <c r="H285" s="188">
        <v>2</v>
      </c>
      <c r="I285" s="189"/>
      <c r="J285" s="188">
        <f t="shared" si="50"/>
        <v>0</v>
      </c>
      <c r="K285" s="190"/>
      <c r="L285" s="36"/>
      <c r="M285" s="191" t="s">
        <v>1</v>
      </c>
      <c r="N285" s="192" t="s">
        <v>38</v>
      </c>
      <c r="O285" s="68"/>
      <c r="P285" s="193">
        <f t="shared" si="51"/>
        <v>0</v>
      </c>
      <c r="Q285" s="193">
        <v>0</v>
      </c>
      <c r="R285" s="193">
        <f t="shared" si="52"/>
        <v>0</v>
      </c>
      <c r="S285" s="193">
        <v>0</v>
      </c>
      <c r="T285" s="194">
        <f t="shared" si="53"/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95" t="s">
        <v>179</v>
      </c>
      <c r="AT285" s="195" t="s">
        <v>175</v>
      </c>
      <c r="AU285" s="195" t="s">
        <v>180</v>
      </c>
      <c r="AY285" s="14" t="s">
        <v>172</v>
      </c>
      <c r="BE285" s="196">
        <f t="shared" si="54"/>
        <v>0</v>
      </c>
      <c r="BF285" s="196">
        <f t="shared" si="55"/>
        <v>0</v>
      </c>
      <c r="BG285" s="196">
        <f t="shared" si="56"/>
        <v>0</v>
      </c>
      <c r="BH285" s="196">
        <f t="shared" si="57"/>
        <v>0</v>
      </c>
      <c r="BI285" s="196">
        <f t="shared" si="58"/>
        <v>0</v>
      </c>
      <c r="BJ285" s="14" t="s">
        <v>180</v>
      </c>
      <c r="BK285" s="196">
        <f t="shared" si="59"/>
        <v>0</v>
      </c>
      <c r="BL285" s="14" t="s">
        <v>179</v>
      </c>
      <c r="BM285" s="195" t="s">
        <v>1484</v>
      </c>
    </row>
    <row r="286" spans="1:65" s="2" customFormat="1" ht="24.2" customHeight="1">
      <c r="A286" s="31"/>
      <c r="B286" s="32"/>
      <c r="C286" s="184" t="s">
        <v>1485</v>
      </c>
      <c r="D286" s="184" t="s">
        <v>175</v>
      </c>
      <c r="E286" s="185" t="s">
        <v>1517</v>
      </c>
      <c r="F286" s="186" t="s">
        <v>1518</v>
      </c>
      <c r="G286" s="187" t="s">
        <v>1048</v>
      </c>
      <c r="H286" s="188">
        <v>2</v>
      </c>
      <c r="I286" s="189"/>
      <c r="J286" s="188">
        <f t="shared" si="50"/>
        <v>0</v>
      </c>
      <c r="K286" s="190"/>
      <c r="L286" s="36"/>
      <c r="M286" s="191" t="s">
        <v>1</v>
      </c>
      <c r="N286" s="192" t="s">
        <v>38</v>
      </c>
      <c r="O286" s="68"/>
      <c r="P286" s="193">
        <f t="shared" si="51"/>
        <v>0</v>
      </c>
      <c r="Q286" s="193">
        <v>0</v>
      </c>
      <c r="R286" s="193">
        <f t="shared" si="52"/>
        <v>0</v>
      </c>
      <c r="S286" s="193">
        <v>0</v>
      </c>
      <c r="T286" s="194">
        <f t="shared" si="53"/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95" t="s">
        <v>179</v>
      </c>
      <c r="AT286" s="195" t="s">
        <v>175</v>
      </c>
      <c r="AU286" s="195" t="s">
        <v>180</v>
      </c>
      <c r="AY286" s="14" t="s">
        <v>172</v>
      </c>
      <c r="BE286" s="196">
        <f t="shared" si="54"/>
        <v>0</v>
      </c>
      <c r="BF286" s="196">
        <f t="shared" si="55"/>
        <v>0</v>
      </c>
      <c r="BG286" s="196">
        <f t="shared" si="56"/>
        <v>0</v>
      </c>
      <c r="BH286" s="196">
        <f t="shared" si="57"/>
        <v>0</v>
      </c>
      <c r="BI286" s="196">
        <f t="shared" si="58"/>
        <v>0</v>
      </c>
      <c r="BJ286" s="14" t="s">
        <v>180</v>
      </c>
      <c r="BK286" s="196">
        <f t="shared" si="59"/>
        <v>0</v>
      </c>
      <c r="BL286" s="14" t="s">
        <v>179</v>
      </c>
      <c r="BM286" s="195" t="s">
        <v>1488</v>
      </c>
    </row>
    <row r="287" spans="1:65" s="2" customFormat="1" ht="24.2" customHeight="1">
      <c r="A287" s="31"/>
      <c r="B287" s="32"/>
      <c r="C287" s="184" t="s">
        <v>1231</v>
      </c>
      <c r="D287" s="184" t="s">
        <v>175</v>
      </c>
      <c r="E287" s="185" t="s">
        <v>1521</v>
      </c>
      <c r="F287" s="186" t="s">
        <v>1522</v>
      </c>
      <c r="G287" s="187" t="s">
        <v>1048</v>
      </c>
      <c r="H287" s="188">
        <v>4</v>
      </c>
      <c r="I287" s="189"/>
      <c r="J287" s="188">
        <f t="shared" si="50"/>
        <v>0</v>
      </c>
      <c r="K287" s="190"/>
      <c r="L287" s="36"/>
      <c r="M287" s="191" t="s">
        <v>1</v>
      </c>
      <c r="N287" s="192" t="s">
        <v>38</v>
      </c>
      <c r="O287" s="68"/>
      <c r="P287" s="193">
        <f t="shared" si="51"/>
        <v>0</v>
      </c>
      <c r="Q287" s="193">
        <v>0</v>
      </c>
      <c r="R287" s="193">
        <f t="shared" si="52"/>
        <v>0</v>
      </c>
      <c r="S287" s="193">
        <v>0</v>
      </c>
      <c r="T287" s="194">
        <f t="shared" si="53"/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95" t="s">
        <v>179</v>
      </c>
      <c r="AT287" s="195" t="s">
        <v>175</v>
      </c>
      <c r="AU287" s="195" t="s">
        <v>180</v>
      </c>
      <c r="AY287" s="14" t="s">
        <v>172</v>
      </c>
      <c r="BE287" s="196">
        <f t="shared" si="54"/>
        <v>0</v>
      </c>
      <c r="BF287" s="196">
        <f t="shared" si="55"/>
        <v>0</v>
      </c>
      <c r="BG287" s="196">
        <f t="shared" si="56"/>
        <v>0</v>
      </c>
      <c r="BH287" s="196">
        <f t="shared" si="57"/>
        <v>0</v>
      </c>
      <c r="BI287" s="196">
        <f t="shared" si="58"/>
        <v>0</v>
      </c>
      <c r="BJ287" s="14" t="s">
        <v>180</v>
      </c>
      <c r="BK287" s="196">
        <f t="shared" si="59"/>
        <v>0</v>
      </c>
      <c r="BL287" s="14" t="s">
        <v>179</v>
      </c>
      <c r="BM287" s="195" t="s">
        <v>1491</v>
      </c>
    </row>
    <row r="288" spans="1:65" s="2" customFormat="1" ht="24.2" customHeight="1">
      <c r="A288" s="31"/>
      <c r="B288" s="32"/>
      <c r="C288" s="184" t="s">
        <v>1492</v>
      </c>
      <c r="D288" s="184" t="s">
        <v>175</v>
      </c>
      <c r="E288" s="185" t="s">
        <v>1524</v>
      </c>
      <c r="F288" s="186" t="s">
        <v>1525</v>
      </c>
      <c r="G288" s="187" t="s">
        <v>1048</v>
      </c>
      <c r="H288" s="188">
        <v>2</v>
      </c>
      <c r="I288" s="189"/>
      <c r="J288" s="188">
        <f t="shared" si="50"/>
        <v>0</v>
      </c>
      <c r="K288" s="190"/>
      <c r="L288" s="36"/>
      <c r="M288" s="191" t="s">
        <v>1</v>
      </c>
      <c r="N288" s="192" t="s">
        <v>38</v>
      </c>
      <c r="O288" s="68"/>
      <c r="P288" s="193">
        <f t="shared" si="51"/>
        <v>0</v>
      </c>
      <c r="Q288" s="193">
        <v>0</v>
      </c>
      <c r="R288" s="193">
        <f t="shared" si="52"/>
        <v>0</v>
      </c>
      <c r="S288" s="193">
        <v>0</v>
      </c>
      <c r="T288" s="194">
        <f t="shared" si="53"/>
        <v>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R288" s="195" t="s">
        <v>179</v>
      </c>
      <c r="AT288" s="195" t="s">
        <v>175</v>
      </c>
      <c r="AU288" s="195" t="s">
        <v>180</v>
      </c>
      <c r="AY288" s="14" t="s">
        <v>172</v>
      </c>
      <c r="BE288" s="196">
        <f t="shared" si="54"/>
        <v>0</v>
      </c>
      <c r="BF288" s="196">
        <f t="shared" si="55"/>
        <v>0</v>
      </c>
      <c r="BG288" s="196">
        <f t="shared" si="56"/>
        <v>0</v>
      </c>
      <c r="BH288" s="196">
        <f t="shared" si="57"/>
        <v>0</v>
      </c>
      <c r="BI288" s="196">
        <f t="shared" si="58"/>
        <v>0</v>
      </c>
      <c r="BJ288" s="14" t="s">
        <v>180</v>
      </c>
      <c r="BK288" s="196">
        <f t="shared" si="59"/>
        <v>0</v>
      </c>
      <c r="BL288" s="14" t="s">
        <v>179</v>
      </c>
      <c r="BM288" s="195" t="s">
        <v>1495</v>
      </c>
    </row>
    <row r="289" spans="1:65" s="2" customFormat="1" ht="24.2" customHeight="1">
      <c r="A289" s="31"/>
      <c r="B289" s="32"/>
      <c r="C289" s="184" t="s">
        <v>1234</v>
      </c>
      <c r="D289" s="184" t="s">
        <v>175</v>
      </c>
      <c r="E289" s="185" t="s">
        <v>1528</v>
      </c>
      <c r="F289" s="186" t="s">
        <v>1529</v>
      </c>
      <c r="G289" s="187" t="s">
        <v>1048</v>
      </c>
      <c r="H289" s="188">
        <v>2</v>
      </c>
      <c r="I289" s="189"/>
      <c r="J289" s="188">
        <f t="shared" si="50"/>
        <v>0</v>
      </c>
      <c r="K289" s="190"/>
      <c r="L289" s="36"/>
      <c r="M289" s="191" t="s">
        <v>1</v>
      </c>
      <c r="N289" s="192" t="s">
        <v>38</v>
      </c>
      <c r="O289" s="68"/>
      <c r="P289" s="193">
        <f t="shared" si="51"/>
        <v>0</v>
      </c>
      <c r="Q289" s="193">
        <v>0</v>
      </c>
      <c r="R289" s="193">
        <f t="shared" si="52"/>
        <v>0</v>
      </c>
      <c r="S289" s="193">
        <v>0</v>
      </c>
      <c r="T289" s="194">
        <f t="shared" si="53"/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95" t="s">
        <v>179</v>
      </c>
      <c r="AT289" s="195" t="s">
        <v>175</v>
      </c>
      <c r="AU289" s="195" t="s">
        <v>180</v>
      </c>
      <c r="AY289" s="14" t="s">
        <v>172</v>
      </c>
      <c r="BE289" s="196">
        <f t="shared" si="54"/>
        <v>0</v>
      </c>
      <c r="BF289" s="196">
        <f t="shared" si="55"/>
        <v>0</v>
      </c>
      <c r="BG289" s="196">
        <f t="shared" si="56"/>
        <v>0</v>
      </c>
      <c r="BH289" s="196">
        <f t="shared" si="57"/>
        <v>0</v>
      </c>
      <c r="BI289" s="196">
        <f t="shared" si="58"/>
        <v>0</v>
      </c>
      <c r="BJ289" s="14" t="s">
        <v>180</v>
      </c>
      <c r="BK289" s="196">
        <f t="shared" si="59"/>
        <v>0</v>
      </c>
      <c r="BL289" s="14" t="s">
        <v>179</v>
      </c>
      <c r="BM289" s="195" t="s">
        <v>1498</v>
      </c>
    </row>
    <row r="290" spans="1:65" s="2" customFormat="1" ht="24.2" customHeight="1">
      <c r="A290" s="31"/>
      <c r="B290" s="32"/>
      <c r="C290" s="184" t="s">
        <v>1499</v>
      </c>
      <c r="D290" s="184" t="s">
        <v>175</v>
      </c>
      <c r="E290" s="185" t="s">
        <v>2368</v>
      </c>
      <c r="F290" s="186" t="s">
        <v>2369</v>
      </c>
      <c r="G290" s="187" t="s">
        <v>1048</v>
      </c>
      <c r="H290" s="188">
        <v>2</v>
      </c>
      <c r="I290" s="189"/>
      <c r="J290" s="188">
        <f t="shared" si="50"/>
        <v>0</v>
      </c>
      <c r="K290" s="190"/>
      <c r="L290" s="36"/>
      <c r="M290" s="191" t="s">
        <v>1</v>
      </c>
      <c r="N290" s="192" t="s">
        <v>38</v>
      </c>
      <c r="O290" s="68"/>
      <c r="P290" s="193">
        <f t="shared" si="51"/>
        <v>0</v>
      </c>
      <c r="Q290" s="193">
        <v>0</v>
      </c>
      <c r="R290" s="193">
        <f t="shared" si="52"/>
        <v>0</v>
      </c>
      <c r="S290" s="193">
        <v>0</v>
      </c>
      <c r="T290" s="194">
        <f t="shared" si="53"/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95" t="s">
        <v>179</v>
      </c>
      <c r="AT290" s="195" t="s">
        <v>175</v>
      </c>
      <c r="AU290" s="195" t="s">
        <v>180</v>
      </c>
      <c r="AY290" s="14" t="s">
        <v>172</v>
      </c>
      <c r="BE290" s="196">
        <f t="shared" si="54"/>
        <v>0</v>
      </c>
      <c r="BF290" s="196">
        <f t="shared" si="55"/>
        <v>0</v>
      </c>
      <c r="BG290" s="196">
        <f t="shared" si="56"/>
        <v>0</v>
      </c>
      <c r="BH290" s="196">
        <f t="shared" si="57"/>
        <v>0</v>
      </c>
      <c r="BI290" s="196">
        <f t="shared" si="58"/>
        <v>0</v>
      </c>
      <c r="BJ290" s="14" t="s">
        <v>180</v>
      </c>
      <c r="BK290" s="196">
        <f t="shared" si="59"/>
        <v>0</v>
      </c>
      <c r="BL290" s="14" t="s">
        <v>179</v>
      </c>
      <c r="BM290" s="195" t="s">
        <v>1502</v>
      </c>
    </row>
    <row r="291" spans="1:65" s="2" customFormat="1" ht="24.2" customHeight="1">
      <c r="A291" s="31"/>
      <c r="B291" s="32"/>
      <c r="C291" s="184" t="s">
        <v>1237</v>
      </c>
      <c r="D291" s="184" t="s">
        <v>175</v>
      </c>
      <c r="E291" s="185" t="s">
        <v>2370</v>
      </c>
      <c r="F291" s="186" t="s">
        <v>2371</v>
      </c>
      <c r="G291" s="187" t="s">
        <v>1048</v>
      </c>
      <c r="H291" s="188">
        <v>2</v>
      </c>
      <c r="I291" s="189"/>
      <c r="J291" s="188">
        <f t="shared" si="50"/>
        <v>0</v>
      </c>
      <c r="K291" s="190"/>
      <c r="L291" s="36"/>
      <c r="M291" s="191" t="s">
        <v>1</v>
      </c>
      <c r="N291" s="192" t="s">
        <v>38</v>
      </c>
      <c r="O291" s="68"/>
      <c r="P291" s="193">
        <f t="shared" si="51"/>
        <v>0</v>
      </c>
      <c r="Q291" s="193">
        <v>0</v>
      </c>
      <c r="R291" s="193">
        <f t="shared" si="52"/>
        <v>0</v>
      </c>
      <c r="S291" s="193">
        <v>0</v>
      </c>
      <c r="T291" s="194">
        <f t="shared" si="53"/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95" t="s">
        <v>179</v>
      </c>
      <c r="AT291" s="195" t="s">
        <v>175</v>
      </c>
      <c r="AU291" s="195" t="s">
        <v>180</v>
      </c>
      <c r="AY291" s="14" t="s">
        <v>172</v>
      </c>
      <c r="BE291" s="196">
        <f t="shared" si="54"/>
        <v>0</v>
      </c>
      <c r="BF291" s="196">
        <f t="shared" si="55"/>
        <v>0</v>
      </c>
      <c r="BG291" s="196">
        <f t="shared" si="56"/>
        <v>0</v>
      </c>
      <c r="BH291" s="196">
        <f t="shared" si="57"/>
        <v>0</v>
      </c>
      <c r="BI291" s="196">
        <f t="shared" si="58"/>
        <v>0</v>
      </c>
      <c r="BJ291" s="14" t="s">
        <v>180</v>
      </c>
      <c r="BK291" s="196">
        <f t="shared" si="59"/>
        <v>0</v>
      </c>
      <c r="BL291" s="14" t="s">
        <v>179</v>
      </c>
      <c r="BM291" s="195" t="s">
        <v>1505</v>
      </c>
    </row>
    <row r="292" spans="1:65" s="2" customFormat="1" ht="24.2" customHeight="1">
      <c r="A292" s="31"/>
      <c r="B292" s="32"/>
      <c r="C292" s="184" t="s">
        <v>1506</v>
      </c>
      <c r="D292" s="184" t="s">
        <v>175</v>
      </c>
      <c r="E292" s="185" t="s">
        <v>1535</v>
      </c>
      <c r="F292" s="186" t="s">
        <v>1536</v>
      </c>
      <c r="G292" s="187" t="s">
        <v>1048</v>
      </c>
      <c r="H292" s="188">
        <v>2</v>
      </c>
      <c r="I292" s="189"/>
      <c r="J292" s="188">
        <f t="shared" si="50"/>
        <v>0</v>
      </c>
      <c r="K292" s="190"/>
      <c r="L292" s="36"/>
      <c r="M292" s="191" t="s">
        <v>1</v>
      </c>
      <c r="N292" s="192" t="s">
        <v>38</v>
      </c>
      <c r="O292" s="68"/>
      <c r="P292" s="193">
        <f t="shared" si="51"/>
        <v>0</v>
      </c>
      <c r="Q292" s="193">
        <v>0</v>
      </c>
      <c r="R292" s="193">
        <f t="shared" si="52"/>
        <v>0</v>
      </c>
      <c r="S292" s="193">
        <v>0</v>
      </c>
      <c r="T292" s="194">
        <f t="shared" si="53"/>
        <v>0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95" t="s">
        <v>179</v>
      </c>
      <c r="AT292" s="195" t="s">
        <v>175</v>
      </c>
      <c r="AU292" s="195" t="s">
        <v>180</v>
      </c>
      <c r="AY292" s="14" t="s">
        <v>172</v>
      </c>
      <c r="BE292" s="196">
        <f t="shared" si="54"/>
        <v>0</v>
      </c>
      <c r="BF292" s="196">
        <f t="shared" si="55"/>
        <v>0</v>
      </c>
      <c r="BG292" s="196">
        <f t="shared" si="56"/>
        <v>0</v>
      </c>
      <c r="BH292" s="196">
        <f t="shared" si="57"/>
        <v>0</v>
      </c>
      <c r="BI292" s="196">
        <f t="shared" si="58"/>
        <v>0</v>
      </c>
      <c r="BJ292" s="14" t="s">
        <v>180</v>
      </c>
      <c r="BK292" s="196">
        <f t="shared" si="59"/>
        <v>0</v>
      </c>
      <c r="BL292" s="14" t="s">
        <v>179</v>
      </c>
      <c r="BM292" s="195" t="s">
        <v>1509</v>
      </c>
    </row>
    <row r="293" spans="1:65" s="2" customFormat="1" ht="24.2" customHeight="1">
      <c r="A293" s="31"/>
      <c r="B293" s="32"/>
      <c r="C293" s="184" t="s">
        <v>1240</v>
      </c>
      <c r="D293" s="184" t="s">
        <v>175</v>
      </c>
      <c r="E293" s="185" t="s">
        <v>1538</v>
      </c>
      <c r="F293" s="186" t="s">
        <v>1539</v>
      </c>
      <c r="G293" s="187" t="s">
        <v>1048</v>
      </c>
      <c r="H293" s="188">
        <v>2</v>
      </c>
      <c r="I293" s="189"/>
      <c r="J293" s="188">
        <f t="shared" si="50"/>
        <v>0</v>
      </c>
      <c r="K293" s="190"/>
      <c r="L293" s="36"/>
      <c r="M293" s="191" t="s">
        <v>1</v>
      </c>
      <c r="N293" s="192" t="s">
        <v>38</v>
      </c>
      <c r="O293" s="68"/>
      <c r="P293" s="193">
        <f t="shared" si="51"/>
        <v>0</v>
      </c>
      <c r="Q293" s="193">
        <v>0</v>
      </c>
      <c r="R293" s="193">
        <f t="shared" si="52"/>
        <v>0</v>
      </c>
      <c r="S293" s="193">
        <v>0</v>
      </c>
      <c r="T293" s="194">
        <f t="shared" si="53"/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95" t="s">
        <v>179</v>
      </c>
      <c r="AT293" s="195" t="s">
        <v>175</v>
      </c>
      <c r="AU293" s="195" t="s">
        <v>180</v>
      </c>
      <c r="AY293" s="14" t="s">
        <v>172</v>
      </c>
      <c r="BE293" s="196">
        <f t="shared" si="54"/>
        <v>0</v>
      </c>
      <c r="BF293" s="196">
        <f t="shared" si="55"/>
        <v>0</v>
      </c>
      <c r="BG293" s="196">
        <f t="shared" si="56"/>
        <v>0</v>
      </c>
      <c r="BH293" s="196">
        <f t="shared" si="57"/>
        <v>0</v>
      </c>
      <c r="BI293" s="196">
        <f t="shared" si="58"/>
        <v>0</v>
      </c>
      <c r="BJ293" s="14" t="s">
        <v>180</v>
      </c>
      <c r="BK293" s="196">
        <f t="shared" si="59"/>
        <v>0</v>
      </c>
      <c r="BL293" s="14" t="s">
        <v>179</v>
      </c>
      <c r="BM293" s="195" t="s">
        <v>1512</v>
      </c>
    </row>
    <row r="294" spans="1:65" s="2" customFormat="1" ht="24.2" customHeight="1">
      <c r="A294" s="31"/>
      <c r="B294" s="32"/>
      <c r="C294" s="184" t="s">
        <v>1513</v>
      </c>
      <c r="D294" s="184" t="s">
        <v>175</v>
      </c>
      <c r="E294" s="185" t="s">
        <v>1542</v>
      </c>
      <c r="F294" s="186" t="s">
        <v>1543</v>
      </c>
      <c r="G294" s="187" t="s">
        <v>1048</v>
      </c>
      <c r="H294" s="188">
        <v>2</v>
      </c>
      <c r="I294" s="189"/>
      <c r="J294" s="188">
        <f t="shared" si="50"/>
        <v>0</v>
      </c>
      <c r="K294" s="190"/>
      <c r="L294" s="36"/>
      <c r="M294" s="191" t="s">
        <v>1</v>
      </c>
      <c r="N294" s="192" t="s">
        <v>38</v>
      </c>
      <c r="O294" s="68"/>
      <c r="P294" s="193">
        <f t="shared" si="51"/>
        <v>0</v>
      </c>
      <c r="Q294" s="193">
        <v>0</v>
      </c>
      <c r="R294" s="193">
        <f t="shared" si="52"/>
        <v>0</v>
      </c>
      <c r="S294" s="193">
        <v>0</v>
      </c>
      <c r="T294" s="194">
        <f t="shared" si="53"/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95" t="s">
        <v>179</v>
      </c>
      <c r="AT294" s="195" t="s">
        <v>175</v>
      </c>
      <c r="AU294" s="195" t="s">
        <v>180</v>
      </c>
      <c r="AY294" s="14" t="s">
        <v>172</v>
      </c>
      <c r="BE294" s="196">
        <f t="shared" si="54"/>
        <v>0</v>
      </c>
      <c r="BF294" s="196">
        <f t="shared" si="55"/>
        <v>0</v>
      </c>
      <c r="BG294" s="196">
        <f t="shared" si="56"/>
        <v>0</v>
      </c>
      <c r="BH294" s="196">
        <f t="shared" si="57"/>
        <v>0</v>
      </c>
      <c r="BI294" s="196">
        <f t="shared" si="58"/>
        <v>0</v>
      </c>
      <c r="BJ294" s="14" t="s">
        <v>180</v>
      </c>
      <c r="BK294" s="196">
        <f t="shared" si="59"/>
        <v>0</v>
      </c>
      <c r="BL294" s="14" t="s">
        <v>179</v>
      </c>
      <c r="BM294" s="195" t="s">
        <v>1516</v>
      </c>
    </row>
    <row r="295" spans="1:65" s="2" customFormat="1" ht="24.2" customHeight="1">
      <c r="A295" s="31"/>
      <c r="B295" s="32"/>
      <c r="C295" s="197" t="s">
        <v>1243</v>
      </c>
      <c r="D295" s="197" t="s">
        <v>256</v>
      </c>
      <c r="E295" s="198" t="s">
        <v>1545</v>
      </c>
      <c r="F295" s="199" t="s">
        <v>1546</v>
      </c>
      <c r="G295" s="200" t="s">
        <v>1048</v>
      </c>
      <c r="H295" s="201">
        <v>2</v>
      </c>
      <c r="I295" s="202"/>
      <c r="J295" s="201">
        <f t="shared" si="50"/>
        <v>0</v>
      </c>
      <c r="K295" s="203"/>
      <c r="L295" s="204"/>
      <c r="M295" s="205" t="s">
        <v>1</v>
      </c>
      <c r="N295" s="206" t="s">
        <v>38</v>
      </c>
      <c r="O295" s="68"/>
      <c r="P295" s="193">
        <f t="shared" si="51"/>
        <v>0</v>
      </c>
      <c r="Q295" s="193">
        <v>2.5000000000000001E-3</v>
      </c>
      <c r="R295" s="193">
        <f t="shared" si="52"/>
        <v>5.0000000000000001E-3</v>
      </c>
      <c r="S295" s="193">
        <v>0</v>
      </c>
      <c r="T295" s="194">
        <f t="shared" si="53"/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95" t="s">
        <v>220</v>
      </c>
      <c r="AT295" s="195" t="s">
        <v>256</v>
      </c>
      <c r="AU295" s="195" t="s">
        <v>180</v>
      </c>
      <c r="AY295" s="14" t="s">
        <v>172</v>
      </c>
      <c r="BE295" s="196">
        <f t="shared" si="54"/>
        <v>0</v>
      </c>
      <c r="BF295" s="196">
        <f t="shared" si="55"/>
        <v>0</v>
      </c>
      <c r="BG295" s="196">
        <f t="shared" si="56"/>
        <v>0</v>
      </c>
      <c r="BH295" s="196">
        <f t="shared" si="57"/>
        <v>0</v>
      </c>
      <c r="BI295" s="196">
        <f t="shared" si="58"/>
        <v>0</v>
      </c>
      <c r="BJ295" s="14" t="s">
        <v>180</v>
      </c>
      <c r="BK295" s="196">
        <f t="shared" si="59"/>
        <v>0</v>
      </c>
      <c r="BL295" s="14" t="s">
        <v>179</v>
      </c>
      <c r="BM295" s="195" t="s">
        <v>1519</v>
      </c>
    </row>
    <row r="296" spans="1:65" s="2" customFormat="1" ht="24.2" customHeight="1">
      <c r="A296" s="31"/>
      <c r="B296" s="32"/>
      <c r="C296" s="184" t="s">
        <v>1520</v>
      </c>
      <c r="D296" s="184" t="s">
        <v>175</v>
      </c>
      <c r="E296" s="185" t="s">
        <v>1549</v>
      </c>
      <c r="F296" s="186" t="s">
        <v>1550</v>
      </c>
      <c r="G296" s="187" t="s">
        <v>1048</v>
      </c>
      <c r="H296" s="188">
        <v>4</v>
      </c>
      <c r="I296" s="189"/>
      <c r="J296" s="188">
        <f t="shared" si="50"/>
        <v>0</v>
      </c>
      <c r="K296" s="190"/>
      <c r="L296" s="36"/>
      <c r="M296" s="191" t="s">
        <v>1</v>
      </c>
      <c r="N296" s="192" t="s">
        <v>38</v>
      </c>
      <c r="O296" s="68"/>
      <c r="P296" s="193">
        <f t="shared" si="51"/>
        <v>0</v>
      </c>
      <c r="Q296" s="193">
        <v>0</v>
      </c>
      <c r="R296" s="193">
        <f t="shared" si="52"/>
        <v>0</v>
      </c>
      <c r="S296" s="193">
        <v>0</v>
      </c>
      <c r="T296" s="194">
        <f t="shared" si="53"/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95" t="s">
        <v>179</v>
      </c>
      <c r="AT296" s="195" t="s">
        <v>175</v>
      </c>
      <c r="AU296" s="195" t="s">
        <v>180</v>
      </c>
      <c r="AY296" s="14" t="s">
        <v>172</v>
      </c>
      <c r="BE296" s="196">
        <f t="shared" si="54"/>
        <v>0</v>
      </c>
      <c r="BF296" s="196">
        <f t="shared" si="55"/>
        <v>0</v>
      </c>
      <c r="BG296" s="196">
        <f t="shared" si="56"/>
        <v>0</v>
      </c>
      <c r="BH296" s="196">
        <f t="shared" si="57"/>
        <v>0</v>
      </c>
      <c r="BI296" s="196">
        <f t="shared" si="58"/>
        <v>0</v>
      </c>
      <c r="BJ296" s="14" t="s">
        <v>180</v>
      </c>
      <c r="BK296" s="196">
        <f t="shared" si="59"/>
        <v>0</v>
      </c>
      <c r="BL296" s="14" t="s">
        <v>179</v>
      </c>
      <c r="BM296" s="195" t="s">
        <v>1523</v>
      </c>
    </row>
    <row r="297" spans="1:65" s="2" customFormat="1" ht="24.2" customHeight="1">
      <c r="A297" s="31"/>
      <c r="B297" s="32"/>
      <c r="C297" s="197" t="s">
        <v>1246</v>
      </c>
      <c r="D297" s="197" t="s">
        <v>256</v>
      </c>
      <c r="E297" s="198" t="s">
        <v>1552</v>
      </c>
      <c r="F297" s="199" t="s">
        <v>1553</v>
      </c>
      <c r="G297" s="200" t="s">
        <v>1048</v>
      </c>
      <c r="H297" s="201">
        <v>4</v>
      </c>
      <c r="I297" s="202"/>
      <c r="J297" s="201">
        <f t="shared" si="50"/>
        <v>0</v>
      </c>
      <c r="K297" s="203"/>
      <c r="L297" s="204"/>
      <c r="M297" s="205" t="s">
        <v>1</v>
      </c>
      <c r="N297" s="206" t="s">
        <v>38</v>
      </c>
      <c r="O297" s="68"/>
      <c r="P297" s="193">
        <f t="shared" si="51"/>
        <v>0</v>
      </c>
      <c r="Q297" s="193">
        <v>2.5000000000000001E-3</v>
      </c>
      <c r="R297" s="193">
        <f t="shared" si="52"/>
        <v>0.01</v>
      </c>
      <c r="S297" s="193">
        <v>0</v>
      </c>
      <c r="T297" s="194">
        <f t="shared" si="53"/>
        <v>0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R297" s="195" t="s">
        <v>220</v>
      </c>
      <c r="AT297" s="195" t="s">
        <v>256</v>
      </c>
      <c r="AU297" s="195" t="s">
        <v>180</v>
      </c>
      <c r="AY297" s="14" t="s">
        <v>172</v>
      </c>
      <c r="BE297" s="196">
        <f t="shared" si="54"/>
        <v>0</v>
      </c>
      <c r="BF297" s="196">
        <f t="shared" si="55"/>
        <v>0</v>
      </c>
      <c r="BG297" s="196">
        <f t="shared" si="56"/>
        <v>0</v>
      </c>
      <c r="BH297" s="196">
        <f t="shared" si="57"/>
        <v>0</v>
      </c>
      <c r="BI297" s="196">
        <f t="shared" si="58"/>
        <v>0</v>
      </c>
      <c r="BJ297" s="14" t="s">
        <v>180</v>
      </c>
      <c r="BK297" s="196">
        <f t="shared" si="59"/>
        <v>0</v>
      </c>
      <c r="BL297" s="14" t="s">
        <v>179</v>
      </c>
      <c r="BM297" s="195" t="s">
        <v>1526</v>
      </c>
    </row>
    <row r="298" spans="1:65" s="2" customFormat="1" ht="24.2" customHeight="1">
      <c r="A298" s="31"/>
      <c r="B298" s="32"/>
      <c r="C298" s="184" t="s">
        <v>1527</v>
      </c>
      <c r="D298" s="184" t="s">
        <v>175</v>
      </c>
      <c r="E298" s="185" t="s">
        <v>1556</v>
      </c>
      <c r="F298" s="186" t="s">
        <v>1557</v>
      </c>
      <c r="G298" s="187" t="s">
        <v>1048</v>
      </c>
      <c r="H298" s="188">
        <v>4</v>
      </c>
      <c r="I298" s="189"/>
      <c r="J298" s="188">
        <f t="shared" si="50"/>
        <v>0</v>
      </c>
      <c r="K298" s="190"/>
      <c r="L298" s="36"/>
      <c r="M298" s="191" t="s">
        <v>1</v>
      </c>
      <c r="N298" s="192" t="s">
        <v>38</v>
      </c>
      <c r="O298" s="68"/>
      <c r="P298" s="193">
        <f t="shared" si="51"/>
        <v>0</v>
      </c>
      <c r="Q298" s="193">
        <v>0</v>
      </c>
      <c r="R298" s="193">
        <f t="shared" si="52"/>
        <v>0</v>
      </c>
      <c r="S298" s="193">
        <v>0</v>
      </c>
      <c r="T298" s="194">
        <f t="shared" si="53"/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95" t="s">
        <v>179</v>
      </c>
      <c r="AT298" s="195" t="s">
        <v>175</v>
      </c>
      <c r="AU298" s="195" t="s">
        <v>180</v>
      </c>
      <c r="AY298" s="14" t="s">
        <v>172</v>
      </c>
      <c r="BE298" s="196">
        <f t="shared" si="54"/>
        <v>0</v>
      </c>
      <c r="BF298" s="196">
        <f t="shared" si="55"/>
        <v>0</v>
      </c>
      <c r="BG298" s="196">
        <f t="shared" si="56"/>
        <v>0</v>
      </c>
      <c r="BH298" s="196">
        <f t="shared" si="57"/>
        <v>0</v>
      </c>
      <c r="BI298" s="196">
        <f t="shared" si="58"/>
        <v>0</v>
      </c>
      <c r="BJ298" s="14" t="s">
        <v>180</v>
      </c>
      <c r="BK298" s="196">
        <f t="shared" si="59"/>
        <v>0</v>
      </c>
      <c r="BL298" s="14" t="s">
        <v>179</v>
      </c>
      <c r="BM298" s="195" t="s">
        <v>1530</v>
      </c>
    </row>
    <row r="299" spans="1:65" s="2" customFormat="1" ht="24.2" customHeight="1">
      <c r="A299" s="31"/>
      <c r="B299" s="32"/>
      <c r="C299" s="197" t="s">
        <v>1249</v>
      </c>
      <c r="D299" s="197" t="s">
        <v>256</v>
      </c>
      <c r="E299" s="198" t="s">
        <v>1559</v>
      </c>
      <c r="F299" s="199" t="s">
        <v>1560</v>
      </c>
      <c r="G299" s="200" t="s">
        <v>1048</v>
      </c>
      <c r="H299" s="201">
        <v>2</v>
      </c>
      <c r="I299" s="202"/>
      <c r="J299" s="201">
        <f t="shared" si="50"/>
        <v>0</v>
      </c>
      <c r="K299" s="203"/>
      <c r="L299" s="204"/>
      <c r="M299" s="205" t="s">
        <v>1</v>
      </c>
      <c r="N299" s="206" t="s">
        <v>38</v>
      </c>
      <c r="O299" s="68"/>
      <c r="P299" s="193">
        <f t="shared" si="51"/>
        <v>0</v>
      </c>
      <c r="Q299" s="193">
        <v>2.5000000000000001E-3</v>
      </c>
      <c r="R299" s="193">
        <f t="shared" si="52"/>
        <v>5.0000000000000001E-3</v>
      </c>
      <c r="S299" s="193">
        <v>0</v>
      </c>
      <c r="T299" s="194">
        <f t="shared" si="53"/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95" t="s">
        <v>220</v>
      </c>
      <c r="AT299" s="195" t="s">
        <v>256</v>
      </c>
      <c r="AU299" s="195" t="s">
        <v>180</v>
      </c>
      <c r="AY299" s="14" t="s">
        <v>172</v>
      </c>
      <c r="BE299" s="196">
        <f t="shared" si="54"/>
        <v>0</v>
      </c>
      <c r="BF299" s="196">
        <f t="shared" si="55"/>
        <v>0</v>
      </c>
      <c r="BG299" s="196">
        <f t="shared" si="56"/>
        <v>0</v>
      </c>
      <c r="BH299" s="196">
        <f t="shared" si="57"/>
        <v>0</v>
      </c>
      <c r="BI299" s="196">
        <f t="shared" si="58"/>
        <v>0</v>
      </c>
      <c r="BJ299" s="14" t="s">
        <v>180</v>
      </c>
      <c r="BK299" s="196">
        <f t="shared" si="59"/>
        <v>0</v>
      </c>
      <c r="BL299" s="14" t="s">
        <v>179</v>
      </c>
      <c r="BM299" s="195" t="s">
        <v>1533</v>
      </c>
    </row>
    <row r="300" spans="1:65" s="2" customFormat="1" ht="24.2" customHeight="1">
      <c r="A300" s="31"/>
      <c r="B300" s="32"/>
      <c r="C300" s="197" t="s">
        <v>1534</v>
      </c>
      <c r="D300" s="197" t="s">
        <v>256</v>
      </c>
      <c r="E300" s="198" t="s">
        <v>2372</v>
      </c>
      <c r="F300" s="199" t="s">
        <v>2373</v>
      </c>
      <c r="G300" s="200" t="s">
        <v>1048</v>
      </c>
      <c r="H300" s="201">
        <v>2</v>
      </c>
      <c r="I300" s="202"/>
      <c r="J300" s="201">
        <f t="shared" si="50"/>
        <v>0</v>
      </c>
      <c r="K300" s="203"/>
      <c r="L300" s="204"/>
      <c r="M300" s="205" t="s">
        <v>1</v>
      </c>
      <c r="N300" s="206" t="s">
        <v>38</v>
      </c>
      <c r="O300" s="68"/>
      <c r="P300" s="193">
        <f t="shared" si="51"/>
        <v>0</v>
      </c>
      <c r="Q300" s="193">
        <v>2.5000000000000001E-3</v>
      </c>
      <c r="R300" s="193">
        <f t="shared" si="52"/>
        <v>5.0000000000000001E-3</v>
      </c>
      <c r="S300" s="193">
        <v>0</v>
      </c>
      <c r="T300" s="194">
        <f t="shared" si="53"/>
        <v>0</v>
      </c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R300" s="195" t="s">
        <v>220</v>
      </c>
      <c r="AT300" s="195" t="s">
        <v>256</v>
      </c>
      <c r="AU300" s="195" t="s">
        <v>180</v>
      </c>
      <c r="AY300" s="14" t="s">
        <v>172</v>
      </c>
      <c r="BE300" s="196">
        <f t="shared" si="54"/>
        <v>0</v>
      </c>
      <c r="BF300" s="196">
        <f t="shared" si="55"/>
        <v>0</v>
      </c>
      <c r="BG300" s="196">
        <f t="shared" si="56"/>
        <v>0</v>
      </c>
      <c r="BH300" s="196">
        <f t="shared" si="57"/>
        <v>0</v>
      </c>
      <c r="BI300" s="196">
        <f t="shared" si="58"/>
        <v>0</v>
      </c>
      <c r="BJ300" s="14" t="s">
        <v>180</v>
      </c>
      <c r="BK300" s="196">
        <f t="shared" si="59"/>
        <v>0</v>
      </c>
      <c r="BL300" s="14" t="s">
        <v>179</v>
      </c>
      <c r="BM300" s="195" t="s">
        <v>1537</v>
      </c>
    </row>
    <row r="301" spans="1:65" s="2" customFormat="1" ht="24.2" customHeight="1">
      <c r="A301" s="31"/>
      <c r="B301" s="32"/>
      <c r="C301" s="184" t="s">
        <v>1253</v>
      </c>
      <c r="D301" s="184" t="s">
        <v>175</v>
      </c>
      <c r="E301" s="185" t="s">
        <v>1563</v>
      </c>
      <c r="F301" s="186" t="s">
        <v>1564</v>
      </c>
      <c r="G301" s="187" t="s">
        <v>1048</v>
      </c>
      <c r="H301" s="188">
        <v>2</v>
      </c>
      <c r="I301" s="189"/>
      <c r="J301" s="188">
        <f t="shared" si="50"/>
        <v>0</v>
      </c>
      <c r="K301" s="190"/>
      <c r="L301" s="36"/>
      <c r="M301" s="191" t="s">
        <v>1</v>
      </c>
      <c r="N301" s="192" t="s">
        <v>38</v>
      </c>
      <c r="O301" s="68"/>
      <c r="P301" s="193">
        <f t="shared" si="51"/>
        <v>0</v>
      </c>
      <c r="Q301" s="193">
        <v>0</v>
      </c>
      <c r="R301" s="193">
        <f t="shared" si="52"/>
        <v>0</v>
      </c>
      <c r="S301" s="193">
        <v>0</v>
      </c>
      <c r="T301" s="194">
        <f t="shared" si="53"/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95" t="s">
        <v>179</v>
      </c>
      <c r="AT301" s="195" t="s">
        <v>175</v>
      </c>
      <c r="AU301" s="195" t="s">
        <v>180</v>
      </c>
      <c r="AY301" s="14" t="s">
        <v>172</v>
      </c>
      <c r="BE301" s="196">
        <f t="shared" si="54"/>
        <v>0</v>
      </c>
      <c r="BF301" s="196">
        <f t="shared" si="55"/>
        <v>0</v>
      </c>
      <c r="BG301" s="196">
        <f t="shared" si="56"/>
        <v>0</v>
      </c>
      <c r="BH301" s="196">
        <f t="shared" si="57"/>
        <v>0</v>
      </c>
      <c r="BI301" s="196">
        <f t="shared" si="58"/>
        <v>0</v>
      </c>
      <c r="BJ301" s="14" t="s">
        <v>180</v>
      </c>
      <c r="BK301" s="196">
        <f t="shared" si="59"/>
        <v>0</v>
      </c>
      <c r="BL301" s="14" t="s">
        <v>179</v>
      </c>
      <c r="BM301" s="195" t="s">
        <v>1540</v>
      </c>
    </row>
    <row r="302" spans="1:65" s="2" customFormat="1" ht="24.2" customHeight="1">
      <c r="A302" s="31"/>
      <c r="B302" s="32"/>
      <c r="C302" s="197" t="s">
        <v>1541</v>
      </c>
      <c r="D302" s="197" t="s">
        <v>256</v>
      </c>
      <c r="E302" s="198" t="s">
        <v>1566</v>
      </c>
      <c r="F302" s="199" t="s">
        <v>1567</v>
      </c>
      <c r="G302" s="200" t="s">
        <v>1048</v>
      </c>
      <c r="H302" s="201">
        <v>2</v>
      </c>
      <c r="I302" s="202"/>
      <c r="J302" s="201">
        <f t="shared" si="50"/>
        <v>0</v>
      </c>
      <c r="K302" s="203"/>
      <c r="L302" s="204"/>
      <c r="M302" s="205" t="s">
        <v>1</v>
      </c>
      <c r="N302" s="206" t="s">
        <v>38</v>
      </c>
      <c r="O302" s="68"/>
      <c r="P302" s="193">
        <f t="shared" si="51"/>
        <v>0</v>
      </c>
      <c r="Q302" s="193">
        <v>2.5000000000000001E-3</v>
      </c>
      <c r="R302" s="193">
        <f t="shared" si="52"/>
        <v>5.0000000000000001E-3</v>
      </c>
      <c r="S302" s="193">
        <v>0</v>
      </c>
      <c r="T302" s="194">
        <f t="shared" si="53"/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95" t="s">
        <v>220</v>
      </c>
      <c r="AT302" s="195" t="s">
        <v>256</v>
      </c>
      <c r="AU302" s="195" t="s">
        <v>180</v>
      </c>
      <c r="AY302" s="14" t="s">
        <v>172</v>
      </c>
      <c r="BE302" s="196">
        <f t="shared" si="54"/>
        <v>0</v>
      </c>
      <c r="BF302" s="196">
        <f t="shared" si="55"/>
        <v>0</v>
      </c>
      <c r="BG302" s="196">
        <f t="shared" si="56"/>
        <v>0</v>
      </c>
      <c r="BH302" s="196">
        <f t="shared" si="57"/>
        <v>0</v>
      </c>
      <c r="BI302" s="196">
        <f t="shared" si="58"/>
        <v>0</v>
      </c>
      <c r="BJ302" s="14" t="s">
        <v>180</v>
      </c>
      <c r="BK302" s="196">
        <f t="shared" si="59"/>
        <v>0</v>
      </c>
      <c r="BL302" s="14" t="s">
        <v>179</v>
      </c>
      <c r="BM302" s="195" t="s">
        <v>1544</v>
      </c>
    </row>
    <row r="303" spans="1:65" s="2" customFormat="1" ht="24.2" customHeight="1">
      <c r="A303" s="31"/>
      <c r="B303" s="32"/>
      <c r="C303" s="197" t="s">
        <v>1256</v>
      </c>
      <c r="D303" s="197" t="s">
        <v>256</v>
      </c>
      <c r="E303" s="198" t="s">
        <v>1570</v>
      </c>
      <c r="F303" s="199" t="s">
        <v>1571</v>
      </c>
      <c r="G303" s="200" t="s">
        <v>1048</v>
      </c>
      <c r="H303" s="201">
        <v>2</v>
      </c>
      <c r="I303" s="202"/>
      <c r="J303" s="201">
        <f t="shared" si="50"/>
        <v>0</v>
      </c>
      <c r="K303" s="203"/>
      <c r="L303" s="204"/>
      <c r="M303" s="205" t="s">
        <v>1</v>
      </c>
      <c r="N303" s="206" t="s">
        <v>38</v>
      </c>
      <c r="O303" s="68"/>
      <c r="P303" s="193">
        <f t="shared" si="51"/>
        <v>0</v>
      </c>
      <c r="Q303" s="193">
        <v>2.5000000000000001E-3</v>
      </c>
      <c r="R303" s="193">
        <f t="shared" si="52"/>
        <v>5.0000000000000001E-3</v>
      </c>
      <c r="S303" s="193">
        <v>0</v>
      </c>
      <c r="T303" s="194">
        <f t="shared" si="53"/>
        <v>0</v>
      </c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R303" s="195" t="s">
        <v>220</v>
      </c>
      <c r="AT303" s="195" t="s">
        <v>256</v>
      </c>
      <c r="AU303" s="195" t="s">
        <v>180</v>
      </c>
      <c r="AY303" s="14" t="s">
        <v>172</v>
      </c>
      <c r="BE303" s="196">
        <f t="shared" si="54"/>
        <v>0</v>
      </c>
      <c r="BF303" s="196">
        <f t="shared" si="55"/>
        <v>0</v>
      </c>
      <c r="BG303" s="196">
        <f t="shared" si="56"/>
        <v>0</v>
      </c>
      <c r="BH303" s="196">
        <f t="shared" si="57"/>
        <v>0</v>
      </c>
      <c r="BI303" s="196">
        <f t="shared" si="58"/>
        <v>0</v>
      </c>
      <c r="BJ303" s="14" t="s">
        <v>180</v>
      </c>
      <c r="BK303" s="196">
        <f t="shared" si="59"/>
        <v>0</v>
      </c>
      <c r="BL303" s="14" t="s">
        <v>179</v>
      </c>
      <c r="BM303" s="195" t="s">
        <v>1547</v>
      </c>
    </row>
    <row r="304" spans="1:65" s="2" customFormat="1" ht="24.2" customHeight="1">
      <c r="A304" s="31"/>
      <c r="B304" s="32"/>
      <c r="C304" s="184" t="s">
        <v>1548</v>
      </c>
      <c r="D304" s="184" t="s">
        <v>175</v>
      </c>
      <c r="E304" s="185" t="s">
        <v>1573</v>
      </c>
      <c r="F304" s="186" t="s">
        <v>1574</v>
      </c>
      <c r="G304" s="187" t="s">
        <v>1048</v>
      </c>
      <c r="H304" s="188">
        <v>4</v>
      </c>
      <c r="I304" s="189"/>
      <c r="J304" s="188">
        <f t="shared" si="50"/>
        <v>0</v>
      </c>
      <c r="K304" s="190"/>
      <c r="L304" s="36"/>
      <c r="M304" s="191" t="s">
        <v>1</v>
      </c>
      <c r="N304" s="192" t="s">
        <v>38</v>
      </c>
      <c r="O304" s="68"/>
      <c r="P304" s="193">
        <f t="shared" si="51"/>
        <v>0</v>
      </c>
      <c r="Q304" s="193">
        <v>0</v>
      </c>
      <c r="R304" s="193">
        <f t="shared" si="52"/>
        <v>0</v>
      </c>
      <c r="S304" s="193">
        <v>0</v>
      </c>
      <c r="T304" s="194">
        <f t="shared" si="53"/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95" t="s">
        <v>179</v>
      </c>
      <c r="AT304" s="195" t="s">
        <v>175</v>
      </c>
      <c r="AU304" s="195" t="s">
        <v>180</v>
      </c>
      <c r="AY304" s="14" t="s">
        <v>172</v>
      </c>
      <c r="BE304" s="196">
        <f t="shared" si="54"/>
        <v>0</v>
      </c>
      <c r="BF304" s="196">
        <f t="shared" si="55"/>
        <v>0</v>
      </c>
      <c r="BG304" s="196">
        <f t="shared" si="56"/>
        <v>0</v>
      </c>
      <c r="BH304" s="196">
        <f t="shared" si="57"/>
        <v>0</v>
      </c>
      <c r="BI304" s="196">
        <f t="shared" si="58"/>
        <v>0</v>
      </c>
      <c r="BJ304" s="14" t="s">
        <v>180</v>
      </c>
      <c r="BK304" s="196">
        <f t="shared" si="59"/>
        <v>0</v>
      </c>
      <c r="BL304" s="14" t="s">
        <v>179</v>
      </c>
      <c r="BM304" s="195" t="s">
        <v>1551</v>
      </c>
    </row>
    <row r="305" spans="1:65" s="2" customFormat="1" ht="24.2" customHeight="1">
      <c r="A305" s="31"/>
      <c r="B305" s="32"/>
      <c r="C305" s="197" t="s">
        <v>1259</v>
      </c>
      <c r="D305" s="197" t="s">
        <v>256</v>
      </c>
      <c r="E305" s="198" t="s">
        <v>1577</v>
      </c>
      <c r="F305" s="199" t="s">
        <v>1578</v>
      </c>
      <c r="G305" s="200" t="s">
        <v>1048</v>
      </c>
      <c r="H305" s="201">
        <v>4</v>
      </c>
      <c r="I305" s="202"/>
      <c r="J305" s="201">
        <f t="shared" si="50"/>
        <v>0</v>
      </c>
      <c r="K305" s="203"/>
      <c r="L305" s="204"/>
      <c r="M305" s="205" t="s">
        <v>1</v>
      </c>
      <c r="N305" s="206" t="s">
        <v>38</v>
      </c>
      <c r="O305" s="68"/>
      <c r="P305" s="193">
        <f t="shared" si="51"/>
        <v>0</v>
      </c>
      <c r="Q305" s="193">
        <v>0</v>
      </c>
      <c r="R305" s="193">
        <f t="shared" si="52"/>
        <v>0</v>
      </c>
      <c r="S305" s="193">
        <v>0</v>
      </c>
      <c r="T305" s="194">
        <f t="shared" si="53"/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95" t="s">
        <v>220</v>
      </c>
      <c r="AT305" s="195" t="s">
        <v>256</v>
      </c>
      <c r="AU305" s="195" t="s">
        <v>180</v>
      </c>
      <c r="AY305" s="14" t="s">
        <v>172</v>
      </c>
      <c r="BE305" s="196">
        <f t="shared" si="54"/>
        <v>0</v>
      </c>
      <c r="BF305" s="196">
        <f t="shared" si="55"/>
        <v>0</v>
      </c>
      <c r="BG305" s="196">
        <f t="shared" si="56"/>
        <v>0</v>
      </c>
      <c r="BH305" s="196">
        <f t="shared" si="57"/>
        <v>0</v>
      </c>
      <c r="BI305" s="196">
        <f t="shared" si="58"/>
        <v>0</v>
      </c>
      <c r="BJ305" s="14" t="s">
        <v>180</v>
      </c>
      <c r="BK305" s="196">
        <f t="shared" si="59"/>
        <v>0</v>
      </c>
      <c r="BL305" s="14" t="s">
        <v>179</v>
      </c>
      <c r="BM305" s="195" t="s">
        <v>1554</v>
      </c>
    </row>
    <row r="306" spans="1:65" s="2" customFormat="1" ht="24.2" customHeight="1">
      <c r="A306" s="31"/>
      <c r="B306" s="32"/>
      <c r="C306" s="184" t="s">
        <v>1555</v>
      </c>
      <c r="D306" s="184" t="s">
        <v>175</v>
      </c>
      <c r="E306" s="185" t="s">
        <v>1909</v>
      </c>
      <c r="F306" s="186" t="s">
        <v>1910</v>
      </c>
      <c r="G306" s="187" t="s">
        <v>1048</v>
      </c>
      <c r="H306" s="188">
        <v>4</v>
      </c>
      <c r="I306" s="189"/>
      <c r="J306" s="188">
        <f t="shared" si="50"/>
        <v>0</v>
      </c>
      <c r="K306" s="190"/>
      <c r="L306" s="36"/>
      <c r="M306" s="191" t="s">
        <v>1</v>
      </c>
      <c r="N306" s="192" t="s">
        <v>38</v>
      </c>
      <c r="O306" s="68"/>
      <c r="P306" s="193">
        <f t="shared" si="51"/>
        <v>0</v>
      </c>
      <c r="Q306" s="193">
        <v>0</v>
      </c>
      <c r="R306" s="193">
        <f t="shared" si="52"/>
        <v>0</v>
      </c>
      <c r="S306" s="193">
        <v>0</v>
      </c>
      <c r="T306" s="194">
        <f t="shared" si="53"/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95" t="s">
        <v>179</v>
      </c>
      <c r="AT306" s="195" t="s">
        <v>175</v>
      </c>
      <c r="AU306" s="195" t="s">
        <v>180</v>
      </c>
      <c r="AY306" s="14" t="s">
        <v>172</v>
      </c>
      <c r="BE306" s="196">
        <f t="shared" si="54"/>
        <v>0</v>
      </c>
      <c r="BF306" s="196">
        <f t="shared" si="55"/>
        <v>0</v>
      </c>
      <c r="BG306" s="196">
        <f t="shared" si="56"/>
        <v>0</v>
      </c>
      <c r="BH306" s="196">
        <f t="shared" si="57"/>
        <v>0</v>
      </c>
      <c r="BI306" s="196">
        <f t="shared" si="58"/>
        <v>0</v>
      </c>
      <c r="BJ306" s="14" t="s">
        <v>180</v>
      </c>
      <c r="BK306" s="196">
        <f t="shared" si="59"/>
        <v>0</v>
      </c>
      <c r="BL306" s="14" t="s">
        <v>179</v>
      </c>
      <c r="BM306" s="195" t="s">
        <v>1558</v>
      </c>
    </row>
    <row r="307" spans="1:65" s="2" customFormat="1" ht="24.2" customHeight="1">
      <c r="A307" s="31"/>
      <c r="B307" s="32"/>
      <c r="C307" s="184" t="s">
        <v>1262</v>
      </c>
      <c r="D307" s="184" t="s">
        <v>175</v>
      </c>
      <c r="E307" s="185" t="s">
        <v>1580</v>
      </c>
      <c r="F307" s="186" t="s">
        <v>1581</v>
      </c>
      <c r="G307" s="187" t="s">
        <v>1048</v>
      </c>
      <c r="H307" s="188">
        <v>7</v>
      </c>
      <c r="I307" s="189"/>
      <c r="J307" s="188">
        <f t="shared" si="50"/>
        <v>0</v>
      </c>
      <c r="K307" s="190"/>
      <c r="L307" s="36"/>
      <c r="M307" s="191" t="s">
        <v>1</v>
      </c>
      <c r="N307" s="192" t="s">
        <v>38</v>
      </c>
      <c r="O307" s="68"/>
      <c r="P307" s="193">
        <f t="shared" si="51"/>
        <v>0</v>
      </c>
      <c r="Q307" s="193">
        <v>0</v>
      </c>
      <c r="R307" s="193">
        <f t="shared" si="52"/>
        <v>0</v>
      </c>
      <c r="S307" s="193">
        <v>0</v>
      </c>
      <c r="T307" s="194">
        <f t="shared" si="53"/>
        <v>0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R307" s="195" t="s">
        <v>179</v>
      </c>
      <c r="AT307" s="195" t="s">
        <v>175</v>
      </c>
      <c r="AU307" s="195" t="s">
        <v>180</v>
      </c>
      <c r="AY307" s="14" t="s">
        <v>172</v>
      </c>
      <c r="BE307" s="196">
        <f t="shared" si="54"/>
        <v>0</v>
      </c>
      <c r="BF307" s="196">
        <f t="shared" si="55"/>
        <v>0</v>
      </c>
      <c r="BG307" s="196">
        <f t="shared" si="56"/>
        <v>0</v>
      </c>
      <c r="BH307" s="196">
        <f t="shared" si="57"/>
        <v>0</v>
      </c>
      <c r="BI307" s="196">
        <f t="shared" si="58"/>
        <v>0</v>
      </c>
      <c r="BJ307" s="14" t="s">
        <v>180</v>
      </c>
      <c r="BK307" s="196">
        <f t="shared" si="59"/>
        <v>0</v>
      </c>
      <c r="BL307" s="14" t="s">
        <v>179</v>
      </c>
      <c r="BM307" s="195" t="s">
        <v>1561</v>
      </c>
    </row>
    <row r="308" spans="1:65" s="2" customFormat="1" ht="24.2" customHeight="1">
      <c r="A308" s="31"/>
      <c r="B308" s="32"/>
      <c r="C308" s="197" t="s">
        <v>1562</v>
      </c>
      <c r="D308" s="197" t="s">
        <v>256</v>
      </c>
      <c r="E308" s="198" t="s">
        <v>1584</v>
      </c>
      <c r="F308" s="199" t="s">
        <v>1585</v>
      </c>
      <c r="G308" s="200" t="s">
        <v>1048</v>
      </c>
      <c r="H308" s="201">
        <v>7</v>
      </c>
      <c r="I308" s="202"/>
      <c r="J308" s="201">
        <f t="shared" si="50"/>
        <v>0</v>
      </c>
      <c r="K308" s="203"/>
      <c r="L308" s="204"/>
      <c r="M308" s="205" t="s">
        <v>1</v>
      </c>
      <c r="N308" s="206" t="s">
        <v>38</v>
      </c>
      <c r="O308" s="68"/>
      <c r="P308" s="193">
        <f t="shared" si="51"/>
        <v>0</v>
      </c>
      <c r="Q308" s="193">
        <v>2.2499999999999999E-2</v>
      </c>
      <c r="R308" s="193">
        <f t="shared" si="52"/>
        <v>0.1575</v>
      </c>
      <c r="S308" s="193">
        <v>0</v>
      </c>
      <c r="T308" s="194">
        <f t="shared" si="53"/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95" t="s">
        <v>220</v>
      </c>
      <c r="AT308" s="195" t="s">
        <v>256</v>
      </c>
      <c r="AU308" s="195" t="s">
        <v>180</v>
      </c>
      <c r="AY308" s="14" t="s">
        <v>172</v>
      </c>
      <c r="BE308" s="196">
        <f t="shared" si="54"/>
        <v>0</v>
      </c>
      <c r="BF308" s="196">
        <f t="shared" si="55"/>
        <v>0</v>
      </c>
      <c r="BG308" s="196">
        <f t="shared" si="56"/>
        <v>0</v>
      </c>
      <c r="BH308" s="196">
        <f t="shared" si="57"/>
        <v>0</v>
      </c>
      <c r="BI308" s="196">
        <f t="shared" si="58"/>
        <v>0</v>
      </c>
      <c r="BJ308" s="14" t="s">
        <v>180</v>
      </c>
      <c r="BK308" s="196">
        <f t="shared" si="59"/>
        <v>0</v>
      </c>
      <c r="BL308" s="14" t="s">
        <v>179</v>
      </c>
      <c r="BM308" s="195" t="s">
        <v>1565</v>
      </c>
    </row>
    <row r="309" spans="1:65" s="2" customFormat="1" ht="24.2" customHeight="1">
      <c r="A309" s="31"/>
      <c r="B309" s="32"/>
      <c r="C309" s="184" t="s">
        <v>1265</v>
      </c>
      <c r="D309" s="184" t="s">
        <v>175</v>
      </c>
      <c r="E309" s="185" t="s">
        <v>1587</v>
      </c>
      <c r="F309" s="186" t="s">
        <v>1588</v>
      </c>
      <c r="G309" s="187" t="s">
        <v>1048</v>
      </c>
      <c r="H309" s="188">
        <v>1</v>
      </c>
      <c r="I309" s="189"/>
      <c r="J309" s="188">
        <f t="shared" si="50"/>
        <v>0</v>
      </c>
      <c r="K309" s="190"/>
      <c r="L309" s="36"/>
      <c r="M309" s="191" t="s">
        <v>1</v>
      </c>
      <c r="N309" s="192" t="s">
        <v>38</v>
      </c>
      <c r="O309" s="68"/>
      <c r="P309" s="193">
        <f t="shared" si="51"/>
        <v>0</v>
      </c>
      <c r="Q309" s="193">
        <v>0</v>
      </c>
      <c r="R309" s="193">
        <f t="shared" si="52"/>
        <v>0</v>
      </c>
      <c r="S309" s="193">
        <v>0</v>
      </c>
      <c r="T309" s="194">
        <f t="shared" si="53"/>
        <v>0</v>
      </c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R309" s="195" t="s">
        <v>179</v>
      </c>
      <c r="AT309" s="195" t="s">
        <v>175</v>
      </c>
      <c r="AU309" s="195" t="s">
        <v>180</v>
      </c>
      <c r="AY309" s="14" t="s">
        <v>172</v>
      </c>
      <c r="BE309" s="196">
        <f t="shared" si="54"/>
        <v>0</v>
      </c>
      <c r="BF309" s="196">
        <f t="shared" si="55"/>
        <v>0</v>
      </c>
      <c r="BG309" s="196">
        <f t="shared" si="56"/>
        <v>0</v>
      </c>
      <c r="BH309" s="196">
        <f t="shared" si="57"/>
        <v>0</v>
      </c>
      <c r="BI309" s="196">
        <f t="shared" si="58"/>
        <v>0</v>
      </c>
      <c r="BJ309" s="14" t="s">
        <v>180</v>
      </c>
      <c r="BK309" s="196">
        <f t="shared" si="59"/>
        <v>0</v>
      </c>
      <c r="BL309" s="14" t="s">
        <v>179</v>
      </c>
      <c r="BM309" s="195" t="s">
        <v>1568</v>
      </c>
    </row>
    <row r="310" spans="1:65" s="2" customFormat="1" ht="24.2" customHeight="1">
      <c r="A310" s="31"/>
      <c r="B310" s="32"/>
      <c r="C310" s="197" t="s">
        <v>1569</v>
      </c>
      <c r="D310" s="197" t="s">
        <v>256</v>
      </c>
      <c r="E310" s="198" t="s">
        <v>1591</v>
      </c>
      <c r="F310" s="199" t="s">
        <v>2374</v>
      </c>
      <c r="G310" s="200" t="s">
        <v>1048</v>
      </c>
      <c r="H310" s="201">
        <v>1</v>
      </c>
      <c r="I310" s="202"/>
      <c r="J310" s="201">
        <f t="shared" ref="J310:J330" si="60">ROUND(I310*H310,2)</f>
        <v>0</v>
      </c>
      <c r="K310" s="203"/>
      <c r="L310" s="204"/>
      <c r="M310" s="205" t="s">
        <v>1</v>
      </c>
      <c r="N310" s="206" t="s">
        <v>38</v>
      </c>
      <c r="O310" s="68"/>
      <c r="P310" s="193">
        <f t="shared" ref="P310:P330" si="61">O310*H310</f>
        <v>0</v>
      </c>
      <c r="Q310" s="193">
        <v>0.05</v>
      </c>
      <c r="R310" s="193">
        <f t="shared" ref="R310:R330" si="62">Q310*H310</f>
        <v>0.05</v>
      </c>
      <c r="S310" s="193">
        <v>0</v>
      </c>
      <c r="T310" s="194">
        <f t="shared" ref="T310:T330" si="63">S310*H310</f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95" t="s">
        <v>220</v>
      </c>
      <c r="AT310" s="195" t="s">
        <v>256</v>
      </c>
      <c r="AU310" s="195" t="s">
        <v>180</v>
      </c>
      <c r="AY310" s="14" t="s">
        <v>172</v>
      </c>
      <c r="BE310" s="196">
        <f t="shared" ref="BE310:BE330" si="64">IF(N310="základná",J310,0)</f>
        <v>0</v>
      </c>
      <c r="BF310" s="196">
        <f t="shared" ref="BF310:BF330" si="65">IF(N310="znížená",J310,0)</f>
        <v>0</v>
      </c>
      <c r="BG310" s="196">
        <f t="shared" ref="BG310:BG330" si="66">IF(N310="zákl. prenesená",J310,0)</f>
        <v>0</v>
      </c>
      <c r="BH310" s="196">
        <f t="shared" ref="BH310:BH330" si="67">IF(N310="zníž. prenesená",J310,0)</f>
        <v>0</v>
      </c>
      <c r="BI310" s="196">
        <f t="shared" ref="BI310:BI330" si="68">IF(N310="nulová",J310,0)</f>
        <v>0</v>
      </c>
      <c r="BJ310" s="14" t="s">
        <v>180</v>
      </c>
      <c r="BK310" s="196">
        <f t="shared" ref="BK310:BK330" si="69">ROUND(I310*H310,2)</f>
        <v>0</v>
      </c>
      <c r="BL310" s="14" t="s">
        <v>179</v>
      </c>
      <c r="BM310" s="195" t="s">
        <v>1572</v>
      </c>
    </row>
    <row r="311" spans="1:65" s="2" customFormat="1" ht="24.2" customHeight="1">
      <c r="A311" s="31"/>
      <c r="B311" s="32"/>
      <c r="C311" s="184" t="s">
        <v>1269</v>
      </c>
      <c r="D311" s="184" t="s">
        <v>175</v>
      </c>
      <c r="E311" s="185" t="s">
        <v>1594</v>
      </c>
      <c r="F311" s="186" t="s">
        <v>1595</v>
      </c>
      <c r="G311" s="187" t="s">
        <v>1048</v>
      </c>
      <c r="H311" s="188">
        <v>1</v>
      </c>
      <c r="I311" s="189"/>
      <c r="J311" s="188">
        <f t="shared" si="60"/>
        <v>0</v>
      </c>
      <c r="K311" s="190"/>
      <c r="L311" s="36"/>
      <c r="M311" s="191" t="s">
        <v>1</v>
      </c>
      <c r="N311" s="192" t="s">
        <v>38</v>
      </c>
      <c r="O311" s="68"/>
      <c r="P311" s="193">
        <f t="shared" si="61"/>
        <v>0</v>
      </c>
      <c r="Q311" s="193">
        <v>0</v>
      </c>
      <c r="R311" s="193">
        <f t="shared" si="62"/>
        <v>0</v>
      </c>
      <c r="S311" s="193">
        <v>0</v>
      </c>
      <c r="T311" s="194">
        <f t="shared" si="63"/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95" t="s">
        <v>179</v>
      </c>
      <c r="AT311" s="195" t="s">
        <v>175</v>
      </c>
      <c r="AU311" s="195" t="s">
        <v>180</v>
      </c>
      <c r="AY311" s="14" t="s">
        <v>172</v>
      </c>
      <c r="BE311" s="196">
        <f t="shared" si="64"/>
        <v>0</v>
      </c>
      <c r="BF311" s="196">
        <f t="shared" si="65"/>
        <v>0</v>
      </c>
      <c r="BG311" s="196">
        <f t="shared" si="66"/>
        <v>0</v>
      </c>
      <c r="BH311" s="196">
        <f t="shared" si="67"/>
        <v>0</v>
      </c>
      <c r="BI311" s="196">
        <f t="shared" si="68"/>
        <v>0</v>
      </c>
      <c r="BJ311" s="14" t="s">
        <v>180</v>
      </c>
      <c r="BK311" s="196">
        <f t="shared" si="69"/>
        <v>0</v>
      </c>
      <c r="BL311" s="14" t="s">
        <v>179</v>
      </c>
      <c r="BM311" s="195" t="s">
        <v>1575</v>
      </c>
    </row>
    <row r="312" spans="1:65" s="2" customFormat="1" ht="24.2" customHeight="1">
      <c r="A312" s="31"/>
      <c r="B312" s="32"/>
      <c r="C312" s="197" t="s">
        <v>1576</v>
      </c>
      <c r="D312" s="197" t="s">
        <v>256</v>
      </c>
      <c r="E312" s="198" t="s">
        <v>1598</v>
      </c>
      <c r="F312" s="199" t="s">
        <v>1599</v>
      </c>
      <c r="G312" s="200" t="s">
        <v>1048</v>
      </c>
      <c r="H312" s="201">
        <v>1</v>
      </c>
      <c r="I312" s="202"/>
      <c r="J312" s="201">
        <f t="shared" si="60"/>
        <v>0</v>
      </c>
      <c r="K312" s="203"/>
      <c r="L312" s="204"/>
      <c r="M312" s="205" t="s">
        <v>1</v>
      </c>
      <c r="N312" s="206" t="s">
        <v>38</v>
      </c>
      <c r="O312" s="68"/>
      <c r="P312" s="193">
        <f t="shared" si="61"/>
        <v>0</v>
      </c>
      <c r="Q312" s="193">
        <v>2.5999999999999999E-2</v>
      </c>
      <c r="R312" s="193">
        <f t="shared" si="62"/>
        <v>2.5999999999999999E-2</v>
      </c>
      <c r="S312" s="193">
        <v>0</v>
      </c>
      <c r="T312" s="194">
        <f t="shared" si="63"/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95" t="s">
        <v>220</v>
      </c>
      <c r="AT312" s="195" t="s">
        <v>256</v>
      </c>
      <c r="AU312" s="195" t="s">
        <v>180</v>
      </c>
      <c r="AY312" s="14" t="s">
        <v>172</v>
      </c>
      <c r="BE312" s="196">
        <f t="shared" si="64"/>
        <v>0</v>
      </c>
      <c r="BF312" s="196">
        <f t="shared" si="65"/>
        <v>0</v>
      </c>
      <c r="BG312" s="196">
        <f t="shared" si="66"/>
        <v>0</v>
      </c>
      <c r="BH312" s="196">
        <f t="shared" si="67"/>
        <v>0</v>
      </c>
      <c r="BI312" s="196">
        <f t="shared" si="68"/>
        <v>0</v>
      </c>
      <c r="BJ312" s="14" t="s">
        <v>180</v>
      </c>
      <c r="BK312" s="196">
        <f t="shared" si="69"/>
        <v>0</v>
      </c>
      <c r="BL312" s="14" t="s">
        <v>179</v>
      </c>
      <c r="BM312" s="195" t="s">
        <v>1579</v>
      </c>
    </row>
    <row r="313" spans="1:65" s="2" customFormat="1" ht="24.2" customHeight="1">
      <c r="A313" s="31"/>
      <c r="B313" s="32"/>
      <c r="C313" s="184" t="s">
        <v>1272</v>
      </c>
      <c r="D313" s="184" t="s">
        <v>175</v>
      </c>
      <c r="E313" s="185" t="s">
        <v>1601</v>
      </c>
      <c r="F313" s="186" t="s">
        <v>1602</v>
      </c>
      <c r="G313" s="187" t="s">
        <v>1048</v>
      </c>
      <c r="H313" s="188">
        <v>1</v>
      </c>
      <c r="I313" s="189"/>
      <c r="J313" s="188">
        <f t="shared" si="60"/>
        <v>0</v>
      </c>
      <c r="K313" s="190"/>
      <c r="L313" s="36"/>
      <c r="M313" s="191" t="s">
        <v>1</v>
      </c>
      <c r="N313" s="192" t="s">
        <v>38</v>
      </c>
      <c r="O313" s="68"/>
      <c r="P313" s="193">
        <f t="shared" si="61"/>
        <v>0</v>
      </c>
      <c r="Q313" s="193">
        <v>0</v>
      </c>
      <c r="R313" s="193">
        <f t="shared" si="62"/>
        <v>0</v>
      </c>
      <c r="S313" s="193">
        <v>0</v>
      </c>
      <c r="T313" s="194">
        <f t="shared" si="63"/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95" t="s">
        <v>179</v>
      </c>
      <c r="AT313" s="195" t="s">
        <v>175</v>
      </c>
      <c r="AU313" s="195" t="s">
        <v>180</v>
      </c>
      <c r="AY313" s="14" t="s">
        <v>172</v>
      </c>
      <c r="BE313" s="196">
        <f t="shared" si="64"/>
        <v>0</v>
      </c>
      <c r="BF313" s="196">
        <f t="shared" si="65"/>
        <v>0</v>
      </c>
      <c r="BG313" s="196">
        <f t="shared" si="66"/>
        <v>0</v>
      </c>
      <c r="BH313" s="196">
        <f t="shared" si="67"/>
        <v>0</v>
      </c>
      <c r="BI313" s="196">
        <f t="shared" si="68"/>
        <v>0</v>
      </c>
      <c r="BJ313" s="14" t="s">
        <v>180</v>
      </c>
      <c r="BK313" s="196">
        <f t="shared" si="69"/>
        <v>0</v>
      </c>
      <c r="BL313" s="14" t="s">
        <v>179</v>
      </c>
      <c r="BM313" s="195" t="s">
        <v>1582</v>
      </c>
    </row>
    <row r="314" spans="1:65" s="2" customFormat="1" ht="24.2" customHeight="1">
      <c r="A314" s="31"/>
      <c r="B314" s="32"/>
      <c r="C314" s="184" t="s">
        <v>1583</v>
      </c>
      <c r="D314" s="184" t="s">
        <v>175</v>
      </c>
      <c r="E314" s="185" t="s">
        <v>2209</v>
      </c>
      <c r="F314" s="186" t="s">
        <v>2210</v>
      </c>
      <c r="G314" s="187" t="s">
        <v>1048</v>
      </c>
      <c r="H314" s="188">
        <v>2</v>
      </c>
      <c r="I314" s="189"/>
      <c r="J314" s="188">
        <f t="shared" si="60"/>
        <v>0</v>
      </c>
      <c r="K314" s="190"/>
      <c r="L314" s="36"/>
      <c r="M314" s="191" t="s">
        <v>1</v>
      </c>
      <c r="N314" s="192" t="s">
        <v>38</v>
      </c>
      <c r="O314" s="68"/>
      <c r="P314" s="193">
        <f t="shared" si="61"/>
        <v>0</v>
      </c>
      <c r="Q314" s="193">
        <v>0</v>
      </c>
      <c r="R314" s="193">
        <f t="shared" si="62"/>
        <v>0</v>
      </c>
      <c r="S314" s="193">
        <v>0</v>
      </c>
      <c r="T314" s="194">
        <f t="shared" si="63"/>
        <v>0</v>
      </c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R314" s="195" t="s">
        <v>179</v>
      </c>
      <c r="AT314" s="195" t="s">
        <v>175</v>
      </c>
      <c r="AU314" s="195" t="s">
        <v>180</v>
      </c>
      <c r="AY314" s="14" t="s">
        <v>172</v>
      </c>
      <c r="BE314" s="196">
        <f t="shared" si="64"/>
        <v>0</v>
      </c>
      <c r="BF314" s="196">
        <f t="shared" si="65"/>
        <v>0</v>
      </c>
      <c r="BG314" s="196">
        <f t="shared" si="66"/>
        <v>0</v>
      </c>
      <c r="BH314" s="196">
        <f t="shared" si="67"/>
        <v>0</v>
      </c>
      <c r="BI314" s="196">
        <f t="shared" si="68"/>
        <v>0</v>
      </c>
      <c r="BJ314" s="14" t="s">
        <v>180</v>
      </c>
      <c r="BK314" s="196">
        <f t="shared" si="69"/>
        <v>0</v>
      </c>
      <c r="BL314" s="14" t="s">
        <v>179</v>
      </c>
      <c r="BM314" s="195" t="s">
        <v>1586</v>
      </c>
    </row>
    <row r="315" spans="1:65" s="2" customFormat="1" ht="24.2" customHeight="1">
      <c r="A315" s="31"/>
      <c r="B315" s="32"/>
      <c r="C315" s="184" t="s">
        <v>1276</v>
      </c>
      <c r="D315" s="184" t="s">
        <v>175</v>
      </c>
      <c r="E315" s="185" t="s">
        <v>1605</v>
      </c>
      <c r="F315" s="186" t="s">
        <v>1606</v>
      </c>
      <c r="G315" s="187" t="s">
        <v>1048</v>
      </c>
      <c r="H315" s="188">
        <v>1</v>
      </c>
      <c r="I315" s="189"/>
      <c r="J315" s="188">
        <f t="shared" si="60"/>
        <v>0</v>
      </c>
      <c r="K315" s="190"/>
      <c r="L315" s="36"/>
      <c r="M315" s="191" t="s">
        <v>1</v>
      </c>
      <c r="N315" s="192" t="s">
        <v>38</v>
      </c>
      <c r="O315" s="68"/>
      <c r="P315" s="193">
        <f t="shared" si="61"/>
        <v>0</v>
      </c>
      <c r="Q315" s="193">
        <v>0</v>
      </c>
      <c r="R315" s="193">
        <f t="shared" si="62"/>
        <v>0</v>
      </c>
      <c r="S315" s="193">
        <v>0</v>
      </c>
      <c r="T315" s="194">
        <f t="shared" si="63"/>
        <v>0</v>
      </c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R315" s="195" t="s">
        <v>179</v>
      </c>
      <c r="AT315" s="195" t="s">
        <v>175</v>
      </c>
      <c r="AU315" s="195" t="s">
        <v>180</v>
      </c>
      <c r="AY315" s="14" t="s">
        <v>172</v>
      </c>
      <c r="BE315" s="196">
        <f t="shared" si="64"/>
        <v>0</v>
      </c>
      <c r="BF315" s="196">
        <f t="shared" si="65"/>
        <v>0</v>
      </c>
      <c r="BG315" s="196">
        <f t="shared" si="66"/>
        <v>0</v>
      </c>
      <c r="BH315" s="196">
        <f t="shared" si="67"/>
        <v>0</v>
      </c>
      <c r="BI315" s="196">
        <f t="shared" si="68"/>
        <v>0</v>
      </c>
      <c r="BJ315" s="14" t="s">
        <v>180</v>
      </c>
      <c r="BK315" s="196">
        <f t="shared" si="69"/>
        <v>0</v>
      </c>
      <c r="BL315" s="14" t="s">
        <v>179</v>
      </c>
      <c r="BM315" s="195" t="s">
        <v>1589</v>
      </c>
    </row>
    <row r="316" spans="1:65" s="2" customFormat="1" ht="24.2" customHeight="1">
      <c r="A316" s="31"/>
      <c r="B316" s="32"/>
      <c r="C316" s="184" t="s">
        <v>1590</v>
      </c>
      <c r="D316" s="184" t="s">
        <v>175</v>
      </c>
      <c r="E316" s="185" t="s">
        <v>1608</v>
      </c>
      <c r="F316" s="186" t="s">
        <v>1609</v>
      </c>
      <c r="G316" s="187" t="s">
        <v>1048</v>
      </c>
      <c r="H316" s="188">
        <v>1</v>
      </c>
      <c r="I316" s="189"/>
      <c r="J316" s="188">
        <f t="shared" si="60"/>
        <v>0</v>
      </c>
      <c r="K316" s="190"/>
      <c r="L316" s="36"/>
      <c r="M316" s="191" t="s">
        <v>1</v>
      </c>
      <c r="N316" s="192" t="s">
        <v>38</v>
      </c>
      <c r="O316" s="68"/>
      <c r="P316" s="193">
        <f t="shared" si="61"/>
        <v>0</v>
      </c>
      <c r="Q316" s="193">
        <v>0</v>
      </c>
      <c r="R316" s="193">
        <f t="shared" si="62"/>
        <v>0</v>
      </c>
      <c r="S316" s="193">
        <v>0</v>
      </c>
      <c r="T316" s="194">
        <f t="shared" si="63"/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95" t="s">
        <v>179</v>
      </c>
      <c r="AT316" s="195" t="s">
        <v>175</v>
      </c>
      <c r="AU316" s="195" t="s">
        <v>180</v>
      </c>
      <c r="AY316" s="14" t="s">
        <v>172</v>
      </c>
      <c r="BE316" s="196">
        <f t="shared" si="64"/>
        <v>0</v>
      </c>
      <c r="BF316" s="196">
        <f t="shared" si="65"/>
        <v>0</v>
      </c>
      <c r="BG316" s="196">
        <f t="shared" si="66"/>
        <v>0</v>
      </c>
      <c r="BH316" s="196">
        <f t="shared" si="67"/>
        <v>0</v>
      </c>
      <c r="BI316" s="196">
        <f t="shared" si="68"/>
        <v>0</v>
      </c>
      <c r="BJ316" s="14" t="s">
        <v>180</v>
      </c>
      <c r="BK316" s="196">
        <f t="shared" si="69"/>
        <v>0</v>
      </c>
      <c r="BL316" s="14" t="s">
        <v>179</v>
      </c>
      <c r="BM316" s="195" t="s">
        <v>1593</v>
      </c>
    </row>
    <row r="317" spans="1:65" s="2" customFormat="1" ht="24.2" customHeight="1">
      <c r="A317" s="31"/>
      <c r="B317" s="32"/>
      <c r="C317" s="184" t="s">
        <v>1279</v>
      </c>
      <c r="D317" s="184" t="s">
        <v>175</v>
      </c>
      <c r="E317" s="185" t="s">
        <v>1612</v>
      </c>
      <c r="F317" s="186" t="s">
        <v>1613</v>
      </c>
      <c r="G317" s="187" t="s">
        <v>1048</v>
      </c>
      <c r="H317" s="188">
        <v>1</v>
      </c>
      <c r="I317" s="189"/>
      <c r="J317" s="188">
        <f t="shared" si="60"/>
        <v>0</v>
      </c>
      <c r="K317" s="190"/>
      <c r="L317" s="36"/>
      <c r="M317" s="191" t="s">
        <v>1</v>
      </c>
      <c r="N317" s="192" t="s">
        <v>38</v>
      </c>
      <c r="O317" s="68"/>
      <c r="P317" s="193">
        <f t="shared" si="61"/>
        <v>0</v>
      </c>
      <c r="Q317" s="193">
        <v>0</v>
      </c>
      <c r="R317" s="193">
        <f t="shared" si="62"/>
        <v>0</v>
      </c>
      <c r="S317" s="193">
        <v>0</v>
      </c>
      <c r="T317" s="194">
        <f t="shared" si="63"/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95" t="s">
        <v>179</v>
      </c>
      <c r="AT317" s="195" t="s">
        <v>175</v>
      </c>
      <c r="AU317" s="195" t="s">
        <v>180</v>
      </c>
      <c r="AY317" s="14" t="s">
        <v>172</v>
      </c>
      <c r="BE317" s="196">
        <f t="shared" si="64"/>
        <v>0</v>
      </c>
      <c r="BF317" s="196">
        <f t="shared" si="65"/>
        <v>0</v>
      </c>
      <c r="BG317" s="196">
        <f t="shared" si="66"/>
        <v>0</v>
      </c>
      <c r="BH317" s="196">
        <f t="shared" si="67"/>
        <v>0</v>
      </c>
      <c r="BI317" s="196">
        <f t="shared" si="68"/>
        <v>0</v>
      </c>
      <c r="BJ317" s="14" t="s">
        <v>180</v>
      </c>
      <c r="BK317" s="196">
        <f t="shared" si="69"/>
        <v>0</v>
      </c>
      <c r="BL317" s="14" t="s">
        <v>179</v>
      </c>
      <c r="BM317" s="195" t="s">
        <v>1596</v>
      </c>
    </row>
    <row r="318" spans="1:65" s="2" customFormat="1" ht="24.2" customHeight="1">
      <c r="A318" s="31"/>
      <c r="B318" s="32"/>
      <c r="C318" s="184" t="s">
        <v>1597</v>
      </c>
      <c r="D318" s="184" t="s">
        <v>175</v>
      </c>
      <c r="E318" s="185" t="s">
        <v>1615</v>
      </c>
      <c r="F318" s="186" t="s">
        <v>1616</v>
      </c>
      <c r="G318" s="187" t="s">
        <v>1048</v>
      </c>
      <c r="H318" s="188">
        <v>6</v>
      </c>
      <c r="I318" s="189"/>
      <c r="J318" s="188">
        <f t="shared" si="60"/>
        <v>0</v>
      </c>
      <c r="K318" s="190"/>
      <c r="L318" s="36"/>
      <c r="M318" s="191" t="s">
        <v>1</v>
      </c>
      <c r="N318" s="192" t="s">
        <v>38</v>
      </c>
      <c r="O318" s="68"/>
      <c r="P318" s="193">
        <f t="shared" si="61"/>
        <v>0</v>
      </c>
      <c r="Q318" s="193">
        <v>0</v>
      </c>
      <c r="R318" s="193">
        <f t="shared" si="62"/>
        <v>0</v>
      </c>
      <c r="S318" s="193">
        <v>0</v>
      </c>
      <c r="T318" s="194">
        <f t="shared" si="63"/>
        <v>0</v>
      </c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R318" s="195" t="s">
        <v>179</v>
      </c>
      <c r="AT318" s="195" t="s">
        <v>175</v>
      </c>
      <c r="AU318" s="195" t="s">
        <v>180</v>
      </c>
      <c r="AY318" s="14" t="s">
        <v>172</v>
      </c>
      <c r="BE318" s="196">
        <f t="shared" si="64"/>
        <v>0</v>
      </c>
      <c r="BF318" s="196">
        <f t="shared" si="65"/>
        <v>0</v>
      </c>
      <c r="BG318" s="196">
        <f t="shared" si="66"/>
        <v>0</v>
      </c>
      <c r="BH318" s="196">
        <f t="shared" si="67"/>
        <v>0</v>
      </c>
      <c r="BI318" s="196">
        <f t="shared" si="68"/>
        <v>0</v>
      </c>
      <c r="BJ318" s="14" t="s">
        <v>180</v>
      </c>
      <c r="BK318" s="196">
        <f t="shared" si="69"/>
        <v>0</v>
      </c>
      <c r="BL318" s="14" t="s">
        <v>179</v>
      </c>
      <c r="BM318" s="195" t="s">
        <v>1600</v>
      </c>
    </row>
    <row r="319" spans="1:65" s="2" customFormat="1" ht="24.2" customHeight="1">
      <c r="A319" s="31"/>
      <c r="B319" s="32"/>
      <c r="C319" s="184" t="s">
        <v>1283</v>
      </c>
      <c r="D319" s="184" t="s">
        <v>175</v>
      </c>
      <c r="E319" s="185" t="s">
        <v>1619</v>
      </c>
      <c r="F319" s="186" t="s">
        <v>1620</v>
      </c>
      <c r="G319" s="187" t="s">
        <v>1048</v>
      </c>
      <c r="H319" s="188">
        <v>1</v>
      </c>
      <c r="I319" s="189"/>
      <c r="J319" s="188">
        <f t="shared" si="60"/>
        <v>0</v>
      </c>
      <c r="K319" s="190"/>
      <c r="L319" s="36"/>
      <c r="M319" s="191" t="s">
        <v>1</v>
      </c>
      <c r="N319" s="192" t="s">
        <v>38</v>
      </c>
      <c r="O319" s="68"/>
      <c r="P319" s="193">
        <f t="shared" si="61"/>
        <v>0</v>
      </c>
      <c r="Q319" s="193">
        <v>0</v>
      </c>
      <c r="R319" s="193">
        <f t="shared" si="62"/>
        <v>0</v>
      </c>
      <c r="S319" s="193">
        <v>0</v>
      </c>
      <c r="T319" s="194">
        <f t="shared" si="63"/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95" t="s">
        <v>179</v>
      </c>
      <c r="AT319" s="195" t="s">
        <v>175</v>
      </c>
      <c r="AU319" s="195" t="s">
        <v>180</v>
      </c>
      <c r="AY319" s="14" t="s">
        <v>172</v>
      </c>
      <c r="BE319" s="196">
        <f t="shared" si="64"/>
        <v>0</v>
      </c>
      <c r="BF319" s="196">
        <f t="shared" si="65"/>
        <v>0</v>
      </c>
      <c r="BG319" s="196">
        <f t="shared" si="66"/>
        <v>0</v>
      </c>
      <c r="BH319" s="196">
        <f t="shared" si="67"/>
        <v>0</v>
      </c>
      <c r="BI319" s="196">
        <f t="shared" si="68"/>
        <v>0</v>
      </c>
      <c r="BJ319" s="14" t="s">
        <v>180</v>
      </c>
      <c r="BK319" s="196">
        <f t="shared" si="69"/>
        <v>0</v>
      </c>
      <c r="BL319" s="14" t="s">
        <v>179</v>
      </c>
      <c r="BM319" s="195" t="s">
        <v>1603</v>
      </c>
    </row>
    <row r="320" spans="1:65" s="2" customFormat="1" ht="24.2" customHeight="1">
      <c r="A320" s="31"/>
      <c r="B320" s="32"/>
      <c r="C320" s="184" t="s">
        <v>1604</v>
      </c>
      <c r="D320" s="184" t="s">
        <v>175</v>
      </c>
      <c r="E320" s="185" t="s">
        <v>1915</v>
      </c>
      <c r="F320" s="186" t="s">
        <v>1916</v>
      </c>
      <c r="G320" s="187" t="s">
        <v>1048</v>
      </c>
      <c r="H320" s="188">
        <v>1</v>
      </c>
      <c r="I320" s="189"/>
      <c r="J320" s="188">
        <f t="shared" si="60"/>
        <v>0</v>
      </c>
      <c r="K320" s="190"/>
      <c r="L320" s="36"/>
      <c r="M320" s="191" t="s">
        <v>1</v>
      </c>
      <c r="N320" s="192" t="s">
        <v>38</v>
      </c>
      <c r="O320" s="68"/>
      <c r="P320" s="193">
        <f t="shared" si="61"/>
        <v>0</v>
      </c>
      <c r="Q320" s="193">
        <v>0</v>
      </c>
      <c r="R320" s="193">
        <f t="shared" si="62"/>
        <v>0</v>
      </c>
      <c r="S320" s="193">
        <v>0</v>
      </c>
      <c r="T320" s="194">
        <f t="shared" si="63"/>
        <v>0</v>
      </c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R320" s="195" t="s">
        <v>179</v>
      </c>
      <c r="AT320" s="195" t="s">
        <v>175</v>
      </c>
      <c r="AU320" s="195" t="s">
        <v>180</v>
      </c>
      <c r="AY320" s="14" t="s">
        <v>172</v>
      </c>
      <c r="BE320" s="196">
        <f t="shared" si="64"/>
        <v>0</v>
      </c>
      <c r="BF320" s="196">
        <f t="shared" si="65"/>
        <v>0</v>
      </c>
      <c r="BG320" s="196">
        <f t="shared" si="66"/>
        <v>0</v>
      </c>
      <c r="BH320" s="196">
        <f t="shared" si="67"/>
        <v>0</v>
      </c>
      <c r="BI320" s="196">
        <f t="shared" si="68"/>
        <v>0</v>
      </c>
      <c r="BJ320" s="14" t="s">
        <v>180</v>
      </c>
      <c r="BK320" s="196">
        <f t="shared" si="69"/>
        <v>0</v>
      </c>
      <c r="BL320" s="14" t="s">
        <v>179</v>
      </c>
      <c r="BM320" s="195" t="s">
        <v>1607</v>
      </c>
    </row>
    <row r="321" spans="1:65" s="2" customFormat="1" ht="24.2" customHeight="1">
      <c r="A321" s="31"/>
      <c r="B321" s="32"/>
      <c r="C321" s="184" t="s">
        <v>1286</v>
      </c>
      <c r="D321" s="184" t="s">
        <v>175</v>
      </c>
      <c r="E321" s="185" t="s">
        <v>1622</v>
      </c>
      <c r="F321" s="186" t="s">
        <v>1623</v>
      </c>
      <c r="G321" s="187" t="s">
        <v>1048</v>
      </c>
      <c r="H321" s="188">
        <v>1</v>
      </c>
      <c r="I321" s="189"/>
      <c r="J321" s="188">
        <f t="shared" si="60"/>
        <v>0</v>
      </c>
      <c r="K321" s="190"/>
      <c r="L321" s="36"/>
      <c r="M321" s="191" t="s">
        <v>1</v>
      </c>
      <c r="N321" s="192" t="s">
        <v>38</v>
      </c>
      <c r="O321" s="68"/>
      <c r="P321" s="193">
        <f t="shared" si="61"/>
        <v>0</v>
      </c>
      <c r="Q321" s="193">
        <v>0</v>
      </c>
      <c r="R321" s="193">
        <f t="shared" si="62"/>
        <v>0</v>
      </c>
      <c r="S321" s="193">
        <v>0</v>
      </c>
      <c r="T321" s="194">
        <f t="shared" si="63"/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95" t="s">
        <v>179</v>
      </c>
      <c r="AT321" s="195" t="s">
        <v>175</v>
      </c>
      <c r="AU321" s="195" t="s">
        <v>180</v>
      </c>
      <c r="AY321" s="14" t="s">
        <v>172</v>
      </c>
      <c r="BE321" s="196">
        <f t="shared" si="64"/>
        <v>0</v>
      </c>
      <c r="BF321" s="196">
        <f t="shared" si="65"/>
        <v>0</v>
      </c>
      <c r="BG321" s="196">
        <f t="shared" si="66"/>
        <v>0</v>
      </c>
      <c r="BH321" s="196">
        <f t="shared" si="67"/>
        <v>0</v>
      </c>
      <c r="BI321" s="196">
        <f t="shared" si="68"/>
        <v>0</v>
      </c>
      <c r="BJ321" s="14" t="s">
        <v>180</v>
      </c>
      <c r="BK321" s="196">
        <f t="shared" si="69"/>
        <v>0</v>
      </c>
      <c r="BL321" s="14" t="s">
        <v>179</v>
      </c>
      <c r="BM321" s="195" t="s">
        <v>1610</v>
      </c>
    </row>
    <row r="322" spans="1:65" s="2" customFormat="1" ht="24.2" customHeight="1">
      <c r="A322" s="31"/>
      <c r="B322" s="32"/>
      <c r="C322" s="184" t="s">
        <v>1611</v>
      </c>
      <c r="D322" s="184" t="s">
        <v>175</v>
      </c>
      <c r="E322" s="185" t="s">
        <v>1917</v>
      </c>
      <c r="F322" s="186" t="s">
        <v>1918</v>
      </c>
      <c r="G322" s="187" t="s">
        <v>1048</v>
      </c>
      <c r="H322" s="188">
        <v>1</v>
      </c>
      <c r="I322" s="189"/>
      <c r="J322" s="188">
        <f t="shared" si="60"/>
        <v>0</v>
      </c>
      <c r="K322" s="190"/>
      <c r="L322" s="36"/>
      <c r="M322" s="191" t="s">
        <v>1</v>
      </c>
      <c r="N322" s="192" t="s">
        <v>38</v>
      </c>
      <c r="O322" s="68"/>
      <c r="P322" s="193">
        <f t="shared" si="61"/>
        <v>0</v>
      </c>
      <c r="Q322" s="193">
        <v>0</v>
      </c>
      <c r="R322" s="193">
        <f t="shared" si="62"/>
        <v>0</v>
      </c>
      <c r="S322" s="193">
        <v>0</v>
      </c>
      <c r="T322" s="194">
        <f t="shared" si="63"/>
        <v>0</v>
      </c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R322" s="195" t="s">
        <v>179</v>
      </c>
      <c r="AT322" s="195" t="s">
        <v>175</v>
      </c>
      <c r="AU322" s="195" t="s">
        <v>180</v>
      </c>
      <c r="AY322" s="14" t="s">
        <v>172</v>
      </c>
      <c r="BE322" s="196">
        <f t="shared" si="64"/>
        <v>0</v>
      </c>
      <c r="BF322" s="196">
        <f t="shared" si="65"/>
        <v>0</v>
      </c>
      <c r="BG322" s="196">
        <f t="shared" si="66"/>
        <v>0</v>
      </c>
      <c r="BH322" s="196">
        <f t="shared" si="67"/>
        <v>0</v>
      </c>
      <c r="BI322" s="196">
        <f t="shared" si="68"/>
        <v>0</v>
      </c>
      <c r="BJ322" s="14" t="s">
        <v>180</v>
      </c>
      <c r="BK322" s="196">
        <f t="shared" si="69"/>
        <v>0</v>
      </c>
      <c r="BL322" s="14" t="s">
        <v>179</v>
      </c>
      <c r="BM322" s="195" t="s">
        <v>1614</v>
      </c>
    </row>
    <row r="323" spans="1:65" s="2" customFormat="1" ht="24.2" customHeight="1">
      <c r="A323" s="31"/>
      <c r="B323" s="32"/>
      <c r="C323" s="184" t="s">
        <v>1290</v>
      </c>
      <c r="D323" s="184" t="s">
        <v>175</v>
      </c>
      <c r="E323" s="185" t="s">
        <v>1626</v>
      </c>
      <c r="F323" s="186" t="s">
        <v>1627</v>
      </c>
      <c r="G323" s="187" t="s">
        <v>1048</v>
      </c>
      <c r="H323" s="188">
        <v>6</v>
      </c>
      <c r="I323" s="189"/>
      <c r="J323" s="188">
        <f t="shared" si="60"/>
        <v>0</v>
      </c>
      <c r="K323" s="190"/>
      <c r="L323" s="36"/>
      <c r="M323" s="191" t="s">
        <v>1</v>
      </c>
      <c r="N323" s="192" t="s">
        <v>38</v>
      </c>
      <c r="O323" s="68"/>
      <c r="P323" s="193">
        <f t="shared" si="61"/>
        <v>0</v>
      </c>
      <c r="Q323" s="193">
        <v>0</v>
      </c>
      <c r="R323" s="193">
        <f t="shared" si="62"/>
        <v>0</v>
      </c>
      <c r="S323" s="193">
        <v>0</v>
      </c>
      <c r="T323" s="194">
        <f t="shared" si="63"/>
        <v>0</v>
      </c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R323" s="195" t="s">
        <v>179</v>
      </c>
      <c r="AT323" s="195" t="s">
        <v>175</v>
      </c>
      <c r="AU323" s="195" t="s">
        <v>180</v>
      </c>
      <c r="AY323" s="14" t="s">
        <v>172</v>
      </c>
      <c r="BE323" s="196">
        <f t="shared" si="64"/>
        <v>0</v>
      </c>
      <c r="BF323" s="196">
        <f t="shared" si="65"/>
        <v>0</v>
      </c>
      <c r="BG323" s="196">
        <f t="shared" si="66"/>
        <v>0</v>
      </c>
      <c r="BH323" s="196">
        <f t="shared" si="67"/>
        <v>0</v>
      </c>
      <c r="BI323" s="196">
        <f t="shared" si="68"/>
        <v>0</v>
      </c>
      <c r="BJ323" s="14" t="s">
        <v>180</v>
      </c>
      <c r="BK323" s="196">
        <f t="shared" si="69"/>
        <v>0</v>
      </c>
      <c r="BL323" s="14" t="s">
        <v>179</v>
      </c>
      <c r="BM323" s="195" t="s">
        <v>1617</v>
      </c>
    </row>
    <row r="324" spans="1:65" s="2" customFormat="1" ht="24.2" customHeight="1">
      <c r="A324" s="31"/>
      <c r="B324" s="32"/>
      <c r="C324" s="184" t="s">
        <v>1618</v>
      </c>
      <c r="D324" s="184" t="s">
        <v>175</v>
      </c>
      <c r="E324" s="185" t="s">
        <v>1629</v>
      </c>
      <c r="F324" s="186" t="s">
        <v>1630</v>
      </c>
      <c r="G324" s="187" t="s">
        <v>1048</v>
      </c>
      <c r="H324" s="188">
        <v>2</v>
      </c>
      <c r="I324" s="189"/>
      <c r="J324" s="188">
        <f t="shared" si="60"/>
        <v>0</v>
      </c>
      <c r="K324" s="190"/>
      <c r="L324" s="36"/>
      <c r="M324" s="191" t="s">
        <v>1</v>
      </c>
      <c r="N324" s="192" t="s">
        <v>38</v>
      </c>
      <c r="O324" s="68"/>
      <c r="P324" s="193">
        <f t="shared" si="61"/>
        <v>0</v>
      </c>
      <c r="Q324" s="193">
        <v>0</v>
      </c>
      <c r="R324" s="193">
        <f t="shared" si="62"/>
        <v>0</v>
      </c>
      <c r="S324" s="193">
        <v>0</v>
      </c>
      <c r="T324" s="194">
        <f t="shared" si="63"/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95" t="s">
        <v>179</v>
      </c>
      <c r="AT324" s="195" t="s">
        <v>175</v>
      </c>
      <c r="AU324" s="195" t="s">
        <v>180</v>
      </c>
      <c r="AY324" s="14" t="s">
        <v>172</v>
      </c>
      <c r="BE324" s="196">
        <f t="shared" si="64"/>
        <v>0</v>
      </c>
      <c r="BF324" s="196">
        <f t="shared" si="65"/>
        <v>0</v>
      </c>
      <c r="BG324" s="196">
        <f t="shared" si="66"/>
        <v>0</v>
      </c>
      <c r="BH324" s="196">
        <f t="shared" si="67"/>
        <v>0</v>
      </c>
      <c r="BI324" s="196">
        <f t="shared" si="68"/>
        <v>0</v>
      </c>
      <c r="BJ324" s="14" t="s">
        <v>180</v>
      </c>
      <c r="BK324" s="196">
        <f t="shared" si="69"/>
        <v>0</v>
      </c>
      <c r="BL324" s="14" t="s">
        <v>179</v>
      </c>
      <c r="BM324" s="195" t="s">
        <v>1621</v>
      </c>
    </row>
    <row r="325" spans="1:65" s="2" customFormat="1" ht="24.2" customHeight="1">
      <c r="A325" s="31"/>
      <c r="B325" s="32"/>
      <c r="C325" s="184" t="s">
        <v>1293</v>
      </c>
      <c r="D325" s="184" t="s">
        <v>175</v>
      </c>
      <c r="E325" s="185" t="s">
        <v>1633</v>
      </c>
      <c r="F325" s="186" t="s">
        <v>1634</v>
      </c>
      <c r="G325" s="187" t="s">
        <v>1048</v>
      </c>
      <c r="H325" s="188">
        <v>2</v>
      </c>
      <c r="I325" s="189"/>
      <c r="J325" s="188">
        <f t="shared" si="60"/>
        <v>0</v>
      </c>
      <c r="K325" s="190"/>
      <c r="L325" s="36"/>
      <c r="M325" s="191" t="s">
        <v>1</v>
      </c>
      <c r="N325" s="192" t="s">
        <v>38</v>
      </c>
      <c r="O325" s="68"/>
      <c r="P325" s="193">
        <f t="shared" si="61"/>
        <v>0</v>
      </c>
      <c r="Q325" s="193">
        <v>0</v>
      </c>
      <c r="R325" s="193">
        <f t="shared" si="62"/>
        <v>0</v>
      </c>
      <c r="S325" s="193">
        <v>0</v>
      </c>
      <c r="T325" s="194">
        <f t="shared" si="63"/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95" t="s">
        <v>179</v>
      </c>
      <c r="AT325" s="195" t="s">
        <v>175</v>
      </c>
      <c r="AU325" s="195" t="s">
        <v>180</v>
      </c>
      <c r="AY325" s="14" t="s">
        <v>172</v>
      </c>
      <c r="BE325" s="196">
        <f t="shared" si="64"/>
        <v>0</v>
      </c>
      <c r="BF325" s="196">
        <f t="shared" si="65"/>
        <v>0</v>
      </c>
      <c r="BG325" s="196">
        <f t="shared" si="66"/>
        <v>0</v>
      </c>
      <c r="BH325" s="196">
        <f t="shared" si="67"/>
        <v>0</v>
      </c>
      <c r="BI325" s="196">
        <f t="shared" si="68"/>
        <v>0</v>
      </c>
      <c r="BJ325" s="14" t="s">
        <v>180</v>
      </c>
      <c r="BK325" s="196">
        <f t="shared" si="69"/>
        <v>0</v>
      </c>
      <c r="BL325" s="14" t="s">
        <v>179</v>
      </c>
      <c r="BM325" s="195" t="s">
        <v>1624</v>
      </c>
    </row>
    <row r="326" spans="1:65" s="2" customFormat="1" ht="24.2" customHeight="1">
      <c r="A326" s="31"/>
      <c r="B326" s="32"/>
      <c r="C326" s="184" t="s">
        <v>1625</v>
      </c>
      <c r="D326" s="184" t="s">
        <v>175</v>
      </c>
      <c r="E326" s="185" t="s">
        <v>1636</v>
      </c>
      <c r="F326" s="186" t="s">
        <v>1637</v>
      </c>
      <c r="G326" s="187" t="s">
        <v>1048</v>
      </c>
      <c r="H326" s="188">
        <v>1</v>
      </c>
      <c r="I326" s="189"/>
      <c r="J326" s="188">
        <f t="shared" si="60"/>
        <v>0</v>
      </c>
      <c r="K326" s="190"/>
      <c r="L326" s="36"/>
      <c r="M326" s="191" t="s">
        <v>1</v>
      </c>
      <c r="N326" s="192" t="s">
        <v>38</v>
      </c>
      <c r="O326" s="68"/>
      <c r="P326" s="193">
        <f t="shared" si="61"/>
        <v>0</v>
      </c>
      <c r="Q326" s="193">
        <v>0</v>
      </c>
      <c r="R326" s="193">
        <f t="shared" si="62"/>
        <v>0</v>
      </c>
      <c r="S326" s="193">
        <v>0</v>
      </c>
      <c r="T326" s="194">
        <f t="shared" si="63"/>
        <v>0</v>
      </c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R326" s="195" t="s">
        <v>179</v>
      </c>
      <c r="AT326" s="195" t="s">
        <v>175</v>
      </c>
      <c r="AU326" s="195" t="s">
        <v>180</v>
      </c>
      <c r="AY326" s="14" t="s">
        <v>172</v>
      </c>
      <c r="BE326" s="196">
        <f t="shared" si="64"/>
        <v>0</v>
      </c>
      <c r="BF326" s="196">
        <f t="shared" si="65"/>
        <v>0</v>
      </c>
      <c r="BG326" s="196">
        <f t="shared" si="66"/>
        <v>0</v>
      </c>
      <c r="BH326" s="196">
        <f t="shared" si="67"/>
        <v>0</v>
      </c>
      <c r="BI326" s="196">
        <f t="shared" si="68"/>
        <v>0</v>
      </c>
      <c r="BJ326" s="14" t="s">
        <v>180</v>
      </c>
      <c r="BK326" s="196">
        <f t="shared" si="69"/>
        <v>0</v>
      </c>
      <c r="BL326" s="14" t="s">
        <v>179</v>
      </c>
      <c r="BM326" s="195" t="s">
        <v>1628</v>
      </c>
    </row>
    <row r="327" spans="1:65" s="2" customFormat="1" ht="24.2" customHeight="1">
      <c r="A327" s="31"/>
      <c r="B327" s="32"/>
      <c r="C327" s="184" t="s">
        <v>1297</v>
      </c>
      <c r="D327" s="184" t="s">
        <v>175</v>
      </c>
      <c r="E327" s="185" t="s">
        <v>1647</v>
      </c>
      <c r="F327" s="186" t="s">
        <v>1648</v>
      </c>
      <c r="G327" s="187" t="s">
        <v>1048</v>
      </c>
      <c r="H327" s="188">
        <v>1</v>
      </c>
      <c r="I327" s="189"/>
      <c r="J327" s="188">
        <f t="shared" si="60"/>
        <v>0</v>
      </c>
      <c r="K327" s="190"/>
      <c r="L327" s="36"/>
      <c r="M327" s="191" t="s">
        <v>1</v>
      </c>
      <c r="N327" s="192" t="s">
        <v>38</v>
      </c>
      <c r="O327" s="68"/>
      <c r="P327" s="193">
        <f t="shared" si="61"/>
        <v>0</v>
      </c>
      <c r="Q327" s="193">
        <v>0</v>
      </c>
      <c r="R327" s="193">
        <f t="shared" si="62"/>
        <v>0</v>
      </c>
      <c r="S327" s="193">
        <v>0</v>
      </c>
      <c r="T327" s="194">
        <f t="shared" si="63"/>
        <v>0</v>
      </c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R327" s="195" t="s">
        <v>179</v>
      </c>
      <c r="AT327" s="195" t="s">
        <v>175</v>
      </c>
      <c r="AU327" s="195" t="s">
        <v>180</v>
      </c>
      <c r="AY327" s="14" t="s">
        <v>172</v>
      </c>
      <c r="BE327" s="196">
        <f t="shared" si="64"/>
        <v>0</v>
      </c>
      <c r="BF327" s="196">
        <f t="shared" si="65"/>
        <v>0</v>
      </c>
      <c r="BG327" s="196">
        <f t="shared" si="66"/>
        <v>0</v>
      </c>
      <c r="BH327" s="196">
        <f t="shared" si="67"/>
        <v>0</v>
      </c>
      <c r="BI327" s="196">
        <f t="shared" si="68"/>
        <v>0</v>
      </c>
      <c r="BJ327" s="14" t="s">
        <v>180</v>
      </c>
      <c r="BK327" s="196">
        <f t="shared" si="69"/>
        <v>0</v>
      </c>
      <c r="BL327" s="14" t="s">
        <v>179</v>
      </c>
      <c r="BM327" s="195" t="s">
        <v>1631</v>
      </c>
    </row>
    <row r="328" spans="1:65" s="2" customFormat="1" ht="24.2" customHeight="1">
      <c r="A328" s="31"/>
      <c r="B328" s="32"/>
      <c r="C328" s="184" t="s">
        <v>1632</v>
      </c>
      <c r="D328" s="184" t="s">
        <v>175</v>
      </c>
      <c r="E328" s="185" t="s">
        <v>1650</v>
      </c>
      <c r="F328" s="186" t="s">
        <v>1651</v>
      </c>
      <c r="G328" s="187" t="s">
        <v>1048</v>
      </c>
      <c r="H328" s="188">
        <v>8</v>
      </c>
      <c r="I328" s="189"/>
      <c r="J328" s="188">
        <f t="shared" si="60"/>
        <v>0</v>
      </c>
      <c r="K328" s="190"/>
      <c r="L328" s="36"/>
      <c r="M328" s="191" t="s">
        <v>1</v>
      </c>
      <c r="N328" s="192" t="s">
        <v>38</v>
      </c>
      <c r="O328" s="68"/>
      <c r="P328" s="193">
        <f t="shared" si="61"/>
        <v>0</v>
      </c>
      <c r="Q328" s="193">
        <v>0</v>
      </c>
      <c r="R328" s="193">
        <f t="shared" si="62"/>
        <v>0</v>
      </c>
      <c r="S328" s="193">
        <v>0</v>
      </c>
      <c r="T328" s="194">
        <f t="shared" si="63"/>
        <v>0</v>
      </c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R328" s="195" t="s">
        <v>179</v>
      </c>
      <c r="AT328" s="195" t="s">
        <v>175</v>
      </c>
      <c r="AU328" s="195" t="s">
        <v>180</v>
      </c>
      <c r="AY328" s="14" t="s">
        <v>172</v>
      </c>
      <c r="BE328" s="196">
        <f t="shared" si="64"/>
        <v>0</v>
      </c>
      <c r="BF328" s="196">
        <f t="shared" si="65"/>
        <v>0</v>
      </c>
      <c r="BG328" s="196">
        <f t="shared" si="66"/>
        <v>0</v>
      </c>
      <c r="BH328" s="196">
        <f t="shared" si="67"/>
        <v>0</v>
      </c>
      <c r="BI328" s="196">
        <f t="shared" si="68"/>
        <v>0</v>
      </c>
      <c r="BJ328" s="14" t="s">
        <v>180</v>
      </c>
      <c r="BK328" s="196">
        <f t="shared" si="69"/>
        <v>0</v>
      </c>
      <c r="BL328" s="14" t="s">
        <v>179</v>
      </c>
      <c r="BM328" s="195" t="s">
        <v>1635</v>
      </c>
    </row>
    <row r="329" spans="1:65" s="2" customFormat="1" ht="24.2" customHeight="1">
      <c r="A329" s="31"/>
      <c r="B329" s="32"/>
      <c r="C329" s="184" t="s">
        <v>1300</v>
      </c>
      <c r="D329" s="184" t="s">
        <v>175</v>
      </c>
      <c r="E329" s="185" t="s">
        <v>1654</v>
      </c>
      <c r="F329" s="186" t="s">
        <v>1655</v>
      </c>
      <c r="G329" s="187" t="s">
        <v>218</v>
      </c>
      <c r="H329" s="188">
        <v>1.2</v>
      </c>
      <c r="I329" s="189"/>
      <c r="J329" s="188">
        <f t="shared" si="60"/>
        <v>0</v>
      </c>
      <c r="K329" s="190"/>
      <c r="L329" s="36"/>
      <c r="M329" s="191" t="s">
        <v>1</v>
      </c>
      <c r="N329" s="192" t="s">
        <v>38</v>
      </c>
      <c r="O329" s="68"/>
      <c r="P329" s="193">
        <f t="shared" si="61"/>
        <v>0</v>
      </c>
      <c r="Q329" s="193">
        <v>0</v>
      </c>
      <c r="R329" s="193">
        <f t="shared" si="62"/>
        <v>0</v>
      </c>
      <c r="S329" s="193">
        <v>0</v>
      </c>
      <c r="T329" s="194">
        <f t="shared" si="63"/>
        <v>0</v>
      </c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R329" s="195" t="s">
        <v>179</v>
      </c>
      <c r="AT329" s="195" t="s">
        <v>175</v>
      </c>
      <c r="AU329" s="195" t="s">
        <v>180</v>
      </c>
      <c r="AY329" s="14" t="s">
        <v>172</v>
      </c>
      <c r="BE329" s="196">
        <f t="shared" si="64"/>
        <v>0</v>
      </c>
      <c r="BF329" s="196">
        <f t="shared" si="65"/>
        <v>0</v>
      </c>
      <c r="BG329" s="196">
        <f t="shared" si="66"/>
        <v>0</v>
      </c>
      <c r="BH329" s="196">
        <f t="shared" si="67"/>
        <v>0</v>
      </c>
      <c r="BI329" s="196">
        <f t="shared" si="68"/>
        <v>0</v>
      </c>
      <c r="BJ329" s="14" t="s">
        <v>180</v>
      </c>
      <c r="BK329" s="196">
        <f t="shared" si="69"/>
        <v>0</v>
      </c>
      <c r="BL329" s="14" t="s">
        <v>179</v>
      </c>
      <c r="BM329" s="195" t="s">
        <v>1638</v>
      </c>
    </row>
    <row r="330" spans="1:65" s="2" customFormat="1" ht="24.2" customHeight="1">
      <c r="A330" s="31"/>
      <c r="B330" s="32"/>
      <c r="C330" s="184" t="s">
        <v>1639</v>
      </c>
      <c r="D330" s="184" t="s">
        <v>175</v>
      </c>
      <c r="E330" s="185" t="s">
        <v>1657</v>
      </c>
      <c r="F330" s="186" t="s">
        <v>1658</v>
      </c>
      <c r="G330" s="187" t="s">
        <v>218</v>
      </c>
      <c r="H330" s="188">
        <v>12</v>
      </c>
      <c r="I330" s="189"/>
      <c r="J330" s="188">
        <f t="shared" si="60"/>
        <v>0</v>
      </c>
      <c r="K330" s="190"/>
      <c r="L330" s="36"/>
      <c r="M330" s="191" t="s">
        <v>1</v>
      </c>
      <c r="N330" s="192" t="s">
        <v>38</v>
      </c>
      <c r="O330" s="68"/>
      <c r="P330" s="193">
        <f t="shared" si="61"/>
        <v>0</v>
      </c>
      <c r="Q330" s="193">
        <v>0</v>
      </c>
      <c r="R330" s="193">
        <f t="shared" si="62"/>
        <v>0</v>
      </c>
      <c r="S330" s="193">
        <v>0</v>
      </c>
      <c r="T330" s="194">
        <f t="shared" si="63"/>
        <v>0</v>
      </c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R330" s="195" t="s">
        <v>179</v>
      </c>
      <c r="AT330" s="195" t="s">
        <v>175</v>
      </c>
      <c r="AU330" s="195" t="s">
        <v>180</v>
      </c>
      <c r="AY330" s="14" t="s">
        <v>172</v>
      </c>
      <c r="BE330" s="196">
        <f t="shared" si="64"/>
        <v>0</v>
      </c>
      <c r="BF330" s="196">
        <f t="shared" si="65"/>
        <v>0</v>
      </c>
      <c r="BG330" s="196">
        <f t="shared" si="66"/>
        <v>0</v>
      </c>
      <c r="BH330" s="196">
        <f t="shared" si="67"/>
        <v>0</v>
      </c>
      <c r="BI330" s="196">
        <f t="shared" si="68"/>
        <v>0</v>
      </c>
      <c r="BJ330" s="14" t="s">
        <v>180</v>
      </c>
      <c r="BK330" s="196">
        <f t="shared" si="69"/>
        <v>0</v>
      </c>
      <c r="BL330" s="14" t="s">
        <v>179</v>
      </c>
      <c r="BM330" s="195" t="s">
        <v>1642</v>
      </c>
    </row>
    <row r="331" spans="1:65" s="12" customFormat="1" ht="22.9" customHeight="1">
      <c r="B331" s="168"/>
      <c r="C331" s="169"/>
      <c r="D331" s="170" t="s">
        <v>71</v>
      </c>
      <c r="E331" s="182" t="s">
        <v>1660</v>
      </c>
      <c r="F331" s="182" t="s">
        <v>1661</v>
      </c>
      <c r="G331" s="169"/>
      <c r="H331" s="169"/>
      <c r="I331" s="172"/>
      <c r="J331" s="183">
        <f>BK331</f>
        <v>0</v>
      </c>
      <c r="K331" s="169"/>
      <c r="L331" s="174"/>
      <c r="M331" s="175"/>
      <c r="N331" s="176"/>
      <c r="O331" s="176"/>
      <c r="P331" s="177">
        <f>SUM(P332:P376)</f>
        <v>0</v>
      </c>
      <c r="Q331" s="176"/>
      <c r="R331" s="177">
        <f>SUM(R332:R376)</f>
        <v>13.074870000000001</v>
      </c>
      <c r="S331" s="176"/>
      <c r="T331" s="178">
        <f>SUM(T332:T376)</f>
        <v>0</v>
      </c>
      <c r="AR331" s="179" t="s">
        <v>80</v>
      </c>
      <c r="AT331" s="180" t="s">
        <v>71</v>
      </c>
      <c r="AU331" s="180" t="s">
        <v>80</v>
      </c>
      <c r="AY331" s="179" t="s">
        <v>172</v>
      </c>
      <c r="BK331" s="181">
        <f>SUM(BK332:BK376)</f>
        <v>0</v>
      </c>
    </row>
    <row r="332" spans="1:65" s="2" customFormat="1" ht="24.2" customHeight="1">
      <c r="A332" s="31"/>
      <c r="B332" s="32"/>
      <c r="C332" s="184" t="s">
        <v>1304</v>
      </c>
      <c r="D332" s="184" t="s">
        <v>175</v>
      </c>
      <c r="E332" s="185" t="s">
        <v>1663</v>
      </c>
      <c r="F332" s="186" t="s">
        <v>1664</v>
      </c>
      <c r="G332" s="187" t="s">
        <v>1665</v>
      </c>
      <c r="H332" s="188">
        <v>0.1</v>
      </c>
      <c r="I332" s="189"/>
      <c r="J332" s="188">
        <f t="shared" ref="J332:J376" si="70">ROUND(I332*H332,2)</f>
        <v>0</v>
      </c>
      <c r="K332" s="190"/>
      <c r="L332" s="36"/>
      <c r="M332" s="191" t="s">
        <v>1</v>
      </c>
      <c r="N332" s="192" t="s">
        <v>38</v>
      </c>
      <c r="O332" s="68"/>
      <c r="P332" s="193">
        <f t="shared" ref="P332:P376" si="71">O332*H332</f>
        <v>0</v>
      </c>
      <c r="Q332" s="193">
        <v>0</v>
      </c>
      <c r="R332" s="193">
        <f t="shared" ref="R332:R376" si="72">Q332*H332</f>
        <v>0</v>
      </c>
      <c r="S332" s="193">
        <v>0</v>
      </c>
      <c r="T332" s="194">
        <f t="shared" ref="T332:T376" si="73">S332*H332</f>
        <v>0</v>
      </c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R332" s="195" t="s">
        <v>179</v>
      </c>
      <c r="AT332" s="195" t="s">
        <v>175</v>
      </c>
      <c r="AU332" s="195" t="s">
        <v>180</v>
      </c>
      <c r="AY332" s="14" t="s">
        <v>172</v>
      </c>
      <c r="BE332" s="196">
        <f t="shared" ref="BE332:BE376" si="74">IF(N332="základná",J332,0)</f>
        <v>0</v>
      </c>
      <c r="BF332" s="196">
        <f t="shared" ref="BF332:BF376" si="75">IF(N332="znížená",J332,0)</f>
        <v>0</v>
      </c>
      <c r="BG332" s="196">
        <f t="shared" ref="BG332:BG376" si="76">IF(N332="zákl. prenesená",J332,0)</f>
        <v>0</v>
      </c>
      <c r="BH332" s="196">
        <f t="shared" ref="BH332:BH376" si="77">IF(N332="zníž. prenesená",J332,0)</f>
        <v>0</v>
      </c>
      <c r="BI332" s="196">
        <f t="shared" ref="BI332:BI376" si="78">IF(N332="nulová",J332,0)</f>
        <v>0</v>
      </c>
      <c r="BJ332" s="14" t="s">
        <v>180</v>
      </c>
      <c r="BK332" s="196">
        <f t="shared" ref="BK332:BK376" si="79">ROUND(I332*H332,2)</f>
        <v>0</v>
      </c>
      <c r="BL332" s="14" t="s">
        <v>179</v>
      </c>
      <c r="BM332" s="195" t="s">
        <v>1645</v>
      </c>
    </row>
    <row r="333" spans="1:65" s="2" customFormat="1" ht="24.2" customHeight="1">
      <c r="A333" s="31"/>
      <c r="B333" s="32"/>
      <c r="C333" s="184" t="s">
        <v>1646</v>
      </c>
      <c r="D333" s="184" t="s">
        <v>175</v>
      </c>
      <c r="E333" s="185" t="s">
        <v>1932</v>
      </c>
      <c r="F333" s="186" t="s">
        <v>1933</v>
      </c>
      <c r="G333" s="187" t="s">
        <v>235</v>
      </c>
      <c r="H333" s="188">
        <v>4.5</v>
      </c>
      <c r="I333" s="189"/>
      <c r="J333" s="188">
        <f t="shared" si="70"/>
        <v>0</v>
      </c>
      <c r="K333" s="190"/>
      <c r="L333" s="36"/>
      <c r="M333" s="191" t="s">
        <v>1</v>
      </c>
      <c r="N333" s="192" t="s">
        <v>38</v>
      </c>
      <c r="O333" s="68"/>
      <c r="P333" s="193">
        <f t="shared" si="71"/>
        <v>0</v>
      </c>
      <c r="Q333" s="193">
        <v>0</v>
      </c>
      <c r="R333" s="193">
        <f t="shared" si="72"/>
        <v>0</v>
      </c>
      <c r="S333" s="193">
        <v>0</v>
      </c>
      <c r="T333" s="194">
        <f t="shared" si="73"/>
        <v>0</v>
      </c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R333" s="195" t="s">
        <v>179</v>
      </c>
      <c r="AT333" s="195" t="s">
        <v>175</v>
      </c>
      <c r="AU333" s="195" t="s">
        <v>180</v>
      </c>
      <c r="AY333" s="14" t="s">
        <v>172</v>
      </c>
      <c r="BE333" s="196">
        <f t="shared" si="74"/>
        <v>0</v>
      </c>
      <c r="BF333" s="196">
        <f t="shared" si="75"/>
        <v>0</v>
      </c>
      <c r="BG333" s="196">
        <f t="shared" si="76"/>
        <v>0</v>
      </c>
      <c r="BH333" s="196">
        <f t="shared" si="77"/>
        <v>0</v>
      </c>
      <c r="BI333" s="196">
        <f t="shared" si="78"/>
        <v>0</v>
      </c>
      <c r="BJ333" s="14" t="s">
        <v>180</v>
      </c>
      <c r="BK333" s="196">
        <f t="shared" si="79"/>
        <v>0</v>
      </c>
      <c r="BL333" s="14" t="s">
        <v>179</v>
      </c>
      <c r="BM333" s="195" t="s">
        <v>1649</v>
      </c>
    </row>
    <row r="334" spans="1:65" s="2" customFormat="1" ht="24.2" customHeight="1">
      <c r="A334" s="31"/>
      <c r="B334" s="32"/>
      <c r="C334" s="184" t="s">
        <v>1307</v>
      </c>
      <c r="D334" s="184" t="s">
        <v>175</v>
      </c>
      <c r="E334" s="185" t="s">
        <v>1940</v>
      </c>
      <c r="F334" s="186" t="s">
        <v>1941</v>
      </c>
      <c r="G334" s="187" t="s">
        <v>394</v>
      </c>
      <c r="H334" s="188">
        <v>3.25</v>
      </c>
      <c r="I334" s="189"/>
      <c r="J334" s="188">
        <f t="shared" si="70"/>
        <v>0</v>
      </c>
      <c r="K334" s="190"/>
      <c r="L334" s="36"/>
      <c r="M334" s="191" t="s">
        <v>1</v>
      </c>
      <c r="N334" s="192" t="s">
        <v>38</v>
      </c>
      <c r="O334" s="68"/>
      <c r="P334" s="193">
        <f t="shared" si="71"/>
        <v>0</v>
      </c>
      <c r="Q334" s="193">
        <v>0</v>
      </c>
      <c r="R334" s="193">
        <f t="shared" si="72"/>
        <v>0</v>
      </c>
      <c r="S334" s="193">
        <v>0</v>
      </c>
      <c r="T334" s="194">
        <f t="shared" si="73"/>
        <v>0</v>
      </c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R334" s="195" t="s">
        <v>179</v>
      </c>
      <c r="AT334" s="195" t="s">
        <v>175</v>
      </c>
      <c r="AU334" s="195" t="s">
        <v>180</v>
      </c>
      <c r="AY334" s="14" t="s">
        <v>172</v>
      </c>
      <c r="BE334" s="196">
        <f t="shared" si="74"/>
        <v>0</v>
      </c>
      <c r="BF334" s="196">
        <f t="shared" si="75"/>
        <v>0</v>
      </c>
      <c r="BG334" s="196">
        <f t="shared" si="76"/>
        <v>0</v>
      </c>
      <c r="BH334" s="196">
        <f t="shared" si="77"/>
        <v>0</v>
      </c>
      <c r="BI334" s="196">
        <f t="shared" si="78"/>
        <v>0</v>
      </c>
      <c r="BJ334" s="14" t="s">
        <v>180</v>
      </c>
      <c r="BK334" s="196">
        <f t="shared" si="79"/>
        <v>0</v>
      </c>
      <c r="BL334" s="14" t="s">
        <v>179</v>
      </c>
      <c r="BM334" s="195" t="s">
        <v>1652</v>
      </c>
    </row>
    <row r="335" spans="1:65" s="2" customFormat="1" ht="24.2" customHeight="1">
      <c r="A335" s="31"/>
      <c r="B335" s="32"/>
      <c r="C335" s="184" t="s">
        <v>1653</v>
      </c>
      <c r="D335" s="184" t="s">
        <v>175</v>
      </c>
      <c r="E335" s="185" t="s">
        <v>1944</v>
      </c>
      <c r="F335" s="186" t="s">
        <v>1945</v>
      </c>
      <c r="G335" s="187" t="s">
        <v>394</v>
      </c>
      <c r="H335" s="188">
        <v>3.2</v>
      </c>
      <c r="I335" s="189"/>
      <c r="J335" s="188">
        <f t="shared" si="70"/>
        <v>0</v>
      </c>
      <c r="K335" s="190"/>
      <c r="L335" s="36"/>
      <c r="M335" s="191" t="s">
        <v>1</v>
      </c>
      <c r="N335" s="192" t="s">
        <v>38</v>
      </c>
      <c r="O335" s="68"/>
      <c r="P335" s="193">
        <f t="shared" si="71"/>
        <v>0</v>
      </c>
      <c r="Q335" s="193">
        <v>0</v>
      </c>
      <c r="R335" s="193">
        <f t="shared" si="72"/>
        <v>0</v>
      </c>
      <c r="S335" s="193">
        <v>0</v>
      </c>
      <c r="T335" s="194">
        <f t="shared" si="73"/>
        <v>0</v>
      </c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R335" s="195" t="s">
        <v>179</v>
      </c>
      <c r="AT335" s="195" t="s">
        <v>175</v>
      </c>
      <c r="AU335" s="195" t="s">
        <v>180</v>
      </c>
      <c r="AY335" s="14" t="s">
        <v>172</v>
      </c>
      <c r="BE335" s="196">
        <f t="shared" si="74"/>
        <v>0</v>
      </c>
      <c r="BF335" s="196">
        <f t="shared" si="75"/>
        <v>0</v>
      </c>
      <c r="BG335" s="196">
        <f t="shared" si="76"/>
        <v>0</v>
      </c>
      <c r="BH335" s="196">
        <f t="shared" si="77"/>
        <v>0</v>
      </c>
      <c r="BI335" s="196">
        <f t="shared" si="78"/>
        <v>0</v>
      </c>
      <c r="BJ335" s="14" t="s">
        <v>180</v>
      </c>
      <c r="BK335" s="196">
        <f t="shared" si="79"/>
        <v>0</v>
      </c>
      <c r="BL335" s="14" t="s">
        <v>179</v>
      </c>
      <c r="BM335" s="195" t="s">
        <v>1656</v>
      </c>
    </row>
    <row r="336" spans="1:65" s="2" customFormat="1" ht="24.2" customHeight="1">
      <c r="A336" s="31"/>
      <c r="B336" s="32"/>
      <c r="C336" s="184" t="s">
        <v>1310</v>
      </c>
      <c r="D336" s="184" t="s">
        <v>175</v>
      </c>
      <c r="E336" s="185" t="s">
        <v>1947</v>
      </c>
      <c r="F336" s="186" t="s">
        <v>1948</v>
      </c>
      <c r="G336" s="187" t="s">
        <v>394</v>
      </c>
      <c r="H336" s="188">
        <v>9.6</v>
      </c>
      <c r="I336" s="189"/>
      <c r="J336" s="188">
        <f t="shared" si="70"/>
        <v>0</v>
      </c>
      <c r="K336" s="190"/>
      <c r="L336" s="36"/>
      <c r="M336" s="191" t="s">
        <v>1</v>
      </c>
      <c r="N336" s="192" t="s">
        <v>38</v>
      </c>
      <c r="O336" s="68"/>
      <c r="P336" s="193">
        <f t="shared" si="71"/>
        <v>0</v>
      </c>
      <c r="Q336" s="193">
        <v>0</v>
      </c>
      <c r="R336" s="193">
        <f t="shared" si="72"/>
        <v>0</v>
      </c>
      <c r="S336" s="193">
        <v>0</v>
      </c>
      <c r="T336" s="194">
        <f t="shared" si="73"/>
        <v>0</v>
      </c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R336" s="195" t="s">
        <v>179</v>
      </c>
      <c r="AT336" s="195" t="s">
        <v>175</v>
      </c>
      <c r="AU336" s="195" t="s">
        <v>180</v>
      </c>
      <c r="AY336" s="14" t="s">
        <v>172</v>
      </c>
      <c r="BE336" s="196">
        <f t="shared" si="74"/>
        <v>0</v>
      </c>
      <c r="BF336" s="196">
        <f t="shared" si="75"/>
        <v>0</v>
      </c>
      <c r="BG336" s="196">
        <f t="shared" si="76"/>
        <v>0</v>
      </c>
      <c r="BH336" s="196">
        <f t="shared" si="77"/>
        <v>0</v>
      </c>
      <c r="BI336" s="196">
        <f t="shared" si="78"/>
        <v>0</v>
      </c>
      <c r="BJ336" s="14" t="s">
        <v>180</v>
      </c>
      <c r="BK336" s="196">
        <f t="shared" si="79"/>
        <v>0</v>
      </c>
      <c r="BL336" s="14" t="s">
        <v>179</v>
      </c>
      <c r="BM336" s="195" t="s">
        <v>1659</v>
      </c>
    </row>
    <row r="337" spans="1:65" s="2" customFormat="1" ht="24.2" customHeight="1">
      <c r="A337" s="31"/>
      <c r="B337" s="32"/>
      <c r="C337" s="184" t="s">
        <v>1662</v>
      </c>
      <c r="D337" s="184" t="s">
        <v>175</v>
      </c>
      <c r="E337" s="185" t="s">
        <v>1951</v>
      </c>
      <c r="F337" s="186" t="s">
        <v>1952</v>
      </c>
      <c r="G337" s="187" t="s">
        <v>394</v>
      </c>
      <c r="H337" s="188">
        <v>9.6</v>
      </c>
      <c r="I337" s="189"/>
      <c r="J337" s="188">
        <f t="shared" si="70"/>
        <v>0</v>
      </c>
      <c r="K337" s="190"/>
      <c r="L337" s="36"/>
      <c r="M337" s="191" t="s">
        <v>1</v>
      </c>
      <c r="N337" s="192" t="s">
        <v>38</v>
      </c>
      <c r="O337" s="68"/>
      <c r="P337" s="193">
        <f t="shared" si="71"/>
        <v>0</v>
      </c>
      <c r="Q337" s="193">
        <v>0</v>
      </c>
      <c r="R337" s="193">
        <f t="shared" si="72"/>
        <v>0</v>
      </c>
      <c r="S337" s="193">
        <v>0</v>
      </c>
      <c r="T337" s="194">
        <f t="shared" si="73"/>
        <v>0</v>
      </c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R337" s="195" t="s">
        <v>179</v>
      </c>
      <c r="AT337" s="195" t="s">
        <v>175</v>
      </c>
      <c r="AU337" s="195" t="s">
        <v>180</v>
      </c>
      <c r="AY337" s="14" t="s">
        <v>172</v>
      </c>
      <c r="BE337" s="196">
        <f t="shared" si="74"/>
        <v>0</v>
      </c>
      <c r="BF337" s="196">
        <f t="shared" si="75"/>
        <v>0</v>
      </c>
      <c r="BG337" s="196">
        <f t="shared" si="76"/>
        <v>0</v>
      </c>
      <c r="BH337" s="196">
        <f t="shared" si="77"/>
        <v>0</v>
      </c>
      <c r="BI337" s="196">
        <f t="shared" si="78"/>
        <v>0</v>
      </c>
      <c r="BJ337" s="14" t="s">
        <v>180</v>
      </c>
      <c r="BK337" s="196">
        <f t="shared" si="79"/>
        <v>0</v>
      </c>
      <c r="BL337" s="14" t="s">
        <v>179</v>
      </c>
      <c r="BM337" s="195" t="s">
        <v>1666</v>
      </c>
    </row>
    <row r="338" spans="1:65" s="2" customFormat="1" ht="24.2" customHeight="1">
      <c r="A338" s="31"/>
      <c r="B338" s="32"/>
      <c r="C338" s="184" t="s">
        <v>1313</v>
      </c>
      <c r="D338" s="184" t="s">
        <v>175</v>
      </c>
      <c r="E338" s="185" t="s">
        <v>1954</v>
      </c>
      <c r="F338" s="186" t="s">
        <v>1955</v>
      </c>
      <c r="G338" s="187" t="s">
        <v>1048</v>
      </c>
      <c r="H338" s="188">
        <v>2</v>
      </c>
      <c r="I338" s="189"/>
      <c r="J338" s="188">
        <f t="shared" si="70"/>
        <v>0</v>
      </c>
      <c r="K338" s="190"/>
      <c r="L338" s="36"/>
      <c r="M338" s="191" t="s">
        <v>1</v>
      </c>
      <c r="N338" s="192" t="s">
        <v>38</v>
      </c>
      <c r="O338" s="68"/>
      <c r="P338" s="193">
        <f t="shared" si="71"/>
        <v>0</v>
      </c>
      <c r="Q338" s="193">
        <v>0</v>
      </c>
      <c r="R338" s="193">
        <f t="shared" si="72"/>
        <v>0</v>
      </c>
      <c r="S338" s="193">
        <v>0</v>
      </c>
      <c r="T338" s="194">
        <f t="shared" si="73"/>
        <v>0</v>
      </c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R338" s="195" t="s">
        <v>179</v>
      </c>
      <c r="AT338" s="195" t="s">
        <v>175</v>
      </c>
      <c r="AU338" s="195" t="s">
        <v>180</v>
      </c>
      <c r="AY338" s="14" t="s">
        <v>172</v>
      </c>
      <c r="BE338" s="196">
        <f t="shared" si="74"/>
        <v>0</v>
      </c>
      <c r="BF338" s="196">
        <f t="shared" si="75"/>
        <v>0</v>
      </c>
      <c r="BG338" s="196">
        <f t="shared" si="76"/>
        <v>0</v>
      </c>
      <c r="BH338" s="196">
        <f t="shared" si="77"/>
        <v>0</v>
      </c>
      <c r="BI338" s="196">
        <f t="shared" si="78"/>
        <v>0</v>
      </c>
      <c r="BJ338" s="14" t="s">
        <v>180</v>
      </c>
      <c r="BK338" s="196">
        <f t="shared" si="79"/>
        <v>0</v>
      </c>
      <c r="BL338" s="14" t="s">
        <v>179</v>
      </c>
      <c r="BM338" s="195" t="s">
        <v>1669</v>
      </c>
    </row>
    <row r="339" spans="1:65" s="2" customFormat="1" ht="24.2" customHeight="1">
      <c r="A339" s="31"/>
      <c r="B339" s="32"/>
      <c r="C339" s="184" t="s">
        <v>1670</v>
      </c>
      <c r="D339" s="184" t="s">
        <v>175</v>
      </c>
      <c r="E339" s="185" t="s">
        <v>1958</v>
      </c>
      <c r="F339" s="186" t="s">
        <v>1959</v>
      </c>
      <c r="G339" s="187" t="s">
        <v>1048</v>
      </c>
      <c r="H339" s="188">
        <v>1</v>
      </c>
      <c r="I339" s="189"/>
      <c r="J339" s="188">
        <f t="shared" si="70"/>
        <v>0</v>
      </c>
      <c r="K339" s="190"/>
      <c r="L339" s="36"/>
      <c r="M339" s="191" t="s">
        <v>1</v>
      </c>
      <c r="N339" s="192" t="s">
        <v>38</v>
      </c>
      <c r="O339" s="68"/>
      <c r="P339" s="193">
        <f t="shared" si="71"/>
        <v>0</v>
      </c>
      <c r="Q339" s="193">
        <v>0</v>
      </c>
      <c r="R339" s="193">
        <f t="shared" si="72"/>
        <v>0</v>
      </c>
      <c r="S339" s="193">
        <v>0</v>
      </c>
      <c r="T339" s="194">
        <f t="shared" si="73"/>
        <v>0</v>
      </c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R339" s="195" t="s">
        <v>179</v>
      </c>
      <c r="AT339" s="195" t="s">
        <v>175</v>
      </c>
      <c r="AU339" s="195" t="s">
        <v>180</v>
      </c>
      <c r="AY339" s="14" t="s">
        <v>172</v>
      </c>
      <c r="BE339" s="196">
        <f t="shared" si="74"/>
        <v>0</v>
      </c>
      <c r="BF339" s="196">
        <f t="shared" si="75"/>
        <v>0</v>
      </c>
      <c r="BG339" s="196">
        <f t="shared" si="76"/>
        <v>0</v>
      </c>
      <c r="BH339" s="196">
        <f t="shared" si="77"/>
        <v>0</v>
      </c>
      <c r="BI339" s="196">
        <f t="shared" si="78"/>
        <v>0</v>
      </c>
      <c r="BJ339" s="14" t="s">
        <v>180</v>
      </c>
      <c r="BK339" s="196">
        <f t="shared" si="79"/>
        <v>0</v>
      </c>
      <c r="BL339" s="14" t="s">
        <v>179</v>
      </c>
      <c r="BM339" s="195" t="s">
        <v>1673</v>
      </c>
    </row>
    <row r="340" spans="1:65" s="2" customFormat="1" ht="24.2" customHeight="1">
      <c r="A340" s="31"/>
      <c r="B340" s="32"/>
      <c r="C340" s="184" t="s">
        <v>1316</v>
      </c>
      <c r="D340" s="184" t="s">
        <v>175</v>
      </c>
      <c r="E340" s="185" t="s">
        <v>1961</v>
      </c>
      <c r="F340" s="186" t="s">
        <v>1962</v>
      </c>
      <c r="G340" s="187" t="s">
        <v>1048</v>
      </c>
      <c r="H340" s="188">
        <v>4</v>
      </c>
      <c r="I340" s="189"/>
      <c r="J340" s="188">
        <f t="shared" si="70"/>
        <v>0</v>
      </c>
      <c r="K340" s="190"/>
      <c r="L340" s="36"/>
      <c r="M340" s="191" t="s">
        <v>1</v>
      </c>
      <c r="N340" s="192" t="s">
        <v>38</v>
      </c>
      <c r="O340" s="68"/>
      <c r="P340" s="193">
        <f t="shared" si="71"/>
        <v>0</v>
      </c>
      <c r="Q340" s="193">
        <v>0</v>
      </c>
      <c r="R340" s="193">
        <f t="shared" si="72"/>
        <v>0</v>
      </c>
      <c r="S340" s="193">
        <v>0</v>
      </c>
      <c r="T340" s="194">
        <f t="shared" si="73"/>
        <v>0</v>
      </c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R340" s="195" t="s">
        <v>179</v>
      </c>
      <c r="AT340" s="195" t="s">
        <v>175</v>
      </c>
      <c r="AU340" s="195" t="s">
        <v>180</v>
      </c>
      <c r="AY340" s="14" t="s">
        <v>172</v>
      </c>
      <c r="BE340" s="196">
        <f t="shared" si="74"/>
        <v>0</v>
      </c>
      <c r="BF340" s="196">
        <f t="shared" si="75"/>
        <v>0</v>
      </c>
      <c r="BG340" s="196">
        <f t="shared" si="76"/>
        <v>0</v>
      </c>
      <c r="BH340" s="196">
        <f t="shared" si="77"/>
        <v>0</v>
      </c>
      <c r="BI340" s="196">
        <f t="shared" si="78"/>
        <v>0</v>
      </c>
      <c r="BJ340" s="14" t="s">
        <v>180</v>
      </c>
      <c r="BK340" s="196">
        <f t="shared" si="79"/>
        <v>0</v>
      </c>
      <c r="BL340" s="14" t="s">
        <v>179</v>
      </c>
      <c r="BM340" s="195" t="s">
        <v>1676</v>
      </c>
    </row>
    <row r="341" spans="1:65" s="2" customFormat="1" ht="24.2" customHeight="1">
      <c r="A341" s="31"/>
      <c r="B341" s="32"/>
      <c r="C341" s="184" t="s">
        <v>1677</v>
      </c>
      <c r="D341" s="184" t="s">
        <v>175</v>
      </c>
      <c r="E341" s="185" t="s">
        <v>1965</v>
      </c>
      <c r="F341" s="186" t="s">
        <v>1966</v>
      </c>
      <c r="G341" s="187" t="s">
        <v>1048</v>
      </c>
      <c r="H341" s="188">
        <v>1</v>
      </c>
      <c r="I341" s="189"/>
      <c r="J341" s="188">
        <f t="shared" si="70"/>
        <v>0</v>
      </c>
      <c r="K341" s="190"/>
      <c r="L341" s="36"/>
      <c r="M341" s="191" t="s">
        <v>1</v>
      </c>
      <c r="N341" s="192" t="s">
        <v>38</v>
      </c>
      <c r="O341" s="68"/>
      <c r="P341" s="193">
        <f t="shared" si="71"/>
        <v>0</v>
      </c>
      <c r="Q341" s="193">
        <v>0</v>
      </c>
      <c r="R341" s="193">
        <f t="shared" si="72"/>
        <v>0</v>
      </c>
      <c r="S341" s="193">
        <v>0</v>
      </c>
      <c r="T341" s="194">
        <f t="shared" si="73"/>
        <v>0</v>
      </c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R341" s="195" t="s">
        <v>179</v>
      </c>
      <c r="AT341" s="195" t="s">
        <v>175</v>
      </c>
      <c r="AU341" s="195" t="s">
        <v>180</v>
      </c>
      <c r="AY341" s="14" t="s">
        <v>172</v>
      </c>
      <c r="BE341" s="196">
        <f t="shared" si="74"/>
        <v>0</v>
      </c>
      <c r="BF341" s="196">
        <f t="shared" si="75"/>
        <v>0</v>
      </c>
      <c r="BG341" s="196">
        <f t="shared" si="76"/>
        <v>0</v>
      </c>
      <c r="BH341" s="196">
        <f t="shared" si="77"/>
        <v>0</v>
      </c>
      <c r="BI341" s="196">
        <f t="shared" si="78"/>
        <v>0</v>
      </c>
      <c r="BJ341" s="14" t="s">
        <v>180</v>
      </c>
      <c r="BK341" s="196">
        <f t="shared" si="79"/>
        <v>0</v>
      </c>
      <c r="BL341" s="14" t="s">
        <v>179</v>
      </c>
      <c r="BM341" s="195" t="s">
        <v>1680</v>
      </c>
    </row>
    <row r="342" spans="1:65" s="2" customFormat="1" ht="24.2" customHeight="1">
      <c r="A342" s="31"/>
      <c r="B342" s="32"/>
      <c r="C342" s="184" t="s">
        <v>1319</v>
      </c>
      <c r="D342" s="184" t="s">
        <v>175</v>
      </c>
      <c r="E342" s="185" t="s">
        <v>1968</v>
      </c>
      <c r="F342" s="186" t="s">
        <v>1969</v>
      </c>
      <c r="G342" s="187" t="s">
        <v>394</v>
      </c>
      <c r="H342" s="188">
        <v>3</v>
      </c>
      <c r="I342" s="189"/>
      <c r="J342" s="188">
        <f t="shared" si="70"/>
        <v>0</v>
      </c>
      <c r="K342" s="190"/>
      <c r="L342" s="36"/>
      <c r="M342" s="191" t="s">
        <v>1</v>
      </c>
      <c r="N342" s="192" t="s">
        <v>38</v>
      </c>
      <c r="O342" s="68"/>
      <c r="P342" s="193">
        <f t="shared" si="71"/>
        <v>0</v>
      </c>
      <c r="Q342" s="193">
        <v>2.5428199999999999</v>
      </c>
      <c r="R342" s="193">
        <f t="shared" si="72"/>
        <v>7.6284599999999996</v>
      </c>
      <c r="S342" s="193">
        <v>0</v>
      </c>
      <c r="T342" s="194">
        <f t="shared" si="73"/>
        <v>0</v>
      </c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R342" s="195" t="s">
        <v>179</v>
      </c>
      <c r="AT342" s="195" t="s">
        <v>175</v>
      </c>
      <c r="AU342" s="195" t="s">
        <v>180</v>
      </c>
      <c r="AY342" s="14" t="s">
        <v>172</v>
      </c>
      <c r="BE342" s="196">
        <f t="shared" si="74"/>
        <v>0</v>
      </c>
      <c r="BF342" s="196">
        <f t="shared" si="75"/>
        <v>0</v>
      </c>
      <c r="BG342" s="196">
        <f t="shared" si="76"/>
        <v>0</v>
      </c>
      <c r="BH342" s="196">
        <f t="shared" si="77"/>
        <v>0</v>
      </c>
      <c r="BI342" s="196">
        <f t="shared" si="78"/>
        <v>0</v>
      </c>
      <c r="BJ342" s="14" t="s">
        <v>180</v>
      </c>
      <c r="BK342" s="196">
        <f t="shared" si="79"/>
        <v>0</v>
      </c>
      <c r="BL342" s="14" t="s">
        <v>179</v>
      </c>
      <c r="BM342" s="195" t="s">
        <v>1683</v>
      </c>
    </row>
    <row r="343" spans="1:65" s="2" customFormat="1" ht="24.2" customHeight="1">
      <c r="A343" s="31"/>
      <c r="B343" s="32"/>
      <c r="C343" s="184" t="s">
        <v>1684</v>
      </c>
      <c r="D343" s="184" t="s">
        <v>175</v>
      </c>
      <c r="E343" s="185" t="s">
        <v>1972</v>
      </c>
      <c r="F343" s="186" t="s">
        <v>1973</v>
      </c>
      <c r="G343" s="187" t="s">
        <v>394</v>
      </c>
      <c r="H343" s="188">
        <v>0.5</v>
      </c>
      <c r="I343" s="189"/>
      <c r="J343" s="188">
        <f t="shared" si="70"/>
        <v>0</v>
      </c>
      <c r="K343" s="190"/>
      <c r="L343" s="36"/>
      <c r="M343" s="191" t="s">
        <v>1</v>
      </c>
      <c r="N343" s="192" t="s">
        <v>38</v>
      </c>
      <c r="O343" s="68"/>
      <c r="P343" s="193">
        <f t="shared" si="71"/>
        <v>0</v>
      </c>
      <c r="Q343" s="193">
        <v>2.5428199999999999</v>
      </c>
      <c r="R343" s="193">
        <f t="shared" si="72"/>
        <v>1.2714099999999999</v>
      </c>
      <c r="S343" s="193">
        <v>0</v>
      </c>
      <c r="T343" s="194">
        <f t="shared" si="73"/>
        <v>0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R343" s="195" t="s">
        <v>179</v>
      </c>
      <c r="AT343" s="195" t="s">
        <v>175</v>
      </c>
      <c r="AU343" s="195" t="s">
        <v>180</v>
      </c>
      <c r="AY343" s="14" t="s">
        <v>172</v>
      </c>
      <c r="BE343" s="196">
        <f t="shared" si="74"/>
        <v>0</v>
      </c>
      <c r="BF343" s="196">
        <f t="shared" si="75"/>
        <v>0</v>
      </c>
      <c r="BG343" s="196">
        <f t="shared" si="76"/>
        <v>0</v>
      </c>
      <c r="BH343" s="196">
        <f t="shared" si="77"/>
        <v>0</v>
      </c>
      <c r="BI343" s="196">
        <f t="shared" si="78"/>
        <v>0</v>
      </c>
      <c r="BJ343" s="14" t="s">
        <v>180</v>
      </c>
      <c r="BK343" s="196">
        <f t="shared" si="79"/>
        <v>0</v>
      </c>
      <c r="BL343" s="14" t="s">
        <v>179</v>
      </c>
      <c r="BM343" s="195" t="s">
        <v>1687</v>
      </c>
    </row>
    <row r="344" spans="1:65" s="2" customFormat="1" ht="24.2" customHeight="1">
      <c r="A344" s="31"/>
      <c r="B344" s="32"/>
      <c r="C344" s="184" t="s">
        <v>1322</v>
      </c>
      <c r="D344" s="184" t="s">
        <v>175</v>
      </c>
      <c r="E344" s="185" t="s">
        <v>1975</v>
      </c>
      <c r="F344" s="186" t="s">
        <v>1976</v>
      </c>
      <c r="G344" s="187" t="s">
        <v>394</v>
      </c>
      <c r="H344" s="188">
        <v>3.5</v>
      </c>
      <c r="I344" s="189"/>
      <c r="J344" s="188">
        <f t="shared" si="70"/>
        <v>0</v>
      </c>
      <c r="K344" s="190"/>
      <c r="L344" s="36"/>
      <c r="M344" s="191" t="s">
        <v>1</v>
      </c>
      <c r="N344" s="192" t="s">
        <v>38</v>
      </c>
      <c r="O344" s="68"/>
      <c r="P344" s="193">
        <f t="shared" si="71"/>
        <v>0</v>
      </c>
      <c r="Q344" s="193">
        <v>0</v>
      </c>
      <c r="R344" s="193">
        <f t="shared" si="72"/>
        <v>0</v>
      </c>
      <c r="S344" s="193">
        <v>0</v>
      </c>
      <c r="T344" s="194">
        <f t="shared" si="73"/>
        <v>0</v>
      </c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R344" s="195" t="s">
        <v>179</v>
      </c>
      <c r="AT344" s="195" t="s">
        <v>175</v>
      </c>
      <c r="AU344" s="195" t="s">
        <v>180</v>
      </c>
      <c r="AY344" s="14" t="s">
        <v>172</v>
      </c>
      <c r="BE344" s="196">
        <f t="shared" si="74"/>
        <v>0</v>
      </c>
      <c r="BF344" s="196">
        <f t="shared" si="75"/>
        <v>0</v>
      </c>
      <c r="BG344" s="196">
        <f t="shared" si="76"/>
        <v>0</v>
      </c>
      <c r="BH344" s="196">
        <f t="shared" si="77"/>
        <v>0</v>
      </c>
      <c r="BI344" s="196">
        <f t="shared" si="78"/>
        <v>0</v>
      </c>
      <c r="BJ344" s="14" t="s">
        <v>180</v>
      </c>
      <c r="BK344" s="196">
        <f t="shared" si="79"/>
        <v>0</v>
      </c>
      <c r="BL344" s="14" t="s">
        <v>179</v>
      </c>
      <c r="BM344" s="195" t="s">
        <v>1692</v>
      </c>
    </row>
    <row r="345" spans="1:65" s="2" customFormat="1" ht="24.2" customHeight="1">
      <c r="A345" s="31"/>
      <c r="B345" s="32"/>
      <c r="C345" s="184" t="s">
        <v>1693</v>
      </c>
      <c r="D345" s="184" t="s">
        <v>175</v>
      </c>
      <c r="E345" s="185" t="s">
        <v>1979</v>
      </c>
      <c r="F345" s="186" t="s">
        <v>1980</v>
      </c>
      <c r="G345" s="187" t="s">
        <v>1048</v>
      </c>
      <c r="H345" s="188">
        <v>1</v>
      </c>
      <c r="I345" s="189"/>
      <c r="J345" s="188">
        <f t="shared" si="70"/>
        <v>0</v>
      </c>
      <c r="K345" s="190"/>
      <c r="L345" s="36"/>
      <c r="M345" s="191" t="s">
        <v>1</v>
      </c>
      <c r="N345" s="192" t="s">
        <v>38</v>
      </c>
      <c r="O345" s="68"/>
      <c r="P345" s="193">
        <f t="shared" si="71"/>
        <v>0</v>
      </c>
      <c r="Q345" s="193">
        <v>0</v>
      </c>
      <c r="R345" s="193">
        <f t="shared" si="72"/>
        <v>0</v>
      </c>
      <c r="S345" s="193">
        <v>0</v>
      </c>
      <c r="T345" s="194">
        <f t="shared" si="73"/>
        <v>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R345" s="195" t="s">
        <v>179</v>
      </c>
      <c r="AT345" s="195" t="s">
        <v>175</v>
      </c>
      <c r="AU345" s="195" t="s">
        <v>180</v>
      </c>
      <c r="AY345" s="14" t="s">
        <v>172</v>
      </c>
      <c r="BE345" s="196">
        <f t="shared" si="74"/>
        <v>0</v>
      </c>
      <c r="BF345" s="196">
        <f t="shared" si="75"/>
        <v>0</v>
      </c>
      <c r="BG345" s="196">
        <f t="shared" si="76"/>
        <v>0</v>
      </c>
      <c r="BH345" s="196">
        <f t="shared" si="77"/>
        <v>0</v>
      </c>
      <c r="BI345" s="196">
        <f t="shared" si="78"/>
        <v>0</v>
      </c>
      <c r="BJ345" s="14" t="s">
        <v>180</v>
      </c>
      <c r="BK345" s="196">
        <f t="shared" si="79"/>
        <v>0</v>
      </c>
      <c r="BL345" s="14" t="s">
        <v>179</v>
      </c>
      <c r="BM345" s="195" t="s">
        <v>1696</v>
      </c>
    </row>
    <row r="346" spans="1:65" s="2" customFormat="1" ht="24.2" customHeight="1">
      <c r="A346" s="31"/>
      <c r="B346" s="32"/>
      <c r="C346" s="184" t="s">
        <v>1325</v>
      </c>
      <c r="D346" s="184" t="s">
        <v>175</v>
      </c>
      <c r="E346" s="185" t="s">
        <v>1982</v>
      </c>
      <c r="F346" s="186" t="s">
        <v>1983</v>
      </c>
      <c r="G346" s="187" t="s">
        <v>1048</v>
      </c>
      <c r="H346" s="188">
        <v>7</v>
      </c>
      <c r="I346" s="189"/>
      <c r="J346" s="188">
        <f t="shared" si="70"/>
        <v>0</v>
      </c>
      <c r="K346" s="190"/>
      <c r="L346" s="36"/>
      <c r="M346" s="191" t="s">
        <v>1</v>
      </c>
      <c r="N346" s="192" t="s">
        <v>38</v>
      </c>
      <c r="O346" s="68"/>
      <c r="P346" s="193">
        <f t="shared" si="71"/>
        <v>0</v>
      </c>
      <c r="Q346" s="193">
        <v>0</v>
      </c>
      <c r="R346" s="193">
        <f t="shared" si="72"/>
        <v>0</v>
      </c>
      <c r="S346" s="193">
        <v>0</v>
      </c>
      <c r="T346" s="194">
        <f t="shared" si="73"/>
        <v>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R346" s="195" t="s">
        <v>179</v>
      </c>
      <c r="AT346" s="195" t="s">
        <v>175</v>
      </c>
      <c r="AU346" s="195" t="s">
        <v>180</v>
      </c>
      <c r="AY346" s="14" t="s">
        <v>172</v>
      </c>
      <c r="BE346" s="196">
        <f t="shared" si="74"/>
        <v>0</v>
      </c>
      <c r="BF346" s="196">
        <f t="shared" si="75"/>
        <v>0</v>
      </c>
      <c r="BG346" s="196">
        <f t="shared" si="76"/>
        <v>0</v>
      </c>
      <c r="BH346" s="196">
        <f t="shared" si="77"/>
        <v>0</v>
      </c>
      <c r="BI346" s="196">
        <f t="shared" si="78"/>
        <v>0</v>
      </c>
      <c r="BJ346" s="14" t="s">
        <v>180</v>
      </c>
      <c r="BK346" s="196">
        <f t="shared" si="79"/>
        <v>0</v>
      </c>
      <c r="BL346" s="14" t="s">
        <v>179</v>
      </c>
      <c r="BM346" s="195" t="s">
        <v>1699</v>
      </c>
    </row>
    <row r="347" spans="1:65" s="2" customFormat="1" ht="24.2" customHeight="1">
      <c r="A347" s="31"/>
      <c r="B347" s="32"/>
      <c r="C347" s="184" t="s">
        <v>1700</v>
      </c>
      <c r="D347" s="184" t="s">
        <v>175</v>
      </c>
      <c r="E347" s="185" t="s">
        <v>1986</v>
      </c>
      <c r="F347" s="186" t="s">
        <v>1987</v>
      </c>
      <c r="G347" s="187" t="s">
        <v>1048</v>
      </c>
      <c r="H347" s="188">
        <v>4</v>
      </c>
      <c r="I347" s="189"/>
      <c r="J347" s="188">
        <f t="shared" si="70"/>
        <v>0</v>
      </c>
      <c r="K347" s="190"/>
      <c r="L347" s="36"/>
      <c r="M347" s="191" t="s">
        <v>1</v>
      </c>
      <c r="N347" s="192" t="s">
        <v>38</v>
      </c>
      <c r="O347" s="68"/>
      <c r="P347" s="193">
        <f t="shared" si="71"/>
        <v>0</v>
      </c>
      <c r="Q347" s="193">
        <v>0</v>
      </c>
      <c r="R347" s="193">
        <f t="shared" si="72"/>
        <v>0</v>
      </c>
      <c r="S347" s="193">
        <v>0</v>
      </c>
      <c r="T347" s="194">
        <f t="shared" si="73"/>
        <v>0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R347" s="195" t="s">
        <v>179</v>
      </c>
      <c r="AT347" s="195" t="s">
        <v>175</v>
      </c>
      <c r="AU347" s="195" t="s">
        <v>180</v>
      </c>
      <c r="AY347" s="14" t="s">
        <v>172</v>
      </c>
      <c r="BE347" s="196">
        <f t="shared" si="74"/>
        <v>0</v>
      </c>
      <c r="BF347" s="196">
        <f t="shared" si="75"/>
        <v>0</v>
      </c>
      <c r="BG347" s="196">
        <f t="shared" si="76"/>
        <v>0</v>
      </c>
      <c r="BH347" s="196">
        <f t="shared" si="77"/>
        <v>0</v>
      </c>
      <c r="BI347" s="196">
        <f t="shared" si="78"/>
        <v>0</v>
      </c>
      <c r="BJ347" s="14" t="s">
        <v>180</v>
      </c>
      <c r="BK347" s="196">
        <f t="shared" si="79"/>
        <v>0</v>
      </c>
      <c r="BL347" s="14" t="s">
        <v>179</v>
      </c>
      <c r="BM347" s="195" t="s">
        <v>1703</v>
      </c>
    </row>
    <row r="348" spans="1:65" s="2" customFormat="1" ht="24.2" customHeight="1">
      <c r="A348" s="31"/>
      <c r="B348" s="32"/>
      <c r="C348" s="184" t="s">
        <v>1328</v>
      </c>
      <c r="D348" s="184" t="s">
        <v>175</v>
      </c>
      <c r="E348" s="185" t="s">
        <v>1989</v>
      </c>
      <c r="F348" s="186" t="s">
        <v>1990</v>
      </c>
      <c r="G348" s="187" t="s">
        <v>1048</v>
      </c>
      <c r="H348" s="188">
        <v>8</v>
      </c>
      <c r="I348" s="189"/>
      <c r="J348" s="188">
        <f t="shared" si="70"/>
        <v>0</v>
      </c>
      <c r="K348" s="190"/>
      <c r="L348" s="36"/>
      <c r="M348" s="191" t="s">
        <v>1</v>
      </c>
      <c r="N348" s="192" t="s">
        <v>38</v>
      </c>
      <c r="O348" s="68"/>
      <c r="P348" s="193">
        <f t="shared" si="71"/>
        <v>0</v>
      </c>
      <c r="Q348" s="193">
        <v>0</v>
      </c>
      <c r="R348" s="193">
        <f t="shared" si="72"/>
        <v>0</v>
      </c>
      <c r="S348" s="193">
        <v>0</v>
      </c>
      <c r="T348" s="194">
        <f t="shared" si="73"/>
        <v>0</v>
      </c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R348" s="195" t="s">
        <v>179</v>
      </c>
      <c r="AT348" s="195" t="s">
        <v>175</v>
      </c>
      <c r="AU348" s="195" t="s">
        <v>180</v>
      </c>
      <c r="AY348" s="14" t="s">
        <v>172</v>
      </c>
      <c r="BE348" s="196">
        <f t="shared" si="74"/>
        <v>0</v>
      </c>
      <c r="BF348" s="196">
        <f t="shared" si="75"/>
        <v>0</v>
      </c>
      <c r="BG348" s="196">
        <f t="shared" si="76"/>
        <v>0</v>
      </c>
      <c r="BH348" s="196">
        <f t="shared" si="77"/>
        <v>0</v>
      </c>
      <c r="BI348" s="196">
        <f t="shared" si="78"/>
        <v>0</v>
      </c>
      <c r="BJ348" s="14" t="s">
        <v>180</v>
      </c>
      <c r="BK348" s="196">
        <f t="shared" si="79"/>
        <v>0</v>
      </c>
      <c r="BL348" s="14" t="s">
        <v>179</v>
      </c>
      <c r="BM348" s="195" t="s">
        <v>1706</v>
      </c>
    </row>
    <row r="349" spans="1:65" s="2" customFormat="1" ht="24.2" customHeight="1">
      <c r="A349" s="31"/>
      <c r="B349" s="32"/>
      <c r="C349" s="184" t="s">
        <v>1707</v>
      </c>
      <c r="D349" s="184" t="s">
        <v>175</v>
      </c>
      <c r="E349" s="185" t="s">
        <v>1993</v>
      </c>
      <c r="F349" s="186" t="s">
        <v>1994</v>
      </c>
      <c r="G349" s="187" t="s">
        <v>1048</v>
      </c>
      <c r="H349" s="188">
        <v>8</v>
      </c>
      <c r="I349" s="189"/>
      <c r="J349" s="188">
        <f t="shared" si="70"/>
        <v>0</v>
      </c>
      <c r="K349" s="190"/>
      <c r="L349" s="36"/>
      <c r="M349" s="191" t="s">
        <v>1</v>
      </c>
      <c r="N349" s="192" t="s">
        <v>38</v>
      </c>
      <c r="O349" s="68"/>
      <c r="P349" s="193">
        <f t="shared" si="71"/>
        <v>0</v>
      </c>
      <c r="Q349" s="193">
        <v>0</v>
      </c>
      <c r="R349" s="193">
        <f t="shared" si="72"/>
        <v>0</v>
      </c>
      <c r="S349" s="193">
        <v>0</v>
      </c>
      <c r="T349" s="194">
        <f t="shared" si="73"/>
        <v>0</v>
      </c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R349" s="195" t="s">
        <v>179</v>
      </c>
      <c r="AT349" s="195" t="s">
        <v>175</v>
      </c>
      <c r="AU349" s="195" t="s">
        <v>180</v>
      </c>
      <c r="AY349" s="14" t="s">
        <v>172</v>
      </c>
      <c r="BE349" s="196">
        <f t="shared" si="74"/>
        <v>0</v>
      </c>
      <c r="BF349" s="196">
        <f t="shared" si="75"/>
        <v>0</v>
      </c>
      <c r="BG349" s="196">
        <f t="shared" si="76"/>
        <v>0</v>
      </c>
      <c r="BH349" s="196">
        <f t="shared" si="77"/>
        <v>0</v>
      </c>
      <c r="BI349" s="196">
        <f t="shared" si="78"/>
        <v>0</v>
      </c>
      <c r="BJ349" s="14" t="s">
        <v>180</v>
      </c>
      <c r="BK349" s="196">
        <f t="shared" si="79"/>
        <v>0</v>
      </c>
      <c r="BL349" s="14" t="s">
        <v>179</v>
      </c>
      <c r="BM349" s="195" t="s">
        <v>1710</v>
      </c>
    </row>
    <row r="350" spans="1:65" s="2" customFormat="1" ht="24.2" customHeight="1">
      <c r="A350" s="31"/>
      <c r="B350" s="32"/>
      <c r="C350" s="184" t="s">
        <v>1331</v>
      </c>
      <c r="D350" s="184" t="s">
        <v>175</v>
      </c>
      <c r="E350" s="185" t="s">
        <v>1996</v>
      </c>
      <c r="F350" s="186" t="s">
        <v>1997</v>
      </c>
      <c r="G350" s="187" t="s">
        <v>337</v>
      </c>
      <c r="H350" s="188">
        <v>25</v>
      </c>
      <c r="I350" s="189"/>
      <c r="J350" s="188">
        <f t="shared" si="70"/>
        <v>0</v>
      </c>
      <c r="K350" s="190"/>
      <c r="L350" s="36"/>
      <c r="M350" s="191" t="s">
        <v>1</v>
      </c>
      <c r="N350" s="192" t="s">
        <v>38</v>
      </c>
      <c r="O350" s="68"/>
      <c r="P350" s="193">
        <f t="shared" si="71"/>
        <v>0</v>
      </c>
      <c r="Q350" s="193">
        <v>0</v>
      </c>
      <c r="R350" s="193">
        <f t="shared" si="72"/>
        <v>0</v>
      </c>
      <c r="S350" s="193">
        <v>0</v>
      </c>
      <c r="T350" s="194">
        <f t="shared" si="73"/>
        <v>0</v>
      </c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R350" s="195" t="s">
        <v>179</v>
      </c>
      <c r="AT350" s="195" t="s">
        <v>175</v>
      </c>
      <c r="AU350" s="195" t="s">
        <v>180</v>
      </c>
      <c r="AY350" s="14" t="s">
        <v>172</v>
      </c>
      <c r="BE350" s="196">
        <f t="shared" si="74"/>
        <v>0</v>
      </c>
      <c r="BF350" s="196">
        <f t="shared" si="75"/>
        <v>0</v>
      </c>
      <c r="BG350" s="196">
        <f t="shared" si="76"/>
        <v>0</v>
      </c>
      <c r="BH350" s="196">
        <f t="shared" si="77"/>
        <v>0</v>
      </c>
      <c r="BI350" s="196">
        <f t="shared" si="78"/>
        <v>0</v>
      </c>
      <c r="BJ350" s="14" t="s">
        <v>180</v>
      </c>
      <c r="BK350" s="196">
        <f t="shared" si="79"/>
        <v>0</v>
      </c>
      <c r="BL350" s="14" t="s">
        <v>179</v>
      </c>
      <c r="BM350" s="195" t="s">
        <v>1713</v>
      </c>
    </row>
    <row r="351" spans="1:65" s="2" customFormat="1" ht="24.2" customHeight="1">
      <c r="A351" s="31"/>
      <c r="B351" s="32"/>
      <c r="C351" s="184" t="s">
        <v>1714</v>
      </c>
      <c r="D351" s="184" t="s">
        <v>175</v>
      </c>
      <c r="E351" s="185" t="s">
        <v>2000</v>
      </c>
      <c r="F351" s="186" t="s">
        <v>2001</v>
      </c>
      <c r="G351" s="187" t="s">
        <v>337</v>
      </c>
      <c r="H351" s="188">
        <v>5</v>
      </c>
      <c r="I351" s="189"/>
      <c r="J351" s="188">
        <f t="shared" si="70"/>
        <v>0</v>
      </c>
      <c r="K351" s="190"/>
      <c r="L351" s="36"/>
      <c r="M351" s="191" t="s">
        <v>1</v>
      </c>
      <c r="N351" s="192" t="s">
        <v>38</v>
      </c>
      <c r="O351" s="68"/>
      <c r="P351" s="193">
        <f t="shared" si="71"/>
        <v>0</v>
      </c>
      <c r="Q351" s="193">
        <v>0</v>
      </c>
      <c r="R351" s="193">
        <f t="shared" si="72"/>
        <v>0</v>
      </c>
      <c r="S351" s="193">
        <v>0</v>
      </c>
      <c r="T351" s="194">
        <f t="shared" si="73"/>
        <v>0</v>
      </c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R351" s="195" t="s">
        <v>179</v>
      </c>
      <c r="AT351" s="195" t="s">
        <v>175</v>
      </c>
      <c r="AU351" s="195" t="s">
        <v>180</v>
      </c>
      <c r="AY351" s="14" t="s">
        <v>172</v>
      </c>
      <c r="BE351" s="196">
        <f t="shared" si="74"/>
        <v>0</v>
      </c>
      <c r="BF351" s="196">
        <f t="shared" si="75"/>
        <v>0</v>
      </c>
      <c r="BG351" s="196">
        <f t="shared" si="76"/>
        <v>0</v>
      </c>
      <c r="BH351" s="196">
        <f t="shared" si="77"/>
        <v>0</v>
      </c>
      <c r="BI351" s="196">
        <f t="shared" si="78"/>
        <v>0</v>
      </c>
      <c r="BJ351" s="14" t="s">
        <v>180</v>
      </c>
      <c r="BK351" s="196">
        <f t="shared" si="79"/>
        <v>0</v>
      </c>
      <c r="BL351" s="14" t="s">
        <v>179</v>
      </c>
      <c r="BM351" s="195" t="s">
        <v>1717</v>
      </c>
    </row>
    <row r="352" spans="1:65" s="2" customFormat="1" ht="24.2" customHeight="1">
      <c r="A352" s="31"/>
      <c r="B352" s="32"/>
      <c r="C352" s="184" t="s">
        <v>1334</v>
      </c>
      <c r="D352" s="184" t="s">
        <v>175</v>
      </c>
      <c r="E352" s="185" t="s">
        <v>2174</v>
      </c>
      <c r="F352" s="186" t="s">
        <v>2175</v>
      </c>
      <c r="G352" s="187" t="s">
        <v>1048</v>
      </c>
      <c r="H352" s="188">
        <v>16</v>
      </c>
      <c r="I352" s="189"/>
      <c r="J352" s="188">
        <f t="shared" si="70"/>
        <v>0</v>
      </c>
      <c r="K352" s="190"/>
      <c r="L352" s="36"/>
      <c r="M352" s="191" t="s">
        <v>1</v>
      </c>
      <c r="N352" s="192" t="s">
        <v>38</v>
      </c>
      <c r="O352" s="68"/>
      <c r="P352" s="193">
        <f t="shared" si="71"/>
        <v>0</v>
      </c>
      <c r="Q352" s="193">
        <v>0</v>
      </c>
      <c r="R352" s="193">
        <f t="shared" si="72"/>
        <v>0</v>
      </c>
      <c r="S352" s="193">
        <v>0</v>
      </c>
      <c r="T352" s="194">
        <f t="shared" si="73"/>
        <v>0</v>
      </c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R352" s="195" t="s">
        <v>179</v>
      </c>
      <c r="AT352" s="195" t="s">
        <v>175</v>
      </c>
      <c r="AU352" s="195" t="s">
        <v>180</v>
      </c>
      <c r="AY352" s="14" t="s">
        <v>172</v>
      </c>
      <c r="BE352" s="196">
        <f t="shared" si="74"/>
        <v>0</v>
      </c>
      <c r="BF352" s="196">
        <f t="shared" si="75"/>
        <v>0</v>
      </c>
      <c r="BG352" s="196">
        <f t="shared" si="76"/>
        <v>0</v>
      </c>
      <c r="BH352" s="196">
        <f t="shared" si="77"/>
        <v>0</v>
      </c>
      <c r="BI352" s="196">
        <f t="shared" si="78"/>
        <v>0</v>
      </c>
      <c r="BJ352" s="14" t="s">
        <v>180</v>
      </c>
      <c r="BK352" s="196">
        <f t="shared" si="79"/>
        <v>0</v>
      </c>
      <c r="BL352" s="14" t="s">
        <v>179</v>
      </c>
      <c r="BM352" s="195" t="s">
        <v>1720</v>
      </c>
    </row>
    <row r="353" spans="1:65" s="2" customFormat="1" ht="24.2" customHeight="1">
      <c r="A353" s="31"/>
      <c r="B353" s="32"/>
      <c r="C353" s="184" t="s">
        <v>1721</v>
      </c>
      <c r="D353" s="184" t="s">
        <v>175</v>
      </c>
      <c r="E353" s="185" t="s">
        <v>2375</v>
      </c>
      <c r="F353" s="186" t="s">
        <v>2376</v>
      </c>
      <c r="G353" s="187" t="s">
        <v>1048</v>
      </c>
      <c r="H353" s="188">
        <v>16</v>
      </c>
      <c r="I353" s="189"/>
      <c r="J353" s="188">
        <f t="shared" si="70"/>
        <v>0</v>
      </c>
      <c r="K353" s="190"/>
      <c r="L353" s="36"/>
      <c r="M353" s="191" t="s">
        <v>1</v>
      </c>
      <c r="N353" s="192" t="s">
        <v>38</v>
      </c>
      <c r="O353" s="68"/>
      <c r="P353" s="193">
        <f t="shared" si="71"/>
        <v>0</v>
      </c>
      <c r="Q353" s="193">
        <v>0</v>
      </c>
      <c r="R353" s="193">
        <f t="shared" si="72"/>
        <v>0</v>
      </c>
      <c r="S353" s="193">
        <v>0</v>
      </c>
      <c r="T353" s="194">
        <f t="shared" si="73"/>
        <v>0</v>
      </c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R353" s="195" t="s">
        <v>179</v>
      </c>
      <c r="AT353" s="195" t="s">
        <v>175</v>
      </c>
      <c r="AU353" s="195" t="s">
        <v>180</v>
      </c>
      <c r="AY353" s="14" t="s">
        <v>172</v>
      </c>
      <c r="BE353" s="196">
        <f t="shared" si="74"/>
        <v>0</v>
      </c>
      <c r="BF353" s="196">
        <f t="shared" si="75"/>
        <v>0</v>
      </c>
      <c r="BG353" s="196">
        <f t="shared" si="76"/>
        <v>0</v>
      </c>
      <c r="BH353" s="196">
        <f t="shared" si="77"/>
        <v>0</v>
      </c>
      <c r="BI353" s="196">
        <f t="shared" si="78"/>
        <v>0</v>
      </c>
      <c r="BJ353" s="14" t="s">
        <v>180</v>
      </c>
      <c r="BK353" s="196">
        <f t="shared" si="79"/>
        <v>0</v>
      </c>
      <c r="BL353" s="14" t="s">
        <v>179</v>
      </c>
      <c r="BM353" s="195" t="s">
        <v>1724</v>
      </c>
    </row>
    <row r="354" spans="1:65" s="2" customFormat="1" ht="24.2" customHeight="1">
      <c r="A354" s="31"/>
      <c r="B354" s="32"/>
      <c r="C354" s="184" t="s">
        <v>1337</v>
      </c>
      <c r="D354" s="184" t="s">
        <v>175</v>
      </c>
      <c r="E354" s="185" t="s">
        <v>2007</v>
      </c>
      <c r="F354" s="186" t="s">
        <v>2008</v>
      </c>
      <c r="G354" s="187" t="s">
        <v>394</v>
      </c>
      <c r="H354" s="188">
        <v>1</v>
      </c>
      <c r="I354" s="189"/>
      <c r="J354" s="188">
        <f t="shared" si="70"/>
        <v>0</v>
      </c>
      <c r="K354" s="190"/>
      <c r="L354" s="36"/>
      <c r="M354" s="191" t="s">
        <v>1</v>
      </c>
      <c r="N354" s="192" t="s">
        <v>38</v>
      </c>
      <c r="O354" s="68"/>
      <c r="P354" s="193">
        <f t="shared" si="71"/>
        <v>0</v>
      </c>
      <c r="Q354" s="193">
        <v>0</v>
      </c>
      <c r="R354" s="193">
        <f t="shared" si="72"/>
        <v>0</v>
      </c>
      <c r="S354" s="193">
        <v>0</v>
      </c>
      <c r="T354" s="194">
        <f t="shared" si="73"/>
        <v>0</v>
      </c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R354" s="195" t="s">
        <v>179</v>
      </c>
      <c r="AT354" s="195" t="s">
        <v>175</v>
      </c>
      <c r="AU354" s="195" t="s">
        <v>180</v>
      </c>
      <c r="AY354" s="14" t="s">
        <v>172</v>
      </c>
      <c r="BE354" s="196">
        <f t="shared" si="74"/>
        <v>0</v>
      </c>
      <c r="BF354" s="196">
        <f t="shared" si="75"/>
        <v>0</v>
      </c>
      <c r="BG354" s="196">
        <f t="shared" si="76"/>
        <v>0</v>
      </c>
      <c r="BH354" s="196">
        <f t="shared" si="77"/>
        <v>0</v>
      </c>
      <c r="BI354" s="196">
        <f t="shared" si="78"/>
        <v>0</v>
      </c>
      <c r="BJ354" s="14" t="s">
        <v>180</v>
      </c>
      <c r="BK354" s="196">
        <f t="shared" si="79"/>
        <v>0</v>
      </c>
      <c r="BL354" s="14" t="s">
        <v>179</v>
      </c>
      <c r="BM354" s="195" t="s">
        <v>1727</v>
      </c>
    </row>
    <row r="355" spans="1:65" s="2" customFormat="1" ht="24.2" customHeight="1">
      <c r="A355" s="31"/>
      <c r="B355" s="32"/>
      <c r="C355" s="184" t="s">
        <v>1728</v>
      </c>
      <c r="D355" s="184" t="s">
        <v>175</v>
      </c>
      <c r="E355" s="185" t="s">
        <v>2010</v>
      </c>
      <c r="F355" s="186" t="s">
        <v>2011</v>
      </c>
      <c r="G355" s="187" t="s">
        <v>394</v>
      </c>
      <c r="H355" s="188">
        <v>2.5</v>
      </c>
      <c r="I355" s="189"/>
      <c r="J355" s="188">
        <f t="shared" si="70"/>
        <v>0</v>
      </c>
      <c r="K355" s="190"/>
      <c r="L355" s="36"/>
      <c r="M355" s="191" t="s">
        <v>1</v>
      </c>
      <c r="N355" s="192" t="s">
        <v>38</v>
      </c>
      <c r="O355" s="68"/>
      <c r="P355" s="193">
        <f t="shared" si="71"/>
        <v>0</v>
      </c>
      <c r="Q355" s="193">
        <v>0</v>
      </c>
      <c r="R355" s="193">
        <f t="shared" si="72"/>
        <v>0</v>
      </c>
      <c r="S355" s="193">
        <v>0</v>
      </c>
      <c r="T355" s="194">
        <f t="shared" si="73"/>
        <v>0</v>
      </c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R355" s="195" t="s">
        <v>179</v>
      </c>
      <c r="AT355" s="195" t="s">
        <v>175</v>
      </c>
      <c r="AU355" s="195" t="s">
        <v>180</v>
      </c>
      <c r="AY355" s="14" t="s">
        <v>172</v>
      </c>
      <c r="BE355" s="196">
        <f t="shared" si="74"/>
        <v>0</v>
      </c>
      <c r="BF355" s="196">
        <f t="shared" si="75"/>
        <v>0</v>
      </c>
      <c r="BG355" s="196">
        <f t="shared" si="76"/>
        <v>0</v>
      </c>
      <c r="BH355" s="196">
        <f t="shared" si="77"/>
        <v>0</v>
      </c>
      <c r="BI355" s="196">
        <f t="shared" si="78"/>
        <v>0</v>
      </c>
      <c r="BJ355" s="14" t="s">
        <v>180</v>
      </c>
      <c r="BK355" s="196">
        <f t="shared" si="79"/>
        <v>0</v>
      </c>
      <c r="BL355" s="14" t="s">
        <v>179</v>
      </c>
      <c r="BM355" s="195" t="s">
        <v>1731</v>
      </c>
    </row>
    <row r="356" spans="1:65" s="2" customFormat="1" ht="24.2" customHeight="1">
      <c r="A356" s="31"/>
      <c r="B356" s="32"/>
      <c r="C356" s="184" t="s">
        <v>1340</v>
      </c>
      <c r="D356" s="184" t="s">
        <v>175</v>
      </c>
      <c r="E356" s="185" t="s">
        <v>2014</v>
      </c>
      <c r="F356" s="186" t="s">
        <v>2015</v>
      </c>
      <c r="G356" s="187" t="s">
        <v>337</v>
      </c>
      <c r="H356" s="188">
        <v>30</v>
      </c>
      <c r="I356" s="189"/>
      <c r="J356" s="188">
        <f t="shared" si="70"/>
        <v>0</v>
      </c>
      <c r="K356" s="190"/>
      <c r="L356" s="36"/>
      <c r="M356" s="191" t="s">
        <v>1</v>
      </c>
      <c r="N356" s="192" t="s">
        <v>38</v>
      </c>
      <c r="O356" s="68"/>
      <c r="P356" s="193">
        <f t="shared" si="71"/>
        <v>0</v>
      </c>
      <c r="Q356" s="193">
        <v>0</v>
      </c>
      <c r="R356" s="193">
        <f t="shared" si="72"/>
        <v>0</v>
      </c>
      <c r="S356" s="193">
        <v>0</v>
      </c>
      <c r="T356" s="194">
        <f t="shared" si="73"/>
        <v>0</v>
      </c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R356" s="195" t="s">
        <v>179</v>
      </c>
      <c r="AT356" s="195" t="s">
        <v>175</v>
      </c>
      <c r="AU356" s="195" t="s">
        <v>180</v>
      </c>
      <c r="AY356" s="14" t="s">
        <v>172</v>
      </c>
      <c r="BE356" s="196">
        <f t="shared" si="74"/>
        <v>0</v>
      </c>
      <c r="BF356" s="196">
        <f t="shared" si="75"/>
        <v>0</v>
      </c>
      <c r="BG356" s="196">
        <f t="shared" si="76"/>
        <v>0</v>
      </c>
      <c r="BH356" s="196">
        <f t="shared" si="77"/>
        <v>0</v>
      </c>
      <c r="BI356" s="196">
        <f t="shared" si="78"/>
        <v>0</v>
      </c>
      <c r="BJ356" s="14" t="s">
        <v>180</v>
      </c>
      <c r="BK356" s="196">
        <f t="shared" si="79"/>
        <v>0</v>
      </c>
      <c r="BL356" s="14" t="s">
        <v>179</v>
      </c>
      <c r="BM356" s="195" t="s">
        <v>1734</v>
      </c>
    </row>
    <row r="357" spans="1:65" s="2" customFormat="1" ht="24.2" customHeight="1">
      <c r="A357" s="31"/>
      <c r="B357" s="32"/>
      <c r="C357" s="184" t="s">
        <v>1735</v>
      </c>
      <c r="D357" s="184" t="s">
        <v>175</v>
      </c>
      <c r="E357" s="185" t="s">
        <v>2377</v>
      </c>
      <c r="F357" s="186" t="s">
        <v>2378</v>
      </c>
      <c r="G357" s="187" t="s">
        <v>337</v>
      </c>
      <c r="H357" s="188">
        <v>30</v>
      </c>
      <c r="I357" s="189"/>
      <c r="J357" s="188">
        <f t="shared" si="70"/>
        <v>0</v>
      </c>
      <c r="K357" s="190"/>
      <c r="L357" s="36"/>
      <c r="M357" s="191" t="s">
        <v>1</v>
      </c>
      <c r="N357" s="192" t="s">
        <v>38</v>
      </c>
      <c r="O357" s="68"/>
      <c r="P357" s="193">
        <f t="shared" si="71"/>
        <v>0</v>
      </c>
      <c r="Q357" s="193">
        <v>0</v>
      </c>
      <c r="R357" s="193">
        <f t="shared" si="72"/>
        <v>0</v>
      </c>
      <c r="S357" s="193">
        <v>0</v>
      </c>
      <c r="T357" s="194">
        <f t="shared" si="73"/>
        <v>0</v>
      </c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R357" s="195" t="s">
        <v>179</v>
      </c>
      <c r="AT357" s="195" t="s">
        <v>175</v>
      </c>
      <c r="AU357" s="195" t="s">
        <v>180</v>
      </c>
      <c r="AY357" s="14" t="s">
        <v>172</v>
      </c>
      <c r="BE357" s="196">
        <f t="shared" si="74"/>
        <v>0</v>
      </c>
      <c r="BF357" s="196">
        <f t="shared" si="75"/>
        <v>0</v>
      </c>
      <c r="BG357" s="196">
        <f t="shared" si="76"/>
        <v>0</v>
      </c>
      <c r="BH357" s="196">
        <f t="shared" si="77"/>
        <v>0</v>
      </c>
      <c r="BI357" s="196">
        <f t="shared" si="78"/>
        <v>0</v>
      </c>
      <c r="BJ357" s="14" t="s">
        <v>180</v>
      </c>
      <c r="BK357" s="196">
        <f t="shared" si="79"/>
        <v>0</v>
      </c>
      <c r="BL357" s="14" t="s">
        <v>179</v>
      </c>
      <c r="BM357" s="195" t="s">
        <v>1738</v>
      </c>
    </row>
    <row r="358" spans="1:65" s="2" customFormat="1" ht="24.2" customHeight="1">
      <c r="A358" s="31"/>
      <c r="B358" s="32"/>
      <c r="C358" s="184" t="s">
        <v>1343</v>
      </c>
      <c r="D358" s="184" t="s">
        <v>175</v>
      </c>
      <c r="E358" s="185" t="s">
        <v>2021</v>
      </c>
      <c r="F358" s="186" t="s">
        <v>2022</v>
      </c>
      <c r="G358" s="187" t="s">
        <v>1048</v>
      </c>
      <c r="H358" s="188">
        <v>2</v>
      </c>
      <c r="I358" s="189"/>
      <c r="J358" s="188">
        <f t="shared" si="70"/>
        <v>0</v>
      </c>
      <c r="K358" s="190"/>
      <c r="L358" s="36"/>
      <c r="M358" s="191" t="s">
        <v>1</v>
      </c>
      <c r="N358" s="192" t="s">
        <v>38</v>
      </c>
      <c r="O358" s="68"/>
      <c r="P358" s="193">
        <f t="shared" si="71"/>
        <v>0</v>
      </c>
      <c r="Q358" s="193">
        <v>0</v>
      </c>
      <c r="R358" s="193">
        <f t="shared" si="72"/>
        <v>0</v>
      </c>
      <c r="S358" s="193">
        <v>0</v>
      </c>
      <c r="T358" s="194">
        <f t="shared" si="73"/>
        <v>0</v>
      </c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R358" s="195" t="s">
        <v>179</v>
      </c>
      <c r="AT358" s="195" t="s">
        <v>175</v>
      </c>
      <c r="AU358" s="195" t="s">
        <v>180</v>
      </c>
      <c r="AY358" s="14" t="s">
        <v>172</v>
      </c>
      <c r="BE358" s="196">
        <f t="shared" si="74"/>
        <v>0</v>
      </c>
      <c r="BF358" s="196">
        <f t="shared" si="75"/>
        <v>0</v>
      </c>
      <c r="BG358" s="196">
        <f t="shared" si="76"/>
        <v>0</v>
      </c>
      <c r="BH358" s="196">
        <f t="shared" si="77"/>
        <v>0</v>
      </c>
      <c r="BI358" s="196">
        <f t="shared" si="78"/>
        <v>0</v>
      </c>
      <c r="BJ358" s="14" t="s">
        <v>180</v>
      </c>
      <c r="BK358" s="196">
        <f t="shared" si="79"/>
        <v>0</v>
      </c>
      <c r="BL358" s="14" t="s">
        <v>179</v>
      </c>
      <c r="BM358" s="195" t="s">
        <v>1741</v>
      </c>
    </row>
    <row r="359" spans="1:65" s="2" customFormat="1" ht="24.2" customHeight="1">
      <c r="A359" s="31"/>
      <c r="B359" s="32"/>
      <c r="C359" s="184" t="s">
        <v>1742</v>
      </c>
      <c r="D359" s="184" t="s">
        <v>175</v>
      </c>
      <c r="E359" s="185" t="s">
        <v>2024</v>
      </c>
      <c r="F359" s="186" t="s">
        <v>2025</v>
      </c>
      <c r="G359" s="187" t="s">
        <v>1048</v>
      </c>
      <c r="H359" s="188">
        <v>2</v>
      </c>
      <c r="I359" s="189"/>
      <c r="J359" s="188">
        <f t="shared" si="70"/>
        <v>0</v>
      </c>
      <c r="K359" s="190"/>
      <c r="L359" s="36"/>
      <c r="M359" s="191" t="s">
        <v>1</v>
      </c>
      <c r="N359" s="192" t="s">
        <v>38</v>
      </c>
      <c r="O359" s="68"/>
      <c r="P359" s="193">
        <f t="shared" si="71"/>
        <v>0</v>
      </c>
      <c r="Q359" s="193">
        <v>0</v>
      </c>
      <c r="R359" s="193">
        <f t="shared" si="72"/>
        <v>0</v>
      </c>
      <c r="S359" s="193">
        <v>0</v>
      </c>
      <c r="T359" s="194">
        <f t="shared" si="73"/>
        <v>0</v>
      </c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R359" s="195" t="s">
        <v>179</v>
      </c>
      <c r="AT359" s="195" t="s">
        <v>175</v>
      </c>
      <c r="AU359" s="195" t="s">
        <v>180</v>
      </c>
      <c r="AY359" s="14" t="s">
        <v>172</v>
      </c>
      <c r="BE359" s="196">
        <f t="shared" si="74"/>
        <v>0</v>
      </c>
      <c r="BF359" s="196">
        <f t="shared" si="75"/>
        <v>0</v>
      </c>
      <c r="BG359" s="196">
        <f t="shared" si="76"/>
        <v>0</v>
      </c>
      <c r="BH359" s="196">
        <f t="shared" si="77"/>
        <v>0</v>
      </c>
      <c r="BI359" s="196">
        <f t="shared" si="78"/>
        <v>0</v>
      </c>
      <c r="BJ359" s="14" t="s">
        <v>180</v>
      </c>
      <c r="BK359" s="196">
        <f t="shared" si="79"/>
        <v>0</v>
      </c>
      <c r="BL359" s="14" t="s">
        <v>179</v>
      </c>
      <c r="BM359" s="195" t="s">
        <v>1745</v>
      </c>
    </row>
    <row r="360" spans="1:65" s="2" customFormat="1" ht="24.2" customHeight="1">
      <c r="A360" s="31"/>
      <c r="B360" s="32"/>
      <c r="C360" s="184" t="s">
        <v>1347</v>
      </c>
      <c r="D360" s="184" t="s">
        <v>175</v>
      </c>
      <c r="E360" s="185" t="s">
        <v>2028</v>
      </c>
      <c r="F360" s="186" t="s">
        <v>2029</v>
      </c>
      <c r="G360" s="187" t="s">
        <v>337</v>
      </c>
      <c r="H360" s="188">
        <v>30</v>
      </c>
      <c r="I360" s="189"/>
      <c r="J360" s="188">
        <f t="shared" si="70"/>
        <v>0</v>
      </c>
      <c r="K360" s="190"/>
      <c r="L360" s="36"/>
      <c r="M360" s="191" t="s">
        <v>1</v>
      </c>
      <c r="N360" s="192" t="s">
        <v>38</v>
      </c>
      <c r="O360" s="68"/>
      <c r="P360" s="193">
        <f t="shared" si="71"/>
        <v>0</v>
      </c>
      <c r="Q360" s="193">
        <v>0</v>
      </c>
      <c r="R360" s="193">
        <f t="shared" si="72"/>
        <v>0</v>
      </c>
      <c r="S360" s="193">
        <v>0</v>
      </c>
      <c r="T360" s="194">
        <f t="shared" si="73"/>
        <v>0</v>
      </c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R360" s="195" t="s">
        <v>179</v>
      </c>
      <c r="AT360" s="195" t="s">
        <v>175</v>
      </c>
      <c r="AU360" s="195" t="s">
        <v>180</v>
      </c>
      <c r="AY360" s="14" t="s">
        <v>172</v>
      </c>
      <c r="BE360" s="196">
        <f t="shared" si="74"/>
        <v>0</v>
      </c>
      <c r="BF360" s="196">
        <f t="shared" si="75"/>
        <v>0</v>
      </c>
      <c r="BG360" s="196">
        <f t="shared" si="76"/>
        <v>0</v>
      </c>
      <c r="BH360" s="196">
        <f t="shared" si="77"/>
        <v>0</v>
      </c>
      <c r="BI360" s="196">
        <f t="shared" si="78"/>
        <v>0</v>
      </c>
      <c r="BJ360" s="14" t="s">
        <v>180</v>
      </c>
      <c r="BK360" s="196">
        <f t="shared" si="79"/>
        <v>0</v>
      </c>
      <c r="BL360" s="14" t="s">
        <v>179</v>
      </c>
      <c r="BM360" s="195" t="s">
        <v>1748</v>
      </c>
    </row>
    <row r="361" spans="1:65" s="2" customFormat="1" ht="24.2" customHeight="1">
      <c r="A361" s="31"/>
      <c r="B361" s="32"/>
      <c r="C361" s="184" t="s">
        <v>1749</v>
      </c>
      <c r="D361" s="184" t="s">
        <v>175</v>
      </c>
      <c r="E361" s="185" t="s">
        <v>2031</v>
      </c>
      <c r="F361" s="186" t="s">
        <v>2032</v>
      </c>
      <c r="G361" s="187" t="s">
        <v>337</v>
      </c>
      <c r="H361" s="188">
        <v>60</v>
      </c>
      <c r="I361" s="189"/>
      <c r="J361" s="188">
        <f t="shared" si="70"/>
        <v>0</v>
      </c>
      <c r="K361" s="190"/>
      <c r="L361" s="36"/>
      <c r="M361" s="191" t="s">
        <v>1</v>
      </c>
      <c r="N361" s="192" t="s">
        <v>38</v>
      </c>
      <c r="O361" s="68"/>
      <c r="P361" s="193">
        <f t="shared" si="71"/>
        <v>0</v>
      </c>
      <c r="Q361" s="193">
        <v>0</v>
      </c>
      <c r="R361" s="193">
        <f t="shared" si="72"/>
        <v>0</v>
      </c>
      <c r="S361" s="193">
        <v>0</v>
      </c>
      <c r="T361" s="194">
        <f t="shared" si="73"/>
        <v>0</v>
      </c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R361" s="195" t="s">
        <v>179</v>
      </c>
      <c r="AT361" s="195" t="s">
        <v>175</v>
      </c>
      <c r="AU361" s="195" t="s">
        <v>180</v>
      </c>
      <c r="AY361" s="14" t="s">
        <v>172</v>
      </c>
      <c r="BE361" s="196">
        <f t="shared" si="74"/>
        <v>0</v>
      </c>
      <c r="BF361" s="196">
        <f t="shared" si="75"/>
        <v>0</v>
      </c>
      <c r="BG361" s="196">
        <f t="shared" si="76"/>
        <v>0</v>
      </c>
      <c r="BH361" s="196">
        <f t="shared" si="77"/>
        <v>0</v>
      </c>
      <c r="BI361" s="196">
        <f t="shared" si="78"/>
        <v>0</v>
      </c>
      <c r="BJ361" s="14" t="s">
        <v>180</v>
      </c>
      <c r="BK361" s="196">
        <f t="shared" si="79"/>
        <v>0</v>
      </c>
      <c r="BL361" s="14" t="s">
        <v>179</v>
      </c>
      <c r="BM361" s="195" t="s">
        <v>1752</v>
      </c>
    </row>
    <row r="362" spans="1:65" s="2" customFormat="1" ht="24.2" customHeight="1">
      <c r="A362" s="31"/>
      <c r="B362" s="32"/>
      <c r="C362" s="184" t="s">
        <v>1350</v>
      </c>
      <c r="D362" s="184" t="s">
        <v>175</v>
      </c>
      <c r="E362" s="185" t="s">
        <v>2038</v>
      </c>
      <c r="F362" s="186" t="s">
        <v>2039</v>
      </c>
      <c r="G362" s="187" t="s">
        <v>337</v>
      </c>
      <c r="H362" s="188">
        <v>30</v>
      </c>
      <c r="I362" s="189"/>
      <c r="J362" s="188">
        <f t="shared" si="70"/>
        <v>0</v>
      </c>
      <c r="K362" s="190"/>
      <c r="L362" s="36"/>
      <c r="M362" s="191" t="s">
        <v>1</v>
      </c>
      <c r="N362" s="192" t="s">
        <v>38</v>
      </c>
      <c r="O362" s="68"/>
      <c r="P362" s="193">
        <f t="shared" si="71"/>
        <v>0</v>
      </c>
      <c r="Q362" s="193">
        <v>0</v>
      </c>
      <c r="R362" s="193">
        <f t="shared" si="72"/>
        <v>0</v>
      </c>
      <c r="S362" s="193">
        <v>0</v>
      </c>
      <c r="T362" s="194">
        <f t="shared" si="73"/>
        <v>0</v>
      </c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R362" s="195" t="s">
        <v>179</v>
      </c>
      <c r="AT362" s="195" t="s">
        <v>175</v>
      </c>
      <c r="AU362" s="195" t="s">
        <v>180</v>
      </c>
      <c r="AY362" s="14" t="s">
        <v>172</v>
      </c>
      <c r="BE362" s="196">
        <f t="shared" si="74"/>
        <v>0</v>
      </c>
      <c r="BF362" s="196">
        <f t="shared" si="75"/>
        <v>0</v>
      </c>
      <c r="BG362" s="196">
        <f t="shared" si="76"/>
        <v>0</v>
      </c>
      <c r="BH362" s="196">
        <f t="shared" si="77"/>
        <v>0</v>
      </c>
      <c r="BI362" s="196">
        <f t="shared" si="78"/>
        <v>0</v>
      </c>
      <c r="BJ362" s="14" t="s">
        <v>180</v>
      </c>
      <c r="BK362" s="196">
        <f t="shared" si="79"/>
        <v>0</v>
      </c>
      <c r="BL362" s="14" t="s">
        <v>179</v>
      </c>
      <c r="BM362" s="195" t="s">
        <v>1919</v>
      </c>
    </row>
    <row r="363" spans="1:65" s="2" customFormat="1" ht="24.2" customHeight="1">
      <c r="A363" s="31"/>
      <c r="B363" s="32"/>
      <c r="C363" s="184" t="s">
        <v>1920</v>
      </c>
      <c r="D363" s="184" t="s">
        <v>175</v>
      </c>
      <c r="E363" s="185" t="s">
        <v>2042</v>
      </c>
      <c r="F363" s="186" t="s">
        <v>2043</v>
      </c>
      <c r="G363" s="187" t="s">
        <v>337</v>
      </c>
      <c r="H363" s="188">
        <v>30</v>
      </c>
      <c r="I363" s="189"/>
      <c r="J363" s="188">
        <f t="shared" si="70"/>
        <v>0</v>
      </c>
      <c r="K363" s="190"/>
      <c r="L363" s="36"/>
      <c r="M363" s="191" t="s">
        <v>1</v>
      </c>
      <c r="N363" s="192" t="s">
        <v>38</v>
      </c>
      <c r="O363" s="68"/>
      <c r="P363" s="193">
        <f t="shared" si="71"/>
        <v>0</v>
      </c>
      <c r="Q363" s="193">
        <v>0</v>
      </c>
      <c r="R363" s="193">
        <f t="shared" si="72"/>
        <v>0</v>
      </c>
      <c r="S363" s="193">
        <v>0</v>
      </c>
      <c r="T363" s="194">
        <f t="shared" si="73"/>
        <v>0</v>
      </c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R363" s="195" t="s">
        <v>179</v>
      </c>
      <c r="AT363" s="195" t="s">
        <v>175</v>
      </c>
      <c r="AU363" s="195" t="s">
        <v>180</v>
      </c>
      <c r="AY363" s="14" t="s">
        <v>172</v>
      </c>
      <c r="BE363" s="196">
        <f t="shared" si="74"/>
        <v>0</v>
      </c>
      <c r="BF363" s="196">
        <f t="shared" si="75"/>
        <v>0</v>
      </c>
      <c r="BG363" s="196">
        <f t="shared" si="76"/>
        <v>0</v>
      </c>
      <c r="BH363" s="196">
        <f t="shared" si="77"/>
        <v>0</v>
      </c>
      <c r="BI363" s="196">
        <f t="shared" si="78"/>
        <v>0</v>
      </c>
      <c r="BJ363" s="14" t="s">
        <v>180</v>
      </c>
      <c r="BK363" s="196">
        <f t="shared" si="79"/>
        <v>0</v>
      </c>
      <c r="BL363" s="14" t="s">
        <v>179</v>
      </c>
      <c r="BM363" s="195" t="s">
        <v>1921</v>
      </c>
    </row>
    <row r="364" spans="1:65" s="2" customFormat="1" ht="24.2" customHeight="1">
      <c r="A364" s="31"/>
      <c r="B364" s="32"/>
      <c r="C364" s="184" t="s">
        <v>1354</v>
      </c>
      <c r="D364" s="184" t="s">
        <v>175</v>
      </c>
      <c r="E364" s="185" t="s">
        <v>2045</v>
      </c>
      <c r="F364" s="186" t="s">
        <v>2046</v>
      </c>
      <c r="G364" s="187" t="s">
        <v>337</v>
      </c>
      <c r="H364" s="188">
        <v>60</v>
      </c>
      <c r="I364" s="189"/>
      <c r="J364" s="188">
        <f t="shared" si="70"/>
        <v>0</v>
      </c>
      <c r="K364" s="190"/>
      <c r="L364" s="36"/>
      <c r="M364" s="191" t="s">
        <v>1</v>
      </c>
      <c r="N364" s="192" t="s">
        <v>38</v>
      </c>
      <c r="O364" s="68"/>
      <c r="P364" s="193">
        <f t="shared" si="71"/>
        <v>0</v>
      </c>
      <c r="Q364" s="193">
        <v>0</v>
      </c>
      <c r="R364" s="193">
        <f t="shared" si="72"/>
        <v>0</v>
      </c>
      <c r="S364" s="193">
        <v>0</v>
      </c>
      <c r="T364" s="194">
        <f t="shared" si="73"/>
        <v>0</v>
      </c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R364" s="195" t="s">
        <v>179</v>
      </c>
      <c r="AT364" s="195" t="s">
        <v>175</v>
      </c>
      <c r="AU364" s="195" t="s">
        <v>180</v>
      </c>
      <c r="AY364" s="14" t="s">
        <v>172</v>
      </c>
      <c r="BE364" s="196">
        <f t="shared" si="74"/>
        <v>0</v>
      </c>
      <c r="BF364" s="196">
        <f t="shared" si="75"/>
        <v>0</v>
      </c>
      <c r="BG364" s="196">
        <f t="shared" si="76"/>
        <v>0</v>
      </c>
      <c r="BH364" s="196">
        <f t="shared" si="77"/>
        <v>0</v>
      </c>
      <c r="BI364" s="196">
        <f t="shared" si="78"/>
        <v>0</v>
      </c>
      <c r="BJ364" s="14" t="s">
        <v>180</v>
      </c>
      <c r="BK364" s="196">
        <f t="shared" si="79"/>
        <v>0</v>
      </c>
      <c r="BL364" s="14" t="s">
        <v>179</v>
      </c>
      <c r="BM364" s="195" t="s">
        <v>1924</v>
      </c>
    </row>
    <row r="365" spans="1:65" s="2" customFormat="1" ht="24.2" customHeight="1">
      <c r="A365" s="31"/>
      <c r="B365" s="32"/>
      <c r="C365" s="197" t="s">
        <v>1925</v>
      </c>
      <c r="D365" s="197" t="s">
        <v>256</v>
      </c>
      <c r="E365" s="198" t="s">
        <v>1785</v>
      </c>
      <c r="F365" s="199" t="s">
        <v>1786</v>
      </c>
      <c r="G365" s="200" t="s">
        <v>337</v>
      </c>
      <c r="H365" s="201">
        <v>60</v>
      </c>
      <c r="I365" s="202"/>
      <c r="J365" s="201">
        <f t="shared" si="70"/>
        <v>0</v>
      </c>
      <c r="K365" s="203"/>
      <c r="L365" s="204"/>
      <c r="M365" s="205" t="s">
        <v>1</v>
      </c>
      <c r="N365" s="206" t="s">
        <v>38</v>
      </c>
      <c r="O365" s="68"/>
      <c r="P365" s="193">
        <f t="shared" si="71"/>
        <v>0</v>
      </c>
      <c r="Q365" s="193">
        <v>0</v>
      </c>
      <c r="R365" s="193">
        <f t="shared" si="72"/>
        <v>0</v>
      </c>
      <c r="S365" s="193">
        <v>0</v>
      </c>
      <c r="T365" s="194">
        <f t="shared" si="73"/>
        <v>0</v>
      </c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R365" s="195" t="s">
        <v>220</v>
      </c>
      <c r="AT365" s="195" t="s">
        <v>256</v>
      </c>
      <c r="AU365" s="195" t="s">
        <v>180</v>
      </c>
      <c r="AY365" s="14" t="s">
        <v>172</v>
      </c>
      <c r="BE365" s="196">
        <f t="shared" si="74"/>
        <v>0</v>
      </c>
      <c r="BF365" s="196">
        <f t="shared" si="75"/>
        <v>0</v>
      </c>
      <c r="BG365" s="196">
        <f t="shared" si="76"/>
        <v>0</v>
      </c>
      <c r="BH365" s="196">
        <f t="shared" si="77"/>
        <v>0</v>
      </c>
      <c r="BI365" s="196">
        <f t="shared" si="78"/>
        <v>0</v>
      </c>
      <c r="BJ365" s="14" t="s">
        <v>180</v>
      </c>
      <c r="BK365" s="196">
        <f t="shared" si="79"/>
        <v>0</v>
      </c>
      <c r="BL365" s="14" t="s">
        <v>179</v>
      </c>
      <c r="BM365" s="195" t="s">
        <v>1926</v>
      </c>
    </row>
    <row r="366" spans="1:65" s="2" customFormat="1" ht="24.2" customHeight="1">
      <c r="A366" s="31"/>
      <c r="B366" s="32"/>
      <c r="C366" s="184" t="s">
        <v>1357</v>
      </c>
      <c r="D366" s="184" t="s">
        <v>175</v>
      </c>
      <c r="E366" s="185" t="s">
        <v>2054</v>
      </c>
      <c r="F366" s="186" t="s">
        <v>2055</v>
      </c>
      <c r="G366" s="187" t="s">
        <v>337</v>
      </c>
      <c r="H366" s="188">
        <v>25</v>
      </c>
      <c r="I366" s="189"/>
      <c r="J366" s="188">
        <f t="shared" si="70"/>
        <v>0</v>
      </c>
      <c r="K366" s="190"/>
      <c r="L366" s="36"/>
      <c r="M366" s="191" t="s">
        <v>1</v>
      </c>
      <c r="N366" s="192" t="s">
        <v>38</v>
      </c>
      <c r="O366" s="68"/>
      <c r="P366" s="193">
        <f t="shared" si="71"/>
        <v>0</v>
      </c>
      <c r="Q366" s="193">
        <v>0</v>
      </c>
      <c r="R366" s="193">
        <f t="shared" si="72"/>
        <v>0</v>
      </c>
      <c r="S366" s="193">
        <v>0</v>
      </c>
      <c r="T366" s="194">
        <f t="shared" si="73"/>
        <v>0</v>
      </c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R366" s="195" t="s">
        <v>179</v>
      </c>
      <c r="AT366" s="195" t="s">
        <v>175</v>
      </c>
      <c r="AU366" s="195" t="s">
        <v>180</v>
      </c>
      <c r="AY366" s="14" t="s">
        <v>172</v>
      </c>
      <c r="BE366" s="196">
        <f t="shared" si="74"/>
        <v>0</v>
      </c>
      <c r="BF366" s="196">
        <f t="shared" si="75"/>
        <v>0</v>
      </c>
      <c r="BG366" s="196">
        <f t="shared" si="76"/>
        <v>0</v>
      </c>
      <c r="BH366" s="196">
        <f t="shared" si="77"/>
        <v>0</v>
      </c>
      <c r="BI366" s="196">
        <f t="shared" si="78"/>
        <v>0</v>
      </c>
      <c r="BJ366" s="14" t="s">
        <v>180</v>
      </c>
      <c r="BK366" s="196">
        <f t="shared" si="79"/>
        <v>0</v>
      </c>
      <c r="BL366" s="14" t="s">
        <v>179</v>
      </c>
      <c r="BM366" s="195" t="s">
        <v>1927</v>
      </c>
    </row>
    <row r="367" spans="1:65" s="2" customFormat="1" ht="24.2" customHeight="1">
      <c r="A367" s="31"/>
      <c r="B367" s="32"/>
      <c r="C367" s="184" t="s">
        <v>1928</v>
      </c>
      <c r="D367" s="184" t="s">
        <v>175</v>
      </c>
      <c r="E367" s="185" t="s">
        <v>1674</v>
      </c>
      <c r="F367" s="186" t="s">
        <v>1675</v>
      </c>
      <c r="G367" s="187" t="s">
        <v>394</v>
      </c>
      <c r="H367" s="188">
        <v>3.3</v>
      </c>
      <c r="I367" s="189"/>
      <c r="J367" s="188">
        <f t="shared" si="70"/>
        <v>0</v>
      </c>
      <c r="K367" s="190"/>
      <c r="L367" s="36"/>
      <c r="M367" s="191" t="s">
        <v>1</v>
      </c>
      <c r="N367" s="192" t="s">
        <v>38</v>
      </c>
      <c r="O367" s="68"/>
      <c r="P367" s="193">
        <f t="shared" si="71"/>
        <v>0</v>
      </c>
      <c r="Q367" s="193">
        <v>0</v>
      </c>
      <c r="R367" s="193">
        <f t="shared" si="72"/>
        <v>0</v>
      </c>
      <c r="S367" s="193">
        <v>0</v>
      </c>
      <c r="T367" s="194">
        <f t="shared" si="73"/>
        <v>0</v>
      </c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R367" s="195" t="s">
        <v>179</v>
      </c>
      <c r="AT367" s="195" t="s">
        <v>175</v>
      </c>
      <c r="AU367" s="195" t="s">
        <v>180</v>
      </c>
      <c r="AY367" s="14" t="s">
        <v>172</v>
      </c>
      <c r="BE367" s="196">
        <f t="shared" si="74"/>
        <v>0</v>
      </c>
      <c r="BF367" s="196">
        <f t="shared" si="75"/>
        <v>0</v>
      </c>
      <c r="BG367" s="196">
        <f t="shared" si="76"/>
        <v>0</v>
      </c>
      <c r="BH367" s="196">
        <f t="shared" si="77"/>
        <v>0</v>
      </c>
      <c r="BI367" s="196">
        <f t="shared" si="78"/>
        <v>0</v>
      </c>
      <c r="BJ367" s="14" t="s">
        <v>180</v>
      </c>
      <c r="BK367" s="196">
        <f t="shared" si="79"/>
        <v>0</v>
      </c>
      <c r="BL367" s="14" t="s">
        <v>179</v>
      </c>
      <c r="BM367" s="195" t="s">
        <v>1929</v>
      </c>
    </row>
    <row r="368" spans="1:65" s="2" customFormat="1" ht="24.2" customHeight="1">
      <c r="A368" s="31"/>
      <c r="B368" s="32"/>
      <c r="C368" s="184" t="s">
        <v>1361</v>
      </c>
      <c r="D368" s="184" t="s">
        <v>175</v>
      </c>
      <c r="E368" s="185" t="s">
        <v>1678</v>
      </c>
      <c r="F368" s="186" t="s">
        <v>1679</v>
      </c>
      <c r="G368" s="187" t="s">
        <v>394</v>
      </c>
      <c r="H368" s="188">
        <v>115.5</v>
      </c>
      <c r="I368" s="189"/>
      <c r="J368" s="188">
        <f t="shared" si="70"/>
        <v>0</v>
      </c>
      <c r="K368" s="190"/>
      <c r="L368" s="36"/>
      <c r="M368" s="191" t="s">
        <v>1</v>
      </c>
      <c r="N368" s="192" t="s">
        <v>38</v>
      </c>
      <c r="O368" s="68"/>
      <c r="P368" s="193">
        <f t="shared" si="71"/>
        <v>0</v>
      </c>
      <c r="Q368" s="193">
        <v>0</v>
      </c>
      <c r="R368" s="193">
        <f t="shared" si="72"/>
        <v>0</v>
      </c>
      <c r="S368" s="193">
        <v>0</v>
      </c>
      <c r="T368" s="194">
        <f t="shared" si="73"/>
        <v>0</v>
      </c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R368" s="195" t="s">
        <v>179</v>
      </c>
      <c r="AT368" s="195" t="s">
        <v>175</v>
      </c>
      <c r="AU368" s="195" t="s">
        <v>180</v>
      </c>
      <c r="AY368" s="14" t="s">
        <v>172</v>
      </c>
      <c r="BE368" s="196">
        <f t="shared" si="74"/>
        <v>0</v>
      </c>
      <c r="BF368" s="196">
        <f t="shared" si="75"/>
        <v>0</v>
      </c>
      <c r="BG368" s="196">
        <f t="shared" si="76"/>
        <v>0</v>
      </c>
      <c r="BH368" s="196">
        <f t="shared" si="77"/>
        <v>0</v>
      </c>
      <c r="BI368" s="196">
        <f t="shared" si="78"/>
        <v>0</v>
      </c>
      <c r="BJ368" s="14" t="s">
        <v>180</v>
      </c>
      <c r="BK368" s="196">
        <f t="shared" si="79"/>
        <v>0</v>
      </c>
      <c r="BL368" s="14" t="s">
        <v>179</v>
      </c>
      <c r="BM368" s="195" t="s">
        <v>1930</v>
      </c>
    </row>
    <row r="369" spans="1:65" s="2" customFormat="1" ht="24.2" customHeight="1">
      <c r="A369" s="31"/>
      <c r="B369" s="32"/>
      <c r="C369" s="184" t="s">
        <v>1931</v>
      </c>
      <c r="D369" s="184" t="s">
        <v>175</v>
      </c>
      <c r="E369" s="185" t="s">
        <v>2067</v>
      </c>
      <c r="F369" s="186" t="s">
        <v>2068</v>
      </c>
      <c r="G369" s="187" t="s">
        <v>394</v>
      </c>
      <c r="H369" s="188">
        <v>2.5</v>
      </c>
      <c r="I369" s="189"/>
      <c r="J369" s="188">
        <f t="shared" si="70"/>
        <v>0</v>
      </c>
      <c r="K369" s="190"/>
      <c r="L369" s="36"/>
      <c r="M369" s="191" t="s">
        <v>1</v>
      </c>
      <c r="N369" s="192" t="s">
        <v>38</v>
      </c>
      <c r="O369" s="68"/>
      <c r="P369" s="193">
        <f t="shared" si="71"/>
        <v>0</v>
      </c>
      <c r="Q369" s="193">
        <v>0</v>
      </c>
      <c r="R369" s="193">
        <f t="shared" si="72"/>
        <v>0</v>
      </c>
      <c r="S369" s="193">
        <v>0</v>
      </c>
      <c r="T369" s="194">
        <f t="shared" si="73"/>
        <v>0</v>
      </c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R369" s="195" t="s">
        <v>179</v>
      </c>
      <c r="AT369" s="195" t="s">
        <v>175</v>
      </c>
      <c r="AU369" s="195" t="s">
        <v>180</v>
      </c>
      <c r="AY369" s="14" t="s">
        <v>172</v>
      </c>
      <c r="BE369" s="196">
        <f t="shared" si="74"/>
        <v>0</v>
      </c>
      <c r="BF369" s="196">
        <f t="shared" si="75"/>
        <v>0</v>
      </c>
      <c r="BG369" s="196">
        <f t="shared" si="76"/>
        <v>0</v>
      </c>
      <c r="BH369" s="196">
        <f t="shared" si="77"/>
        <v>0</v>
      </c>
      <c r="BI369" s="196">
        <f t="shared" si="78"/>
        <v>0</v>
      </c>
      <c r="BJ369" s="14" t="s">
        <v>180</v>
      </c>
      <c r="BK369" s="196">
        <f t="shared" si="79"/>
        <v>0</v>
      </c>
      <c r="BL369" s="14" t="s">
        <v>179</v>
      </c>
      <c r="BM369" s="195" t="s">
        <v>1934</v>
      </c>
    </row>
    <row r="370" spans="1:65" s="2" customFormat="1" ht="24.2" customHeight="1">
      <c r="A370" s="31"/>
      <c r="B370" s="32"/>
      <c r="C370" s="197" t="s">
        <v>1364</v>
      </c>
      <c r="D370" s="197" t="s">
        <v>256</v>
      </c>
      <c r="E370" s="198" t="s">
        <v>2071</v>
      </c>
      <c r="F370" s="199" t="s">
        <v>2072</v>
      </c>
      <c r="G370" s="200" t="s">
        <v>394</v>
      </c>
      <c r="H370" s="201">
        <v>2.5</v>
      </c>
      <c r="I370" s="202"/>
      <c r="J370" s="201">
        <f t="shared" si="70"/>
        <v>0</v>
      </c>
      <c r="K370" s="203"/>
      <c r="L370" s="204"/>
      <c r="M370" s="205" t="s">
        <v>1</v>
      </c>
      <c r="N370" s="206" t="s">
        <v>38</v>
      </c>
      <c r="O370" s="68"/>
      <c r="P370" s="193">
        <f t="shared" si="71"/>
        <v>0</v>
      </c>
      <c r="Q370" s="193">
        <v>1.67</v>
      </c>
      <c r="R370" s="193">
        <f t="shared" si="72"/>
        <v>4.1749999999999998</v>
      </c>
      <c r="S370" s="193">
        <v>0</v>
      </c>
      <c r="T370" s="194">
        <f t="shared" si="73"/>
        <v>0</v>
      </c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R370" s="195" t="s">
        <v>220</v>
      </c>
      <c r="AT370" s="195" t="s">
        <v>256</v>
      </c>
      <c r="AU370" s="195" t="s">
        <v>180</v>
      </c>
      <c r="AY370" s="14" t="s">
        <v>172</v>
      </c>
      <c r="BE370" s="196">
        <f t="shared" si="74"/>
        <v>0</v>
      </c>
      <c r="BF370" s="196">
        <f t="shared" si="75"/>
        <v>0</v>
      </c>
      <c r="BG370" s="196">
        <f t="shared" si="76"/>
        <v>0</v>
      </c>
      <c r="BH370" s="196">
        <f t="shared" si="77"/>
        <v>0</v>
      </c>
      <c r="BI370" s="196">
        <f t="shared" si="78"/>
        <v>0</v>
      </c>
      <c r="BJ370" s="14" t="s">
        <v>180</v>
      </c>
      <c r="BK370" s="196">
        <f t="shared" si="79"/>
        <v>0</v>
      </c>
      <c r="BL370" s="14" t="s">
        <v>179</v>
      </c>
      <c r="BM370" s="195" t="s">
        <v>1935</v>
      </c>
    </row>
    <row r="371" spans="1:65" s="2" customFormat="1" ht="24.2" customHeight="1">
      <c r="A371" s="31"/>
      <c r="B371" s="32"/>
      <c r="C371" s="184" t="s">
        <v>1936</v>
      </c>
      <c r="D371" s="184" t="s">
        <v>175</v>
      </c>
      <c r="E371" s="185" t="s">
        <v>2074</v>
      </c>
      <c r="F371" s="186" t="s">
        <v>2075</v>
      </c>
      <c r="G371" s="187" t="s">
        <v>394</v>
      </c>
      <c r="H371" s="188">
        <v>25</v>
      </c>
      <c r="I371" s="189"/>
      <c r="J371" s="188">
        <f t="shared" si="70"/>
        <v>0</v>
      </c>
      <c r="K371" s="190"/>
      <c r="L371" s="36"/>
      <c r="M371" s="191" t="s">
        <v>1</v>
      </c>
      <c r="N371" s="192" t="s">
        <v>38</v>
      </c>
      <c r="O371" s="68"/>
      <c r="P371" s="193">
        <f t="shared" si="71"/>
        <v>0</v>
      </c>
      <c r="Q371" s="193">
        <v>0</v>
      </c>
      <c r="R371" s="193">
        <f t="shared" si="72"/>
        <v>0</v>
      </c>
      <c r="S371" s="193">
        <v>0</v>
      </c>
      <c r="T371" s="194">
        <f t="shared" si="73"/>
        <v>0</v>
      </c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R371" s="195" t="s">
        <v>179</v>
      </c>
      <c r="AT371" s="195" t="s">
        <v>175</v>
      </c>
      <c r="AU371" s="195" t="s">
        <v>180</v>
      </c>
      <c r="AY371" s="14" t="s">
        <v>172</v>
      </c>
      <c r="BE371" s="196">
        <f t="shared" si="74"/>
        <v>0</v>
      </c>
      <c r="BF371" s="196">
        <f t="shared" si="75"/>
        <v>0</v>
      </c>
      <c r="BG371" s="196">
        <f t="shared" si="76"/>
        <v>0</v>
      </c>
      <c r="BH371" s="196">
        <f t="shared" si="77"/>
        <v>0</v>
      </c>
      <c r="BI371" s="196">
        <f t="shared" si="78"/>
        <v>0</v>
      </c>
      <c r="BJ371" s="14" t="s">
        <v>180</v>
      </c>
      <c r="BK371" s="196">
        <f t="shared" si="79"/>
        <v>0</v>
      </c>
      <c r="BL371" s="14" t="s">
        <v>179</v>
      </c>
      <c r="BM371" s="195" t="s">
        <v>1939</v>
      </c>
    </row>
    <row r="372" spans="1:65" s="2" customFormat="1" ht="24.2" customHeight="1">
      <c r="A372" s="31"/>
      <c r="B372" s="32"/>
      <c r="C372" s="184" t="s">
        <v>1368</v>
      </c>
      <c r="D372" s="184" t="s">
        <v>175</v>
      </c>
      <c r="E372" s="185" t="s">
        <v>2078</v>
      </c>
      <c r="F372" s="186" t="s">
        <v>2079</v>
      </c>
      <c r="G372" s="187" t="s">
        <v>218</v>
      </c>
      <c r="H372" s="188">
        <v>4.5</v>
      </c>
      <c r="I372" s="189"/>
      <c r="J372" s="188">
        <f t="shared" si="70"/>
        <v>0</v>
      </c>
      <c r="K372" s="190"/>
      <c r="L372" s="36"/>
      <c r="M372" s="191" t="s">
        <v>1</v>
      </c>
      <c r="N372" s="192" t="s">
        <v>38</v>
      </c>
      <c r="O372" s="68"/>
      <c r="P372" s="193">
        <f t="shared" si="71"/>
        <v>0</v>
      </c>
      <c r="Q372" s="193">
        <v>0</v>
      </c>
      <c r="R372" s="193">
        <f t="shared" si="72"/>
        <v>0</v>
      </c>
      <c r="S372" s="193">
        <v>0</v>
      </c>
      <c r="T372" s="194">
        <f t="shared" si="73"/>
        <v>0</v>
      </c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R372" s="195" t="s">
        <v>179</v>
      </c>
      <c r="AT372" s="195" t="s">
        <v>175</v>
      </c>
      <c r="AU372" s="195" t="s">
        <v>180</v>
      </c>
      <c r="AY372" s="14" t="s">
        <v>172</v>
      </c>
      <c r="BE372" s="196">
        <f t="shared" si="74"/>
        <v>0</v>
      </c>
      <c r="BF372" s="196">
        <f t="shared" si="75"/>
        <v>0</v>
      </c>
      <c r="BG372" s="196">
        <f t="shared" si="76"/>
        <v>0</v>
      </c>
      <c r="BH372" s="196">
        <f t="shared" si="77"/>
        <v>0</v>
      </c>
      <c r="BI372" s="196">
        <f t="shared" si="78"/>
        <v>0</v>
      </c>
      <c r="BJ372" s="14" t="s">
        <v>180</v>
      </c>
      <c r="BK372" s="196">
        <f t="shared" si="79"/>
        <v>0</v>
      </c>
      <c r="BL372" s="14" t="s">
        <v>179</v>
      </c>
      <c r="BM372" s="195" t="s">
        <v>1942</v>
      </c>
    </row>
    <row r="373" spans="1:65" s="2" customFormat="1" ht="24.2" customHeight="1">
      <c r="A373" s="31"/>
      <c r="B373" s="32"/>
      <c r="C373" s="184" t="s">
        <v>1943</v>
      </c>
      <c r="D373" s="184" t="s">
        <v>175</v>
      </c>
      <c r="E373" s="185" t="s">
        <v>1681</v>
      </c>
      <c r="F373" s="186" t="s">
        <v>1682</v>
      </c>
      <c r="G373" s="187" t="s">
        <v>218</v>
      </c>
      <c r="H373" s="188">
        <v>8.1</v>
      </c>
      <c r="I373" s="189"/>
      <c r="J373" s="188">
        <f t="shared" si="70"/>
        <v>0</v>
      </c>
      <c r="K373" s="190"/>
      <c r="L373" s="36"/>
      <c r="M373" s="191" t="s">
        <v>1</v>
      </c>
      <c r="N373" s="192" t="s">
        <v>38</v>
      </c>
      <c r="O373" s="68"/>
      <c r="P373" s="193">
        <f t="shared" si="71"/>
        <v>0</v>
      </c>
      <c r="Q373" s="193">
        <v>0</v>
      </c>
      <c r="R373" s="193">
        <f t="shared" si="72"/>
        <v>0</v>
      </c>
      <c r="S373" s="193">
        <v>0</v>
      </c>
      <c r="T373" s="194">
        <f t="shared" si="73"/>
        <v>0</v>
      </c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R373" s="195" t="s">
        <v>179</v>
      </c>
      <c r="AT373" s="195" t="s">
        <v>175</v>
      </c>
      <c r="AU373" s="195" t="s">
        <v>180</v>
      </c>
      <c r="AY373" s="14" t="s">
        <v>172</v>
      </c>
      <c r="BE373" s="196">
        <f t="shared" si="74"/>
        <v>0</v>
      </c>
      <c r="BF373" s="196">
        <f t="shared" si="75"/>
        <v>0</v>
      </c>
      <c r="BG373" s="196">
        <f t="shared" si="76"/>
        <v>0</v>
      </c>
      <c r="BH373" s="196">
        <f t="shared" si="77"/>
        <v>0</v>
      </c>
      <c r="BI373" s="196">
        <f t="shared" si="78"/>
        <v>0</v>
      </c>
      <c r="BJ373" s="14" t="s">
        <v>180</v>
      </c>
      <c r="BK373" s="196">
        <f t="shared" si="79"/>
        <v>0</v>
      </c>
      <c r="BL373" s="14" t="s">
        <v>179</v>
      </c>
      <c r="BM373" s="195" t="s">
        <v>1946</v>
      </c>
    </row>
    <row r="374" spans="1:65" s="2" customFormat="1" ht="24.2" customHeight="1">
      <c r="A374" s="31"/>
      <c r="B374" s="32"/>
      <c r="C374" s="184" t="s">
        <v>1371</v>
      </c>
      <c r="D374" s="184" t="s">
        <v>175</v>
      </c>
      <c r="E374" s="185" t="s">
        <v>2086</v>
      </c>
      <c r="F374" s="186" t="s">
        <v>2087</v>
      </c>
      <c r="G374" s="187" t="s">
        <v>235</v>
      </c>
      <c r="H374" s="188">
        <v>4.5</v>
      </c>
      <c r="I374" s="189"/>
      <c r="J374" s="188">
        <f t="shared" si="70"/>
        <v>0</v>
      </c>
      <c r="K374" s="190"/>
      <c r="L374" s="36"/>
      <c r="M374" s="191" t="s">
        <v>1</v>
      </c>
      <c r="N374" s="192" t="s">
        <v>38</v>
      </c>
      <c r="O374" s="68"/>
      <c r="P374" s="193">
        <f t="shared" si="71"/>
        <v>0</v>
      </c>
      <c r="Q374" s="193">
        <v>0</v>
      </c>
      <c r="R374" s="193">
        <f t="shared" si="72"/>
        <v>0</v>
      </c>
      <c r="S374" s="193">
        <v>0</v>
      </c>
      <c r="T374" s="194">
        <f t="shared" si="73"/>
        <v>0</v>
      </c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R374" s="195" t="s">
        <v>179</v>
      </c>
      <c r="AT374" s="195" t="s">
        <v>175</v>
      </c>
      <c r="AU374" s="195" t="s">
        <v>180</v>
      </c>
      <c r="AY374" s="14" t="s">
        <v>172</v>
      </c>
      <c r="BE374" s="196">
        <f t="shared" si="74"/>
        <v>0</v>
      </c>
      <c r="BF374" s="196">
        <f t="shared" si="75"/>
        <v>0</v>
      </c>
      <c r="BG374" s="196">
        <f t="shared" si="76"/>
        <v>0</v>
      </c>
      <c r="BH374" s="196">
        <f t="shared" si="77"/>
        <v>0</v>
      </c>
      <c r="BI374" s="196">
        <f t="shared" si="78"/>
        <v>0</v>
      </c>
      <c r="BJ374" s="14" t="s">
        <v>180</v>
      </c>
      <c r="BK374" s="196">
        <f t="shared" si="79"/>
        <v>0</v>
      </c>
      <c r="BL374" s="14" t="s">
        <v>179</v>
      </c>
      <c r="BM374" s="195" t="s">
        <v>1949</v>
      </c>
    </row>
    <row r="375" spans="1:65" s="2" customFormat="1" ht="24.2" customHeight="1">
      <c r="A375" s="31"/>
      <c r="B375" s="32"/>
      <c r="C375" s="184" t="s">
        <v>1950</v>
      </c>
      <c r="D375" s="184" t="s">
        <v>175</v>
      </c>
      <c r="E375" s="185" t="s">
        <v>2313</v>
      </c>
      <c r="F375" s="186" t="s">
        <v>2314</v>
      </c>
      <c r="G375" s="187" t="s">
        <v>235</v>
      </c>
      <c r="H375" s="188">
        <v>4.5</v>
      </c>
      <c r="I375" s="189"/>
      <c r="J375" s="188">
        <f t="shared" si="70"/>
        <v>0</v>
      </c>
      <c r="K375" s="190"/>
      <c r="L375" s="36"/>
      <c r="M375" s="191" t="s">
        <v>1</v>
      </c>
      <c r="N375" s="192" t="s">
        <v>38</v>
      </c>
      <c r="O375" s="68"/>
      <c r="P375" s="193">
        <f t="shared" si="71"/>
        <v>0</v>
      </c>
      <c r="Q375" s="193">
        <v>0</v>
      </c>
      <c r="R375" s="193">
        <f t="shared" si="72"/>
        <v>0</v>
      </c>
      <c r="S375" s="193">
        <v>0</v>
      </c>
      <c r="T375" s="194">
        <f t="shared" si="73"/>
        <v>0</v>
      </c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R375" s="195" t="s">
        <v>179</v>
      </c>
      <c r="AT375" s="195" t="s">
        <v>175</v>
      </c>
      <c r="AU375" s="195" t="s">
        <v>180</v>
      </c>
      <c r="AY375" s="14" t="s">
        <v>172</v>
      </c>
      <c r="BE375" s="196">
        <f t="shared" si="74"/>
        <v>0</v>
      </c>
      <c r="BF375" s="196">
        <f t="shared" si="75"/>
        <v>0</v>
      </c>
      <c r="BG375" s="196">
        <f t="shared" si="76"/>
        <v>0</v>
      </c>
      <c r="BH375" s="196">
        <f t="shared" si="77"/>
        <v>0</v>
      </c>
      <c r="BI375" s="196">
        <f t="shared" si="78"/>
        <v>0</v>
      </c>
      <c r="BJ375" s="14" t="s">
        <v>180</v>
      </c>
      <c r="BK375" s="196">
        <f t="shared" si="79"/>
        <v>0</v>
      </c>
      <c r="BL375" s="14" t="s">
        <v>179</v>
      </c>
      <c r="BM375" s="195" t="s">
        <v>1953</v>
      </c>
    </row>
    <row r="376" spans="1:65" s="2" customFormat="1" ht="24.2" customHeight="1">
      <c r="A376" s="31"/>
      <c r="B376" s="32"/>
      <c r="C376" s="184" t="s">
        <v>1375</v>
      </c>
      <c r="D376" s="184" t="s">
        <v>175</v>
      </c>
      <c r="E376" s="185" t="s">
        <v>2090</v>
      </c>
      <c r="F376" s="186" t="s">
        <v>2091</v>
      </c>
      <c r="G376" s="187" t="s">
        <v>235</v>
      </c>
      <c r="H376" s="188">
        <v>4.5</v>
      </c>
      <c r="I376" s="189"/>
      <c r="J376" s="188">
        <f t="shared" si="70"/>
        <v>0</v>
      </c>
      <c r="K376" s="190"/>
      <c r="L376" s="36"/>
      <c r="M376" s="191" t="s">
        <v>1</v>
      </c>
      <c r="N376" s="192" t="s">
        <v>38</v>
      </c>
      <c r="O376" s="68"/>
      <c r="P376" s="193">
        <f t="shared" si="71"/>
        <v>0</v>
      </c>
      <c r="Q376" s="193">
        <v>0</v>
      </c>
      <c r="R376" s="193">
        <f t="shared" si="72"/>
        <v>0</v>
      </c>
      <c r="S376" s="193">
        <v>0</v>
      </c>
      <c r="T376" s="194">
        <f t="shared" si="73"/>
        <v>0</v>
      </c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R376" s="195" t="s">
        <v>179</v>
      </c>
      <c r="AT376" s="195" t="s">
        <v>175</v>
      </c>
      <c r="AU376" s="195" t="s">
        <v>180</v>
      </c>
      <c r="AY376" s="14" t="s">
        <v>172</v>
      </c>
      <c r="BE376" s="196">
        <f t="shared" si="74"/>
        <v>0</v>
      </c>
      <c r="BF376" s="196">
        <f t="shared" si="75"/>
        <v>0</v>
      </c>
      <c r="BG376" s="196">
        <f t="shared" si="76"/>
        <v>0</v>
      </c>
      <c r="BH376" s="196">
        <f t="shared" si="77"/>
        <v>0</v>
      </c>
      <c r="BI376" s="196">
        <f t="shared" si="78"/>
        <v>0</v>
      </c>
      <c r="BJ376" s="14" t="s">
        <v>180</v>
      </c>
      <c r="BK376" s="196">
        <f t="shared" si="79"/>
        <v>0</v>
      </c>
      <c r="BL376" s="14" t="s">
        <v>179</v>
      </c>
      <c r="BM376" s="195" t="s">
        <v>1956</v>
      </c>
    </row>
    <row r="377" spans="1:65" s="12" customFormat="1" ht="25.9" customHeight="1">
      <c r="B377" s="168"/>
      <c r="C377" s="169"/>
      <c r="D377" s="170" t="s">
        <v>71</v>
      </c>
      <c r="E377" s="171" t="s">
        <v>1688</v>
      </c>
      <c r="F377" s="171" t="s">
        <v>1689</v>
      </c>
      <c r="G377" s="169"/>
      <c r="H377" s="169"/>
      <c r="I377" s="172"/>
      <c r="J377" s="173">
        <f>BK377</f>
        <v>0</v>
      </c>
      <c r="K377" s="169"/>
      <c r="L377" s="174"/>
      <c r="M377" s="175"/>
      <c r="N377" s="176"/>
      <c r="O377" s="176"/>
      <c r="P377" s="177">
        <v>0</v>
      </c>
      <c r="Q377" s="176"/>
      <c r="R377" s="177">
        <v>0</v>
      </c>
      <c r="S377" s="176"/>
      <c r="T377" s="178">
        <v>0</v>
      </c>
      <c r="AR377" s="179" t="s">
        <v>80</v>
      </c>
      <c r="AT377" s="180" t="s">
        <v>71</v>
      </c>
      <c r="AU377" s="180" t="s">
        <v>72</v>
      </c>
      <c r="AY377" s="179" t="s">
        <v>172</v>
      </c>
      <c r="BK377" s="181">
        <v>0</v>
      </c>
    </row>
    <row r="378" spans="1:65" s="12" customFormat="1" ht="25.9" customHeight="1">
      <c r="B378" s="168"/>
      <c r="C378" s="169"/>
      <c r="D378" s="170" t="s">
        <v>71</v>
      </c>
      <c r="E378" s="171" t="s">
        <v>1688</v>
      </c>
      <c r="F378" s="171" t="s">
        <v>1689</v>
      </c>
      <c r="G378" s="169"/>
      <c r="H378" s="169"/>
      <c r="I378" s="172"/>
      <c r="J378" s="173">
        <f>BK378</f>
        <v>0</v>
      </c>
      <c r="K378" s="169"/>
      <c r="L378" s="174"/>
      <c r="M378" s="175"/>
      <c r="N378" s="176"/>
      <c r="O378" s="176"/>
      <c r="P378" s="177">
        <f>SUM(P379:P394)</f>
        <v>0</v>
      </c>
      <c r="Q378" s="176"/>
      <c r="R378" s="177">
        <f>SUM(R379:R394)</f>
        <v>0</v>
      </c>
      <c r="S378" s="176"/>
      <c r="T378" s="178">
        <f>SUM(T379:T394)</f>
        <v>0</v>
      </c>
      <c r="AR378" s="179" t="s">
        <v>80</v>
      </c>
      <c r="AT378" s="180" t="s">
        <v>71</v>
      </c>
      <c r="AU378" s="180" t="s">
        <v>72</v>
      </c>
      <c r="AY378" s="179" t="s">
        <v>172</v>
      </c>
      <c r="BK378" s="181">
        <f>SUM(BK379:BK394)</f>
        <v>0</v>
      </c>
    </row>
    <row r="379" spans="1:65" s="2" customFormat="1" ht="24.2" customHeight="1">
      <c r="A379" s="31"/>
      <c r="B379" s="32"/>
      <c r="C379" s="184" t="s">
        <v>1957</v>
      </c>
      <c r="D379" s="184" t="s">
        <v>175</v>
      </c>
      <c r="E379" s="185" t="s">
        <v>1690</v>
      </c>
      <c r="F379" s="186" t="s">
        <v>1691</v>
      </c>
      <c r="G379" s="187" t="s">
        <v>1195</v>
      </c>
      <c r="H379" s="188">
        <v>16</v>
      </c>
      <c r="I379" s="189"/>
      <c r="J379" s="188">
        <f t="shared" ref="J379:J394" si="80">ROUND(I379*H379,2)</f>
        <v>0</v>
      </c>
      <c r="K379" s="190"/>
      <c r="L379" s="36"/>
      <c r="M379" s="191" t="s">
        <v>1</v>
      </c>
      <c r="N379" s="192" t="s">
        <v>38</v>
      </c>
      <c r="O379" s="68"/>
      <c r="P379" s="193">
        <f t="shared" ref="P379:P394" si="81">O379*H379</f>
        <v>0</v>
      </c>
      <c r="Q379" s="193">
        <v>0</v>
      </c>
      <c r="R379" s="193">
        <f t="shared" ref="R379:R394" si="82">Q379*H379</f>
        <v>0</v>
      </c>
      <c r="S379" s="193">
        <v>0</v>
      </c>
      <c r="T379" s="194">
        <f t="shared" ref="T379:T394" si="83">S379*H379</f>
        <v>0</v>
      </c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R379" s="195" t="s">
        <v>179</v>
      </c>
      <c r="AT379" s="195" t="s">
        <v>175</v>
      </c>
      <c r="AU379" s="195" t="s">
        <v>80</v>
      </c>
      <c r="AY379" s="14" t="s">
        <v>172</v>
      </c>
      <c r="BE379" s="196">
        <f t="shared" ref="BE379:BE394" si="84">IF(N379="základná",J379,0)</f>
        <v>0</v>
      </c>
      <c r="BF379" s="196">
        <f t="shared" ref="BF379:BF394" si="85">IF(N379="znížená",J379,0)</f>
        <v>0</v>
      </c>
      <c r="BG379" s="196">
        <f t="shared" ref="BG379:BG394" si="86">IF(N379="zákl. prenesená",J379,0)</f>
        <v>0</v>
      </c>
      <c r="BH379" s="196">
        <f t="shared" ref="BH379:BH394" si="87">IF(N379="zníž. prenesená",J379,0)</f>
        <v>0</v>
      </c>
      <c r="BI379" s="196">
        <f t="shared" ref="BI379:BI394" si="88">IF(N379="nulová",J379,0)</f>
        <v>0</v>
      </c>
      <c r="BJ379" s="14" t="s">
        <v>180</v>
      </c>
      <c r="BK379" s="196">
        <f t="shared" ref="BK379:BK394" si="89">ROUND(I379*H379,2)</f>
        <v>0</v>
      </c>
      <c r="BL379" s="14" t="s">
        <v>179</v>
      </c>
      <c r="BM379" s="195" t="s">
        <v>1960</v>
      </c>
    </row>
    <row r="380" spans="1:65" s="2" customFormat="1" ht="24.2" customHeight="1">
      <c r="A380" s="31"/>
      <c r="B380" s="32"/>
      <c r="C380" s="184" t="s">
        <v>1378</v>
      </c>
      <c r="D380" s="184" t="s">
        <v>175</v>
      </c>
      <c r="E380" s="185" t="s">
        <v>1697</v>
      </c>
      <c r="F380" s="186" t="s">
        <v>1698</v>
      </c>
      <c r="G380" s="187" t="s">
        <v>1195</v>
      </c>
      <c r="H380" s="188">
        <v>40</v>
      </c>
      <c r="I380" s="189"/>
      <c r="J380" s="188">
        <f t="shared" si="80"/>
        <v>0</v>
      </c>
      <c r="K380" s="190"/>
      <c r="L380" s="36"/>
      <c r="M380" s="191" t="s">
        <v>1</v>
      </c>
      <c r="N380" s="192" t="s">
        <v>38</v>
      </c>
      <c r="O380" s="68"/>
      <c r="P380" s="193">
        <f t="shared" si="81"/>
        <v>0</v>
      </c>
      <c r="Q380" s="193">
        <v>0</v>
      </c>
      <c r="R380" s="193">
        <f t="shared" si="82"/>
        <v>0</v>
      </c>
      <c r="S380" s="193">
        <v>0</v>
      </c>
      <c r="T380" s="194">
        <f t="shared" si="83"/>
        <v>0</v>
      </c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R380" s="195" t="s">
        <v>179</v>
      </c>
      <c r="AT380" s="195" t="s">
        <v>175</v>
      </c>
      <c r="AU380" s="195" t="s">
        <v>80</v>
      </c>
      <c r="AY380" s="14" t="s">
        <v>172</v>
      </c>
      <c r="BE380" s="196">
        <f t="shared" si="84"/>
        <v>0</v>
      </c>
      <c r="BF380" s="196">
        <f t="shared" si="85"/>
        <v>0</v>
      </c>
      <c r="BG380" s="196">
        <f t="shared" si="86"/>
        <v>0</v>
      </c>
      <c r="BH380" s="196">
        <f t="shared" si="87"/>
        <v>0</v>
      </c>
      <c r="BI380" s="196">
        <f t="shared" si="88"/>
        <v>0</v>
      </c>
      <c r="BJ380" s="14" t="s">
        <v>180</v>
      </c>
      <c r="BK380" s="196">
        <f t="shared" si="89"/>
        <v>0</v>
      </c>
      <c r="BL380" s="14" t="s">
        <v>179</v>
      </c>
      <c r="BM380" s="195" t="s">
        <v>1963</v>
      </c>
    </row>
    <row r="381" spans="1:65" s="2" customFormat="1" ht="24.2" customHeight="1">
      <c r="A381" s="31"/>
      <c r="B381" s="32"/>
      <c r="C381" s="184" t="s">
        <v>1964</v>
      </c>
      <c r="D381" s="184" t="s">
        <v>175</v>
      </c>
      <c r="E381" s="185" t="s">
        <v>1701</v>
      </c>
      <c r="F381" s="186" t="s">
        <v>1702</v>
      </c>
      <c r="G381" s="187" t="s">
        <v>1195</v>
      </c>
      <c r="H381" s="188">
        <v>32</v>
      </c>
      <c r="I381" s="189"/>
      <c r="J381" s="188">
        <f t="shared" si="80"/>
        <v>0</v>
      </c>
      <c r="K381" s="190"/>
      <c r="L381" s="36"/>
      <c r="M381" s="191" t="s">
        <v>1</v>
      </c>
      <c r="N381" s="192" t="s">
        <v>38</v>
      </c>
      <c r="O381" s="68"/>
      <c r="P381" s="193">
        <f t="shared" si="81"/>
        <v>0</v>
      </c>
      <c r="Q381" s="193">
        <v>0</v>
      </c>
      <c r="R381" s="193">
        <f t="shared" si="82"/>
        <v>0</v>
      </c>
      <c r="S381" s="193">
        <v>0</v>
      </c>
      <c r="T381" s="194">
        <f t="shared" si="83"/>
        <v>0</v>
      </c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R381" s="195" t="s">
        <v>179</v>
      </c>
      <c r="AT381" s="195" t="s">
        <v>175</v>
      </c>
      <c r="AU381" s="195" t="s">
        <v>80</v>
      </c>
      <c r="AY381" s="14" t="s">
        <v>172</v>
      </c>
      <c r="BE381" s="196">
        <f t="shared" si="84"/>
        <v>0</v>
      </c>
      <c r="BF381" s="196">
        <f t="shared" si="85"/>
        <v>0</v>
      </c>
      <c r="BG381" s="196">
        <f t="shared" si="86"/>
        <v>0</v>
      </c>
      <c r="BH381" s="196">
        <f t="shared" si="87"/>
        <v>0</v>
      </c>
      <c r="BI381" s="196">
        <f t="shared" si="88"/>
        <v>0</v>
      </c>
      <c r="BJ381" s="14" t="s">
        <v>180</v>
      </c>
      <c r="BK381" s="196">
        <f t="shared" si="89"/>
        <v>0</v>
      </c>
      <c r="BL381" s="14" t="s">
        <v>179</v>
      </c>
      <c r="BM381" s="195" t="s">
        <v>1967</v>
      </c>
    </row>
    <row r="382" spans="1:65" s="2" customFormat="1" ht="24.2" customHeight="1">
      <c r="A382" s="31"/>
      <c r="B382" s="32"/>
      <c r="C382" s="184" t="s">
        <v>1382</v>
      </c>
      <c r="D382" s="184" t="s">
        <v>175</v>
      </c>
      <c r="E382" s="185" t="s">
        <v>1704</v>
      </c>
      <c r="F382" s="186" t="s">
        <v>1705</v>
      </c>
      <c r="G382" s="187" t="s">
        <v>1195</v>
      </c>
      <c r="H382" s="188">
        <v>16</v>
      </c>
      <c r="I382" s="189"/>
      <c r="J382" s="188">
        <f t="shared" si="80"/>
        <v>0</v>
      </c>
      <c r="K382" s="190"/>
      <c r="L382" s="36"/>
      <c r="M382" s="191" t="s">
        <v>1</v>
      </c>
      <c r="N382" s="192" t="s">
        <v>38</v>
      </c>
      <c r="O382" s="68"/>
      <c r="P382" s="193">
        <f t="shared" si="81"/>
        <v>0</v>
      </c>
      <c r="Q382" s="193">
        <v>0</v>
      </c>
      <c r="R382" s="193">
        <f t="shared" si="82"/>
        <v>0</v>
      </c>
      <c r="S382" s="193">
        <v>0</v>
      </c>
      <c r="T382" s="194">
        <f t="shared" si="83"/>
        <v>0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R382" s="195" t="s">
        <v>179</v>
      </c>
      <c r="AT382" s="195" t="s">
        <v>175</v>
      </c>
      <c r="AU382" s="195" t="s">
        <v>80</v>
      </c>
      <c r="AY382" s="14" t="s">
        <v>172</v>
      </c>
      <c r="BE382" s="196">
        <f t="shared" si="84"/>
        <v>0</v>
      </c>
      <c r="BF382" s="196">
        <f t="shared" si="85"/>
        <v>0</v>
      </c>
      <c r="BG382" s="196">
        <f t="shared" si="86"/>
        <v>0</v>
      </c>
      <c r="BH382" s="196">
        <f t="shared" si="87"/>
        <v>0</v>
      </c>
      <c r="BI382" s="196">
        <f t="shared" si="88"/>
        <v>0</v>
      </c>
      <c r="BJ382" s="14" t="s">
        <v>180</v>
      </c>
      <c r="BK382" s="196">
        <f t="shared" si="89"/>
        <v>0</v>
      </c>
      <c r="BL382" s="14" t="s">
        <v>179</v>
      </c>
      <c r="BM382" s="195" t="s">
        <v>1970</v>
      </c>
    </row>
    <row r="383" spans="1:65" s="2" customFormat="1" ht="24.2" customHeight="1">
      <c r="A383" s="31"/>
      <c r="B383" s="32"/>
      <c r="C383" s="184" t="s">
        <v>1971</v>
      </c>
      <c r="D383" s="184" t="s">
        <v>175</v>
      </c>
      <c r="E383" s="185" t="s">
        <v>1708</v>
      </c>
      <c r="F383" s="186" t="s">
        <v>1709</v>
      </c>
      <c r="G383" s="187" t="s">
        <v>1195</v>
      </c>
      <c r="H383" s="188">
        <v>16</v>
      </c>
      <c r="I383" s="189"/>
      <c r="J383" s="188">
        <f t="shared" si="80"/>
        <v>0</v>
      </c>
      <c r="K383" s="190"/>
      <c r="L383" s="36"/>
      <c r="M383" s="191" t="s">
        <v>1</v>
      </c>
      <c r="N383" s="192" t="s">
        <v>38</v>
      </c>
      <c r="O383" s="68"/>
      <c r="P383" s="193">
        <f t="shared" si="81"/>
        <v>0</v>
      </c>
      <c r="Q383" s="193">
        <v>0</v>
      </c>
      <c r="R383" s="193">
        <f t="shared" si="82"/>
        <v>0</v>
      </c>
      <c r="S383" s="193">
        <v>0</v>
      </c>
      <c r="T383" s="194">
        <f t="shared" si="83"/>
        <v>0</v>
      </c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R383" s="195" t="s">
        <v>179</v>
      </c>
      <c r="AT383" s="195" t="s">
        <v>175</v>
      </c>
      <c r="AU383" s="195" t="s">
        <v>80</v>
      </c>
      <c r="AY383" s="14" t="s">
        <v>172</v>
      </c>
      <c r="BE383" s="196">
        <f t="shared" si="84"/>
        <v>0</v>
      </c>
      <c r="BF383" s="196">
        <f t="shared" si="85"/>
        <v>0</v>
      </c>
      <c r="BG383" s="196">
        <f t="shared" si="86"/>
        <v>0</v>
      </c>
      <c r="BH383" s="196">
        <f t="shared" si="87"/>
        <v>0</v>
      </c>
      <c r="BI383" s="196">
        <f t="shared" si="88"/>
        <v>0</v>
      </c>
      <c r="BJ383" s="14" t="s">
        <v>180</v>
      </c>
      <c r="BK383" s="196">
        <f t="shared" si="89"/>
        <v>0</v>
      </c>
      <c r="BL383" s="14" t="s">
        <v>179</v>
      </c>
      <c r="BM383" s="195" t="s">
        <v>1974</v>
      </c>
    </row>
    <row r="384" spans="1:65" s="2" customFormat="1" ht="24.2" customHeight="1">
      <c r="A384" s="31"/>
      <c r="B384" s="32"/>
      <c r="C384" s="184" t="s">
        <v>1385</v>
      </c>
      <c r="D384" s="184" t="s">
        <v>175</v>
      </c>
      <c r="E384" s="185" t="s">
        <v>1711</v>
      </c>
      <c r="F384" s="186" t="s">
        <v>1712</v>
      </c>
      <c r="G384" s="187" t="s">
        <v>1195</v>
      </c>
      <c r="H384" s="188">
        <v>4</v>
      </c>
      <c r="I384" s="189"/>
      <c r="J384" s="188">
        <f t="shared" si="80"/>
        <v>0</v>
      </c>
      <c r="K384" s="190"/>
      <c r="L384" s="36"/>
      <c r="M384" s="191" t="s">
        <v>1</v>
      </c>
      <c r="N384" s="192" t="s">
        <v>38</v>
      </c>
      <c r="O384" s="68"/>
      <c r="P384" s="193">
        <f t="shared" si="81"/>
        <v>0</v>
      </c>
      <c r="Q384" s="193">
        <v>0</v>
      </c>
      <c r="R384" s="193">
        <f t="shared" si="82"/>
        <v>0</v>
      </c>
      <c r="S384" s="193">
        <v>0</v>
      </c>
      <c r="T384" s="194">
        <f t="shared" si="83"/>
        <v>0</v>
      </c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R384" s="195" t="s">
        <v>179</v>
      </c>
      <c r="AT384" s="195" t="s">
        <v>175</v>
      </c>
      <c r="AU384" s="195" t="s">
        <v>80</v>
      </c>
      <c r="AY384" s="14" t="s">
        <v>172</v>
      </c>
      <c r="BE384" s="196">
        <f t="shared" si="84"/>
        <v>0</v>
      </c>
      <c r="BF384" s="196">
        <f t="shared" si="85"/>
        <v>0</v>
      </c>
      <c r="BG384" s="196">
        <f t="shared" si="86"/>
        <v>0</v>
      </c>
      <c r="BH384" s="196">
        <f t="shared" si="87"/>
        <v>0</v>
      </c>
      <c r="BI384" s="196">
        <f t="shared" si="88"/>
        <v>0</v>
      </c>
      <c r="BJ384" s="14" t="s">
        <v>180</v>
      </c>
      <c r="BK384" s="196">
        <f t="shared" si="89"/>
        <v>0</v>
      </c>
      <c r="BL384" s="14" t="s">
        <v>179</v>
      </c>
      <c r="BM384" s="195" t="s">
        <v>1977</v>
      </c>
    </row>
    <row r="385" spans="1:65" s="2" customFormat="1" ht="24.2" customHeight="1">
      <c r="A385" s="31"/>
      <c r="B385" s="32"/>
      <c r="C385" s="184" t="s">
        <v>1978</v>
      </c>
      <c r="D385" s="184" t="s">
        <v>175</v>
      </c>
      <c r="E385" s="185" t="s">
        <v>1715</v>
      </c>
      <c r="F385" s="186" t="s">
        <v>1716</v>
      </c>
      <c r="G385" s="187" t="s">
        <v>1195</v>
      </c>
      <c r="H385" s="188">
        <v>4</v>
      </c>
      <c r="I385" s="189"/>
      <c r="J385" s="188">
        <f t="shared" si="80"/>
        <v>0</v>
      </c>
      <c r="K385" s="190"/>
      <c r="L385" s="36"/>
      <c r="M385" s="191" t="s">
        <v>1</v>
      </c>
      <c r="N385" s="192" t="s">
        <v>38</v>
      </c>
      <c r="O385" s="68"/>
      <c r="P385" s="193">
        <f t="shared" si="81"/>
        <v>0</v>
      </c>
      <c r="Q385" s="193">
        <v>0</v>
      </c>
      <c r="R385" s="193">
        <f t="shared" si="82"/>
        <v>0</v>
      </c>
      <c r="S385" s="193">
        <v>0</v>
      </c>
      <c r="T385" s="194">
        <f t="shared" si="83"/>
        <v>0</v>
      </c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R385" s="195" t="s">
        <v>179</v>
      </c>
      <c r="AT385" s="195" t="s">
        <v>175</v>
      </c>
      <c r="AU385" s="195" t="s">
        <v>80</v>
      </c>
      <c r="AY385" s="14" t="s">
        <v>172</v>
      </c>
      <c r="BE385" s="196">
        <f t="shared" si="84"/>
        <v>0</v>
      </c>
      <c r="BF385" s="196">
        <f t="shared" si="85"/>
        <v>0</v>
      </c>
      <c r="BG385" s="196">
        <f t="shared" si="86"/>
        <v>0</v>
      </c>
      <c r="BH385" s="196">
        <f t="shared" si="87"/>
        <v>0</v>
      </c>
      <c r="BI385" s="196">
        <f t="shared" si="88"/>
        <v>0</v>
      </c>
      <c r="BJ385" s="14" t="s">
        <v>180</v>
      </c>
      <c r="BK385" s="196">
        <f t="shared" si="89"/>
        <v>0</v>
      </c>
      <c r="BL385" s="14" t="s">
        <v>179</v>
      </c>
      <c r="BM385" s="195" t="s">
        <v>1981</v>
      </c>
    </row>
    <row r="386" spans="1:65" s="2" customFormat="1" ht="24.2" customHeight="1">
      <c r="A386" s="31"/>
      <c r="B386" s="32"/>
      <c r="C386" s="184" t="s">
        <v>1389</v>
      </c>
      <c r="D386" s="184" t="s">
        <v>175</v>
      </c>
      <c r="E386" s="185" t="s">
        <v>1718</v>
      </c>
      <c r="F386" s="186" t="s">
        <v>1719</v>
      </c>
      <c r="G386" s="187" t="s">
        <v>1195</v>
      </c>
      <c r="H386" s="188">
        <v>32</v>
      </c>
      <c r="I386" s="189"/>
      <c r="J386" s="188">
        <f t="shared" si="80"/>
        <v>0</v>
      </c>
      <c r="K386" s="190"/>
      <c r="L386" s="36"/>
      <c r="M386" s="191" t="s">
        <v>1</v>
      </c>
      <c r="N386" s="192" t="s">
        <v>38</v>
      </c>
      <c r="O386" s="68"/>
      <c r="P386" s="193">
        <f t="shared" si="81"/>
        <v>0</v>
      </c>
      <c r="Q386" s="193">
        <v>0</v>
      </c>
      <c r="R386" s="193">
        <f t="shared" si="82"/>
        <v>0</v>
      </c>
      <c r="S386" s="193">
        <v>0</v>
      </c>
      <c r="T386" s="194">
        <f t="shared" si="83"/>
        <v>0</v>
      </c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R386" s="195" t="s">
        <v>179</v>
      </c>
      <c r="AT386" s="195" t="s">
        <v>175</v>
      </c>
      <c r="AU386" s="195" t="s">
        <v>80</v>
      </c>
      <c r="AY386" s="14" t="s">
        <v>172</v>
      </c>
      <c r="BE386" s="196">
        <f t="shared" si="84"/>
        <v>0</v>
      </c>
      <c r="BF386" s="196">
        <f t="shared" si="85"/>
        <v>0</v>
      </c>
      <c r="BG386" s="196">
        <f t="shared" si="86"/>
        <v>0</v>
      </c>
      <c r="BH386" s="196">
        <f t="shared" si="87"/>
        <v>0</v>
      </c>
      <c r="BI386" s="196">
        <f t="shared" si="88"/>
        <v>0</v>
      </c>
      <c r="BJ386" s="14" t="s">
        <v>180</v>
      </c>
      <c r="BK386" s="196">
        <f t="shared" si="89"/>
        <v>0</v>
      </c>
      <c r="BL386" s="14" t="s">
        <v>179</v>
      </c>
      <c r="BM386" s="195" t="s">
        <v>1984</v>
      </c>
    </row>
    <row r="387" spans="1:65" s="2" customFormat="1" ht="24.2" customHeight="1">
      <c r="A387" s="31"/>
      <c r="B387" s="32"/>
      <c r="C387" s="184" t="s">
        <v>1985</v>
      </c>
      <c r="D387" s="184" t="s">
        <v>175</v>
      </c>
      <c r="E387" s="185" t="s">
        <v>1722</v>
      </c>
      <c r="F387" s="186" t="s">
        <v>1723</v>
      </c>
      <c r="G387" s="187" t="s">
        <v>1195</v>
      </c>
      <c r="H387" s="188">
        <v>8</v>
      </c>
      <c r="I387" s="189"/>
      <c r="J387" s="188">
        <f t="shared" si="80"/>
        <v>0</v>
      </c>
      <c r="K387" s="190"/>
      <c r="L387" s="36"/>
      <c r="M387" s="191" t="s">
        <v>1</v>
      </c>
      <c r="N387" s="192" t="s">
        <v>38</v>
      </c>
      <c r="O387" s="68"/>
      <c r="P387" s="193">
        <f t="shared" si="81"/>
        <v>0</v>
      </c>
      <c r="Q387" s="193">
        <v>0</v>
      </c>
      <c r="R387" s="193">
        <f t="shared" si="82"/>
        <v>0</v>
      </c>
      <c r="S387" s="193">
        <v>0</v>
      </c>
      <c r="T387" s="194">
        <f t="shared" si="83"/>
        <v>0</v>
      </c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R387" s="195" t="s">
        <v>179</v>
      </c>
      <c r="AT387" s="195" t="s">
        <v>175</v>
      </c>
      <c r="AU387" s="195" t="s">
        <v>80</v>
      </c>
      <c r="AY387" s="14" t="s">
        <v>172</v>
      </c>
      <c r="BE387" s="196">
        <f t="shared" si="84"/>
        <v>0</v>
      </c>
      <c r="BF387" s="196">
        <f t="shared" si="85"/>
        <v>0</v>
      </c>
      <c r="BG387" s="196">
        <f t="shared" si="86"/>
        <v>0</v>
      </c>
      <c r="BH387" s="196">
        <f t="shared" si="87"/>
        <v>0</v>
      </c>
      <c r="BI387" s="196">
        <f t="shared" si="88"/>
        <v>0</v>
      </c>
      <c r="BJ387" s="14" t="s">
        <v>180</v>
      </c>
      <c r="BK387" s="196">
        <f t="shared" si="89"/>
        <v>0</v>
      </c>
      <c r="BL387" s="14" t="s">
        <v>179</v>
      </c>
      <c r="BM387" s="195" t="s">
        <v>1988</v>
      </c>
    </row>
    <row r="388" spans="1:65" s="2" customFormat="1" ht="24.2" customHeight="1">
      <c r="A388" s="31"/>
      <c r="B388" s="32"/>
      <c r="C388" s="184" t="s">
        <v>1392</v>
      </c>
      <c r="D388" s="184" t="s">
        <v>175</v>
      </c>
      <c r="E388" s="185" t="s">
        <v>1729</v>
      </c>
      <c r="F388" s="186" t="s">
        <v>1730</v>
      </c>
      <c r="G388" s="187" t="s">
        <v>1195</v>
      </c>
      <c r="H388" s="188">
        <v>40</v>
      </c>
      <c r="I388" s="189"/>
      <c r="J388" s="188">
        <f t="shared" si="80"/>
        <v>0</v>
      </c>
      <c r="K388" s="190"/>
      <c r="L388" s="36"/>
      <c r="M388" s="191" t="s">
        <v>1</v>
      </c>
      <c r="N388" s="192" t="s">
        <v>38</v>
      </c>
      <c r="O388" s="68"/>
      <c r="P388" s="193">
        <f t="shared" si="81"/>
        <v>0</v>
      </c>
      <c r="Q388" s="193">
        <v>0</v>
      </c>
      <c r="R388" s="193">
        <f t="shared" si="82"/>
        <v>0</v>
      </c>
      <c r="S388" s="193">
        <v>0</v>
      </c>
      <c r="T388" s="194">
        <f t="shared" si="83"/>
        <v>0</v>
      </c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R388" s="195" t="s">
        <v>179</v>
      </c>
      <c r="AT388" s="195" t="s">
        <v>175</v>
      </c>
      <c r="AU388" s="195" t="s">
        <v>80</v>
      </c>
      <c r="AY388" s="14" t="s">
        <v>172</v>
      </c>
      <c r="BE388" s="196">
        <f t="shared" si="84"/>
        <v>0</v>
      </c>
      <c r="BF388" s="196">
        <f t="shared" si="85"/>
        <v>0</v>
      </c>
      <c r="BG388" s="196">
        <f t="shared" si="86"/>
        <v>0</v>
      </c>
      <c r="BH388" s="196">
        <f t="shared" si="87"/>
        <v>0</v>
      </c>
      <c r="BI388" s="196">
        <f t="shared" si="88"/>
        <v>0</v>
      </c>
      <c r="BJ388" s="14" t="s">
        <v>180</v>
      </c>
      <c r="BK388" s="196">
        <f t="shared" si="89"/>
        <v>0</v>
      </c>
      <c r="BL388" s="14" t="s">
        <v>179</v>
      </c>
      <c r="BM388" s="195" t="s">
        <v>1991</v>
      </c>
    </row>
    <row r="389" spans="1:65" s="2" customFormat="1" ht="24.2" customHeight="1">
      <c r="A389" s="31"/>
      <c r="B389" s="32"/>
      <c r="C389" s="184" t="s">
        <v>1992</v>
      </c>
      <c r="D389" s="184" t="s">
        <v>175</v>
      </c>
      <c r="E389" s="185" t="s">
        <v>1732</v>
      </c>
      <c r="F389" s="186" t="s">
        <v>1733</v>
      </c>
      <c r="G389" s="187" t="s">
        <v>1195</v>
      </c>
      <c r="H389" s="188">
        <v>8</v>
      </c>
      <c r="I389" s="189"/>
      <c r="J389" s="188">
        <f t="shared" si="80"/>
        <v>0</v>
      </c>
      <c r="K389" s="190"/>
      <c r="L389" s="36"/>
      <c r="M389" s="191" t="s">
        <v>1</v>
      </c>
      <c r="N389" s="192" t="s">
        <v>38</v>
      </c>
      <c r="O389" s="68"/>
      <c r="P389" s="193">
        <f t="shared" si="81"/>
        <v>0</v>
      </c>
      <c r="Q389" s="193">
        <v>0</v>
      </c>
      <c r="R389" s="193">
        <f t="shared" si="82"/>
        <v>0</v>
      </c>
      <c r="S389" s="193">
        <v>0</v>
      </c>
      <c r="T389" s="194">
        <f t="shared" si="83"/>
        <v>0</v>
      </c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R389" s="195" t="s">
        <v>179</v>
      </c>
      <c r="AT389" s="195" t="s">
        <v>175</v>
      </c>
      <c r="AU389" s="195" t="s">
        <v>80</v>
      </c>
      <c r="AY389" s="14" t="s">
        <v>172</v>
      </c>
      <c r="BE389" s="196">
        <f t="shared" si="84"/>
        <v>0</v>
      </c>
      <c r="BF389" s="196">
        <f t="shared" si="85"/>
        <v>0</v>
      </c>
      <c r="BG389" s="196">
        <f t="shared" si="86"/>
        <v>0</v>
      </c>
      <c r="BH389" s="196">
        <f t="shared" si="87"/>
        <v>0</v>
      </c>
      <c r="BI389" s="196">
        <f t="shared" si="88"/>
        <v>0</v>
      </c>
      <c r="BJ389" s="14" t="s">
        <v>180</v>
      </c>
      <c r="BK389" s="196">
        <f t="shared" si="89"/>
        <v>0</v>
      </c>
      <c r="BL389" s="14" t="s">
        <v>179</v>
      </c>
      <c r="BM389" s="195" t="s">
        <v>1995</v>
      </c>
    </row>
    <row r="390" spans="1:65" s="2" customFormat="1" ht="24.2" customHeight="1">
      <c r="A390" s="31"/>
      <c r="B390" s="32"/>
      <c r="C390" s="184" t="s">
        <v>1396</v>
      </c>
      <c r="D390" s="184" t="s">
        <v>175</v>
      </c>
      <c r="E390" s="185" t="s">
        <v>1736</v>
      </c>
      <c r="F390" s="186" t="s">
        <v>1737</v>
      </c>
      <c r="G390" s="187" t="s">
        <v>1195</v>
      </c>
      <c r="H390" s="188">
        <v>8</v>
      </c>
      <c r="I390" s="189"/>
      <c r="J390" s="188">
        <f t="shared" si="80"/>
        <v>0</v>
      </c>
      <c r="K390" s="190"/>
      <c r="L390" s="36"/>
      <c r="M390" s="191" t="s">
        <v>1</v>
      </c>
      <c r="N390" s="192" t="s">
        <v>38</v>
      </c>
      <c r="O390" s="68"/>
      <c r="P390" s="193">
        <f t="shared" si="81"/>
        <v>0</v>
      </c>
      <c r="Q390" s="193">
        <v>0</v>
      </c>
      <c r="R390" s="193">
        <f t="shared" si="82"/>
        <v>0</v>
      </c>
      <c r="S390" s="193">
        <v>0</v>
      </c>
      <c r="T390" s="194">
        <f t="shared" si="83"/>
        <v>0</v>
      </c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R390" s="195" t="s">
        <v>179</v>
      </c>
      <c r="AT390" s="195" t="s">
        <v>175</v>
      </c>
      <c r="AU390" s="195" t="s">
        <v>80</v>
      </c>
      <c r="AY390" s="14" t="s">
        <v>172</v>
      </c>
      <c r="BE390" s="196">
        <f t="shared" si="84"/>
        <v>0</v>
      </c>
      <c r="BF390" s="196">
        <f t="shared" si="85"/>
        <v>0</v>
      </c>
      <c r="BG390" s="196">
        <f t="shared" si="86"/>
        <v>0</v>
      </c>
      <c r="BH390" s="196">
        <f t="shared" si="87"/>
        <v>0</v>
      </c>
      <c r="BI390" s="196">
        <f t="shared" si="88"/>
        <v>0</v>
      </c>
      <c r="BJ390" s="14" t="s">
        <v>180</v>
      </c>
      <c r="BK390" s="196">
        <f t="shared" si="89"/>
        <v>0</v>
      </c>
      <c r="BL390" s="14" t="s">
        <v>179</v>
      </c>
      <c r="BM390" s="195" t="s">
        <v>1998</v>
      </c>
    </row>
    <row r="391" spans="1:65" s="2" customFormat="1" ht="24.2" customHeight="1">
      <c r="A391" s="31"/>
      <c r="B391" s="32"/>
      <c r="C391" s="184" t="s">
        <v>1999</v>
      </c>
      <c r="D391" s="184" t="s">
        <v>175</v>
      </c>
      <c r="E391" s="185" t="s">
        <v>1739</v>
      </c>
      <c r="F391" s="186" t="s">
        <v>2118</v>
      </c>
      <c r="G391" s="187" t="s">
        <v>1665</v>
      </c>
      <c r="H391" s="188">
        <v>30</v>
      </c>
      <c r="I391" s="189"/>
      <c r="J391" s="188">
        <f t="shared" si="80"/>
        <v>0</v>
      </c>
      <c r="K391" s="190"/>
      <c r="L391" s="36"/>
      <c r="M391" s="191" t="s">
        <v>1</v>
      </c>
      <c r="N391" s="192" t="s">
        <v>38</v>
      </c>
      <c r="O391" s="68"/>
      <c r="P391" s="193">
        <f t="shared" si="81"/>
        <v>0</v>
      </c>
      <c r="Q391" s="193">
        <v>0</v>
      </c>
      <c r="R391" s="193">
        <f t="shared" si="82"/>
        <v>0</v>
      </c>
      <c r="S391" s="193">
        <v>0</v>
      </c>
      <c r="T391" s="194">
        <f t="shared" si="83"/>
        <v>0</v>
      </c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R391" s="195" t="s">
        <v>179</v>
      </c>
      <c r="AT391" s="195" t="s">
        <v>175</v>
      </c>
      <c r="AU391" s="195" t="s">
        <v>80</v>
      </c>
      <c r="AY391" s="14" t="s">
        <v>172</v>
      </c>
      <c r="BE391" s="196">
        <f t="shared" si="84"/>
        <v>0</v>
      </c>
      <c r="BF391" s="196">
        <f t="shared" si="85"/>
        <v>0</v>
      </c>
      <c r="BG391" s="196">
        <f t="shared" si="86"/>
        <v>0</v>
      </c>
      <c r="BH391" s="196">
        <f t="shared" si="87"/>
        <v>0</v>
      </c>
      <c r="BI391" s="196">
        <f t="shared" si="88"/>
        <v>0</v>
      </c>
      <c r="BJ391" s="14" t="s">
        <v>180</v>
      </c>
      <c r="BK391" s="196">
        <f t="shared" si="89"/>
        <v>0</v>
      </c>
      <c r="BL391" s="14" t="s">
        <v>179</v>
      </c>
      <c r="BM391" s="195" t="s">
        <v>2002</v>
      </c>
    </row>
    <row r="392" spans="1:65" s="2" customFormat="1" ht="24.2" customHeight="1">
      <c r="A392" s="31"/>
      <c r="B392" s="32"/>
      <c r="C392" s="184" t="s">
        <v>1399</v>
      </c>
      <c r="D392" s="184" t="s">
        <v>175</v>
      </c>
      <c r="E392" s="185" t="s">
        <v>1743</v>
      </c>
      <c r="F392" s="186" t="s">
        <v>1744</v>
      </c>
      <c r="G392" s="187" t="s">
        <v>1195</v>
      </c>
      <c r="H392" s="188">
        <v>4</v>
      </c>
      <c r="I392" s="189"/>
      <c r="J392" s="188">
        <f t="shared" si="80"/>
        <v>0</v>
      </c>
      <c r="K392" s="190"/>
      <c r="L392" s="36"/>
      <c r="M392" s="191" t="s">
        <v>1</v>
      </c>
      <c r="N392" s="192" t="s">
        <v>38</v>
      </c>
      <c r="O392" s="68"/>
      <c r="P392" s="193">
        <f t="shared" si="81"/>
        <v>0</v>
      </c>
      <c r="Q392" s="193">
        <v>0</v>
      </c>
      <c r="R392" s="193">
        <f t="shared" si="82"/>
        <v>0</v>
      </c>
      <c r="S392" s="193">
        <v>0</v>
      </c>
      <c r="T392" s="194">
        <f t="shared" si="83"/>
        <v>0</v>
      </c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R392" s="195" t="s">
        <v>179</v>
      </c>
      <c r="AT392" s="195" t="s">
        <v>175</v>
      </c>
      <c r="AU392" s="195" t="s">
        <v>80</v>
      </c>
      <c r="AY392" s="14" t="s">
        <v>172</v>
      </c>
      <c r="BE392" s="196">
        <f t="shared" si="84"/>
        <v>0</v>
      </c>
      <c r="BF392" s="196">
        <f t="shared" si="85"/>
        <v>0</v>
      </c>
      <c r="BG392" s="196">
        <f t="shared" si="86"/>
        <v>0</v>
      </c>
      <c r="BH392" s="196">
        <f t="shared" si="87"/>
        <v>0</v>
      </c>
      <c r="BI392" s="196">
        <f t="shared" si="88"/>
        <v>0</v>
      </c>
      <c r="BJ392" s="14" t="s">
        <v>180</v>
      </c>
      <c r="BK392" s="196">
        <f t="shared" si="89"/>
        <v>0</v>
      </c>
      <c r="BL392" s="14" t="s">
        <v>179</v>
      </c>
      <c r="BM392" s="195" t="s">
        <v>2005</v>
      </c>
    </row>
    <row r="393" spans="1:65" s="2" customFormat="1" ht="24.2" customHeight="1">
      <c r="A393" s="31"/>
      <c r="B393" s="32"/>
      <c r="C393" s="184" t="s">
        <v>2006</v>
      </c>
      <c r="D393" s="184" t="s">
        <v>175</v>
      </c>
      <c r="E393" s="185" t="s">
        <v>1746</v>
      </c>
      <c r="F393" s="186" t="s">
        <v>1747</v>
      </c>
      <c r="G393" s="187" t="s">
        <v>1195</v>
      </c>
      <c r="H393" s="188">
        <v>4</v>
      </c>
      <c r="I393" s="189"/>
      <c r="J393" s="188">
        <f t="shared" si="80"/>
        <v>0</v>
      </c>
      <c r="K393" s="190"/>
      <c r="L393" s="36"/>
      <c r="M393" s="191" t="s">
        <v>1</v>
      </c>
      <c r="N393" s="192" t="s">
        <v>38</v>
      </c>
      <c r="O393" s="68"/>
      <c r="P393" s="193">
        <f t="shared" si="81"/>
        <v>0</v>
      </c>
      <c r="Q393" s="193">
        <v>0</v>
      </c>
      <c r="R393" s="193">
        <f t="shared" si="82"/>
        <v>0</v>
      </c>
      <c r="S393" s="193">
        <v>0</v>
      </c>
      <c r="T393" s="194">
        <f t="shared" si="83"/>
        <v>0</v>
      </c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R393" s="195" t="s">
        <v>179</v>
      </c>
      <c r="AT393" s="195" t="s">
        <v>175</v>
      </c>
      <c r="AU393" s="195" t="s">
        <v>80</v>
      </c>
      <c r="AY393" s="14" t="s">
        <v>172</v>
      </c>
      <c r="BE393" s="196">
        <f t="shared" si="84"/>
        <v>0</v>
      </c>
      <c r="BF393" s="196">
        <f t="shared" si="85"/>
        <v>0</v>
      </c>
      <c r="BG393" s="196">
        <f t="shared" si="86"/>
        <v>0</v>
      </c>
      <c r="BH393" s="196">
        <f t="shared" si="87"/>
        <v>0</v>
      </c>
      <c r="BI393" s="196">
        <f t="shared" si="88"/>
        <v>0</v>
      </c>
      <c r="BJ393" s="14" t="s">
        <v>180</v>
      </c>
      <c r="BK393" s="196">
        <f t="shared" si="89"/>
        <v>0</v>
      </c>
      <c r="BL393" s="14" t="s">
        <v>179</v>
      </c>
      <c r="BM393" s="195" t="s">
        <v>2009</v>
      </c>
    </row>
    <row r="394" spans="1:65" s="2" customFormat="1" ht="24.2" customHeight="1">
      <c r="A394" s="31"/>
      <c r="B394" s="32"/>
      <c r="C394" s="184" t="s">
        <v>1403</v>
      </c>
      <c r="D394" s="184" t="s">
        <v>175</v>
      </c>
      <c r="E394" s="185" t="s">
        <v>1750</v>
      </c>
      <c r="F394" s="186" t="s">
        <v>1751</v>
      </c>
      <c r="G394" s="187" t="s">
        <v>1665</v>
      </c>
      <c r="H394" s="188">
        <v>30</v>
      </c>
      <c r="I394" s="189"/>
      <c r="J394" s="188">
        <f t="shared" si="80"/>
        <v>0</v>
      </c>
      <c r="K394" s="190"/>
      <c r="L394" s="36"/>
      <c r="M394" s="207" t="s">
        <v>1</v>
      </c>
      <c r="N394" s="208" t="s">
        <v>38</v>
      </c>
      <c r="O394" s="209"/>
      <c r="P394" s="210">
        <f t="shared" si="81"/>
        <v>0</v>
      </c>
      <c r="Q394" s="210">
        <v>0</v>
      </c>
      <c r="R394" s="210">
        <f t="shared" si="82"/>
        <v>0</v>
      </c>
      <c r="S394" s="210">
        <v>0</v>
      </c>
      <c r="T394" s="211">
        <f t="shared" si="83"/>
        <v>0</v>
      </c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R394" s="195" t="s">
        <v>179</v>
      </c>
      <c r="AT394" s="195" t="s">
        <v>175</v>
      </c>
      <c r="AU394" s="195" t="s">
        <v>80</v>
      </c>
      <c r="AY394" s="14" t="s">
        <v>172</v>
      </c>
      <c r="BE394" s="196">
        <f t="shared" si="84"/>
        <v>0</v>
      </c>
      <c r="BF394" s="196">
        <f t="shared" si="85"/>
        <v>0</v>
      </c>
      <c r="BG394" s="196">
        <f t="shared" si="86"/>
        <v>0</v>
      </c>
      <c r="BH394" s="196">
        <f t="shared" si="87"/>
        <v>0</v>
      </c>
      <c r="BI394" s="196">
        <f t="shared" si="88"/>
        <v>0</v>
      </c>
      <c r="BJ394" s="14" t="s">
        <v>180</v>
      </c>
      <c r="BK394" s="196">
        <f t="shared" si="89"/>
        <v>0</v>
      </c>
      <c r="BL394" s="14" t="s">
        <v>179</v>
      </c>
      <c r="BM394" s="195" t="s">
        <v>2012</v>
      </c>
    </row>
    <row r="395" spans="1:65" s="2" customFormat="1" ht="6.95" customHeight="1">
      <c r="A395" s="31"/>
      <c r="B395" s="51"/>
      <c r="C395" s="52"/>
      <c r="D395" s="52"/>
      <c r="E395" s="52"/>
      <c r="F395" s="52"/>
      <c r="G395" s="52"/>
      <c r="H395" s="52"/>
      <c r="I395" s="52"/>
      <c r="J395" s="52"/>
      <c r="K395" s="52"/>
      <c r="L395" s="36"/>
      <c r="M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</row>
  </sheetData>
  <sheetProtection algorithmName="SHA-512" hashValue="C67d30LKeXdQxxSNzT7xpfoHWerwD0hRj5LsSjDafoeVIf1ahLLguCABpzn5qXHoQmZ0hLXmAQECXo/8Dk/SnA==" saltValue="7fTqWbRJw0adI0FrICwecg==" spinCount="100000" sheet="1" objects="1" scenarios="1" formatColumns="0" formatRows="0" autoFilter="0"/>
  <autoFilter ref="C125:K394" xr:uid="{00000000-0009-0000-0000-000018000000}"/>
  <mergeCells count="9">
    <mergeCell ref="E87:H87"/>
    <mergeCell ref="E116:H116"/>
    <mergeCell ref="E118:H118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D10A8-62B6-4633-B8A4-A681BE85BC3D}">
  <dimension ref="A1"/>
  <sheetViews>
    <sheetView workbookViewId="0"/>
  </sheetViews>
  <sheetFormatPr defaultRowHeight="11.2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DC468-F01D-4DC2-96C8-85C0AD0427FA}">
  <dimension ref="A1"/>
  <sheetViews>
    <sheetView workbookViewId="0"/>
  </sheetViews>
  <sheetFormatPr defaultRowHeight="11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M118"/>
  <sheetViews>
    <sheetView showGridLines="0" topLeftCell="A28" zoomScale="55" zoomScaleNormal="55" workbookViewId="0">
      <selection activeCell="BF60" sqref="BF60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9" width="2.6640625" style="1" customWidth="1"/>
    <col min="10" max="10" width="9" style="1" customWidth="1"/>
    <col min="11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3" t="s">
        <v>0</v>
      </c>
      <c r="AZ1" s="13" t="s">
        <v>1</v>
      </c>
      <c r="BA1" s="13" t="s">
        <v>2</v>
      </c>
      <c r="BB1" s="13" t="s">
        <v>3</v>
      </c>
      <c r="BT1" s="13" t="s">
        <v>4</v>
      </c>
      <c r="BU1" s="13" t="s">
        <v>5</v>
      </c>
      <c r="BV1" s="13" t="s">
        <v>6</v>
      </c>
    </row>
    <row r="2" spans="1:74" s="1" customFormat="1" ht="36.950000000000003" customHeight="1"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S2" s="14" t="s">
        <v>7</v>
      </c>
      <c r="BT2" s="14" t="s">
        <v>8</v>
      </c>
    </row>
    <row r="3" spans="1:74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7"/>
      <c r="BS3" s="14" t="s">
        <v>7</v>
      </c>
      <c r="BT3" s="14" t="s">
        <v>8</v>
      </c>
    </row>
    <row r="4" spans="1:74" s="1" customFormat="1" ht="24.95" customHeight="1">
      <c r="B4" s="18"/>
      <c r="C4" s="19"/>
      <c r="D4" s="20" t="s">
        <v>9</v>
      </c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7"/>
      <c r="AS4" s="21" t="s">
        <v>10</v>
      </c>
      <c r="BE4" s="22" t="s">
        <v>11</v>
      </c>
      <c r="BS4" s="14" t="s">
        <v>7</v>
      </c>
    </row>
    <row r="5" spans="1:74" s="1" customFormat="1" ht="12" customHeight="1">
      <c r="B5" s="18"/>
      <c r="C5" s="19"/>
      <c r="D5" s="23" t="s">
        <v>12</v>
      </c>
      <c r="E5" s="19"/>
      <c r="F5" s="19"/>
      <c r="G5" s="19"/>
      <c r="H5" s="19"/>
      <c r="I5" s="19"/>
      <c r="J5" s="19"/>
      <c r="K5" s="316" t="s">
        <v>2379</v>
      </c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19"/>
      <c r="AQ5" s="19"/>
      <c r="AR5" s="17"/>
      <c r="BE5" s="313" t="s">
        <v>13</v>
      </c>
      <c r="BS5" s="14" t="s">
        <v>7</v>
      </c>
    </row>
    <row r="6" spans="1:74" s="1" customFormat="1" ht="36.950000000000003" customHeight="1">
      <c r="B6" s="18"/>
      <c r="C6" s="19"/>
      <c r="D6" s="25" t="s">
        <v>14</v>
      </c>
      <c r="E6" s="19"/>
      <c r="F6" s="19"/>
      <c r="G6" s="19"/>
      <c r="H6" s="19"/>
      <c r="I6" s="19"/>
      <c r="J6" s="19"/>
      <c r="K6" s="318" t="s">
        <v>15</v>
      </c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  <c r="AG6" s="317"/>
      <c r="AH6" s="317"/>
      <c r="AI6" s="317"/>
      <c r="AJ6" s="317"/>
      <c r="AK6" s="317"/>
      <c r="AL6" s="317"/>
      <c r="AM6" s="317"/>
      <c r="AN6" s="317"/>
      <c r="AO6" s="317"/>
      <c r="AP6" s="19"/>
      <c r="AQ6" s="19"/>
      <c r="AR6" s="17"/>
      <c r="BE6" s="314"/>
      <c r="BS6" s="14" t="s">
        <v>7</v>
      </c>
    </row>
    <row r="7" spans="1:74" s="1" customFormat="1" ht="12" customHeight="1">
      <c r="B7" s="18"/>
      <c r="C7" s="19"/>
      <c r="D7" s="26" t="s">
        <v>16</v>
      </c>
      <c r="E7" s="19"/>
      <c r="F7" s="19"/>
      <c r="G7" s="19"/>
      <c r="H7" s="19"/>
      <c r="I7" s="19"/>
      <c r="J7" s="19"/>
      <c r="K7" s="24" t="s">
        <v>1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26" t="s">
        <v>17</v>
      </c>
      <c r="AL7" s="19"/>
      <c r="AM7" s="19"/>
      <c r="AN7" s="24" t="s">
        <v>1</v>
      </c>
      <c r="AO7" s="19"/>
      <c r="AP7" s="19"/>
      <c r="AQ7" s="19"/>
      <c r="AR7" s="17"/>
      <c r="BE7" s="314"/>
      <c r="BS7" s="14" t="s">
        <v>7</v>
      </c>
    </row>
    <row r="8" spans="1:74" s="1" customFormat="1" ht="12" customHeight="1">
      <c r="B8" s="18"/>
      <c r="C8" s="19"/>
      <c r="D8" s="26" t="s">
        <v>18</v>
      </c>
      <c r="E8" s="19"/>
      <c r="F8" s="19"/>
      <c r="G8" s="19"/>
      <c r="H8" s="19"/>
      <c r="I8" s="19"/>
      <c r="J8" s="19"/>
      <c r="K8" s="24" t="s">
        <v>19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26" t="s">
        <v>20</v>
      </c>
      <c r="AL8" s="19"/>
      <c r="AM8" s="19"/>
      <c r="AN8" s="27" t="s">
        <v>21</v>
      </c>
      <c r="AO8" s="19"/>
      <c r="AP8" s="19"/>
      <c r="AQ8" s="19"/>
      <c r="AR8" s="17"/>
      <c r="BE8" s="314"/>
      <c r="BS8" s="14" t="s">
        <v>7</v>
      </c>
    </row>
    <row r="9" spans="1:74" s="1" customFormat="1" ht="14.45" customHeight="1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7"/>
      <c r="BE9" s="314"/>
      <c r="BS9" s="14" t="s">
        <v>7</v>
      </c>
    </row>
    <row r="10" spans="1:74" s="1" customFormat="1" ht="12" customHeight="1">
      <c r="B10" s="18"/>
      <c r="C10" s="19"/>
      <c r="D10" s="26" t="s">
        <v>22</v>
      </c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26" t="s">
        <v>23</v>
      </c>
      <c r="AL10" s="19"/>
      <c r="AM10" s="19"/>
      <c r="AN10" s="24" t="s">
        <v>1</v>
      </c>
      <c r="AO10" s="19"/>
      <c r="AP10" s="19"/>
      <c r="AQ10" s="19"/>
      <c r="AR10" s="17"/>
      <c r="BE10" s="314"/>
      <c r="BS10" s="14" t="s">
        <v>7</v>
      </c>
    </row>
    <row r="11" spans="1:74" s="1" customFormat="1" ht="18.399999999999999" customHeight="1">
      <c r="B11" s="18"/>
      <c r="C11" s="19"/>
      <c r="D11" s="19"/>
      <c r="E11" s="24" t="s">
        <v>24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26" t="s">
        <v>25</v>
      </c>
      <c r="AL11" s="19"/>
      <c r="AM11" s="19"/>
      <c r="AN11" s="24" t="s">
        <v>1</v>
      </c>
      <c r="AO11" s="19"/>
      <c r="AP11" s="19"/>
      <c r="AQ11" s="19"/>
      <c r="AR11" s="17"/>
      <c r="BE11" s="314"/>
      <c r="BS11" s="14" t="s">
        <v>7</v>
      </c>
    </row>
    <row r="12" spans="1:74" s="1" customFormat="1" ht="6.95" customHeight="1">
      <c r="B12" s="18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7"/>
      <c r="BE12" s="314"/>
      <c r="BS12" s="14" t="s">
        <v>7</v>
      </c>
    </row>
    <row r="13" spans="1:74" s="1" customFormat="1" ht="12" customHeight="1">
      <c r="B13" s="18"/>
      <c r="C13" s="19"/>
      <c r="D13" s="26" t="s">
        <v>26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26" t="s">
        <v>23</v>
      </c>
      <c r="AL13" s="19"/>
      <c r="AM13" s="19"/>
      <c r="AN13" s="28" t="s">
        <v>27</v>
      </c>
      <c r="AO13" s="19"/>
      <c r="AP13" s="19"/>
      <c r="AQ13" s="19"/>
      <c r="AR13" s="17"/>
      <c r="BE13" s="314"/>
      <c r="BS13" s="14" t="s">
        <v>7</v>
      </c>
    </row>
    <row r="14" spans="1:74" ht="12.75">
      <c r="B14" s="18"/>
      <c r="C14" s="19"/>
      <c r="D14" s="19"/>
      <c r="E14" s="319" t="s">
        <v>27</v>
      </c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26" t="s">
        <v>25</v>
      </c>
      <c r="AL14" s="19"/>
      <c r="AM14" s="19"/>
      <c r="AN14" s="28" t="s">
        <v>27</v>
      </c>
      <c r="AO14" s="19"/>
      <c r="AP14" s="19"/>
      <c r="AQ14" s="19"/>
      <c r="AR14" s="17"/>
      <c r="BE14" s="314"/>
      <c r="BS14" s="14" t="s">
        <v>7</v>
      </c>
    </row>
    <row r="15" spans="1:74" s="1" customFormat="1" ht="6.95" customHeight="1">
      <c r="B15" s="18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7"/>
      <c r="BE15" s="314"/>
      <c r="BS15" s="14" t="s">
        <v>5</v>
      </c>
    </row>
    <row r="16" spans="1:74" s="1" customFormat="1" ht="12" customHeight="1">
      <c r="B16" s="18"/>
      <c r="C16" s="19"/>
      <c r="D16" s="26" t="s">
        <v>28</v>
      </c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26" t="s">
        <v>23</v>
      </c>
      <c r="AL16" s="19"/>
      <c r="AM16" s="19"/>
      <c r="AN16" s="24" t="s">
        <v>1</v>
      </c>
      <c r="AO16" s="19"/>
      <c r="AP16" s="19"/>
      <c r="AQ16" s="19"/>
      <c r="AR16" s="17"/>
      <c r="BE16" s="314"/>
      <c r="BS16" s="14" t="s">
        <v>5</v>
      </c>
    </row>
    <row r="17" spans="1:71" s="1" customFormat="1" ht="18.399999999999999" customHeight="1">
      <c r="B17" s="18"/>
      <c r="C17" s="19"/>
      <c r="D17" s="19"/>
      <c r="E17" s="24" t="s">
        <v>29</v>
      </c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26" t="s">
        <v>25</v>
      </c>
      <c r="AL17" s="19"/>
      <c r="AM17" s="19"/>
      <c r="AN17" s="24" t="s">
        <v>1</v>
      </c>
      <c r="AO17" s="19"/>
      <c r="AP17" s="19"/>
      <c r="AQ17" s="19"/>
      <c r="AR17" s="17"/>
      <c r="BE17" s="314"/>
      <c r="BS17" s="14" t="s">
        <v>4</v>
      </c>
    </row>
    <row r="18" spans="1:71" s="1" customFormat="1" ht="6.95" customHeight="1">
      <c r="B18" s="18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7"/>
      <c r="BE18" s="314"/>
      <c r="BS18" s="14" t="s">
        <v>7</v>
      </c>
    </row>
    <row r="19" spans="1:71" s="1" customFormat="1" ht="12" customHeight="1">
      <c r="B19" s="18"/>
      <c r="C19" s="19"/>
      <c r="D19" s="26" t="s">
        <v>30</v>
      </c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26" t="s">
        <v>23</v>
      </c>
      <c r="AL19" s="19"/>
      <c r="AM19" s="19"/>
      <c r="AN19" s="24" t="s">
        <v>1</v>
      </c>
      <c r="AO19" s="19"/>
      <c r="AP19" s="19"/>
      <c r="AQ19" s="19"/>
      <c r="AR19" s="17"/>
      <c r="BE19" s="314"/>
      <c r="BS19" s="14" t="s">
        <v>7</v>
      </c>
    </row>
    <row r="20" spans="1:71" s="1" customFormat="1" ht="18.399999999999999" customHeight="1">
      <c r="B20" s="18"/>
      <c r="C20" s="19"/>
      <c r="D20" s="19"/>
      <c r="E20" s="24" t="s">
        <v>29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26" t="s">
        <v>25</v>
      </c>
      <c r="AL20" s="19"/>
      <c r="AM20" s="19"/>
      <c r="AN20" s="24" t="s">
        <v>1</v>
      </c>
      <c r="AO20" s="19"/>
      <c r="AP20" s="19"/>
      <c r="AQ20" s="19"/>
      <c r="AR20" s="17"/>
      <c r="BE20" s="314"/>
      <c r="BS20" s="14" t="s">
        <v>4</v>
      </c>
    </row>
    <row r="21" spans="1:71" s="1" customFormat="1" ht="6.95" customHeight="1">
      <c r="B21" s="18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7"/>
      <c r="BE21" s="314"/>
    </row>
    <row r="22" spans="1:71" s="1" customFormat="1" ht="12" customHeight="1">
      <c r="B22" s="18"/>
      <c r="C22" s="19"/>
      <c r="D22" s="26" t="s">
        <v>31</v>
      </c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7"/>
      <c r="BE22" s="314"/>
    </row>
    <row r="23" spans="1:71" s="1" customFormat="1" ht="16.5" customHeight="1">
      <c r="B23" s="18"/>
      <c r="C23" s="19"/>
      <c r="D23" s="19"/>
      <c r="E23" s="321" t="s">
        <v>1</v>
      </c>
      <c r="F23" s="321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321"/>
      <c r="T23" s="321"/>
      <c r="U23" s="321"/>
      <c r="V23" s="321"/>
      <c r="W23" s="321"/>
      <c r="X23" s="321"/>
      <c r="Y23" s="321"/>
      <c r="Z23" s="321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19"/>
      <c r="AP23" s="19"/>
      <c r="AQ23" s="19"/>
      <c r="AR23" s="17"/>
      <c r="BE23" s="314"/>
    </row>
    <row r="24" spans="1:71" s="1" customFormat="1" ht="6.95" customHeight="1">
      <c r="B24" s="18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7"/>
      <c r="BE24" s="314"/>
    </row>
    <row r="25" spans="1:71" s="1" customFormat="1" ht="6.95" customHeight="1">
      <c r="B25" s="18"/>
      <c r="C25" s="19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19"/>
      <c r="AQ25" s="19"/>
      <c r="AR25" s="17"/>
      <c r="BE25" s="314"/>
    </row>
    <row r="26" spans="1:71" s="2" customFormat="1" ht="25.9" customHeight="1">
      <c r="A26" s="31"/>
      <c r="B26" s="32"/>
      <c r="C26" s="33"/>
      <c r="D26" s="34" t="s">
        <v>32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22">
        <f>ROUND(AG94,2)</f>
        <v>0</v>
      </c>
      <c r="AL26" s="323"/>
      <c r="AM26" s="323"/>
      <c r="AN26" s="323"/>
      <c r="AO26" s="323"/>
      <c r="AP26" s="33"/>
      <c r="AQ26" s="33"/>
      <c r="AR26" s="36"/>
      <c r="BE26" s="314"/>
    </row>
    <row r="27" spans="1:71" s="2" customFormat="1" ht="6.95" customHeight="1">
      <c r="A27" s="31"/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6"/>
      <c r="BE27" s="314"/>
    </row>
    <row r="28" spans="1:71" s="2" customFormat="1" ht="12.75">
      <c r="A28" s="31"/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24" t="s">
        <v>33</v>
      </c>
      <c r="M28" s="324"/>
      <c r="N28" s="324"/>
      <c r="O28" s="324"/>
      <c r="P28" s="324"/>
      <c r="Q28" s="33"/>
      <c r="R28" s="33"/>
      <c r="S28" s="33"/>
      <c r="T28" s="33"/>
      <c r="U28" s="33"/>
      <c r="V28" s="33"/>
      <c r="W28" s="324" t="s">
        <v>34</v>
      </c>
      <c r="X28" s="324"/>
      <c r="Y28" s="324"/>
      <c r="Z28" s="324"/>
      <c r="AA28" s="324"/>
      <c r="AB28" s="324"/>
      <c r="AC28" s="324"/>
      <c r="AD28" s="324"/>
      <c r="AE28" s="324"/>
      <c r="AF28" s="33"/>
      <c r="AG28" s="33"/>
      <c r="AH28" s="33"/>
      <c r="AI28" s="33"/>
      <c r="AJ28" s="33"/>
      <c r="AK28" s="324" t="s">
        <v>35</v>
      </c>
      <c r="AL28" s="324"/>
      <c r="AM28" s="324"/>
      <c r="AN28" s="324"/>
      <c r="AO28" s="324"/>
      <c r="AP28" s="33"/>
      <c r="AQ28" s="33"/>
      <c r="AR28" s="36"/>
      <c r="BE28" s="314"/>
    </row>
    <row r="29" spans="1:71" s="3" customFormat="1" ht="14.45" customHeight="1">
      <c r="B29" s="37"/>
      <c r="C29" s="38"/>
      <c r="D29" s="26" t="s">
        <v>36</v>
      </c>
      <c r="E29" s="38"/>
      <c r="F29" s="26" t="s">
        <v>37</v>
      </c>
      <c r="G29" s="38"/>
      <c r="H29" s="38"/>
      <c r="I29" s="38"/>
      <c r="J29" s="38"/>
      <c r="K29" s="38"/>
      <c r="L29" s="300">
        <v>0.2</v>
      </c>
      <c r="M29" s="299"/>
      <c r="N29" s="299"/>
      <c r="O29" s="299"/>
      <c r="P29" s="299"/>
      <c r="Q29" s="38"/>
      <c r="R29" s="38"/>
      <c r="S29" s="38"/>
      <c r="T29" s="38"/>
      <c r="U29" s="38"/>
      <c r="V29" s="38"/>
      <c r="W29" s="298">
        <f>ROUND(AZ94, 2)</f>
        <v>0</v>
      </c>
      <c r="X29" s="299"/>
      <c r="Y29" s="299"/>
      <c r="Z29" s="299"/>
      <c r="AA29" s="299"/>
      <c r="AB29" s="299"/>
      <c r="AC29" s="299"/>
      <c r="AD29" s="299"/>
      <c r="AE29" s="299"/>
      <c r="AF29" s="38"/>
      <c r="AG29" s="38"/>
      <c r="AH29" s="38"/>
      <c r="AI29" s="38"/>
      <c r="AJ29" s="38"/>
      <c r="AK29" s="298">
        <f>ROUND(AV94, 2)</f>
        <v>0</v>
      </c>
      <c r="AL29" s="299"/>
      <c r="AM29" s="299"/>
      <c r="AN29" s="299"/>
      <c r="AO29" s="299"/>
      <c r="AP29" s="38"/>
      <c r="AQ29" s="38"/>
      <c r="AR29" s="39"/>
      <c r="BE29" s="315"/>
    </row>
    <row r="30" spans="1:71" s="3" customFormat="1" ht="14.45" customHeight="1">
      <c r="B30" s="37"/>
      <c r="C30" s="38"/>
      <c r="D30" s="38"/>
      <c r="E30" s="38"/>
      <c r="F30" s="26" t="s">
        <v>38</v>
      </c>
      <c r="G30" s="38"/>
      <c r="H30" s="38"/>
      <c r="I30" s="38"/>
      <c r="J30" s="38"/>
      <c r="K30" s="38"/>
      <c r="L30" s="300">
        <v>0.2</v>
      </c>
      <c r="M30" s="299"/>
      <c r="N30" s="299"/>
      <c r="O30" s="299"/>
      <c r="P30" s="299"/>
      <c r="Q30" s="38"/>
      <c r="R30" s="38"/>
      <c r="S30" s="38"/>
      <c r="T30" s="38"/>
      <c r="U30" s="38"/>
      <c r="V30" s="38"/>
      <c r="W30" s="298">
        <f>ROUND(BA94, 2)</f>
        <v>0</v>
      </c>
      <c r="X30" s="299"/>
      <c r="Y30" s="299"/>
      <c r="Z30" s="299"/>
      <c r="AA30" s="299"/>
      <c r="AB30" s="299"/>
      <c r="AC30" s="299"/>
      <c r="AD30" s="299"/>
      <c r="AE30" s="299"/>
      <c r="AF30" s="38"/>
      <c r="AG30" s="38"/>
      <c r="AH30" s="38"/>
      <c r="AI30" s="38"/>
      <c r="AJ30" s="38"/>
      <c r="AK30" s="298">
        <f>ROUND(AW94, 2)</f>
        <v>0</v>
      </c>
      <c r="AL30" s="299"/>
      <c r="AM30" s="299"/>
      <c r="AN30" s="299"/>
      <c r="AO30" s="299"/>
      <c r="AP30" s="38"/>
      <c r="AQ30" s="38"/>
      <c r="AR30" s="39"/>
      <c r="BE30" s="315"/>
    </row>
    <row r="31" spans="1:71" s="3" customFormat="1" ht="14.45" hidden="1" customHeight="1">
      <c r="B31" s="37"/>
      <c r="C31" s="38"/>
      <c r="D31" s="38"/>
      <c r="E31" s="38"/>
      <c r="F31" s="26" t="s">
        <v>39</v>
      </c>
      <c r="G31" s="38"/>
      <c r="H31" s="38"/>
      <c r="I31" s="38"/>
      <c r="J31" s="38"/>
      <c r="K31" s="38"/>
      <c r="L31" s="300">
        <v>0.2</v>
      </c>
      <c r="M31" s="299"/>
      <c r="N31" s="299"/>
      <c r="O31" s="299"/>
      <c r="P31" s="299"/>
      <c r="Q31" s="38"/>
      <c r="R31" s="38"/>
      <c r="S31" s="38"/>
      <c r="T31" s="38"/>
      <c r="U31" s="38"/>
      <c r="V31" s="38"/>
      <c r="W31" s="298">
        <f>ROUND(BB94, 2)</f>
        <v>0</v>
      </c>
      <c r="X31" s="299"/>
      <c r="Y31" s="299"/>
      <c r="Z31" s="299"/>
      <c r="AA31" s="299"/>
      <c r="AB31" s="299"/>
      <c r="AC31" s="299"/>
      <c r="AD31" s="299"/>
      <c r="AE31" s="299"/>
      <c r="AF31" s="38"/>
      <c r="AG31" s="38"/>
      <c r="AH31" s="38"/>
      <c r="AI31" s="38"/>
      <c r="AJ31" s="38"/>
      <c r="AK31" s="298">
        <v>0</v>
      </c>
      <c r="AL31" s="299"/>
      <c r="AM31" s="299"/>
      <c r="AN31" s="299"/>
      <c r="AO31" s="299"/>
      <c r="AP31" s="38"/>
      <c r="AQ31" s="38"/>
      <c r="AR31" s="39"/>
      <c r="BE31" s="315"/>
    </row>
    <row r="32" spans="1:71" s="3" customFormat="1" ht="14.45" hidden="1" customHeight="1">
      <c r="B32" s="37"/>
      <c r="C32" s="38"/>
      <c r="D32" s="38"/>
      <c r="E32" s="38"/>
      <c r="F32" s="26" t="s">
        <v>40</v>
      </c>
      <c r="G32" s="38"/>
      <c r="H32" s="38"/>
      <c r="I32" s="38"/>
      <c r="J32" s="38"/>
      <c r="K32" s="38"/>
      <c r="L32" s="300">
        <v>0.2</v>
      </c>
      <c r="M32" s="299"/>
      <c r="N32" s="299"/>
      <c r="O32" s="299"/>
      <c r="P32" s="299"/>
      <c r="Q32" s="38"/>
      <c r="R32" s="38"/>
      <c r="S32" s="38"/>
      <c r="T32" s="38"/>
      <c r="U32" s="38"/>
      <c r="V32" s="38"/>
      <c r="W32" s="298">
        <f>ROUND(BC94, 2)</f>
        <v>0</v>
      </c>
      <c r="X32" s="299"/>
      <c r="Y32" s="299"/>
      <c r="Z32" s="299"/>
      <c r="AA32" s="299"/>
      <c r="AB32" s="299"/>
      <c r="AC32" s="299"/>
      <c r="AD32" s="299"/>
      <c r="AE32" s="299"/>
      <c r="AF32" s="38"/>
      <c r="AG32" s="38"/>
      <c r="AH32" s="38"/>
      <c r="AI32" s="38"/>
      <c r="AJ32" s="38"/>
      <c r="AK32" s="298">
        <v>0</v>
      </c>
      <c r="AL32" s="299"/>
      <c r="AM32" s="299"/>
      <c r="AN32" s="299"/>
      <c r="AO32" s="299"/>
      <c r="AP32" s="38"/>
      <c r="AQ32" s="38"/>
      <c r="AR32" s="39"/>
      <c r="BE32" s="315"/>
    </row>
    <row r="33" spans="1:57" s="3" customFormat="1" ht="14.45" hidden="1" customHeight="1">
      <c r="B33" s="37"/>
      <c r="C33" s="38"/>
      <c r="D33" s="38"/>
      <c r="E33" s="38"/>
      <c r="F33" s="26" t="s">
        <v>41</v>
      </c>
      <c r="G33" s="38"/>
      <c r="H33" s="38"/>
      <c r="I33" s="38"/>
      <c r="J33" s="38"/>
      <c r="K33" s="38"/>
      <c r="L33" s="300">
        <v>0</v>
      </c>
      <c r="M33" s="299"/>
      <c r="N33" s="299"/>
      <c r="O33" s="299"/>
      <c r="P33" s="299"/>
      <c r="Q33" s="38"/>
      <c r="R33" s="38"/>
      <c r="S33" s="38"/>
      <c r="T33" s="38"/>
      <c r="U33" s="38"/>
      <c r="V33" s="38"/>
      <c r="W33" s="298">
        <f>ROUND(BD94, 2)</f>
        <v>0</v>
      </c>
      <c r="X33" s="299"/>
      <c r="Y33" s="299"/>
      <c r="Z33" s="299"/>
      <c r="AA33" s="299"/>
      <c r="AB33" s="299"/>
      <c r="AC33" s="299"/>
      <c r="AD33" s="299"/>
      <c r="AE33" s="299"/>
      <c r="AF33" s="38"/>
      <c r="AG33" s="38"/>
      <c r="AH33" s="38"/>
      <c r="AI33" s="38"/>
      <c r="AJ33" s="38"/>
      <c r="AK33" s="298">
        <v>0</v>
      </c>
      <c r="AL33" s="299"/>
      <c r="AM33" s="299"/>
      <c r="AN33" s="299"/>
      <c r="AO33" s="299"/>
      <c r="AP33" s="38"/>
      <c r="AQ33" s="38"/>
      <c r="AR33" s="39"/>
      <c r="BE33" s="315"/>
    </row>
    <row r="34" spans="1:57" s="2" customFormat="1" ht="6.95" customHeight="1">
      <c r="A34" s="31"/>
      <c r="B34" s="32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6"/>
      <c r="BE34" s="314"/>
    </row>
    <row r="35" spans="1:57" s="2" customFormat="1" ht="25.9" customHeight="1">
      <c r="A35" s="31"/>
      <c r="B35" s="32"/>
      <c r="C35" s="40"/>
      <c r="D35" s="41" t="s">
        <v>42</v>
      </c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3" t="s">
        <v>43</v>
      </c>
      <c r="U35" s="42"/>
      <c r="V35" s="42"/>
      <c r="W35" s="42"/>
      <c r="X35" s="304" t="s">
        <v>44</v>
      </c>
      <c r="Y35" s="302"/>
      <c r="Z35" s="302"/>
      <c r="AA35" s="302"/>
      <c r="AB35" s="302"/>
      <c r="AC35" s="42"/>
      <c r="AD35" s="42"/>
      <c r="AE35" s="42"/>
      <c r="AF35" s="42"/>
      <c r="AG35" s="42"/>
      <c r="AH35" s="42"/>
      <c r="AI35" s="42"/>
      <c r="AJ35" s="42"/>
      <c r="AK35" s="301">
        <f>SUM(AK26:AK33)</f>
        <v>0</v>
      </c>
      <c r="AL35" s="302"/>
      <c r="AM35" s="302"/>
      <c r="AN35" s="302"/>
      <c r="AO35" s="303"/>
      <c r="AP35" s="40"/>
      <c r="AQ35" s="40"/>
      <c r="AR35" s="36"/>
      <c r="BE35" s="31"/>
    </row>
    <row r="36" spans="1:57" s="2" customFormat="1" ht="6.95" customHeight="1">
      <c r="A36" s="31"/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6"/>
      <c r="BE36" s="31"/>
    </row>
    <row r="37" spans="1:57" s="2" customFormat="1" ht="14.45" customHeight="1">
      <c r="A37" s="31"/>
      <c r="B37" s="32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6"/>
      <c r="BE37" s="31"/>
    </row>
    <row r="38" spans="1:57" s="1" customFormat="1" ht="14.45" customHeight="1">
      <c r="B38" s="18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7"/>
    </row>
    <row r="39" spans="1:57" s="1" customFormat="1" ht="14.45" customHeight="1">
      <c r="B39" s="18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7"/>
    </row>
    <row r="40" spans="1:57" s="1" customFormat="1" ht="14.45" customHeight="1">
      <c r="B40" s="18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7"/>
    </row>
    <row r="41" spans="1:57" s="1" customFormat="1" ht="14.45" customHeight="1">
      <c r="B41" s="18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7"/>
    </row>
    <row r="42" spans="1:57" s="1" customFormat="1" ht="14.45" customHeight="1"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7"/>
    </row>
    <row r="43" spans="1:57" s="1" customFormat="1" ht="14.45" customHeight="1">
      <c r="B43" s="18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7"/>
    </row>
    <row r="44" spans="1:57" s="1" customFormat="1" ht="14.45" customHeight="1">
      <c r="B44" s="18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7"/>
    </row>
    <row r="45" spans="1:57" s="1" customFormat="1" ht="14.45" customHeight="1">
      <c r="B45" s="18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7"/>
    </row>
    <row r="46" spans="1:57" s="1" customFormat="1" ht="14.45" customHeight="1">
      <c r="B46" s="18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7"/>
    </row>
    <row r="47" spans="1:57" s="1" customFormat="1" ht="14.45" customHeight="1">
      <c r="B47" s="18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7"/>
    </row>
    <row r="48" spans="1:57" s="1" customFormat="1" ht="14.45" customHeight="1">
      <c r="B48" s="18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7"/>
    </row>
    <row r="49" spans="1:57" s="2" customFormat="1" ht="14.45" customHeight="1">
      <c r="B49" s="44"/>
      <c r="C49" s="45"/>
      <c r="D49" s="46" t="s">
        <v>45</v>
      </c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6" t="s">
        <v>46</v>
      </c>
      <c r="AI49" s="47"/>
      <c r="AJ49" s="47"/>
      <c r="AK49" s="47"/>
      <c r="AL49" s="47"/>
      <c r="AM49" s="47"/>
      <c r="AN49" s="47"/>
      <c r="AO49" s="47"/>
      <c r="AP49" s="45"/>
      <c r="AQ49" s="45"/>
      <c r="AR49" s="48"/>
    </row>
    <row r="50" spans="1:57">
      <c r="B50" s="18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7"/>
    </row>
    <row r="51" spans="1:57">
      <c r="B51" s="18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7"/>
    </row>
    <row r="52" spans="1:57">
      <c r="B52" s="18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7"/>
    </row>
    <row r="53" spans="1:57">
      <c r="B53" s="18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7"/>
    </row>
    <row r="54" spans="1:57">
      <c r="B54" s="18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7"/>
    </row>
    <row r="55" spans="1:57">
      <c r="B55" s="18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7"/>
    </row>
    <row r="56" spans="1:57">
      <c r="B56" s="18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7"/>
    </row>
    <row r="57" spans="1:57">
      <c r="B57" s="18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7"/>
    </row>
    <row r="58" spans="1:57">
      <c r="B58" s="18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7"/>
    </row>
    <row r="59" spans="1:57">
      <c r="B59" s="18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7"/>
    </row>
    <row r="60" spans="1:57" s="2" customFormat="1" ht="12.75">
      <c r="A60" s="31"/>
      <c r="B60" s="32"/>
      <c r="C60" s="33"/>
      <c r="D60" s="49" t="s">
        <v>47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49" t="s">
        <v>48</v>
      </c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49" t="s">
        <v>47</v>
      </c>
      <c r="AI60" s="35"/>
      <c r="AJ60" s="35"/>
      <c r="AK60" s="35"/>
      <c r="AL60" s="35"/>
      <c r="AM60" s="49" t="s">
        <v>48</v>
      </c>
      <c r="AN60" s="35"/>
      <c r="AO60" s="35"/>
      <c r="AP60" s="33"/>
      <c r="AQ60" s="33"/>
      <c r="AR60" s="36"/>
      <c r="BE60" s="31"/>
    </row>
    <row r="61" spans="1:57">
      <c r="B61" s="18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7"/>
    </row>
    <row r="62" spans="1:57">
      <c r="B62" s="18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7"/>
    </row>
    <row r="63" spans="1:57">
      <c r="B63" s="18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7"/>
    </row>
    <row r="64" spans="1:57" s="2" customFormat="1" ht="12.75">
      <c r="A64" s="31"/>
      <c r="B64" s="32"/>
      <c r="C64" s="33"/>
      <c r="D64" s="46" t="s">
        <v>49</v>
      </c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46" t="s">
        <v>50</v>
      </c>
      <c r="AI64" s="50"/>
      <c r="AJ64" s="50"/>
      <c r="AK64" s="50"/>
      <c r="AL64" s="50"/>
      <c r="AM64" s="50"/>
      <c r="AN64" s="50"/>
      <c r="AO64" s="50"/>
      <c r="AP64" s="33"/>
      <c r="AQ64" s="33"/>
      <c r="AR64" s="36"/>
      <c r="BE64" s="31"/>
    </row>
    <row r="65" spans="1:57">
      <c r="B65" s="18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7"/>
    </row>
    <row r="66" spans="1:57">
      <c r="B66" s="18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7"/>
    </row>
    <row r="67" spans="1:57">
      <c r="B67" s="18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7"/>
    </row>
    <row r="68" spans="1:57">
      <c r="B68" s="18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7"/>
    </row>
    <row r="69" spans="1:57">
      <c r="B69" s="18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7"/>
    </row>
    <row r="70" spans="1:57">
      <c r="B70" s="18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7"/>
    </row>
    <row r="71" spans="1:57">
      <c r="B71" s="18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7"/>
    </row>
    <row r="72" spans="1:57">
      <c r="B72" s="18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7"/>
    </row>
    <row r="73" spans="1:57">
      <c r="B73" s="18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7"/>
    </row>
    <row r="74" spans="1:57"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7"/>
    </row>
    <row r="75" spans="1:57" s="2" customFormat="1" ht="12.75">
      <c r="A75" s="31"/>
      <c r="B75" s="32"/>
      <c r="C75" s="33"/>
      <c r="D75" s="49" t="s">
        <v>47</v>
      </c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49" t="s">
        <v>48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49" t="s">
        <v>47</v>
      </c>
      <c r="AI75" s="35"/>
      <c r="AJ75" s="35"/>
      <c r="AK75" s="35"/>
      <c r="AL75" s="35"/>
      <c r="AM75" s="49" t="s">
        <v>48</v>
      </c>
      <c r="AN75" s="35"/>
      <c r="AO75" s="35"/>
      <c r="AP75" s="33"/>
      <c r="AQ75" s="33"/>
      <c r="AR75" s="36"/>
      <c r="BE75" s="31"/>
    </row>
    <row r="76" spans="1:57" s="2" customFormat="1">
      <c r="A76" s="31"/>
      <c r="B76" s="32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6"/>
      <c r="BE76" s="31"/>
    </row>
    <row r="77" spans="1:57" s="2" customFormat="1" ht="6.95" customHeight="1">
      <c r="A77" s="31"/>
      <c r="B77" s="51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36"/>
      <c r="BE77" s="31"/>
    </row>
    <row r="81" spans="1:91" s="2" customFormat="1" ht="6.95" customHeight="1">
      <c r="A81" s="31"/>
      <c r="B81" s="53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36"/>
      <c r="BE81" s="31"/>
    </row>
    <row r="82" spans="1:91" s="2" customFormat="1" ht="24.95" customHeight="1">
      <c r="A82" s="31"/>
      <c r="B82" s="32"/>
      <c r="C82" s="20" t="s">
        <v>51</v>
      </c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6"/>
      <c r="BE82" s="31"/>
    </row>
    <row r="83" spans="1:91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6"/>
      <c r="BE83" s="31"/>
    </row>
    <row r="84" spans="1:91" s="4" customFormat="1" ht="12" customHeight="1">
      <c r="B84" s="55"/>
      <c r="C84" s="26" t="s">
        <v>12</v>
      </c>
      <c r="D84" s="56"/>
      <c r="E84" s="56"/>
      <c r="F84" s="56"/>
      <c r="G84" s="56"/>
      <c r="H84" s="56"/>
      <c r="I84" s="56"/>
      <c r="J84" s="56"/>
      <c r="K84" s="56"/>
      <c r="L84" s="56" t="str">
        <f>K5</f>
        <v xml:space="preserve"> -</v>
      </c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7"/>
    </row>
    <row r="85" spans="1:91" s="5" customFormat="1" ht="36.950000000000003" customHeight="1">
      <c r="B85" s="58"/>
      <c r="C85" s="59" t="s">
        <v>14</v>
      </c>
      <c r="D85" s="60"/>
      <c r="E85" s="60"/>
      <c r="F85" s="60"/>
      <c r="G85" s="60"/>
      <c r="H85" s="60"/>
      <c r="I85" s="60"/>
      <c r="J85" s="60"/>
      <c r="K85" s="60"/>
      <c r="L85" s="307" t="str">
        <f>K6</f>
        <v>Vypracovanie proj.dokum.modernizácie riadenia križovatiek cestnou dopravnou signalizáciou s preferenciou MHD-Petržalka</v>
      </c>
      <c r="M85" s="308"/>
      <c r="N85" s="308"/>
      <c r="O85" s="308"/>
      <c r="P85" s="308"/>
      <c r="Q85" s="308"/>
      <c r="R85" s="308"/>
      <c r="S85" s="308"/>
      <c r="T85" s="308"/>
      <c r="U85" s="308"/>
      <c r="V85" s="308"/>
      <c r="W85" s="308"/>
      <c r="X85" s="308"/>
      <c r="Y85" s="308"/>
      <c r="Z85" s="308"/>
      <c r="AA85" s="308"/>
      <c r="AB85" s="308"/>
      <c r="AC85" s="308"/>
      <c r="AD85" s="308"/>
      <c r="AE85" s="308"/>
      <c r="AF85" s="308"/>
      <c r="AG85" s="308"/>
      <c r="AH85" s="308"/>
      <c r="AI85" s="308"/>
      <c r="AJ85" s="308"/>
      <c r="AK85" s="308"/>
      <c r="AL85" s="308"/>
      <c r="AM85" s="308"/>
      <c r="AN85" s="308"/>
      <c r="AO85" s="308"/>
      <c r="AP85" s="60"/>
      <c r="AQ85" s="60"/>
      <c r="AR85" s="61"/>
    </row>
    <row r="86" spans="1:91" s="2" customFormat="1" ht="6.95" customHeight="1">
      <c r="A86" s="31"/>
      <c r="B86" s="32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6"/>
      <c r="BE86" s="31"/>
    </row>
    <row r="87" spans="1:91" s="2" customFormat="1" ht="12" customHeight="1">
      <c r="A87" s="31"/>
      <c r="B87" s="32"/>
      <c r="C87" s="26" t="s">
        <v>18</v>
      </c>
      <c r="D87" s="33"/>
      <c r="E87" s="33"/>
      <c r="F87" s="33"/>
      <c r="G87" s="33"/>
      <c r="H87" s="33"/>
      <c r="I87" s="33"/>
      <c r="J87" s="33"/>
      <c r="K87" s="33"/>
      <c r="L87" s="62" t="str">
        <f>IF(K8="","",K8)</f>
        <v>Bratislava V.</v>
      </c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26" t="s">
        <v>20</v>
      </c>
      <c r="AJ87" s="33"/>
      <c r="AK87" s="33"/>
      <c r="AL87" s="33"/>
      <c r="AM87" s="311" t="str">
        <f>IF(AN8= "","",AN8)</f>
        <v>19. 11. 2020</v>
      </c>
      <c r="AN87" s="311"/>
      <c r="AO87" s="33"/>
      <c r="AP87" s="33"/>
      <c r="AQ87" s="33"/>
      <c r="AR87" s="36"/>
      <c r="BE87" s="31"/>
    </row>
    <row r="88" spans="1:91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6"/>
      <c r="BE88" s="31"/>
    </row>
    <row r="89" spans="1:91" s="2" customFormat="1" ht="15.2" customHeight="1">
      <c r="A89" s="31"/>
      <c r="B89" s="32"/>
      <c r="C89" s="26" t="s">
        <v>22</v>
      </c>
      <c r="D89" s="33"/>
      <c r="E89" s="33"/>
      <c r="F89" s="33"/>
      <c r="G89" s="33"/>
      <c r="H89" s="33"/>
      <c r="I89" s="33"/>
      <c r="J89" s="33"/>
      <c r="K89" s="33"/>
      <c r="L89" s="56" t="str">
        <f>IF(E11= "","",E11)</f>
        <v>Hlavné mesto Slovenskej republiky BRATISLAVA</v>
      </c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26" t="s">
        <v>28</v>
      </c>
      <c r="AJ89" s="33"/>
      <c r="AK89" s="33"/>
      <c r="AL89" s="33"/>
      <c r="AM89" s="309" t="str">
        <f>IF(E17="","",E17)</f>
        <v xml:space="preserve"> </v>
      </c>
      <c r="AN89" s="310"/>
      <c r="AO89" s="310"/>
      <c r="AP89" s="310"/>
      <c r="AQ89" s="33"/>
      <c r="AR89" s="36"/>
      <c r="AS89" s="328" t="s">
        <v>52</v>
      </c>
      <c r="AT89" s="329"/>
      <c r="AU89" s="64"/>
      <c r="AV89" s="64"/>
      <c r="AW89" s="64"/>
      <c r="AX89" s="64"/>
      <c r="AY89" s="64"/>
      <c r="AZ89" s="64"/>
      <c r="BA89" s="64"/>
      <c r="BB89" s="64"/>
      <c r="BC89" s="64"/>
      <c r="BD89" s="65"/>
      <c r="BE89" s="31"/>
    </row>
    <row r="90" spans="1:91" s="2" customFormat="1" ht="15.2" customHeight="1">
      <c r="A90" s="31"/>
      <c r="B90" s="32"/>
      <c r="C90" s="26" t="s">
        <v>26</v>
      </c>
      <c r="D90" s="33"/>
      <c r="E90" s="33"/>
      <c r="F90" s="33"/>
      <c r="G90" s="33"/>
      <c r="H90" s="33"/>
      <c r="I90" s="33"/>
      <c r="J90" s="33"/>
      <c r="K90" s="33"/>
      <c r="L90" s="56" t="str">
        <f>IF(E14= "Vyplň údaj","",E14)</f>
        <v/>
      </c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26" t="s">
        <v>30</v>
      </c>
      <c r="AJ90" s="33"/>
      <c r="AK90" s="33"/>
      <c r="AL90" s="33"/>
      <c r="AM90" s="309" t="str">
        <f>IF(E20="","",E20)</f>
        <v xml:space="preserve"> </v>
      </c>
      <c r="AN90" s="310"/>
      <c r="AO90" s="310"/>
      <c r="AP90" s="310"/>
      <c r="AQ90" s="33"/>
      <c r="AR90" s="36"/>
      <c r="AS90" s="330"/>
      <c r="AT90" s="331"/>
      <c r="AU90" s="66"/>
      <c r="AV90" s="66"/>
      <c r="AW90" s="66"/>
      <c r="AX90" s="66"/>
      <c r="AY90" s="66"/>
      <c r="AZ90" s="66"/>
      <c r="BA90" s="66"/>
      <c r="BB90" s="66"/>
      <c r="BC90" s="66"/>
      <c r="BD90" s="67"/>
      <c r="BE90" s="31"/>
    </row>
    <row r="91" spans="1:91" s="2" customFormat="1" ht="10.9" customHeight="1">
      <c r="A91" s="31"/>
      <c r="B91" s="32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6"/>
      <c r="AS91" s="332"/>
      <c r="AT91" s="333"/>
      <c r="AU91" s="68"/>
      <c r="AV91" s="68"/>
      <c r="AW91" s="68"/>
      <c r="AX91" s="68"/>
      <c r="AY91" s="68"/>
      <c r="AZ91" s="68"/>
      <c r="BA91" s="68"/>
      <c r="BB91" s="68"/>
      <c r="BC91" s="68"/>
      <c r="BD91" s="69"/>
      <c r="BE91" s="31"/>
    </row>
    <row r="92" spans="1:91" s="2" customFormat="1" ht="29.25" customHeight="1">
      <c r="A92" s="31"/>
      <c r="B92" s="32"/>
      <c r="C92" s="295" t="s">
        <v>53</v>
      </c>
      <c r="D92" s="296"/>
      <c r="E92" s="296"/>
      <c r="F92" s="296"/>
      <c r="G92" s="296"/>
      <c r="H92" s="70"/>
      <c r="I92" s="325" t="s">
        <v>54</v>
      </c>
      <c r="J92" s="296"/>
      <c r="K92" s="296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335" t="s">
        <v>55</v>
      </c>
      <c r="AH92" s="296"/>
      <c r="AI92" s="296"/>
      <c r="AJ92" s="296"/>
      <c r="AK92" s="296"/>
      <c r="AL92" s="296"/>
      <c r="AM92" s="296"/>
      <c r="AN92" s="325" t="s">
        <v>56</v>
      </c>
      <c r="AO92" s="296"/>
      <c r="AP92" s="334"/>
      <c r="AQ92" s="71" t="s">
        <v>57</v>
      </c>
      <c r="AR92" s="36"/>
      <c r="AS92" s="72" t="s">
        <v>58</v>
      </c>
      <c r="AT92" s="73" t="s">
        <v>59</v>
      </c>
      <c r="AU92" s="73" t="s">
        <v>60</v>
      </c>
      <c r="AV92" s="73" t="s">
        <v>61</v>
      </c>
      <c r="AW92" s="73" t="s">
        <v>62</v>
      </c>
      <c r="AX92" s="73" t="s">
        <v>63</v>
      </c>
      <c r="AY92" s="73" t="s">
        <v>64</v>
      </c>
      <c r="AZ92" s="73" t="s">
        <v>65</v>
      </c>
      <c r="BA92" s="73" t="s">
        <v>66</v>
      </c>
      <c r="BB92" s="73" t="s">
        <v>67</v>
      </c>
      <c r="BC92" s="73" t="s">
        <v>68</v>
      </c>
      <c r="BD92" s="74" t="s">
        <v>69</v>
      </c>
      <c r="BE92" s="31"/>
    </row>
    <row r="93" spans="1:91" s="2" customFormat="1" ht="10.9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6"/>
      <c r="AS93" s="75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7"/>
      <c r="BE93" s="31"/>
    </row>
    <row r="94" spans="1:91" s="6" customFormat="1" ht="32.450000000000003" customHeight="1">
      <c r="B94" s="78"/>
      <c r="C94" s="79" t="s">
        <v>70</v>
      </c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326">
        <f>ROUND(SUM(AG95:AG116),2)</f>
        <v>0</v>
      </c>
      <c r="AH94" s="326"/>
      <c r="AI94" s="326"/>
      <c r="AJ94" s="326"/>
      <c r="AK94" s="326"/>
      <c r="AL94" s="326"/>
      <c r="AM94" s="326"/>
      <c r="AN94" s="327">
        <f t="shared" ref="AN94:AN116" si="0">SUM(AG94,AT94)</f>
        <v>0</v>
      </c>
      <c r="AO94" s="327"/>
      <c r="AP94" s="327"/>
      <c r="AQ94" s="82" t="s">
        <v>1</v>
      </c>
      <c r="AR94" s="83"/>
      <c r="AS94" s="84">
        <f>ROUND(SUM(AS95:AS116),2)</f>
        <v>0</v>
      </c>
      <c r="AT94" s="85">
        <f t="shared" ref="AT94:AT116" si="1">ROUND(SUM(AV94:AW94),2)</f>
        <v>0</v>
      </c>
      <c r="AU94" s="86">
        <f>ROUND(SUM(AU95:AU116),5)</f>
        <v>0</v>
      </c>
      <c r="AV94" s="85">
        <f>ROUND(AZ94*L29,2)</f>
        <v>0</v>
      </c>
      <c r="AW94" s="85">
        <f>ROUND(BA94*L30,2)</f>
        <v>0</v>
      </c>
      <c r="AX94" s="85">
        <f>ROUND(BB94*L29,2)</f>
        <v>0</v>
      </c>
      <c r="AY94" s="85">
        <f>ROUND(BC94*L30,2)</f>
        <v>0</v>
      </c>
      <c r="AZ94" s="85">
        <f>ROUND(SUM(AZ95:AZ116),2)</f>
        <v>0</v>
      </c>
      <c r="BA94" s="85">
        <f>ROUND(SUM(BA95:BA116),2)</f>
        <v>0</v>
      </c>
      <c r="BB94" s="85">
        <f>ROUND(SUM(BB95:BB116),2)</f>
        <v>0</v>
      </c>
      <c r="BC94" s="85">
        <f>ROUND(SUM(BC95:BC116),2)</f>
        <v>0</v>
      </c>
      <c r="BD94" s="87">
        <f>ROUND(SUM(BD95:BD116),2)</f>
        <v>0</v>
      </c>
      <c r="BS94" s="88" t="s">
        <v>71</v>
      </c>
      <c r="BT94" s="88" t="s">
        <v>72</v>
      </c>
      <c r="BU94" s="89" t="s">
        <v>73</v>
      </c>
      <c r="BV94" s="88" t="s">
        <v>74</v>
      </c>
      <c r="BW94" s="88" t="s">
        <v>6</v>
      </c>
      <c r="BX94" s="88" t="s">
        <v>75</v>
      </c>
      <c r="CL94" s="88" t="s">
        <v>1</v>
      </c>
    </row>
    <row r="95" spans="1:91" s="7" customFormat="1" ht="24.75" customHeight="1">
      <c r="A95" s="90" t="s">
        <v>76</v>
      </c>
      <c r="B95" s="91"/>
      <c r="C95" s="92"/>
      <c r="D95" s="297" t="s">
        <v>77</v>
      </c>
      <c r="E95" s="297"/>
      <c r="F95" s="297"/>
      <c r="G95" s="297"/>
      <c r="H95" s="297"/>
      <c r="I95" s="93"/>
      <c r="J95" s="297" t="s">
        <v>78</v>
      </c>
      <c r="K95" s="297"/>
      <c r="L95" s="297"/>
      <c r="M95" s="297"/>
      <c r="N95" s="297"/>
      <c r="O95" s="297"/>
      <c r="P95" s="297"/>
      <c r="Q95" s="297"/>
      <c r="R95" s="297"/>
      <c r="S95" s="297"/>
      <c r="T95" s="297"/>
      <c r="U95" s="297"/>
      <c r="V95" s="297"/>
      <c r="W95" s="297"/>
      <c r="X95" s="297"/>
      <c r="Y95" s="297"/>
      <c r="Z95" s="297"/>
      <c r="AA95" s="297"/>
      <c r="AB95" s="297"/>
      <c r="AC95" s="297"/>
      <c r="AD95" s="297"/>
      <c r="AE95" s="297"/>
      <c r="AF95" s="297"/>
      <c r="AG95" s="305">
        <f>'101-00'!J30</f>
        <v>0</v>
      </c>
      <c r="AH95" s="306"/>
      <c r="AI95" s="306"/>
      <c r="AJ95" s="306"/>
      <c r="AK95" s="306"/>
      <c r="AL95" s="306"/>
      <c r="AM95" s="306"/>
      <c r="AN95" s="305">
        <f t="shared" si="0"/>
        <v>0</v>
      </c>
      <c r="AO95" s="306"/>
      <c r="AP95" s="306"/>
      <c r="AQ95" s="94" t="s">
        <v>79</v>
      </c>
      <c r="AR95" s="95"/>
      <c r="AS95" s="96">
        <v>0</v>
      </c>
      <c r="AT95" s="97">
        <f t="shared" si="1"/>
        <v>0</v>
      </c>
      <c r="AU95" s="98">
        <f>'101-00'!P132</f>
        <v>0</v>
      </c>
      <c r="AV95" s="97">
        <f>'101-00'!J33</f>
        <v>0</v>
      </c>
      <c r="AW95" s="97">
        <f>'101-00'!J34</f>
        <v>0</v>
      </c>
      <c r="AX95" s="97">
        <f>'101-00'!J35</f>
        <v>0</v>
      </c>
      <c r="AY95" s="97">
        <f>'101-00'!J36</f>
        <v>0</v>
      </c>
      <c r="AZ95" s="97">
        <f>'101-00'!F33</f>
        <v>0</v>
      </c>
      <c r="BA95" s="97">
        <f>'101-00'!F34</f>
        <v>0</v>
      </c>
      <c r="BB95" s="97">
        <f>'101-00'!F35</f>
        <v>0</v>
      </c>
      <c r="BC95" s="97">
        <f>'101-00'!F36</f>
        <v>0</v>
      </c>
      <c r="BD95" s="99">
        <f>'101-00'!F37</f>
        <v>0</v>
      </c>
      <c r="BT95" s="100" t="s">
        <v>80</v>
      </c>
      <c r="BV95" s="100" t="s">
        <v>74</v>
      </c>
      <c r="BW95" s="100" t="s">
        <v>81</v>
      </c>
      <c r="BX95" s="100" t="s">
        <v>6</v>
      </c>
      <c r="CL95" s="100" t="s">
        <v>1</v>
      </c>
      <c r="CM95" s="100" t="s">
        <v>72</v>
      </c>
    </row>
    <row r="96" spans="1:91" s="7" customFormat="1" ht="24.75" customHeight="1">
      <c r="A96" s="90" t="s">
        <v>76</v>
      </c>
      <c r="B96" s="91"/>
      <c r="C96" s="92"/>
      <c r="D96" s="297" t="s">
        <v>82</v>
      </c>
      <c r="E96" s="297"/>
      <c r="F96" s="297"/>
      <c r="G96" s="297"/>
      <c r="H96" s="297"/>
      <c r="I96" s="93"/>
      <c r="J96" s="297" t="s">
        <v>83</v>
      </c>
      <c r="K96" s="297"/>
      <c r="L96" s="297"/>
      <c r="M96" s="297"/>
      <c r="N96" s="297"/>
      <c r="O96" s="297"/>
      <c r="P96" s="297"/>
      <c r="Q96" s="297"/>
      <c r="R96" s="297"/>
      <c r="S96" s="297"/>
      <c r="T96" s="297"/>
      <c r="U96" s="297"/>
      <c r="V96" s="297"/>
      <c r="W96" s="297"/>
      <c r="X96" s="297"/>
      <c r="Y96" s="297"/>
      <c r="Z96" s="297"/>
      <c r="AA96" s="297"/>
      <c r="AB96" s="297"/>
      <c r="AC96" s="297"/>
      <c r="AD96" s="297"/>
      <c r="AE96" s="297"/>
      <c r="AF96" s="297"/>
      <c r="AG96" s="305">
        <f>'102-00'!J30</f>
        <v>0</v>
      </c>
      <c r="AH96" s="306"/>
      <c r="AI96" s="306"/>
      <c r="AJ96" s="306"/>
      <c r="AK96" s="306"/>
      <c r="AL96" s="306"/>
      <c r="AM96" s="306"/>
      <c r="AN96" s="305">
        <f t="shared" si="0"/>
        <v>0</v>
      </c>
      <c r="AO96" s="306"/>
      <c r="AP96" s="306"/>
      <c r="AQ96" s="94" t="s">
        <v>79</v>
      </c>
      <c r="AR96" s="95"/>
      <c r="AS96" s="96">
        <v>0</v>
      </c>
      <c r="AT96" s="97">
        <f t="shared" si="1"/>
        <v>0</v>
      </c>
      <c r="AU96" s="98">
        <f>'102-00'!P170</f>
        <v>0</v>
      </c>
      <c r="AV96" s="97">
        <f>'102-00'!J33</f>
        <v>0</v>
      </c>
      <c r="AW96" s="97">
        <f>'102-00'!J34</f>
        <v>0</v>
      </c>
      <c r="AX96" s="97">
        <f>'102-00'!J35</f>
        <v>0</v>
      </c>
      <c r="AY96" s="97">
        <f>'102-00'!J36</f>
        <v>0</v>
      </c>
      <c r="AZ96" s="97">
        <f>'102-00'!F33</f>
        <v>0</v>
      </c>
      <c r="BA96" s="97">
        <f>'102-00'!F34</f>
        <v>0</v>
      </c>
      <c r="BB96" s="97">
        <f>'102-00'!F35</f>
        <v>0</v>
      </c>
      <c r="BC96" s="97">
        <f>'102-00'!F36</f>
        <v>0</v>
      </c>
      <c r="BD96" s="99">
        <f>'102-00'!F37</f>
        <v>0</v>
      </c>
      <c r="BT96" s="100" t="s">
        <v>80</v>
      </c>
      <c r="BV96" s="100" t="s">
        <v>74</v>
      </c>
      <c r="BW96" s="100" t="s">
        <v>84</v>
      </c>
      <c r="BX96" s="100" t="s">
        <v>6</v>
      </c>
      <c r="CL96" s="100" t="s">
        <v>1</v>
      </c>
      <c r="CM96" s="100" t="s">
        <v>72</v>
      </c>
    </row>
    <row r="97" spans="1:91" s="7" customFormat="1" ht="24.75" customHeight="1">
      <c r="A97" s="90" t="s">
        <v>76</v>
      </c>
      <c r="B97" s="91"/>
      <c r="C97" s="92"/>
      <c r="D97" s="297" t="s">
        <v>85</v>
      </c>
      <c r="E97" s="297"/>
      <c r="F97" s="297"/>
      <c r="G97" s="297"/>
      <c r="H97" s="297"/>
      <c r="I97" s="93"/>
      <c r="J97" s="297" t="s">
        <v>86</v>
      </c>
      <c r="K97" s="297"/>
      <c r="L97" s="297"/>
      <c r="M97" s="297"/>
      <c r="N97" s="297"/>
      <c r="O97" s="297"/>
      <c r="P97" s="297"/>
      <c r="Q97" s="297"/>
      <c r="R97" s="297"/>
      <c r="S97" s="297"/>
      <c r="T97" s="297"/>
      <c r="U97" s="297"/>
      <c r="V97" s="297"/>
      <c r="W97" s="297"/>
      <c r="X97" s="297"/>
      <c r="Y97" s="297"/>
      <c r="Z97" s="297"/>
      <c r="AA97" s="297"/>
      <c r="AB97" s="297"/>
      <c r="AC97" s="297"/>
      <c r="AD97" s="297"/>
      <c r="AE97" s="297"/>
      <c r="AF97" s="297"/>
      <c r="AG97" s="305">
        <f>'103-00'!J30</f>
        <v>0</v>
      </c>
      <c r="AH97" s="306"/>
      <c r="AI97" s="306"/>
      <c r="AJ97" s="306"/>
      <c r="AK97" s="306"/>
      <c r="AL97" s="306"/>
      <c r="AM97" s="306"/>
      <c r="AN97" s="305">
        <f t="shared" si="0"/>
        <v>0</v>
      </c>
      <c r="AO97" s="306"/>
      <c r="AP97" s="306"/>
      <c r="AQ97" s="94" t="s">
        <v>79</v>
      </c>
      <c r="AR97" s="95"/>
      <c r="AS97" s="96">
        <v>0</v>
      </c>
      <c r="AT97" s="97">
        <f t="shared" si="1"/>
        <v>0</v>
      </c>
      <c r="AU97" s="98">
        <f>'103-00'!P155</f>
        <v>0</v>
      </c>
      <c r="AV97" s="97">
        <f>'103-00'!J33</f>
        <v>0</v>
      </c>
      <c r="AW97" s="97">
        <f>'103-00'!J34</f>
        <v>0</v>
      </c>
      <c r="AX97" s="97">
        <f>'103-00'!J35</f>
        <v>0</v>
      </c>
      <c r="AY97" s="97">
        <f>'103-00'!J36</f>
        <v>0</v>
      </c>
      <c r="AZ97" s="97">
        <f>'103-00'!F33</f>
        <v>0</v>
      </c>
      <c r="BA97" s="97">
        <f>'103-00'!F34</f>
        <v>0</v>
      </c>
      <c r="BB97" s="97">
        <f>'103-00'!F35</f>
        <v>0</v>
      </c>
      <c r="BC97" s="97">
        <f>'103-00'!F36</f>
        <v>0</v>
      </c>
      <c r="BD97" s="99">
        <f>'103-00'!F37</f>
        <v>0</v>
      </c>
      <c r="BT97" s="100" t="s">
        <v>80</v>
      </c>
      <c r="BV97" s="100" t="s">
        <v>74</v>
      </c>
      <c r="BW97" s="100" t="s">
        <v>87</v>
      </c>
      <c r="BX97" s="100" t="s">
        <v>6</v>
      </c>
      <c r="CL97" s="100" t="s">
        <v>1</v>
      </c>
      <c r="CM97" s="100" t="s">
        <v>72</v>
      </c>
    </row>
    <row r="98" spans="1:91" s="7" customFormat="1" ht="24.75" customHeight="1">
      <c r="A98" s="90" t="s">
        <v>76</v>
      </c>
      <c r="B98" s="91"/>
      <c r="C98" s="92"/>
      <c r="D98" s="297" t="s">
        <v>88</v>
      </c>
      <c r="E98" s="297"/>
      <c r="F98" s="297"/>
      <c r="G98" s="297"/>
      <c r="H98" s="297"/>
      <c r="I98" s="93"/>
      <c r="J98" s="297" t="s">
        <v>89</v>
      </c>
      <c r="K98" s="297"/>
      <c r="L98" s="297"/>
      <c r="M98" s="297"/>
      <c r="N98" s="297"/>
      <c r="O98" s="297"/>
      <c r="P98" s="297"/>
      <c r="Q98" s="297"/>
      <c r="R98" s="297"/>
      <c r="S98" s="297"/>
      <c r="T98" s="297"/>
      <c r="U98" s="297"/>
      <c r="V98" s="297"/>
      <c r="W98" s="297"/>
      <c r="X98" s="297"/>
      <c r="Y98" s="297"/>
      <c r="Z98" s="297"/>
      <c r="AA98" s="297"/>
      <c r="AB98" s="297"/>
      <c r="AC98" s="297"/>
      <c r="AD98" s="297"/>
      <c r="AE98" s="297"/>
      <c r="AF98" s="297"/>
      <c r="AG98" s="305">
        <f>'104-00'!J30</f>
        <v>0</v>
      </c>
      <c r="AH98" s="306"/>
      <c r="AI98" s="306"/>
      <c r="AJ98" s="306"/>
      <c r="AK98" s="306"/>
      <c r="AL98" s="306"/>
      <c r="AM98" s="306"/>
      <c r="AN98" s="305">
        <f t="shared" si="0"/>
        <v>0</v>
      </c>
      <c r="AO98" s="306"/>
      <c r="AP98" s="306"/>
      <c r="AQ98" s="94" t="s">
        <v>79</v>
      </c>
      <c r="AR98" s="95"/>
      <c r="AS98" s="96">
        <v>0</v>
      </c>
      <c r="AT98" s="97">
        <f t="shared" si="1"/>
        <v>0</v>
      </c>
      <c r="AU98" s="98">
        <f>'104-00'!P166</f>
        <v>0</v>
      </c>
      <c r="AV98" s="97">
        <f>'104-00'!J33</f>
        <v>0</v>
      </c>
      <c r="AW98" s="97">
        <f>'104-00'!J34</f>
        <v>0</v>
      </c>
      <c r="AX98" s="97">
        <f>'104-00'!J35</f>
        <v>0</v>
      </c>
      <c r="AY98" s="97">
        <f>'104-00'!J36</f>
        <v>0</v>
      </c>
      <c r="AZ98" s="97">
        <f>'104-00'!F33</f>
        <v>0</v>
      </c>
      <c r="BA98" s="97">
        <f>'104-00'!F34</f>
        <v>0</v>
      </c>
      <c r="BB98" s="97">
        <f>'104-00'!F35</f>
        <v>0</v>
      </c>
      <c r="BC98" s="97">
        <f>'104-00'!F36</f>
        <v>0</v>
      </c>
      <c r="BD98" s="99">
        <f>'104-00'!F37</f>
        <v>0</v>
      </c>
      <c r="BT98" s="100" t="s">
        <v>80</v>
      </c>
      <c r="BV98" s="100" t="s">
        <v>74</v>
      </c>
      <c r="BW98" s="100" t="s">
        <v>90</v>
      </c>
      <c r="BX98" s="100" t="s">
        <v>6</v>
      </c>
      <c r="CL98" s="100" t="s">
        <v>1</v>
      </c>
      <c r="CM98" s="100" t="s">
        <v>72</v>
      </c>
    </row>
    <row r="99" spans="1:91" s="7" customFormat="1" ht="24.75" customHeight="1">
      <c r="A99" s="90" t="s">
        <v>76</v>
      </c>
      <c r="B99" s="91"/>
      <c r="C99" s="92"/>
      <c r="D99" s="297" t="s">
        <v>91</v>
      </c>
      <c r="E99" s="297"/>
      <c r="F99" s="297"/>
      <c r="G99" s="297"/>
      <c r="H99" s="297"/>
      <c r="I99" s="93"/>
      <c r="J99" s="297" t="s">
        <v>92</v>
      </c>
      <c r="K99" s="297"/>
      <c r="L99" s="297"/>
      <c r="M99" s="297"/>
      <c r="N99" s="297"/>
      <c r="O99" s="297"/>
      <c r="P99" s="297"/>
      <c r="Q99" s="297"/>
      <c r="R99" s="297"/>
      <c r="S99" s="297"/>
      <c r="T99" s="297"/>
      <c r="U99" s="297"/>
      <c r="V99" s="297"/>
      <c r="W99" s="297"/>
      <c r="X99" s="297"/>
      <c r="Y99" s="297"/>
      <c r="Z99" s="297"/>
      <c r="AA99" s="297"/>
      <c r="AB99" s="297"/>
      <c r="AC99" s="297"/>
      <c r="AD99" s="297"/>
      <c r="AE99" s="297"/>
      <c r="AF99" s="297"/>
      <c r="AG99" s="305">
        <f>'105-00'!J30</f>
        <v>0</v>
      </c>
      <c r="AH99" s="306"/>
      <c r="AI99" s="306"/>
      <c r="AJ99" s="306"/>
      <c r="AK99" s="306"/>
      <c r="AL99" s="306"/>
      <c r="AM99" s="306"/>
      <c r="AN99" s="305">
        <f t="shared" si="0"/>
        <v>0</v>
      </c>
      <c r="AO99" s="306"/>
      <c r="AP99" s="306"/>
      <c r="AQ99" s="94" t="s">
        <v>79</v>
      </c>
      <c r="AR99" s="95"/>
      <c r="AS99" s="96">
        <v>0</v>
      </c>
      <c r="AT99" s="97">
        <f t="shared" si="1"/>
        <v>0</v>
      </c>
      <c r="AU99" s="98">
        <f>'105-00'!P166</f>
        <v>0</v>
      </c>
      <c r="AV99" s="97">
        <f>'105-00'!J33</f>
        <v>0</v>
      </c>
      <c r="AW99" s="97">
        <f>'105-00'!J34</f>
        <v>0</v>
      </c>
      <c r="AX99" s="97">
        <f>'105-00'!J35</f>
        <v>0</v>
      </c>
      <c r="AY99" s="97">
        <f>'105-00'!J36</f>
        <v>0</v>
      </c>
      <c r="AZ99" s="97">
        <f>'105-00'!F33</f>
        <v>0</v>
      </c>
      <c r="BA99" s="97">
        <f>'105-00'!F34</f>
        <v>0</v>
      </c>
      <c r="BB99" s="97">
        <f>'105-00'!F35</f>
        <v>0</v>
      </c>
      <c r="BC99" s="97">
        <f>'105-00'!F36</f>
        <v>0</v>
      </c>
      <c r="BD99" s="99">
        <f>'105-00'!F37</f>
        <v>0</v>
      </c>
      <c r="BT99" s="100" t="s">
        <v>80</v>
      </c>
      <c r="BV99" s="100" t="s">
        <v>74</v>
      </c>
      <c r="BW99" s="100" t="s">
        <v>93</v>
      </c>
      <c r="BX99" s="100" t="s">
        <v>6</v>
      </c>
      <c r="CL99" s="100" t="s">
        <v>1</v>
      </c>
      <c r="CM99" s="100" t="s">
        <v>72</v>
      </c>
    </row>
    <row r="100" spans="1:91" s="7" customFormat="1" ht="24.75" customHeight="1">
      <c r="A100" s="90" t="s">
        <v>76</v>
      </c>
      <c r="B100" s="91"/>
      <c r="C100" s="92"/>
      <c r="D100" s="297" t="s">
        <v>94</v>
      </c>
      <c r="E100" s="297"/>
      <c r="F100" s="297"/>
      <c r="G100" s="297"/>
      <c r="H100" s="297"/>
      <c r="I100" s="93"/>
      <c r="J100" s="297" t="s">
        <v>95</v>
      </c>
      <c r="K100" s="297"/>
      <c r="L100" s="297"/>
      <c r="M100" s="297"/>
      <c r="N100" s="297"/>
      <c r="O100" s="297"/>
      <c r="P100" s="297"/>
      <c r="Q100" s="297"/>
      <c r="R100" s="297"/>
      <c r="S100" s="297"/>
      <c r="T100" s="297"/>
      <c r="U100" s="297"/>
      <c r="V100" s="297"/>
      <c r="W100" s="297"/>
      <c r="X100" s="297"/>
      <c r="Y100" s="297"/>
      <c r="Z100" s="297"/>
      <c r="AA100" s="297"/>
      <c r="AB100" s="297"/>
      <c r="AC100" s="297"/>
      <c r="AD100" s="297"/>
      <c r="AE100" s="297"/>
      <c r="AF100" s="297"/>
      <c r="AG100" s="305">
        <f>'106-00'!J30</f>
        <v>0</v>
      </c>
      <c r="AH100" s="306"/>
      <c r="AI100" s="306"/>
      <c r="AJ100" s="306"/>
      <c r="AK100" s="306"/>
      <c r="AL100" s="306"/>
      <c r="AM100" s="306"/>
      <c r="AN100" s="305">
        <f t="shared" si="0"/>
        <v>0</v>
      </c>
      <c r="AO100" s="306"/>
      <c r="AP100" s="306"/>
      <c r="AQ100" s="94" t="s">
        <v>79</v>
      </c>
      <c r="AR100" s="95"/>
      <c r="AS100" s="96">
        <v>0</v>
      </c>
      <c r="AT100" s="97">
        <f t="shared" si="1"/>
        <v>0</v>
      </c>
      <c r="AU100" s="98">
        <f>'106-00'!P177</f>
        <v>0</v>
      </c>
      <c r="AV100" s="97">
        <f>'106-00'!J33</f>
        <v>0</v>
      </c>
      <c r="AW100" s="97">
        <f>'106-00'!J34</f>
        <v>0</v>
      </c>
      <c r="AX100" s="97">
        <f>'106-00'!J35</f>
        <v>0</v>
      </c>
      <c r="AY100" s="97">
        <f>'106-00'!J36</f>
        <v>0</v>
      </c>
      <c r="AZ100" s="97">
        <f>'106-00'!F33</f>
        <v>0</v>
      </c>
      <c r="BA100" s="97">
        <f>'106-00'!F34</f>
        <v>0</v>
      </c>
      <c r="BB100" s="97">
        <f>'106-00'!F35</f>
        <v>0</v>
      </c>
      <c r="BC100" s="97">
        <f>'106-00'!F36</f>
        <v>0</v>
      </c>
      <c r="BD100" s="99">
        <f>'106-00'!F37</f>
        <v>0</v>
      </c>
      <c r="BT100" s="100" t="s">
        <v>80</v>
      </c>
      <c r="BV100" s="100" t="s">
        <v>74</v>
      </c>
      <c r="BW100" s="100" t="s">
        <v>96</v>
      </c>
      <c r="BX100" s="100" t="s">
        <v>6</v>
      </c>
      <c r="CL100" s="100" t="s">
        <v>1</v>
      </c>
      <c r="CM100" s="100" t="s">
        <v>72</v>
      </c>
    </row>
    <row r="101" spans="1:91" s="7" customFormat="1" ht="24.75" customHeight="1">
      <c r="A101" s="90" t="s">
        <v>76</v>
      </c>
      <c r="B101" s="91"/>
      <c r="C101" s="92"/>
      <c r="D101" s="297" t="s">
        <v>97</v>
      </c>
      <c r="E101" s="297"/>
      <c r="F101" s="297"/>
      <c r="G101" s="297"/>
      <c r="H101" s="297"/>
      <c r="I101" s="93"/>
      <c r="J101" s="297" t="s">
        <v>98</v>
      </c>
      <c r="K101" s="297"/>
      <c r="L101" s="297"/>
      <c r="M101" s="297"/>
      <c r="N101" s="297"/>
      <c r="O101" s="297"/>
      <c r="P101" s="297"/>
      <c r="Q101" s="297"/>
      <c r="R101" s="297"/>
      <c r="S101" s="297"/>
      <c r="T101" s="297"/>
      <c r="U101" s="297"/>
      <c r="V101" s="297"/>
      <c r="W101" s="297"/>
      <c r="X101" s="297"/>
      <c r="Y101" s="297"/>
      <c r="Z101" s="297"/>
      <c r="AA101" s="297"/>
      <c r="AB101" s="297"/>
      <c r="AC101" s="297"/>
      <c r="AD101" s="297"/>
      <c r="AE101" s="297"/>
      <c r="AF101" s="297"/>
      <c r="AG101" s="305">
        <f>'107-00'!J30</f>
        <v>0</v>
      </c>
      <c r="AH101" s="306"/>
      <c r="AI101" s="306"/>
      <c r="AJ101" s="306"/>
      <c r="AK101" s="306"/>
      <c r="AL101" s="306"/>
      <c r="AM101" s="306"/>
      <c r="AN101" s="305">
        <f t="shared" si="0"/>
        <v>0</v>
      </c>
      <c r="AO101" s="306"/>
      <c r="AP101" s="306"/>
      <c r="AQ101" s="94" t="s">
        <v>79</v>
      </c>
      <c r="AR101" s="95"/>
      <c r="AS101" s="96">
        <v>0</v>
      </c>
      <c r="AT101" s="97">
        <f t="shared" si="1"/>
        <v>0</v>
      </c>
      <c r="AU101" s="98">
        <f>'107-00'!P159</f>
        <v>0</v>
      </c>
      <c r="AV101" s="97">
        <f>'107-00'!J33</f>
        <v>0</v>
      </c>
      <c r="AW101" s="97">
        <f>'107-00'!J34</f>
        <v>0</v>
      </c>
      <c r="AX101" s="97">
        <f>'107-00'!J35</f>
        <v>0</v>
      </c>
      <c r="AY101" s="97">
        <f>'107-00'!J36</f>
        <v>0</v>
      </c>
      <c r="AZ101" s="97">
        <f>'107-00'!F33</f>
        <v>0</v>
      </c>
      <c r="BA101" s="97">
        <f>'107-00'!F34</f>
        <v>0</v>
      </c>
      <c r="BB101" s="97">
        <f>'107-00'!F35</f>
        <v>0</v>
      </c>
      <c r="BC101" s="97">
        <f>'107-00'!F36</f>
        <v>0</v>
      </c>
      <c r="BD101" s="99">
        <f>'107-00'!F37</f>
        <v>0</v>
      </c>
      <c r="BT101" s="100" t="s">
        <v>80</v>
      </c>
      <c r="BV101" s="100" t="s">
        <v>74</v>
      </c>
      <c r="BW101" s="100" t="s">
        <v>99</v>
      </c>
      <c r="BX101" s="100" t="s">
        <v>6</v>
      </c>
      <c r="CL101" s="100" t="s">
        <v>1</v>
      </c>
      <c r="CM101" s="100" t="s">
        <v>72</v>
      </c>
    </row>
    <row r="102" spans="1:91" s="7" customFormat="1" ht="24.75" customHeight="1">
      <c r="A102" s="90" t="s">
        <v>76</v>
      </c>
      <c r="B102" s="91"/>
      <c r="C102" s="92"/>
      <c r="D102" s="297" t="s">
        <v>100</v>
      </c>
      <c r="E102" s="297"/>
      <c r="F102" s="297"/>
      <c r="G102" s="297"/>
      <c r="H102" s="297"/>
      <c r="I102" s="93"/>
      <c r="J102" s="297" t="s">
        <v>101</v>
      </c>
      <c r="K102" s="297"/>
      <c r="L102" s="297"/>
      <c r="M102" s="297"/>
      <c r="N102" s="297"/>
      <c r="O102" s="297"/>
      <c r="P102" s="297"/>
      <c r="Q102" s="297"/>
      <c r="R102" s="297"/>
      <c r="S102" s="297"/>
      <c r="T102" s="297"/>
      <c r="U102" s="297"/>
      <c r="V102" s="297"/>
      <c r="W102" s="297"/>
      <c r="X102" s="297"/>
      <c r="Y102" s="297"/>
      <c r="Z102" s="297"/>
      <c r="AA102" s="297"/>
      <c r="AB102" s="297"/>
      <c r="AC102" s="297"/>
      <c r="AD102" s="297"/>
      <c r="AE102" s="297"/>
      <c r="AF102" s="297"/>
      <c r="AG102" s="305">
        <f>'108-00'!J30</f>
        <v>0</v>
      </c>
      <c r="AH102" s="306"/>
      <c r="AI102" s="306"/>
      <c r="AJ102" s="306"/>
      <c r="AK102" s="306"/>
      <c r="AL102" s="306"/>
      <c r="AM102" s="306"/>
      <c r="AN102" s="305">
        <f t="shared" si="0"/>
        <v>0</v>
      </c>
      <c r="AO102" s="306"/>
      <c r="AP102" s="306"/>
      <c r="AQ102" s="94" t="s">
        <v>79</v>
      </c>
      <c r="AR102" s="95"/>
      <c r="AS102" s="96">
        <v>0</v>
      </c>
      <c r="AT102" s="97">
        <f t="shared" si="1"/>
        <v>0</v>
      </c>
      <c r="AU102" s="98">
        <f>'108-00'!P158</f>
        <v>0</v>
      </c>
      <c r="AV102" s="97">
        <f>'108-00'!J33</f>
        <v>0</v>
      </c>
      <c r="AW102" s="97">
        <f>'108-00'!J34</f>
        <v>0</v>
      </c>
      <c r="AX102" s="97">
        <f>'108-00'!J35</f>
        <v>0</v>
      </c>
      <c r="AY102" s="97">
        <f>'108-00'!J36</f>
        <v>0</v>
      </c>
      <c r="AZ102" s="97">
        <f>'108-00'!F33</f>
        <v>0</v>
      </c>
      <c r="BA102" s="97">
        <f>'108-00'!F34</f>
        <v>0</v>
      </c>
      <c r="BB102" s="97">
        <f>'108-00'!F35</f>
        <v>0</v>
      </c>
      <c r="BC102" s="97">
        <f>'108-00'!F36</f>
        <v>0</v>
      </c>
      <c r="BD102" s="99">
        <f>'108-00'!F37</f>
        <v>0</v>
      </c>
      <c r="BT102" s="100" t="s">
        <v>80</v>
      </c>
      <c r="BV102" s="100" t="s">
        <v>74</v>
      </c>
      <c r="BW102" s="100" t="s">
        <v>102</v>
      </c>
      <c r="BX102" s="100" t="s">
        <v>6</v>
      </c>
      <c r="CL102" s="100" t="s">
        <v>1</v>
      </c>
      <c r="CM102" s="100" t="s">
        <v>72</v>
      </c>
    </row>
    <row r="103" spans="1:91" s="7" customFormat="1" ht="24.75" customHeight="1">
      <c r="A103" s="90" t="s">
        <v>76</v>
      </c>
      <c r="B103" s="91"/>
      <c r="C103" s="92"/>
      <c r="D103" s="297" t="s">
        <v>103</v>
      </c>
      <c r="E103" s="297"/>
      <c r="F103" s="297"/>
      <c r="G103" s="297"/>
      <c r="H103" s="297"/>
      <c r="I103" s="93"/>
      <c r="J103" s="297" t="s">
        <v>104</v>
      </c>
      <c r="K103" s="297"/>
      <c r="L103" s="297"/>
      <c r="M103" s="297"/>
      <c r="N103" s="297"/>
      <c r="O103" s="297"/>
      <c r="P103" s="297"/>
      <c r="Q103" s="297"/>
      <c r="R103" s="297"/>
      <c r="S103" s="297"/>
      <c r="T103" s="297"/>
      <c r="U103" s="297"/>
      <c r="V103" s="297"/>
      <c r="W103" s="297"/>
      <c r="X103" s="297"/>
      <c r="Y103" s="297"/>
      <c r="Z103" s="297"/>
      <c r="AA103" s="297"/>
      <c r="AB103" s="297"/>
      <c r="AC103" s="297"/>
      <c r="AD103" s="297"/>
      <c r="AE103" s="297"/>
      <c r="AF103" s="297"/>
      <c r="AG103" s="305">
        <f>'109-00'!J30</f>
        <v>0</v>
      </c>
      <c r="AH103" s="306"/>
      <c r="AI103" s="306"/>
      <c r="AJ103" s="306"/>
      <c r="AK103" s="306"/>
      <c r="AL103" s="306"/>
      <c r="AM103" s="306"/>
      <c r="AN103" s="305">
        <f t="shared" si="0"/>
        <v>0</v>
      </c>
      <c r="AO103" s="306"/>
      <c r="AP103" s="306"/>
      <c r="AQ103" s="94" t="s">
        <v>79</v>
      </c>
      <c r="AR103" s="95"/>
      <c r="AS103" s="96">
        <v>0</v>
      </c>
      <c r="AT103" s="97">
        <f t="shared" si="1"/>
        <v>0</v>
      </c>
      <c r="AU103" s="98">
        <f>'109-00'!P163</f>
        <v>0</v>
      </c>
      <c r="AV103" s="97">
        <f>'109-00'!J33</f>
        <v>0</v>
      </c>
      <c r="AW103" s="97">
        <f>'109-00'!J34</f>
        <v>0</v>
      </c>
      <c r="AX103" s="97">
        <f>'109-00'!J35</f>
        <v>0</v>
      </c>
      <c r="AY103" s="97">
        <f>'109-00'!J36</f>
        <v>0</v>
      </c>
      <c r="AZ103" s="97">
        <f>'109-00'!F33</f>
        <v>0</v>
      </c>
      <c r="BA103" s="97">
        <f>'109-00'!F34</f>
        <v>0</v>
      </c>
      <c r="BB103" s="97">
        <f>'109-00'!F35</f>
        <v>0</v>
      </c>
      <c r="BC103" s="97">
        <f>'109-00'!F36</f>
        <v>0</v>
      </c>
      <c r="BD103" s="99">
        <f>'109-00'!F37</f>
        <v>0</v>
      </c>
      <c r="BT103" s="100" t="s">
        <v>80</v>
      </c>
      <c r="BV103" s="100" t="s">
        <v>74</v>
      </c>
      <c r="BW103" s="100" t="s">
        <v>105</v>
      </c>
      <c r="BX103" s="100" t="s">
        <v>6</v>
      </c>
      <c r="CL103" s="100" t="s">
        <v>1</v>
      </c>
      <c r="CM103" s="100" t="s">
        <v>72</v>
      </c>
    </row>
    <row r="104" spans="1:91" s="7" customFormat="1" ht="24.75" customHeight="1">
      <c r="A104" s="90" t="s">
        <v>76</v>
      </c>
      <c r="B104" s="91"/>
      <c r="C104" s="92"/>
      <c r="D104" s="297" t="s">
        <v>106</v>
      </c>
      <c r="E104" s="297"/>
      <c r="F104" s="297"/>
      <c r="G104" s="297"/>
      <c r="H104" s="297"/>
      <c r="I104" s="93"/>
      <c r="J104" s="297" t="s">
        <v>107</v>
      </c>
      <c r="K104" s="297"/>
      <c r="L104" s="297"/>
      <c r="M104" s="297"/>
      <c r="N104" s="297"/>
      <c r="O104" s="297"/>
      <c r="P104" s="297"/>
      <c r="Q104" s="297"/>
      <c r="R104" s="297"/>
      <c r="S104" s="297"/>
      <c r="T104" s="297"/>
      <c r="U104" s="297"/>
      <c r="V104" s="297"/>
      <c r="W104" s="297"/>
      <c r="X104" s="297"/>
      <c r="Y104" s="297"/>
      <c r="Z104" s="297"/>
      <c r="AA104" s="297"/>
      <c r="AB104" s="297"/>
      <c r="AC104" s="297"/>
      <c r="AD104" s="297"/>
      <c r="AE104" s="297"/>
      <c r="AF104" s="297"/>
      <c r="AG104" s="305">
        <f>'110-00'!J30</f>
        <v>0</v>
      </c>
      <c r="AH104" s="306"/>
      <c r="AI104" s="306"/>
      <c r="AJ104" s="306"/>
      <c r="AK104" s="306"/>
      <c r="AL104" s="306"/>
      <c r="AM104" s="306"/>
      <c r="AN104" s="305">
        <f t="shared" si="0"/>
        <v>0</v>
      </c>
      <c r="AO104" s="306"/>
      <c r="AP104" s="306"/>
      <c r="AQ104" s="94" t="s">
        <v>79</v>
      </c>
      <c r="AR104" s="95"/>
      <c r="AS104" s="96">
        <v>0</v>
      </c>
      <c r="AT104" s="97">
        <f t="shared" si="1"/>
        <v>0</v>
      </c>
      <c r="AU104" s="98">
        <f>'110-00'!P157</f>
        <v>0</v>
      </c>
      <c r="AV104" s="97">
        <f>'110-00'!J33</f>
        <v>0</v>
      </c>
      <c r="AW104" s="97">
        <f>'110-00'!J34</f>
        <v>0</v>
      </c>
      <c r="AX104" s="97">
        <f>'110-00'!J35</f>
        <v>0</v>
      </c>
      <c r="AY104" s="97">
        <f>'110-00'!J36</f>
        <v>0</v>
      </c>
      <c r="AZ104" s="97">
        <f>'110-00'!F33</f>
        <v>0</v>
      </c>
      <c r="BA104" s="97">
        <f>'110-00'!F34</f>
        <v>0</v>
      </c>
      <c r="BB104" s="97">
        <f>'110-00'!F35</f>
        <v>0</v>
      </c>
      <c r="BC104" s="97">
        <f>'110-00'!F36</f>
        <v>0</v>
      </c>
      <c r="BD104" s="99">
        <f>'110-00'!F37</f>
        <v>0</v>
      </c>
      <c r="BT104" s="100" t="s">
        <v>80</v>
      </c>
      <c r="BV104" s="100" t="s">
        <v>74</v>
      </c>
      <c r="BW104" s="100" t="s">
        <v>108</v>
      </c>
      <c r="BX104" s="100" t="s">
        <v>6</v>
      </c>
      <c r="CL104" s="100" t="s">
        <v>1</v>
      </c>
      <c r="CM104" s="100" t="s">
        <v>72</v>
      </c>
    </row>
    <row r="105" spans="1:91" s="7" customFormat="1" ht="24.75" customHeight="1">
      <c r="A105" s="90" t="s">
        <v>76</v>
      </c>
      <c r="B105" s="91"/>
      <c r="C105" s="92"/>
      <c r="D105" s="297" t="s">
        <v>109</v>
      </c>
      <c r="E105" s="297"/>
      <c r="F105" s="297"/>
      <c r="G105" s="297"/>
      <c r="H105" s="297"/>
      <c r="I105" s="93"/>
      <c r="J105" s="297" t="s">
        <v>110</v>
      </c>
      <c r="K105" s="297"/>
      <c r="L105" s="297"/>
      <c r="M105" s="297"/>
      <c r="N105" s="297"/>
      <c r="O105" s="297"/>
      <c r="P105" s="297"/>
      <c r="Q105" s="297"/>
      <c r="R105" s="297"/>
      <c r="S105" s="297"/>
      <c r="T105" s="297"/>
      <c r="U105" s="297"/>
      <c r="V105" s="297"/>
      <c r="W105" s="297"/>
      <c r="X105" s="297"/>
      <c r="Y105" s="297"/>
      <c r="Z105" s="297"/>
      <c r="AA105" s="297"/>
      <c r="AB105" s="297"/>
      <c r="AC105" s="297"/>
      <c r="AD105" s="297"/>
      <c r="AE105" s="297"/>
      <c r="AF105" s="297"/>
      <c r="AG105" s="305">
        <f>'111-00'!J30</f>
        <v>0</v>
      </c>
      <c r="AH105" s="306"/>
      <c r="AI105" s="306"/>
      <c r="AJ105" s="306"/>
      <c r="AK105" s="306"/>
      <c r="AL105" s="306"/>
      <c r="AM105" s="306"/>
      <c r="AN105" s="305">
        <f t="shared" si="0"/>
        <v>0</v>
      </c>
      <c r="AO105" s="306"/>
      <c r="AP105" s="306"/>
      <c r="AQ105" s="94" t="s">
        <v>79</v>
      </c>
      <c r="AR105" s="95"/>
      <c r="AS105" s="96">
        <v>0</v>
      </c>
      <c r="AT105" s="97">
        <f t="shared" si="1"/>
        <v>0</v>
      </c>
      <c r="AU105" s="98">
        <f>'111-00'!P170</f>
        <v>0</v>
      </c>
      <c r="AV105" s="97">
        <f>'111-00'!J33</f>
        <v>0</v>
      </c>
      <c r="AW105" s="97">
        <f>'111-00'!J34</f>
        <v>0</v>
      </c>
      <c r="AX105" s="97">
        <f>'111-00'!J35</f>
        <v>0</v>
      </c>
      <c r="AY105" s="97">
        <f>'111-00'!J36</f>
        <v>0</v>
      </c>
      <c r="AZ105" s="97">
        <f>'111-00'!F33</f>
        <v>0</v>
      </c>
      <c r="BA105" s="97">
        <f>'111-00'!F34</f>
        <v>0</v>
      </c>
      <c r="BB105" s="97">
        <f>'111-00'!F35</f>
        <v>0</v>
      </c>
      <c r="BC105" s="97">
        <f>'111-00'!F36</f>
        <v>0</v>
      </c>
      <c r="BD105" s="99">
        <f>'111-00'!F37</f>
        <v>0</v>
      </c>
      <c r="BT105" s="100" t="s">
        <v>80</v>
      </c>
      <c r="BV105" s="100" t="s">
        <v>74</v>
      </c>
      <c r="BW105" s="100" t="s">
        <v>111</v>
      </c>
      <c r="BX105" s="100" t="s">
        <v>6</v>
      </c>
      <c r="CL105" s="100" t="s">
        <v>1</v>
      </c>
      <c r="CM105" s="100" t="s">
        <v>72</v>
      </c>
    </row>
    <row r="106" spans="1:91" s="7" customFormat="1" ht="24.75" customHeight="1">
      <c r="A106" s="90" t="s">
        <v>76</v>
      </c>
      <c r="B106" s="91"/>
      <c r="C106" s="92"/>
      <c r="D106" s="297" t="s">
        <v>112</v>
      </c>
      <c r="E106" s="297"/>
      <c r="F106" s="297"/>
      <c r="G106" s="297"/>
      <c r="H106" s="297"/>
      <c r="I106" s="93"/>
      <c r="J106" s="297" t="s">
        <v>2415</v>
      </c>
      <c r="K106" s="297"/>
      <c r="L106" s="297"/>
      <c r="M106" s="297"/>
      <c r="N106" s="297"/>
      <c r="O106" s="297"/>
      <c r="P106" s="297"/>
      <c r="Q106" s="297"/>
      <c r="R106" s="297"/>
      <c r="S106" s="297"/>
      <c r="T106" s="297"/>
      <c r="U106" s="297"/>
      <c r="V106" s="297"/>
      <c r="W106" s="297"/>
      <c r="X106" s="297"/>
      <c r="Y106" s="297"/>
      <c r="Z106" s="297"/>
      <c r="AA106" s="297"/>
      <c r="AB106" s="297"/>
      <c r="AC106" s="297"/>
      <c r="AD106" s="297"/>
      <c r="AE106" s="297"/>
      <c r="AF106" s="297"/>
      <c r="AG106" s="305">
        <f>'781-00'!J30</f>
        <v>0</v>
      </c>
      <c r="AH106" s="306"/>
      <c r="AI106" s="306"/>
      <c r="AJ106" s="306"/>
      <c r="AK106" s="306"/>
      <c r="AL106" s="306"/>
      <c r="AM106" s="306"/>
      <c r="AN106" s="305">
        <f t="shared" si="0"/>
        <v>0</v>
      </c>
      <c r="AO106" s="306"/>
      <c r="AP106" s="306"/>
      <c r="AQ106" s="94" t="s">
        <v>79</v>
      </c>
      <c r="AR106" s="95"/>
      <c r="AS106" s="96">
        <v>0</v>
      </c>
      <c r="AT106" s="97">
        <f t="shared" si="1"/>
        <v>0</v>
      </c>
      <c r="AU106" s="98">
        <f>'781-00'!P126</f>
        <v>0</v>
      </c>
      <c r="AV106" s="97">
        <f>'781-00'!J33</f>
        <v>0</v>
      </c>
      <c r="AW106" s="97">
        <f>'781-00'!J34</f>
        <v>0</v>
      </c>
      <c r="AX106" s="97">
        <f>'781-00'!J35</f>
        <v>0</v>
      </c>
      <c r="AY106" s="97">
        <f>'781-00'!J36</f>
        <v>0</v>
      </c>
      <c r="AZ106" s="97">
        <f>'781-00'!F33</f>
        <v>0</v>
      </c>
      <c r="BA106" s="97">
        <f>'781-00'!F34</f>
        <v>0</v>
      </c>
      <c r="BB106" s="97">
        <f>'781-00'!F35</f>
        <v>0</v>
      </c>
      <c r="BC106" s="97">
        <f>'781-00'!F36</f>
        <v>0</v>
      </c>
      <c r="BD106" s="99">
        <f>'781-00'!F37</f>
        <v>0</v>
      </c>
      <c r="BT106" s="100" t="s">
        <v>80</v>
      </c>
      <c r="BV106" s="100" t="s">
        <v>74</v>
      </c>
      <c r="BW106" s="100" t="s">
        <v>113</v>
      </c>
      <c r="BX106" s="100" t="s">
        <v>6</v>
      </c>
      <c r="CL106" s="100" t="s">
        <v>1</v>
      </c>
      <c r="CM106" s="100" t="s">
        <v>72</v>
      </c>
    </row>
    <row r="107" spans="1:91" s="7" customFormat="1" ht="24.75" customHeight="1">
      <c r="A107" s="90" t="s">
        <v>76</v>
      </c>
      <c r="B107" s="91"/>
      <c r="C107" s="92"/>
      <c r="D107" s="297" t="s">
        <v>114</v>
      </c>
      <c r="E107" s="297"/>
      <c r="F107" s="297"/>
      <c r="G107" s="297"/>
      <c r="H107" s="297"/>
      <c r="I107" s="93"/>
      <c r="J107" s="297" t="s">
        <v>2416</v>
      </c>
      <c r="K107" s="297"/>
      <c r="L107" s="297"/>
      <c r="M107" s="297"/>
      <c r="N107" s="297"/>
      <c r="O107" s="297"/>
      <c r="P107" s="297"/>
      <c r="Q107" s="297"/>
      <c r="R107" s="297"/>
      <c r="S107" s="297"/>
      <c r="T107" s="297"/>
      <c r="U107" s="297"/>
      <c r="V107" s="297"/>
      <c r="W107" s="297"/>
      <c r="X107" s="297"/>
      <c r="Y107" s="297"/>
      <c r="Z107" s="297"/>
      <c r="AA107" s="297"/>
      <c r="AB107" s="297"/>
      <c r="AC107" s="297"/>
      <c r="AD107" s="297"/>
      <c r="AE107" s="297"/>
      <c r="AF107" s="297"/>
      <c r="AG107" s="305">
        <f>'782-00'!J30</f>
        <v>0</v>
      </c>
      <c r="AH107" s="306"/>
      <c r="AI107" s="306"/>
      <c r="AJ107" s="306"/>
      <c r="AK107" s="306"/>
      <c r="AL107" s="306"/>
      <c r="AM107" s="306"/>
      <c r="AN107" s="305">
        <f t="shared" si="0"/>
        <v>0</v>
      </c>
      <c r="AO107" s="306"/>
      <c r="AP107" s="306"/>
      <c r="AQ107" s="94" t="s">
        <v>79</v>
      </c>
      <c r="AR107" s="95"/>
      <c r="AS107" s="96">
        <v>0</v>
      </c>
      <c r="AT107" s="97">
        <f t="shared" si="1"/>
        <v>0</v>
      </c>
      <c r="AU107" s="98">
        <f>'782-00'!P127</f>
        <v>0</v>
      </c>
      <c r="AV107" s="97">
        <f>'782-00'!J33</f>
        <v>0</v>
      </c>
      <c r="AW107" s="97">
        <f>'782-00'!J34</f>
        <v>0</v>
      </c>
      <c r="AX107" s="97">
        <f>'782-00'!J35</f>
        <v>0</v>
      </c>
      <c r="AY107" s="97">
        <f>'782-00'!J36</f>
        <v>0</v>
      </c>
      <c r="AZ107" s="97">
        <f>'782-00'!F33</f>
        <v>0</v>
      </c>
      <c r="BA107" s="97">
        <f>'782-00'!F34</f>
        <v>0</v>
      </c>
      <c r="BB107" s="97">
        <f>'782-00'!F35</f>
        <v>0</v>
      </c>
      <c r="BC107" s="97">
        <f>'782-00'!F36</f>
        <v>0</v>
      </c>
      <c r="BD107" s="99">
        <f>'782-00'!F37</f>
        <v>0</v>
      </c>
      <c r="BT107" s="100" t="s">
        <v>80</v>
      </c>
      <c r="BV107" s="100" t="s">
        <v>74</v>
      </c>
      <c r="BW107" s="100" t="s">
        <v>115</v>
      </c>
      <c r="BX107" s="100" t="s">
        <v>6</v>
      </c>
      <c r="CL107" s="100" t="s">
        <v>1</v>
      </c>
      <c r="CM107" s="100" t="s">
        <v>72</v>
      </c>
    </row>
    <row r="108" spans="1:91" s="7" customFormat="1" ht="24.75" customHeight="1">
      <c r="A108" s="90" t="s">
        <v>76</v>
      </c>
      <c r="B108" s="91"/>
      <c r="C108" s="92"/>
      <c r="D108" s="297" t="s">
        <v>116</v>
      </c>
      <c r="E108" s="297"/>
      <c r="F108" s="297"/>
      <c r="G108" s="297"/>
      <c r="H108" s="297"/>
      <c r="I108" s="93"/>
      <c r="J108" s="297" t="s">
        <v>2417</v>
      </c>
      <c r="K108" s="297"/>
      <c r="L108" s="297"/>
      <c r="M108" s="297"/>
      <c r="N108" s="297"/>
      <c r="O108" s="297"/>
      <c r="P108" s="297"/>
      <c r="Q108" s="297"/>
      <c r="R108" s="297"/>
      <c r="S108" s="297"/>
      <c r="T108" s="297"/>
      <c r="U108" s="297"/>
      <c r="V108" s="297"/>
      <c r="W108" s="297"/>
      <c r="X108" s="297"/>
      <c r="Y108" s="297"/>
      <c r="Z108" s="297"/>
      <c r="AA108" s="297"/>
      <c r="AB108" s="297"/>
      <c r="AC108" s="297"/>
      <c r="AD108" s="297"/>
      <c r="AE108" s="297"/>
      <c r="AF108" s="297"/>
      <c r="AG108" s="305">
        <f>'783-00'!J30</f>
        <v>0</v>
      </c>
      <c r="AH108" s="306"/>
      <c r="AI108" s="306"/>
      <c r="AJ108" s="306"/>
      <c r="AK108" s="306"/>
      <c r="AL108" s="306"/>
      <c r="AM108" s="306"/>
      <c r="AN108" s="305">
        <f t="shared" si="0"/>
        <v>0</v>
      </c>
      <c r="AO108" s="306"/>
      <c r="AP108" s="306"/>
      <c r="AQ108" s="94" t="s">
        <v>79</v>
      </c>
      <c r="AR108" s="95"/>
      <c r="AS108" s="96">
        <v>0</v>
      </c>
      <c r="AT108" s="97">
        <f t="shared" si="1"/>
        <v>0</v>
      </c>
      <c r="AU108" s="98">
        <f>'783-00'!P126</f>
        <v>0</v>
      </c>
      <c r="AV108" s="97">
        <f>'783-00'!J33</f>
        <v>0</v>
      </c>
      <c r="AW108" s="97">
        <f>'783-00'!J34</f>
        <v>0</v>
      </c>
      <c r="AX108" s="97">
        <f>'783-00'!J35</f>
        <v>0</v>
      </c>
      <c r="AY108" s="97">
        <f>'783-00'!J36</f>
        <v>0</v>
      </c>
      <c r="AZ108" s="97">
        <f>'783-00'!F33</f>
        <v>0</v>
      </c>
      <c r="BA108" s="97">
        <f>'783-00'!F34</f>
        <v>0</v>
      </c>
      <c r="BB108" s="97">
        <f>'783-00'!F35</f>
        <v>0</v>
      </c>
      <c r="BC108" s="97">
        <f>'783-00'!F36</f>
        <v>0</v>
      </c>
      <c r="BD108" s="99">
        <f>'783-00'!F37</f>
        <v>0</v>
      </c>
      <c r="BT108" s="100" t="s">
        <v>80</v>
      </c>
      <c r="BV108" s="100" t="s">
        <v>74</v>
      </c>
      <c r="BW108" s="100" t="s">
        <v>117</v>
      </c>
      <c r="BX108" s="100" t="s">
        <v>6</v>
      </c>
      <c r="CL108" s="100" t="s">
        <v>1</v>
      </c>
      <c r="CM108" s="100" t="s">
        <v>72</v>
      </c>
    </row>
    <row r="109" spans="1:91" s="7" customFormat="1" ht="24.75" customHeight="1">
      <c r="A109" s="90" t="s">
        <v>76</v>
      </c>
      <c r="B109" s="91"/>
      <c r="C109" s="92"/>
      <c r="D109" s="297" t="s">
        <v>118</v>
      </c>
      <c r="E109" s="297"/>
      <c r="F109" s="297"/>
      <c r="G109" s="297"/>
      <c r="H109" s="297"/>
      <c r="I109" s="93"/>
      <c r="J109" s="297" t="s">
        <v>2418</v>
      </c>
      <c r="K109" s="297"/>
      <c r="L109" s="297"/>
      <c r="M109" s="297"/>
      <c r="N109" s="297"/>
      <c r="O109" s="297"/>
      <c r="P109" s="297"/>
      <c r="Q109" s="297"/>
      <c r="R109" s="297"/>
      <c r="S109" s="297"/>
      <c r="T109" s="297"/>
      <c r="U109" s="297"/>
      <c r="V109" s="297"/>
      <c r="W109" s="297"/>
      <c r="X109" s="297"/>
      <c r="Y109" s="297"/>
      <c r="Z109" s="297"/>
      <c r="AA109" s="297"/>
      <c r="AB109" s="297"/>
      <c r="AC109" s="297"/>
      <c r="AD109" s="297"/>
      <c r="AE109" s="297"/>
      <c r="AF109" s="297"/>
      <c r="AG109" s="305">
        <f>'784-00'!J30</f>
        <v>0</v>
      </c>
      <c r="AH109" s="306"/>
      <c r="AI109" s="306"/>
      <c r="AJ109" s="306"/>
      <c r="AK109" s="306"/>
      <c r="AL109" s="306"/>
      <c r="AM109" s="306"/>
      <c r="AN109" s="305">
        <f t="shared" si="0"/>
        <v>0</v>
      </c>
      <c r="AO109" s="306"/>
      <c r="AP109" s="306"/>
      <c r="AQ109" s="94" t="s">
        <v>79</v>
      </c>
      <c r="AR109" s="95"/>
      <c r="AS109" s="96">
        <v>0</v>
      </c>
      <c r="AT109" s="97">
        <f t="shared" si="1"/>
        <v>0</v>
      </c>
      <c r="AU109" s="98">
        <f>'784-00'!P126</f>
        <v>0</v>
      </c>
      <c r="AV109" s="97">
        <f>'784-00'!J33</f>
        <v>0</v>
      </c>
      <c r="AW109" s="97">
        <f>'784-00'!J34</f>
        <v>0</v>
      </c>
      <c r="AX109" s="97">
        <f>'784-00'!J35</f>
        <v>0</v>
      </c>
      <c r="AY109" s="97">
        <f>'784-00'!J36</f>
        <v>0</v>
      </c>
      <c r="AZ109" s="97">
        <f>'784-00'!F33</f>
        <v>0</v>
      </c>
      <c r="BA109" s="97">
        <f>'784-00'!F34</f>
        <v>0</v>
      </c>
      <c r="BB109" s="97">
        <f>'784-00'!F35</f>
        <v>0</v>
      </c>
      <c r="BC109" s="97">
        <f>'784-00'!F36</f>
        <v>0</v>
      </c>
      <c r="BD109" s="99">
        <f>'784-00'!F37</f>
        <v>0</v>
      </c>
      <c r="BT109" s="100" t="s">
        <v>80</v>
      </c>
      <c r="BV109" s="100" t="s">
        <v>74</v>
      </c>
      <c r="BW109" s="100" t="s">
        <v>119</v>
      </c>
      <c r="BX109" s="100" t="s">
        <v>6</v>
      </c>
      <c r="CL109" s="100" t="s">
        <v>1</v>
      </c>
      <c r="CM109" s="100" t="s">
        <v>72</v>
      </c>
    </row>
    <row r="110" spans="1:91" s="7" customFormat="1" ht="24.75" customHeight="1">
      <c r="A110" s="90" t="s">
        <v>76</v>
      </c>
      <c r="B110" s="91"/>
      <c r="C110" s="92"/>
      <c r="D110" s="297" t="s">
        <v>120</v>
      </c>
      <c r="E110" s="297"/>
      <c r="F110" s="297"/>
      <c r="G110" s="297"/>
      <c r="H110" s="297"/>
      <c r="I110" s="93"/>
      <c r="J110" s="297" t="s">
        <v>2419</v>
      </c>
      <c r="K110" s="297"/>
      <c r="L110" s="297"/>
      <c r="M110" s="297"/>
      <c r="N110" s="297"/>
      <c r="O110" s="297"/>
      <c r="P110" s="297"/>
      <c r="Q110" s="297"/>
      <c r="R110" s="297"/>
      <c r="S110" s="297"/>
      <c r="T110" s="297"/>
      <c r="U110" s="297"/>
      <c r="V110" s="297"/>
      <c r="W110" s="297"/>
      <c r="X110" s="297"/>
      <c r="Y110" s="297"/>
      <c r="Z110" s="297"/>
      <c r="AA110" s="297"/>
      <c r="AB110" s="297"/>
      <c r="AC110" s="297"/>
      <c r="AD110" s="297"/>
      <c r="AE110" s="297"/>
      <c r="AF110" s="297"/>
      <c r="AG110" s="305">
        <f>'785-00'!J30</f>
        <v>0</v>
      </c>
      <c r="AH110" s="306"/>
      <c r="AI110" s="306"/>
      <c r="AJ110" s="306"/>
      <c r="AK110" s="306"/>
      <c r="AL110" s="306"/>
      <c r="AM110" s="306"/>
      <c r="AN110" s="305">
        <f t="shared" si="0"/>
        <v>0</v>
      </c>
      <c r="AO110" s="306"/>
      <c r="AP110" s="306"/>
      <c r="AQ110" s="94" t="s">
        <v>79</v>
      </c>
      <c r="AR110" s="95"/>
      <c r="AS110" s="96">
        <v>0</v>
      </c>
      <c r="AT110" s="97">
        <f t="shared" si="1"/>
        <v>0</v>
      </c>
      <c r="AU110" s="98">
        <f>'785-00'!P126</f>
        <v>0</v>
      </c>
      <c r="AV110" s="97">
        <f>'785-00'!J33</f>
        <v>0</v>
      </c>
      <c r="AW110" s="97">
        <f>'785-00'!J34</f>
        <v>0</v>
      </c>
      <c r="AX110" s="97">
        <f>'785-00'!J35</f>
        <v>0</v>
      </c>
      <c r="AY110" s="97">
        <f>'785-00'!J36</f>
        <v>0</v>
      </c>
      <c r="AZ110" s="97">
        <f>'785-00'!F33</f>
        <v>0</v>
      </c>
      <c r="BA110" s="97">
        <f>'785-00'!F34</f>
        <v>0</v>
      </c>
      <c r="BB110" s="97">
        <f>'785-00'!F35</f>
        <v>0</v>
      </c>
      <c r="BC110" s="97">
        <f>'785-00'!F36</f>
        <v>0</v>
      </c>
      <c r="BD110" s="99">
        <f>'785-00'!F37</f>
        <v>0</v>
      </c>
      <c r="BT110" s="100" t="s">
        <v>80</v>
      </c>
      <c r="BV110" s="100" t="s">
        <v>74</v>
      </c>
      <c r="BW110" s="100" t="s">
        <v>121</v>
      </c>
      <c r="BX110" s="100" t="s">
        <v>6</v>
      </c>
      <c r="CL110" s="100" t="s">
        <v>1</v>
      </c>
      <c r="CM110" s="100" t="s">
        <v>72</v>
      </c>
    </row>
    <row r="111" spans="1:91" s="7" customFormat="1" ht="24.75" customHeight="1">
      <c r="A111" s="90" t="s">
        <v>76</v>
      </c>
      <c r="B111" s="91"/>
      <c r="C111" s="92"/>
      <c r="D111" s="297" t="s">
        <v>122</v>
      </c>
      <c r="E111" s="297"/>
      <c r="F111" s="297"/>
      <c r="G111" s="297"/>
      <c r="H111" s="297"/>
      <c r="I111" s="93"/>
      <c r="J111" s="297" t="s">
        <v>2420</v>
      </c>
      <c r="K111" s="297"/>
      <c r="L111" s="297"/>
      <c r="M111" s="297"/>
      <c r="N111" s="297"/>
      <c r="O111" s="297"/>
      <c r="P111" s="297"/>
      <c r="Q111" s="297"/>
      <c r="R111" s="297"/>
      <c r="S111" s="297"/>
      <c r="T111" s="297"/>
      <c r="U111" s="297"/>
      <c r="V111" s="297"/>
      <c r="W111" s="297"/>
      <c r="X111" s="297"/>
      <c r="Y111" s="297"/>
      <c r="Z111" s="297"/>
      <c r="AA111" s="297"/>
      <c r="AB111" s="297"/>
      <c r="AC111" s="297"/>
      <c r="AD111" s="297"/>
      <c r="AE111" s="297"/>
      <c r="AF111" s="297"/>
      <c r="AG111" s="305">
        <f>'786-00'!J30</f>
        <v>0</v>
      </c>
      <c r="AH111" s="306"/>
      <c r="AI111" s="306"/>
      <c r="AJ111" s="306"/>
      <c r="AK111" s="306"/>
      <c r="AL111" s="306"/>
      <c r="AM111" s="306"/>
      <c r="AN111" s="305">
        <f t="shared" si="0"/>
        <v>0</v>
      </c>
      <c r="AO111" s="306"/>
      <c r="AP111" s="306"/>
      <c r="AQ111" s="94" t="s">
        <v>79</v>
      </c>
      <c r="AR111" s="95"/>
      <c r="AS111" s="96">
        <v>0</v>
      </c>
      <c r="AT111" s="97">
        <f t="shared" si="1"/>
        <v>0</v>
      </c>
      <c r="AU111" s="98">
        <f>'786-00'!P128</f>
        <v>0</v>
      </c>
      <c r="AV111" s="97">
        <f>'786-00'!J33</f>
        <v>0</v>
      </c>
      <c r="AW111" s="97">
        <f>'786-00'!J34</f>
        <v>0</v>
      </c>
      <c r="AX111" s="97">
        <f>'786-00'!J35</f>
        <v>0</v>
      </c>
      <c r="AY111" s="97">
        <f>'786-00'!J36</f>
        <v>0</v>
      </c>
      <c r="AZ111" s="97">
        <f>'786-00'!F33</f>
        <v>0</v>
      </c>
      <c r="BA111" s="97">
        <f>'786-00'!F34</f>
        <v>0</v>
      </c>
      <c r="BB111" s="97">
        <f>'786-00'!F35</f>
        <v>0</v>
      </c>
      <c r="BC111" s="97">
        <f>'786-00'!F36</f>
        <v>0</v>
      </c>
      <c r="BD111" s="99">
        <f>'786-00'!F37</f>
        <v>0</v>
      </c>
      <c r="BT111" s="100" t="s">
        <v>80</v>
      </c>
      <c r="BV111" s="100" t="s">
        <v>74</v>
      </c>
      <c r="BW111" s="100" t="s">
        <v>123</v>
      </c>
      <c r="BX111" s="100" t="s">
        <v>6</v>
      </c>
      <c r="CL111" s="100" t="s">
        <v>1</v>
      </c>
      <c r="CM111" s="100" t="s">
        <v>72</v>
      </c>
    </row>
    <row r="112" spans="1:91" s="7" customFormat="1" ht="24.75" customHeight="1">
      <c r="A112" s="90" t="s">
        <v>76</v>
      </c>
      <c r="B112" s="91"/>
      <c r="C112" s="92"/>
      <c r="D112" s="297" t="s">
        <v>124</v>
      </c>
      <c r="E112" s="297"/>
      <c r="F112" s="297"/>
      <c r="G112" s="297"/>
      <c r="H112" s="297"/>
      <c r="I112" s="93"/>
      <c r="J112" s="297" t="s">
        <v>2421</v>
      </c>
      <c r="K112" s="297"/>
      <c r="L112" s="297"/>
      <c r="M112" s="297"/>
      <c r="N112" s="297"/>
      <c r="O112" s="297"/>
      <c r="P112" s="297"/>
      <c r="Q112" s="297"/>
      <c r="R112" s="297"/>
      <c r="S112" s="297"/>
      <c r="T112" s="297"/>
      <c r="U112" s="297"/>
      <c r="V112" s="297"/>
      <c r="W112" s="297"/>
      <c r="X112" s="297"/>
      <c r="Y112" s="297"/>
      <c r="Z112" s="297"/>
      <c r="AA112" s="297"/>
      <c r="AB112" s="297"/>
      <c r="AC112" s="297"/>
      <c r="AD112" s="297"/>
      <c r="AE112" s="297"/>
      <c r="AF112" s="297"/>
      <c r="AG112" s="305">
        <f>'787-00'!J30</f>
        <v>0</v>
      </c>
      <c r="AH112" s="306"/>
      <c r="AI112" s="306"/>
      <c r="AJ112" s="306"/>
      <c r="AK112" s="306"/>
      <c r="AL112" s="306"/>
      <c r="AM112" s="306"/>
      <c r="AN112" s="305">
        <f t="shared" si="0"/>
        <v>0</v>
      </c>
      <c r="AO112" s="306"/>
      <c r="AP112" s="306"/>
      <c r="AQ112" s="94" t="s">
        <v>79</v>
      </c>
      <c r="AR112" s="95"/>
      <c r="AS112" s="96">
        <v>0</v>
      </c>
      <c r="AT112" s="97">
        <f t="shared" si="1"/>
        <v>0</v>
      </c>
      <c r="AU112" s="98">
        <f>'787-00'!P126</f>
        <v>0</v>
      </c>
      <c r="AV112" s="97">
        <f>'787-00'!J33</f>
        <v>0</v>
      </c>
      <c r="AW112" s="97">
        <f>'787-00'!J34</f>
        <v>0</v>
      </c>
      <c r="AX112" s="97">
        <f>'787-00'!J35</f>
        <v>0</v>
      </c>
      <c r="AY112" s="97">
        <f>'787-00'!J36</f>
        <v>0</v>
      </c>
      <c r="AZ112" s="97">
        <f>'787-00'!F33</f>
        <v>0</v>
      </c>
      <c r="BA112" s="97">
        <f>'787-00'!F34</f>
        <v>0</v>
      </c>
      <c r="BB112" s="97">
        <f>'787-00'!F35</f>
        <v>0</v>
      </c>
      <c r="BC112" s="97">
        <f>'787-00'!F36</f>
        <v>0</v>
      </c>
      <c r="BD112" s="99">
        <f>'787-00'!F37</f>
        <v>0</v>
      </c>
      <c r="BT112" s="100" t="s">
        <v>80</v>
      </c>
      <c r="BV112" s="100" t="s">
        <v>74</v>
      </c>
      <c r="BW112" s="100" t="s">
        <v>125</v>
      </c>
      <c r="BX112" s="100" t="s">
        <v>6</v>
      </c>
      <c r="CL112" s="100" t="s">
        <v>1</v>
      </c>
      <c r="CM112" s="100" t="s">
        <v>72</v>
      </c>
    </row>
    <row r="113" spans="1:91" s="7" customFormat="1" ht="24.75" customHeight="1">
      <c r="A113" s="90" t="s">
        <v>76</v>
      </c>
      <c r="B113" s="91"/>
      <c r="C113" s="92"/>
      <c r="D113" s="297" t="s">
        <v>126</v>
      </c>
      <c r="E113" s="297"/>
      <c r="F113" s="297"/>
      <c r="G113" s="297"/>
      <c r="H113" s="297"/>
      <c r="I113" s="93"/>
      <c r="J113" s="297" t="s">
        <v>2422</v>
      </c>
      <c r="K113" s="297"/>
      <c r="L113" s="297"/>
      <c r="M113" s="297"/>
      <c r="N113" s="297"/>
      <c r="O113" s="297"/>
      <c r="P113" s="297"/>
      <c r="Q113" s="297"/>
      <c r="R113" s="297"/>
      <c r="S113" s="297"/>
      <c r="T113" s="297"/>
      <c r="U113" s="297"/>
      <c r="V113" s="297"/>
      <c r="W113" s="297"/>
      <c r="X113" s="297"/>
      <c r="Y113" s="297"/>
      <c r="Z113" s="297"/>
      <c r="AA113" s="297"/>
      <c r="AB113" s="297"/>
      <c r="AC113" s="297"/>
      <c r="AD113" s="297"/>
      <c r="AE113" s="297"/>
      <c r="AF113" s="297"/>
      <c r="AG113" s="305">
        <f>'788-00'!J30</f>
        <v>0</v>
      </c>
      <c r="AH113" s="306"/>
      <c r="AI113" s="306"/>
      <c r="AJ113" s="306"/>
      <c r="AK113" s="306"/>
      <c r="AL113" s="306"/>
      <c r="AM113" s="306"/>
      <c r="AN113" s="305">
        <f t="shared" si="0"/>
        <v>0</v>
      </c>
      <c r="AO113" s="306"/>
      <c r="AP113" s="306"/>
      <c r="AQ113" s="94" t="s">
        <v>79</v>
      </c>
      <c r="AR113" s="95"/>
      <c r="AS113" s="96">
        <v>0</v>
      </c>
      <c r="AT113" s="97">
        <f t="shared" si="1"/>
        <v>0</v>
      </c>
      <c r="AU113" s="98">
        <f>'788-00'!P126</f>
        <v>0</v>
      </c>
      <c r="AV113" s="97">
        <f>'788-00'!J33</f>
        <v>0</v>
      </c>
      <c r="AW113" s="97">
        <f>'788-00'!J34</f>
        <v>0</v>
      </c>
      <c r="AX113" s="97">
        <f>'788-00'!J35</f>
        <v>0</v>
      </c>
      <c r="AY113" s="97">
        <f>'788-00'!J36</f>
        <v>0</v>
      </c>
      <c r="AZ113" s="97">
        <f>'788-00'!F33</f>
        <v>0</v>
      </c>
      <c r="BA113" s="97">
        <f>'788-00'!F34</f>
        <v>0</v>
      </c>
      <c r="BB113" s="97">
        <f>'788-00'!F35</f>
        <v>0</v>
      </c>
      <c r="BC113" s="97">
        <f>'788-00'!F36</f>
        <v>0</v>
      </c>
      <c r="BD113" s="99">
        <f>'788-00'!F37</f>
        <v>0</v>
      </c>
      <c r="BT113" s="100" t="s">
        <v>80</v>
      </c>
      <c r="BV113" s="100" t="s">
        <v>74</v>
      </c>
      <c r="BW113" s="100" t="s">
        <v>127</v>
      </c>
      <c r="BX113" s="100" t="s">
        <v>6</v>
      </c>
      <c r="CL113" s="100" t="s">
        <v>1</v>
      </c>
      <c r="CM113" s="100" t="s">
        <v>72</v>
      </c>
    </row>
    <row r="114" spans="1:91" s="7" customFormat="1" ht="24.75" customHeight="1">
      <c r="A114" s="90" t="s">
        <v>76</v>
      </c>
      <c r="B114" s="91"/>
      <c r="C114" s="92"/>
      <c r="D114" s="297" t="s">
        <v>128</v>
      </c>
      <c r="E114" s="297"/>
      <c r="F114" s="297"/>
      <c r="G114" s="297"/>
      <c r="H114" s="297"/>
      <c r="I114" s="93"/>
      <c r="J114" s="297" t="s">
        <v>2423</v>
      </c>
      <c r="K114" s="297"/>
      <c r="L114" s="297"/>
      <c r="M114" s="297"/>
      <c r="N114" s="297"/>
      <c r="O114" s="297"/>
      <c r="P114" s="297"/>
      <c r="Q114" s="297"/>
      <c r="R114" s="297"/>
      <c r="S114" s="297"/>
      <c r="T114" s="297"/>
      <c r="U114" s="297"/>
      <c r="V114" s="297"/>
      <c r="W114" s="297"/>
      <c r="X114" s="297"/>
      <c r="Y114" s="297"/>
      <c r="Z114" s="297"/>
      <c r="AA114" s="297"/>
      <c r="AB114" s="297"/>
      <c r="AC114" s="297"/>
      <c r="AD114" s="297"/>
      <c r="AE114" s="297"/>
      <c r="AF114" s="297"/>
      <c r="AG114" s="305">
        <f>'789-00'!J30</f>
        <v>0</v>
      </c>
      <c r="AH114" s="306"/>
      <c r="AI114" s="306"/>
      <c r="AJ114" s="306"/>
      <c r="AK114" s="306"/>
      <c r="AL114" s="306"/>
      <c r="AM114" s="306"/>
      <c r="AN114" s="305">
        <f t="shared" si="0"/>
        <v>0</v>
      </c>
      <c r="AO114" s="306"/>
      <c r="AP114" s="306"/>
      <c r="AQ114" s="94" t="s">
        <v>79</v>
      </c>
      <c r="AR114" s="95"/>
      <c r="AS114" s="96">
        <v>0</v>
      </c>
      <c r="AT114" s="97">
        <f t="shared" si="1"/>
        <v>0</v>
      </c>
      <c r="AU114" s="98">
        <f>'789-00'!P126</f>
        <v>0</v>
      </c>
      <c r="AV114" s="97">
        <f>'789-00'!J33</f>
        <v>0</v>
      </c>
      <c r="AW114" s="97">
        <f>'789-00'!J34</f>
        <v>0</v>
      </c>
      <c r="AX114" s="97">
        <f>'789-00'!J35</f>
        <v>0</v>
      </c>
      <c r="AY114" s="97">
        <f>'789-00'!J36</f>
        <v>0</v>
      </c>
      <c r="AZ114" s="97">
        <f>'789-00'!F33</f>
        <v>0</v>
      </c>
      <c r="BA114" s="97">
        <f>'789-00'!F34</f>
        <v>0</v>
      </c>
      <c r="BB114" s="97">
        <f>'789-00'!F35</f>
        <v>0</v>
      </c>
      <c r="BC114" s="97">
        <f>'789-00'!F36</f>
        <v>0</v>
      </c>
      <c r="BD114" s="99">
        <f>'789-00'!F37</f>
        <v>0</v>
      </c>
      <c r="BT114" s="100" t="s">
        <v>80</v>
      </c>
      <c r="BV114" s="100" t="s">
        <v>74</v>
      </c>
      <c r="BW114" s="100" t="s">
        <v>129</v>
      </c>
      <c r="BX114" s="100" t="s">
        <v>6</v>
      </c>
      <c r="CL114" s="100" t="s">
        <v>1</v>
      </c>
      <c r="CM114" s="100" t="s">
        <v>72</v>
      </c>
    </row>
    <row r="115" spans="1:91" s="7" customFormat="1" ht="24.75" customHeight="1">
      <c r="A115" s="90" t="s">
        <v>76</v>
      </c>
      <c r="B115" s="91"/>
      <c r="C115" s="92"/>
      <c r="D115" s="297" t="s">
        <v>130</v>
      </c>
      <c r="E115" s="297"/>
      <c r="F115" s="297"/>
      <c r="G115" s="297"/>
      <c r="H115" s="297"/>
      <c r="I115" s="93"/>
      <c r="J115" s="297" t="s">
        <v>2424</v>
      </c>
      <c r="K115" s="297"/>
      <c r="L115" s="297"/>
      <c r="M115" s="297"/>
      <c r="N115" s="297"/>
      <c r="O115" s="297"/>
      <c r="P115" s="297"/>
      <c r="Q115" s="297"/>
      <c r="R115" s="297"/>
      <c r="S115" s="297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305">
        <f>'790-00'!J30</f>
        <v>0</v>
      </c>
      <c r="AH115" s="306"/>
      <c r="AI115" s="306"/>
      <c r="AJ115" s="306"/>
      <c r="AK115" s="306"/>
      <c r="AL115" s="306"/>
      <c r="AM115" s="306"/>
      <c r="AN115" s="305">
        <f t="shared" si="0"/>
        <v>0</v>
      </c>
      <c r="AO115" s="306"/>
      <c r="AP115" s="306"/>
      <c r="AQ115" s="94" t="s">
        <v>79</v>
      </c>
      <c r="AR115" s="95"/>
      <c r="AS115" s="96">
        <v>0</v>
      </c>
      <c r="AT115" s="97">
        <f t="shared" si="1"/>
        <v>0</v>
      </c>
      <c r="AU115" s="98">
        <f>'790-00'!P127</f>
        <v>0</v>
      </c>
      <c r="AV115" s="97">
        <f>'790-00'!J33</f>
        <v>0</v>
      </c>
      <c r="AW115" s="97">
        <f>'790-00'!J34</f>
        <v>0</v>
      </c>
      <c r="AX115" s="97">
        <f>'790-00'!J35</f>
        <v>0</v>
      </c>
      <c r="AY115" s="97">
        <f>'790-00'!J36</f>
        <v>0</v>
      </c>
      <c r="AZ115" s="97">
        <f>'790-00'!F33</f>
        <v>0</v>
      </c>
      <c r="BA115" s="97">
        <f>'790-00'!F34</f>
        <v>0</v>
      </c>
      <c r="BB115" s="97">
        <f>'790-00'!F35</f>
        <v>0</v>
      </c>
      <c r="BC115" s="97">
        <f>'790-00'!F36</f>
        <v>0</v>
      </c>
      <c r="BD115" s="99">
        <f>'790-00'!F37</f>
        <v>0</v>
      </c>
      <c r="BT115" s="100" t="s">
        <v>80</v>
      </c>
      <c r="BV115" s="100" t="s">
        <v>74</v>
      </c>
      <c r="BW115" s="100" t="s">
        <v>131</v>
      </c>
      <c r="BX115" s="100" t="s">
        <v>6</v>
      </c>
      <c r="CL115" s="100" t="s">
        <v>1</v>
      </c>
      <c r="CM115" s="100" t="s">
        <v>72</v>
      </c>
    </row>
    <row r="116" spans="1:91" s="7" customFormat="1" ht="24.75" customHeight="1">
      <c r="A116" s="90" t="s">
        <v>76</v>
      </c>
      <c r="B116" s="91"/>
      <c r="C116" s="92"/>
      <c r="D116" s="297" t="s">
        <v>132</v>
      </c>
      <c r="E116" s="297"/>
      <c r="F116" s="297"/>
      <c r="G116" s="297"/>
      <c r="H116" s="297"/>
      <c r="I116" s="93"/>
      <c r="J116" s="297" t="s">
        <v>2425</v>
      </c>
      <c r="K116" s="297"/>
      <c r="L116" s="297"/>
      <c r="M116" s="297"/>
      <c r="N116" s="297"/>
      <c r="O116" s="297"/>
      <c r="P116" s="297"/>
      <c r="Q116" s="297"/>
      <c r="R116" s="297"/>
      <c r="S116" s="297"/>
      <c r="T116" s="297"/>
      <c r="U116" s="297"/>
      <c r="V116" s="297"/>
      <c r="W116" s="297"/>
      <c r="X116" s="297"/>
      <c r="Y116" s="297"/>
      <c r="Z116" s="297"/>
      <c r="AA116" s="297"/>
      <c r="AB116" s="297"/>
      <c r="AC116" s="297"/>
      <c r="AD116" s="297"/>
      <c r="AE116" s="297"/>
      <c r="AF116" s="297"/>
      <c r="AG116" s="305">
        <f>'791-00'!J30</f>
        <v>0</v>
      </c>
      <c r="AH116" s="306"/>
      <c r="AI116" s="306"/>
      <c r="AJ116" s="306"/>
      <c r="AK116" s="306"/>
      <c r="AL116" s="306"/>
      <c r="AM116" s="306"/>
      <c r="AN116" s="305">
        <f t="shared" si="0"/>
        <v>0</v>
      </c>
      <c r="AO116" s="306"/>
      <c r="AP116" s="306"/>
      <c r="AQ116" s="94" t="s">
        <v>79</v>
      </c>
      <c r="AR116" s="95"/>
      <c r="AS116" s="101">
        <v>0</v>
      </c>
      <c r="AT116" s="102">
        <f t="shared" si="1"/>
        <v>0</v>
      </c>
      <c r="AU116" s="103">
        <f>'791-00'!P126</f>
        <v>0</v>
      </c>
      <c r="AV116" s="102">
        <f>'791-00'!J33</f>
        <v>0</v>
      </c>
      <c r="AW116" s="102">
        <f>'791-00'!J34</f>
        <v>0</v>
      </c>
      <c r="AX116" s="102">
        <f>'791-00'!J35</f>
        <v>0</v>
      </c>
      <c r="AY116" s="102">
        <f>'791-00'!J36</f>
        <v>0</v>
      </c>
      <c r="AZ116" s="102">
        <f>'791-00'!F33</f>
        <v>0</v>
      </c>
      <c r="BA116" s="102">
        <f>'791-00'!F34</f>
        <v>0</v>
      </c>
      <c r="BB116" s="102">
        <f>'791-00'!F35</f>
        <v>0</v>
      </c>
      <c r="BC116" s="102">
        <f>'791-00'!F36</f>
        <v>0</v>
      </c>
      <c r="BD116" s="104">
        <f>'791-00'!F37</f>
        <v>0</v>
      </c>
      <c r="BT116" s="100" t="s">
        <v>80</v>
      </c>
      <c r="BV116" s="100" t="s">
        <v>74</v>
      </c>
      <c r="BW116" s="100" t="s">
        <v>133</v>
      </c>
      <c r="BX116" s="100" t="s">
        <v>6</v>
      </c>
      <c r="CL116" s="100" t="s">
        <v>1</v>
      </c>
      <c r="CM116" s="100" t="s">
        <v>72</v>
      </c>
    </row>
    <row r="117" spans="1:91" s="2" customFormat="1" ht="24.75" customHeight="1">
      <c r="A117" s="31"/>
      <c r="B117" s="32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6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</row>
    <row r="118" spans="1:91" s="2" customFormat="1" ht="6.95" customHeight="1">
      <c r="A118" s="31"/>
      <c r="B118" s="51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36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</row>
  </sheetData>
  <sheetProtection algorithmName="SHA-512" hashValue="s0hBMk0HP/sYynsNjRSpUEeDgjxYhNJfSFBGMjyw8J60Vk4mFlMuJamEC1k6r7aYL3tOpUf4GN8oZlfTMqaQVA==" saltValue="6INZLokKtz+f1YYTovZkvQ==" spinCount="100000" sheet="1" objects="1" scenarios="1" formatColumns="0" formatRows="0"/>
  <mergeCells count="126">
    <mergeCell ref="AS89:AT91"/>
    <mergeCell ref="AN92:AP92"/>
    <mergeCell ref="AG92:AM92"/>
    <mergeCell ref="AN95:AP95"/>
    <mergeCell ref="AG95:AM95"/>
    <mergeCell ref="AG104:AM104"/>
    <mergeCell ref="AN97:AP97"/>
    <mergeCell ref="AG97:AM97"/>
    <mergeCell ref="AN98:AP98"/>
    <mergeCell ref="AG98:AM98"/>
    <mergeCell ref="AG99:AM99"/>
    <mergeCell ref="AN99:AP99"/>
    <mergeCell ref="AN100:AP100"/>
    <mergeCell ref="AG100:AM100"/>
    <mergeCell ref="AG115:AM115"/>
    <mergeCell ref="AN115:AP115"/>
    <mergeCell ref="AN116:AP116"/>
    <mergeCell ref="AG116:AM116"/>
    <mergeCell ref="I92:AF92"/>
    <mergeCell ref="J109:AF109"/>
    <mergeCell ref="J104:AF104"/>
    <mergeCell ref="J111:AF111"/>
    <mergeCell ref="J112:AF112"/>
    <mergeCell ref="J113:AF113"/>
    <mergeCell ref="J114:AF114"/>
    <mergeCell ref="J115:AF115"/>
    <mergeCell ref="J110:AF110"/>
    <mergeCell ref="J108:AF108"/>
    <mergeCell ref="J116:AF116"/>
    <mergeCell ref="J106:AF106"/>
    <mergeCell ref="J95:AF95"/>
    <mergeCell ref="J96:AF96"/>
    <mergeCell ref="J107:AF107"/>
    <mergeCell ref="J98:AF98"/>
    <mergeCell ref="J99:AF99"/>
    <mergeCell ref="J97:AF97"/>
    <mergeCell ref="AG94:AM94"/>
    <mergeCell ref="AN94:AP94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J101:AF101"/>
    <mergeCell ref="J102:AF102"/>
    <mergeCell ref="J103:AF103"/>
    <mergeCell ref="AN108:AP108"/>
    <mergeCell ref="AG108:AM108"/>
    <mergeCell ref="AN109:AP109"/>
    <mergeCell ref="AG109:AM109"/>
    <mergeCell ref="AK33:AO33"/>
    <mergeCell ref="L33:P33"/>
    <mergeCell ref="W33:AE33"/>
    <mergeCell ref="AN114:AP114"/>
    <mergeCell ref="AG114:AM114"/>
    <mergeCell ref="AR2:BE2"/>
    <mergeCell ref="AG101:AM101"/>
    <mergeCell ref="AN101:AP101"/>
    <mergeCell ref="AG102:AM102"/>
    <mergeCell ref="AN102:AP102"/>
    <mergeCell ref="AN103:AP103"/>
    <mergeCell ref="AG103:AM103"/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5:AO35"/>
    <mergeCell ref="X35:AB35"/>
    <mergeCell ref="AN104:AP104"/>
    <mergeCell ref="AN105:AP105"/>
    <mergeCell ref="AG105:AM105"/>
    <mergeCell ref="AN106:AP106"/>
    <mergeCell ref="AG106:AM106"/>
    <mergeCell ref="AG107:AM107"/>
    <mergeCell ref="AN107:AP107"/>
    <mergeCell ref="L85:AO85"/>
    <mergeCell ref="AM90:AP90"/>
    <mergeCell ref="J105:AF105"/>
    <mergeCell ref="J100:AF100"/>
    <mergeCell ref="AN96:AP96"/>
    <mergeCell ref="AG96:AM96"/>
    <mergeCell ref="AM89:AP89"/>
    <mergeCell ref="AM87:AN87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C92:G92"/>
    <mergeCell ref="D97:H97"/>
    <mergeCell ref="D109:H109"/>
    <mergeCell ref="D102:H102"/>
    <mergeCell ref="D104:H104"/>
    <mergeCell ref="D101:H101"/>
    <mergeCell ref="D110:H110"/>
    <mergeCell ref="D100:H100"/>
    <mergeCell ref="D116:H116"/>
    <mergeCell ref="D112:H112"/>
    <mergeCell ref="D105:H105"/>
    <mergeCell ref="D96:H96"/>
    <mergeCell ref="D95:H95"/>
    <mergeCell ref="D113:H113"/>
    <mergeCell ref="D108:H108"/>
    <mergeCell ref="D114:H114"/>
    <mergeCell ref="D115:H115"/>
    <mergeCell ref="D106:H106"/>
    <mergeCell ref="D103:H103"/>
    <mergeCell ref="D107:H107"/>
    <mergeCell ref="D99:H99"/>
    <mergeCell ref="D98:H98"/>
    <mergeCell ref="D111:H111"/>
  </mergeCells>
  <hyperlinks>
    <hyperlink ref="A95" location="'101 - 101-00 Debarierizač...'!C2" display="/" xr:uid="{00000000-0004-0000-0200-000000000000}"/>
    <hyperlink ref="A96" location="'102 - 102-00 Debarierizač...'!C2" display="/" xr:uid="{00000000-0004-0000-0200-000001000000}"/>
    <hyperlink ref="A97" location="'103 - 103-00 Debarierizač...'!C2" display="/" xr:uid="{00000000-0004-0000-0200-000002000000}"/>
    <hyperlink ref="A98" location="'104 - 104-00 Debarierizač...'!C2" display="/" xr:uid="{00000000-0004-0000-0200-000003000000}"/>
    <hyperlink ref="A99" location="'105 - 105-00 Debarierizač...'!C2" display="/" xr:uid="{00000000-0004-0000-0200-000004000000}"/>
    <hyperlink ref="A100" location="'106 - 106-00 Debarierizač...'!C2" display="/" xr:uid="{00000000-0004-0000-0200-000005000000}"/>
    <hyperlink ref="A101" location="'107 - 107-00 Debarierizač...'!C2" display="/" xr:uid="{00000000-0004-0000-0200-000006000000}"/>
    <hyperlink ref="A102" location="'108 - 108-00 Debarierizač...'!C2" display="/" xr:uid="{00000000-0004-0000-0200-000007000000}"/>
    <hyperlink ref="A103" location="'109 - 109-00 Debarierizač...'!C2" display="/" xr:uid="{00000000-0004-0000-0200-000008000000}"/>
    <hyperlink ref="A104" location="'110 - 110-00 Debarierizač...'!C2" display="/" xr:uid="{00000000-0004-0000-0200-000009000000}"/>
    <hyperlink ref="A105" location="'111 - 111-00 Debarierizač...'!C2" display="/" xr:uid="{00000000-0004-0000-0200-00000A000000}"/>
    <hyperlink ref="A106" location="'781 - SO 781-00 M-CDS kri...'!C2" display="/" xr:uid="{00000000-0004-0000-0200-00000B000000}"/>
    <hyperlink ref="A107" location="'782 - SO 782-00 M-CDS kri...'!C2" display="/" xr:uid="{00000000-0004-0000-0200-00000C000000}"/>
    <hyperlink ref="A108" location="'783 - SO 783-00 M-CDS kri...'!C2" display="/" xr:uid="{00000000-0004-0000-0200-00000D000000}"/>
    <hyperlink ref="A109" location="'784 - SO 784-00 M-CDS kri...'!C2" display="/" xr:uid="{00000000-0004-0000-0200-00000E000000}"/>
    <hyperlink ref="A110" location="'785 - SO 785-00 M-CDS kri...'!C2" display="/" xr:uid="{00000000-0004-0000-0200-00000F000000}"/>
    <hyperlink ref="A111" location="'786 - SO 786-00 M-CDS kri...'!C2" display="/" xr:uid="{00000000-0004-0000-0200-000010000000}"/>
    <hyperlink ref="A112" location="'787 - SO 787-00 M-CDS kri...'!C2" display="/" xr:uid="{00000000-0004-0000-0200-000011000000}"/>
    <hyperlink ref="A113" location="'788 - SO 788-00 M-CDS kri...'!C2" display="/" xr:uid="{00000000-0004-0000-0200-000012000000}"/>
    <hyperlink ref="A114" location="'789 - SO 789-00 M-CDS kri...'!C2" display="/" xr:uid="{00000000-0004-0000-0200-000013000000}"/>
    <hyperlink ref="A115" location="'790 - SO 790-00 M-CDS kri...'!C2" display="/" xr:uid="{00000000-0004-0000-0200-000014000000}"/>
    <hyperlink ref="A116" location="'791 - SO 791-00 M-CDS kri...'!C2" display="/" xr:uid="{00000000-0004-0000-0200-000015000000}"/>
  </hyperlinks>
  <pageMargins left="0.39374999999999999" right="0.39374999999999999" top="0.39374999999999999" bottom="0.39374999999999999" header="0" footer="0"/>
  <pageSetup paperSize="9" fitToHeight="100" orientation="portrait" blackAndWhite="1" r:id="rId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166"/>
  <sheetViews>
    <sheetView showGridLines="0" tabSelected="1" topLeftCell="A107" workbookViewId="0">
      <selection activeCell="X134" sqref="X134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81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16.5" customHeight="1">
      <c r="A9" s="31"/>
      <c r="B9" s="36"/>
      <c r="C9" s="31"/>
      <c r="D9" s="31"/>
      <c r="E9" s="341" t="s">
        <v>136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19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24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tr">
        <f>IF('Rekapitulácia stavby'!AN16="","",'Rekapitulácia stavby'!AN16)</f>
        <v/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tr">
        <f>IF('Rekapitulácia stavby'!E17="","",'Rekapitulácia stavby'!E17)</f>
        <v xml:space="preserve"> </v>
      </c>
      <c r="F21" s="31"/>
      <c r="G21" s="31"/>
      <c r="H21" s="31"/>
      <c r="I21" s="109" t="s">
        <v>25</v>
      </c>
      <c r="J21" s="110" t="str">
        <f>IF('Rekapitulácia stavby'!AN17="","",'Rekapitulácia stavby'!AN17)</f>
        <v/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ROUND(J132,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ROUND((SUM(BE132:BE165)),  2)</f>
        <v>0</v>
      </c>
      <c r="G33" s="31"/>
      <c r="H33" s="31"/>
      <c r="I33" s="121">
        <v>0.2</v>
      </c>
      <c r="J33" s="120">
        <f>ROUND(((SUM(BE132:BE165))*I33),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ROUND((SUM(BF132:BF165)),  2)</f>
        <v>0</v>
      </c>
      <c r="G34" s="31"/>
      <c r="H34" s="31"/>
      <c r="I34" s="121">
        <v>0.2</v>
      </c>
      <c r="J34" s="120">
        <f>ROUND(((SUM(BF132:BF165))*I34),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ROUND((SUM(BG132:BG165)),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ROUND((SUM(BH132:BH165)),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ROUND((SUM(BI132:BI165)),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16.5" customHeight="1">
      <c r="A87" s="31"/>
      <c r="B87" s="32"/>
      <c r="C87" s="33"/>
      <c r="D87" s="33"/>
      <c r="E87" s="307" t="str">
        <f>E9</f>
        <v>101 - 101-00 Debarierizačné úpravy križovatky 513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>Bratislava V.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>Hlavné mesto Slovenskej republiky BRATISLAVA</v>
      </c>
      <c r="G91" s="33"/>
      <c r="H91" s="33"/>
      <c r="I91" s="26" t="s">
        <v>28</v>
      </c>
      <c r="J91" s="29" t="str">
        <f>E21</f>
        <v xml:space="preserve">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J132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2:12" s="9" customFormat="1" ht="24.95" customHeight="1">
      <c r="B97" s="144"/>
      <c r="C97" s="145"/>
      <c r="D97" s="146" t="s">
        <v>142</v>
      </c>
      <c r="E97" s="147"/>
      <c r="F97" s="147"/>
      <c r="G97" s="147"/>
      <c r="H97" s="147"/>
      <c r="I97" s="147"/>
      <c r="J97" s="148">
        <f>J133</f>
        <v>0</v>
      </c>
      <c r="K97" s="145"/>
      <c r="L97" s="149"/>
    </row>
    <row r="98" spans="2:12" s="10" customFormat="1" ht="19.899999999999999" customHeight="1">
      <c r="B98" s="150"/>
      <c r="C98" s="151"/>
      <c r="D98" s="152" t="s">
        <v>143</v>
      </c>
      <c r="E98" s="153"/>
      <c r="F98" s="153"/>
      <c r="G98" s="153"/>
      <c r="H98" s="153"/>
      <c r="I98" s="153"/>
      <c r="J98" s="154">
        <f>J134</f>
        <v>0</v>
      </c>
      <c r="K98" s="151"/>
      <c r="L98" s="155"/>
    </row>
    <row r="99" spans="2:12" s="10" customFormat="1" ht="19.899999999999999" customHeight="1">
      <c r="B99" s="150"/>
      <c r="C99" s="151"/>
      <c r="D99" s="152" t="s">
        <v>144</v>
      </c>
      <c r="E99" s="153"/>
      <c r="F99" s="153"/>
      <c r="G99" s="153"/>
      <c r="H99" s="153"/>
      <c r="I99" s="153"/>
      <c r="J99" s="154">
        <f>J136</f>
        <v>0</v>
      </c>
      <c r="K99" s="151"/>
      <c r="L99" s="155"/>
    </row>
    <row r="100" spans="2:12" s="10" customFormat="1" ht="19.899999999999999" customHeight="1">
      <c r="B100" s="150"/>
      <c r="C100" s="151"/>
      <c r="D100" s="152" t="s">
        <v>145</v>
      </c>
      <c r="E100" s="153"/>
      <c r="F100" s="153"/>
      <c r="G100" s="153"/>
      <c r="H100" s="153"/>
      <c r="I100" s="153"/>
      <c r="J100" s="154">
        <f>J138</f>
        <v>0</v>
      </c>
      <c r="K100" s="151"/>
      <c r="L100" s="155"/>
    </row>
    <row r="101" spans="2:12" s="10" customFormat="1" ht="19.899999999999999" customHeight="1">
      <c r="B101" s="150"/>
      <c r="C101" s="151"/>
      <c r="D101" s="152" t="s">
        <v>146</v>
      </c>
      <c r="E101" s="153"/>
      <c r="F101" s="153"/>
      <c r="G101" s="153"/>
      <c r="H101" s="153"/>
      <c r="I101" s="153"/>
      <c r="J101" s="154">
        <f>J140</f>
        <v>0</v>
      </c>
      <c r="K101" s="151"/>
      <c r="L101" s="155"/>
    </row>
    <row r="102" spans="2:12" s="10" customFormat="1" ht="19.899999999999999" customHeight="1">
      <c r="B102" s="150"/>
      <c r="C102" s="151"/>
      <c r="D102" s="152" t="s">
        <v>147</v>
      </c>
      <c r="E102" s="153"/>
      <c r="F102" s="153"/>
      <c r="G102" s="153"/>
      <c r="H102" s="153"/>
      <c r="I102" s="153"/>
      <c r="J102" s="154">
        <f>J142</f>
        <v>0</v>
      </c>
      <c r="K102" s="151"/>
      <c r="L102" s="155"/>
    </row>
    <row r="103" spans="2:12" s="9" customFormat="1" ht="24.95" customHeight="1">
      <c r="B103" s="144"/>
      <c r="C103" s="145"/>
      <c r="D103" s="146" t="s">
        <v>148</v>
      </c>
      <c r="E103" s="147"/>
      <c r="F103" s="147"/>
      <c r="G103" s="147"/>
      <c r="H103" s="147"/>
      <c r="I103" s="147"/>
      <c r="J103" s="148">
        <f>J144</f>
        <v>0</v>
      </c>
      <c r="K103" s="145"/>
      <c r="L103" s="149"/>
    </row>
    <row r="104" spans="2:12" s="10" customFormat="1" ht="19.899999999999999" customHeight="1">
      <c r="B104" s="150"/>
      <c r="C104" s="151"/>
      <c r="D104" s="152" t="s">
        <v>149</v>
      </c>
      <c r="E104" s="153"/>
      <c r="F104" s="153"/>
      <c r="G104" s="153"/>
      <c r="H104" s="153"/>
      <c r="I104" s="153"/>
      <c r="J104" s="154">
        <f>J145</f>
        <v>0</v>
      </c>
      <c r="K104" s="151"/>
      <c r="L104" s="155"/>
    </row>
    <row r="105" spans="2:12" s="10" customFormat="1" ht="19.899999999999999" customHeight="1">
      <c r="B105" s="150"/>
      <c r="C105" s="151"/>
      <c r="D105" s="152" t="s">
        <v>150</v>
      </c>
      <c r="E105" s="153"/>
      <c r="F105" s="153"/>
      <c r="G105" s="153"/>
      <c r="H105" s="153"/>
      <c r="I105" s="153"/>
      <c r="J105" s="154">
        <f>J147</f>
        <v>0</v>
      </c>
      <c r="K105" s="151"/>
      <c r="L105" s="155"/>
    </row>
    <row r="106" spans="2:12" s="10" customFormat="1" ht="19.899999999999999" customHeight="1">
      <c r="B106" s="150"/>
      <c r="C106" s="151"/>
      <c r="D106" s="152" t="s">
        <v>151</v>
      </c>
      <c r="E106" s="153"/>
      <c r="F106" s="153"/>
      <c r="G106" s="153"/>
      <c r="H106" s="153"/>
      <c r="I106" s="153"/>
      <c r="J106" s="154">
        <f>J150</f>
        <v>0</v>
      </c>
      <c r="K106" s="151"/>
      <c r="L106" s="155"/>
    </row>
    <row r="107" spans="2:12" s="10" customFormat="1" ht="19.899999999999999" customHeight="1">
      <c r="B107" s="150"/>
      <c r="C107" s="151"/>
      <c r="D107" s="152" t="s">
        <v>152</v>
      </c>
      <c r="E107" s="153"/>
      <c r="F107" s="153"/>
      <c r="G107" s="153"/>
      <c r="H107" s="153"/>
      <c r="I107" s="153"/>
      <c r="J107" s="154">
        <f>J152</f>
        <v>0</v>
      </c>
      <c r="K107" s="151"/>
      <c r="L107" s="155"/>
    </row>
    <row r="108" spans="2:12" s="9" customFormat="1" ht="24.95" customHeight="1">
      <c r="B108" s="144"/>
      <c r="C108" s="145"/>
      <c r="D108" s="146" t="s">
        <v>153</v>
      </c>
      <c r="E108" s="147"/>
      <c r="F108" s="147"/>
      <c r="G108" s="147"/>
      <c r="H108" s="147"/>
      <c r="I108" s="147"/>
      <c r="J108" s="148">
        <f>J155</f>
        <v>0</v>
      </c>
      <c r="K108" s="145"/>
      <c r="L108" s="149"/>
    </row>
    <row r="109" spans="2:12" s="10" customFormat="1" ht="19.899999999999999" customHeight="1">
      <c r="B109" s="150"/>
      <c r="C109" s="151"/>
      <c r="D109" s="152" t="s">
        <v>154</v>
      </c>
      <c r="E109" s="153"/>
      <c r="F109" s="153"/>
      <c r="G109" s="153"/>
      <c r="H109" s="153"/>
      <c r="I109" s="153"/>
      <c r="J109" s="154">
        <f>J156</f>
        <v>0</v>
      </c>
      <c r="K109" s="151"/>
      <c r="L109" s="155"/>
    </row>
    <row r="110" spans="2:12" s="10" customFormat="1" ht="19.899999999999999" customHeight="1">
      <c r="B110" s="150"/>
      <c r="C110" s="151"/>
      <c r="D110" s="152" t="s">
        <v>155</v>
      </c>
      <c r="E110" s="153"/>
      <c r="F110" s="153"/>
      <c r="G110" s="153"/>
      <c r="H110" s="153"/>
      <c r="I110" s="153"/>
      <c r="J110" s="154">
        <f>J158</f>
        <v>0</v>
      </c>
      <c r="K110" s="151"/>
      <c r="L110" s="155"/>
    </row>
    <row r="111" spans="2:12" s="10" customFormat="1" ht="19.899999999999999" customHeight="1">
      <c r="B111" s="150"/>
      <c r="C111" s="151"/>
      <c r="D111" s="152" t="s">
        <v>156</v>
      </c>
      <c r="E111" s="153"/>
      <c r="F111" s="153"/>
      <c r="G111" s="153"/>
      <c r="H111" s="153"/>
      <c r="I111" s="153"/>
      <c r="J111" s="154">
        <f>J162</f>
        <v>0</v>
      </c>
      <c r="K111" s="151"/>
      <c r="L111" s="155"/>
    </row>
    <row r="112" spans="2:12" s="10" customFormat="1" ht="19.899999999999999" customHeight="1">
      <c r="B112" s="150"/>
      <c r="C112" s="151"/>
      <c r="D112" s="152" t="s">
        <v>157</v>
      </c>
      <c r="E112" s="153"/>
      <c r="F112" s="153"/>
      <c r="G112" s="153"/>
      <c r="H112" s="153"/>
      <c r="I112" s="153"/>
      <c r="J112" s="154">
        <f>J164</f>
        <v>0</v>
      </c>
      <c r="K112" s="151"/>
      <c r="L112" s="155"/>
    </row>
    <row r="113" spans="1:31" s="2" customFormat="1" ht="21.75" customHeight="1">
      <c r="A113" s="31"/>
      <c r="B113" s="32"/>
      <c r="C113" s="33"/>
      <c r="D113" s="33"/>
      <c r="E113" s="33"/>
      <c r="F113" s="33"/>
      <c r="G113" s="33"/>
      <c r="H113" s="33"/>
      <c r="I113" s="33"/>
      <c r="J113" s="33"/>
      <c r="K113" s="33"/>
      <c r="L113" s="48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</row>
    <row r="114" spans="1:31" s="2" customFormat="1" ht="6.95" customHeight="1">
      <c r="A114" s="31"/>
      <c r="B114" s="51"/>
      <c r="C114" s="52"/>
      <c r="D114" s="52"/>
      <c r="E114" s="52"/>
      <c r="F114" s="52"/>
      <c r="G114" s="52"/>
      <c r="H114" s="52"/>
      <c r="I114" s="52"/>
      <c r="J114" s="52"/>
      <c r="K114" s="52"/>
      <c r="L114" s="48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</row>
    <row r="118" spans="1:31" s="2" customFormat="1" ht="6.95" customHeight="1">
      <c r="A118" s="31"/>
      <c r="B118" s="53"/>
      <c r="C118" s="54"/>
      <c r="D118" s="54"/>
      <c r="E118" s="54"/>
      <c r="F118" s="54"/>
      <c r="G118" s="54"/>
      <c r="H118" s="54"/>
      <c r="I118" s="54"/>
      <c r="J118" s="54"/>
      <c r="K118" s="54"/>
      <c r="L118" s="48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</row>
    <row r="119" spans="1:31" s="2" customFormat="1" ht="24.95" customHeight="1">
      <c r="A119" s="31"/>
      <c r="B119" s="32"/>
      <c r="C119" s="20" t="s">
        <v>158</v>
      </c>
      <c r="D119" s="33"/>
      <c r="E119" s="33"/>
      <c r="F119" s="33"/>
      <c r="G119" s="33"/>
      <c r="H119" s="33"/>
      <c r="I119" s="33"/>
      <c r="J119" s="33"/>
      <c r="K119" s="33"/>
      <c r="L119" s="48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</row>
    <row r="120" spans="1:31" s="2" customFormat="1" ht="6.95" customHeight="1">
      <c r="A120" s="31"/>
      <c r="B120" s="32"/>
      <c r="C120" s="33"/>
      <c r="D120" s="33"/>
      <c r="E120" s="33"/>
      <c r="F120" s="33"/>
      <c r="G120" s="33"/>
      <c r="H120" s="33"/>
      <c r="I120" s="33"/>
      <c r="J120" s="33"/>
      <c r="K120" s="33"/>
      <c r="L120" s="48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</row>
    <row r="121" spans="1:31" s="2" customFormat="1" ht="12" customHeight="1">
      <c r="A121" s="31"/>
      <c r="B121" s="32"/>
      <c r="C121" s="26" t="s">
        <v>14</v>
      </c>
      <c r="D121" s="33"/>
      <c r="E121" s="33"/>
      <c r="F121" s="33"/>
      <c r="G121" s="33"/>
      <c r="H121" s="33"/>
      <c r="I121" s="33"/>
      <c r="J121" s="33"/>
      <c r="K121" s="33"/>
      <c r="L121" s="48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</row>
    <row r="122" spans="1:31" s="2" customFormat="1" ht="23.25" customHeight="1">
      <c r="A122" s="31"/>
      <c r="B122" s="32"/>
      <c r="C122" s="33"/>
      <c r="D122" s="33"/>
      <c r="E122" s="337" t="str">
        <f>E7</f>
        <v>Vypracovanie proj.dokum.modernizácie riadenia križovatiek cestnou dopravnou signalizáciou s preferenciou MHD-Petržalka</v>
      </c>
      <c r="F122" s="338"/>
      <c r="G122" s="338"/>
      <c r="H122" s="338"/>
      <c r="I122" s="33"/>
      <c r="J122" s="33"/>
      <c r="K122" s="33"/>
      <c r="L122" s="48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</row>
    <row r="123" spans="1:31" s="2" customFormat="1" ht="12" customHeight="1">
      <c r="A123" s="31"/>
      <c r="B123" s="32"/>
      <c r="C123" s="26" t="s">
        <v>135</v>
      </c>
      <c r="D123" s="33"/>
      <c r="E123" s="33"/>
      <c r="F123" s="33"/>
      <c r="G123" s="33"/>
      <c r="H123" s="33"/>
      <c r="I123" s="33"/>
      <c r="J123" s="33"/>
      <c r="K123" s="33"/>
      <c r="L123" s="48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</row>
    <row r="124" spans="1:31" s="2" customFormat="1" ht="16.5" customHeight="1">
      <c r="A124" s="31"/>
      <c r="B124" s="32"/>
      <c r="C124" s="33"/>
      <c r="D124" s="33"/>
      <c r="E124" s="307" t="str">
        <f>E9</f>
        <v>101 - 101-00 Debarierizačné úpravy križovatky 513</v>
      </c>
      <c r="F124" s="336"/>
      <c r="G124" s="336"/>
      <c r="H124" s="336"/>
      <c r="I124" s="33"/>
      <c r="J124" s="33"/>
      <c r="K124" s="33"/>
      <c r="L124" s="48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</row>
    <row r="125" spans="1:31" s="2" customFormat="1" ht="6.95" customHeight="1">
      <c r="A125" s="31"/>
      <c r="B125" s="32"/>
      <c r="C125" s="33"/>
      <c r="D125" s="33"/>
      <c r="E125" s="33"/>
      <c r="F125" s="33"/>
      <c r="G125" s="33"/>
      <c r="H125" s="33"/>
      <c r="I125" s="33"/>
      <c r="J125" s="33"/>
      <c r="K125" s="33"/>
      <c r="L125" s="48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</row>
    <row r="126" spans="1:31" s="2" customFormat="1" ht="12" customHeight="1">
      <c r="A126" s="31"/>
      <c r="B126" s="32"/>
      <c r="C126" s="26" t="s">
        <v>18</v>
      </c>
      <c r="D126" s="33"/>
      <c r="E126" s="33"/>
      <c r="F126" s="24" t="str">
        <f>F12</f>
        <v>Bratislava V.</v>
      </c>
      <c r="G126" s="33"/>
      <c r="H126" s="33"/>
      <c r="I126" s="26" t="s">
        <v>20</v>
      </c>
      <c r="J126" s="63" t="str">
        <f>IF(J12="","",J12)</f>
        <v>19. 11. 2020</v>
      </c>
      <c r="K126" s="33"/>
      <c r="L126" s="48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</row>
    <row r="127" spans="1:31" s="2" customFormat="1" ht="6.95" customHeight="1">
      <c r="A127" s="31"/>
      <c r="B127" s="32"/>
      <c r="C127" s="33"/>
      <c r="D127" s="33"/>
      <c r="E127" s="33"/>
      <c r="F127" s="33"/>
      <c r="G127" s="33"/>
      <c r="H127" s="33"/>
      <c r="I127" s="33"/>
      <c r="J127" s="33"/>
      <c r="K127" s="33"/>
      <c r="L127" s="48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</row>
    <row r="128" spans="1:31" s="2" customFormat="1" ht="15.2" customHeight="1">
      <c r="A128" s="31"/>
      <c r="B128" s="32"/>
      <c r="C128" s="26" t="s">
        <v>22</v>
      </c>
      <c r="D128" s="33"/>
      <c r="E128" s="33"/>
      <c r="F128" s="24" t="str">
        <f>E15</f>
        <v>Hlavné mesto Slovenskej republiky BRATISLAVA</v>
      </c>
      <c r="G128" s="33"/>
      <c r="H128" s="33"/>
      <c r="I128" s="26" t="s">
        <v>28</v>
      </c>
      <c r="J128" s="29" t="str">
        <f>E21</f>
        <v xml:space="preserve"> </v>
      </c>
      <c r="K128" s="33"/>
      <c r="L128" s="48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</row>
    <row r="129" spans="1:65" s="2" customFormat="1" ht="15.2" customHeight="1">
      <c r="A129" s="31"/>
      <c r="B129" s="32"/>
      <c r="C129" s="26" t="s">
        <v>26</v>
      </c>
      <c r="D129" s="33"/>
      <c r="E129" s="33"/>
      <c r="F129" s="24" t="str">
        <f>IF(E18="","",E18)</f>
        <v>Vyplň údaj</v>
      </c>
      <c r="G129" s="33"/>
      <c r="H129" s="33"/>
      <c r="I129" s="26" t="s">
        <v>30</v>
      </c>
      <c r="J129" s="29" t="str">
        <f>E24</f>
        <v xml:space="preserve"> </v>
      </c>
      <c r="K129" s="33"/>
      <c r="L129" s="48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</row>
    <row r="130" spans="1:65" s="2" customFormat="1" ht="10.35" customHeight="1">
      <c r="A130" s="31"/>
      <c r="B130" s="32"/>
      <c r="C130" s="33"/>
      <c r="D130" s="33"/>
      <c r="E130" s="33"/>
      <c r="F130" s="33"/>
      <c r="G130" s="33"/>
      <c r="H130" s="33"/>
      <c r="I130" s="33"/>
      <c r="J130" s="33"/>
      <c r="K130" s="33"/>
      <c r="L130" s="48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</row>
    <row r="131" spans="1:65" s="11" customFormat="1" ht="29.25" customHeight="1">
      <c r="A131" s="156"/>
      <c r="B131" s="157"/>
      <c r="C131" s="158" t="s">
        <v>159</v>
      </c>
      <c r="D131" s="159" t="s">
        <v>57</v>
      </c>
      <c r="E131" s="159" t="s">
        <v>53</v>
      </c>
      <c r="F131" s="159" t="s">
        <v>54</v>
      </c>
      <c r="G131" s="159" t="s">
        <v>160</v>
      </c>
      <c r="H131" s="159" t="s">
        <v>161</v>
      </c>
      <c r="I131" s="159" t="s">
        <v>162</v>
      </c>
      <c r="J131" s="160" t="s">
        <v>139</v>
      </c>
      <c r="K131" s="161" t="s">
        <v>163</v>
      </c>
      <c r="L131" s="162"/>
      <c r="M131" s="72" t="s">
        <v>1</v>
      </c>
      <c r="N131" s="73" t="s">
        <v>36</v>
      </c>
      <c r="O131" s="73" t="s">
        <v>164</v>
      </c>
      <c r="P131" s="73" t="s">
        <v>165</v>
      </c>
      <c r="Q131" s="73" t="s">
        <v>166</v>
      </c>
      <c r="R131" s="73" t="s">
        <v>167</v>
      </c>
      <c r="S131" s="73" t="s">
        <v>168</v>
      </c>
      <c r="T131" s="74" t="s">
        <v>169</v>
      </c>
      <c r="U131" s="156"/>
      <c r="V131" s="156"/>
      <c r="W131" s="156"/>
      <c r="X131" s="156"/>
      <c r="Y131" s="156"/>
      <c r="Z131" s="156"/>
      <c r="AA131" s="156"/>
      <c r="AB131" s="156"/>
      <c r="AC131" s="156"/>
      <c r="AD131" s="156"/>
      <c r="AE131" s="156"/>
    </row>
    <row r="132" spans="1:65" s="2" customFormat="1" ht="22.9" customHeight="1">
      <c r="A132" s="31"/>
      <c r="B132" s="32"/>
      <c r="C132" s="79" t="s">
        <v>140</v>
      </c>
      <c r="D132" s="33"/>
      <c r="E132" s="33"/>
      <c r="F132" s="33"/>
      <c r="G132" s="33"/>
      <c r="H132" s="33"/>
      <c r="I132" s="33"/>
      <c r="J132" s="163">
        <f>BK132</f>
        <v>0</v>
      </c>
      <c r="K132" s="33"/>
      <c r="L132" s="36"/>
      <c r="M132" s="75"/>
      <c r="N132" s="164"/>
      <c r="O132" s="76"/>
      <c r="P132" s="165">
        <f>P133+P144+P155</f>
        <v>0</v>
      </c>
      <c r="Q132" s="76"/>
      <c r="R132" s="165">
        <f>R133+R144+R155</f>
        <v>13.666644999999997</v>
      </c>
      <c r="S132" s="76"/>
      <c r="T132" s="166">
        <f>T133+T144+T155</f>
        <v>1.6205000000000001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T132" s="14" t="s">
        <v>71</v>
      </c>
      <c r="AU132" s="14" t="s">
        <v>141</v>
      </c>
      <c r="BK132" s="167">
        <f>BK133+BK144+BK155</f>
        <v>0</v>
      </c>
    </row>
    <row r="133" spans="1:65" s="12" customFormat="1" ht="25.9" customHeight="1">
      <c r="B133" s="168"/>
      <c r="C133" s="169"/>
      <c r="D133" s="170" t="s">
        <v>71</v>
      </c>
      <c r="E133" s="171" t="s">
        <v>170</v>
      </c>
      <c r="F133" s="171" t="s">
        <v>171</v>
      </c>
      <c r="G133" s="169"/>
      <c r="H133" s="169"/>
      <c r="I133" s="172"/>
      <c r="J133" s="173">
        <f>BK133</f>
        <v>0</v>
      </c>
      <c r="K133" s="169"/>
      <c r="L133" s="174"/>
      <c r="M133" s="175"/>
      <c r="N133" s="176"/>
      <c r="O133" s="176"/>
      <c r="P133" s="177">
        <f>P134+P136+P138+P140+P142</f>
        <v>0</v>
      </c>
      <c r="Q133" s="176"/>
      <c r="R133" s="177">
        <f>R134+R136+R138+R140+R142</f>
        <v>0</v>
      </c>
      <c r="S133" s="176"/>
      <c r="T133" s="178">
        <f>T134+T136+T138+T140+T142</f>
        <v>0</v>
      </c>
      <c r="AR133" s="179" t="s">
        <v>80</v>
      </c>
      <c r="AT133" s="180" t="s">
        <v>71</v>
      </c>
      <c r="AU133" s="180" t="s">
        <v>72</v>
      </c>
      <c r="AY133" s="179" t="s">
        <v>172</v>
      </c>
      <c r="BK133" s="181">
        <f>BK134+BK136+BK138+BK140+BK142</f>
        <v>0</v>
      </c>
    </row>
    <row r="134" spans="1:65" s="12" customFormat="1" ht="22.9" customHeight="1">
      <c r="B134" s="168"/>
      <c r="C134" s="169"/>
      <c r="D134" s="170" t="s">
        <v>71</v>
      </c>
      <c r="E134" s="182" t="s">
        <v>173</v>
      </c>
      <c r="F134" s="182" t="s">
        <v>174</v>
      </c>
      <c r="G134" s="169"/>
      <c r="H134" s="169"/>
      <c r="I134" s="172"/>
      <c r="J134" s="183">
        <f>BK134</f>
        <v>0</v>
      </c>
      <c r="K134" s="169"/>
      <c r="L134" s="174"/>
      <c r="M134" s="175"/>
      <c r="N134" s="176"/>
      <c r="O134" s="176"/>
      <c r="P134" s="177">
        <f>P135</f>
        <v>0</v>
      </c>
      <c r="Q134" s="176"/>
      <c r="R134" s="177">
        <f>R135</f>
        <v>0</v>
      </c>
      <c r="S134" s="176"/>
      <c r="T134" s="178">
        <f>T135</f>
        <v>0</v>
      </c>
      <c r="AR134" s="179" t="s">
        <v>80</v>
      </c>
      <c r="AT134" s="180" t="s">
        <v>71</v>
      </c>
      <c r="AU134" s="180" t="s">
        <v>80</v>
      </c>
      <c r="AY134" s="179" t="s">
        <v>172</v>
      </c>
      <c r="BK134" s="181">
        <f>BK135</f>
        <v>0</v>
      </c>
    </row>
    <row r="135" spans="1:65" s="2" customFormat="1" ht="24.2" customHeight="1">
      <c r="A135" s="31"/>
      <c r="B135" s="32"/>
      <c r="C135" s="184" t="s">
        <v>80</v>
      </c>
      <c r="D135" s="184" t="s">
        <v>175</v>
      </c>
      <c r="E135" s="185" t="s">
        <v>176</v>
      </c>
      <c r="F135" s="186" t="s">
        <v>177</v>
      </c>
      <c r="G135" s="187" t="s">
        <v>178</v>
      </c>
      <c r="H135" s="188">
        <v>1</v>
      </c>
      <c r="I135" s="189"/>
      <c r="J135" s="188">
        <f>ROUND(I135*H135,2)</f>
        <v>0</v>
      </c>
      <c r="K135" s="190"/>
      <c r="L135" s="36"/>
      <c r="M135" s="191" t="s">
        <v>1</v>
      </c>
      <c r="N135" s="192" t="s">
        <v>38</v>
      </c>
      <c r="O135" s="68"/>
      <c r="P135" s="193">
        <f>O135*H135</f>
        <v>0</v>
      </c>
      <c r="Q135" s="193">
        <v>0</v>
      </c>
      <c r="R135" s="193">
        <f>Q135*H135</f>
        <v>0</v>
      </c>
      <c r="S135" s="193">
        <v>0</v>
      </c>
      <c r="T135" s="194">
        <f>S135*H135</f>
        <v>0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R135" s="195" t="s">
        <v>179</v>
      </c>
      <c r="AT135" s="195" t="s">
        <v>175</v>
      </c>
      <c r="AU135" s="195" t="s">
        <v>180</v>
      </c>
      <c r="AY135" s="14" t="s">
        <v>172</v>
      </c>
      <c r="BE135" s="196">
        <f>IF(N135="základná",J135,0)</f>
        <v>0</v>
      </c>
      <c r="BF135" s="196">
        <f>IF(N135="znížená",J135,0)</f>
        <v>0</v>
      </c>
      <c r="BG135" s="196">
        <f>IF(N135="zákl. prenesená",J135,0)</f>
        <v>0</v>
      </c>
      <c r="BH135" s="196">
        <f>IF(N135="zníž. prenesená",J135,0)</f>
        <v>0</v>
      </c>
      <c r="BI135" s="196">
        <f>IF(N135="nulová",J135,0)</f>
        <v>0</v>
      </c>
      <c r="BJ135" s="14" t="s">
        <v>180</v>
      </c>
      <c r="BK135" s="196">
        <f>ROUND(I135*H135,2)</f>
        <v>0</v>
      </c>
      <c r="BL135" s="14" t="s">
        <v>179</v>
      </c>
      <c r="BM135" s="195" t="s">
        <v>181</v>
      </c>
    </row>
    <row r="136" spans="1:65" s="12" customFormat="1" ht="22.9" customHeight="1">
      <c r="B136" s="168"/>
      <c r="C136" s="169"/>
      <c r="D136" s="170" t="s">
        <v>71</v>
      </c>
      <c r="E136" s="182" t="s">
        <v>182</v>
      </c>
      <c r="F136" s="182" t="s">
        <v>183</v>
      </c>
      <c r="G136" s="169"/>
      <c r="H136" s="169"/>
      <c r="I136" s="172"/>
      <c r="J136" s="183">
        <f>BK136</f>
        <v>0</v>
      </c>
      <c r="K136" s="169"/>
      <c r="L136" s="174"/>
      <c r="M136" s="175"/>
      <c r="N136" s="176"/>
      <c r="O136" s="176"/>
      <c r="P136" s="177">
        <f>P137</f>
        <v>0</v>
      </c>
      <c r="Q136" s="176"/>
      <c r="R136" s="177">
        <f>R137</f>
        <v>0</v>
      </c>
      <c r="S136" s="176"/>
      <c r="T136" s="178">
        <f>T137</f>
        <v>0</v>
      </c>
      <c r="AR136" s="179" t="s">
        <v>80</v>
      </c>
      <c r="AT136" s="180" t="s">
        <v>71</v>
      </c>
      <c r="AU136" s="180" t="s">
        <v>80</v>
      </c>
      <c r="AY136" s="179" t="s">
        <v>172</v>
      </c>
      <c r="BK136" s="181">
        <f>BK137</f>
        <v>0</v>
      </c>
    </row>
    <row r="137" spans="1:65" s="2" customFormat="1" ht="37.9" customHeight="1">
      <c r="A137" s="31"/>
      <c r="B137" s="32"/>
      <c r="C137" s="184" t="s">
        <v>180</v>
      </c>
      <c r="D137" s="184" t="s">
        <v>175</v>
      </c>
      <c r="E137" s="185" t="s">
        <v>184</v>
      </c>
      <c r="F137" s="186" t="s">
        <v>185</v>
      </c>
      <c r="G137" s="187" t="s">
        <v>178</v>
      </c>
      <c r="H137" s="188">
        <v>1</v>
      </c>
      <c r="I137" s="189"/>
      <c r="J137" s="188">
        <f>ROUND(I137*H137,2)</f>
        <v>0</v>
      </c>
      <c r="K137" s="190"/>
      <c r="L137" s="36"/>
      <c r="M137" s="191" t="s">
        <v>1</v>
      </c>
      <c r="N137" s="192" t="s">
        <v>38</v>
      </c>
      <c r="O137" s="68"/>
      <c r="P137" s="193">
        <f>O137*H137</f>
        <v>0</v>
      </c>
      <c r="Q137" s="193">
        <v>0</v>
      </c>
      <c r="R137" s="193">
        <f>Q137*H137</f>
        <v>0</v>
      </c>
      <c r="S137" s="193">
        <v>0</v>
      </c>
      <c r="T137" s="194">
        <f>S137*H137</f>
        <v>0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R137" s="195" t="s">
        <v>179</v>
      </c>
      <c r="AT137" s="195" t="s">
        <v>175</v>
      </c>
      <c r="AU137" s="195" t="s">
        <v>180</v>
      </c>
      <c r="AY137" s="14" t="s">
        <v>172</v>
      </c>
      <c r="BE137" s="196">
        <f>IF(N137="základná",J137,0)</f>
        <v>0</v>
      </c>
      <c r="BF137" s="196">
        <f>IF(N137="znížená",J137,0)</f>
        <v>0</v>
      </c>
      <c r="BG137" s="196">
        <f>IF(N137="zákl. prenesená",J137,0)</f>
        <v>0</v>
      </c>
      <c r="BH137" s="196">
        <f>IF(N137="zníž. prenesená",J137,0)</f>
        <v>0</v>
      </c>
      <c r="BI137" s="196">
        <f>IF(N137="nulová",J137,0)</f>
        <v>0</v>
      </c>
      <c r="BJ137" s="14" t="s">
        <v>180</v>
      </c>
      <c r="BK137" s="196">
        <f>ROUND(I137*H137,2)</f>
        <v>0</v>
      </c>
      <c r="BL137" s="14" t="s">
        <v>179</v>
      </c>
      <c r="BM137" s="195" t="s">
        <v>186</v>
      </c>
    </row>
    <row r="138" spans="1:65" s="12" customFormat="1" ht="22.9" customHeight="1">
      <c r="B138" s="168"/>
      <c r="C138" s="169"/>
      <c r="D138" s="170" t="s">
        <v>71</v>
      </c>
      <c r="E138" s="182" t="s">
        <v>187</v>
      </c>
      <c r="F138" s="182" t="s">
        <v>188</v>
      </c>
      <c r="G138" s="169"/>
      <c r="H138" s="169"/>
      <c r="I138" s="172"/>
      <c r="J138" s="183">
        <f>BK138</f>
        <v>0</v>
      </c>
      <c r="K138" s="169"/>
      <c r="L138" s="174"/>
      <c r="M138" s="175"/>
      <c r="N138" s="176"/>
      <c r="O138" s="176"/>
      <c r="P138" s="177">
        <f>P139</f>
        <v>0</v>
      </c>
      <c r="Q138" s="176"/>
      <c r="R138" s="177">
        <f>R139</f>
        <v>0</v>
      </c>
      <c r="S138" s="176"/>
      <c r="T138" s="178">
        <f>T139</f>
        <v>0</v>
      </c>
      <c r="AR138" s="179" t="s">
        <v>80</v>
      </c>
      <c r="AT138" s="180" t="s">
        <v>71</v>
      </c>
      <c r="AU138" s="180" t="s">
        <v>80</v>
      </c>
      <c r="AY138" s="179" t="s">
        <v>172</v>
      </c>
      <c r="BK138" s="181">
        <f>BK139</f>
        <v>0</v>
      </c>
    </row>
    <row r="139" spans="1:65" s="2" customFormat="1" ht="37.9" customHeight="1">
      <c r="A139" s="31"/>
      <c r="B139" s="32"/>
      <c r="C139" s="184" t="s">
        <v>189</v>
      </c>
      <c r="D139" s="184" t="s">
        <v>175</v>
      </c>
      <c r="E139" s="185" t="s">
        <v>190</v>
      </c>
      <c r="F139" s="186" t="s">
        <v>191</v>
      </c>
      <c r="G139" s="187" t="s">
        <v>178</v>
      </c>
      <c r="H139" s="188">
        <v>1</v>
      </c>
      <c r="I139" s="189"/>
      <c r="J139" s="188">
        <f>ROUND(I139*H139,2)</f>
        <v>0</v>
      </c>
      <c r="K139" s="190"/>
      <c r="L139" s="36"/>
      <c r="M139" s="191" t="s">
        <v>1</v>
      </c>
      <c r="N139" s="192" t="s">
        <v>38</v>
      </c>
      <c r="O139" s="68"/>
      <c r="P139" s="193">
        <f>O139*H139</f>
        <v>0</v>
      </c>
      <c r="Q139" s="193">
        <v>0</v>
      </c>
      <c r="R139" s="193">
        <f>Q139*H139</f>
        <v>0</v>
      </c>
      <c r="S139" s="193">
        <v>0</v>
      </c>
      <c r="T139" s="194">
        <f>S139*H139</f>
        <v>0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R139" s="195" t="s">
        <v>179</v>
      </c>
      <c r="AT139" s="195" t="s">
        <v>175</v>
      </c>
      <c r="AU139" s="195" t="s">
        <v>180</v>
      </c>
      <c r="AY139" s="14" t="s">
        <v>172</v>
      </c>
      <c r="BE139" s="196">
        <f>IF(N139="základná",J139,0)</f>
        <v>0</v>
      </c>
      <c r="BF139" s="196">
        <f>IF(N139="znížená",J139,0)</f>
        <v>0</v>
      </c>
      <c r="BG139" s="196">
        <f>IF(N139="zákl. prenesená",J139,0)</f>
        <v>0</v>
      </c>
      <c r="BH139" s="196">
        <f>IF(N139="zníž. prenesená",J139,0)</f>
        <v>0</v>
      </c>
      <c r="BI139" s="196">
        <f>IF(N139="nulová",J139,0)</f>
        <v>0</v>
      </c>
      <c r="BJ139" s="14" t="s">
        <v>180</v>
      </c>
      <c r="BK139" s="196">
        <f>ROUND(I139*H139,2)</f>
        <v>0</v>
      </c>
      <c r="BL139" s="14" t="s">
        <v>179</v>
      </c>
      <c r="BM139" s="195" t="s">
        <v>192</v>
      </c>
    </row>
    <row r="140" spans="1:65" s="12" customFormat="1" ht="22.9" customHeight="1">
      <c r="B140" s="168"/>
      <c r="C140" s="169"/>
      <c r="D140" s="170" t="s">
        <v>71</v>
      </c>
      <c r="E140" s="182" t="s">
        <v>193</v>
      </c>
      <c r="F140" s="182" t="s">
        <v>194</v>
      </c>
      <c r="G140" s="169"/>
      <c r="H140" s="169"/>
      <c r="I140" s="172"/>
      <c r="J140" s="183">
        <f>BK140</f>
        <v>0</v>
      </c>
      <c r="K140" s="169"/>
      <c r="L140" s="174"/>
      <c r="M140" s="175"/>
      <c r="N140" s="176"/>
      <c r="O140" s="176"/>
      <c r="P140" s="177">
        <f>P141</f>
        <v>0</v>
      </c>
      <c r="Q140" s="176"/>
      <c r="R140" s="177">
        <f>R141</f>
        <v>0</v>
      </c>
      <c r="S140" s="176"/>
      <c r="T140" s="178">
        <f>T141</f>
        <v>0</v>
      </c>
      <c r="AR140" s="179" t="s">
        <v>80</v>
      </c>
      <c r="AT140" s="180" t="s">
        <v>71</v>
      </c>
      <c r="AU140" s="180" t="s">
        <v>80</v>
      </c>
      <c r="AY140" s="179" t="s">
        <v>172</v>
      </c>
      <c r="BK140" s="181">
        <f>BK141</f>
        <v>0</v>
      </c>
    </row>
    <row r="141" spans="1:65" s="2" customFormat="1" ht="24.2" customHeight="1">
      <c r="A141" s="31"/>
      <c r="B141" s="32"/>
      <c r="C141" s="184" t="s">
        <v>179</v>
      </c>
      <c r="D141" s="184" t="s">
        <v>175</v>
      </c>
      <c r="E141" s="185" t="s">
        <v>195</v>
      </c>
      <c r="F141" s="186" t="s">
        <v>196</v>
      </c>
      <c r="G141" s="187" t="s">
        <v>178</v>
      </c>
      <c r="H141" s="188">
        <v>1</v>
      </c>
      <c r="I141" s="189"/>
      <c r="J141" s="188">
        <f>ROUND(I141*H141,2)</f>
        <v>0</v>
      </c>
      <c r="K141" s="190"/>
      <c r="L141" s="36"/>
      <c r="M141" s="191" t="s">
        <v>1</v>
      </c>
      <c r="N141" s="192" t="s">
        <v>38</v>
      </c>
      <c r="O141" s="68"/>
      <c r="P141" s="193">
        <f>O141*H141</f>
        <v>0</v>
      </c>
      <c r="Q141" s="193">
        <v>0</v>
      </c>
      <c r="R141" s="193">
        <f>Q141*H141</f>
        <v>0</v>
      </c>
      <c r="S141" s="193">
        <v>0</v>
      </c>
      <c r="T141" s="194">
        <f>S141*H141</f>
        <v>0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R141" s="195" t="s">
        <v>179</v>
      </c>
      <c r="AT141" s="195" t="s">
        <v>175</v>
      </c>
      <c r="AU141" s="195" t="s">
        <v>180</v>
      </c>
      <c r="AY141" s="14" t="s">
        <v>172</v>
      </c>
      <c r="BE141" s="196">
        <f>IF(N141="základná",J141,0)</f>
        <v>0</v>
      </c>
      <c r="BF141" s="196">
        <f>IF(N141="znížená",J141,0)</f>
        <v>0</v>
      </c>
      <c r="BG141" s="196">
        <f>IF(N141="zákl. prenesená",J141,0)</f>
        <v>0</v>
      </c>
      <c r="BH141" s="196">
        <f>IF(N141="zníž. prenesená",J141,0)</f>
        <v>0</v>
      </c>
      <c r="BI141" s="196">
        <f>IF(N141="nulová",J141,0)</f>
        <v>0</v>
      </c>
      <c r="BJ141" s="14" t="s">
        <v>180</v>
      </c>
      <c r="BK141" s="196">
        <f>ROUND(I141*H141,2)</f>
        <v>0</v>
      </c>
      <c r="BL141" s="14" t="s">
        <v>179</v>
      </c>
      <c r="BM141" s="195" t="s">
        <v>197</v>
      </c>
    </row>
    <row r="142" spans="1:65" s="12" customFormat="1" ht="22.9" customHeight="1">
      <c r="B142" s="168"/>
      <c r="C142" s="169"/>
      <c r="D142" s="170" t="s">
        <v>71</v>
      </c>
      <c r="E142" s="182" t="s">
        <v>198</v>
      </c>
      <c r="F142" s="182" t="s">
        <v>199</v>
      </c>
      <c r="G142" s="169"/>
      <c r="H142" s="169"/>
      <c r="I142" s="172"/>
      <c r="J142" s="183">
        <f>BK142</f>
        <v>0</v>
      </c>
      <c r="K142" s="169"/>
      <c r="L142" s="174"/>
      <c r="M142" s="175"/>
      <c r="N142" s="176"/>
      <c r="O142" s="176"/>
      <c r="P142" s="177">
        <f>P143</f>
        <v>0</v>
      </c>
      <c r="Q142" s="176"/>
      <c r="R142" s="177">
        <f>R143</f>
        <v>0</v>
      </c>
      <c r="S142" s="176"/>
      <c r="T142" s="178">
        <f>T143</f>
        <v>0</v>
      </c>
      <c r="AR142" s="179" t="s">
        <v>80</v>
      </c>
      <c r="AT142" s="180" t="s">
        <v>71</v>
      </c>
      <c r="AU142" s="180" t="s">
        <v>80</v>
      </c>
      <c r="AY142" s="179" t="s">
        <v>172</v>
      </c>
      <c r="BK142" s="181">
        <f>BK143</f>
        <v>0</v>
      </c>
    </row>
    <row r="143" spans="1:65" s="2" customFormat="1" ht="24.2" customHeight="1">
      <c r="A143" s="31"/>
      <c r="B143" s="32"/>
      <c r="C143" s="184" t="s">
        <v>200</v>
      </c>
      <c r="D143" s="184" t="s">
        <v>175</v>
      </c>
      <c r="E143" s="185" t="s">
        <v>201</v>
      </c>
      <c r="F143" s="186" t="s">
        <v>202</v>
      </c>
      <c r="G143" s="187" t="s">
        <v>178</v>
      </c>
      <c r="H143" s="188">
        <v>1</v>
      </c>
      <c r="I143" s="189"/>
      <c r="J143" s="188">
        <f>ROUND(I143*H143,2)</f>
        <v>0</v>
      </c>
      <c r="K143" s="190"/>
      <c r="L143" s="36"/>
      <c r="M143" s="191" t="s">
        <v>1</v>
      </c>
      <c r="N143" s="192" t="s">
        <v>38</v>
      </c>
      <c r="O143" s="68"/>
      <c r="P143" s="193">
        <f>O143*H143</f>
        <v>0</v>
      </c>
      <c r="Q143" s="193">
        <v>0</v>
      </c>
      <c r="R143" s="193">
        <f>Q143*H143</f>
        <v>0</v>
      </c>
      <c r="S143" s="193">
        <v>0</v>
      </c>
      <c r="T143" s="194">
        <f>S143*H143</f>
        <v>0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R143" s="195" t="s">
        <v>179</v>
      </c>
      <c r="AT143" s="195" t="s">
        <v>175</v>
      </c>
      <c r="AU143" s="195" t="s">
        <v>180</v>
      </c>
      <c r="AY143" s="14" t="s">
        <v>172</v>
      </c>
      <c r="BE143" s="196">
        <f>IF(N143="základná",J143,0)</f>
        <v>0</v>
      </c>
      <c r="BF143" s="196">
        <f>IF(N143="znížená",J143,0)</f>
        <v>0</v>
      </c>
      <c r="BG143" s="196">
        <f>IF(N143="zákl. prenesená",J143,0)</f>
        <v>0</v>
      </c>
      <c r="BH143" s="196">
        <f>IF(N143="zníž. prenesená",J143,0)</f>
        <v>0</v>
      </c>
      <c r="BI143" s="196">
        <f>IF(N143="nulová",J143,0)</f>
        <v>0</v>
      </c>
      <c r="BJ143" s="14" t="s">
        <v>180</v>
      </c>
      <c r="BK143" s="196">
        <f>ROUND(I143*H143,2)</f>
        <v>0</v>
      </c>
      <c r="BL143" s="14" t="s">
        <v>179</v>
      </c>
      <c r="BM143" s="195" t="s">
        <v>203</v>
      </c>
    </row>
    <row r="144" spans="1:65" s="12" customFormat="1" ht="25.9" customHeight="1">
      <c r="B144" s="168"/>
      <c r="C144" s="169"/>
      <c r="D144" s="170" t="s">
        <v>71</v>
      </c>
      <c r="E144" s="171" t="s">
        <v>204</v>
      </c>
      <c r="F144" s="171" t="s">
        <v>205</v>
      </c>
      <c r="G144" s="169"/>
      <c r="H144" s="169"/>
      <c r="I144" s="172"/>
      <c r="J144" s="173">
        <f>BK144</f>
        <v>0</v>
      </c>
      <c r="K144" s="169"/>
      <c r="L144" s="174"/>
      <c r="M144" s="175"/>
      <c r="N144" s="176"/>
      <c r="O144" s="176"/>
      <c r="P144" s="177">
        <f>P145+P147+P150+P152</f>
        <v>0</v>
      </c>
      <c r="Q144" s="176"/>
      <c r="R144" s="177">
        <f>R145+R147+R150+R152</f>
        <v>0.27169499999999996</v>
      </c>
      <c r="S144" s="176"/>
      <c r="T144" s="178">
        <f>T145+T147+T150+T152</f>
        <v>1.6205000000000001</v>
      </c>
      <c r="AR144" s="179" t="s">
        <v>80</v>
      </c>
      <c r="AT144" s="180" t="s">
        <v>71</v>
      </c>
      <c r="AU144" s="180" t="s">
        <v>72</v>
      </c>
      <c r="AY144" s="179" t="s">
        <v>172</v>
      </c>
      <c r="BK144" s="181">
        <f>BK145+BK147+BK150+BK152</f>
        <v>0</v>
      </c>
    </row>
    <row r="145" spans="1:65" s="12" customFormat="1" ht="22.9" customHeight="1">
      <c r="B145" s="168"/>
      <c r="C145" s="169"/>
      <c r="D145" s="170" t="s">
        <v>71</v>
      </c>
      <c r="E145" s="182" t="s">
        <v>206</v>
      </c>
      <c r="F145" s="182" t="s">
        <v>207</v>
      </c>
      <c r="G145" s="169"/>
      <c r="H145" s="169"/>
      <c r="I145" s="172"/>
      <c r="J145" s="183">
        <f>BK145</f>
        <v>0</v>
      </c>
      <c r="K145" s="169"/>
      <c r="L145" s="174"/>
      <c r="M145" s="175"/>
      <c r="N145" s="176"/>
      <c r="O145" s="176"/>
      <c r="P145" s="177">
        <f>P146</f>
        <v>0</v>
      </c>
      <c r="Q145" s="176"/>
      <c r="R145" s="177">
        <f>R146</f>
        <v>0</v>
      </c>
      <c r="S145" s="176"/>
      <c r="T145" s="178">
        <f>T146</f>
        <v>0.16</v>
      </c>
      <c r="AR145" s="179" t="s">
        <v>80</v>
      </c>
      <c r="AT145" s="180" t="s">
        <v>71</v>
      </c>
      <c r="AU145" s="180" t="s">
        <v>80</v>
      </c>
      <c r="AY145" s="179" t="s">
        <v>172</v>
      </c>
      <c r="BK145" s="181">
        <f>BK146</f>
        <v>0</v>
      </c>
    </row>
    <row r="146" spans="1:65" s="2" customFormat="1" ht="24.2" customHeight="1">
      <c r="A146" s="31"/>
      <c r="B146" s="32"/>
      <c r="C146" s="184" t="s">
        <v>208</v>
      </c>
      <c r="D146" s="184" t="s">
        <v>175</v>
      </c>
      <c r="E146" s="185" t="s">
        <v>209</v>
      </c>
      <c r="F146" s="186" t="s">
        <v>210</v>
      </c>
      <c r="G146" s="187" t="s">
        <v>211</v>
      </c>
      <c r="H146" s="188">
        <v>20</v>
      </c>
      <c r="I146" s="189"/>
      <c r="J146" s="188">
        <f>ROUND(I146*H146,2)</f>
        <v>0</v>
      </c>
      <c r="K146" s="190"/>
      <c r="L146" s="36"/>
      <c r="M146" s="191" t="s">
        <v>1</v>
      </c>
      <c r="N146" s="192" t="s">
        <v>38</v>
      </c>
      <c r="O146" s="68"/>
      <c r="P146" s="193">
        <f>O146*H146</f>
        <v>0</v>
      </c>
      <c r="Q146" s="193">
        <v>0</v>
      </c>
      <c r="R146" s="193">
        <f>Q146*H146</f>
        <v>0</v>
      </c>
      <c r="S146" s="193">
        <v>8.0000000000000002E-3</v>
      </c>
      <c r="T146" s="194">
        <f>S146*H146</f>
        <v>0.16</v>
      </c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R146" s="195" t="s">
        <v>179</v>
      </c>
      <c r="AT146" s="195" t="s">
        <v>175</v>
      </c>
      <c r="AU146" s="195" t="s">
        <v>180</v>
      </c>
      <c r="AY146" s="14" t="s">
        <v>172</v>
      </c>
      <c r="BE146" s="196">
        <f>IF(N146="základná",J146,0)</f>
        <v>0</v>
      </c>
      <c r="BF146" s="196">
        <f>IF(N146="znížená",J146,0)</f>
        <v>0</v>
      </c>
      <c r="BG146" s="196">
        <f>IF(N146="zákl. prenesená",J146,0)</f>
        <v>0</v>
      </c>
      <c r="BH146" s="196">
        <f>IF(N146="zníž. prenesená",J146,0)</f>
        <v>0</v>
      </c>
      <c r="BI146" s="196">
        <f>IF(N146="nulová",J146,0)</f>
        <v>0</v>
      </c>
      <c r="BJ146" s="14" t="s">
        <v>180</v>
      </c>
      <c r="BK146" s="196">
        <f>ROUND(I146*H146,2)</f>
        <v>0</v>
      </c>
      <c r="BL146" s="14" t="s">
        <v>179</v>
      </c>
      <c r="BM146" s="195" t="s">
        <v>212</v>
      </c>
    </row>
    <row r="147" spans="1:65" s="12" customFormat="1" ht="22.9" customHeight="1">
      <c r="B147" s="168"/>
      <c r="C147" s="169"/>
      <c r="D147" s="170" t="s">
        <v>71</v>
      </c>
      <c r="E147" s="182" t="s">
        <v>213</v>
      </c>
      <c r="F147" s="182" t="s">
        <v>214</v>
      </c>
      <c r="G147" s="169"/>
      <c r="H147" s="169"/>
      <c r="I147" s="172"/>
      <c r="J147" s="183">
        <f>BK147</f>
        <v>0</v>
      </c>
      <c r="K147" s="169"/>
      <c r="L147" s="174"/>
      <c r="M147" s="175"/>
      <c r="N147" s="176"/>
      <c r="O147" s="176"/>
      <c r="P147" s="177">
        <f>SUM(P148:P149)</f>
        <v>0</v>
      </c>
      <c r="Q147" s="176"/>
      <c r="R147" s="177">
        <f>SUM(R148:R149)</f>
        <v>0</v>
      </c>
      <c r="S147" s="176"/>
      <c r="T147" s="178">
        <f>SUM(T148:T149)</f>
        <v>0</v>
      </c>
      <c r="AR147" s="179" t="s">
        <v>80</v>
      </c>
      <c r="AT147" s="180" t="s">
        <v>71</v>
      </c>
      <c r="AU147" s="180" t="s">
        <v>80</v>
      </c>
      <c r="AY147" s="179" t="s">
        <v>172</v>
      </c>
      <c r="BK147" s="181">
        <f>SUM(BK148:BK149)</f>
        <v>0</v>
      </c>
    </row>
    <row r="148" spans="1:65" s="2" customFormat="1" ht="24.2" customHeight="1">
      <c r="A148" s="31"/>
      <c r="B148" s="32"/>
      <c r="C148" s="184" t="s">
        <v>215</v>
      </c>
      <c r="D148" s="184" t="s">
        <v>175</v>
      </c>
      <c r="E148" s="185" t="s">
        <v>216</v>
      </c>
      <c r="F148" s="186" t="s">
        <v>217</v>
      </c>
      <c r="G148" s="187" t="s">
        <v>218</v>
      </c>
      <c r="H148" s="188">
        <v>1.62</v>
      </c>
      <c r="I148" s="189"/>
      <c r="J148" s="188">
        <f>ROUND(I148*H148,2)</f>
        <v>0</v>
      </c>
      <c r="K148" s="190"/>
      <c r="L148" s="36"/>
      <c r="M148" s="191" t="s">
        <v>1</v>
      </c>
      <c r="N148" s="192" t="s">
        <v>38</v>
      </c>
      <c r="O148" s="68"/>
      <c r="P148" s="193">
        <f>O148*H148</f>
        <v>0</v>
      </c>
      <c r="Q148" s="193">
        <v>0</v>
      </c>
      <c r="R148" s="193">
        <f>Q148*H148</f>
        <v>0</v>
      </c>
      <c r="S148" s="193">
        <v>0</v>
      </c>
      <c r="T148" s="194">
        <f>S148*H148</f>
        <v>0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R148" s="195" t="s">
        <v>179</v>
      </c>
      <c r="AT148" s="195" t="s">
        <v>175</v>
      </c>
      <c r="AU148" s="195" t="s">
        <v>180</v>
      </c>
      <c r="AY148" s="14" t="s">
        <v>172</v>
      </c>
      <c r="BE148" s="196">
        <f>IF(N148="základná",J148,0)</f>
        <v>0</v>
      </c>
      <c r="BF148" s="196">
        <f>IF(N148="znížená",J148,0)</f>
        <v>0</v>
      </c>
      <c r="BG148" s="196">
        <f>IF(N148="zákl. prenesená",J148,0)</f>
        <v>0</v>
      </c>
      <c r="BH148" s="196">
        <f>IF(N148="zníž. prenesená",J148,0)</f>
        <v>0</v>
      </c>
      <c r="BI148" s="196">
        <f>IF(N148="nulová",J148,0)</f>
        <v>0</v>
      </c>
      <c r="BJ148" s="14" t="s">
        <v>180</v>
      </c>
      <c r="BK148" s="196">
        <f>ROUND(I148*H148,2)</f>
        <v>0</v>
      </c>
      <c r="BL148" s="14" t="s">
        <v>179</v>
      </c>
      <c r="BM148" s="195" t="s">
        <v>219</v>
      </c>
    </row>
    <row r="149" spans="1:65" s="2" customFormat="1" ht="24.2" customHeight="1">
      <c r="A149" s="31"/>
      <c r="B149" s="32"/>
      <c r="C149" s="184" t="s">
        <v>220</v>
      </c>
      <c r="D149" s="184" t="s">
        <v>175</v>
      </c>
      <c r="E149" s="185" t="s">
        <v>221</v>
      </c>
      <c r="F149" s="186" t="s">
        <v>222</v>
      </c>
      <c r="G149" s="187" t="s">
        <v>218</v>
      </c>
      <c r="H149" s="188">
        <v>51.84</v>
      </c>
      <c r="I149" s="189"/>
      <c r="J149" s="188">
        <f>ROUND(I149*H149,2)</f>
        <v>0</v>
      </c>
      <c r="K149" s="190"/>
      <c r="L149" s="36"/>
      <c r="M149" s="191" t="s">
        <v>1</v>
      </c>
      <c r="N149" s="192" t="s">
        <v>38</v>
      </c>
      <c r="O149" s="68"/>
      <c r="P149" s="193">
        <f>O149*H149</f>
        <v>0</v>
      </c>
      <c r="Q149" s="193">
        <v>0</v>
      </c>
      <c r="R149" s="193">
        <f>Q149*H149</f>
        <v>0</v>
      </c>
      <c r="S149" s="193">
        <v>0</v>
      </c>
      <c r="T149" s="194">
        <f>S149*H149</f>
        <v>0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R149" s="195" t="s">
        <v>179</v>
      </c>
      <c r="AT149" s="195" t="s">
        <v>175</v>
      </c>
      <c r="AU149" s="195" t="s">
        <v>180</v>
      </c>
      <c r="AY149" s="14" t="s">
        <v>172</v>
      </c>
      <c r="BE149" s="196">
        <f>IF(N149="základná",J149,0)</f>
        <v>0</v>
      </c>
      <c r="BF149" s="196">
        <f>IF(N149="znížená",J149,0)</f>
        <v>0</v>
      </c>
      <c r="BG149" s="196">
        <f>IF(N149="zákl. prenesená",J149,0)</f>
        <v>0</v>
      </c>
      <c r="BH149" s="196">
        <f>IF(N149="zníž. prenesená",J149,0)</f>
        <v>0</v>
      </c>
      <c r="BI149" s="196">
        <f>IF(N149="nulová",J149,0)</f>
        <v>0</v>
      </c>
      <c r="BJ149" s="14" t="s">
        <v>180</v>
      </c>
      <c r="BK149" s="196">
        <f>ROUND(I149*H149,2)</f>
        <v>0</v>
      </c>
      <c r="BL149" s="14" t="s">
        <v>179</v>
      </c>
      <c r="BM149" s="195" t="s">
        <v>223</v>
      </c>
    </row>
    <row r="150" spans="1:65" s="12" customFormat="1" ht="22.9" customHeight="1">
      <c r="B150" s="168"/>
      <c r="C150" s="169"/>
      <c r="D150" s="170" t="s">
        <v>71</v>
      </c>
      <c r="E150" s="182" t="s">
        <v>224</v>
      </c>
      <c r="F150" s="182" t="s">
        <v>225</v>
      </c>
      <c r="G150" s="169"/>
      <c r="H150" s="169"/>
      <c r="I150" s="172"/>
      <c r="J150" s="183">
        <f>BK150</f>
        <v>0</v>
      </c>
      <c r="K150" s="169"/>
      <c r="L150" s="174"/>
      <c r="M150" s="175"/>
      <c r="N150" s="176"/>
      <c r="O150" s="176"/>
      <c r="P150" s="177">
        <f>P151</f>
        <v>0</v>
      </c>
      <c r="Q150" s="176"/>
      <c r="R150" s="177">
        <f>R151</f>
        <v>0</v>
      </c>
      <c r="S150" s="176"/>
      <c r="T150" s="178">
        <f>T151</f>
        <v>0</v>
      </c>
      <c r="AR150" s="179" t="s">
        <v>80</v>
      </c>
      <c r="AT150" s="180" t="s">
        <v>71</v>
      </c>
      <c r="AU150" s="180" t="s">
        <v>80</v>
      </c>
      <c r="AY150" s="179" t="s">
        <v>172</v>
      </c>
      <c r="BK150" s="181">
        <f>BK151</f>
        <v>0</v>
      </c>
    </row>
    <row r="151" spans="1:65" s="2" customFormat="1" ht="24.2" customHeight="1">
      <c r="A151" s="31"/>
      <c r="B151" s="32"/>
      <c r="C151" s="184" t="s">
        <v>226</v>
      </c>
      <c r="D151" s="184" t="s">
        <v>175</v>
      </c>
      <c r="E151" s="185" t="s">
        <v>227</v>
      </c>
      <c r="F151" s="186" t="s">
        <v>228</v>
      </c>
      <c r="G151" s="187" t="s">
        <v>218</v>
      </c>
      <c r="H151" s="188">
        <v>1.62</v>
      </c>
      <c r="I151" s="189"/>
      <c r="J151" s="188">
        <f>ROUND(I151*H151,2)</f>
        <v>0</v>
      </c>
      <c r="K151" s="190"/>
      <c r="L151" s="36"/>
      <c r="M151" s="191" t="s">
        <v>1</v>
      </c>
      <c r="N151" s="192" t="s">
        <v>38</v>
      </c>
      <c r="O151" s="68"/>
      <c r="P151" s="193">
        <f>O151*H151</f>
        <v>0</v>
      </c>
      <c r="Q151" s="193">
        <v>0</v>
      </c>
      <c r="R151" s="193">
        <f>Q151*H151</f>
        <v>0</v>
      </c>
      <c r="S151" s="193">
        <v>0</v>
      </c>
      <c r="T151" s="194">
        <f>S151*H151</f>
        <v>0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R151" s="195" t="s">
        <v>179</v>
      </c>
      <c r="AT151" s="195" t="s">
        <v>175</v>
      </c>
      <c r="AU151" s="195" t="s">
        <v>180</v>
      </c>
      <c r="AY151" s="14" t="s">
        <v>172</v>
      </c>
      <c r="BE151" s="196">
        <f>IF(N151="základná",J151,0)</f>
        <v>0</v>
      </c>
      <c r="BF151" s="196">
        <f>IF(N151="znížená",J151,0)</f>
        <v>0</v>
      </c>
      <c r="BG151" s="196">
        <f>IF(N151="zákl. prenesená",J151,0)</f>
        <v>0</v>
      </c>
      <c r="BH151" s="196">
        <f>IF(N151="zníž. prenesená",J151,0)</f>
        <v>0</v>
      </c>
      <c r="BI151" s="196">
        <f>IF(N151="nulová",J151,0)</f>
        <v>0</v>
      </c>
      <c r="BJ151" s="14" t="s">
        <v>180</v>
      </c>
      <c r="BK151" s="196">
        <f>ROUND(I151*H151,2)</f>
        <v>0</v>
      </c>
      <c r="BL151" s="14" t="s">
        <v>179</v>
      </c>
      <c r="BM151" s="195" t="s">
        <v>229</v>
      </c>
    </row>
    <row r="152" spans="1:65" s="12" customFormat="1" ht="22.9" customHeight="1">
      <c r="B152" s="168"/>
      <c r="C152" s="169"/>
      <c r="D152" s="170" t="s">
        <v>71</v>
      </c>
      <c r="E152" s="182" t="s">
        <v>230</v>
      </c>
      <c r="F152" s="182" t="s">
        <v>231</v>
      </c>
      <c r="G152" s="169"/>
      <c r="H152" s="169"/>
      <c r="I152" s="172"/>
      <c r="J152" s="183">
        <f>BK152</f>
        <v>0</v>
      </c>
      <c r="K152" s="169"/>
      <c r="L152" s="174"/>
      <c r="M152" s="175"/>
      <c r="N152" s="176"/>
      <c r="O152" s="176"/>
      <c r="P152" s="177">
        <f>SUM(P153:P154)</f>
        <v>0</v>
      </c>
      <c r="Q152" s="176"/>
      <c r="R152" s="177">
        <f>SUM(R153:R154)</f>
        <v>0.27169499999999996</v>
      </c>
      <c r="S152" s="176"/>
      <c r="T152" s="178">
        <f>SUM(T153:T154)</f>
        <v>1.4605000000000001</v>
      </c>
      <c r="AR152" s="179" t="s">
        <v>80</v>
      </c>
      <c r="AT152" s="180" t="s">
        <v>71</v>
      </c>
      <c r="AU152" s="180" t="s">
        <v>80</v>
      </c>
      <c r="AY152" s="179" t="s">
        <v>172</v>
      </c>
      <c r="BK152" s="181">
        <f>SUM(BK153:BK154)</f>
        <v>0</v>
      </c>
    </row>
    <row r="153" spans="1:65" s="2" customFormat="1" ht="24.2" customHeight="1">
      <c r="A153" s="31"/>
      <c r="B153" s="32"/>
      <c r="C153" s="184" t="s">
        <v>232</v>
      </c>
      <c r="D153" s="184" t="s">
        <v>175</v>
      </c>
      <c r="E153" s="185" t="s">
        <v>233</v>
      </c>
      <c r="F153" s="186" t="s">
        <v>234</v>
      </c>
      <c r="G153" s="187" t="s">
        <v>235</v>
      </c>
      <c r="H153" s="188">
        <v>491.9</v>
      </c>
      <c r="I153" s="189"/>
      <c r="J153" s="188">
        <f>ROUND(I153*H153,2)</f>
        <v>0</v>
      </c>
      <c r="K153" s="190"/>
      <c r="L153" s="36"/>
      <c r="M153" s="191" t="s">
        <v>1</v>
      </c>
      <c r="N153" s="192" t="s">
        <v>38</v>
      </c>
      <c r="O153" s="68"/>
      <c r="P153" s="193">
        <f>O153*H153</f>
        <v>0</v>
      </c>
      <c r="Q153" s="193">
        <v>5.5000000000000003E-4</v>
      </c>
      <c r="R153" s="193">
        <f>Q153*H153</f>
        <v>0.27054499999999998</v>
      </c>
      <c r="S153" s="193">
        <v>0</v>
      </c>
      <c r="T153" s="194">
        <f>S153*H153</f>
        <v>0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R153" s="195" t="s">
        <v>179</v>
      </c>
      <c r="AT153" s="195" t="s">
        <v>175</v>
      </c>
      <c r="AU153" s="195" t="s">
        <v>180</v>
      </c>
      <c r="AY153" s="14" t="s">
        <v>172</v>
      </c>
      <c r="BE153" s="196">
        <f>IF(N153="základná",J153,0)</f>
        <v>0</v>
      </c>
      <c r="BF153" s="196">
        <f>IF(N153="znížená",J153,0)</f>
        <v>0</v>
      </c>
      <c r="BG153" s="196">
        <f>IF(N153="zákl. prenesená",J153,0)</f>
        <v>0</v>
      </c>
      <c r="BH153" s="196">
        <f>IF(N153="zníž. prenesená",J153,0)</f>
        <v>0</v>
      </c>
      <c r="BI153" s="196">
        <f>IF(N153="nulová",J153,0)</f>
        <v>0</v>
      </c>
      <c r="BJ153" s="14" t="s">
        <v>180</v>
      </c>
      <c r="BK153" s="196">
        <f>ROUND(I153*H153,2)</f>
        <v>0</v>
      </c>
      <c r="BL153" s="14" t="s">
        <v>179</v>
      </c>
      <c r="BM153" s="195" t="s">
        <v>236</v>
      </c>
    </row>
    <row r="154" spans="1:65" s="2" customFormat="1" ht="24.2" customHeight="1">
      <c r="A154" s="31"/>
      <c r="B154" s="32"/>
      <c r="C154" s="184" t="s">
        <v>237</v>
      </c>
      <c r="D154" s="184" t="s">
        <v>175</v>
      </c>
      <c r="E154" s="185" t="s">
        <v>238</v>
      </c>
      <c r="F154" s="186" t="s">
        <v>239</v>
      </c>
      <c r="G154" s="187" t="s">
        <v>235</v>
      </c>
      <c r="H154" s="188">
        <v>11.5</v>
      </c>
      <c r="I154" s="189"/>
      <c r="J154" s="188">
        <f>ROUND(I154*H154,2)</f>
        <v>0</v>
      </c>
      <c r="K154" s="190"/>
      <c r="L154" s="36"/>
      <c r="M154" s="191" t="s">
        <v>1</v>
      </c>
      <c r="N154" s="192" t="s">
        <v>38</v>
      </c>
      <c r="O154" s="68"/>
      <c r="P154" s="193">
        <f>O154*H154</f>
        <v>0</v>
      </c>
      <c r="Q154" s="193">
        <v>1E-4</v>
      </c>
      <c r="R154" s="193">
        <f>Q154*H154</f>
        <v>1.15E-3</v>
      </c>
      <c r="S154" s="193">
        <v>0.127</v>
      </c>
      <c r="T154" s="194">
        <f>S154*H154</f>
        <v>1.4605000000000001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R154" s="195" t="s">
        <v>179</v>
      </c>
      <c r="AT154" s="195" t="s">
        <v>175</v>
      </c>
      <c r="AU154" s="195" t="s">
        <v>180</v>
      </c>
      <c r="AY154" s="14" t="s">
        <v>172</v>
      </c>
      <c r="BE154" s="196">
        <f>IF(N154="základná",J154,0)</f>
        <v>0</v>
      </c>
      <c r="BF154" s="196">
        <f>IF(N154="znížená",J154,0)</f>
        <v>0</v>
      </c>
      <c r="BG154" s="196">
        <f>IF(N154="zákl. prenesená",J154,0)</f>
        <v>0</v>
      </c>
      <c r="BH154" s="196">
        <f>IF(N154="zníž. prenesená",J154,0)</f>
        <v>0</v>
      </c>
      <c r="BI154" s="196">
        <f>IF(N154="nulová",J154,0)</f>
        <v>0</v>
      </c>
      <c r="BJ154" s="14" t="s">
        <v>180</v>
      </c>
      <c r="BK154" s="196">
        <f>ROUND(I154*H154,2)</f>
        <v>0</v>
      </c>
      <c r="BL154" s="14" t="s">
        <v>179</v>
      </c>
      <c r="BM154" s="195" t="s">
        <v>240</v>
      </c>
    </row>
    <row r="155" spans="1:65" s="12" customFormat="1" ht="25.9" customHeight="1">
      <c r="B155" s="168"/>
      <c r="C155" s="169"/>
      <c r="D155" s="170" t="s">
        <v>71</v>
      </c>
      <c r="E155" s="171" t="s">
        <v>241</v>
      </c>
      <c r="F155" s="171" t="s">
        <v>242</v>
      </c>
      <c r="G155" s="169"/>
      <c r="H155" s="169"/>
      <c r="I155" s="172"/>
      <c r="J155" s="173">
        <f>BK155</f>
        <v>0</v>
      </c>
      <c r="K155" s="169"/>
      <c r="L155" s="174"/>
      <c r="M155" s="175"/>
      <c r="N155" s="176"/>
      <c r="O155" s="176"/>
      <c r="P155" s="177">
        <f>P156+P158+P162+P164</f>
        <v>0</v>
      </c>
      <c r="Q155" s="176"/>
      <c r="R155" s="177">
        <f>R156+R158+R162+R164</f>
        <v>13.394949999999998</v>
      </c>
      <c r="S155" s="176"/>
      <c r="T155" s="178">
        <f>T156+T158+T162+T164</f>
        <v>0</v>
      </c>
      <c r="AR155" s="179" t="s">
        <v>80</v>
      </c>
      <c r="AT155" s="180" t="s">
        <v>71</v>
      </c>
      <c r="AU155" s="180" t="s">
        <v>72</v>
      </c>
      <c r="AY155" s="179" t="s">
        <v>172</v>
      </c>
      <c r="BK155" s="181">
        <f>BK156+BK158+BK162+BK164</f>
        <v>0</v>
      </c>
    </row>
    <row r="156" spans="1:65" s="12" customFormat="1" ht="22.9" customHeight="1">
      <c r="B156" s="168"/>
      <c r="C156" s="169"/>
      <c r="D156" s="170" t="s">
        <v>71</v>
      </c>
      <c r="E156" s="182" t="s">
        <v>243</v>
      </c>
      <c r="F156" s="182" t="s">
        <v>244</v>
      </c>
      <c r="G156" s="169"/>
      <c r="H156" s="169"/>
      <c r="I156" s="172"/>
      <c r="J156" s="183">
        <f>BK156</f>
        <v>0</v>
      </c>
      <c r="K156" s="169"/>
      <c r="L156" s="174"/>
      <c r="M156" s="175"/>
      <c r="N156" s="176"/>
      <c r="O156" s="176"/>
      <c r="P156" s="177">
        <f>P157</f>
        <v>0</v>
      </c>
      <c r="Q156" s="176"/>
      <c r="R156" s="177">
        <f>R157</f>
        <v>1.49109</v>
      </c>
      <c r="S156" s="176"/>
      <c r="T156" s="178">
        <f>T157</f>
        <v>0</v>
      </c>
      <c r="AR156" s="179" t="s">
        <v>80</v>
      </c>
      <c r="AT156" s="180" t="s">
        <v>71</v>
      </c>
      <c r="AU156" s="180" t="s">
        <v>80</v>
      </c>
      <c r="AY156" s="179" t="s">
        <v>172</v>
      </c>
      <c r="BK156" s="181">
        <f>BK157</f>
        <v>0</v>
      </c>
    </row>
    <row r="157" spans="1:65" s="2" customFormat="1" ht="24.2" customHeight="1">
      <c r="A157" s="31"/>
      <c r="B157" s="32"/>
      <c r="C157" s="184" t="s">
        <v>245</v>
      </c>
      <c r="D157" s="184" t="s">
        <v>175</v>
      </c>
      <c r="E157" s="185" t="s">
        <v>246</v>
      </c>
      <c r="F157" s="186" t="s">
        <v>247</v>
      </c>
      <c r="G157" s="187" t="s">
        <v>235</v>
      </c>
      <c r="H157" s="188">
        <v>11.5</v>
      </c>
      <c r="I157" s="189"/>
      <c r="J157" s="188">
        <f>ROUND(I157*H157,2)</f>
        <v>0</v>
      </c>
      <c r="K157" s="190"/>
      <c r="L157" s="36"/>
      <c r="M157" s="191" t="s">
        <v>1</v>
      </c>
      <c r="N157" s="192" t="s">
        <v>38</v>
      </c>
      <c r="O157" s="68"/>
      <c r="P157" s="193">
        <f>O157*H157</f>
        <v>0</v>
      </c>
      <c r="Q157" s="193">
        <v>0.12966</v>
      </c>
      <c r="R157" s="193">
        <f>Q157*H157</f>
        <v>1.49109</v>
      </c>
      <c r="S157" s="193">
        <v>0</v>
      </c>
      <c r="T157" s="194">
        <f>S157*H157</f>
        <v>0</v>
      </c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R157" s="195" t="s">
        <v>179</v>
      </c>
      <c r="AT157" s="195" t="s">
        <v>175</v>
      </c>
      <c r="AU157" s="195" t="s">
        <v>180</v>
      </c>
      <c r="AY157" s="14" t="s">
        <v>172</v>
      </c>
      <c r="BE157" s="196">
        <f>IF(N157="základná",J157,0)</f>
        <v>0</v>
      </c>
      <c r="BF157" s="196">
        <f>IF(N157="znížená",J157,0)</f>
        <v>0</v>
      </c>
      <c r="BG157" s="196">
        <f>IF(N157="zákl. prenesená",J157,0)</f>
        <v>0</v>
      </c>
      <c r="BH157" s="196">
        <f>IF(N157="zníž. prenesená",J157,0)</f>
        <v>0</v>
      </c>
      <c r="BI157" s="196">
        <f>IF(N157="nulová",J157,0)</f>
        <v>0</v>
      </c>
      <c r="BJ157" s="14" t="s">
        <v>180</v>
      </c>
      <c r="BK157" s="196">
        <f>ROUND(I157*H157,2)</f>
        <v>0</v>
      </c>
      <c r="BL157" s="14" t="s">
        <v>179</v>
      </c>
      <c r="BM157" s="195" t="s">
        <v>248</v>
      </c>
    </row>
    <row r="158" spans="1:65" s="12" customFormat="1" ht="22.9" customHeight="1">
      <c r="B158" s="168"/>
      <c r="C158" s="169"/>
      <c r="D158" s="170" t="s">
        <v>71</v>
      </c>
      <c r="E158" s="182" t="s">
        <v>249</v>
      </c>
      <c r="F158" s="182" t="s">
        <v>250</v>
      </c>
      <c r="G158" s="169"/>
      <c r="H158" s="169"/>
      <c r="I158" s="172"/>
      <c r="J158" s="183">
        <f>BK158</f>
        <v>0</v>
      </c>
      <c r="K158" s="169"/>
      <c r="L158" s="174"/>
      <c r="M158" s="175"/>
      <c r="N158" s="176"/>
      <c r="O158" s="176"/>
      <c r="P158" s="177">
        <f>SUM(P159:P161)</f>
        <v>0</v>
      </c>
      <c r="Q158" s="176"/>
      <c r="R158" s="177">
        <f>SUM(R159:R161)</f>
        <v>10.350059999999999</v>
      </c>
      <c r="S158" s="176"/>
      <c r="T158" s="178">
        <f>SUM(T159:T161)</f>
        <v>0</v>
      </c>
      <c r="AR158" s="179" t="s">
        <v>80</v>
      </c>
      <c r="AT158" s="180" t="s">
        <v>71</v>
      </c>
      <c r="AU158" s="180" t="s">
        <v>80</v>
      </c>
      <c r="AY158" s="179" t="s">
        <v>172</v>
      </c>
      <c r="BK158" s="181">
        <f>SUM(BK159:BK161)</f>
        <v>0</v>
      </c>
    </row>
    <row r="159" spans="1:65" s="2" customFormat="1" ht="24.2" customHeight="1">
      <c r="A159" s="31"/>
      <c r="B159" s="32"/>
      <c r="C159" s="184" t="s">
        <v>251</v>
      </c>
      <c r="D159" s="184" t="s">
        <v>175</v>
      </c>
      <c r="E159" s="185" t="s">
        <v>252</v>
      </c>
      <c r="F159" s="186" t="s">
        <v>253</v>
      </c>
      <c r="G159" s="187" t="s">
        <v>211</v>
      </c>
      <c r="H159" s="188">
        <v>21</v>
      </c>
      <c r="I159" s="189"/>
      <c r="J159" s="188">
        <f>ROUND(I159*H159,2)</f>
        <v>0</v>
      </c>
      <c r="K159" s="190"/>
      <c r="L159" s="36"/>
      <c r="M159" s="191" t="s">
        <v>1</v>
      </c>
      <c r="N159" s="192" t="s">
        <v>38</v>
      </c>
      <c r="O159" s="68"/>
      <c r="P159" s="193">
        <f>O159*H159</f>
        <v>0</v>
      </c>
      <c r="Q159" s="193">
        <v>0.44266</v>
      </c>
      <c r="R159" s="193">
        <f>Q159*H159</f>
        <v>9.2958599999999993</v>
      </c>
      <c r="S159" s="193">
        <v>0</v>
      </c>
      <c r="T159" s="194">
        <f>S159*H159</f>
        <v>0</v>
      </c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R159" s="195" t="s">
        <v>179</v>
      </c>
      <c r="AT159" s="195" t="s">
        <v>175</v>
      </c>
      <c r="AU159" s="195" t="s">
        <v>180</v>
      </c>
      <c r="AY159" s="14" t="s">
        <v>172</v>
      </c>
      <c r="BE159" s="196">
        <f>IF(N159="základná",J159,0)</f>
        <v>0</v>
      </c>
      <c r="BF159" s="196">
        <f>IF(N159="znížená",J159,0)</f>
        <v>0</v>
      </c>
      <c r="BG159" s="196">
        <f>IF(N159="zákl. prenesená",J159,0)</f>
        <v>0</v>
      </c>
      <c r="BH159" s="196">
        <f>IF(N159="zníž. prenesená",J159,0)</f>
        <v>0</v>
      </c>
      <c r="BI159" s="196">
        <f>IF(N159="nulová",J159,0)</f>
        <v>0</v>
      </c>
      <c r="BJ159" s="14" t="s">
        <v>180</v>
      </c>
      <c r="BK159" s="196">
        <f>ROUND(I159*H159,2)</f>
        <v>0</v>
      </c>
      <c r="BL159" s="14" t="s">
        <v>179</v>
      </c>
      <c r="BM159" s="195" t="s">
        <v>254</v>
      </c>
    </row>
    <row r="160" spans="1:65" s="2" customFormat="1" ht="24.2" customHeight="1">
      <c r="A160" s="31"/>
      <c r="B160" s="32"/>
      <c r="C160" s="197" t="s">
        <v>255</v>
      </c>
      <c r="D160" s="197" t="s">
        <v>256</v>
      </c>
      <c r="E160" s="198" t="s">
        <v>257</v>
      </c>
      <c r="F160" s="199" t="s">
        <v>258</v>
      </c>
      <c r="G160" s="200" t="s">
        <v>211</v>
      </c>
      <c r="H160" s="201">
        <v>21</v>
      </c>
      <c r="I160" s="202"/>
      <c r="J160" s="201">
        <f>ROUND(I160*H160,2)</f>
        <v>0</v>
      </c>
      <c r="K160" s="203"/>
      <c r="L160" s="204"/>
      <c r="M160" s="205" t="s">
        <v>1</v>
      </c>
      <c r="N160" s="206" t="s">
        <v>38</v>
      </c>
      <c r="O160" s="68"/>
      <c r="P160" s="193">
        <f>O160*H160</f>
        <v>0</v>
      </c>
      <c r="Q160" s="193">
        <v>4.3799999999999999E-2</v>
      </c>
      <c r="R160" s="193">
        <f>Q160*H160</f>
        <v>0.91979999999999995</v>
      </c>
      <c r="S160" s="193">
        <v>0</v>
      </c>
      <c r="T160" s="194">
        <f>S160*H160</f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95" t="s">
        <v>220</v>
      </c>
      <c r="AT160" s="195" t="s">
        <v>256</v>
      </c>
      <c r="AU160" s="195" t="s">
        <v>180</v>
      </c>
      <c r="AY160" s="14" t="s">
        <v>172</v>
      </c>
      <c r="BE160" s="196">
        <f>IF(N160="základná",J160,0)</f>
        <v>0</v>
      </c>
      <c r="BF160" s="196">
        <f>IF(N160="znížená",J160,0)</f>
        <v>0</v>
      </c>
      <c r="BG160" s="196">
        <f>IF(N160="zákl. prenesená",J160,0)</f>
        <v>0</v>
      </c>
      <c r="BH160" s="196">
        <f>IF(N160="zníž. prenesená",J160,0)</f>
        <v>0</v>
      </c>
      <c r="BI160" s="196">
        <f>IF(N160="nulová",J160,0)</f>
        <v>0</v>
      </c>
      <c r="BJ160" s="14" t="s">
        <v>180</v>
      </c>
      <c r="BK160" s="196">
        <f>ROUND(I160*H160,2)</f>
        <v>0</v>
      </c>
      <c r="BL160" s="14" t="s">
        <v>179</v>
      </c>
      <c r="BM160" s="195" t="s">
        <v>259</v>
      </c>
    </row>
    <row r="161" spans="1:65" s="2" customFormat="1" ht="24.2" customHeight="1">
      <c r="A161" s="31"/>
      <c r="B161" s="32"/>
      <c r="C161" s="197" t="s">
        <v>260</v>
      </c>
      <c r="D161" s="197" t="s">
        <v>256</v>
      </c>
      <c r="E161" s="198" t="s">
        <v>261</v>
      </c>
      <c r="F161" s="199" t="s">
        <v>262</v>
      </c>
      <c r="G161" s="200" t="s">
        <v>211</v>
      </c>
      <c r="H161" s="201">
        <v>21</v>
      </c>
      <c r="I161" s="202"/>
      <c r="J161" s="201">
        <f>ROUND(I161*H161,2)</f>
        <v>0</v>
      </c>
      <c r="K161" s="203"/>
      <c r="L161" s="204"/>
      <c r="M161" s="205" t="s">
        <v>1</v>
      </c>
      <c r="N161" s="206" t="s">
        <v>38</v>
      </c>
      <c r="O161" s="68"/>
      <c r="P161" s="193">
        <f>O161*H161</f>
        <v>0</v>
      </c>
      <c r="Q161" s="193">
        <v>6.4000000000000003E-3</v>
      </c>
      <c r="R161" s="193">
        <f>Q161*H161</f>
        <v>0.13440000000000002</v>
      </c>
      <c r="S161" s="193">
        <v>0</v>
      </c>
      <c r="T161" s="194">
        <f>S161*H161</f>
        <v>0</v>
      </c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R161" s="195" t="s">
        <v>220</v>
      </c>
      <c r="AT161" s="195" t="s">
        <v>256</v>
      </c>
      <c r="AU161" s="195" t="s">
        <v>180</v>
      </c>
      <c r="AY161" s="14" t="s">
        <v>172</v>
      </c>
      <c r="BE161" s="196">
        <f>IF(N161="základná",J161,0)</f>
        <v>0</v>
      </c>
      <c r="BF161" s="196">
        <f>IF(N161="znížená",J161,0)</f>
        <v>0</v>
      </c>
      <c r="BG161" s="196">
        <f>IF(N161="zákl. prenesená",J161,0)</f>
        <v>0</v>
      </c>
      <c r="BH161" s="196">
        <f>IF(N161="zníž. prenesená",J161,0)</f>
        <v>0</v>
      </c>
      <c r="BI161" s="196">
        <f>IF(N161="nulová",J161,0)</f>
        <v>0</v>
      </c>
      <c r="BJ161" s="14" t="s">
        <v>180</v>
      </c>
      <c r="BK161" s="196">
        <f>ROUND(I161*H161,2)</f>
        <v>0</v>
      </c>
      <c r="BL161" s="14" t="s">
        <v>179</v>
      </c>
      <c r="BM161" s="195" t="s">
        <v>263</v>
      </c>
    </row>
    <row r="162" spans="1:65" s="12" customFormat="1" ht="22.9" customHeight="1">
      <c r="B162" s="168"/>
      <c r="C162" s="169"/>
      <c r="D162" s="170" t="s">
        <v>71</v>
      </c>
      <c r="E162" s="182" t="s">
        <v>264</v>
      </c>
      <c r="F162" s="182" t="s">
        <v>265</v>
      </c>
      <c r="G162" s="169"/>
      <c r="H162" s="169"/>
      <c r="I162" s="172"/>
      <c r="J162" s="183">
        <f>BK162</f>
        <v>0</v>
      </c>
      <c r="K162" s="169"/>
      <c r="L162" s="174"/>
      <c r="M162" s="175"/>
      <c r="N162" s="176"/>
      <c r="O162" s="176"/>
      <c r="P162" s="177">
        <f>P163</f>
        <v>0</v>
      </c>
      <c r="Q162" s="176"/>
      <c r="R162" s="177">
        <f>R163</f>
        <v>1.5537999999999998</v>
      </c>
      <c r="S162" s="176"/>
      <c r="T162" s="178">
        <f>T163</f>
        <v>0</v>
      </c>
      <c r="AR162" s="179" t="s">
        <v>80</v>
      </c>
      <c r="AT162" s="180" t="s">
        <v>71</v>
      </c>
      <c r="AU162" s="180" t="s">
        <v>80</v>
      </c>
      <c r="AY162" s="179" t="s">
        <v>172</v>
      </c>
      <c r="BK162" s="181">
        <f>BK163</f>
        <v>0</v>
      </c>
    </row>
    <row r="163" spans="1:65" s="2" customFormat="1" ht="37.9" customHeight="1">
      <c r="A163" s="31"/>
      <c r="B163" s="32"/>
      <c r="C163" s="184" t="s">
        <v>266</v>
      </c>
      <c r="D163" s="184" t="s">
        <v>175</v>
      </c>
      <c r="E163" s="185" t="s">
        <v>267</v>
      </c>
      <c r="F163" s="186" t="s">
        <v>268</v>
      </c>
      <c r="G163" s="187" t="s">
        <v>235</v>
      </c>
      <c r="H163" s="188">
        <v>457</v>
      </c>
      <c r="I163" s="189"/>
      <c r="J163" s="188">
        <f>ROUND(I163*H163,2)</f>
        <v>0</v>
      </c>
      <c r="K163" s="190"/>
      <c r="L163" s="36"/>
      <c r="M163" s="191" t="s">
        <v>1</v>
      </c>
      <c r="N163" s="192" t="s">
        <v>38</v>
      </c>
      <c r="O163" s="68"/>
      <c r="P163" s="193">
        <f>O163*H163</f>
        <v>0</v>
      </c>
      <c r="Q163" s="193">
        <v>3.3999999999999998E-3</v>
      </c>
      <c r="R163" s="193">
        <f>Q163*H163</f>
        <v>1.5537999999999998</v>
      </c>
      <c r="S163" s="193">
        <v>0</v>
      </c>
      <c r="T163" s="194">
        <f>S163*H163</f>
        <v>0</v>
      </c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R163" s="195" t="s">
        <v>179</v>
      </c>
      <c r="AT163" s="195" t="s">
        <v>175</v>
      </c>
      <c r="AU163" s="195" t="s">
        <v>180</v>
      </c>
      <c r="AY163" s="14" t="s">
        <v>172</v>
      </c>
      <c r="BE163" s="196">
        <f>IF(N163="základná",J163,0)</f>
        <v>0</v>
      </c>
      <c r="BF163" s="196">
        <f>IF(N163="znížená",J163,0)</f>
        <v>0</v>
      </c>
      <c r="BG163" s="196">
        <f>IF(N163="zákl. prenesená",J163,0)</f>
        <v>0</v>
      </c>
      <c r="BH163" s="196">
        <f>IF(N163="zníž. prenesená",J163,0)</f>
        <v>0</v>
      </c>
      <c r="BI163" s="196">
        <f>IF(N163="nulová",J163,0)</f>
        <v>0</v>
      </c>
      <c r="BJ163" s="14" t="s">
        <v>180</v>
      </c>
      <c r="BK163" s="196">
        <f>ROUND(I163*H163,2)</f>
        <v>0</v>
      </c>
      <c r="BL163" s="14" t="s">
        <v>179</v>
      </c>
      <c r="BM163" s="195" t="s">
        <v>269</v>
      </c>
    </row>
    <row r="164" spans="1:65" s="12" customFormat="1" ht="22.9" customHeight="1">
      <c r="B164" s="168"/>
      <c r="C164" s="169"/>
      <c r="D164" s="170" t="s">
        <v>71</v>
      </c>
      <c r="E164" s="182" t="s">
        <v>270</v>
      </c>
      <c r="F164" s="182" t="s">
        <v>271</v>
      </c>
      <c r="G164" s="169"/>
      <c r="H164" s="169"/>
      <c r="I164" s="172"/>
      <c r="J164" s="183">
        <f>BK164</f>
        <v>0</v>
      </c>
      <c r="K164" s="169"/>
      <c r="L164" s="174"/>
      <c r="M164" s="175"/>
      <c r="N164" s="176"/>
      <c r="O164" s="176"/>
      <c r="P164" s="177">
        <f>P165</f>
        <v>0</v>
      </c>
      <c r="Q164" s="176"/>
      <c r="R164" s="177">
        <f>R165</f>
        <v>0</v>
      </c>
      <c r="S164" s="176"/>
      <c r="T164" s="178">
        <f>T165</f>
        <v>0</v>
      </c>
      <c r="AR164" s="179" t="s">
        <v>80</v>
      </c>
      <c r="AT164" s="180" t="s">
        <v>71</v>
      </c>
      <c r="AU164" s="180" t="s">
        <v>80</v>
      </c>
      <c r="AY164" s="179" t="s">
        <v>172</v>
      </c>
      <c r="BK164" s="181">
        <f>BK165</f>
        <v>0</v>
      </c>
    </row>
    <row r="165" spans="1:65" s="2" customFormat="1" ht="24.2" customHeight="1">
      <c r="A165" s="31"/>
      <c r="B165" s="32"/>
      <c r="C165" s="184" t="s">
        <v>272</v>
      </c>
      <c r="D165" s="184" t="s">
        <v>175</v>
      </c>
      <c r="E165" s="185" t="s">
        <v>273</v>
      </c>
      <c r="F165" s="186" t="s">
        <v>274</v>
      </c>
      <c r="G165" s="187" t="s">
        <v>218</v>
      </c>
      <c r="H165" s="188">
        <v>13.39</v>
      </c>
      <c r="I165" s="189"/>
      <c r="J165" s="188">
        <f>ROUND(I165*H165,2)</f>
        <v>0</v>
      </c>
      <c r="K165" s="190"/>
      <c r="L165" s="36"/>
      <c r="M165" s="207" t="s">
        <v>1</v>
      </c>
      <c r="N165" s="208" t="s">
        <v>38</v>
      </c>
      <c r="O165" s="209"/>
      <c r="P165" s="210">
        <f>O165*H165</f>
        <v>0</v>
      </c>
      <c r="Q165" s="210">
        <v>0</v>
      </c>
      <c r="R165" s="210">
        <f>Q165*H165</f>
        <v>0</v>
      </c>
      <c r="S165" s="210">
        <v>0</v>
      </c>
      <c r="T165" s="211">
        <f>S165*H165</f>
        <v>0</v>
      </c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R165" s="195" t="s">
        <v>179</v>
      </c>
      <c r="AT165" s="195" t="s">
        <v>175</v>
      </c>
      <c r="AU165" s="195" t="s">
        <v>180</v>
      </c>
      <c r="AY165" s="14" t="s">
        <v>172</v>
      </c>
      <c r="BE165" s="196">
        <f>IF(N165="základná",J165,0)</f>
        <v>0</v>
      </c>
      <c r="BF165" s="196">
        <f>IF(N165="znížená",J165,0)</f>
        <v>0</v>
      </c>
      <c r="BG165" s="196">
        <f>IF(N165="zákl. prenesená",J165,0)</f>
        <v>0</v>
      </c>
      <c r="BH165" s="196">
        <f>IF(N165="zníž. prenesená",J165,0)</f>
        <v>0</v>
      </c>
      <c r="BI165" s="196">
        <f>IF(N165="nulová",J165,0)</f>
        <v>0</v>
      </c>
      <c r="BJ165" s="14" t="s">
        <v>180</v>
      </c>
      <c r="BK165" s="196">
        <f>ROUND(I165*H165,2)</f>
        <v>0</v>
      </c>
      <c r="BL165" s="14" t="s">
        <v>179</v>
      </c>
      <c r="BM165" s="195" t="s">
        <v>275</v>
      </c>
    </row>
    <row r="166" spans="1:65" s="2" customFormat="1" ht="6.95" customHeight="1">
      <c r="A166" s="31"/>
      <c r="B166" s="51"/>
      <c r="C166" s="52"/>
      <c r="D166" s="52"/>
      <c r="E166" s="52"/>
      <c r="F166" s="52"/>
      <c r="G166" s="52"/>
      <c r="H166" s="52"/>
      <c r="I166" s="52"/>
      <c r="J166" s="52"/>
      <c r="K166" s="52"/>
      <c r="L166" s="36"/>
      <c r="M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</sheetData>
  <sheetProtection algorithmName="SHA-512" hashValue="eEPzO4NsJp6pjAJZEbwMwExS2ykEeEbZLjhWGhJVOgY6YI0eHKvvylnIEE/b1ygqZFOU2PJCZKRJOLkuoQz4jQ==" saltValue="ynt6YUn01jIPk5VFvV9OI1V1eoHpjM5txqALOMadsrBGc5lfLClCrrZagSm1q1x6BYZJ2txFx4Q0FV/5hwzHnA==" spinCount="100000" sheet="1" objects="1" scenarios="1" formatColumns="0" formatRows="0" autoFilter="0"/>
  <autoFilter ref="C131:K165" xr:uid="{00000000-0009-0000-0000-000003000000}"/>
  <mergeCells count="9">
    <mergeCell ref="E87:H87"/>
    <mergeCell ref="E122:H122"/>
    <mergeCell ref="E124:H124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305"/>
  <sheetViews>
    <sheetView showGridLines="0" topLeftCell="A59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84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16.5" customHeight="1">
      <c r="A9" s="31"/>
      <c r="B9" s="36"/>
      <c r="C9" s="31"/>
      <c r="D9" s="31"/>
      <c r="E9" s="341" t="s">
        <v>276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19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24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tr">
        <f>IF('Rekapitulácia stavby'!AN16="","",'Rekapitulácia stavby'!AN16)</f>
        <v/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tr">
        <f>IF('Rekapitulácia stavby'!E17="","",'Rekapitulácia stavby'!E17)</f>
        <v xml:space="preserve"> </v>
      </c>
      <c r="F21" s="31"/>
      <c r="G21" s="31"/>
      <c r="H21" s="31"/>
      <c r="I21" s="109" t="s">
        <v>25</v>
      </c>
      <c r="J21" s="110" t="str">
        <f>IF('Rekapitulácia stavby'!AN17="","",'Rekapitulácia stavby'!AN17)</f>
        <v/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ROUND(J170,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ROUND((SUM(BE170:BE304)),  2)</f>
        <v>0</v>
      </c>
      <c r="G33" s="31"/>
      <c r="H33" s="31"/>
      <c r="I33" s="121">
        <v>0.2</v>
      </c>
      <c r="J33" s="120">
        <f>ROUND(((SUM(BE170:BE304))*I33),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ROUND((SUM(BF170:BF304)),  2)</f>
        <v>0</v>
      </c>
      <c r="G34" s="31"/>
      <c r="H34" s="31"/>
      <c r="I34" s="121">
        <v>0.2</v>
      </c>
      <c r="J34" s="120">
        <f>ROUND(((SUM(BF170:BF304))*I34),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ROUND((SUM(BG170:BG304)),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ROUND((SUM(BH170:BH304)),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ROUND((SUM(BI170:BI304)),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16.5" customHeight="1">
      <c r="A87" s="31"/>
      <c r="B87" s="32"/>
      <c r="C87" s="33"/>
      <c r="D87" s="33"/>
      <c r="E87" s="307" t="str">
        <f>E9</f>
        <v>102 - 102-00 Debarierizačné úpravy križovatky 543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>Bratislava V.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>Hlavné mesto Slovenskej republiky BRATISLAVA</v>
      </c>
      <c r="G91" s="33"/>
      <c r="H91" s="33"/>
      <c r="I91" s="26" t="s">
        <v>28</v>
      </c>
      <c r="J91" s="29" t="str">
        <f>E21</f>
        <v xml:space="preserve">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J170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2:12" s="9" customFormat="1" ht="24.95" customHeight="1">
      <c r="B97" s="144"/>
      <c r="C97" s="145"/>
      <c r="D97" s="146" t="s">
        <v>142</v>
      </c>
      <c r="E97" s="147"/>
      <c r="F97" s="147"/>
      <c r="G97" s="147"/>
      <c r="H97" s="147"/>
      <c r="I97" s="147"/>
      <c r="J97" s="148">
        <f>J171</f>
        <v>0</v>
      </c>
      <c r="K97" s="145"/>
      <c r="L97" s="149"/>
    </row>
    <row r="98" spans="2:12" s="10" customFormat="1" ht="19.899999999999999" customHeight="1">
      <c r="B98" s="150"/>
      <c r="C98" s="151"/>
      <c r="D98" s="152" t="s">
        <v>143</v>
      </c>
      <c r="E98" s="153"/>
      <c r="F98" s="153"/>
      <c r="G98" s="153"/>
      <c r="H98" s="153"/>
      <c r="I98" s="153"/>
      <c r="J98" s="154">
        <f>J172</f>
        <v>0</v>
      </c>
      <c r="K98" s="151"/>
      <c r="L98" s="155"/>
    </row>
    <row r="99" spans="2:12" s="10" customFormat="1" ht="19.899999999999999" customHeight="1">
      <c r="B99" s="150"/>
      <c r="C99" s="151"/>
      <c r="D99" s="152" t="s">
        <v>144</v>
      </c>
      <c r="E99" s="153"/>
      <c r="F99" s="153"/>
      <c r="G99" s="153"/>
      <c r="H99" s="153"/>
      <c r="I99" s="153"/>
      <c r="J99" s="154">
        <f>J174</f>
        <v>0</v>
      </c>
      <c r="K99" s="151"/>
      <c r="L99" s="155"/>
    </row>
    <row r="100" spans="2:12" s="10" customFormat="1" ht="19.899999999999999" customHeight="1">
      <c r="B100" s="150"/>
      <c r="C100" s="151"/>
      <c r="D100" s="152" t="s">
        <v>145</v>
      </c>
      <c r="E100" s="153"/>
      <c r="F100" s="153"/>
      <c r="G100" s="153"/>
      <c r="H100" s="153"/>
      <c r="I100" s="153"/>
      <c r="J100" s="154">
        <f>J176</f>
        <v>0</v>
      </c>
      <c r="K100" s="151"/>
      <c r="L100" s="155"/>
    </row>
    <row r="101" spans="2:12" s="10" customFormat="1" ht="19.899999999999999" customHeight="1">
      <c r="B101" s="150"/>
      <c r="C101" s="151"/>
      <c r="D101" s="152" t="s">
        <v>146</v>
      </c>
      <c r="E101" s="153"/>
      <c r="F101" s="153"/>
      <c r="G101" s="153"/>
      <c r="H101" s="153"/>
      <c r="I101" s="153"/>
      <c r="J101" s="154">
        <f>J178</f>
        <v>0</v>
      </c>
      <c r="K101" s="151"/>
      <c r="L101" s="155"/>
    </row>
    <row r="102" spans="2:12" s="10" customFormat="1" ht="19.899999999999999" customHeight="1">
      <c r="B102" s="150"/>
      <c r="C102" s="151"/>
      <c r="D102" s="152" t="s">
        <v>147</v>
      </c>
      <c r="E102" s="153"/>
      <c r="F102" s="153"/>
      <c r="G102" s="153"/>
      <c r="H102" s="153"/>
      <c r="I102" s="153"/>
      <c r="J102" s="154">
        <f>J180</f>
        <v>0</v>
      </c>
      <c r="K102" s="151"/>
      <c r="L102" s="155"/>
    </row>
    <row r="103" spans="2:12" s="9" customFormat="1" ht="24.95" customHeight="1">
      <c r="B103" s="144"/>
      <c r="C103" s="145"/>
      <c r="D103" s="146" t="s">
        <v>148</v>
      </c>
      <c r="E103" s="147"/>
      <c r="F103" s="147"/>
      <c r="G103" s="147"/>
      <c r="H103" s="147"/>
      <c r="I103" s="147"/>
      <c r="J103" s="148">
        <f>J182</f>
        <v>0</v>
      </c>
      <c r="K103" s="145"/>
      <c r="L103" s="149"/>
    </row>
    <row r="104" spans="2:12" s="10" customFormat="1" ht="19.899999999999999" customHeight="1">
      <c r="B104" s="150"/>
      <c r="C104" s="151"/>
      <c r="D104" s="152" t="s">
        <v>277</v>
      </c>
      <c r="E104" s="153"/>
      <c r="F104" s="153"/>
      <c r="G104" s="153"/>
      <c r="H104" s="153"/>
      <c r="I104" s="153"/>
      <c r="J104" s="154">
        <f>J183</f>
        <v>0</v>
      </c>
      <c r="K104" s="151"/>
      <c r="L104" s="155"/>
    </row>
    <row r="105" spans="2:12" s="10" customFormat="1" ht="19.899999999999999" customHeight="1">
      <c r="B105" s="150"/>
      <c r="C105" s="151"/>
      <c r="D105" s="152" t="s">
        <v>278</v>
      </c>
      <c r="E105" s="153"/>
      <c r="F105" s="153"/>
      <c r="G105" s="153"/>
      <c r="H105" s="153"/>
      <c r="I105" s="153"/>
      <c r="J105" s="154">
        <f>J186</f>
        <v>0</v>
      </c>
      <c r="K105" s="151"/>
      <c r="L105" s="155"/>
    </row>
    <row r="106" spans="2:12" s="10" customFormat="1" ht="19.899999999999999" customHeight="1">
      <c r="B106" s="150"/>
      <c r="C106" s="151"/>
      <c r="D106" s="152" t="s">
        <v>279</v>
      </c>
      <c r="E106" s="153"/>
      <c r="F106" s="153"/>
      <c r="G106" s="153"/>
      <c r="H106" s="153"/>
      <c r="I106" s="153"/>
      <c r="J106" s="154">
        <f>J188</f>
        <v>0</v>
      </c>
      <c r="K106" s="151"/>
      <c r="L106" s="155"/>
    </row>
    <row r="107" spans="2:12" s="10" customFormat="1" ht="19.899999999999999" customHeight="1">
      <c r="B107" s="150"/>
      <c r="C107" s="151"/>
      <c r="D107" s="152" t="s">
        <v>280</v>
      </c>
      <c r="E107" s="153"/>
      <c r="F107" s="153"/>
      <c r="G107" s="153"/>
      <c r="H107" s="153"/>
      <c r="I107" s="153"/>
      <c r="J107" s="154">
        <f>J191</f>
        <v>0</v>
      </c>
      <c r="K107" s="151"/>
      <c r="L107" s="155"/>
    </row>
    <row r="108" spans="2:12" s="10" customFormat="1" ht="19.899999999999999" customHeight="1">
      <c r="B108" s="150"/>
      <c r="C108" s="151"/>
      <c r="D108" s="152" t="s">
        <v>281</v>
      </c>
      <c r="E108" s="153"/>
      <c r="F108" s="153"/>
      <c r="G108" s="153"/>
      <c r="H108" s="153"/>
      <c r="I108" s="153"/>
      <c r="J108" s="154">
        <f>J196</f>
        <v>0</v>
      </c>
      <c r="K108" s="151"/>
      <c r="L108" s="155"/>
    </row>
    <row r="109" spans="2:12" s="10" customFormat="1" ht="19.899999999999999" customHeight="1">
      <c r="B109" s="150"/>
      <c r="C109" s="151"/>
      <c r="D109" s="152" t="s">
        <v>282</v>
      </c>
      <c r="E109" s="153"/>
      <c r="F109" s="153"/>
      <c r="G109" s="153"/>
      <c r="H109" s="153"/>
      <c r="I109" s="153"/>
      <c r="J109" s="154">
        <f>J198</f>
        <v>0</v>
      </c>
      <c r="K109" s="151"/>
      <c r="L109" s="155"/>
    </row>
    <row r="110" spans="2:12" s="10" customFormat="1" ht="19.899999999999999" customHeight="1">
      <c r="B110" s="150"/>
      <c r="C110" s="151"/>
      <c r="D110" s="152" t="s">
        <v>283</v>
      </c>
      <c r="E110" s="153"/>
      <c r="F110" s="153"/>
      <c r="G110" s="153"/>
      <c r="H110" s="153"/>
      <c r="I110" s="153"/>
      <c r="J110" s="154">
        <f>J200</f>
        <v>0</v>
      </c>
      <c r="K110" s="151"/>
      <c r="L110" s="155"/>
    </row>
    <row r="111" spans="2:12" s="10" customFormat="1" ht="19.899999999999999" customHeight="1">
      <c r="B111" s="150"/>
      <c r="C111" s="151"/>
      <c r="D111" s="152" t="s">
        <v>149</v>
      </c>
      <c r="E111" s="153"/>
      <c r="F111" s="153"/>
      <c r="G111" s="153"/>
      <c r="H111" s="153"/>
      <c r="I111" s="153"/>
      <c r="J111" s="154">
        <f>J203</f>
        <v>0</v>
      </c>
      <c r="K111" s="151"/>
      <c r="L111" s="155"/>
    </row>
    <row r="112" spans="2:12" s="10" customFormat="1" ht="19.899999999999999" customHeight="1">
      <c r="B112" s="150"/>
      <c r="C112" s="151"/>
      <c r="D112" s="152" t="s">
        <v>150</v>
      </c>
      <c r="E112" s="153"/>
      <c r="F112" s="153"/>
      <c r="G112" s="153"/>
      <c r="H112" s="153"/>
      <c r="I112" s="153"/>
      <c r="J112" s="154">
        <f>J205</f>
        <v>0</v>
      </c>
      <c r="K112" s="151"/>
      <c r="L112" s="155"/>
    </row>
    <row r="113" spans="2:12" s="10" customFormat="1" ht="19.899999999999999" customHeight="1">
      <c r="B113" s="150"/>
      <c r="C113" s="151"/>
      <c r="D113" s="152" t="s">
        <v>151</v>
      </c>
      <c r="E113" s="153"/>
      <c r="F113" s="153"/>
      <c r="G113" s="153"/>
      <c r="H113" s="153"/>
      <c r="I113" s="153"/>
      <c r="J113" s="154">
        <f>J208</f>
        <v>0</v>
      </c>
      <c r="K113" s="151"/>
      <c r="L113" s="155"/>
    </row>
    <row r="114" spans="2:12" s="10" customFormat="1" ht="19.899999999999999" customHeight="1">
      <c r="B114" s="150"/>
      <c r="C114" s="151"/>
      <c r="D114" s="152" t="s">
        <v>152</v>
      </c>
      <c r="E114" s="153"/>
      <c r="F114" s="153"/>
      <c r="G114" s="153"/>
      <c r="H114" s="153"/>
      <c r="I114" s="153"/>
      <c r="J114" s="154">
        <f>J210</f>
        <v>0</v>
      </c>
      <c r="K114" s="151"/>
      <c r="L114" s="155"/>
    </row>
    <row r="115" spans="2:12" s="9" customFormat="1" ht="24.95" customHeight="1">
      <c r="B115" s="144"/>
      <c r="C115" s="145"/>
      <c r="D115" s="146" t="s">
        <v>284</v>
      </c>
      <c r="E115" s="147"/>
      <c r="F115" s="147"/>
      <c r="G115" s="147"/>
      <c r="H115" s="147"/>
      <c r="I115" s="147"/>
      <c r="J115" s="148">
        <f>J213</f>
        <v>0</v>
      </c>
      <c r="K115" s="145"/>
      <c r="L115" s="149"/>
    </row>
    <row r="116" spans="2:12" s="10" customFormat="1" ht="19.899999999999999" customHeight="1">
      <c r="B116" s="150"/>
      <c r="C116" s="151"/>
      <c r="D116" s="152" t="s">
        <v>285</v>
      </c>
      <c r="E116" s="153"/>
      <c r="F116" s="153"/>
      <c r="G116" s="153"/>
      <c r="H116" s="153"/>
      <c r="I116" s="153"/>
      <c r="J116" s="154">
        <f>J214</f>
        <v>0</v>
      </c>
      <c r="K116" s="151"/>
      <c r="L116" s="155"/>
    </row>
    <row r="117" spans="2:12" s="9" customFormat="1" ht="24.95" customHeight="1">
      <c r="B117" s="144"/>
      <c r="C117" s="145"/>
      <c r="D117" s="146" t="s">
        <v>284</v>
      </c>
      <c r="E117" s="147"/>
      <c r="F117" s="147"/>
      <c r="G117" s="147"/>
      <c r="H117" s="147"/>
      <c r="I117" s="147"/>
      <c r="J117" s="148">
        <f>J216</f>
        <v>0</v>
      </c>
      <c r="K117" s="145"/>
      <c r="L117" s="149"/>
    </row>
    <row r="118" spans="2:12" s="10" customFormat="1" ht="19.899999999999999" customHeight="1">
      <c r="B118" s="150"/>
      <c r="C118" s="151"/>
      <c r="D118" s="152" t="s">
        <v>286</v>
      </c>
      <c r="E118" s="153"/>
      <c r="F118" s="153"/>
      <c r="G118" s="153"/>
      <c r="H118" s="153"/>
      <c r="I118" s="153"/>
      <c r="J118" s="154">
        <f>J217</f>
        <v>0</v>
      </c>
      <c r="K118" s="151"/>
      <c r="L118" s="155"/>
    </row>
    <row r="119" spans="2:12" s="10" customFormat="1" ht="19.899999999999999" customHeight="1">
      <c r="B119" s="150"/>
      <c r="C119" s="151"/>
      <c r="D119" s="152" t="s">
        <v>285</v>
      </c>
      <c r="E119" s="153"/>
      <c r="F119" s="153"/>
      <c r="G119" s="153"/>
      <c r="H119" s="153"/>
      <c r="I119" s="153"/>
      <c r="J119" s="154">
        <f>J220</f>
        <v>0</v>
      </c>
      <c r="K119" s="151"/>
      <c r="L119" s="155"/>
    </row>
    <row r="120" spans="2:12" s="9" customFormat="1" ht="24.95" customHeight="1">
      <c r="B120" s="144"/>
      <c r="C120" s="145"/>
      <c r="D120" s="146" t="s">
        <v>284</v>
      </c>
      <c r="E120" s="147"/>
      <c r="F120" s="147"/>
      <c r="G120" s="147"/>
      <c r="H120" s="147"/>
      <c r="I120" s="147"/>
      <c r="J120" s="148">
        <f>J222</f>
        <v>0</v>
      </c>
      <c r="K120" s="145"/>
      <c r="L120" s="149"/>
    </row>
    <row r="121" spans="2:12" s="10" customFormat="1" ht="19.899999999999999" customHeight="1">
      <c r="B121" s="150"/>
      <c r="C121" s="151"/>
      <c r="D121" s="152" t="s">
        <v>287</v>
      </c>
      <c r="E121" s="153"/>
      <c r="F121" s="153"/>
      <c r="G121" s="153"/>
      <c r="H121" s="153"/>
      <c r="I121" s="153"/>
      <c r="J121" s="154">
        <f>J223</f>
        <v>0</v>
      </c>
      <c r="K121" s="151"/>
      <c r="L121" s="155"/>
    </row>
    <row r="122" spans="2:12" s="10" customFormat="1" ht="19.899999999999999" customHeight="1">
      <c r="B122" s="150"/>
      <c r="C122" s="151"/>
      <c r="D122" s="152" t="s">
        <v>288</v>
      </c>
      <c r="E122" s="153"/>
      <c r="F122" s="153"/>
      <c r="G122" s="153"/>
      <c r="H122" s="153"/>
      <c r="I122" s="153"/>
      <c r="J122" s="154">
        <f>J226</f>
        <v>0</v>
      </c>
      <c r="K122" s="151"/>
      <c r="L122" s="155"/>
    </row>
    <row r="123" spans="2:12" s="10" customFormat="1" ht="19.899999999999999" customHeight="1">
      <c r="B123" s="150"/>
      <c r="C123" s="151"/>
      <c r="D123" s="152" t="s">
        <v>289</v>
      </c>
      <c r="E123" s="153"/>
      <c r="F123" s="153"/>
      <c r="G123" s="153"/>
      <c r="H123" s="153"/>
      <c r="I123" s="153"/>
      <c r="J123" s="154">
        <f>J229</f>
        <v>0</v>
      </c>
      <c r="K123" s="151"/>
      <c r="L123" s="155"/>
    </row>
    <row r="124" spans="2:12" s="10" customFormat="1" ht="19.899999999999999" customHeight="1">
      <c r="B124" s="150"/>
      <c r="C124" s="151"/>
      <c r="D124" s="152" t="s">
        <v>290</v>
      </c>
      <c r="E124" s="153"/>
      <c r="F124" s="153"/>
      <c r="G124" s="153"/>
      <c r="H124" s="153"/>
      <c r="I124" s="153"/>
      <c r="J124" s="154">
        <f>J231</f>
        <v>0</v>
      </c>
      <c r="K124" s="151"/>
      <c r="L124" s="155"/>
    </row>
    <row r="125" spans="2:12" s="9" customFormat="1" ht="24.95" customHeight="1">
      <c r="B125" s="144"/>
      <c r="C125" s="145"/>
      <c r="D125" s="146" t="s">
        <v>284</v>
      </c>
      <c r="E125" s="147"/>
      <c r="F125" s="147"/>
      <c r="G125" s="147"/>
      <c r="H125" s="147"/>
      <c r="I125" s="147"/>
      <c r="J125" s="148">
        <f>J233</f>
        <v>0</v>
      </c>
      <c r="K125" s="145"/>
      <c r="L125" s="149"/>
    </row>
    <row r="126" spans="2:12" s="10" customFormat="1" ht="19.899999999999999" customHeight="1">
      <c r="B126" s="150"/>
      <c r="C126" s="151"/>
      <c r="D126" s="152" t="s">
        <v>291</v>
      </c>
      <c r="E126" s="153"/>
      <c r="F126" s="153"/>
      <c r="G126" s="153"/>
      <c r="H126" s="153"/>
      <c r="I126" s="153"/>
      <c r="J126" s="154">
        <f>J234</f>
        <v>0</v>
      </c>
      <c r="K126" s="151"/>
      <c r="L126" s="155"/>
    </row>
    <row r="127" spans="2:12" s="10" customFormat="1" ht="19.899999999999999" customHeight="1">
      <c r="B127" s="150"/>
      <c r="C127" s="151"/>
      <c r="D127" s="152" t="s">
        <v>292</v>
      </c>
      <c r="E127" s="153"/>
      <c r="F127" s="153"/>
      <c r="G127" s="153"/>
      <c r="H127" s="153"/>
      <c r="I127" s="153"/>
      <c r="J127" s="154">
        <f>J236</f>
        <v>0</v>
      </c>
      <c r="K127" s="151"/>
      <c r="L127" s="155"/>
    </row>
    <row r="128" spans="2:12" s="9" customFormat="1" ht="24.95" customHeight="1">
      <c r="B128" s="144"/>
      <c r="C128" s="145"/>
      <c r="D128" s="146" t="s">
        <v>293</v>
      </c>
      <c r="E128" s="147"/>
      <c r="F128" s="147"/>
      <c r="G128" s="147"/>
      <c r="H128" s="147"/>
      <c r="I128" s="147"/>
      <c r="J128" s="148">
        <f>J239</f>
        <v>0</v>
      </c>
      <c r="K128" s="145"/>
      <c r="L128" s="149"/>
    </row>
    <row r="129" spans="2:12" s="10" customFormat="1" ht="19.899999999999999" customHeight="1">
      <c r="B129" s="150"/>
      <c r="C129" s="151"/>
      <c r="D129" s="152" t="s">
        <v>294</v>
      </c>
      <c r="E129" s="153"/>
      <c r="F129" s="153"/>
      <c r="G129" s="153"/>
      <c r="H129" s="153"/>
      <c r="I129" s="153"/>
      <c r="J129" s="154">
        <f>J240</f>
        <v>0</v>
      </c>
      <c r="K129" s="151"/>
      <c r="L129" s="155"/>
    </row>
    <row r="130" spans="2:12" s="10" customFormat="1" ht="19.899999999999999" customHeight="1">
      <c r="B130" s="150"/>
      <c r="C130" s="151"/>
      <c r="D130" s="152" t="s">
        <v>295</v>
      </c>
      <c r="E130" s="153"/>
      <c r="F130" s="153"/>
      <c r="G130" s="153"/>
      <c r="H130" s="153"/>
      <c r="I130" s="153"/>
      <c r="J130" s="154">
        <f>J243</f>
        <v>0</v>
      </c>
      <c r="K130" s="151"/>
      <c r="L130" s="155"/>
    </row>
    <row r="131" spans="2:12" s="9" customFormat="1" ht="24.95" customHeight="1">
      <c r="B131" s="144"/>
      <c r="C131" s="145"/>
      <c r="D131" s="146" t="s">
        <v>293</v>
      </c>
      <c r="E131" s="147"/>
      <c r="F131" s="147"/>
      <c r="G131" s="147"/>
      <c r="H131" s="147"/>
      <c r="I131" s="147"/>
      <c r="J131" s="148">
        <f>J246</f>
        <v>0</v>
      </c>
      <c r="K131" s="145"/>
      <c r="L131" s="149"/>
    </row>
    <row r="132" spans="2:12" s="10" customFormat="1" ht="19.899999999999999" customHeight="1">
      <c r="B132" s="150"/>
      <c r="C132" s="151"/>
      <c r="D132" s="152" t="s">
        <v>296</v>
      </c>
      <c r="E132" s="153"/>
      <c r="F132" s="153"/>
      <c r="G132" s="153"/>
      <c r="H132" s="153"/>
      <c r="I132" s="153"/>
      <c r="J132" s="154">
        <f>J247</f>
        <v>0</v>
      </c>
      <c r="K132" s="151"/>
      <c r="L132" s="155"/>
    </row>
    <row r="133" spans="2:12" s="9" customFormat="1" ht="24.95" customHeight="1">
      <c r="B133" s="144"/>
      <c r="C133" s="145"/>
      <c r="D133" s="146" t="s">
        <v>153</v>
      </c>
      <c r="E133" s="147"/>
      <c r="F133" s="147"/>
      <c r="G133" s="147"/>
      <c r="H133" s="147"/>
      <c r="I133" s="147"/>
      <c r="J133" s="148">
        <f>J253</f>
        <v>0</v>
      </c>
      <c r="K133" s="145"/>
      <c r="L133" s="149"/>
    </row>
    <row r="134" spans="2:12" s="10" customFormat="1" ht="19.899999999999999" customHeight="1">
      <c r="B134" s="150"/>
      <c r="C134" s="151"/>
      <c r="D134" s="152" t="s">
        <v>297</v>
      </c>
      <c r="E134" s="153"/>
      <c r="F134" s="153"/>
      <c r="G134" s="153"/>
      <c r="H134" s="153"/>
      <c r="I134" s="153"/>
      <c r="J134" s="154">
        <f>J254</f>
        <v>0</v>
      </c>
      <c r="K134" s="151"/>
      <c r="L134" s="155"/>
    </row>
    <row r="135" spans="2:12" s="10" customFormat="1" ht="19.899999999999999" customHeight="1">
      <c r="B135" s="150"/>
      <c r="C135" s="151"/>
      <c r="D135" s="152" t="s">
        <v>298</v>
      </c>
      <c r="E135" s="153"/>
      <c r="F135" s="153"/>
      <c r="G135" s="153"/>
      <c r="H135" s="153"/>
      <c r="I135" s="153"/>
      <c r="J135" s="154">
        <f>J257</f>
        <v>0</v>
      </c>
      <c r="K135" s="151"/>
      <c r="L135" s="155"/>
    </row>
    <row r="136" spans="2:12" s="10" customFormat="1" ht="19.899999999999999" customHeight="1">
      <c r="B136" s="150"/>
      <c r="C136" s="151"/>
      <c r="D136" s="152" t="s">
        <v>299</v>
      </c>
      <c r="E136" s="153"/>
      <c r="F136" s="153"/>
      <c r="G136" s="153"/>
      <c r="H136" s="153"/>
      <c r="I136" s="153"/>
      <c r="J136" s="154">
        <f>J259</f>
        <v>0</v>
      </c>
      <c r="K136" s="151"/>
      <c r="L136" s="155"/>
    </row>
    <row r="137" spans="2:12" s="10" customFormat="1" ht="19.899999999999999" customHeight="1">
      <c r="B137" s="150"/>
      <c r="C137" s="151"/>
      <c r="D137" s="152" t="s">
        <v>300</v>
      </c>
      <c r="E137" s="153"/>
      <c r="F137" s="153"/>
      <c r="G137" s="153"/>
      <c r="H137" s="153"/>
      <c r="I137" s="153"/>
      <c r="J137" s="154">
        <f>J261</f>
        <v>0</v>
      </c>
      <c r="K137" s="151"/>
      <c r="L137" s="155"/>
    </row>
    <row r="138" spans="2:12" s="10" customFormat="1" ht="19.899999999999999" customHeight="1">
      <c r="B138" s="150"/>
      <c r="C138" s="151"/>
      <c r="D138" s="152" t="s">
        <v>301</v>
      </c>
      <c r="E138" s="153"/>
      <c r="F138" s="153"/>
      <c r="G138" s="153"/>
      <c r="H138" s="153"/>
      <c r="I138" s="153"/>
      <c r="J138" s="154">
        <f>J263</f>
        <v>0</v>
      </c>
      <c r="K138" s="151"/>
      <c r="L138" s="155"/>
    </row>
    <row r="139" spans="2:12" s="10" customFormat="1" ht="19.899999999999999" customHeight="1">
      <c r="B139" s="150"/>
      <c r="C139" s="151"/>
      <c r="D139" s="152" t="s">
        <v>302</v>
      </c>
      <c r="E139" s="153"/>
      <c r="F139" s="153"/>
      <c r="G139" s="153"/>
      <c r="H139" s="153"/>
      <c r="I139" s="153"/>
      <c r="J139" s="154">
        <f>J265</f>
        <v>0</v>
      </c>
      <c r="K139" s="151"/>
      <c r="L139" s="155"/>
    </row>
    <row r="140" spans="2:12" s="10" customFormat="1" ht="19.899999999999999" customHeight="1">
      <c r="B140" s="150"/>
      <c r="C140" s="151"/>
      <c r="D140" s="152" t="s">
        <v>303</v>
      </c>
      <c r="E140" s="153"/>
      <c r="F140" s="153"/>
      <c r="G140" s="153"/>
      <c r="H140" s="153"/>
      <c r="I140" s="153"/>
      <c r="J140" s="154">
        <f>J267</f>
        <v>0</v>
      </c>
      <c r="K140" s="151"/>
      <c r="L140" s="155"/>
    </row>
    <row r="141" spans="2:12" s="10" customFormat="1" ht="19.899999999999999" customHeight="1">
      <c r="B141" s="150"/>
      <c r="C141" s="151"/>
      <c r="D141" s="152" t="s">
        <v>154</v>
      </c>
      <c r="E141" s="153"/>
      <c r="F141" s="153"/>
      <c r="G141" s="153"/>
      <c r="H141" s="153"/>
      <c r="I141" s="153"/>
      <c r="J141" s="154">
        <f>J269</f>
        <v>0</v>
      </c>
      <c r="K141" s="151"/>
      <c r="L141" s="155"/>
    </row>
    <row r="142" spans="2:12" s="10" customFormat="1" ht="19.899999999999999" customHeight="1">
      <c r="B142" s="150"/>
      <c r="C142" s="151"/>
      <c r="D142" s="152" t="s">
        <v>304</v>
      </c>
      <c r="E142" s="153"/>
      <c r="F142" s="153"/>
      <c r="G142" s="153"/>
      <c r="H142" s="153"/>
      <c r="I142" s="153"/>
      <c r="J142" s="154">
        <f>J274</f>
        <v>0</v>
      </c>
      <c r="K142" s="151"/>
      <c r="L142" s="155"/>
    </row>
    <row r="143" spans="2:12" s="10" customFormat="1" ht="19.899999999999999" customHeight="1">
      <c r="B143" s="150"/>
      <c r="C143" s="151"/>
      <c r="D143" s="152" t="s">
        <v>305</v>
      </c>
      <c r="E143" s="153"/>
      <c r="F143" s="153"/>
      <c r="G143" s="153"/>
      <c r="H143" s="153"/>
      <c r="I143" s="153"/>
      <c r="J143" s="154">
        <f>J277</f>
        <v>0</v>
      </c>
      <c r="K143" s="151"/>
      <c r="L143" s="155"/>
    </row>
    <row r="144" spans="2:12" s="10" customFormat="1" ht="19.899999999999999" customHeight="1">
      <c r="B144" s="150"/>
      <c r="C144" s="151"/>
      <c r="D144" s="152" t="s">
        <v>155</v>
      </c>
      <c r="E144" s="153"/>
      <c r="F144" s="153"/>
      <c r="G144" s="153"/>
      <c r="H144" s="153"/>
      <c r="I144" s="153"/>
      <c r="J144" s="154">
        <f>J282</f>
        <v>0</v>
      </c>
      <c r="K144" s="151"/>
      <c r="L144" s="155"/>
    </row>
    <row r="145" spans="1:31" s="10" customFormat="1" ht="19.899999999999999" customHeight="1">
      <c r="B145" s="150"/>
      <c r="C145" s="151"/>
      <c r="D145" s="152" t="s">
        <v>156</v>
      </c>
      <c r="E145" s="153"/>
      <c r="F145" s="153"/>
      <c r="G145" s="153"/>
      <c r="H145" s="153"/>
      <c r="I145" s="153"/>
      <c r="J145" s="154">
        <f>J286</f>
        <v>0</v>
      </c>
      <c r="K145" s="151"/>
      <c r="L145" s="155"/>
    </row>
    <row r="146" spans="1:31" s="10" customFormat="1" ht="19.899999999999999" customHeight="1">
      <c r="B146" s="150"/>
      <c r="C146" s="151"/>
      <c r="D146" s="152" t="s">
        <v>306</v>
      </c>
      <c r="E146" s="153"/>
      <c r="F146" s="153"/>
      <c r="G146" s="153"/>
      <c r="H146" s="153"/>
      <c r="I146" s="153"/>
      <c r="J146" s="154">
        <f>J288</f>
        <v>0</v>
      </c>
      <c r="K146" s="151"/>
      <c r="L146" s="155"/>
    </row>
    <row r="147" spans="1:31" s="10" customFormat="1" ht="19.899999999999999" customHeight="1">
      <c r="B147" s="150"/>
      <c r="C147" s="151"/>
      <c r="D147" s="152" t="s">
        <v>307</v>
      </c>
      <c r="E147" s="153"/>
      <c r="F147" s="153"/>
      <c r="G147" s="153"/>
      <c r="H147" s="153"/>
      <c r="I147" s="153"/>
      <c r="J147" s="154">
        <f>J290</f>
        <v>0</v>
      </c>
      <c r="K147" s="151"/>
      <c r="L147" s="155"/>
    </row>
    <row r="148" spans="1:31" s="10" customFormat="1" ht="19.899999999999999" customHeight="1">
      <c r="B148" s="150"/>
      <c r="C148" s="151"/>
      <c r="D148" s="152" t="s">
        <v>308</v>
      </c>
      <c r="E148" s="153"/>
      <c r="F148" s="153"/>
      <c r="G148" s="153"/>
      <c r="H148" s="153"/>
      <c r="I148" s="153"/>
      <c r="J148" s="154">
        <f>J297</f>
        <v>0</v>
      </c>
      <c r="K148" s="151"/>
      <c r="L148" s="155"/>
    </row>
    <row r="149" spans="1:31" s="10" customFormat="1" ht="19.899999999999999" customHeight="1">
      <c r="B149" s="150"/>
      <c r="C149" s="151"/>
      <c r="D149" s="152" t="s">
        <v>309</v>
      </c>
      <c r="E149" s="153"/>
      <c r="F149" s="153"/>
      <c r="G149" s="153"/>
      <c r="H149" s="153"/>
      <c r="I149" s="153"/>
      <c r="J149" s="154">
        <f>J300</f>
        <v>0</v>
      </c>
      <c r="K149" s="151"/>
      <c r="L149" s="155"/>
    </row>
    <row r="150" spans="1:31" s="10" customFormat="1" ht="19.899999999999999" customHeight="1">
      <c r="B150" s="150"/>
      <c r="C150" s="151"/>
      <c r="D150" s="152" t="s">
        <v>157</v>
      </c>
      <c r="E150" s="153"/>
      <c r="F150" s="153"/>
      <c r="G150" s="153"/>
      <c r="H150" s="153"/>
      <c r="I150" s="153"/>
      <c r="J150" s="154">
        <f>J303</f>
        <v>0</v>
      </c>
      <c r="K150" s="151"/>
      <c r="L150" s="155"/>
    </row>
    <row r="151" spans="1:31" s="2" customFormat="1" ht="21.75" customHeight="1">
      <c r="A151" s="31"/>
      <c r="B151" s="32"/>
      <c r="C151" s="33"/>
      <c r="D151" s="33"/>
      <c r="E151" s="33"/>
      <c r="F151" s="33"/>
      <c r="G151" s="33"/>
      <c r="H151" s="33"/>
      <c r="I151" s="33"/>
      <c r="J151" s="33"/>
      <c r="K151" s="33"/>
      <c r="L151" s="48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spans="1:31" s="2" customFormat="1" ht="6.95" customHeight="1">
      <c r="A152" s="31"/>
      <c r="B152" s="51"/>
      <c r="C152" s="52"/>
      <c r="D152" s="52"/>
      <c r="E152" s="52"/>
      <c r="F152" s="52"/>
      <c r="G152" s="52"/>
      <c r="H152" s="52"/>
      <c r="I152" s="52"/>
      <c r="J152" s="52"/>
      <c r="K152" s="52"/>
      <c r="L152" s="48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6" spans="1:31" s="2" customFormat="1" ht="6.95" customHeight="1">
      <c r="A156" s="31"/>
      <c r="B156" s="53"/>
      <c r="C156" s="54"/>
      <c r="D156" s="54"/>
      <c r="E156" s="54"/>
      <c r="F156" s="54"/>
      <c r="G156" s="54"/>
      <c r="H156" s="54"/>
      <c r="I156" s="54"/>
      <c r="J156" s="54"/>
      <c r="K156" s="54"/>
      <c r="L156" s="48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spans="1:31" s="2" customFormat="1" ht="24.95" customHeight="1">
      <c r="A157" s="31"/>
      <c r="B157" s="32"/>
      <c r="C157" s="20" t="s">
        <v>158</v>
      </c>
      <c r="D157" s="33"/>
      <c r="E157" s="33"/>
      <c r="F157" s="33"/>
      <c r="G157" s="33"/>
      <c r="H157" s="33"/>
      <c r="I157" s="33"/>
      <c r="J157" s="33"/>
      <c r="K157" s="33"/>
      <c r="L157" s="48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spans="1:31" s="2" customFormat="1" ht="6.95" customHeight="1">
      <c r="A158" s="31"/>
      <c r="B158" s="32"/>
      <c r="C158" s="33"/>
      <c r="D158" s="33"/>
      <c r="E158" s="33"/>
      <c r="F158" s="33"/>
      <c r="G158" s="33"/>
      <c r="H158" s="33"/>
      <c r="I158" s="33"/>
      <c r="J158" s="33"/>
      <c r="K158" s="33"/>
      <c r="L158" s="48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spans="1:31" s="2" customFormat="1" ht="12" customHeight="1">
      <c r="A159" s="31"/>
      <c r="B159" s="32"/>
      <c r="C159" s="26" t="s">
        <v>14</v>
      </c>
      <c r="D159" s="33"/>
      <c r="E159" s="33"/>
      <c r="F159" s="33"/>
      <c r="G159" s="33"/>
      <c r="H159" s="33"/>
      <c r="I159" s="33"/>
      <c r="J159" s="33"/>
      <c r="K159" s="33"/>
      <c r="L159" s="48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spans="1:31" s="2" customFormat="1" ht="23.25" customHeight="1">
      <c r="A160" s="31"/>
      <c r="B160" s="32"/>
      <c r="C160" s="33"/>
      <c r="D160" s="33"/>
      <c r="E160" s="337" t="str">
        <f>E7</f>
        <v>Vypracovanie proj.dokum.modernizácie riadenia križovatiek cestnou dopravnou signalizáciou s preferenciou MHD-Petržalka</v>
      </c>
      <c r="F160" s="338"/>
      <c r="G160" s="338"/>
      <c r="H160" s="338"/>
      <c r="I160" s="33"/>
      <c r="J160" s="33"/>
      <c r="K160" s="33"/>
      <c r="L160" s="48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spans="1:65" s="2" customFormat="1" ht="12" customHeight="1">
      <c r="A161" s="31"/>
      <c r="B161" s="32"/>
      <c r="C161" s="26" t="s">
        <v>135</v>
      </c>
      <c r="D161" s="33"/>
      <c r="E161" s="33"/>
      <c r="F161" s="33"/>
      <c r="G161" s="33"/>
      <c r="H161" s="33"/>
      <c r="I161" s="33"/>
      <c r="J161" s="33"/>
      <c r="K161" s="33"/>
      <c r="L161" s="48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spans="1:65" s="2" customFormat="1" ht="16.5" customHeight="1">
      <c r="A162" s="31"/>
      <c r="B162" s="32"/>
      <c r="C162" s="33"/>
      <c r="D162" s="33"/>
      <c r="E162" s="307" t="str">
        <f>E9</f>
        <v>102 - 102-00 Debarierizačné úpravy križovatky 543</v>
      </c>
      <c r="F162" s="336"/>
      <c r="G162" s="336"/>
      <c r="H162" s="336"/>
      <c r="I162" s="33"/>
      <c r="J162" s="33"/>
      <c r="K162" s="33"/>
      <c r="L162" s="48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spans="1:65" s="2" customFormat="1" ht="6.95" customHeight="1">
      <c r="A163" s="31"/>
      <c r="B163" s="32"/>
      <c r="C163" s="33"/>
      <c r="D163" s="33"/>
      <c r="E163" s="33"/>
      <c r="F163" s="33"/>
      <c r="G163" s="33"/>
      <c r="H163" s="33"/>
      <c r="I163" s="33"/>
      <c r="J163" s="33"/>
      <c r="K163" s="33"/>
      <c r="L163" s="48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spans="1:65" s="2" customFormat="1" ht="12" customHeight="1">
      <c r="A164" s="31"/>
      <c r="B164" s="32"/>
      <c r="C164" s="26" t="s">
        <v>18</v>
      </c>
      <c r="D164" s="33"/>
      <c r="E164" s="33"/>
      <c r="F164" s="24" t="str">
        <f>F12</f>
        <v>Bratislava V.</v>
      </c>
      <c r="G164" s="33"/>
      <c r="H164" s="33"/>
      <c r="I164" s="26" t="s">
        <v>20</v>
      </c>
      <c r="J164" s="63" t="str">
        <f>IF(J12="","",J12)</f>
        <v>19. 11. 2020</v>
      </c>
      <c r="K164" s="33"/>
      <c r="L164" s="48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spans="1:65" s="2" customFormat="1" ht="6.95" customHeight="1">
      <c r="A165" s="31"/>
      <c r="B165" s="32"/>
      <c r="C165" s="33"/>
      <c r="D165" s="33"/>
      <c r="E165" s="33"/>
      <c r="F165" s="33"/>
      <c r="G165" s="33"/>
      <c r="H165" s="33"/>
      <c r="I165" s="33"/>
      <c r="J165" s="33"/>
      <c r="K165" s="33"/>
      <c r="L165" s="48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spans="1:65" s="2" customFormat="1" ht="15.2" customHeight="1">
      <c r="A166" s="31"/>
      <c r="B166" s="32"/>
      <c r="C166" s="26" t="s">
        <v>22</v>
      </c>
      <c r="D166" s="33"/>
      <c r="E166" s="33"/>
      <c r="F166" s="24" t="str">
        <f>E15</f>
        <v>Hlavné mesto Slovenskej republiky BRATISLAVA</v>
      </c>
      <c r="G166" s="33"/>
      <c r="H166" s="33"/>
      <c r="I166" s="26" t="s">
        <v>28</v>
      </c>
      <c r="J166" s="29" t="str">
        <f>E21</f>
        <v xml:space="preserve"> </v>
      </c>
      <c r="K166" s="33"/>
      <c r="L166" s="48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spans="1:65" s="2" customFormat="1" ht="15.2" customHeight="1">
      <c r="A167" s="31"/>
      <c r="B167" s="32"/>
      <c r="C167" s="26" t="s">
        <v>26</v>
      </c>
      <c r="D167" s="33"/>
      <c r="E167" s="33"/>
      <c r="F167" s="24" t="str">
        <f>IF(E18="","",E18)</f>
        <v>Vyplň údaj</v>
      </c>
      <c r="G167" s="33"/>
      <c r="H167" s="33"/>
      <c r="I167" s="26" t="s">
        <v>30</v>
      </c>
      <c r="J167" s="29" t="str">
        <f>E24</f>
        <v xml:space="preserve"> </v>
      </c>
      <c r="K167" s="33"/>
      <c r="L167" s="48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spans="1:65" s="2" customFormat="1" ht="10.35" customHeight="1">
      <c r="A168" s="31"/>
      <c r="B168" s="32"/>
      <c r="C168" s="33"/>
      <c r="D168" s="33"/>
      <c r="E168" s="33"/>
      <c r="F168" s="33"/>
      <c r="G168" s="33"/>
      <c r="H168" s="33"/>
      <c r="I168" s="33"/>
      <c r="J168" s="33"/>
      <c r="K168" s="33"/>
      <c r="L168" s="48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spans="1:65" s="11" customFormat="1" ht="29.25" customHeight="1">
      <c r="A169" s="156"/>
      <c r="B169" s="157"/>
      <c r="C169" s="158" t="s">
        <v>159</v>
      </c>
      <c r="D169" s="159" t="s">
        <v>57</v>
      </c>
      <c r="E169" s="159" t="s">
        <v>53</v>
      </c>
      <c r="F169" s="159" t="s">
        <v>54</v>
      </c>
      <c r="G169" s="159" t="s">
        <v>160</v>
      </c>
      <c r="H169" s="159" t="s">
        <v>161</v>
      </c>
      <c r="I169" s="159" t="s">
        <v>162</v>
      </c>
      <c r="J169" s="160" t="s">
        <v>139</v>
      </c>
      <c r="K169" s="161" t="s">
        <v>163</v>
      </c>
      <c r="L169" s="162"/>
      <c r="M169" s="72" t="s">
        <v>1</v>
      </c>
      <c r="N169" s="73" t="s">
        <v>36</v>
      </c>
      <c r="O169" s="73" t="s">
        <v>164</v>
      </c>
      <c r="P169" s="73" t="s">
        <v>165</v>
      </c>
      <c r="Q169" s="73" t="s">
        <v>166</v>
      </c>
      <c r="R169" s="73" t="s">
        <v>167</v>
      </c>
      <c r="S169" s="73" t="s">
        <v>168</v>
      </c>
      <c r="T169" s="74" t="s">
        <v>169</v>
      </c>
      <c r="U169" s="156"/>
      <c r="V169" s="156"/>
      <c r="W169" s="156"/>
      <c r="X169" s="156"/>
      <c r="Y169" s="156"/>
      <c r="Z169" s="156"/>
      <c r="AA169" s="156"/>
      <c r="AB169" s="156"/>
      <c r="AC169" s="156"/>
      <c r="AD169" s="156"/>
      <c r="AE169" s="156"/>
    </row>
    <row r="170" spans="1:65" s="2" customFormat="1" ht="22.9" customHeight="1">
      <c r="A170" s="31"/>
      <c r="B170" s="32"/>
      <c r="C170" s="79" t="s">
        <v>140</v>
      </c>
      <c r="D170" s="33"/>
      <c r="E170" s="33"/>
      <c r="F170" s="33"/>
      <c r="G170" s="33"/>
      <c r="H170" s="33"/>
      <c r="I170" s="33"/>
      <c r="J170" s="163">
        <f>BK170</f>
        <v>0</v>
      </c>
      <c r="K170" s="33"/>
      <c r="L170" s="36"/>
      <c r="M170" s="75"/>
      <c r="N170" s="164"/>
      <c r="O170" s="76"/>
      <c r="P170" s="165">
        <f>P171+P182+P213+P216+P222+P233+P239+P246+P253</f>
        <v>0</v>
      </c>
      <c r="Q170" s="76"/>
      <c r="R170" s="165">
        <f>R171+R182+R213+R216+R222+R233+R239+R246+R253</f>
        <v>358.3425909</v>
      </c>
      <c r="S170" s="76"/>
      <c r="T170" s="166">
        <f>T171+T182+T213+T216+T222+T233+T239+T246+T253</f>
        <v>256.339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T170" s="14" t="s">
        <v>71</v>
      </c>
      <c r="AU170" s="14" t="s">
        <v>141</v>
      </c>
      <c r="BK170" s="167">
        <f>BK171+BK182+BK213+BK216+BK222+BK233+BK239+BK246+BK253</f>
        <v>0</v>
      </c>
    </row>
    <row r="171" spans="1:65" s="12" customFormat="1" ht="25.9" customHeight="1">
      <c r="B171" s="168"/>
      <c r="C171" s="169"/>
      <c r="D171" s="170" t="s">
        <v>71</v>
      </c>
      <c r="E171" s="171" t="s">
        <v>170</v>
      </c>
      <c r="F171" s="171" t="s">
        <v>171</v>
      </c>
      <c r="G171" s="169"/>
      <c r="H171" s="169"/>
      <c r="I171" s="172"/>
      <c r="J171" s="173">
        <f>BK171</f>
        <v>0</v>
      </c>
      <c r="K171" s="169"/>
      <c r="L171" s="174"/>
      <c r="M171" s="175"/>
      <c r="N171" s="176"/>
      <c r="O171" s="176"/>
      <c r="P171" s="177">
        <f>P172+P174+P176+P178+P180</f>
        <v>0</v>
      </c>
      <c r="Q171" s="176"/>
      <c r="R171" s="177">
        <f>R172+R174+R176+R178+R180</f>
        <v>0</v>
      </c>
      <c r="S171" s="176"/>
      <c r="T171" s="178">
        <f>T172+T174+T176+T178+T180</f>
        <v>0</v>
      </c>
      <c r="AR171" s="179" t="s">
        <v>80</v>
      </c>
      <c r="AT171" s="180" t="s">
        <v>71</v>
      </c>
      <c r="AU171" s="180" t="s">
        <v>72</v>
      </c>
      <c r="AY171" s="179" t="s">
        <v>172</v>
      </c>
      <c r="BK171" s="181">
        <f>BK172+BK174+BK176+BK178+BK180</f>
        <v>0</v>
      </c>
    </row>
    <row r="172" spans="1:65" s="12" customFormat="1" ht="22.9" customHeight="1">
      <c r="B172" s="168"/>
      <c r="C172" s="169"/>
      <c r="D172" s="170" t="s">
        <v>71</v>
      </c>
      <c r="E172" s="182" t="s">
        <v>173</v>
      </c>
      <c r="F172" s="182" t="s">
        <v>174</v>
      </c>
      <c r="G172" s="169"/>
      <c r="H172" s="169"/>
      <c r="I172" s="172"/>
      <c r="J172" s="183">
        <f>BK172</f>
        <v>0</v>
      </c>
      <c r="K172" s="169"/>
      <c r="L172" s="174"/>
      <c r="M172" s="175"/>
      <c r="N172" s="176"/>
      <c r="O172" s="176"/>
      <c r="P172" s="177">
        <f>P173</f>
        <v>0</v>
      </c>
      <c r="Q172" s="176"/>
      <c r="R172" s="177">
        <f>R173</f>
        <v>0</v>
      </c>
      <c r="S172" s="176"/>
      <c r="T172" s="178">
        <f>T173</f>
        <v>0</v>
      </c>
      <c r="AR172" s="179" t="s">
        <v>80</v>
      </c>
      <c r="AT172" s="180" t="s">
        <v>71</v>
      </c>
      <c r="AU172" s="180" t="s">
        <v>80</v>
      </c>
      <c r="AY172" s="179" t="s">
        <v>172</v>
      </c>
      <c r="BK172" s="181">
        <f>BK173</f>
        <v>0</v>
      </c>
    </row>
    <row r="173" spans="1:65" s="2" customFormat="1" ht="24.2" customHeight="1">
      <c r="A173" s="31"/>
      <c r="B173" s="32"/>
      <c r="C173" s="184" t="s">
        <v>80</v>
      </c>
      <c r="D173" s="184" t="s">
        <v>175</v>
      </c>
      <c r="E173" s="185" t="s">
        <v>310</v>
      </c>
      <c r="F173" s="186" t="s">
        <v>311</v>
      </c>
      <c r="G173" s="187" t="s">
        <v>178</v>
      </c>
      <c r="H173" s="188">
        <v>1</v>
      </c>
      <c r="I173" s="189"/>
      <c r="J173" s="188">
        <f>ROUND(I173*H173,2)</f>
        <v>0</v>
      </c>
      <c r="K173" s="190"/>
      <c r="L173" s="36"/>
      <c r="M173" s="191" t="s">
        <v>1</v>
      </c>
      <c r="N173" s="192" t="s">
        <v>38</v>
      </c>
      <c r="O173" s="68"/>
      <c r="P173" s="193">
        <f>O173*H173</f>
        <v>0</v>
      </c>
      <c r="Q173" s="193">
        <v>0</v>
      </c>
      <c r="R173" s="193">
        <f>Q173*H173</f>
        <v>0</v>
      </c>
      <c r="S173" s="193">
        <v>0</v>
      </c>
      <c r="T173" s="194">
        <f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179</v>
      </c>
      <c r="AT173" s="195" t="s">
        <v>175</v>
      </c>
      <c r="AU173" s="195" t="s">
        <v>180</v>
      </c>
      <c r="AY173" s="14" t="s">
        <v>172</v>
      </c>
      <c r="BE173" s="196">
        <f>IF(N173="základná",J173,0)</f>
        <v>0</v>
      </c>
      <c r="BF173" s="196">
        <f>IF(N173="znížená",J173,0)</f>
        <v>0</v>
      </c>
      <c r="BG173" s="196">
        <f>IF(N173="zákl. prenesená",J173,0)</f>
        <v>0</v>
      </c>
      <c r="BH173" s="196">
        <f>IF(N173="zníž. prenesená",J173,0)</f>
        <v>0</v>
      </c>
      <c r="BI173" s="196">
        <f>IF(N173="nulová",J173,0)</f>
        <v>0</v>
      </c>
      <c r="BJ173" s="14" t="s">
        <v>180</v>
      </c>
      <c r="BK173" s="196">
        <f>ROUND(I173*H173,2)</f>
        <v>0</v>
      </c>
      <c r="BL173" s="14" t="s">
        <v>179</v>
      </c>
      <c r="BM173" s="195" t="s">
        <v>312</v>
      </c>
    </row>
    <row r="174" spans="1:65" s="12" customFormat="1" ht="22.9" customHeight="1">
      <c r="B174" s="168"/>
      <c r="C174" s="169"/>
      <c r="D174" s="170" t="s">
        <v>71</v>
      </c>
      <c r="E174" s="182" t="s">
        <v>182</v>
      </c>
      <c r="F174" s="182" t="s">
        <v>183</v>
      </c>
      <c r="G174" s="169"/>
      <c r="H174" s="169"/>
      <c r="I174" s="172"/>
      <c r="J174" s="183">
        <f>BK174</f>
        <v>0</v>
      </c>
      <c r="K174" s="169"/>
      <c r="L174" s="174"/>
      <c r="M174" s="175"/>
      <c r="N174" s="176"/>
      <c r="O174" s="176"/>
      <c r="P174" s="177">
        <f>P175</f>
        <v>0</v>
      </c>
      <c r="Q174" s="176"/>
      <c r="R174" s="177">
        <f>R175</f>
        <v>0</v>
      </c>
      <c r="S174" s="176"/>
      <c r="T174" s="178">
        <f>T175</f>
        <v>0</v>
      </c>
      <c r="AR174" s="179" t="s">
        <v>80</v>
      </c>
      <c r="AT174" s="180" t="s">
        <v>71</v>
      </c>
      <c r="AU174" s="180" t="s">
        <v>80</v>
      </c>
      <c r="AY174" s="179" t="s">
        <v>172</v>
      </c>
      <c r="BK174" s="181">
        <f>BK175</f>
        <v>0</v>
      </c>
    </row>
    <row r="175" spans="1:65" s="2" customFormat="1" ht="37.9" customHeight="1">
      <c r="A175" s="31"/>
      <c r="B175" s="32"/>
      <c r="C175" s="184" t="s">
        <v>180</v>
      </c>
      <c r="D175" s="184" t="s">
        <v>175</v>
      </c>
      <c r="E175" s="185" t="s">
        <v>313</v>
      </c>
      <c r="F175" s="186" t="s">
        <v>314</v>
      </c>
      <c r="G175" s="187" t="s">
        <v>178</v>
      </c>
      <c r="H175" s="188">
        <v>1</v>
      </c>
      <c r="I175" s="189"/>
      <c r="J175" s="188">
        <f>ROUND(I175*H175,2)</f>
        <v>0</v>
      </c>
      <c r="K175" s="190"/>
      <c r="L175" s="36"/>
      <c r="M175" s="191" t="s">
        <v>1</v>
      </c>
      <c r="N175" s="192" t="s">
        <v>38</v>
      </c>
      <c r="O175" s="68"/>
      <c r="P175" s="193">
        <f>O175*H175</f>
        <v>0</v>
      </c>
      <c r="Q175" s="193">
        <v>0</v>
      </c>
      <c r="R175" s="193">
        <f>Q175*H175</f>
        <v>0</v>
      </c>
      <c r="S175" s="193">
        <v>0</v>
      </c>
      <c r="T175" s="194">
        <f>S175*H175</f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179</v>
      </c>
      <c r="AT175" s="195" t="s">
        <v>175</v>
      </c>
      <c r="AU175" s="195" t="s">
        <v>180</v>
      </c>
      <c r="AY175" s="14" t="s">
        <v>172</v>
      </c>
      <c r="BE175" s="196">
        <f>IF(N175="základná",J175,0)</f>
        <v>0</v>
      </c>
      <c r="BF175" s="196">
        <f>IF(N175="znížená",J175,0)</f>
        <v>0</v>
      </c>
      <c r="BG175" s="196">
        <f>IF(N175="zákl. prenesená",J175,0)</f>
        <v>0</v>
      </c>
      <c r="BH175" s="196">
        <f>IF(N175="zníž. prenesená",J175,0)</f>
        <v>0</v>
      </c>
      <c r="BI175" s="196">
        <f>IF(N175="nulová",J175,0)</f>
        <v>0</v>
      </c>
      <c r="BJ175" s="14" t="s">
        <v>180</v>
      </c>
      <c r="BK175" s="196">
        <f>ROUND(I175*H175,2)</f>
        <v>0</v>
      </c>
      <c r="BL175" s="14" t="s">
        <v>179</v>
      </c>
      <c r="BM175" s="195" t="s">
        <v>315</v>
      </c>
    </row>
    <row r="176" spans="1:65" s="12" customFormat="1" ht="22.9" customHeight="1">
      <c r="B176" s="168"/>
      <c r="C176" s="169"/>
      <c r="D176" s="170" t="s">
        <v>71</v>
      </c>
      <c r="E176" s="182" t="s">
        <v>187</v>
      </c>
      <c r="F176" s="182" t="s">
        <v>188</v>
      </c>
      <c r="G176" s="169"/>
      <c r="H176" s="169"/>
      <c r="I176" s="172"/>
      <c r="J176" s="183">
        <f>BK176</f>
        <v>0</v>
      </c>
      <c r="K176" s="169"/>
      <c r="L176" s="174"/>
      <c r="M176" s="175"/>
      <c r="N176" s="176"/>
      <c r="O176" s="176"/>
      <c r="P176" s="177">
        <f>P177</f>
        <v>0</v>
      </c>
      <c r="Q176" s="176"/>
      <c r="R176" s="177">
        <f>R177</f>
        <v>0</v>
      </c>
      <c r="S176" s="176"/>
      <c r="T176" s="178">
        <f>T177</f>
        <v>0</v>
      </c>
      <c r="AR176" s="179" t="s">
        <v>80</v>
      </c>
      <c r="AT176" s="180" t="s">
        <v>71</v>
      </c>
      <c r="AU176" s="180" t="s">
        <v>80</v>
      </c>
      <c r="AY176" s="179" t="s">
        <v>172</v>
      </c>
      <c r="BK176" s="181">
        <f>BK177</f>
        <v>0</v>
      </c>
    </row>
    <row r="177" spans="1:65" s="2" customFormat="1" ht="37.9" customHeight="1">
      <c r="A177" s="31"/>
      <c r="B177" s="32"/>
      <c r="C177" s="184" t="s">
        <v>189</v>
      </c>
      <c r="D177" s="184" t="s">
        <v>175</v>
      </c>
      <c r="E177" s="185" t="s">
        <v>316</v>
      </c>
      <c r="F177" s="186" t="s">
        <v>317</v>
      </c>
      <c r="G177" s="187" t="s">
        <v>178</v>
      </c>
      <c r="H177" s="188">
        <v>1</v>
      </c>
      <c r="I177" s="189"/>
      <c r="J177" s="188">
        <f>ROUND(I177*H177,2)</f>
        <v>0</v>
      </c>
      <c r="K177" s="190"/>
      <c r="L177" s="36"/>
      <c r="M177" s="191" t="s">
        <v>1</v>
      </c>
      <c r="N177" s="192" t="s">
        <v>38</v>
      </c>
      <c r="O177" s="68"/>
      <c r="P177" s="193">
        <f>O177*H177</f>
        <v>0</v>
      </c>
      <c r="Q177" s="193">
        <v>0</v>
      </c>
      <c r="R177" s="193">
        <f>Q177*H177</f>
        <v>0</v>
      </c>
      <c r="S177" s="193">
        <v>0</v>
      </c>
      <c r="T177" s="194">
        <f>S177*H177</f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95" t="s">
        <v>179</v>
      </c>
      <c r="AT177" s="195" t="s">
        <v>175</v>
      </c>
      <c r="AU177" s="195" t="s">
        <v>180</v>
      </c>
      <c r="AY177" s="14" t="s">
        <v>172</v>
      </c>
      <c r="BE177" s="196">
        <f>IF(N177="základná",J177,0)</f>
        <v>0</v>
      </c>
      <c r="BF177" s="196">
        <f>IF(N177="znížená",J177,0)</f>
        <v>0</v>
      </c>
      <c r="BG177" s="196">
        <f>IF(N177="zákl. prenesená",J177,0)</f>
        <v>0</v>
      </c>
      <c r="BH177" s="196">
        <f>IF(N177="zníž. prenesená",J177,0)</f>
        <v>0</v>
      </c>
      <c r="BI177" s="196">
        <f>IF(N177="nulová",J177,0)</f>
        <v>0</v>
      </c>
      <c r="BJ177" s="14" t="s">
        <v>180</v>
      </c>
      <c r="BK177" s="196">
        <f>ROUND(I177*H177,2)</f>
        <v>0</v>
      </c>
      <c r="BL177" s="14" t="s">
        <v>179</v>
      </c>
      <c r="BM177" s="195" t="s">
        <v>318</v>
      </c>
    </row>
    <row r="178" spans="1:65" s="12" customFormat="1" ht="22.9" customHeight="1">
      <c r="B178" s="168"/>
      <c r="C178" s="169"/>
      <c r="D178" s="170" t="s">
        <v>71</v>
      </c>
      <c r="E178" s="182" t="s">
        <v>193</v>
      </c>
      <c r="F178" s="182" t="s">
        <v>194</v>
      </c>
      <c r="G178" s="169"/>
      <c r="H178" s="169"/>
      <c r="I178" s="172"/>
      <c r="J178" s="183">
        <f>BK178</f>
        <v>0</v>
      </c>
      <c r="K178" s="169"/>
      <c r="L178" s="174"/>
      <c r="M178" s="175"/>
      <c r="N178" s="176"/>
      <c r="O178" s="176"/>
      <c r="P178" s="177">
        <f>P179</f>
        <v>0</v>
      </c>
      <c r="Q178" s="176"/>
      <c r="R178" s="177">
        <f>R179</f>
        <v>0</v>
      </c>
      <c r="S178" s="176"/>
      <c r="T178" s="178">
        <f>T179</f>
        <v>0</v>
      </c>
      <c r="AR178" s="179" t="s">
        <v>80</v>
      </c>
      <c r="AT178" s="180" t="s">
        <v>71</v>
      </c>
      <c r="AU178" s="180" t="s">
        <v>80</v>
      </c>
      <c r="AY178" s="179" t="s">
        <v>172</v>
      </c>
      <c r="BK178" s="181">
        <f>BK179</f>
        <v>0</v>
      </c>
    </row>
    <row r="179" spans="1:65" s="2" customFormat="1" ht="24.2" customHeight="1">
      <c r="A179" s="31"/>
      <c r="B179" s="32"/>
      <c r="C179" s="184" t="s">
        <v>179</v>
      </c>
      <c r="D179" s="184" t="s">
        <v>175</v>
      </c>
      <c r="E179" s="185" t="s">
        <v>319</v>
      </c>
      <c r="F179" s="186" t="s">
        <v>320</v>
      </c>
      <c r="G179" s="187" t="s">
        <v>178</v>
      </c>
      <c r="H179" s="188">
        <v>1</v>
      </c>
      <c r="I179" s="189"/>
      <c r="J179" s="188">
        <f>ROUND(I179*H179,2)</f>
        <v>0</v>
      </c>
      <c r="K179" s="190"/>
      <c r="L179" s="36"/>
      <c r="M179" s="191" t="s">
        <v>1</v>
      </c>
      <c r="N179" s="192" t="s">
        <v>38</v>
      </c>
      <c r="O179" s="68"/>
      <c r="P179" s="193">
        <f>O179*H179</f>
        <v>0</v>
      </c>
      <c r="Q179" s="193">
        <v>0</v>
      </c>
      <c r="R179" s="193">
        <f>Q179*H179</f>
        <v>0</v>
      </c>
      <c r="S179" s="193">
        <v>0</v>
      </c>
      <c r="T179" s="194">
        <f>S179*H179</f>
        <v>0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95" t="s">
        <v>179</v>
      </c>
      <c r="AT179" s="195" t="s">
        <v>175</v>
      </c>
      <c r="AU179" s="195" t="s">
        <v>180</v>
      </c>
      <c r="AY179" s="14" t="s">
        <v>172</v>
      </c>
      <c r="BE179" s="196">
        <f>IF(N179="základná",J179,0)</f>
        <v>0</v>
      </c>
      <c r="BF179" s="196">
        <f>IF(N179="znížená",J179,0)</f>
        <v>0</v>
      </c>
      <c r="BG179" s="196">
        <f>IF(N179="zákl. prenesená",J179,0)</f>
        <v>0</v>
      </c>
      <c r="BH179" s="196">
        <f>IF(N179="zníž. prenesená",J179,0)</f>
        <v>0</v>
      </c>
      <c r="BI179" s="196">
        <f>IF(N179="nulová",J179,0)</f>
        <v>0</v>
      </c>
      <c r="BJ179" s="14" t="s">
        <v>180</v>
      </c>
      <c r="BK179" s="196">
        <f>ROUND(I179*H179,2)</f>
        <v>0</v>
      </c>
      <c r="BL179" s="14" t="s">
        <v>179</v>
      </c>
      <c r="BM179" s="195" t="s">
        <v>321</v>
      </c>
    </row>
    <row r="180" spans="1:65" s="12" customFormat="1" ht="22.9" customHeight="1">
      <c r="B180" s="168"/>
      <c r="C180" s="169"/>
      <c r="D180" s="170" t="s">
        <v>71</v>
      </c>
      <c r="E180" s="182" t="s">
        <v>198</v>
      </c>
      <c r="F180" s="182" t="s">
        <v>199</v>
      </c>
      <c r="G180" s="169"/>
      <c r="H180" s="169"/>
      <c r="I180" s="172"/>
      <c r="J180" s="183">
        <f>BK180</f>
        <v>0</v>
      </c>
      <c r="K180" s="169"/>
      <c r="L180" s="174"/>
      <c r="M180" s="175"/>
      <c r="N180" s="176"/>
      <c r="O180" s="176"/>
      <c r="P180" s="177">
        <f>P181</f>
        <v>0</v>
      </c>
      <c r="Q180" s="176"/>
      <c r="R180" s="177">
        <f>R181</f>
        <v>0</v>
      </c>
      <c r="S180" s="176"/>
      <c r="T180" s="178">
        <f>T181</f>
        <v>0</v>
      </c>
      <c r="AR180" s="179" t="s">
        <v>80</v>
      </c>
      <c r="AT180" s="180" t="s">
        <v>71</v>
      </c>
      <c r="AU180" s="180" t="s">
        <v>80</v>
      </c>
      <c r="AY180" s="179" t="s">
        <v>172</v>
      </c>
      <c r="BK180" s="181">
        <f>BK181</f>
        <v>0</v>
      </c>
    </row>
    <row r="181" spans="1:65" s="2" customFormat="1" ht="24.2" customHeight="1">
      <c r="A181" s="31"/>
      <c r="B181" s="32"/>
      <c r="C181" s="184" t="s">
        <v>200</v>
      </c>
      <c r="D181" s="184" t="s">
        <v>175</v>
      </c>
      <c r="E181" s="185" t="s">
        <v>322</v>
      </c>
      <c r="F181" s="186" t="s">
        <v>323</v>
      </c>
      <c r="G181" s="187" t="s">
        <v>178</v>
      </c>
      <c r="H181" s="188">
        <v>1</v>
      </c>
      <c r="I181" s="189"/>
      <c r="J181" s="188">
        <f>ROUND(I181*H181,2)</f>
        <v>0</v>
      </c>
      <c r="K181" s="190"/>
      <c r="L181" s="36"/>
      <c r="M181" s="191" t="s">
        <v>1</v>
      </c>
      <c r="N181" s="192" t="s">
        <v>38</v>
      </c>
      <c r="O181" s="68"/>
      <c r="P181" s="193">
        <f>O181*H181</f>
        <v>0</v>
      </c>
      <c r="Q181" s="193">
        <v>0</v>
      </c>
      <c r="R181" s="193">
        <f>Q181*H181</f>
        <v>0</v>
      </c>
      <c r="S181" s="193">
        <v>0</v>
      </c>
      <c r="T181" s="194">
        <f>S181*H181</f>
        <v>0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>IF(N181="základná",J181,0)</f>
        <v>0</v>
      </c>
      <c r="BF181" s="196">
        <f>IF(N181="znížená",J181,0)</f>
        <v>0</v>
      </c>
      <c r="BG181" s="196">
        <f>IF(N181="zákl. prenesená",J181,0)</f>
        <v>0</v>
      </c>
      <c r="BH181" s="196">
        <f>IF(N181="zníž. prenesená",J181,0)</f>
        <v>0</v>
      </c>
      <c r="BI181" s="196">
        <f>IF(N181="nulová",J181,0)</f>
        <v>0</v>
      </c>
      <c r="BJ181" s="14" t="s">
        <v>180</v>
      </c>
      <c r="BK181" s="196">
        <f>ROUND(I181*H181,2)</f>
        <v>0</v>
      </c>
      <c r="BL181" s="14" t="s">
        <v>179</v>
      </c>
      <c r="BM181" s="195" t="s">
        <v>324</v>
      </c>
    </row>
    <row r="182" spans="1:65" s="12" customFormat="1" ht="25.9" customHeight="1">
      <c r="B182" s="168"/>
      <c r="C182" s="169"/>
      <c r="D182" s="170" t="s">
        <v>71</v>
      </c>
      <c r="E182" s="171" t="s">
        <v>204</v>
      </c>
      <c r="F182" s="171" t="s">
        <v>205</v>
      </c>
      <c r="G182" s="169"/>
      <c r="H182" s="169"/>
      <c r="I182" s="172"/>
      <c r="J182" s="173">
        <f>BK182</f>
        <v>0</v>
      </c>
      <c r="K182" s="169"/>
      <c r="L182" s="174"/>
      <c r="M182" s="175"/>
      <c r="N182" s="176"/>
      <c r="O182" s="176"/>
      <c r="P182" s="177">
        <f>P183+P186+P188+P191+P196+P198+P200+P203+P205+P208+P210</f>
        <v>0</v>
      </c>
      <c r="Q182" s="176"/>
      <c r="R182" s="177">
        <f>R183+R186+R188+R191+R196+R198+R200+R203+R205+R208+R210</f>
        <v>27.849239999999998</v>
      </c>
      <c r="S182" s="176"/>
      <c r="T182" s="178">
        <f>T183+T186+T188+T191+T196+T198+T200+T203+T205+T208+T210</f>
        <v>256.339</v>
      </c>
      <c r="AR182" s="179" t="s">
        <v>80</v>
      </c>
      <c r="AT182" s="180" t="s">
        <v>71</v>
      </c>
      <c r="AU182" s="180" t="s">
        <v>72</v>
      </c>
      <c r="AY182" s="179" t="s">
        <v>172</v>
      </c>
      <c r="BK182" s="181">
        <f>BK183+BK186+BK188+BK191+BK196+BK198+BK200+BK203+BK205+BK208+BK210</f>
        <v>0</v>
      </c>
    </row>
    <row r="183" spans="1:65" s="12" customFormat="1" ht="22.9" customHeight="1">
      <c r="B183" s="168"/>
      <c r="C183" s="169"/>
      <c r="D183" s="170" t="s">
        <v>71</v>
      </c>
      <c r="E183" s="182" t="s">
        <v>325</v>
      </c>
      <c r="F183" s="182" t="s">
        <v>326</v>
      </c>
      <c r="G183" s="169"/>
      <c r="H183" s="169"/>
      <c r="I183" s="172"/>
      <c r="J183" s="183">
        <f>BK183</f>
        <v>0</v>
      </c>
      <c r="K183" s="169"/>
      <c r="L183" s="174"/>
      <c r="M183" s="175"/>
      <c r="N183" s="176"/>
      <c r="O183" s="176"/>
      <c r="P183" s="177">
        <f>SUM(P184:P185)</f>
        <v>0</v>
      </c>
      <c r="Q183" s="176"/>
      <c r="R183" s="177">
        <f>SUM(R184:R185)</f>
        <v>0</v>
      </c>
      <c r="S183" s="176"/>
      <c r="T183" s="178">
        <f>SUM(T184:T185)</f>
        <v>0.37</v>
      </c>
      <c r="AR183" s="179" t="s">
        <v>80</v>
      </c>
      <c r="AT183" s="180" t="s">
        <v>71</v>
      </c>
      <c r="AU183" s="180" t="s">
        <v>80</v>
      </c>
      <c r="AY183" s="179" t="s">
        <v>172</v>
      </c>
      <c r="BK183" s="181">
        <f>SUM(BK184:BK185)</f>
        <v>0</v>
      </c>
    </row>
    <row r="184" spans="1:65" s="2" customFormat="1" ht="24.2" customHeight="1">
      <c r="A184" s="31"/>
      <c r="B184" s="32"/>
      <c r="C184" s="184" t="s">
        <v>208</v>
      </c>
      <c r="D184" s="184" t="s">
        <v>175</v>
      </c>
      <c r="E184" s="185" t="s">
        <v>327</v>
      </c>
      <c r="F184" s="186" t="s">
        <v>328</v>
      </c>
      <c r="G184" s="187" t="s">
        <v>211</v>
      </c>
      <c r="H184" s="188">
        <v>1</v>
      </c>
      <c r="I184" s="189"/>
      <c r="J184" s="188">
        <f>ROUND(I184*H184,2)</f>
        <v>0</v>
      </c>
      <c r="K184" s="190"/>
      <c r="L184" s="36"/>
      <c r="M184" s="191" t="s">
        <v>1</v>
      </c>
      <c r="N184" s="192" t="s">
        <v>38</v>
      </c>
      <c r="O184" s="68"/>
      <c r="P184" s="193">
        <f>O184*H184</f>
        <v>0</v>
      </c>
      <c r="Q184" s="193">
        <v>0</v>
      </c>
      <c r="R184" s="193">
        <f>Q184*H184</f>
        <v>0</v>
      </c>
      <c r="S184" s="193">
        <v>0.185</v>
      </c>
      <c r="T184" s="194">
        <f>S184*H184</f>
        <v>0.185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>IF(N184="základná",J184,0)</f>
        <v>0</v>
      </c>
      <c r="BF184" s="196">
        <f>IF(N184="znížená",J184,0)</f>
        <v>0</v>
      </c>
      <c r="BG184" s="196">
        <f>IF(N184="zákl. prenesená",J184,0)</f>
        <v>0</v>
      </c>
      <c r="BH184" s="196">
        <f>IF(N184="zníž. prenesená",J184,0)</f>
        <v>0</v>
      </c>
      <c r="BI184" s="196">
        <f>IF(N184="nulová",J184,0)</f>
        <v>0</v>
      </c>
      <c r="BJ184" s="14" t="s">
        <v>180</v>
      </c>
      <c r="BK184" s="196">
        <f>ROUND(I184*H184,2)</f>
        <v>0</v>
      </c>
      <c r="BL184" s="14" t="s">
        <v>179</v>
      </c>
      <c r="BM184" s="195" t="s">
        <v>329</v>
      </c>
    </row>
    <row r="185" spans="1:65" s="2" customFormat="1" ht="24.2" customHeight="1">
      <c r="A185" s="31"/>
      <c r="B185" s="32"/>
      <c r="C185" s="184" t="s">
        <v>215</v>
      </c>
      <c r="D185" s="184" t="s">
        <v>175</v>
      </c>
      <c r="E185" s="185" t="s">
        <v>330</v>
      </c>
      <c r="F185" s="186" t="s">
        <v>331</v>
      </c>
      <c r="G185" s="187" t="s">
        <v>211</v>
      </c>
      <c r="H185" s="188">
        <v>1</v>
      </c>
      <c r="I185" s="189"/>
      <c r="J185" s="188">
        <f>ROUND(I185*H185,2)</f>
        <v>0</v>
      </c>
      <c r="K185" s="190"/>
      <c r="L185" s="36"/>
      <c r="M185" s="191" t="s">
        <v>1</v>
      </c>
      <c r="N185" s="192" t="s">
        <v>38</v>
      </c>
      <c r="O185" s="68"/>
      <c r="P185" s="193">
        <f>O185*H185</f>
        <v>0</v>
      </c>
      <c r="Q185" s="193">
        <v>0</v>
      </c>
      <c r="R185" s="193">
        <f>Q185*H185</f>
        <v>0</v>
      </c>
      <c r="S185" s="193">
        <v>0.185</v>
      </c>
      <c r="T185" s="194">
        <f>S185*H185</f>
        <v>0.185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95" t="s">
        <v>179</v>
      </c>
      <c r="AT185" s="195" t="s">
        <v>175</v>
      </c>
      <c r="AU185" s="195" t="s">
        <v>180</v>
      </c>
      <c r="AY185" s="14" t="s">
        <v>172</v>
      </c>
      <c r="BE185" s="196">
        <f>IF(N185="základná",J185,0)</f>
        <v>0</v>
      </c>
      <c r="BF185" s="196">
        <f>IF(N185="znížená",J185,0)</f>
        <v>0</v>
      </c>
      <c r="BG185" s="196">
        <f>IF(N185="zákl. prenesená",J185,0)</f>
        <v>0</v>
      </c>
      <c r="BH185" s="196">
        <f>IF(N185="zníž. prenesená",J185,0)</f>
        <v>0</v>
      </c>
      <c r="BI185" s="196">
        <f>IF(N185="nulová",J185,0)</f>
        <v>0</v>
      </c>
      <c r="BJ185" s="14" t="s">
        <v>180</v>
      </c>
      <c r="BK185" s="196">
        <f>ROUND(I185*H185,2)</f>
        <v>0</v>
      </c>
      <c r="BL185" s="14" t="s">
        <v>179</v>
      </c>
      <c r="BM185" s="195" t="s">
        <v>332</v>
      </c>
    </row>
    <row r="186" spans="1:65" s="12" customFormat="1" ht="22.9" customHeight="1">
      <c r="B186" s="168"/>
      <c r="C186" s="169"/>
      <c r="D186" s="170" t="s">
        <v>71</v>
      </c>
      <c r="E186" s="182" t="s">
        <v>333</v>
      </c>
      <c r="F186" s="182" t="s">
        <v>334</v>
      </c>
      <c r="G186" s="169"/>
      <c r="H186" s="169"/>
      <c r="I186" s="172"/>
      <c r="J186" s="183">
        <f>BK186</f>
        <v>0</v>
      </c>
      <c r="K186" s="169"/>
      <c r="L186" s="174"/>
      <c r="M186" s="175"/>
      <c r="N186" s="176"/>
      <c r="O186" s="176"/>
      <c r="P186" s="177">
        <f>P187</f>
        <v>0</v>
      </c>
      <c r="Q186" s="176"/>
      <c r="R186" s="177">
        <f>R187</f>
        <v>0</v>
      </c>
      <c r="S186" s="176"/>
      <c r="T186" s="178">
        <f>T187</f>
        <v>0</v>
      </c>
      <c r="AR186" s="179" t="s">
        <v>80</v>
      </c>
      <c r="AT186" s="180" t="s">
        <v>71</v>
      </c>
      <c r="AU186" s="180" t="s">
        <v>80</v>
      </c>
      <c r="AY186" s="179" t="s">
        <v>172</v>
      </c>
      <c r="BK186" s="181">
        <f>BK187</f>
        <v>0</v>
      </c>
    </row>
    <row r="187" spans="1:65" s="2" customFormat="1" ht="24.2" customHeight="1">
      <c r="A187" s="31"/>
      <c r="B187" s="32"/>
      <c r="C187" s="184" t="s">
        <v>220</v>
      </c>
      <c r="D187" s="184" t="s">
        <v>175</v>
      </c>
      <c r="E187" s="185" t="s">
        <v>335</v>
      </c>
      <c r="F187" s="186" t="s">
        <v>336</v>
      </c>
      <c r="G187" s="187" t="s">
        <v>337</v>
      </c>
      <c r="H187" s="188">
        <v>0.5</v>
      </c>
      <c r="I187" s="189"/>
      <c r="J187" s="188">
        <f>ROUND(I187*H187,2)</f>
        <v>0</v>
      </c>
      <c r="K187" s="190"/>
      <c r="L187" s="36"/>
      <c r="M187" s="191" t="s">
        <v>1</v>
      </c>
      <c r="N187" s="192" t="s">
        <v>38</v>
      </c>
      <c r="O187" s="68"/>
      <c r="P187" s="193">
        <f>O187*H187</f>
        <v>0</v>
      </c>
      <c r="Q187" s="193">
        <v>0</v>
      </c>
      <c r="R187" s="193">
        <f>Q187*H187</f>
        <v>0</v>
      </c>
      <c r="S187" s="193">
        <v>0</v>
      </c>
      <c r="T187" s="194">
        <f>S187*H187</f>
        <v>0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95" t="s">
        <v>179</v>
      </c>
      <c r="AT187" s="195" t="s">
        <v>175</v>
      </c>
      <c r="AU187" s="195" t="s">
        <v>180</v>
      </c>
      <c r="AY187" s="14" t="s">
        <v>172</v>
      </c>
      <c r="BE187" s="196">
        <f>IF(N187="základná",J187,0)</f>
        <v>0</v>
      </c>
      <c r="BF187" s="196">
        <f>IF(N187="znížená",J187,0)</f>
        <v>0</v>
      </c>
      <c r="BG187" s="196">
        <f>IF(N187="zákl. prenesená",J187,0)</f>
        <v>0</v>
      </c>
      <c r="BH187" s="196">
        <f>IF(N187="zníž. prenesená",J187,0)</f>
        <v>0</v>
      </c>
      <c r="BI187" s="196">
        <f>IF(N187="nulová",J187,0)</f>
        <v>0</v>
      </c>
      <c r="BJ187" s="14" t="s">
        <v>180</v>
      </c>
      <c r="BK187" s="196">
        <f>ROUND(I187*H187,2)</f>
        <v>0</v>
      </c>
      <c r="BL187" s="14" t="s">
        <v>179</v>
      </c>
      <c r="BM187" s="195" t="s">
        <v>338</v>
      </c>
    </row>
    <row r="188" spans="1:65" s="12" customFormat="1" ht="22.9" customHeight="1">
      <c r="B188" s="168"/>
      <c r="C188" s="169"/>
      <c r="D188" s="170" t="s">
        <v>71</v>
      </c>
      <c r="E188" s="182" t="s">
        <v>339</v>
      </c>
      <c r="F188" s="182" t="s">
        <v>340</v>
      </c>
      <c r="G188" s="169"/>
      <c r="H188" s="169"/>
      <c r="I188" s="172"/>
      <c r="J188" s="183">
        <f>BK188</f>
        <v>0</v>
      </c>
      <c r="K188" s="169"/>
      <c r="L188" s="174"/>
      <c r="M188" s="175"/>
      <c r="N188" s="176"/>
      <c r="O188" s="176"/>
      <c r="P188" s="177">
        <f>SUM(P189:P190)</f>
        <v>0</v>
      </c>
      <c r="Q188" s="176"/>
      <c r="R188" s="177">
        <f>SUM(R189:R190)</f>
        <v>0</v>
      </c>
      <c r="S188" s="176"/>
      <c r="T188" s="178">
        <f>SUM(T189:T190)</f>
        <v>18.485600000000002</v>
      </c>
      <c r="AR188" s="179" t="s">
        <v>80</v>
      </c>
      <c r="AT188" s="180" t="s">
        <v>71</v>
      </c>
      <c r="AU188" s="180" t="s">
        <v>80</v>
      </c>
      <c r="AY188" s="179" t="s">
        <v>172</v>
      </c>
      <c r="BK188" s="181">
        <f>SUM(BK189:BK190)</f>
        <v>0</v>
      </c>
    </row>
    <row r="189" spans="1:65" s="2" customFormat="1" ht="24.2" customHeight="1">
      <c r="A189" s="31"/>
      <c r="B189" s="32"/>
      <c r="C189" s="184" t="s">
        <v>226</v>
      </c>
      <c r="D189" s="184" t="s">
        <v>175</v>
      </c>
      <c r="E189" s="185" t="s">
        <v>341</v>
      </c>
      <c r="F189" s="186" t="s">
        <v>342</v>
      </c>
      <c r="G189" s="187" t="s">
        <v>235</v>
      </c>
      <c r="H189" s="188">
        <v>24.7</v>
      </c>
      <c r="I189" s="189"/>
      <c r="J189" s="188">
        <f>ROUND(I189*H189,2)</f>
        <v>0</v>
      </c>
      <c r="K189" s="190"/>
      <c r="L189" s="36"/>
      <c r="M189" s="191" t="s">
        <v>1</v>
      </c>
      <c r="N189" s="192" t="s">
        <v>38</v>
      </c>
      <c r="O189" s="68"/>
      <c r="P189" s="193">
        <f>O189*H189</f>
        <v>0</v>
      </c>
      <c r="Q189" s="193">
        <v>0</v>
      </c>
      <c r="R189" s="193">
        <f>Q189*H189</f>
        <v>0</v>
      </c>
      <c r="S189" s="193">
        <v>9.8000000000000004E-2</v>
      </c>
      <c r="T189" s="194">
        <f>S189*H189</f>
        <v>2.4205999999999999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95" t="s">
        <v>179</v>
      </c>
      <c r="AT189" s="195" t="s">
        <v>175</v>
      </c>
      <c r="AU189" s="195" t="s">
        <v>180</v>
      </c>
      <c r="AY189" s="14" t="s">
        <v>172</v>
      </c>
      <c r="BE189" s="196">
        <f>IF(N189="základná",J189,0)</f>
        <v>0</v>
      </c>
      <c r="BF189" s="196">
        <f>IF(N189="znížená",J189,0)</f>
        <v>0</v>
      </c>
      <c r="BG189" s="196">
        <f>IF(N189="zákl. prenesená",J189,0)</f>
        <v>0</v>
      </c>
      <c r="BH189" s="196">
        <f>IF(N189="zníž. prenesená",J189,0)</f>
        <v>0</v>
      </c>
      <c r="BI189" s="196">
        <f>IF(N189="nulová",J189,0)</f>
        <v>0</v>
      </c>
      <c r="BJ189" s="14" t="s">
        <v>180</v>
      </c>
      <c r="BK189" s="196">
        <f>ROUND(I189*H189,2)</f>
        <v>0</v>
      </c>
      <c r="BL189" s="14" t="s">
        <v>179</v>
      </c>
      <c r="BM189" s="195" t="s">
        <v>343</v>
      </c>
    </row>
    <row r="190" spans="1:65" s="2" customFormat="1" ht="24.2" customHeight="1">
      <c r="A190" s="31"/>
      <c r="B190" s="32"/>
      <c r="C190" s="184" t="s">
        <v>232</v>
      </c>
      <c r="D190" s="184" t="s">
        <v>175</v>
      </c>
      <c r="E190" s="185" t="s">
        <v>344</v>
      </c>
      <c r="F190" s="186" t="s">
        <v>345</v>
      </c>
      <c r="G190" s="187" t="s">
        <v>235</v>
      </c>
      <c r="H190" s="188">
        <v>35.700000000000003</v>
      </c>
      <c r="I190" s="189"/>
      <c r="J190" s="188">
        <f>ROUND(I190*H190,2)</f>
        <v>0</v>
      </c>
      <c r="K190" s="190"/>
      <c r="L190" s="36"/>
      <c r="M190" s="191" t="s">
        <v>1</v>
      </c>
      <c r="N190" s="192" t="s">
        <v>38</v>
      </c>
      <c r="O190" s="68"/>
      <c r="P190" s="193">
        <f>O190*H190</f>
        <v>0</v>
      </c>
      <c r="Q190" s="193">
        <v>0</v>
      </c>
      <c r="R190" s="193">
        <f>Q190*H190</f>
        <v>0</v>
      </c>
      <c r="S190" s="193">
        <v>0.45</v>
      </c>
      <c r="T190" s="194">
        <f>S190*H190</f>
        <v>16.065000000000001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179</v>
      </c>
      <c r="AT190" s="195" t="s">
        <v>175</v>
      </c>
      <c r="AU190" s="195" t="s">
        <v>180</v>
      </c>
      <c r="AY190" s="14" t="s">
        <v>172</v>
      </c>
      <c r="BE190" s="196">
        <f>IF(N190="základná",J190,0)</f>
        <v>0</v>
      </c>
      <c r="BF190" s="196">
        <f>IF(N190="znížená",J190,0)</f>
        <v>0</v>
      </c>
      <c r="BG190" s="196">
        <f>IF(N190="zákl. prenesená",J190,0)</f>
        <v>0</v>
      </c>
      <c r="BH190" s="196">
        <f>IF(N190="zníž. prenesená",J190,0)</f>
        <v>0</v>
      </c>
      <c r="BI190" s="196">
        <f>IF(N190="nulová",J190,0)</f>
        <v>0</v>
      </c>
      <c r="BJ190" s="14" t="s">
        <v>180</v>
      </c>
      <c r="BK190" s="196">
        <f>ROUND(I190*H190,2)</f>
        <v>0</v>
      </c>
      <c r="BL190" s="14" t="s">
        <v>179</v>
      </c>
      <c r="BM190" s="195" t="s">
        <v>346</v>
      </c>
    </row>
    <row r="191" spans="1:65" s="12" customFormat="1" ht="22.9" customHeight="1">
      <c r="B191" s="168"/>
      <c r="C191" s="169"/>
      <c r="D191" s="170" t="s">
        <v>71</v>
      </c>
      <c r="E191" s="182" t="s">
        <v>347</v>
      </c>
      <c r="F191" s="182" t="s">
        <v>348</v>
      </c>
      <c r="G191" s="169"/>
      <c r="H191" s="169"/>
      <c r="I191" s="172"/>
      <c r="J191" s="183">
        <f>BK191</f>
        <v>0</v>
      </c>
      <c r="K191" s="169"/>
      <c r="L191" s="174"/>
      <c r="M191" s="175"/>
      <c r="N191" s="176"/>
      <c r="O191" s="176"/>
      <c r="P191" s="177">
        <f>SUM(P192:P195)</f>
        <v>0</v>
      </c>
      <c r="Q191" s="176"/>
      <c r="R191" s="177">
        <f>SUM(R192:R195)</f>
        <v>27.694499999999998</v>
      </c>
      <c r="S191" s="176"/>
      <c r="T191" s="178">
        <f>SUM(T192:T195)</f>
        <v>48.595500000000001</v>
      </c>
      <c r="AR191" s="179" t="s">
        <v>80</v>
      </c>
      <c r="AT191" s="180" t="s">
        <v>71</v>
      </c>
      <c r="AU191" s="180" t="s">
        <v>80</v>
      </c>
      <c r="AY191" s="179" t="s">
        <v>172</v>
      </c>
      <c r="BK191" s="181">
        <f>SUM(BK192:BK195)</f>
        <v>0</v>
      </c>
    </row>
    <row r="192" spans="1:65" s="2" customFormat="1" ht="24.2" customHeight="1">
      <c r="A192" s="31"/>
      <c r="B192" s="32"/>
      <c r="C192" s="184" t="s">
        <v>237</v>
      </c>
      <c r="D192" s="184" t="s">
        <v>175</v>
      </c>
      <c r="E192" s="185" t="s">
        <v>349</v>
      </c>
      <c r="F192" s="186" t="s">
        <v>350</v>
      </c>
      <c r="G192" s="187" t="s">
        <v>235</v>
      </c>
      <c r="H192" s="188">
        <v>33.9</v>
      </c>
      <c r="I192" s="189"/>
      <c r="J192" s="188">
        <f>ROUND(I192*H192,2)</f>
        <v>0</v>
      </c>
      <c r="K192" s="190"/>
      <c r="L192" s="36"/>
      <c r="M192" s="191" t="s">
        <v>1</v>
      </c>
      <c r="N192" s="192" t="s">
        <v>38</v>
      </c>
      <c r="O192" s="68"/>
      <c r="P192" s="193">
        <f>O192*H192</f>
        <v>0</v>
      </c>
      <c r="Q192" s="193">
        <v>0</v>
      </c>
      <c r="R192" s="193">
        <f>Q192*H192</f>
        <v>0</v>
      </c>
      <c r="S192" s="193">
        <v>0.22500000000000001</v>
      </c>
      <c r="T192" s="194">
        <f>S192*H192</f>
        <v>7.6274999999999995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95" t="s">
        <v>179</v>
      </c>
      <c r="AT192" s="195" t="s">
        <v>175</v>
      </c>
      <c r="AU192" s="195" t="s">
        <v>180</v>
      </c>
      <c r="AY192" s="14" t="s">
        <v>172</v>
      </c>
      <c r="BE192" s="196">
        <f>IF(N192="základná",J192,0)</f>
        <v>0</v>
      </c>
      <c r="BF192" s="196">
        <f>IF(N192="znížená",J192,0)</f>
        <v>0</v>
      </c>
      <c r="BG192" s="196">
        <f>IF(N192="zákl. prenesená",J192,0)</f>
        <v>0</v>
      </c>
      <c r="BH192" s="196">
        <f>IF(N192="zníž. prenesená",J192,0)</f>
        <v>0</v>
      </c>
      <c r="BI192" s="196">
        <f>IF(N192="nulová",J192,0)</f>
        <v>0</v>
      </c>
      <c r="BJ192" s="14" t="s">
        <v>180</v>
      </c>
      <c r="BK192" s="196">
        <f>ROUND(I192*H192,2)</f>
        <v>0</v>
      </c>
      <c r="BL192" s="14" t="s">
        <v>179</v>
      </c>
      <c r="BM192" s="195" t="s">
        <v>351</v>
      </c>
    </row>
    <row r="193" spans="1:65" s="2" customFormat="1" ht="24.2" customHeight="1">
      <c r="A193" s="31"/>
      <c r="B193" s="32"/>
      <c r="C193" s="184" t="s">
        <v>245</v>
      </c>
      <c r="D193" s="184" t="s">
        <v>175</v>
      </c>
      <c r="E193" s="185" t="s">
        <v>352</v>
      </c>
      <c r="F193" s="186" t="s">
        <v>353</v>
      </c>
      <c r="G193" s="187" t="s">
        <v>235</v>
      </c>
      <c r="H193" s="188">
        <v>23.55</v>
      </c>
      <c r="I193" s="189"/>
      <c r="J193" s="188">
        <f>ROUND(I193*H193,2)</f>
        <v>0</v>
      </c>
      <c r="K193" s="190"/>
      <c r="L193" s="36"/>
      <c r="M193" s="191" t="s">
        <v>1</v>
      </c>
      <c r="N193" s="192" t="s">
        <v>38</v>
      </c>
      <c r="O193" s="68"/>
      <c r="P193" s="193">
        <f>O193*H193</f>
        <v>0</v>
      </c>
      <c r="Q193" s="193">
        <v>0</v>
      </c>
      <c r="R193" s="193">
        <f>Q193*H193</f>
        <v>0</v>
      </c>
      <c r="S193" s="193">
        <v>0.5</v>
      </c>
      <c r="T193" s="194">
        <f>S193*H193</f>
        <v>11.775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95" t="s">
        <v>179</v>
      </c>
      <c r="AT193" s="195" t="s">
        <v>175</v>
      </c>
      <c r="AU193" s="195" t="s">
        <v>180</v>
      </c>
      <c r="AY193" s="14" t="s">
        <v>172</v>
      </c>
      <c r="BE193" s="196">
        <f>IF(N193="základná",J193,0)</f>
        <v>0</v>
      </c>
      <c r="BF193" s="196">
        <f>IF(N193="znížená",J193,0)</f>
        <v>0</v>
      </c>
      <c r="BG193" s="196">
        <f>IF(N193="zákl. prenesená",J193,0)</f>
        <v>0</v>
      </c>
      <c r="BH193" s="196">
        <f>IF(N193="zníž. prenesená",J193,0)</f>
        <v>0</v>
      </c>
      <c r="BI193" s="196">
        <f>IF(N193="nulová",J193,0)</f>
        <v>0</v>
      </c>
      <c r="BJ193" s="14" t="s">
        <v>180</v>
      </c>
      <c r="BK193" s="196">
        <f>ROUND(I193*H193,2)</f>
        <v>0</v>
      </c>
      <c r="BL193" s="14" t="s">
        <v>179</v>
      </c>
      <c r="BM193" s="195" t="s">
        <v>354</v>
      </c>
    </row>
    <row r="194" spans="1:65" s="2" customFormat="1" ht="24.2" customHeight="1">
      <c r="A194" s="31"/>
      <c r="B194" s="32"/>
      <c r="C194" s="184" t="s">
        <v>251</v>
      </c>
      <c r="D194" s="184" t="s">
        <v>175</v>
      </c>
      <c r="E194" s="185" t="s">
        <v>355</v>
      </c>
      <c r="F194" s="186" t="s">
        <v>356</v>
      </c>
      <c r="G194" s="187" t="s">
        <v>235</v>
      </c>
      <c r="H194" s="188">
        <v>170.2</v>
      </c>
      <c r="I194" s="189"/>
      <c r="J194" s="188">
        <f>ROUND(I194*H194,2)</f>
        <v>0</v>
      </c>
      <c r="K194" s="190"/>
      <c r="L194" s="36"/>
      <c r="M194" s="191" t="s">
        <v>1</v>
      </c>
      <c r="N194" s="192" t="s">
        <v>38</v>
      </c>
      <c r="O194" s="68"/>
      <c r="P194" s="193">
        <f>O194*H194</f>
        <v>0</v>
      </c>
      <c r="Q194" s="193">
        <v>0.14000000000000001</v>
      </c>
      <c r="R194" s="193">
        <f>Q194*H194</f>
        <v>23.827999999999999</v>
      </c>
      <c r="S194" s="193">
        <v>0.15</v>
      </c>
      <c r="T194" s="194">
        <f>S194*H194</f>
        <v>25.529999999999998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95" t="s">
        <v>179</v>
      </c>
      <c r="AT194" s="195" t="s">
        <v>175</v>
      </c>
      <c r="AU194" s="195" t="s">
        <v>180</v>
      </c>
      <c r="AY194" s="14" t="s">
        <v>172</v>
      </c>
      <c r="BE194" s="196">
        <f>IF(N194="základná",J194,0)</f>
        <v>0</v>
      </c>
      <c r="BF194" s="196">
        <f>IF(N194="znížená",J194,0)</f>
        <v>0</v>
      </c>
      <c r="BG194" s="196">
        <f>IF(N194="zákl. prenesená",J194,0)</f>
        <v>0</v>
      </c>
      <c r="BH194" s="196">
        <f>IF(N194="zníž. prenesená",J194,0)</f>
        <v>0</v>
      </c>
      <c r="BI194" s="196">
        <f>IF(N194="nulová",J194,0)</f>
        <v>0</v>
      </c>
      <c r="BJ194" s="14" t="s">
        <v>180</v>
      </c>
      <c r="BK194" s="196">
        <f>ROUND(I194*H194,2)</f>
        <v>0</v>
      </c>
      <c r="BL194" s="14" t="s">
        <v>179</v>
      </c>
      <c r="BM194" s="195" t="s">
        <v>357</v>
      </c>
    </row>
    <row r="195" spans="1:65" s="2" customFormat="1" ht="24.2" customHeight="1">
      <c r="A195" s="31"/>
      <c r="B195" s="32"/>
      <c r="C195" s="184" t="s">
        <v>255</v>
      </c>
      <c r="D195" s="184" t="s">
        <v>175</v>
      </c>
      <c r="E195" s="185" t="s">
        <v>358</v>
      </c>
      <c r="F195" s="186" t="s">
        <v>359</v>
      </c>
      <c r="G195" s="187" t="s">
        <v>235</v>
      </c>
      <c r="H195" s="188">
        <v>20.350000000000001</v>
      </c>
      <c r="I195" s="189"/>
      <c r="J195" s="188">
        <f>ROUND(I195*H195,2)</f>
        <v>0</v>
      </c>
      <c r="K195" s="190"/>
      <c r="L195" s="36"/>
      <c r="M195" s="191" t="s">
        <v>1</v>
      </c>
      <c r="N195" s="192" t="s">
        <v>38</v>
      </c>
      <c r="O195" s="68"/>
      <c r="P195" s="193">
        <f>O195*H195</f>
        <v>0</v>
      </c>
      <c r="Q195" s="193">
        <v>0.19</v>
      </c>
      <c r="R195" s="193">
        <f>Q195*H195</f>
        <v>3.8665000000000003</v>
      </c>
      <c r="S195" s="193">
        <v>0.18</v>
      </c>
      <c r="T195" s="194">
        <f>S195*H195</f>
        <v>3.6630000000000003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179</v>
      </c>
      <c r="AT195" s="195" t="s">
        <v>175</v>
      </c>
      <c r="AU195" s="195" t="s">
        <v>180</v>
      </c>
      <c r="AY195" s="14" t="s">
        <v>172</v>
      </c>
      <c r="BE195" s="196">
        <f>IF(N195="základná",J195,0)</f>
        <v>0</v>
      </c>
      <c r="BF195" s="196">
        <f>IF(N195="znížená",J195,0)</f>
        <v>0</v>
      </c>
      <c r="BG195" s="196">
        <f>IF(N195="zákl. prenesená",J195,0)</f>
        <v>0</v>
      </c>
      <c r="BH195" s="196">
        <f>IF(N195="zníž. prenesená",J195,0)</f>
        <v>0</v>
      </c>
      <c r="BI195" s="196">
        <f>IF(N195="nulová",J195,0)</f>
        <v>0</v>
      </c>
      <c r="BJ195" s="14" t="s">
        <v>180</v>
      </c>
      <c r="BK195" s="196">
        <f>ROUND(I195*H195,2)</f>
        <v>0</v>
      </c>
      <c r="BL195" s="14" t="s">
        <v>179</v>
      </c>
      <c r="BM195" s="195" t="s">
        <v>360</v>
      </c>
    </row>
    <row r="196" spans="1:65" s="12" customFormat="1" ht="22.9" customHeight="1">
      <c r="B196" s="168"/>
      <c r="C196" s="169"/>
      <c r="D196" s="170" t="s">
        <v>71</v>
      </c>
      <c r="E196" s="182" t="s">
        <v>361</v>
      </c>
      <c r="F196" s="182" t="s">
        <v>362</v>
      </c>
      <c r="G196" s="169"/>
      <c r="H196" s="169"/>
      <c r="I196" s="172"/>
      <c r="J196" s="183">
        <f>BK196</f>
        <v>0</v>
      </c>
      <c r="K196" s="169"/>
      <c r="L196" s="174"/>
      <c r="M196" s="175"/>
      <c r="N196" s="176"/>
      <c r="O196" s="176"/>
      <c r="P196" s="177">
        <f>P197</f>
        <v>0</v>
      </c>
      <c r="Q196" s="176"/>
      <c r="R196" s="177">
        <f>R197</f>
        <v>0</v>
      </c>
      <c r="S196" s="176"/>
      <c r="T196" s="178">
        <f>T197</f>
        <v>167.1</v>
      </c>
      <c r="AR196" s="179" t="s">
        <v>80</v>
      </c>
      <c r="AT196" s="180" t="s">
        <v>71</v>
      </c>
      <c r="AU196" s="180" t="s">
        <v>80</v>
      </c>
      <c r="AY196" s="179" t="s">
        <v>172</v>
      </c>
      <c r="BK196" s="181">
        <f>BK197</f>
        <v>0</v>
      </c>
    </row>
    <row r="197" spans="1:65" s="2" customFormat="1" ht="24.2" customHeight="1">
      <c r="A197" s="31"/>
      <c r="B197" s="32"/>
      <c r="C197" s="184" t="s">
        <v>260</v>
      </c>
      <c r="D197" s="184" t="s">
        <v>175</v>
      </c>
      <c r="E197" s="185" t="s">
        <v>363</v>
      </c>
      <c r="F197" s="186" t="s">
        <v>364</v>
      </c>
      <c r="G197" s="187" t="s">
        <v>235</v>
      </c>
      <c r="H197" s="188">
        <v>334.2</v>
      </c>
      <c r="I197" s="189"/>
      <c r="J197" s="188">
        <f>ROUND(I197*H197,2)</f>
        <v>0</v>
      </c>
      <c r="K197" s="190"/>
      <c r="L197" s="36"/>
      <c r="M197" s="191" t="s">
        <v>1</v>
      </c>
      <c r="N197" s="192" t="s">
        <v>38</v>
      </c>
      <c r="O197" s="68"/>
      <c r="P197" s="193">
        <f>O197*H197</f>
        <v>0</v>
      </c>
      <c r="Q197" s="193">
        <v>0</v>
      </c>
      <c r="R197" s="193">
        <f>Q197*H197</f>
        <v>0</v>
      </c>
      <c r="S197" s="193">
        <v>0.5</v>
      </c>
      <c r="T197" s="194">
        <f>S197*H197</f>
        <v>167.1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179</v>
      </c>
      <c r="AT197" s="195" t="s">
        <v>175</v>
      </c>
      <c r="AU197" s="195" t="s">
        <v>180</v>
      </c>
      <c r="AY197" s="14" t="s">
        <v>172</v>
      </c>
      <c r="BE197" s="196">
        <f>IF(N197="základná",J197,0)</f>
        <v>0</v>
      </c>
      <c r="BF197" s="196">
        <f>IF(N197="znížená",J197,0)</f>
        <v>0</v>
      </c>
      <c r="BG197" s="196">
        <f>IF(N197="zákl. prenesená",J197,0)</f>
        <v>0</v>
      </c>
      <c r="BH197" s="196">
        <f>IF(N197="zníž. prenesená",J197,0)</f>
        <v>0</v>
      </c>
      <c r="BI197" s="196">
        <f>IF(N197="nulová",J197,0)</f>
        <v>0</v>
      </c>
      <c r="BJ197" s="14" t="s">
        <v>180</v>
      </c>
      <c r="BK197" s="196">
        <f>ROUND(I197*H197,2)</f>
        <v>0</v>
      </c>
      <c r="BL197" s="14" t="s">
        <v>179</v>
      </c>
      <c r="BM197" s="195" t="s">
        <v>365</v>
      </c>
    </row>
    <row r="198" spans="1:65" s="12" customFormat="1" ht="22.9" customHeight="1">
      <c r="B198" s="168"/>
      <c r="C198" s="169"/>
      <c r="D198" s="170" t="s">
        <v>71</v>
      </c>
      <c r="E198" s="182" t="s">
        <v>366</v>
      </c>
      <c r="F198" s="182" t="s">
        <v>367</v>
      </c>
      <c r="G198" s="169"/>
      <c r="H198" s="169"/>
      <c r="I198" s="172"/>
      <c r="J198" s="183">
        <f>BK198</f>
        <v>0</v>
      </c>
      <c r="K198" s="169"/>
      <c r="L198" s="174"/>
      <c r="M198" s="175"/>
      <c r="N198" s="176"/>
      <c r="O198" s="176"/>
      <c r="P198" s="177">
        <f>P199</f>
        <v>0</v>
      </c>
      <c r="Q198" s="176"/>
      <c r="R198" s="177">
        <f>R199</f>
        <v>0</v>
      </c>
      <c r="S198" s="176"/>
      <c r="T198" s="178">
        <f>T199</f>
        <v>1.7110000000000001</v>
      </c>
      <c r="AR198" s="179" t="s">
        <v>80</v>
      </c>
      <c r="AT198" s="180" t="s">
        <v>71</v>
      </c>
      <c r="AU198" s="180" t="s">
        <v>80</v>
      </c>
      <c r="AY198" s="179" t="s">
        <v>172</v>
      </c>
      <c r="BK198" s="181">
        <f>BK199</f>
        <v>0</v>
      </c>
    </row>
    <row r="199" spans="1:65" s="2" customFormat="1" ht="24.2" customHeight="1">
      <c r="A199" s="31"/>
      <c r="B199" s="32"/>
      <c r="C199" s="184" t="s">
        <v>266</v>
      </c>
      <c r="D199" s="184" t="s">
        <v>175</v>
      </c>
      <c r="E199" s="185" t="s">
        <v>368</v>
      </c>
      <c r="F199" s="186" t="s">
        <v>369</v>
      </c>
      <c r="G199" s="187" t="s">
        <v>337</v>
      </c>
      <c r="H199" s="188">
        <v>11.8</v>
      </c>
      <c r="I199" s="189"/>
      <c r="J199" s="188">
        <f>ROUND(I199*H199,2)</f>
        <v>0</v>
      </c>
      <c r="K199" s="190"/>
      <c r="L199" s="36"/>
      <c r="M199" s="191" t="s">
        <v>1</v>
      </c>
      <c r="N199" s="192" t="s">
        <v>38</v>
      </c>
      <c r="O199" s="68"/>
      <c r="P199" s="193">
        <f>O199*H199</f>
        <v>0</v>
      </c>
      <c r="Q199" s="193">
        <v>0</v>
      </c>
      <c r="R199" s="193">
        <f>Q199*H199</f>
        <v>0</v>
      </c>
      <c r="S199" s="193">
        <v>0.14499999999999999</v>
      </c>
      <c r="T199" s="194">
        <f>S199*H199</f>
        <v>1.7110000000000001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179</v>
      </c>
      <c r="AT199" s="195" t="s">
        <v>175</v>
      </c>
      <c r="AU199" s="195" t="s">
        <v>180</v>
      </c>
      <c r="AY199" s="14" t="s">
        <v>172</v>
      </c>
      <c r="BE199" s="196">
        <f>IF(N199="základná",J199,0)</f>
        <v>0</v>
      </c>
      <c r="BF199" s="196">
        <f>IF(N199="znížená",J199,0)</f>
        <v>0</v>
      </c>
      <c r="BG199" s="196">
        <f>IF(N199="zákl. prenesená",J199,0)</f>
        <v>0</v>
      </c>
      <c r="BH199" s="196">
        <f>IF(N199="zníž. prenesená",J199,0)</f>
        <v>0</v>
      </c>
      <c r="BI199" s="196">
        <f>IF(N199="nulová",J199,0)</f>
        <v>0</v>
      </c>
      <c r="BJ199" s="14" t="s">
        <v>180</v>
      </c>
      <c r="BK199" s="196">
        <f>ROUND(I199*H199,2)</f>
        <v>0</v>
      </c>
      <c r="BL199" s="14" t="s">
        <v>179</v>
      </c>
      <c r="BM199" s="195" t="s">
        <v>370</v>
      </c>
    </row>
    <row r="200" spans="1:65" s="12" customFormat="1" ht="22.9" customHeight="1">
      <c r="B200" s="168"/>
      <c r="C200" s="169"/>
      <c r="D200" s="170" t="s">
        <v>71</v>
      </c>
      <c r="E200" s="182" t="s">
        <v>371</v>
      </c>
      <c r="F200" s="182" t="s">
        <v>372</v>
      </c>
      <c r="G200" s="169"/>
      <c r="H200" s="169"/>
      <c r="I200" s="172"/>
      <c r="J200" s="183">
        <f>BK200</f>
        <v>0</v>
      </c>
      <c r="K200" s="169"/>
      <c r="L200" s="174"/>
      <c r="M200" s="175"/>
      <c r="N200" s="176"/>
      <c r="O200" s="176"/>
      <c r="P200" s="177">
        <f>SUM(P201:P202)</f>
        <v>0</v>
      </c>
      <c r="Q200" s="176"/>
      <c r="R200" s="177">
        <f>SUM(R201:R202)</f>
        <v>0</v>
      </c>
      <c r="S200" s="176"/>
      <c r="T200" s="178">
        <f>SUM(T201:T202)</f>
        <v>16.3825</v>
      </c>
      <c r="AR200" s="179" t="s">
        <v>80</v>
      </c>
      <c r="AT200" s="180" t="s">
        <v>71</v>
      </c>
      <c r="AU200" s="180" t="s">
        <v>80</v>
      </c>
      <c r="AY200" s="179" t="s">
        <v>172</v>
      </c>
      <c r="BK200" s="181">
        <f>SUM(BK201:BK202)</f>
        <v>0</v>
      </c>
    </row>
    <row r="201" spans="1:65" s="2" customFormat="1" ht="24.2" customHeight="1">
      <c r="A201" s="31"/>
      <c r="B201" s="32"/>
      <c r="C201" s="184" t="s">
        <v>272</v>
      </c>
      <c r="D201" s="184" t="s">
        <v>175</v>
      </c>
      <c r="E201" s="185" t="s">
        <v>373</v>
      </c>
      <c r="F201" s="186" t="s">
        <v>374</v>
      </c>
      <c r="G201" s="187" t="s">
        <v>337</v>
      </c>
      <c r="H201" s="188">
        <v>103.3</v>
      </c>
      <c r="I201" s="189"/>
      <c r="J201" s="188">
        <f>ROUND(I201*H201,2)</f>
        <v>0</v>
      </c>
      <c r="K201" s="190"/>
      <c r="L201" s="36"/>
      <c r="M201" s="191" t="s">
        <v>1</v>
      </c>
      <c r="N201" s="192" t="s">
        <v>38</v>
      </c>
      <c r="O201" s="68"/>
      <c r="P201" s="193">
        <f>O201*H201</f>
        <v>0</v>
      </c>
      <c r="Q201" s="193">
        <v>0</v>
      </c>
      <c r="R201" s="193">
        <f>Q201*H201</f>
        <v>0</v>
      </c>
      <c r="S201" s="193">
        <v>0.14499999999999999</v>
      </c>
      <c r="T201" s="194">
        <f>S201*H201</f>
        <v>14.978499999999999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179</v>
      </c>
      <c r="AT201" s="195" t="s">
        <v>175</v>
      </c>
      <c r="AU201" s="195" t="s">
        <v>180</v>
      </c>
      <c r="AY201" s="14" t="s">
        <v>172</v>
      </c>
      <c r="BE201" s="196">
        <f>IF(N201="základná",J201,0)</f>
        <v>0</v>
      </c>
      <c r="BF201" s="196">
        <f>IF(N201="znížená",J201,0)</f>
        <v>0</v>
      </c>
      <c r="BG201" s="196">
        <f>IF(N201="zákl. prenesená",J201,0)</f>
        <v>0</v>
      </c>
      <c r="BH201" s="196">
        <f>IF(N201="zníž. prenesená",J201,0)</f>
        <v>0</v>
      </c>
      <c r="BI201" s="196">
        <f>IF(N201="nulová",J201,0)</f>
        <v>0</v>
      </c>
      <c r="BJ201" s="14" t="s">
        <v>180</v>
      </c>
      <c r="BK201" s="196">
        <f>ROUND(I201*H201,2)</f>
        <v>0</v>
      </c>
      <c r="BL201" s="14" t="s">
        <v>179</v>
      </c>
      <c r="BM201" s="195" t="s">
        <v>375</v>
      </c>
    </row>
    <row r="202" spans="1:65" s="2" customFormat="1" ht="24.2" customHeight="1">
      <c r="A202" s="31"/>
      <c r="B202" s="32"/>
      <c r="C202" s="184" t="s">
        <v>376</v>
      </c>
      <c r="D202" s="184" t="s">
        <v>175</v>
      </c>
      <c r="E202" s="185" t="s">
        <v>377</v>
      </c>
      <c r="F202" s="186" t="s">
        <v>378</v>
      </c>
      <c r="G202" s="187" t="s">
        <v>337</v>
      </c>
      <c r="H202" s="188">
        <v>35.1</v>
      </c>
      <c r="I202" s="189"/>
      <c r="J202" s="188">
        <f>ROUND(I202*H202,2)</f>
        <v>0</v>
      </c>
      <c r="K202" s="190"/>
      <c r="L202" s="36"/>
      <c r="M202" s="191" t="s">
        <v>1</v>
      </c>
      <c r="N202" s="192" t="s">
        <v>38</v>
      </c>
      <c r="O202" s="68"/>
      <c r="P202" s="193">
        <f>O202*H202</f>
        <v>0</v>
      </c>
      <c r="Q202" s="193">
        <v>0</v>
      </c>
      <c r="R202" s="193">
        <f>Q202*H202</f>
        <v>0</v>
      </c>
      <c r="S202" s="193">
        <v>0.04</v>
      </c>
      <c r="T202" s="194">
        <f>S202*H202</f>
        <v>1.4040000000000001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179</v>
      </c>
      <c r="AT202" s="195" t="s">
        <v>175</v>
      </c>
      <c r="AU202" s="195" t="s">
        <v>180</v>
      </c>
      <c r="AY202" s="14" t="s">
        <v>172</v>
      </c>
      <c r="BE202" s="196">
        <f>IF(N202="základná",J202,0)</f>
        <v>0</v>
      </c>
      <c r="BF202" s="196">
        <f>IF(N202="znížená",J202,0)</f>
        <v>0</v>
      </c>
      <c r="BG202" s="196">
        <f>IF(N202="zákl. prenesená",J202,0)</f>
        <v>0</v>
      </c>
      <c r="BH202" s="196">
        <f>IF(N202="zníž. prenesená",J202,0)</f>
        <v>0</v>
      </c>
      <c r="BI202" s="196">
        <f>IF(N202="nulová",J202,0)</f>
        <v>0</v>
      </c>
      <c r="BJ202" s="14" t="s">
        <v>180</v>
      </c>
      <c r="BK202" s="196">
        <f>ROUND(I202*H202,2)</f>
        <v>0</v>
      </c>
      <c r="BL202" s="14" t="s">
        <v>179</v>
      </c>
      <c r="BM202" s="195" t="s">
        <v>379</v>
      </c>
    </row>
    <row r="203" spans="1:65" s="12" customFormat="1" ht="22.9" customHeight="1">
      <c r="B203" s="168"/>
      <c r="C203" s="169"/>
      <c r="D203" s="170" t="s">
        <v>71</v>
      </c>
      <c r="E203" s="182" t="s">
        <v>206</v>
      </c>
      <c r="F203" s="182" t="s">
        <v>207</v>
      </c>
      <c r="G203" s="169"/>
      <c r="H203" s="169"/>
      <c r="I203" s="172"/>
      <c r="J203" s="183">
        <f>BK203</f>
        <v>0</v>
      </c>
      <c r="K203" s="169"/>
      <c r="L203" s="174"/>
      <c r="M203" s="175"/>
      <c r="N203" s="176"/>
      <c r="O203" s="176"/>
      <c r="P203" s="177">
        <f>P204</f>
        <v>0</v>
      </c>
      <c r="Q203" s="176"/>
      <c r="R203" s="177">
        <f>R204</f>
        <v>0</v>
      </c>
      <c r="S203" s="176"/>
      <c r="T203" s="178">
        <f>T204</f>
        <v>3.0340000000000003</v>
      </c>
      <c r="AR203" s="179" t="s">
        <v>80</v>
      </c>
      <c r="AT203" s="180" t="s">
        <v>71</v>
      </c>
      <c r="AU203" s="180" t="s">
        <v>80</v>
      </c>
      <c r="AY203" s="179" t="s">
        <v>172</v>
      </c>
      <c r="BK203" s="181">
        <f>BK204</f>
        <v>0</v>
      </c>
    </row>
    <row r="204" spans="1:65" s="2" customFormat="1" ht="24.2" customHeight="1">
      <c r="A204" s="31"/>
      <c r="B204" s="32"/>
      <c r="C204" s="184" t="s">
        <v>380</v>
      </c>
      <c r="D204" s="184" t="s">
        <v>175</v>
      </c>
      <c r="E204" s="185" t="s">
        <v>381</v>
      </c>
      <c r="F204" s="186" t="s">
        <v>382</v>
      </c>
      <c r="G204" s="187" t="s">
        <v>211</v>
      </c>
      <c r="H204" s="188">
        <v>37</v>
      </c>
      <c r="I204" s="189"/>
      <c r="J204" s="188">
        <f>ROUND(I204*H204,2)</f>
        <v>0</v>
      </c>
      <c r="K204" s="190"/>
      <c r="L204" s="36"/>
      <c r="M204" s="191" t="s">
        <v>1</v>
      </c>
      <c r="N204" s="192" t="s">
        <v>38</v>
      </c>
      <c r="O204" s="68"/>
      <c r="P204" s="193">
        <f>O204*H204</f>
        <v>0</v>
      </c>
      <c r="Q204" s="193">
        <v>0</v>
      </c>
      <c r="R204" s="193">
        <f>Q204*H204</f>
        <v>0</v>
      </c>
      <c r="S204" s="193">
        <v>8.2000000000000003E-2</v>
      </c>
      <c r="T204" s="194">
        <f>S204*H204</f>
        <v>3.0340000000000003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>IF(N204="základná",J204,0)</f>
        <v>0</v>
      </c>
      <c r="BF204" s="196">
        <f>IF(N204="znížená",J204,0)</f>
        <v>0</v>
      </c>
      <c r="BG204" s="196">
        <f>IF(N204="zákl. prenesená",J204,0)</f>
        <v>0</v>
      </c>
      <c r="BH204" s="196">
        <f>IF(N204="zníž. prenesená",J204,0)</f>
        <v>0</v>
      </c>
      <c r="BI204" s="196">
        <f>IF(N204="nulová",J204,0)</f>
        <v>0</v>
      </c>
      <c r="BJ204" s="14" t="s">
        <v>180</v>
      </c>
      <c r="BK204" s="196">
        <f>ROUND(I204*H204,2)</f>
        <v>0</v>
      </c>
      <c r="BL204" s="14" t="s">
        <v>179</v>
      </c>
      <c r="BM204" s="195" t="s">
        <v>383</v>
      </c>
    </row>
    <row r="205" spans="1:65" s="12" customFormat="1" ht="22.9" customHeight="1">
      <c r="B205" s="168"/>
      <c r="C205" s="169"/>
      <c r="D205" s="170" t="s">
        <v>71</v>
      </c>
      <c r="E205" s="182" t="s">
        <v>213</v>
      </c>
      <c r="F205" s="182" t="s">
        <v>214</v>
      </c>
      <c r="G205" s="169"/>
      <c r="H205" s="169"/>
      <c r="I205" s="172"/>
      <c r="J205" s="183">
        <f>BK205</f>
        <v>0</v>
      </c>
      <c r="K205" s="169"/>
      <c r="L205" s="174"/>
      <c r="M205" s="175"/>
      <c r="N205" s="176"/>
      <c r="O205" s="176"/>
      <c r="P205" s="177">
        <f>SUM(P206:P207)</f>
        <v>0</v>
      </c>
      <c r="Q205" s="176"/>
      <c r="R205" s="177">
        <f>SUM(R206:R207)</f>
        <v>0</v>
      </c>
      <c r="S205" s="176"/>
      <c r="T205" s="178">
        <f>SUM(T206:T207)</f>
        <v>0</v>
      </c>
      <c r="AR205" s="179" t="s">
        <v>80</v>
      </c>
      <c r="AT205" s="180" t="s">
        <v>71</v>
      </c>
      <c r="AU205" s="180" t="s">
        <v>80</v>
      </c>
      <c r="AY205" s="179" t="s">
        <v>172</v>
      </c>
      <c r="BK205" s="181">
        <f>SUM(BK206:BK207)</f>
        <v>0</v>
      </c>
    </row>
    <row r="206" spans="1:65" s="2" customFormat="1" ht="24.2" customHeight="1">
      <c r="A206" s="31"/>
      <c r="B206" s="32"/>
      <c r="C206" s="184" t="s">
        <v>8</v>
      </c>
      <c r="D206" s="184" t="s">
        <v>175</v>
      </c>
      <c r="E206" s="185" t="s">
        <v>216</v>
      </c>
      <c r="F206" s="186" t="s">
        <v>217</v>
      </c>
      <c r="G206" s="187" t="s">
        <v>218</v>
      </c>
      <c r="H206" s="188">
        <v>256.33999999999997</v>
      </c>
      <c r="I206" s="189"/>
      <c r="J206" s="188">
        <f>ROUND(I206*H206,2)</f>
        <v>0</v>
      </c>
      <c r="K206" s="190"/>
      <c r="L206" s="36"/>
      <c r="M206" s="191" t="s">
        <v>1</v>
      </c>
      <c r="N206" s="192" t="s">
        <v>38</v>
      </c>
      <c r="O206" s="68"/>
      <c r="P206" s="193">
        <f>O206*H206</f>
        <v>0</v>
      </c>
      <c r="Q206" s="193">
        <v>0</v>
      </c>
      <c r="R206" s="193">
        <f>Q206*H206</f>
        <v>0</v>
      </c>
      <c r="S206" s="193">
        <v>0</v>
      </c>
      <c r="T206" s="194">
        <f>S206*H206</f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179</v>
      </c>
      <c r="AT206" s="195" t="s">
        <v>175</v>
      </c>
      <c r="AU206" s="195" t="s">
        <v>180</v>
      </c>
      <c r="AY206" s="14" t="s">
        <v>172</v>
      </c>
      <c r="BE206" s="196">
        <f>IF(N206="základná",J206,0)</f>
        <v>0</v>
      </c>
      <c r="BF206" s="196">
        <f>IF(N206="znížená",J206,0)</f>
        <v>0</v>
      </c>
      <c r="BG206" s="196">
        <f>IF(N206="zákl. prenesená",J206,0)</f>
        <v>0</v>
      </c>
      <c r="BH206" s="196">
        <f>IF(N206="zníž. prenesená",J206,0)</f>
        <v>0</v>
      </c>
      <c r="BI206" s="196">
        <f>IF(N206="nulová",J206,0)</f>
        <v>0</v>
      </c>
      <c r="BJ206" s="14" t="s">
        <v>180</v>
      </c>
      <c r="BK206" s="196">
        <f>ROUND(I206*H206,2)</f>
        <v>0</v>
      </c>
      <c r="BL206" s="14" t="s">
        <v>179</v>
      </c>
      <c r="BM206" s="195" t="s">
        <v>219</v>
      </c>
    </row>
    <row r="207" spans="1:65" s="2" customFormat="1" ht="24.2" customHeight="1">
      <c r="A207" s="31"/>
      <c r="B207" s="32"/>
      <c r="C207" s="184" t="s">
        <v>384</v>
      </c>
      <c r="D207" s="184" t="s">
        <v>175</v>
      </c>
      <c r="E207" s="185" t="s">
        <v>221</v>
      </c>
      <c r="F207" s="186" t="s">
        <v>222</v>
      </c>
      <c r="G207" s="187" t="s">
        <v>218</v>
      </c>
      <c r="H207" s="188">
        <v>8202.8799999999992</v>
      </c>
      <c r="I207" s="189"/>
      <c r="J207" s="188">
        <f>ROUND(I207*H207,2)</f>
        <v>0</v>
      </c>
      <c r="K207" s="190"/>
      <c r="L207" s="36"/>
      <c r="M207" s="191" t="s">
        <v>1</v>
      </c>
      <c r="N207" s="192" t="s">
        <v>38</v>
      </c>
      <c r="O207" s="68"/>
      <c r="P207" s="193">
        <f>O207*H207</f>
        <v>0</v>
      </c>
      <c r="Q207" s="193">
        <v>0</v>
      </c>
      <c r="R207" s="193">
        <f>Q207*H207</f>
        <v>0</v>
      </c>
      <c r="S207" s="193">
        <v>0</v>
      </c>
      <c r="T207" s="194">
        <f>S207*H207</f>
        <v>0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95" t="s">
        <v>179</v>
      </c>
      <c r="AT207" s="195" t="s">
        <v>175</v>
      </c>
      <c r="AU207" s="195" t="s">
        <v>180</v>
      </c>
      <c r="AY207" s="14" t="s">
        <v>172</v>
      </c>
      <c r="BE207" s="196">
        <f>IF(N207="základná",J207,0)</f>
        <v>0</v>
      </c>
      <c r="BF207" s="196">
        <f>IF(N207="znížená",J207,0)</f>
        <v>0</v>
      </c>
      <c r="BG207" s="196">
        <f>IF(N207="zákl. prenesená",J207,0)</f>
        <v>0</v>
      </c>
      <c r="BH207" s="196">
        <f>IF(N207="zníž. prenesená",J207,0)</f>
        <v>0</v>
      </c>
      <c r="BI207" s="196">
        <f>IF(N207="nulová",J207,0)</f>
        <v>0</v>
      </c>
      <c r="BJ207" s="14" t="s">
        <v>180</v>
      </c>
      <c r="BK207" s="196">
        <f>ROUND(I207*H207,2)</f>
        <v>0</v>
      </c>
      <c r="BL207" s="14" t="s">
        <v>179</v>
      </c>
      <c r="BM207" s="195" t="s">
        <v>223</v>
      </c>
    </row>
    <row r="208" spans="1:65" s="12" customFormat="1" ht="22.9" customHeight="1">
      <c r="B208" s="168"/>
      <c r="C208" s="169"/>
      <c r="D208" s="170" t="s">
        <v>71</v>
      </c>
      <c r="E208" s="182" t="s">
        <v>224</v>
      </c>
      <c r="F208" s="182" t="s">
        <v>225</v>
      </c>
      <c r="G208" s="169"/>
      <c r="H208" s="169"/>
      <c r="I208" s="172"/>
      <c r="J208" s="183">
        <f>BK208</f>
        <v>0</v>
      </c>
      <c r="K208" s="169"/>
      <c r="L208" s="174"/>
      <c r="M208" s="175"/>
      <c r="N208" s="176"/>
      <c r="O208" s="176"/>
      <c r="P208" s="177">
        <f>P209</f>
        <v>0</v>
      </c>
      <c r="Q208" s="176"/>
      <c r="R208" s="177">
        <f>R209</f>
        <v>0</v>
      </c>
      <c r="S208" s="176"/>
      <c r="T208" s="178">
        <f>T209</f>
        <v>0</v>
      </c>
      <c r="AR208" s="179" t="s">
        <v>80</v>
      </c>
      <c r="AT208" s="180" t="s">
        <v>71</v>
      </c>
      <c r="AU208" s="180" t="s">
        <v>80</v>
      </c>
      <c r="AY208" s="179" t="s">
        <v>172</v>
      </c>
      <c r="BK208" s="181">
        <f>BK209</f>
        <v>0</v>
      </c>
    </row>
    <row r="209" spans="1:65" s="2" customFormat="1" ht="24.2" customHeight="1">
      <c r="A209" s="31"/>
      <c r="B209" s="32"/>
      <c r="C209" s="184" t="s">
        <v>241</v>
      </c>
      <c r="D209" s="184" t="s">
        <v>175</v>
      </c>
      <c r="E209" s="185" t="s">
        <v>227</v>
      </c>
      <c r="F209" s="186" t="s">
        <v>228</v>
      </c>
      <c r="G209" s="187" t="s">
        <v>218</v>
      </c>
      <c r="H209" s="188">
        <v>256.33999999999997</v>
      </c>
      <c r="I209" s="189"/>
      <c r="J209" s="188">
        <f>ROUND(I209*H209,2)</f>
        <v>0</v>
      </c>
      <c r="K209" s="190"/>
      <c r="L209" s="36"/>
      <c r="M209" s="191" t="s">
        <v>1</v>
      </c>
      <c r="N209" s="192" t="s">
        <v>38</v>
      </c>
      <c r="O209" s="68"/>
      <c r="P209" s="193">
        <f>O209*H209</f>
        <v>0</v>
      </c>
      <c r="Q209" s="193">
        <v>0</v>
      </c>
      <c r="R209" s="193">
        <f>Q209*H209</f>
        <v>0</v>
      </c>
      <c r="S209" s="193">
        <v>0</v>
      </c>
      <c r="T209" s="194">
        <f>S209*H209</f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179</v>
      </c>
      <c r="AT209" s="195" t="s">
        <v>175</v>
      </c>
      <c r="AU209" s="195" t="s">
        <v>180</v>
      </c>
      <c r="AY209" s="14" t="s">
        <v>172</v>
      </c>
      <c r="BE209" s="196">
        <f>IF(N209="základná",J209,0)</f>
        <v>0</v>
      </c>
      <c r="BF209" s="196">
        <f>IF(N209="znížená",J209,0)</f>
        <v>0</v>
      </c>
      <c r="BG209" s="196">
        <f>IF(N209="zákl. prenesená",J209,0)</f>
        <v>0</v>
      </c>
      <c r="BH209" s="196">
        <f>IF(N209="zníž. prenesená",J209,0)</f>
        <v>0</v>
      </c>
      <c r="BI209" s="196">
        <f>IF(N209="nulová",J209,0)</f>
        <v>0</v>
      </c>
      <c r="BJ209" s="14" t="s">
        <v>180</v>
      </c>
      <c r="BK209" s="196">
        <f>ROUND(I209*H209,2)</f>
        <v>0</v>
      </c>
      <c r="BL209" s="14" t="s">
        <v>179</v>
      </c>
      <c r="BM209" s="195" t="s">
        <v>229</v>
      </c>
    </row>
    <row r="210" spans="1:65" s="12" customFormat="1" ht="22.9" customHeight="1">
      <c r="B210" s="168"/>
      <c r="C210" s="169"/>
      <c r="D210" s="170" t="s">
        <v>71</v>
      </c>
      <c r="E210" s="182" t="s">
        <v>230</v>
      </c>
      <c r="F210" s="182" t="s">
        <v>231</v>
      </c>
      <c r="G210" s="169"/>
      <c r="H210" s="169"/>
      <c r="I210" s="172"/>
      <c r="J210" s="183">
        <f>BK210</f>
        <v>0</v>
      </c>
      <c r="K210" s="169"/>
      <c r="L210" s="174"/>
      <c r="M210" s="175"/>
      <c r="N210" s="176"/>
      <c r="O210" s="176"/>
      <c r="P210" s="177">
        <f>SUM(P211:P212)</f>
        <v>0</v>
      </c>
      <c r="Q210" s="176"/>
      <c r="R210" s="177">
        <f>SUM(R211:R212)</f>
        <v>0.15473999999999999</v>
      </c>
      <c r="S210" s="176"/>
      <c r="T210" s="178">
        <f>SUM(T211:T212)</f>
        <v>0.66039999999999999</v>
      </c>
      <c r="AR210" s="179" t="s">
        <v>80</v>
      </c>
      <c r="AT210" s="180" t="s">
        <v>71</v>
      </c>
      <c r="AU210" s="180" t="s">
        <v>80</v>
      </c>
      <c r="AY210" s="179" t="s">
        <v>172</v>
      </c>
      <c r="BK210" s="181">
        <f>SUM(BK211:BK212)</f>
        <v>0</v>
      </c>
    </row>
    <row r="211" spans="1:65" s="2" customFormat="1" ht="24.2" customHeight="1">
      <c r="A211" s="31"/>
      <c r="B211" s="32"/>
      <c r="C211" s="184" t="s">
        <v>385</v>
      </c>
      <c r="D211" s="184" t="s">
        <v>175</v>
      </c>
      <c r="E211" s="185" t="s">
        <v>233</v>
      </c>
      <c r="F211" s="186" t="s">
        <v>234</v>
      </c>
      <c r="G211" s="187" t="s">
        <v>235</v>
      </c>
      <c r="H211" s="188">
        <v>280.39999999999998</v>
      </c>
      <c r="I211" s="189"/>
      <c r="J211" s="188">
        <f>ROUND(I211*H211,2)</f>
        <v>0</v>
      </c>
      <c r="K211" s="190"/>
      <c r="L211" s="36"/>
      <c r="M211" s="191" t="s">
        <v>1</v>
      </c>
      <c r="N211" s="192" t="s">
        <v>38</v>
      </c>
      <c r="O211" s="68"/>
      <c r="P211" s="193">
        <f>O211*H211</f>
        <v>0</v>
      </c>
      <c r="Q211" s="193">
        <v>5.5000000000000003E-4</v>
      </c>
      <c r="R211" s="193">
        <f>Q211*H211</f>
        <v>0.15422</v>
      </c>
      <c r="S211" s="193">
        <v>0</v>
      </c>
      <c r="T211" s="194">
        <f>S211*H211</f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>IF(N211="základná",J211,0)</f>
        <v>0</v>
      </c>
      <c r="BF211" s="196">
        <f>IF(N211="znížená",J211,0)</f>
        <v>0</v>
      </c>
      <c r="BG211" s="196">
        <f>IF(N211="zákl. prenesená",J211,0)</f>
        <v>0</v>
      </c>
      <c r="BH211" s="196">
        <f>IF(N211="zníž. prenesená",J211,0)</f>
        <v>0</v>
      </c>
      <c r="BI211" s="196">
        <f>IF(N211="nulová",J211,0)</f>
        <v>0</v>
      </c>
      <c r="BJ211" s="14" t="s">
        <v>180</v>
      </c>
      <c r="BK211" s="196">
        <f>ROUND(I211*H211,2)</f>
        <v>0</v>
      </c>
      <c r="BL211" s="14" t="s">
        <v>179</v>
      </c>
      <c r="BM211" s="195" t="s">
        <v>236</v>
      </c>
    </row>
    <row r="212" spans="1:65" s="2" customFormat="1" ht="24.2" customHeight="1">
      <c r="A212" s="31"/>
      <c r="B212" s="32"/>
      <c r="C212" s="184" t="s">
        <v>386</v>
      </c>
      <c r="D212" s="184" t="s">
        <v>175</v>
      </c>
      <c r="E212" s="185" t="s">
        <v>238</v>
      </c>
      <c r="F212" s="186" t="s">
        <v>239</v>
      </c>
      <c r="G212" s="187" t="s">
        <v>235</v>
      </c>
      <c r="H212" s="188">
        <v>5.2</v>
      </c>
      <c r="I212" s="189"/>
      <c r="J212" s="188">
        <f>ROUND(I212*H212,2)</f>
        <v>0</v>
      </c>
      <c r="K212" s="190"/>
      <c r="L212" s="36"/>
      <c r="M212" s="191" t="s">
        <v>1</v>
      </c>
      <c r="N212" s="192" t="s">
        <v>38</v>
      </c>
      <c r="O212" s="68"/>
      <c r="P212" s="193">
        <f>O212*H212</f>
        <v>0</v>
      </c>
      <c r="Q212" s="193">
        <v>1E-4</v>
      </c>
      <c r="R212" s="193">
        <f>Q212*H212</f>
        <v>5.2000000000000006E-4</v>
      </c>
      <c r="S212" s="193">
        <v>0.127</v>
      </c>
      <c r="T212" s="194">
        <f>S212*H212</f>
        <v>0.66039999999999999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179</v>
      </c>
      <c r="AT212" s="195" t="s">
        <v>175</v>
      </c>
      <c r="AU212" s="195" t="s">
        <v>180</v>
      </c>
      <c r="AY212" s="14" t="s">
        <v>172</v>
      </c>
      <c r="BE212" s="196">
        <f>IF(N212="základná",J212,0)</f>
        <v>0</v>
      </c>
      <c r="BF212" s="196">
        <f>IF(N212="znížená",J212,0)</f>
        <v>0</v>
      </c>
      <c r="BG212" s="196">
        <f>IF(N212="zákl. prenesená",J212,0)</f>
        <v>0</v>
      </c>
      <c r="BH212" s="196">
        <f>IF(N212="zníž. prenesená",J212,0)</f>
        <v>0</v>
      </c>
      <c r="BI212" s="196">
        <f>IF(N212="nulová",J212,0)</f>
        <v>0</v>
      </c>
      <c r="BJ212" s="14" t="s">
        <v>180</v>
      </c>
      <c r="BK212" s="196">
        <f>ROUND(I212*H212,2)</f>
        <v>0</v>
      </c>
      <c r="BL212" s="14" t="s">
        <v>179</v>
      </c>
      <c r="BM212" s="195" t="s">
        <v>240</v>
      </c>
    </row>
    <row r="213" spans="1:65" s="12" customFormat="1" ht="25.9" customHeight="1">
      <c r="B213" s="168"/>
      <c r="C213" s="169"/>
      <c r="D213" s="170" t="s">
        <v>71</v>
      </c>
      <c r="E213" s="171" t="s">
        <v>387</v>
      </c>
      <c r="F213" s="171" t="s">
        <v>388</v>
      </c>
      <c r="G213" s="169"/>
      <c r="H213" s="169"/>
      <c r="I213" s="172"/>
      <c r="J213" s="173">
        <f>BK213</f>
        <v>0</v>
      </c>
      <c r="K213" s="169"/>
      <c r="L213" s="174"/>
      <c r="M213" s="175"/>
      <c r="N213" s="176"/>
      <c r="O213" s="176"/>
      <c r="P213" s="177">
        <f>P214</f>
        <v>0</v>
      </c>
      <c r="Q213" s="176"/>
      <c r="R213" s="177">
        <f>R214</f>
        <v>0</v>
      </c>
      <c r="S213" s="176"/>
      <c r="T213" s="178">
        <f>T214</f>
        <v>0</v>
      </c>
      <c r="AR213" s="179" t="s">
        <v>80</v>
      </c>
      <c r="AT213" s="180" t="s">
        <v>71</v>
      </c>
      <c r="AU213" s="180" t="s">
        <v>72</v>
      </c>
      <c r="AY213" s="179" t="s">
        <v>172</v>
      </c>
      <c r="BK213" s="181">
        <f>BK214</f>
        <v>0</v>
      </c>
    </row>
    <row r="214" spans="1:65" s="12" customFormat="1" ht="22.9" customHeight="1">
      <c r="B214" s="168"/>
      <c r="C214" s="169"/>
      <c r="D214" s="170" t="s">
        <v>71</v>
      </c>
      <c r="E214" s="182" t="s">
        <v>389</v>
      </c>
      <c r="F214" s="182" t="s">
        <v>390</v>
      </c>
      <c r="G214" s="169"/>
      <c r="H214" s="169"/>
      <c r="I214" s="172"/>
      <c r="J214" s="183">
        <f>BK214</f>
        <v>0</v>
      </c>
      <c r="K214" s="169"/>
      <c r="L214" s="174"/>
      <c r="M214" s="175"/>
      <c r="N214" s="176"/>
      <c r="O214" s="176"/>
      <c r="P214" s="177">
        <f>P215</f>
        <v>0</v>
      </c>
      <c r="Q214" s="176"/>
      <c r="R214" s="177">
        <f>R215</f>
        <v>0</v>
      </c>
      <c r="S214" s="176"/>
      <c r="T214" s="178">
        <f>T215</f>
        <v>0</v>
      </c>
      <c r="AR214" s="179" t="s">
        <v>80</v>
      </c>
      <c r="AT214" s="180" t="s">
        <v>71</v>
      </c>
      <c r="AU214" s="180" t="s">
        <v>80</v>
      </c>
      <c r="AY214" s="179" t="s">
        <v>172</v>
      </c>
      <c r="BK214" s="181">
        <f>BK215</f>
        <v>0</v>
      </c>
    </row>
    <row r="215" spans="1:65" s="2" customFormat="1" ht="37.9" customHeight="1">
      <c r="A215" s="31"/>
      <c r="B215" s="32"/>
      <c r="C215" s="184" t="s">
        <v>391</v>
      </c>
      <c r="D215" s="184" t="s">
        <v>175</v>
      </c>
      <c r="E215" s="185" t="s">
        <v>392</v>
      </c>
      <c r="F215" s="186" t="s">
        <v>393</v>
      </c>
      <c r="G215" s="187" t="s">
        <v>394</v>
      </c>
      <c r="H215" s="188">
        <v>70.400000000000006</v>
      </c>
      <c r="I215" s="189"/>
      <c r="J215" s="188">
        <f>ROUND(I215*H215,2)</f>
        <v>0</v>
      </c>
      <c r="K215" s="190"/>
      <c r="L215" s="36"/>
      <c r="M215" s="191" t="s">
        <v>1</v>
      </c>
      <c r="N215" s="192" t="s">
        <v>38</v>
      </c>
      <c r="O215" s="68"/>
      <c r="P215" s="193">
        <f>O215*H215</f>
        <v>0</v>
      </c>
      <c r="Q215" s="193">
        <v>0</v>
      </c>
      <c r="R215" s="193">
        <f>Q215*H215</f>
        <v>0</v>
      </c>
      <c r="S215" s="193">
        <v>0</v>
      </c>
      <c r="T215" s="194">
        <f>S215*H215</f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179</v>
      </c>
      <c r="AT215" s="195" t="s">
        <v>175</v>
      </c>
      <c r="AU215" s="195" t="s">
        <v>180</v>
      </c>
      <c r="AY215" s="14" t="s">
        <v>172</v>
      </c>
      <c r="BE215" s="196">
        <f>IF(N215="základná",J215,0)</f>
        <v>0</v>
      </c>
      <c r="BF215" s="196">
        <f>IF(N215="znížená",J215,0)</f>
        <v>0</v>
      </c>
      <c r="BG215" s="196">
        <f>IF(N215="zákl. prenesená",J215,0)</f>
        <v>0</v>
      </c>
      <c r="BH215" s="196">
        <f>IF(N215="zníž. prenesená",J215,0)</f>
        <v>0</v>
      </c>
      <c r="BI215" s="196">
        <f>IF(N215="nulová",J215,0)</f>
        <v>0</v>
      </c>
      <c r="BJ215" s="14" t="s">
        <v>180</v>
      </c>
      <c r="BK215" s="196">
        <f>ROUND(I215*H215,2)</f>
        <v>0</v>
      </c>
      <c r="BL215" s="14" t="s">
        <v>179</v>
      </c>
      <c r="BM215" s="195" t="s">
        <v>395</v>
      </c>
    </row>
    <row r="216" spans="1:65" s="12" customFormat="1" ht="25.9" customHeight="1">
      <c r="B216" s="168"/>
      <c r="C216" s="169"/>
      <c r="D216" s="170" t="s">
        <v>71</v>
      </c>
      <c r="E216" s="171" t="s">
        <v>387</v>
      </c>
      <c r="F216" s="171" t="s">
        <v>388</v>
      </c>
      <c r="G216" s="169"/>
      <c r="H216" s="169"/>
      <c r="I216" s="172"/>
      <c r="J216" s="173">
        <f>BK216</f>
        <v>0</v>
      </c>
      <c r="K216" s="169"/>
      <c r="L216" s="174"/>
      <c r="M216" s="175"/>
      <c r="N216" s="176"/>
      <c r="O216" s="176"/>
      <c r="P216" s="177">
        <f>P217+P220</f>
        <v>0</v>
      </c>
      <c r="Q216" s="176"/>
      <c r="R216" s="177">
        <f>R217+R220</f>
        <v>0</v>
      </c>
      <c r="S216" s="176"/>
      <c r="T216" s="178">
        <f>T217+T220</f>
        <v>0</v>
      </c>
      <c r="AR216" s="179" t="s">
        <v>80</v>
      </c>
      <c r="AT216" s="180" t="s">
        <v>71</v>
      </c>
      <c r="AU216" s="180" t="s">
        <v>72</v>
      </c>
      <c r="AY216" s="179" t="s">
        <v>172</v>
      </c>
      <c r="BK216" s="181">
        <f>BK217+BK220</f>
        <v>0</v>
      </c>
    </row>
    <row r="217" spans="1:65" s="12" customFormat="1" ht="22.9" customHeight="1">
      <c r="B217" s="168"/>
      <c r="C217" s="169"/>
      <c r="D217" s="170" t="s">
        <v>71</v>
      </c>
      <c r="E217" s="182" t="s">
        <v>396</v>
      </c>
      <c r="F217" s="182" t="s">
        <v>397</v>
      </c>
      <c r="G217" s="169"/>
      <c r="H217" s="169"/>
      <c r="I217" s="172"/>
      <c r="J217" s="183">
        <f>BK217</f>
        <v>0</v>
      </c>
      <c r="K217" s="169"/>
      <c r="L217" s="174"/>
      <c r="M217" s="175"/>
      <c r="N217" s="176"/>
      <c r="O217" s="176"/>
      <c r="P217" s="177">
        <f>SUM(P218:P219)</f>
        <v>0</v>
      </c>
      <c r="Q217" s="176"/>
      <c r="R217" s="177">
        <f>SUM(R218:R219)</f>
        <v>0</v>
      </c>
      <c r="S217" s="176"/>
      <c r="T217" s="178">
        <f>SUM(T218:T219)</f>
        <v>0</v>
      </c>
      <c r="AR217" s="179" t="s">
        <v>80</v>
      </c>
      <c r="AT217" s="180" t="s">
        <v>71</v>
      </c>
      <c r="AU217" s="180" t="s">
        <v>80</v>
      </c>
      <c r="AY217" s="179" t="s">
        <v>172</v>
      </c>
      <c r="BK217" s="181">
        <f>SUM(BK218:BK219)</f>
        <v>0</v>
      </c>
    </row>
    <row r="218" spans="1:65" s="2" customFormat="1" ht="24.2" customHeight="1">
      <c r="A218" s="31"/>
      <c r="B218" s="32"/>
      <c r="C218" s="184" t="s">
        <v>398</v>
      </c>
      <c r="D218" s="184" t="s">
        <v>175</v>
      </c>
      <c r="E218" s="185" t="s">
        <v>399</v>
      </c>
      <c r="F218" s="186" t="s">
        <v>400</v>
      </c>
      <c r="G218" s="187" t="s">
        <v>394</v>
      </c>
      <c r="H218" s="188">
        <v>2.2000000000000002</v>
      </c>
      <c r="I218" s="189"/>
      <c r="J218" s="188">
        <f>ROUND(I218*H218,2)</f>
        <v>0</v>
      </c>
      <c r="K218" s="190"/>
      <c r="L218" s="36"/>
      <c r="M218" s="191" t="s">
        <v>1</v>
      </c>
      <c r="N218" s="192" t="s">
        <v>38</v>
      </c>
      <c r="O218" s="68"/>
      <c r="P218" s="193">
        <f>O218*H218</f>
        <v>0</v>
      </c>
      <c r="Q218" s="193">
        <v>0</v>
      </c>
      <c r="R218" s="193">
        <f>Q218*H218</f>
        <v>0</v>
      </c>
      <c r="S218" s="193">
        <v>0</v>
      </c>
      <c r="T218" s="194">
        <f>S218*H218</f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179</v>
      </c>
      <c r="AT218" s="195" t="s">
        <v>175</v>
      </c>
      <c r="AU218" s="195" t="s">
        <v>180</v>
      </c>
      <c r="AY218" s="14" t="s">
        <v>172</v>
      </c>
      <c r="BE218" s="196">
        <f>IF(N218="základná",J218,0)</f>
        <v>0</v>
      </c>
      <c r="BF218" s="196">
        <f>IF(N218="znížená",J218,0)</f>
        <v>0</v>
      </c>
      <c r="BG218" s="196">
        <f>IF(N218="zákl. prenesená",J218,0)</f>
        <v>0</v>
      </c>
      <c r="BH218" s="196">
        <f>IF(N218="zníž. prenesená",J218,0)</f>
        <v>0</v>
      </c>
      <c r="BI218" s="196">
        <f>IF(N218="nulová",J218,0)</f>
        <v>0</v>
      </c>
      <c r="BJ218" s="14" t="s">
        <v>180</v>
      </c>
      <c r="BK218" s="196">
        <f>ROUND(I218*H218,2)</f>
        <v>0</v>
      </c>
      <c r="BL218" s="14" t="s">
        <v>179</v>
      </c>
      <c r="BM218" s="195" t="s">
        <v>401</v>
      </c>
    </row>
    <row r="219" spans="1:65" s="2" customFormat="1" ht="24.2" customHeight="1">
      <c r="A219" s="31"/>
      <c r="B219" s="32"/>
      <c r="C219" s="184" t="s">
        <v>402</v>
      </c>
      <c r="D219" s="184" t="s">
        <v>175</v>
      </c>
      <c r="E219" s="185" t="s">
        <v>403</v>
      </c>
      <c r="F219" s="186" t="s">
        <v>404</v>
      </c>
      <c r="G219" s="187" t="s">
        <v>394</v>
      </c>
      <c r="H219" s="188">
        <v>2.2000000000000002</v>
      </c>
      <c r="I219" s="189"/>
      <c r="J219" s="188">
        <f>ROUND(I219*H219,2)</f>
        <v>0</v>
      </c>
      <c r="K219" s="190"/>
      <c r="L219" s="36"/>
      <c r="M219" s="191" t="s">
        <v>1</v>
      </c>
      <c r="N219" s="192" t="s">
        <v>38</v>
      </c>
      <c r="O219" s="68"/>
      <c r="P219" s="193">
        <f>O219*H219</f>
        <v>0</v>
      </c>
      <c r="Q219" s="193">
        <v>0</v>
      </c>
      <c r="R219" s="193">
        <f>Q219*H219</f>
        <v>0</v>
      </c>
      <c r="S219" s="193">
        <v>0</v>
      </c>
      <c r="T219" s="194">
        <f>S219*H219</f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95" t="s">
        <v>179</v>
      </c>
      <c r="AT219" s="195" t="s">
        <v>175</v>
      </c>
      <c r="AU219" s="195" t="s">
        <v>180</v>
      </c>
      <c r="AY219" s="14" t="s">
        <v>172</v>
      </c>
      <c r="BE219" s="196">
        <f>IF(N219="základná",J219,0)</f>
        <v>0</v>
      </c>
      <c r="BF219" s="196">
        <f>IF(N219="znížená",J219,0)</f>
        <v>0</v>
      </c>
      <c r="BG219" s="196">
        <f>IF(N219="zákl. prenesená",J219,0)</f>
        <v>0</v>
      </c>
      <c r="BH219" s="196">
        <f>IF(N219="zníž. prenesená",J219,0)</f>
        <v>0</v>
      </c>
      <c r="BI219" s="196">
        <f>IF(N219="nulová",J219,0)</f>
        <v>0</v>
      </c>
      <c r="BJ219" s="14" t="s">
        <v>180</v>
      </c>
      <c r="BK219" s="196">
        <f>ROUND(I219*H219,2)</f>
        <v>0</v>
      </c>
      <c r="BL219" s="14" t="s">
        <v>179</v>
      </c>
      <c r="BM219" s="195" t="s">
        <v>405</v>
      </c>
    </row>
    <row r="220" spans="1:65" s="12" customFormat="1" ht="22.9" customHeight="1">
      <c r="B220" s="168"/>
      <c r="C220" s="169"/>
      <c r="D220" s="170" t="s">
        <v>71</v>
      </c>
      <c r="E220" s="182" t="s">
        <v>389</v>
      </c>
      <c r="F220" s="182" t="s">
        <v>390</v>
      </c>
      <c r="G220" s="169"/>
      <c r="H220" s="169"/>
      <c r="I220" s="172"/>
      <c r="J220" s="183">
        <f>BK220</f>
        <v>0</v>
      </c>
      <c r="K220" s="169"/>
      <c r="L220" s="174"/>
      <c r="M220" s="175"/>
      <c r="N220" s="176"/>
      <c r="O220" s="176"/>
      <c r="P220" s="177">
        <f>P221</f>
        <v>0</v>
      </c>
      <c r="Q220" s="176"/>
      <c r="R220" s="177">
        <f>R221</f>
        <v>0</v>
      </c>
      <c r="S220" s="176"/>
      <c r="T220" s="178">
        <f>T221</f>
        <v>0</v>
      </c>
      <c r="AR220" s="179" t="s">
        <v>80</v>
      </c>
      <c r="AT220" s="180" t="s">
        <v>71</v>
      </c>
      <c r="AU220" s="180" t="s">
        <v>80</v>
      </c>
      <c r="AY220" s="179" t="s">
        <v>172</v>
      </c>
      <c r="BK220" s="181">
        <f>BK221</f>
        <v>0</v>
      </c>
    </row>
    <row r="221" spans="1:65" s="2" customFormat="1" ht="24.2" customHeight="1">
      <c r="A221" s="31"/>
      <c r="B221" s="32"/>
      <c r="C221" s="184" t="s">
        <v>406</v>
      </c>
      <c r="D221" s="184" t="s">
        <v>175</v>
      </c>
      <c r="E221" s="185" t="s">
        <v>407</v>
      </c>
      <c r="F221" s="186" t="s">
        <v>408</v>
      </c>
      <c r="G221" s="187" t="s">
        <v>394</v>
      </c>
      <c r="H221" s="188">
        <v>2.2000000000000002</v>
      </c>
      <c r="I221" s="189"/>
      <c r="J221" s="188">
        <f>ROUND(I221*H221,2)</f>
        <v>0</v>
      </c>
      <c r="K221" s="190"/>
      <c r="L221" s="36"/>
      <c r="M221" s="191" t="s">
        <v>1</v>
      </c>
      <c r="N221" s="192" t="s">
        <v>38</v>
      </c>
      <c r="O221" s="68"/>
      <c r="P221" s="193">
        <f>O221*H221</f>
        <v>0</v>
      </c>
      <c r="Q221" s="193">
        <v>0</v>
      </c>
      <c r="R221" s="193">
        <f>Q221*H221</f>
        <v>0</v>
      </c>
      <c r="S221" s="193">
        <v>0</v>
      </c>
      <c r="T221" s="194">
        <f>S221*H221</f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179</v>
      </c>
      <c r="AT221" s="195" t="s">
        <v>175</v>
      </c>
      <c r="AU221" s="195" t="s">
        <v>180</v>
      </c>
      <c r="AY221" s="14" t="s">
        <v>172</v>
      </c>
      <c r="BE221" s="196">
        <f>IF(N221="základná",J221,0)</f>
        <v>0</v>
      </c>
      <c r="BF221" s="196">
        <f>IF(N221="znížená",J221,0)</f>
        <v>0</v>
      </c>
      <c r="BG221" s="196">
        <f>IF(N221="zákl. prenesená",J221,0)</f>
        <v>0</v>
      </c>
      <c r="BH221" s="196">
        <f>IF(N221="zníž. prenesená",J221,0)</f>
        <v>0</v>
      </c>
      <c r="BI221" s="196">
        <f>IF(N221="nulová",J221,0)</f>
        <v>0</v>
      </c>
      <c r="BJ221" s="14" t="s">
        <v>180</v>
      </c>
      <c r="BK221" s="196">
        <f>ROUND(I221*H221,2)</f>
        <v>0</v>
      </c>
      <c r="BL221" s="14" t="s">
        <v>179</v>
      </c>
      <c r="BM221" s="195" t="s">
        <v>409</v>
      </c>
    </row>
    <row r="222" spans="1:65" s="12" customFormat="1" ht="25.9" customHeight="1">
      <c r="B222" s="168"/>
      <c r="C222" s="169"/>
      <c r="D222" s="170" t="s">
        <v>71</v>
      </c>
      <c r="E222" s="171" t="s">
        <v>387</v>
      </c>
      <c r="F222" s="171" t="s">
        <v>388</v>
      </c>
      <c r="G222" s="169"/>
      <c r="H222" s="169"/>
      <c r="I222" s="172"/>
      <c r="J222" s="173">
        <f>BK222</f>
        <v>0</v>
      </c>
      <c r="K222" s="169"/>
      <c r="L222" s="174"/>
      <c r="M222" s="175"/>
      <c r="N222" s="176"/>
      <c r="O222" s="176"/>
      <c r="P222" s="177">
        <f>P223+P226+P229+P231</f>
        <v>0</v>
      </c>
      <c r="Q222" s="176"/>
      <c r="R222" s="177">
        <f>R223+R226+R229+R231</f>
        <v>3.8800999999999997</v>
      </c>
      <c r="S222" s="176"/>
      <c r="T222" s="178">
        <f>T223+T226+T229+T231</f>
        <v>0</v>
      </c>
      <c r="AR222" s="179" t="s">
        <v>80</v>
      </c>
      <c r="AT222" s="180" t="s">
        <v>71</v>
      </c>
      <c r="AU222" s="180" t="s">
        <v>72</v>
      </c>
      <c r="AY222" s="179" t="s">
        <v>172</v>
      </c>
      <c r="BK222" s="181">
        <f>BK223+BK226+BK229+BK231</f>
        <v>0</v>
      </c>
    </row>
    <row r="223" spans="1:65" s="12" customFormat="1" ht="22.9" customHeight="1">
      <c r="B223" s="168"/>
      <c r="C223" s="169"/>
      <c r="D223" s="170" t="s">
        <v>71</v>
      </c>
      <c r="E223" s="182" t="s">
        <v>410</v>
      </c>
      <c r="F223" s="182" t="s">
        <v>411</v>
      </c>
      <c r="G223" s="169"/>
      <c r="H223" s="169"/>
      <c r="I223" s="172"/>
      <c r="J223" s="183">
        <f>BK223</f>
        <v>0</v>
      </c>
      <c r="K223" s="169"/>
      <c r="L223" s="174"/>
      <c r="M223" s="175"/>
      <c r="N223" s="176"/>
      <c r="O223" s="176"/>
      <c r="P223" s="177">
        <f>SUM(P224:P225)</f>
        <v>0</v>
      </c>
      <c r="Q223" s="176"/>
      <c r="R223" s="177">
        <f>SUM(R224:R225)</f>
        <v>0</v>
      </c>
      <c r="S223" s="176"/>
      <c r="T223" s="178">
        <f>SUM(T224:T225)</f>
        <v>0</v>
      </c>
      <c r="AR223" s="179" t="s">
        <v>80</v>
      </c>
      <c r="AT223" s="180" t="s">
        <v>71</v>
      </c>
      <c r="AU223" s="180" t="s">
        <v>80</v>
      </c>
      <c r="AY223" s="179" t="s">
        <v>172</v>
      </c>
      <c r="BK223" s="181">
        <f>SUM(BK224:BK225)</f>
        <v>0</v>
      </c>
    </row>
    <row r="224" spans="1:65" s="2" customFormat="1" ht="24.2" customHeight="1">
      <c r="A224" s="31"/>
      <c r="B224" s="32"/>
      <c r="C224" s="184" t="s">
        <v>412</v>
      </c>
      <c r="D224" s="184" t="s">
        <v>175</v>
      </c>
      <c r="E224" s="185" t="s">
        <v>413</v>
      </c>
      <c r="F224" s="186" t="s">
        <v>414</v>
      </c>
      <c r="G224" s="187" t="s">
        <v>394</v>
      </c>
      <c r="H224" s="188">
        <v>2.2000000000000002</v>
      </c>
      <c r="I224" s="189"/>
      <c r="J224" s="188">
        <f>ROUND(I224*H224,2)</f>
        <v>0</v>
      </c>
      <c r="K224" s="190"/>
      <c r="L224" s="36"/>
      <c r="M224" s="191" t="s">
        <v>1</v>
      </c>
      <c r="N224" s="192" t="s">
        <v>38</v>
      </c>
      <c r="O224" s="68"/>
      <c r="P224" s="193">
        <f>O224*H224</f>
        <v>0</v>
      </c>
      <c r="Q224" s="193">
        <v>0</v>
      </c>
      <c r="R224" s="193">
        <f>Q224*H224</f>
        <v>0</v>
      </c>
      <c r="S224" s="193">
        <v>0</v>
      </c>
      <c r="T224" s="194">
        <f>S224*H224</f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179</v>
      </c>
      <c r="AT224" s="195" t="s">
        <v>175</v>
      </c>
      <c r="AU224" s="195" t="s">
        <v>180</v>
      </c>
      <c r="AY224" s="14" t="s">
        <v>172</v>
      </c>
      <c r="BE224" s="196">
        <f>IF(N224="základná",J224,0)</f>
        <v>0</v>
      </c>
      <c r="BF224" s="196">
        <f>IF(N224="znížená",J224,0)</f>
        <v>0</v>
      </c>
      <c r="BG224" s="196">
        <f>IF(N224="zákl. prenesená",J224,0)</f>
        <v>0</v>
      </c>
      <c r="BH224" s="196">
        <f>IF(N224="zníž. prenesená",J224,0)</f>
        <v>0</v>
      </c>
      <c r="BI224" s="196">
        <f>IF(N224="nulová",J224,0)</f>
        <v>0</v>
      </c>
      <c r="BJ224" s="14" t="s">
        <v>180</v>
      </c>
      <c r="BK224" s="196">
        <f>ROUND(I224*H224,2)</f>
        <v>0</v>
      </c>
      <c r="BL224" s="14" t="s">
        <v>179</v>
      </c>
      <c r="BM224" s="195" t="s">
        <v>415</v>
      </c>
    </row>
    <row r="225" spans="1:65" s="2" customFormat="1" ht="24.2" customHeight="1">
      <c r="A225" s="31"/>
      <c r="B225" s="32"/>
      <c r="C225" s="184" t="s">
        <v>416</v>
      </c>
      <c r="D225" s="184" t="s">
        <v>175</v>
      </c>
      <c r="E225" s="185" t="s">
        <v>417</v>
      </c>
      <c r="F225" s="186" t="s">
        <v>418</v>
      </c>
      <c r="G225" s="187" t="s">
        <v>394</v>
      </c>
      <c r="H225" s="188">
        <v>0.66</v>
      </c>
      <c r="I225" s="189"/>
      <c r="J225" s="188">
        <f>ROUND(I225*H225,2)</f>
        <v>0</v>
      </c>
      <c r="K225" s="190"/>
      <c r="L225" s="36"/>
      <c r="M225" s="191" t="s">
        <v>1</v>
      </c>
      <c r="N225" s="192" t="s">
        <v>38</v>
      </c>
      <c r="O225" s="68"/>
      <c r="P225" s="193">
        <f>O225*H225</f>
        <v>0</v>
      </c>
      <c r="Q225" s="193">
        <v>0</v>
      </c>
      <c r="R225" s="193">
        <f>Q225*H225</f>
        <v>0</v>
      </c>
      <c r="S225" s="193">
        <v>0</v>
      </c>
      <c r="T225" s="194">
        <f>S225*H225</f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95" t="s">
        <v>179</v>
      </c>
      <c r="AT225" s="195" t="s">
        <v>175</v>
      </c>
      <c r="AU225" s="195" t="s">
        <v>180</v>
      </c>
      <c r="AY225" s="14" t="s">
        <v>172</v>
      </c>
      <c r="BE225" s="196">
        <f>IF(N225="základná",J225,0)</f>
        <v>0</v>
      </c>
      <c r="BF225" s="196">
        <f>IF(N225="znížená",J225,0)</f>
        <v>0</v>
      </c>
      <c r="BG225" s="196">
        <f>IF(N225="zákl. prenesená",J225,0)</f>
        <v>0</v>
      </c>
      <c r="BH225" s="196">
        <f>IF(N225="zníž. prenesená",J225,0)</f>
        <v>0</v>
      </c>
      <c r="BI225" s="196">
        <f>IF(N225="nulová",J225,0)</f>
        <v>0</v>
      </c>
      <c r="BJ225" s="14" t="s">
        <v>180</v>
      </c>
      <c r="BK225" s="196">
        <f>ROUND(I225*H225,2)</f>
        <v>0</v>
      </c>
      <c r="BL225" s="14" t="s">
        <v>179</v>
      </c>
      <c r="BM225" s="195" t="s">
        <v>419</v>
      </c>
    </row>
    <row r="226" spans="1:65" s="12" customFormat="1" ht="22.9" customHeight="1">
      <c r="B226" s="168"/>
      <c r="C226" s="169"/>
      <c r="D226" s="170" t="s">
        <v>71</v>
      </c>
      <c r="E226" s="182" t="s">
        <v>420</v>
      </c>
      <c r="F226" s="182" t="s">
        <v>421</v>
      </c>
      <c r="G226" s="169"/>
      <c r="H226" s="169"/>
      <c r="I226" s="172"/>
      <c r="J226" s="183">
        <f>BK226</f>
        <v>0</v>
      </c>
      <c r="K226" s="169"/>
      <c r="L226" s="174"/>
      <c r="M226" s="175"/>
      <c r="N226" s="176"/>
      <c r="O226" s="176"/>
      <c r="P226" s="177">
        <f>SUM(P227:P228)</f>
        <v>0</v>
      </c>
      <c r="Q226" s="176"/>
      <c r="R226" s="177">
        <f>SUM(R227:R228)</f>
        <v>3.8800999999999997</v>
      </c>
      <c r="S226" s="176"/>
      <c r="T226" s="178">
        <f>SUM(T227:T228)</f>
        <v>0</v>
      </c>
      <c r="AR226" s="179" t="s">
        <v>80</v>
      </c>
      <c r="AT226" s="180" t="s">
        <v>71</v>
      </c>
      <c r="AU226" s="180" t="s">
        <v>80</v>
      </c>
      <c r="AY226" s="179" t="s">
        <v>172</v>
      </c>
      <c r="BK226" s="181">
        <f>SUM(BK227:BK228)</f>
        <v>0</v>
      </c>
    </row>
    <row r="227" spans="1:65" s="2" customFormat="1" ht="24.2" customHeight="1">
      <c r="A227" s="31"/>
      <c r="B227" s="32"/>
      <c r="C227" s="184" t="s">
        <v>422</v>
      </c>
      <c r="D227" s="184" t="s">
        <v>175</v>
      </c>
      <c r="E227" s="185" t="s">
        <v>423</v>
      </c>
      <c r="F227" s="186" t="s">
        <v>424</v>
      </c>
      <c r="G227" s="187" t="s">
        <v>394</v>
      </c>
      <c r="H227" s="188">
        <v>1.9</v>
      </c>
      <c r="I227" s="189"/>
      <c r="J227" s="188">
        <f>ROUND(I227*H227,2)</f>
        <v>0</v>
      </c>
      <c r="K227" s="190"/>
      <c r="L227" s="36"/>
      <c r="M227" s="191" t="s">
        <v>1</v>
      </c>
      <c r="N227" s="192" t="s">
        <v>38</v>
      </c>
      <c r="O227" s="68"/>
      <c r="P227" s="193">
        <f>O227*H227</f>
        <v>0</v>
      </c>
      <c r="Q227" s="193">
        <v>0</v>
      </c>
      <c r="R227" s="193">
        <f>Q227*H227</f>
        <v>0</v>
      </c>
      <c r="S227" s="193">
        <v>0</v>
      </c>
      <c r="T227" s="194">
        <f>S227*H227</f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179</v>
      </c>
      <c r="AT227" s="195" t="s">
        <v>175</v>
      </c>
      <c r="AU227" s="195" t="s">
        <v>180</v>
      </c>
      <c r="AY227" s="14" t="s">
        <v>172</v>
      </c>
      <c r="BE227" s="196">
        <f>IF(N227="základná",J227,0)</f>
        <v>0</v>
      </c>
      <c r="BF227" s="196">
        <f>IF(N227="znížená",J227,0)</f>
        <v>0</v>
      </c>
      <c r="BG227" s="196">
        <f>IF(N227="zákl. prenesená",J227,0)</f>
        <v>0</v>
      </c>
      <c r="BH227" s="196">
        <f>IF(N227="zníž. prenesená",J227,0)</f>
        <v>0</v>
      </c>
      <c r="BI227" s="196">
        <f>IF(N227="nulová",J227,0)</f>
        <v>0</v>
      </c>
      <c r="BJ227" s="14" t="s">
        <v>180</v>
      </c>
      <c r="BK227" s="196">
        <f>ROUND(I227*H227,2)</f>
        <v>0</v>
      </c>
      <c r="BL227" s="14" t="s">
        <v>179</v>
      </c>
      <c r="BM227" s="195" t="s">
        <v>425</v>
      </c>
    </row>
    <row r="228" spans="1:65" s="2" customFormat="1" ht="14.45" customHeight="1">
      <c r="A228" s="31"/>
      <c r="B228" s="32"/>
      <c r="C228" s="197" t="s">
        <v>426</v>
      </c>
      <c r="D228" s="197" t="s">
        <v>256</v>
      </c>
      <c r="E228" s="198" t="s">
        <v>427</v>
      </c>
      <c r="F228" s="199" t="s">
        <v>428</v>
      </c>
      <c r="G228" s="200" t="s">
        <v>394</v>
      </c>
      <c r="H228" s="201">
        <v>2.2999999999999998</v>
      </c>
      <c r="I228" s="202"/>
      <c r="J228" s="201">
        <f>ROUND(I228*H228,2)</f>
        <v>0</v>
      </c>
      <c r="K228" s="203"/>
      <c r="L228" s="204"/>
      <c r="M228" s="205" t="s">
        <v>1</v>
      </c>
      <c r="N228" s="206" t="s">
        <v>38</v>
      </c>
      <c r="O228" s="68"/>
      <c r="P228" s="193">
        <f>O228*H228</f>
        <v>0</v>
      </c>
      <c r="Q228" s="193">
        <v>1.6870000000000001</v>
      </c>
      <c r="R228" s="193">
        <f>Q228*H228</f>
        <v>3.8800999999999997</v>
      </c>
      <c r="S228" s="193">
        <v>0</v>
      </c>
      <c r="T228" s="194">
        <f>S228*H228</f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95" t="s">
        <v>220</v>
      </c>
      <c r="AT228" s="195" t="s">
        <v>256</v>
      </c>
      <c r="AU228" s="195" t="s">
        <v>180</v>
      </c>
      <c r="AY228" s="14" t="s">
        <v>172</v>
      </c>
      <c r="BE228" s="196">
        <f>IF(N228="základná",J228,0)</f>
        <v>0</v>
      </c>
      <c r="BF228" s="196">
        <f>IF(N228="znížená",J228,0)</f>
        <v>0</v>
      </c>
      <c r="BG228" s="196">
        <f>IF(N228="zákl. prenesená",J228,0)</f>
        <v>0</v>
      </c>
      <c r="BH228" s="196">
        <f>IF(N228="zníž. prenesená",J228,0)</f>
        <v>0</v>
      </c>
      <c r="BI228" s="196">
        <f>IF(N228="nulová",J228,0)</f>
        <v>0</v>
      </c>
      <c r="BJ228" s="14" t="s">
        <v>180</v>
      </c>
      <c r="BK228" s="196">
        <f>ROUND(I228*H228,2)</f>
        <v>0</v>
      </c>
      <c r="BL228" s="14" t="s">
        <v>179</v>
      </c>
      <c r="BM228" s="195" t="s">
        <v>429</v>
      </c>
    </row>
    <row r="229" spans="1:65" s="12" customFormat="1" ht="22.9" customHeight="1">
      <c r="B229" s="168"/>
      <c r="C229" s="169"/>
      <c r="D229" s="170" t="s">
        <v>71</v>
      </c>
      <c r="E229" s="182" t="s">
        <v>430</v>
      </c>
      <c r="F229" s="182" t="s">
        <v>431</v>
      </c>
      <c r="G229" s="169"/>
      <c r="H229" s="169"/>
      <c r="I229" s="172"/>
      <c r="J229" s="183">
        <f>BK229</f>
        <v>0</v>
      </c>
      <c r="K229" s="169"/>
      <c r="L229" s="174"/>
      <c r="M229" s="175"/>
      <c r="N229" s="176"/>
      <c r="O229" s="176"/>
      <c r="P229" s="177">
        <f>P230</f>
        <v>0</v>
      </c>
      <c r="Q229" s="176"/>
      <c r="R229" s="177">
        <f>R230</f>
        <v>0</v>
      </c>
      <c r="S229" s="176"/>
      <c r="T229" s="178">
        <f>T230</f>
        <v>0</v>
      </c>
      <c r="AR229" s="179" t="s">
        <v>80</v>
      </c>
      <c r="AT229" s="180" t="s">
        <v>71</v>
      </c>
      <c r="AU229" s="180" t="s">
        <v>80</v>
      </c>
      <c r="AY229" s="179" t="s">
        <v>172</v>
      </c>
      <c r="BK229" s="181">
        <f>BK230</f>
        <v>0</v>
      </c>
    </row>
    <row r="230" spans="1:65" s="2" customFormat="1" ht="24.2" customHeight="1">
      <c r="A230" s="31"/>
      <c r="B230" s="32"/>
      <c r="C230" s="184" t="s">
        <v>432</v>
      </c>
      <c r="D230" s="184" t="s">
        <v>175</v>
      </c>
      <c r="E230" s="185" t="s">
        <v>433</v>
      </c>
      <c r="F230" s="186" t="s">
        <v>434</v>
      </c>
      <c r="G230" s="187" t="s">
        <v>235</v>
      </c>
      <c r="H230" s="188">
        <v>189.7</v>
      </c>
      <c r="I230" s="189"/>
      <c r="J230" s="188">
        <f>ROUND(I230*H230,2)</f>
        <v>0</v>
      </c>
      <c r="K230" s="190"/>
      <c r="L230" s="36"/>
      <c r="M230" s="191" t="s">
        <v>1</v>
      </c>
      <c r="N230" s="192" t="s">
        <v>38</v>
      </c>
      <c r="O230" s="68"/>
      <c r="P230" s="193">
        <f>O230*H230</f>
        <v>0</v>
      </c>
      <c r="Q230" s="193">
        <v>0</v>
      </c>
      <c r="R230" s="193">
        <f>Q230*H230</f>
        <v>0</v>
      </c>
      <c r="S230" s="193">
        <v>0</v>
      </c>
      <c r="T230" s="194">
        <f>S230*H230</f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179</v>
      </c>
      <c r="AT230" s="195" t="s">
        <v>175</v>
      </c>
      <c r="AU230" s="195" t="s">
        <v>180</v>
      </c>
      <c r="AY230" s="14" t="s">
        <v>172</v>
      </c>
      <c r="BE230" s="196">
        <f>IF(N230="základná",J230,0)</f>
        <v>0</v>
      </c>
      <c r="BF230" s="196">
        <f>IF(N230="znížená",J230,0)</f>
        <v>0</v>
      </c>
      <c r="BG230" s="196">
        <f>IF(N230="zákl. prenesená",J230,0)</f>
        <v>0</v>
      </c>
      <c r="BH230" s="196">
        <f>IF(N230="zníž. prenesená",J230,0)</f>
        <v>0</v>
      </c>
      <c r="BI230" s="196">
        <f>IF(N230="nulová",J230,0)</f>
        <v>0</v>
      </c>
      <c r="BJ230" s="14" t="s">
        <v>180</v>
      </c>
      <c r="BK230" s="196">
        <f>ROUND(I230*H230,2)</f>
        <v>0</v>
      </c>
      <c r="BL230" s="14" t="s">
        <v>179</v>
      </c>
      <c r="BM230" s="195" t="s">
        <v>435</v>
      </c>
    </row>
    <row r="231" spans="1:65" s="12" customFormat="1" ht="22.9" customHeight="1">
      <c r="B231" s="168"/>
      <c r="C231" s="169"/>
      <c r="D231" s="170" t="s">
        <v>71</v>
      </c>
      <c r="E231" s="182" t="s">
        <v>436</v>
      </c>
      <c r="F231" s="182" t="s">
        <v>437</v>
      </c>
      <c r="G231" s="169"/>
      <c r="H231" s="169"/>
      <c r="I231" s="172"/>
      <c r="J231" s="183">
        <f>BK231</f>
        <v>0</v>
      </c>
      <c r="K231" s="169"/>
      <c r="L231" s="174"/>
      <c r="M231" s="175"/>
      <c r="N231" s="176"/>
      <c r="O231" s="176"/>
      <c r="P231" s="177">
        <f>P232</f>
        <v>0</v>
      </c>
      <c r="Q231" s="176"/>
      <c r="R231" s="177">
        <f>R232</f>
        <v>0</v>
      </c>
      <c r="S231" s="176"/>
      <c r="T231" s="178">
        <f>T232</f>
        <v>0</v>
      </c>
      <c r="AR231" s="179" t="s">
        <v>80</v>
      </c>
      <c r="AT231" s="180" t="s">
        <v>71</v>
      </c>
      <c r="AU231" s="180" t="s">
        <v>80</v>
      </c>
      <c r="AY231" s="179" t="s">
        <v>172</v>
      </c>
      <c r="BK231" s="181">
        <f>BK232</f>
        <v>0</v>
      </c>
    </row>
    <row r="232" spans="1:65" s="2" customFormat="1" ht="24.2" customHeight="1">
      <c r="A232" s="31"/>
      <c r="B232" s="32"/>
      <c r="C232" s="184" t="s">
        <v>438</v>
      </c>
      <c r="D232" s="184" t="s">
        <v>175</v>
      </c>
      <c r="E232" s="185" t="s">
        <v>439</v>
      </c>
      <c r="F232" s="186" t="s">
        <v>440</v>
      </c>
      <c r="G232" s="187" t="s">
        <v>235</v>
      </c>
      <c r="H232" s="188">
        <v>11.5</v>
      </c>
      <c r="I232" s="189"/>
      <c r="J232" s="188">
        <f>ROUND(I232*H232,2)</f>
        <v>0</v>
      </c>
      <c r="K232" s="190"/>
      <c r="L232" s="36"/>
      <c r="M232" s="191" t="s">
        <v>1</v>
      </c>
      <c r="N232" s="192" t="s">
        <v>38</v>
      </c>
      <c r="O232" s="68"/>
      <c r="P232" s="193">
        <f>O232*H232</f>
        <v>0</v>
      </c>
      <c r="Q232" s="193">
        <v>0</v>
      </c>
      <c r="R232" s="193">
        <f>Q232*H232</f>
        <v>0</v>
      </c>
      <c r="S232" s="193">
        <v>0</v>
      </c>
      <c r="T232" s="194">
        <f>S232*H232</f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179</v>
      </c>
      <c r="AT232" s="195" t="s">
        <v>175</v>
      </c>
      <c r="AU232" s="195" t="s">
        <v>180</v>
      </c>
      <c r="AY232" s="14" t="s">
        <v>172</v>
      </c>
      <c r="BE232" s="196">
        <f>IF(N232="základná",J232,0)</f>
        <v>0</v>
      </c>
      <c r="BF232" s="196">
        <f>IF(N232="znížená",J232,0)</f>
        <v>0</v>
      </c>
      <c r="BG232" s="196">
        <f>IF(N232="zákl. prenesená",J232,0)</f>
        <v>0</v>
      </c>
      <c r="BH232" s="196">
        <f>IF(N232="zníž. prenesená",J232,0)</f>
        <v>0</v>
      </c>
      <c r="BI232" s="196">
        <f>IF(N232="nulová",J232,0)</f>
        <v>0</v>
      </c>
      <c r="BJ232" s="14" t="s">
        <v>180</v>
      </c>
      <c r="BK232" s="196">
        <f>ROUND(I232*H232,2)</f>
        <v>0</v>
      </c>
      <c r="BL232" s="14" t="s">
        <v>179</v>
      </c>
      <c r="BM232" s="195" t="s">
        <v>441</v>
      </c>
    </row>
    <row r="233" spans="1:65" s="12" customFormat="1" ht="25.9" customHeight="1">
      <c r="B233" s="168"/>
      <c r="C233" s="169"/>
      <c r="D233" s="170" t="s">
        <v>71</v>
      </c>
      <c r="E233" s="171" t="s">
        <v>387</v>
      </c>
      <c r="F233" s="171" t="s">
        <v>388</v>
      </c>
      <c r="G233" s="169"/>
      <c r="H233" s="169"/>
      <c r="I233" s="172"/>
      <c r="J233" s="173">
        <f>BK233</f>
        <v>0</v>
      </c>
      <c r="K233" s="169"/>
      <c r="L233" s="174"/>
      <c r="M233" s="175"/>
      <c r="N233" s="176"/>
      <c r="O233" s="176"/>
      <c r="P233" s="177">
        <f>P234+P236</f>
        <v>0</v>
      </c>
      <c r="Q233" s="176"/>
      <c r="R233" s="177">
        <f>R234+R236</f>
        <v>3.5999999999999997E-4</v>
      </c>
      <c r="S233" s="176"/>
      <c r="T233" s="178">
        <f>T234+T236</f>
        <v>0</v>
      </c>
      <c r="AR233" s="179" t="s">
        <v>80</v>
      </c>
      <c r="AT233" s="180" t="s">
        <v>71</v>
      </c>
      <c r="AU233" s="180" t="s">
        <v>72</v>
      </c>
      <c r="AY233" s="179" t="s">
        <v>172</v>
      </c>
      <c r="BK233" s="181">
        <f>BK234+BK236</f>
        <v>0</v>
      </c>
    </row>
    <row r="234" spans="1:65" s="12" customFormat="1" ht="22.9" customHeight="1">
      <c r="B234" s="168"/>
      <c r="C234" s="169"/>
      <c r="D234" s="170" t="s">
        <v>71</v>
      </c>
      <c r="E234" s="182" t="s">
        <v>442</v>
      </c>
      <c r="F234" s="182" t="s">
        <v>443</v>
      </c>
      <c r="G234" s="169"/>
      <c r="H234" s="169"/>
      <c r="I234" s="172"/>
      <c r="J234" s="183">
        <f>BK234</f>
        <v>0</v>
      </c>
      <c r="K234" s="169"/>
      <c r="L234" s="174"/>
      <c r="M234" s="175"/>
      <c r="N234" s="176"/>
      <c r="O234" s="176"/>
      <c r="P234" s="177">
        <f>P235</f>
        <v>0</v>
      </c>
      <c r="Q234" s="176"/>
      <c r="R234" s="177">
        <f>R235</f>
        <v>0</v>
      </c>
      <c r="S234" s="176"/>
      <c r="T234" s="178">
        <f>T235</f>
        <v>0</v>
      </c>
      <c r="AR234" s="179" t="s">
        <v>80</v>
      </c>
      <c r="AT234" s="180" t="s">
        <v>71</v>
      </c>
      <c r="AU234" s="180" t="s">
        <v>80</v>
      </c>
      <c r="AY234" s="179" t="s">
        <v>172</v>
      </c>
      <c r="BK234" s="181">
        <f>BK235</f>
        <v>0</v>
      </c>
    </row>
    <row r="235" spans="1:65" s="2" customFormat="1" ht="24.2" customHeight="1">
      <c r="A235" s="31"/>
      <c r="B235" s="32"/>
      <c r="C235" s="184" t="s">
        <v>444</v>
      </c>
      <c r="D235" s="184" t="s">
        <v>175</v>
      </c>
      <c r="E235" s="185" t="s">
        <v>445</v>
      </c>
      <c r="F235" s="186" t="s">
        <v>446</v>
      </c>
      <c r="G235" s="187" t="s">
        <v>235</v>
      </c>
      <c r="H235" s="188">
        <v>11.5</v>
      </c>
      <c r="I235" s="189"/>
      <c r="J235" s="188">
        <f>ROUND(I235*H235,2)</f>
        <v>0</v>
      </c>
      <c r="K235" s="190"/>
      <c r="L235" s="36"/>
      <c r="M235" s="191" t="s">
        <v>1</v>
      </c>
      <c r="N235" s="192" t="s">
        <v>38</v>
      </c>
      <c r="O235" s="68"/>
      <c r="P235" s="193">
        <f>O235*H235</f>
        <v>0</v>
      </c>
      <c r="Q235" s="193">
        <v>0</v>
      </c>
      <c r="R235" s="193">
        <f>Q235*H235</f>
        <v>0</v>
      </c>
      <c r="S235" s="193">
        <v>0</v>
      </c>
      <c r="T235" s="194">
        <f>S235*H235</f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179</v>
      </c>
      <c r="AT235" s="195" t="s">
        <v>175</v>
      </c>
      <c r="AU235" s="195" t="s">
        <v>180</v>
      </c>
      <c r="AY235" s="14" t="s">
        <v>172</v>
      </c>
      <c r="BE235" s="196">
        <f>IF(N235="základná",J235,0)</f>
        <v>0</v>
      </c>
      <c r="BF235" s="196">
        <f>IF(N235="znížená",J235,0)</f>
        <v>0</v>
      </c>
      <c r="BG235" s="196">
        <f>IF(N235="zákl. prenesená",J235,0)</f>
        <v>0</v>
      </c>
      <c r="BH235" s="196">
        <f>IF(N235="zníž. prenesená",J235,0)</f>
        <v>0</v>
      </c>
      <c r="BI235" s="196">
        <f>IF(N235="nulová",J235,0)</f>
        <v>0</v>
      </c>
      <c r="BJ235" s="14" t="s">
        <v>180</v>
      </c>
      <c r="BK235" s="196">
        <f>ROUND(I235*H235,2)</f>
        <v>0</v>
      </c>
      <c r="BL235" s="14" t="s">
        <v>179</v>
      </c>
      <c r="BM235" s="195" t="s">
        <v>447</v>
      </c>
    </row>
    <row r="236" spans="1:65" s="12" customFormat="1" ht="22.9" customHeight="1">
      <c r="B236" s="168"/>
      <c r="C236" s="169"/>
      <c r="D236" s="170" t="s">
        <v>71</v>
      </c>
      <c r="E236" s="182" t="s">
        <v>448</v>
      </c>
      <c r="F236" s="182" t="s">
        <v>449</v>
      </c>
      <c r="G236" s="169"/>
      <c r="H236" s="169"/>
      <c r="I236" s="172"/>
      <c r="J236" s="183">
        <f>BK236</f>
        <v>0</v>
      </c>
      <c r="K236" s="169"/>
      <c r="L236" s="174"/>
      <c r="M236" s="175"/>
      <c r="N236" s="176"/>
      <c r="O236" s="176"/>
      <c r="P236" s="177">
        <f>SUM(P237:P238)</f>
        <v>0</v>
      </c>
      <c r="Q236" s="176"/>
      <c r="R236" s="177">
        <f>SUM(R237:R238)</f>
        <v>3.5999999999999997E-4</v>
      </c>
      <c r="S236" s="176"/>
      <c r="T236" s="178">
        <f>SUM(T237:T238)</f>
        <v>0</v>
      </c>
      <c r="AR236" s="179" t="s">
        <v>80</v>
      </c>
      <c r="AT236" s="180" t="s">
        <v>71</v>
      </c>
      <c r="AU236" s="180" t="s">
        <v>80</v>
      </c>
      <c r="AY236" s="179" t="s">
        <v>172</v>
      </c>
      <c r="BK236" s="181">
        <f>SUM(BK237:BK238)</f>
        <v>0</v>
      </c>
    </row>
    <row r="237" spans="1:65" s="2" customFormat="1" ht="24.2" customHeight="1">
      <c r="A237" s="31"/>
      <c r="B237" s="32"/>
      <c r="C237" s="184" t="s">
        <v>450</v>
      </c>
      <c r="D237" s="184" t="s">
        <v>175</v>
      </c>
      <c r="E237" s="185" t="s">
        <v>451</v>
      </c>
      <c r="F237" s="186" t="s">
        <v>452</v>
      </c>
      <c r="G237" s="187" t="s">
        <v>235</v>
      </c>
      <c r="H237" s="188">
        <v>11.5</v>
      </c>
      <c r="I237" s="189"/>
      <c r="J237" s="188">
        <f>ROUND(I237*H237,2)</f>
        <v>0</v>
      </c>
      <c r="K237" s="190"/>
      <c r="L237" s="36"/>
      <c r="M237" s="191" t="s">
        <v>1</v>
      </c>
      <c r="N237" s="192" t="s">
        <v>38</v>
      </c>
      <c r="O237" s="68"/>
      <c r="P237" s="193">
        <f>O237*H237</f>
        <v>0</v>
      </c>
      <c r="Q237" s="193">
        <v>0</v>
      </c>
      <c r="R237" s="193">
        <f>Q237*H237</f>
        <v>0</v>
      </c>
      <c r="S237" s="193">
        <v>0</v>
      </c>
      <c r="T237" s="194">
        <f>S237*H237</f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179</v>
      </c>
      <c r="AT237" s="195" t="s">
        <v>175</v>
      </c>
      <c r="AU237" s="195" t="s">
        <v>180</v>
      </c>
      <c r="AY237" s="14" t="s">
        <v>172</v>
      </c>
      <c r="BE237" s="196">
        <f>IF(N237="základná",J237,0)</f>
        <v>0</v>
      </c>
      <c r="BF237" s="196">
        <f>IF(N237="znížená",J237,0)</f>
        <v>0</v>
      </c>
      <c r="BG237" s="196">
        <f>IF(N237="zákl. prenesená",J237,0)</f>
        <v>0</v>
      </c>
      <c r="BH237" s="196">
        <f>IF(N237="zníž. prenesená",J237,0)</f>
        <v>0</v>
      </c>
      <c r="BI237" s="196">
        <f>IF(N237="nulová",J237,0)</f>
        <v>0</v>
      </c>
      <c r="BJ237" s="14" t="s">
        <v>180</v>
      </c>
      <c r="BK237" s="196">
        <f>ROUND(I237*H237,2)</f>
        <v>0</v>
      </c>
      <c r="BL237" s="14" t="s">
        <v>179</v>
      </c>
      <c r="BM237" s="195" t="s">
        <v>453</v>
      </c>
    </row>
    <row r="238" spans="1:65" s="2" customFormat="1" ht="14.45" customHeight="1">
      <c r="A238" s="31"/>
      <c r="B238" s="32"/>
      <c r="C238" s="197" t="s">
        <v>454</v>
      </c>
      <c r="D238" s="197" t="s">
        <v>256</v>
      </c>
      <c r="E238" s="198" t="s">
        <v>455</v>
      </c>
      <c r="F238" s="199" t="s">
        <v>456</v>
      </c>
      <c r="G238" s="200" t="s">
        <v>457</v>
      </c>
      <c r="H238" s="201">
        <v>0.36</v>
      </c>
      <c r="I238" s="202"/>
      <c r="J238" s="201">
        <f>ROUND(I238*H238,2)</f>
        <v>0</v>
      </c>
      <c r="K238" s="203"/>
      <c r="L238" s="204"/>
      <c r="M238" s="205" t="s">
        <v>1</v>
      </c>
      <c r="N238" s="206" t="s">
        <v>38</v>
      </c>
      <c r="O238" s="68"/>
      <c r="P238" s="193">
        <f>O238*H238</f>
        <v>0</v>
      </c>
      <c r="Q238" s="193">
        <v>1E-3</v>
      </c>
      <c r="R238" s="193">
        <f>Q238*H238</f>
        <v>3.5999999999999997E-4</v>
      </c>
      <c r="S238" s="193">
        <v>0</v>
      </c>
      <c r="T238" s="194">
        <f>S238*H238</f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220</v>
      </c>
      <c r="AT238" s="195" t="s">
        <v>256</v>
      </c>
      <c r="AU238" s="195" t="s">
        <v>180</v>
      </c>
      <c r="AY238" s="14" t="s">
        <v>172</v>
      </c>
      <c r="BE238" s="196">
        <f>IF(N238="základná",J238,0)</f>
        <v>0</v>
      </c>
      <c r="BF238" s="196">
        <f>IF(N238="znížená",J238,0)</f>
        <v>0</v>
      </c>
      <c r="BG238" s="196">
        <f>IF(N238="zákl. prenesená",J238,0)</f>
        <v>0</v>
      </c>
      <c r="BH238" s="196">
        <f>IF(N238="zníž. prenesená",J238,0)</f>
        <v>0</v>
      </c>
      <c r="BI238" s="196">
        <f>IF(N238="nulová",J238,0)</f>
        <v>0</v>
      </c>
      <c r="BJ238" s="14" t="s">
        <v>180</v>
      </c>
      <c r="BK238" s="196">
        <f>ROUND(I238*H238,2)</f>
        <v>0</v>
      </c>
      <c r="BL238" s="14" t="s">
        <v>179</v>
      </c>
      <c r="BM238" s="195" t="s">
        <v>458</v>
      </c>
    </row>
    <row r="239" spans="1:65" s="12" customFormat="1" ht="25.9" customHeight="1">
      <c r="B239" s="168"/>
      <c r="C239" s="169"/>
      <c r="D239" s="170" t="s">
        <v>71</v>
      </c>
      <c r="E239" s="171" t="s">
        <v>402</v>
      </c>
      <c r="F239" s="171" t="s">
        <v>459</v>
      </c>
      <c r="G239" s="169"/>
      <c r="H239" s="169"/>
      <c r="I239" s="172"/>
      <c r="J239" s="173">
        <f>BK239</f>
        <v>0</v>
      </c>
      <c r="K239" s="169"/>
      <c r="L239" s="174"/>
      <c r="M239" s="175"/>
      <c r="N239" s="176"/>
      <c r="O239" s="176"/>
      <c r="P239" s="177">
        <f>P240+P243</f>
        <v>0</v>
      </c>
      <c r="Q239" s="176"/>
      <c r="R239" s="177">
        <f>R240+R243</f>
        <v>0.10172</v>
      </c>
      <c r="S239" s="176"/>
      <c r="T239" s="178">
        <f>T240+T243</f>
        <v>0</v>
      </c>
      <c r="AR239" s="179" t="s">
        <v>80</v>
      </c>
      <c r="AT239" s="180" t="s">
        <v>71</v>
      </c>
      <c r="AU239" s="180" t="s">
        <v>72</v>
      </c>
      <c r="AY239" s="179" t="s">
        <v>172</v>
      </c>
      <c r="BK239" s="181">
        <f>BK240+BK243</f>
        <v>0</v>
      </c>
    </row>
    <row r="240" spans="1:65" s="12" customFormat="1" ht="22.9" customHeight="1">
      <c r="B240" s="168"/>
      <c r="C240" s="169"/>
      <c r="D240" s="170" t="s">
        <v>71</v>
      </c>
      <c r="E240" s="182" t="s">
        <v>460</v>
      </c>
      <c r="F240" s="182" t="s">
        <v>461</v>
      </c>
      <c r="G240" s="169"/>
      <c r="H240" s="169"/>
      <c r="I240" s="172"/>
      <c r="J240" s="183">
        <f>BK240</f>
        <v>0</v>
      </c>
      <c r="K240" s="169"/>
      <c r="L240" s="174"/>
      <c r="M240" s="175"/>
      <c r="N240" s="176"/>
      <c r="O240" s="176"/>
      <c r="P240" s="177">
        <f>SUM(P241:P242)</f>
        <v>0</v>
      </c>
      <c r="Q240" s="176"/>
      <c r="R240" s="177">
        <f>SUM(R241:R242)</f>
        <v>4.3220000000000001E-2</v>
      </c>
      <c r="S240" s="176"/>
      <c r="T240" s="178">
        <f>SUM(T241:T242)</f>
        <v>0</v>
      </c>
      <c r="AR240" s="179" t="s">
        <v>80</v>
      </c>
      <c r="AT240" s="180" t="s">
        <v>71</v>
      </c>
      <c r="AU240" s="180" t="s">
        <v>80</v>
      </c>
      <c r="AY240" s="179" t="s">
        <v>172</v>
      </c>
      <c r="BK240" s="181">
        <f>SUM(BK241:BK242)</f>
        <v>0</v>
      </c>
    </row>
    <row r="241" spans="1:65" s="2" customFormat="1" ht="24.2" customHeight="1">
      <c r="A241" s="31"/>
      <c r="B241" s="32"/>
      <c r="C241" s="184" t="s">
        <v>462</v>
      </c>
      <c r="D241" s="184" t="s">
        <v>175</v>
      </c>
      <c r="E241" s="185" t="s">
        <v>463</v>
      </c>
      <c r="F241" s="186" t="s">
        <v>464</v>
      </c>
      <c r="G241" s="187" t="s">
        <v>337</v>
      </c>
      <c r="H241" s="188">
        <v>1</v>
      </c>
      <c r="I241" s="189"/>
      <c r="J241" s="188">
        <f>ROUND(I241*H241,2)</f>
        <v>0</v>
      </c>
      <c r="K241" s="190"/>
      <c r="L241" s="36"/>
      <c r="M241" s="191" t="s">
        <v>1</v>
      </c>
      <c r="N241" s="192" t="s">
        <v>38</v>
      </c>
      <c r="O241" s="68"/>
      <c r="P241" s="193">
        <f>O241*H241</f>
        <v>0</v>
      </c>
      <c r="Q241" s="193">
        <v>2.0000000000000002E-5</v>
      </c>
      <c r="R241" s="193">
        <f>Q241*H241</f>
        <v>2.0000000000000002E-5</v>
      </c>
      <c r="S241" s="193">
        <v>0</v>
      </c>
      <c r="T241" s="194">
        <f>S241*H241</f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95" t="s">
        <v>179</v>
      </c>
      <c r="AT241" s="195" t="s">
        <v>175</v>
      </c>
      <c r="AU241" s="195" t="s">
        <v>180</v>
      </c>
      <c r="AY241" s="14" t="s">
        <v>172</v>
      </c>
      <c r="BE241" s="196">
        <f>IF(N241="základná",J241,0)</f>
        <v>0</v>
      </c>
      <c r="BF241" s="196">
        <f>IF(N241="znížená",J241,0)</f>
        <v>0</v>
      </c>
      <c r="BG241" s="196">
        <f>IF(N241="zákl. prenesená",J241,0)</f>
        <v>0</v>
      </c>
      <c r="BH241" s="196">
        <f>IF(N241="zníž. prenesená",J241,0)</f>
        <v>0</v>
      </c>
      <c r="BI241" s="196">
        <f>IF(N241="nulová",J241,0)</f>
        <v>0</v>
      </c>
      <c r="BJ241" s="14" t="s">
        <v>180</v>
      </c>
      <c r="BK241" s="196">
        <f>ROUND(I241*H241,2)</f>
        <v>0</v>
      </c>
      <c r="BL241" s="14" t="s">
        <v>179</v>
      </c>
      <c r="BM241" s="195" t="s">
        <v>465</v>
      </c>
    </row>
    <row r="242" spans="1:65" s="2" customFormat="1" ht="24.2" customHeight="1">
      <c r="A242" s="31"/>
      <c r="B242" s="32"/>
      <c r="C242" s="197" t="s">
        <v>466</v>
      </c>
      <c r="D242" s="197" t="s">
        <v>256</v>
      </c>
      <c r="E242" s="198" t="s">
        <v>467</v>
      </c>
      <c r="F242" s="199" t="s">
        <v>468</v>
      </c>
      <c r="G242" s="200" t="s">
        <v>211</v>
      </c>
      <c r="H242" s="201">
        <v>1</v>
      </c>
      <c r="I242" s="202"/>
      <c r="J242" s="201">
        <f>ROUND(I242*H242,2)</f>
        <v>0</v>
      </c>
      <c r="K242" s="203"/>
      <c r="L242" s="204"/>
      <c r="M242" s="205" t="s">
        <v>1</v>
      </c>
      <c r="N242" s="206" t="s">
        <v>38</v>
      </c>
      <c r="O242" s="68"/>
      <c r="P242" s="193">
        <f>O242*H242</f>
        <v>0</v>
      </c>
      <c r="Q242" s="193">
        <v>4.3200000000000002E-2</v>
      </c>
      <c r="R242" s="193">
        <f>Q242*H242</f>
        <v>4.3200000000000002E-2</v>
      </c>
      <c r="S242" s="193">
        <v>0</v>
      </c>
      <c r="T242" s="194">
        <f>S242*H242</f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220</v>
      </c>
      <c r="AT242" s="195" t="s">
        <v>256</v>
      </c>
      <c r="AU242" s="195" t="s">
        <v>180</v>
      </c>
      <c r="AY242" s="14" t="s">
        <v>172</v>
      </c>
      <c r="BE242" s="196">
        <f>IF(N242="základná",J242,0)</f>
        <v>0</v>
      </c>
      <c r="BF242" s="196">
        <f>IF(N242="znížená",J242,0)</f>
        <v>0</v>
      </c>
      <c r="BG242" s="196">
        <f>IF(N242="zákl. prenesená",J242,0)</f>
        <v>0</v>
      </c>
      <c r="BH242" s="196">
        <f>IF(N242="zníž. prenesená",J242,0)</f>
        <v>0</v>
      </c>
      <c r="BI242" s="196">
        <f>IF(N242="nulová",J242,0)</f>
        <v>0</v>
      </c>
      <c r="BJ242" s="14" t="s">
        <v>180</v>
      </c>
      <c r="BK242" s="196">
        <f>ROUND(I242*H242,2)</f>
        <v>0</v>
      </c>
      <c r="BL242" s="14" t="s">
        <v>179</v>
      </c>
      <c r="BM242" s="195" t="s">
        <v>469</v>
      </c>
    </row>
    <row r="243" spans="1:65" s="12" customFormat="1" ht="22.9" customHeight="1">
      <c r="B243" s="168"/>
      <c r="C243" s="169"/>
      <c r="D243" s="170" t="s">
        <v>71</v>
      </c>
      <c r="E243" s="182" t="s">
        <v>470</v>
      </c>
      <c r="F243" s="182" t="s">
        <v>471</v>
      </c>
      <c r="G243" s="169"/>
      <c r="H243" s="169"/>
      <c r="I243" s="172"/>
      <c r="J243" s="183">
        <f>BK243</f>
        <v>0</v>
      </c>
      <c r="K243" s="169"/>
      <c r="L243" s="174"/>
      <c r="M243" s="175"/>
      <c r="N243" s="176"/>
      <c r="O243" s="176"/>
      <c r="P243" s="177">
        <f>SUM(P244:P245)</f>
        <v>0</v>
      </c>
      <c r="Q243" s="176"/>
      <c r="R243" s="177">
        <f>SUM(R244:R245)</f>
        <v>5.8500000000000003E-2</v>
      </c>
      <c r="S243" s="176"/>
      <c r="T243" s="178">
        <f>SUM(T244:T245)</f>
        <v>0</v>
      </c>
      <c r="AR243" s="179" t="s">
        <v>80</v>
      </c>
      <c r="AT243" s="180" t="s">
        <v>71</v>
      </c>
      <c r="AU243" s="180" t="s">
        <v>80</v>
      </c>
      <c r="AY243" s="179" t="s">
        <v>172</v>
      </c>
      <c r="BK243" s="181">
        <f>SUM(BK244:BK245)</f>
        <v>0</v>
      </c>
    </row>
    <row r="244" spans="1:65" s="2" customFormat="1" ht="24.2" customHeight="1">
      <c r="A244" s="31"/>
      <c r="B244" s="32"/>
      <c r="C244" s="184" t="s">
        <v>472</v>
      </c>
      <c r="D244" s="184" t="s">
        <v>175</v>
      </c>
      <c r="E244" s="185" t="s">
        <v>473</v>
      </c>
      <c r="F244" s="186" t="s">
        <v>474</v>
      </c>
      <c r="G244" s="187" t="s">
        <v>211</v>
      </c>
      <c r="H244" s="188">
        <v>1</v>
      </c>
      <c r="I244" s="189"/>
      <c r="J244" s="188">
        <f>ROUND(I244*H244,2)</f>
        <v>0</v>
      </c>
      <c r="K244" s="190"/>
      <c r="L244" s="36"/>
      <c r="M244" s="191" t="s">
        <v>1</v>
      </c>
      <c r="N244" s="192" t="s">
        <v>38</v>
      </c>
      <c r="O244" s="68"/>
      <c r="P244" s="193">
        <f>O244*H244</f>
        <v>0</v>
      </c>
      <c r="Q244" s="193">
        <v>1.0500000000000001E-2</v>
      </c>
      <c r="R244" s="193">
        <f>Q244*H244</f>
        <v>1.0500000000000001E-2</v>
      </c>
      <c r="S244" s="193">
        <v>0</v>
      </c>
      <c r="T244" s="194">
        <f>S244*H244</f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179</v>
      </c>
      <c r="AT244" s="195" t="s">
        <v>175</v>
      </c>
      <c r="AU244" s="195" t="s">
        <v>180</v>
      </c>
      <c r="AY244" s="14" t="s">
        <v>172</v>
      </c>
      <c r="BE244" s="196">
        <f>IF(N244="základná",J244,0)</f>
        <v>0</v>
      </c>
      <c r="BF244" s="196">
        <f>IF(N244="znížená",J244,0)</f>
        <v>0</v>
      </c>
      <c r="BG244" s="196">
        <f>IF(N244="zákl. prenesená",J244,0)</f>
        <v>0</v>
      </c>
      <c r="BH244" s="196">
        <f>IF(N244="zníž. prenesená",J244,0)</f>
        <v>0</v>
      </c>
      <c r="BI244" s="196">
        <f>IF(N244="nulová",J244,0)</f>
        <v>0</v>
      </c>
      <c r="BJ244" s="14" t="s">
        <v>180</v>
      </c>
      <c r="BK244" s="196">
        <f>ROUND(I244*H244,2)</f>
        <v>0</v>
      </c>
      <c r="BL244" s="14" t="s">
        <v>179</v>
      </c>
      <c r="BM244" s="195" t="s">
        <v>475</v>
      </c>
    </row>
    <row r="245" spans="1:65" s="2" customFormat="1" ht="24.2" customHeight="1">
      <c r="A245" s="31"/>
      <c r="B245" s="32"/>
      <c r="C245" s="197" t="s">
        <v>476</v>
      </c>
      <c r="D245" s="197" t="s">
        <v>256</v>
      </c>
      <c r="E245" s="198" t="s">
        <v>477</v>
      </c>
      <c r="F245" s="199" t="s">
        <v>478</v>
      </c>
      <c r="G245" s="200" t="s">
        <v>211</v>
      </c>
      <c r="H245" s="201">
        <v>1</v>
      </c>
      <c r="I245" s="202"/>
      <c r="J245" s="201">
        <f>ROUND(I245*H245,2)</f>
        <v>0</v>
      </c>
      <c r="K245" s="203"/>
      <c r="L245" s="204"/>
      <c r="M245" s="205" t="s">
        <v>1</v>
      </c>
      <c r="N245" s="206" t="s">
        <v>38</v>
      </c>
      <c r="O245" s="68"/>
      <c r="P245" s="193">
        <f>O245*H245</f>
        <v>0</v>
      </c>
      <c r="Q245" s="193">
        <v>4.8000000000000001E-2</v>
      </c>
      <c r="R245" s="193">
        <f>Q245*H245</f>
        <v>4.8000000000000001E-2</v>
      </c>
      <c r="S245" s="193">
        <v>0</v>
      </c>
      <c r="T245" s="194">
        <f>S245*H245</f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220</v>
      </c>
      <c r="AT245" s="195" t="s">
        <v>256</v>
      </c>
      <c r="AU245" s="195" t="s">
        <v>180</v>
      </c>
      <c r="AY245" s="14" t="s">
        <v>172</v>
      </c>
      <c r="BE245" s="196">
        <f>IF(N245="základná",J245,0)</f>
        <v>0</v>
      </c>
      <c r="BF245" s="196">
        <f>IF(N245="znížená",J245,0)</f>
        <v>0</v>
      </c>
      <c r="BG245" s="196">
        <f>IF(N245="zákl. prenesená",J245,0)</f>
        <v>0</v>
      </c>
      <c r="BH245" s="196">
        <f>IF(N245="zníž. prenesená",J245,0)</f>
        <v>0</v>
      </c>
      <c r="BI245" s="196">
        <f>IF(N245="nulová",J245,0)</f>
        <v>0</v>
      </c>
      <c r="BJ245" s="14" t="s">
        <v>180</v>
      </c>
      <c r="BK245" s="196">
        <f>ROUND(I245*H245,2)</f>
        <v>0</v>
      </c>
      <c r="BL245" s="14" t="s">
        <v>179</v>
      </c>
      <c r="BM245" s="195" t="s">
        <v>479</v>
      </c>
    </row>
    <row r="246" spans="1:65" s="12" customFormat="1" ht="25.9" customHeight="1">
      <c r="B246" s="168"/>
      <c r="C246" s="169"/>
      <c r="D246" s="170" t="s">
        <v>71</v>
      </c>
      <c r="E246" s="171" t="s">
        <v>402</v>
      </c>
      <c r="F246" s="171" t="s">
        <v>459</v>
      </c>
      <c r="G246" s="169"/>
      <c r="H246" s="169"/>
      <c r="I246" s="172"/>
      <c r="J246" s="173">
        <f>BK246</f>
        <v>0</v>
      </c>
      <c r="K246" s="169"/>
      <c r="L246" s="174"/>
      <c r="M246" s="175"/>
      <c r="N246" s="176"/>
      <c r="O246" s="176"/>
      <c r="P246" s="177">
        <f>P247</f>
        <v>0</v>
      </c>
      <c r="Q246" s="176"/>
      <c r="R246" s="177">
        <f>R247</f>
        <v>0.79549000000000003</v>
      </c>
      <c r="S246" s="176"/>
      <c r="T246" s="178">
        <f>T247</f>
        <v>0</v>
      </c>
      <c r="AR246" s="179" t="s">
        <v>80</v>
      </c>
      <c r="AT246" s="180" t="s">
        <v>71</v>
      </c>
      <c r="AU246" s="180" t="s">
        <v>72</v>
      </c>
      <c r="AY246" s="179" t="s">
        <v>172</v>
      </c>
      <c r="BK246" s="181">
        <f>BK247</f>
        <v>0</v>
      </c>
    </row>
    <row r="247" spans="1:65" s="12" customFormat="1" ht="22.9" customHeight="1">
      <c r="B247" s="168"/>
      <c r="C247" s="169"/>
      <c r="D247" s="170" t="s">
        <v>71</v>
      </c>
      <c r="E247" s="182" t="s">
        <v>480</v>
      </c>
      <c r="F247" s="182" t="s">
        <v>481</v>
      </c>
      <c r="G247" s="169"/>
      <c r="H247" s="169"/>
      <c r="I247" s="172"/>
      <c r="J247" s="183">
        <f>BK247</f>
        <v>0</v>
      </c>
      <c r="K247" s="169"/>
      <c r="L247" s="174"/>
      <c r="M247" s="175"/>
      <c r="N247" s="176"/>
      <c r="O247" s="176"/>
      <c r="P247" s="177">
        <f>SUM(P248:P252)</f>
        <v>0</v>
      </c>
      <c r="Q247" s="176"/>
      <c r="R247" s="177">
        <f>SUM(R248:R252)</f>
        <v>0.79549000000000003</v>
      </c>
      <c r="S247" s="176"/>
      <c r="T247" s="178">
        <f>SUM(T248:T252)</f>
        <v>0</v>
      </c>
      <c r="AR247" s="179" t="s">
        <v>80</v>
      </c>
      <c r="AT247" s="180" t="s">
        <v>71</v>
      </c>
      <c r="AU247" s="180" t="s">
        <v>80</v>
      </c>
      <c r="AY247" s="179" t="s">
        <v>172</v>
      </c>
      <c r="BK247" s="181">
        <f>SUM(BK248:BK252)</f>
        <v>0</v>
      </c>
    </row>
    <row r="248" spans="1:65" s="2" customFormat="1" ht="24.2" customHeight="1">
      <c r="A248" s="31"/>
      <c r="B248" s="32"/>
      <c r="C248" s="184" t="s">
        <v>482</v>
      </c>
      <c r="D248" s="184" t="s">
        <v>175</v>
      </c>
      <c r="E248" s="185" t="s">
        <v>483</v>
      </c>
      <c r="F248" s="186" t="s">
        <v>484</v>
      </c>
      <c r="G248" s="187" t="s">
        <v>211</v>
      </c>
      <c r="H248" s="188">
        <v>1</v>
      </c>
      <c r="I248" s="189"/>
      <c r="J248" s="188">
        <f>ROUND(I248*H248,2)</f>
        <v>0</v>
      </c>
      <c r="K248" s="190"/>
      <c r="L248" s="36"/>
      <c r="M248" s="191" t="s">
        <v>1</v>
      </c>
      <c r="N248" s="192" t="s">
        <v>38</v>
      </c>
      <c r="O248" s="68"/>
      <c r="P248" s="193">
        <f>O248*H248</f>
        <v>0</v>
      </c>
      <c r="Q248" s="193">
        <v>0.34099000000000002</v>
      </c>
      <c r="R248" s="193">
        <f>Q248*H248</f>
        <v>0.34099000000000002</v>
      </c>
      <c r="S248" s="193">
        <v>0</v>
      </c>
      <c r="T248" s="194">
        <f>S248*H248</f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95" t="s">
        <v>179</v>
      </c>
      <c r="AT248" s="195" t="s">
        <v>175</v>
      </c>
      <c r="AU248" s="195" t="s">
        <v>180</v>
      </c>
      <c r="AY248" s="14" t="s">
        <v>172</v>
      </c>
      <c r="BE248" s="196">
        <f>IF(N248="základná",J248,0)</f>
        <v>0</v>
      </c>
      <c r="BF248" s="196">
        <f>IF(N248="znížená",J248,0)</f>
        <v>0</v>
      </c>
      <c r="BG248" s="196">
        <f>IF(N248="zákl. prenesená",J248,0)</f>
        <v>0</v>
      </c>
      <c r="BH248" s="196">
        <f>IF(N248="zníž. prenesená",J248,0)</f>
        <v>0</v>
      </c>
      <c r="BI248" s="196">
        <f>IF(N248="nulová",J248,0)</f>
        <v>0</v>
      </c>
      <c r="BJ248" s="14" t="s">
        <v>180</v>
      </c>
      <c r="BK248" s="196">
        <f>ROUND(I248*H248,2)</f>
        <v>0</v>
      </c>
      <c r="BL248" s="14" t="s">
        <v>179</v>
      </c>
      <c r="BM248" s="195" t="s">
        <v>485</v>
      </c>
    </row>
    <row r="249" spans="1:65" s="2" customFormat="1" ht="24.2" customHeight="1">
      <c r="A249" s="31"/>
      <c r="B249" s="32"/>
      <c r="C249" s="197" t="s">
        <v>486</v>
      </c>
      <c r="D249" s="197" t="s">
        <v>256</v>
      </c>
      <c r="E249" s="198" t="s">
        <v>487</v>
      </c>
      <c r="F249" s="199" t="s">
        <v>488</v>
      </c>
      <c r="G249" s="200" t="s">
        <v>211</v>
      </c>
      <c r="H249" s="201">
        <v>1.01</v>
      </c>
      <c r="I249" s="202"/>
      <c r="J249" s="201">
        <f>ROUND(I249*H249,2)</f>
        <v>0</v>
      </c>
      <c r="K249" s="203"/>
      <c r="L249" s="204"/>
      <c r="M249" s="205" t="s">
        <v>1</v>
      </c>
      <c r="N249" s="206" t="s">
        <v>38</v>
      </c>
      <c r="O249" s="68"/>
      <c r="P249" s="193">
        <f>O249*H249</f>
        <v>0</v>
      </c>
      <c r="Q249" s="193">
        <v>9.9000000000000005E-2</v>
      </c>
      <c r="R249" s="193">
        <f>Q249*H249</f>
        <v>9.9990000000000009E-2</v>
      </c>
      <c r="S249" s="193">
        <v>0</v>
      </c>
      <c r="T249" s="194">
        <f>S249*H249</f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220</v>
      </c>
      <c r="AT249" s="195" t="s">
        <v>256</v>
      </c>
      <c r="AU249" s="195" t="s">
        <v>180</v>
      </c>
      <c r="AY249" s="14" t="s">
        <v>172</v>
      </c>
      <c r="BE249" s="196">
        <f>IF(N249="základná",J249,0)</f>
        <v>0</v>
      </c>
      <c r="BF249" s="196">
        <f>IF(N249="znížená",J249,0)</f>
        <v>0</v>
      </c>
      <c r="BG249" s="196">
        <f>IF(N249="zákl. prenesená",J249,0)</f>
        <v>0</v>
      </c>
      <c r="BH249" s="196">
        <f>IF(N249="zníž. prenesená",J249,0)</f>
        <v>0</v>
      </c>
      <c r="BI249" s="196">
        <f>IF(N249="nulová",J249,0)</f>
        <v>0</v>
      </c>
      <c r="BJ249" s="14" t="s">
        <v>180</v>
      </c>
      <c r="BK249" s="196">
        <f>ROUND(I249*H249,2)</f>
        <v>0</v>
      </c>
      <c r="BL249" s="14" t="s">
        <v>179</v>
      </c>
      <c r="BM249" s="195" t="s">
        <v>489</v>
      </c>
    </row>
    <row r="250" spans="1:65" s="2" customFormat="1" ht="24.2" customHeight="1">
      <c r="A250" s="31"/>
      <c r="B250" s="32"/>
      <c r="C250" s="197" t="s">
        <v>490</v>
      </c>
      <c r="D250" s="197" t="s">
        <v>256</v>
      </c>
      <c r="E250" s="198" t="s">
        <v>491</v>
      </c>
      <c r="F250" s="199" t="s">
        <v>492</v>
      </c>
      <c r="G250" s="200" t="s">
        <v>211</v>
      </c>
      <c r="H250" s="201">
        <v>1.01</v>
      </c>
      <c r="I250" s="202"/>
      <c r="J250" s="201">
        <f>ROUND(I250*H250,2)</f>
        <v>0</v>
      </c>
      <c r="K250" s="203"/>
      <c r="L250" s="204"/>
      <c r="M250" s="205" t="s">
        <v>1</v>
      </c>
      <c r="N250" s="206" t="s">
        <v>38</v>
      </c>
      <c r="O250" s="68"/>
      <c r="P250" s="193">
        <f>O250*H250</f>
        <v>0</v>
      </c>
      <c r="Q250" s="193">
        <v>6.5000000000000002E-2</v>
      </c>
      <c r="R250" s="193">
        <f>Q250*H250</f>
        <v>6.565E-2</v>
      </c>
      <c r="S250" s="193">
        <v>0</v>
      </c>
      <c r="T250" s="194">
        <f>S250*H250</f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95" t="s">
        <v>220</v>
      </c>
      <c r="AT250" s="195" t="s">
        <v>256</v>
      </c>
      <c r="AU250" s="195" t="s">
        <v>180</v>
      </c>
      <c r="AY250" s="14" t="s">
        <v>172</v>
      </c>
      <c r="BE250" s="196">
        <f>IF(N250="základná",J250,0)</f>
        <v>0</v>
      </c>
      <c r="BF250" s="196">
        <f>IF(N250="znížená",J250,0)</f>
        <v>0</v>
      </c>
      <c r="BG250" s="196">
        <f>IF(N250="zákl. prenesená",J250,0)</f>
        <v>0</v>
      </c>
      <c r="BH250" s="196">
        <f>IF(N250="zníž. prenesená",J250,0)</f>
        <v>0</v>
      </c>
      <c r="BI250" s="196">
        <f>IF(N250="nulová",J250,0)</f>
        <v>0</v>
      </c>
      <c r="BJ250" s="14" t="s">
        <v>180</v>
      </c>
      <c r="BK250" s="196">
        <f>ROUND(I250*H250,2)</f>
        <v>0</v>
      </c>
      <c r="BL250" s="14" t="s">
        <v>179</v>
      </c>
      <c r="BM250" s="195" t="s">
        <v>493</v>
      </c>
    </row>
    <row r="251" spans="1:65" s="2" customFormat="1" ht="24.2" customHeight="1">
      <c r="A251" s="31"/>
      <c r="B251" s="32"/>
      <c r="C251" s="197" t="s">
        <v>494</v>
      </c>
      <c r="D251" s="197" t="s">
        <v>256</v>
      </c>
      <c r="E251" s="198" t="s">
        <v>495</v>
      </c>
      <c r="F251" s="199" t="s">
        <v>496</v>
      </c>
      <c r="G251" s="200" t="s">
        <v>211</v>
      </c>
      <c r="H251" s="201">
        <v>1.01</v>
      </c>
      <c r="I251" s="202"/>
      <c r="J251" s="201">
        <f>ROUND(I251*H251,2)</f>
        <v>0</v>
      </c>
      <c r="K251" s="203"/>
      <c r="L251" s="204"/>
      <c r="M251" s="205" t="s">
        <v>1</v>
      </c>
      <c r="N251" s="206" t="s">
        <v>38</v>
      </c>
      <c r="O251" s="68"/>
      <c r="P251" s="193">
        <f>O251*H251</f>
        <v>0</v>
      </c>
      <c r="Q251" s="193">
        <v>0.22600000000000001</v>
      </c>
      <c r="R251" s="193">
        <f>Q251*H251</f>
        <v>0.22826000000000002</v>
      </c>
      <c r="S251" s="193">
        <v>0</v>
      </c>
      <c r="T251" s="194">
        <f>S251*H251</f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220</v>
      </c>
      <c r="AT251" s="195" t="s">
        <v>256</v>
      </c>
      <c r="AU251" s="195" t="s">
        <v>180</v>
      </c>
      <c r="AY251" s="14" t="s">
        <v>172</v>
      </c>
      <c r="BE251" s="196">
        <f>IF(N251="základná",J251,0)</f>
        <v>0</v>
      </c>
      <c r="BF251" s="196">
        <f>IF(N251="znížená",J251,0)</f>
        <v>0</v>
      </c>
      <c r="BG251" s="196">
        <f>IF(N251="zákl. prenesená",J251,0)</f>
        <v>0</v>
      </c>
      <c r="BH251" s="196">
        <f>IF(N251="zníž. prenesená",J251,0)</f>
        <v>0</v>
      </c>
      <c r="BI251" s="196">
        <f>IF(N251="nulová",J251,0)</f>
        <v>0</v>
      </c>
      <c r="BJ251" s="14" t="s">
        <v>180</v>
      </c>
      <c r="BK251" s="196">
        <f>ROUND(I251*H251,2)</f>
        <v>0</v>
      </c>
      <c r="BL251" s="14" t="s">
        <v>179</v>
      </c>
      <c r="BM251" s="195" t="s">
        <v>497</v>
      </c>
    </row>
    <row r="252" spans="1:65" s="2" customFormat="1" ht="24.2" customHeight="1">
      <c r="A252" s="31"/>
      <c r="B252" s="32"/>
      <c r="C252" s="197" t="s">
        <v>498</v>
      </c>
      <c r="D252" s="197" t="s">
        <v>256</v>
      </c>
      <c r="E252" s="198" t="s">
        <v>499</v>
      </c>
      <c r="F252" s="199" t="s">
        <v>500</v>
      </c>
      <c r="G252" s="200" t="s">
        <v>211</v>
      </c>
      <c r="H252" s="201">
        <v>1.01</v>
      </c>
      <c r="I252" s="202"/>
      <c r="J252" s="201">
        <f>ROUND(I252*H252,2)</f>
        <v>0</v>
      </c>
      <c r="K252" s="203"/>
      <c r="L252" s="204"/>
      <c r="M252" s="205" t="s">
        <v>1</v>
      </c>
      <c r="N252" s="206" t="s">
        <v>38</v>
      </c>
      <c r="O252" s="68"/>
      <c r="P252" s="193">
        <f>O252*H252</f>
        <v>0</v>
      </c>
      <c r="Q252" s="193">
        <v>0.06</v>
      </c>
      <c r="R252" s="193">
        <f>Q252*H252</f>
        <v>6.0600000000000001E-2</v>
      </c>
      <c r="S252" s="193">
        <v>0</v>
      </c>
      <c r="T252" s="194">
        <f>S252*H252</f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220</v>
      </c>
      <c r="AT252" s="195" t="s">
        <v>256</v>
      </c>
      <c r="AU252" s="195" t="s">
        <v>180</v>
      </c>
      <c r="AY252" s="14" t="s">
        <v>172</v>
      </c>
      <c r="BE252" s="196">
        <f>IF(N252="základná",J252,0)</f>
        <v>0</v>
      </c>
      <c r="BF252" s="196">
        <f>IF(N252="znížená",J252,0)</f>
        <v>0</v>
      </c>
      <c r="BG252" s="196">
        <f>IF(N252="zákl. prenesená",J252,0)</f>
        <v>0</v>
      </c>
      <c r="BH252" s="196">
        <f>IF(N252="zníž. prenesená",J252,0)</f>
        <v>0</v>
      </c>
      <c r="BI252" s="196">
        <f>IF(N252="nulová",J252,0)</f>
        <v>0</v>
      </c>
      <c r="BJ252" s="14" t="s">
        <v>180</v>
      </c>
      <c r="BK252" s="196">
        <f>ROUND(I252*H252,2)</f>
        <v>0</v>
      </c>
      <c r="BL252" s="14" t="s">
        <v>179</v>
      </c>
      <c r="BM252" s="195" t="s">
        <v>501</v>
      </c>
    </row>
    <row r="253" spans="1:65" s="12" customFormat="1" ht="25.9" customHeight="1">
      <c r="B253" s="168"/>
      <c r="C253" s="169"/>
      <c r="D253" s="170" t="s">
        <v>71</v>
      </c>
      <c r="E253" s="171" t="s">
        <v>241</v>
      </c>
      <c r="F253" s="171" t="s">
        <v>242</v>
      </c>
      <c r="G253" s="169"/>
      <c r="H253" s="169"/>
      <c r="I253" s="172"/>
      <c r="J253" s="173">
        <f>BK253</f>
        <v>0</v>
      </c>
      <c r="K253" s="169"/>
      <c r="L253" s="174"/>
      <c r="M253" s="175"/>
      <c r="N253" s="176"/>
      <c r="O253" s="176"/>
      <c r="P253" s="177">
        <f>P254+P257+P259+P261+P263+P265+P267+P269+P274+P277+P282+P286+P288+P290+P297+P300+P303</f>
        <v>0</v>
      </c>
      <c r="Q253" s="176"/>
      <c r="R253" s="177">
        <f>R254+R257+R259+R261+R263+R265+R267+R269+R274+R277+R282+R286+R288+R290+R297+R300+R303</f>
        <v>325.7156809</v>
      </c>
      <c r="S253" s="176"/>
      <c r="T253" s="178">
        <f>T254+T257+T259+T261+T263+T265+T267+T269+T274+T277+T282+T286+T288+T290+T297+T300+T303</f>
        <v>0</v>
      </c>
      <c r="AR253" s="179" t="s">
        <v>80</v>
      </c>
      <c r="AT253" s="180" t="s">
        <v>71</v>
      </c>
      <c r="AU253" s="180" t="s">
        <v>72</v>
      </c>
      <c r="AY253" s="179" t="s">
        <v>172</v>
      </c>
      <c r="BK253" s="181">
        <f>BK254+BK257+BK259+BK261+BK263+BK265+BK267+BK269+BK274+BK277+BK282+BK286+BK288+BK290+BK297+BK300+BK303</f>
        <v>0</v>
      </c>
    </row>
    <row r="254" spans="1:65" s="12" customFormat="1" ht="22.9" customHeight="1">
      <c r="B254" s="168"/>
      <c r="C254" s="169"/>
      <c r="D254" s="170" t="s">
        <v>71</v>
      </c>
      <c r="E254" s="182" t="s">
        <v>502</v>
      </c>
      <c r="F254" s="182" t="s">
        <v>503</v>
      </c>
      <c r="G254" s="169"/>
      <c r="H254" s="169"/>
      <c r="I254" s="172"/>
      <c r="J254" s="183">
        <f>BK254</f>
        <v>0</v>
      </c>
      <c r="K254" s="169"/>
      <c r="L254" s="174"/>
      <c r="M254" s="175"/>
      <c r="N254" s="176"/>
      <c r="O254" s="176"/>
      <c r="P254" s="177">
        <f>SUM(P255:P256)</f>
        <v>0</v>
      </c>
      <c r="Q254" s="176"/>
      <c r="R254" s="177">
        <f>SUM(R255:R256)</f>
        <v>3.6987300000000007</v>
      </c>
      <c r="S254" s="176"/>
      <c r="T254" s="178">
        <f>SUM(T255:T256)</f>
        <v>0</v>
      </c>
      <c r="AR254" s="179" t="s">
        <v>80</v>
      </c>
      <c r="AT254" s="180" t="s">
        <v>71</v>
      </c>
      <c r="AU254" s="180" t="s">
        <v>80</v>
      </c>
      <c r="AY254" s="179" t="s">
        <v>172</v>
      </c>
      <c r="BK254" s="181">
        <f>SUM(BK255:BK256)</f>
        <v>0</v>
      </c>
    </row>
    <row r="255" spans="1:65" s="2" customFormat="1" ht="24.2" customHeight="1">
      <c r="A255" s="31"/>
      <c r="B255" s="32"/>
      <c r="C255" s="184" t="s">
        <v>504</v>
      </c>
      <c r="D255" s="184" t="s">
        <v>175</v>
      </c>
      <c r="E255" s="185" t="s">
        <v>505</v>
      </c>
      <c r="F255" s="186" t="s">
        <v>506</v>
      </c>
      <c r="G255" s="187" t="s">
        <v>235</v>
      </c>
      <c r="H255" s="188">
        <v>10.3</v>
      </c>
      <c r="I255" s="189"/>
      <c r="J255" s="188">
        <f>ROUND(I255*H255,2)</f>
        <v>0</v>
      </c>
      <c r="K255" s="190"/>
      <c r="L255" s="36"/>
      <c r="M255" s="191" t="s">
        <v>1</v>
      </c>
      <c r="N255" s="192" t="s">
        <v>38</v>
      </c>
      <c r="O255" s="68"/>
      <c r="P255" s="193">
        <f>O255*H255</f>
        <v>0</v>
      </c>
      <c r="Q255" s="193">
        <v>0.29160000000000003</v>
      </c>
      <c r="R255" s="193">
        <f>Q255*H255</f>
        <v>3.0034800000000006</v>
      </c>
      <c r="S255" s="193">
        <v>0</v>
      </c>
      <c r="T255" s="194">
        <f>S255*H255</f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95" t="s">
        <v>179</v>
      </c>
      <c r="AT255" s="195" t="s">
        <v>175</v>
      </c>
      <c r="AU255" s="195" t="s">
        <v>180</v>
      </c>
      <c r="AY255" s="14" t="s">
        <v>172</v>
      </c>
      <c r="BE255" s="196">
        <f>IF(N255="základná",J255,0)</f>
        <v>0</v>
      </c>
      <c r="BF255" s="196">
        <f>IF(N255="znížená",J255,0)</f>
        <v>0</v>
      </c>
      <c r="BG255" s="196">
        <f>IF(N255="zákl. prenesená",J255,0)</f>
        <v>0</v>
      </c>
      <c r="BH255" s="196">
        <f>IF(N255="zníž. prenesená",J255,0)</f>
        <v>0</v>
      </c>
      <c r="BI255" s="196">
        <f>IF(N255="nulová",J255,0)</f>
        <v>0</v>
      </c>
      <c r="BJ255" s="14" t="s">
        <v>180</v>
      </c>
      <c r="BK255" s="196">
        <f>ROUND(I255*H255,2)</f>
        <v>0</v>
      </c>
      <c r="BL255" s="14" t="s">
        <v>179</v>
      </c>
      <c r="BM255" s="195" t="s">
        <v>507</v>
      </c>
    </row>
    <row r="256" spans="1:65" s="2" customFormat="1" ht="24.2" customHeight="1">
      <c r="A256" s="31"/>
      <c r="B256" s="32"/>
      <c r="C256" s="184" t="s">
        <v>508</v>
      </c>
      <c r="D256" s="184" t="s">
        <v>175</v>
      </c>
      <c r="E256" s="185" t="s">
        <v>509</v>
      </c>
      <c r="F256" s="186" t="s">
        <v>510</v>
      </c>
      <c r="G256" s="187" t="s">
        <v>235</v>
      </c>
      <c r="H256" s="188">
        <v>1.8</v>
      </c>
      <c r="I256" s="189"/>
      <c r="J256" s="188">
        <f>ROUND(I256*H256,2)</f>
        <v>0</v>
      </c>
      <c r="K256" s="190"/>
      <c r="L256" s="36"/>
      <c r="M256" s="191" t="s">
        <v>1</v>
      </c>
      <c r="N256" s="192" t="s">
        <v>38</v>
      </c>
      <c r="O256" s="68"/>
      <c r="P256" s="193">
        <f>O256*H256</f>
        <v>0</v>
      </c>
      <c r="Q256" s="193">
        <v>0.38624999999999998</v>
      </c>
      <c r="R256" s="193">
        <f>Q256*H256</f>
        <v>0.69525000000000003</v>
      </c>
      <c r="S256" s="193">
        <v>0</v>
      </c>
      <c r="T256" s="194">
        <f>S256*H256</f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95" t="s">
        <v>179</v>
      </c>
      <c r="AT256" s="195" t="s">
        <v>175</v>
      </c>
      <c r="AU256" s="195" t="s">
        <v>180</v>
      </c>
      <c r="AY256" s="14" t="s">
        <v>172</v>
      </c>
      <c r="BE256" s="196">
        <f>IF(N256="základná",J256,0)</f>
        <v>0</v>
      </c>
      <c r="BF256" s="196">
        <f>IF(N256="znížená",J256,0)</f>
        <v>0</v>
      </c>
      <c r="BG256" s="196">
        <f>IF(N256="zákl. prenesená",J256,0)</f>
        <v>0</v>
      </c>
      <c r="BH256" s="196">
        <f>IF(N256="zníž. prenesená",J256,0)</f>
        <v>0</v>
      </c>
      <c r="BI256" s="196">
        <f>IF(N256="nulová",J256,0)</f>
        <v>0</v>
      </c>
      <c r="BJ256" s="14" t="s">
        <v>180</v>
      </c>
      <c r="BK256" s="196">
        <f>ROUND(I256*H256,2)</f>
        <v>0</v>
      </c>
      <c r="BL256" s="14" t="s">
        <v>179</v>
      </c>
      <c r="BM256" s="195" t="s">
        <v>511</v>
      </c>
    </row>
    <row r="257" spans="1:65" s="12" customFormat="1" ht="22.9" customHeight="1">
      <c r="B257" s="168"/>
      <c r="C257" s="169"/>
      <c r="D257" s="170" t="s">
        <v>71</v>
      </c>
      <c r="E257" s="182" t="s">
        <v>512</v>
      </c>
      <c r="F257" s="182" t="s">
        <v>513</v>
      </c>
      <c r="G257" s="169"/>
      <c r="H257" s="169"/>
      <c r="I257" s="172"/>
      <c r="J257" s="183">
        <f>BK257</f>
        <v>0</v>
      </c>
      <c r="K257" s="169"/>
      <c r="L257" s="174"/>
      <c r="M257" s="175"/>
      <c r="N257" s="176"/>
      <c r="O257" s="176"/>
      <c r="P257" s="177">
        <f>P258</f>
        <v>0</v>
      </c>
      <c r="Q257" s="176"/>
      <c r="R257" s="177">
        <f>R258</f>
        <v>50.221236000000005</v>
      </c>
      <c r="S257" s="176"/>
      <c r="T257" s="178">
        <f>T258</f>
        <v>0</v>
      </c>
      <c r="AR257" s="179" t="s">
        <v>80</v>
      </c>
      <c r="AT257" s="180" t="s">
        <v>71</v>
      </c>
      <c r="AU257" s="180" t="s">
        <v>80</v>
      </c>
      <c r="AY257" s="179" t="s">
        <v>172</v>
      </c>
      <c r="BK257" s="181">
        <f>BK258</f>
        <v>0</v>
      </c>
    </row>
    <row r="258" spans="1:65" s="2" customFormat="1" ht="24.2" customHeight="1">
      <c r="A258" s="31"/>
      <c r="B258" s="32"/>
      <c r="C258" s="184" t="s">
        <v>514</v>
      </c>
      <c r="D258" s="184" t="s">
        <v>175</v>
      </c>
      <c r="E258" s="185" t="s">
        <v>515</v>
      </c>
      <c r="F258" s="186" t="s">
        <v>516</v>
      </c>
      <c r="G258" s="187" t="s">
        <v>235</v>
      </c>
      <c r="H258" s="188">
        <v>179.4</v>
      </c>
      <c r="I258" s="189"/>
      <c r="J258" s="188">
        <f>ROUND(I258*H258,2)</f>
        <v>0</v>
      </c>
      <c r="K258" s="190"/>
      <c r="L258" s="36"/>
      <c r="M258" s="191" t="s">
        <v>1</v>
      </c>
      <c r="N258" s="192" t="s">
        <v>38</v>
      </c>
      <c r="O258" s="68"/>
      <c r="P258" s="193">
        <f>O258*H258</f>
        <v>0</v>
      </c>
      <c r="Q258" s="193">
        <v>0.27994000000000002</v>
      </c>
      <c r="R258" s="193">
        <f>Q258*H258</f>
        <v>50.221236000000005</v>
      </c>
      <c r="S258" s="193">
        <v>0</v>
      </c>
      <c r="T258" s="194">
        <f>S258*H258</f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95" t="s">
        <v>179</v>
      </c>
      <c r="AT258" s="195" t="s">
        <v>175</v>
      </c>
      <c r="AU258" s="195" t="s">
        <v>180</v>
      </c>
      <c r="AY258" s="14" t="s">
        <v>172</v>
      </c>
      <c r="BE258" s="196">
        <f>IF(N258="základná",J258,0)</f>
        <v>0</v>
      </c>
      <c r="BF258" s="196">
        <f>IF(N258="znížená",J258,0)</f>
        <v>0</v>
      </c>
      <c r="BG258" s="196">
        <f>IF(N258="zákl. prenesená",J258,0)</f>
        <v>0</v>
      </c>
      <c r="BH258" s="196">
        <f>IF(N258="zníž. prenesená",J258,0)</f>
        <v>0</v>
      </c>
      <c r="BI258" s="196">
        <f>IF(N258="nulová",J258,0)</f>
        <v>0</v>
      </c>
      <c r="BJ258" s="14" t="s">
        <v>180</v>
      </c>
      <c r="BK258" s="196">
        <f>ROUND(I258*H258,2)</f>
        <v>0</v>
      </c>
      <c r="BL258" s="14" t="s">
        <v>179</v>
      </c>
      <c r="BM258" s="195" t="s">
        <v>517</v>
      </c>
    </row>
    <row r="259" spans="1:65" s="12" customFormat="1" ht="22.9" customHeight="1">
      <c r="B259" s="168"/>
      <c r="C259" s="169"/>
      <c r="D259" s="170" t="s">
        <v>71</v>
      </c>
      <c r="E259" s="182" t="s">
        <v>518</v>
      </c>
      <c r="F259" s="182" t="s">
        <v>519</v>
      </c>
      <c r="G259" s="169"/>
      <c r="H259" s="169"/>
      <c r="I259" s="172"/>
      <c r="J259" s="183">
        <f>BK259</f>
        <v>0</v>
      </c>
      <c r="K259" s="169"/>
      <c r="L259" s="174"/>
      <c r="M259" s="175"/>
      <c r="N259" s="176"/>
      <c r="O259" s="176"/>
      <c r="P259" s="177">
        <f>P260</f>
        <v>0</v>
      </c>
      <c r="Q259" s="176"/>
      <c r="R259" s="177">
        <f>R260</f>
        <v>63.708528000000001</v>
      </c>
      <c r="S259" s="176"/>
      <c r="T259" s="178">
        <f>T260</f>
        <v>0</v>
      </c>
      <c r="AR259" s="179" t="s">
        <v>80</v>
      </c>
      <c r="AT259" s="180" t="s">
        <v>71</v>
      </c>
      <c r="AU259" s="180" t="s">
        <v>80</v>
      </c>
      <c r="AY259" s="179" t="s">
        <v>172</v>
      </c>
      <c r="BK259" s="181">
        <f>BK260</f>
        <v>0</v>
      </c>
    </row>
    <row r="260" spans="1:65" s="2" customFormat="1" ht="24.2" customHeight="1">
      <c r="A260" s="31"/>
      <c r="B260" s="32"/>
      <c r="C260" s="184" t="s">
        <v>520</v>
      </c>
      <c r="D260" s="184" t="s">
        <v>175</v>
      </c>
      <c r="E260" s="185" t="s">
        <v>521</v>
      </c>
      <c r="F260" s="186" t="s">
        <v>522</v>
      </c>
      <c r="G260" s="187" t="s">
        <v>235</v>
      </c>
      <c r="H260" s="188">
        <v>179.4</v>
      </c>
      <c r="I260" s="189"/>
      <c r="J260" s="188">
        <f>ROUND(I260*H260,2)</f>
        <v>0</v>
      </c>
      <c r="K260" s="190"/>
      <c r="L260" s="36"/>
      <c r="M260" s="191" t="s">
        <v>1</v>
      </c>
      <c r="N260" s="192" t="s">
        <v>38</v>
      </c>
      <c r="O260" s="68"/>
      <c r="P260" s="193">
        <f>O260*H260</f>
        <v>0</v>
      </c>
      <c r="Q260" s="193">
        <v>0.35511999999999999</v>
      </c>
      <c r="R260" s="193">
        <f>Q260*H260</f>
        <v>63.708528000000001</v>
      </c>
      <c r="S260" s="193">
        <v>0</v>
      </c>
      <c r="T260" s="194">
        <f>S260*H260</f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95" t="s">
        <v>179</v>
      </c>
      <c r="AT260" s="195" t="s">
        <v>175</v>
      </c>
      <c r="AU260" s="195" t="s">
        <v>180</v>
      </c>
      <c r="AY260" s="14" t="s">
        <v>172</v>
      </c>
      <c r="BE260" s="196">
        <f>IF(N260="základná",J260,0)</f>
        <v>0</v>
      </c>
      <c r="BF260" s="196">
        <f>IF(N260="znížená",J260,0)</f>
        <v>0</v>
      </c>
      <c r="BG260" s="196">
        <f>IF(N260="zákl. prenesená",J260,0)</f>
        <v>0</v>
      </c>
      <c r="BH260" s="196">
        <f>IF(N260="zníž. prenesená",J260,0)</f>
        <v>0</v>
      </c>
      <c r="BI260" s="196">
        <f>IF(N260="nulová",J260,0)</f>
        <v>0</v>
      </c>
      <c r="BJ260" s="14" t="s">
        <v>180</v>
      </c>
      <c r="BK260" s="196">
        <f>ROUND(I260*H260,2)</f>
        <v>0</v>
      </c>
      <c r="BL260" s="14" t="s">
        <v>179</v>
      </c>
      <c r="BM260" s="195" t="s">
        <v>523</v>
      </c>
    </row>
    <row r="261" spans="1:65" s="12" customFormat="1" ht="22.9" customHeight="1">
      <c r="B261" s="168"/>
      <c r="C261" s="169"/>
      <c r="D261" s="170" t="s">
        <v>71</v>
      </c>
      <c r="E261" s="182" t="s">
        <v>524</v>
      </c>
      <c r="F261" s="182" t="s">
        <v>525</v>
      </c>
      <c r="G261" s="169"/>
      <c r="H261" s="169"/>
      <c r="I261" s="172"/>
      <c r="J261" s="183">
        <f>BK261</f>
        <v>0</v>
      </c>
      <c r="K261" s="169"/>
      <c r="L261" s="174"/>
      <c r="M261" s="175"/>
      <c r="N261" s="176"/>
      <c r="O261" s="176"/>
      <c r="P261" s="177">
        <f>P262</f>
        <v>0</v>
      </c>
      <c r="Q261" s="176"/>
      <c r="R261" s="177">
        <f>R262</f>
        <v>3.5250720000000002</v>
      </c>
      <c r="S261" s="176"/>
      <c r="T261" s="178">
        <f>T262</f>
        <v>0</v>
      </c>
      <c r="AR261" s="179" t="s">
        <v>80</v>
      </c>
      <c r="AT261" s="180" t="s">
        <v>71</v>
      </c>
      <c r="AU261" s="180" t="s">
        <v>80</v>
      </c>
      <c r="AY261" s="179" t="s">
        <v>172</v>
      </c>
      <c r="BK261" s="181">
        <f>BK262</f>
        <v>0</v>
      </c>
    </row>
    <row r="262" spans="1:65" s="2" customFormat="1" ht="24.2" customHeight="1">
      <c r="A262" s="31"/>
      <c r="B262" s="32"/>
      <c r="C262" s="184" t="s">
        <v>526</v>
      </c>
      <c r="D262" s="184" t="s">
        <v>175</v>
      </c>
      <c r="E262" s="185" t="s">
        <v>527</v>
      </c>
      <c r="F262" s="186" t="s">
        <v>528</v>
      </c>
      <c r="G262" s="187" t="s">
        <v>235</v>
      </c>
      <c r="H262" s="188">
        <v>10.3</v>
      </c>
      <c r="I262" s="189"/>
      <c r="J262" s="188">
        <f>ROUND(I262*H262,2)</f>
        <v>0</v>
      </c>
      <c r="K262" s="190"/>
      <c r="L262" s="36"/>
      <c r="M262" s="191" t="s">
        <v>1</v>
      </c>
      <c r="N262" s="192" t="s">
        <v>38</v>
      </c>
      <c r="O262" s="68"/>
      <c r="P262" s="193">
        <f>O262*H262</f>
        <v>0</v>
      </c>
      <c r="Q262" s="193">
        <v>0.34223999999999999</v>
      </c>
      <c r="R262" s="193">
        <f>Q262*H262</f>
        <v>3.5250720000000002</v>
      </c>
      <c r="S262" s="193">
        <v>0</v>
      </c>
      <c r="T262" s="194">
        <f>S262*H262</f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95" t="s">
        <v>179</v>
      </c>
      <c r="AT262" s="195" t="s">
        <v>175</v>
      </c>
      <c r="AU262" s="195" t="s">
        <v>180</v>
      </c>
      <c r="AY262" s="14" t="s">
        <v>172</v>
      </c>
      <c r="BE262" s="196">
        <f>IF(N262="základná",J262,0)</f>
        <v>0</v>
      </c>
      <c r="BF262" s="196">
        <f>IF(N262="znížená",J262,0)</f>
        <v>0</v>
      </c>
      <c r="BG262" s="196">
        <f>IF(N262="zákl. prenesená",J262,0)</f>
        <v>0</v>
      </c>
      <c r="BH262" s="196">
        <f>IF(N262="zníž. prenesená",J262,0)</f>
        <v>0</v>
      </c>
      <c r="BI262" s="196">
        <f>IF(N262="nulová",J262,0)</f>
        <v>0</v>
      </c>
      <c r="BJ262" s="14" t="s">
        <v>180</v>
      </c>
      <c r="BK262" s="196">
        <f>ROUND(I262*H262,2)</f>
        <v>0</v>
      </c>
      <c r="BL262" s="14" t="s">
        <v>179</v>
      </c>
      <c r="BM262" s="195" t="s">
        <v>529</v>
      </c>
    </row>
    <row r="263" spans="1:65" s="12" customFormat="1" ht="22.9" customHeight="1">
      <c r="B263" s="168"/>
      <c r="C263" s="169"/>
      <c r="D263" s="170" t="s">
        <v>71</v>
      </c>
      <c r="E263" s="182" t="s">
        <v>530</v>
      </c>
      <c r="F263" s="182" t="s">
        <v>531</v>
      </c>
      <c r="G263" s="169"/>
      <c r="H263" s="169"/>
      <c r="I263" s="172"/>
      <c r="J263" s="183">
        <f>BK263</f>
        <v>0</v>
      </c>
      <c r="K263" s="169"/>
      <c r="L263" s="174"/>
      <c r="M263" s="175"/>
      <c r="N263" s="176"/>
      <c r="O263" s="176"/>
      <c r="P263" s="177">
        <f>P264</f>
        <v>0</v>
      </c>
      <c r="Q263" s="176"/>
      <c r="R263" s="177">
        <f>R264</f>
        <v>0.76330799999999999</v>
      </c>
      <c r="S263" s="176"/>
      <c r="T263" s="178">
        <f>T264</f>
        <v>0</v>
      </c>
      <c r="AR263" s="179" t="s">
        <v>80</v>
      </c>
      <c r="AT263" s="180" t="s">
        <v>71</v>
      </c>
      <c r="AU263" s="180" t="s">
        <v>80</v>
      </c>
      <c r="AY263" s="179" t="s">
        <v>172</v>
      </c>
      <c r="BK263" s="181">
        <f>BK264</f>
        <v>0</v>
      </c>
    </row>
    <row r="264" spans="1:65" s="2" customFormat="1" ht="37.9" customHeight="1">
      <c r="A264" s="31"/>
      <c r="B264" s="32"/>
      <c r="C264" s="184" t="s">
        <v>532</v>
      </c>
      <c r="D264" s="184" t="s">
        <v>175</v>
      </c>
      <c r="E264" s="185" t="s">
        <v>533</v>
      </c>
      <c r="F264" s="186" t="s">
        <v>534</v>
      </c>
      <c r="G264" s="187" t="s">
        <v>235</v>
      </c>
      <c r="H264" s="188">
        <v>1.8</v>
      </c>
      <c r="I264" s="189"/>
      <c r="J264" s="188">
        <f>ROUND(I264*H264,2)</f>
        <v>0</v>
      </c>
      <c r="K264" s="190"/>
      <c r="L264" s="36"/>
      <c r="M264" s="191" t="s">
        <v>1</v>
      </c>
      <c r="N264" s="192" t="s">
        <v>38</v>
      </c>
      <c r="O264" s="68"/>
      <c r="P264" s="193">
        <f>O264*H264</f>
        <v>0</v>
      </c>
      <c r="Q264" s="193">
        <v>0.42405999999999999</v>
      </c>
      <c r="R264" s="193">
        <f>Q264*H264</f>
        <v>0.76330799999999999</v>
      </c>
      <c r="S264" s="193">
        <v>0</v>
      </c>
      <c r="T264" s="194">
        <f>S264*H264</f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95" t="s">
        <v>179</v>
      </c>
      <c r="AT264" s="195" t="s">
        <v>175</v>
      </c>
      <c r="AU264" s="195" t="s">
        <v>180</v>
      </c>
      <c r="AY264" s="14" t="s">
        <v>172</v>
      </c>
      <c r="BE264" s="196">
        <f>IF(N264="základná",J264,0)</f>
        <v>0</v>
      </c>
      <c r="BF264" s="196">
        <f>IF(N264="znížená",J264,0)</f>
        <v>0</v>
      </c>
      <c r="BG264" s="196">
        <f>IF(N264="zákl. prenesená",J264,0)</f>
        <v>0</v>
      </c>
      <c r="BH264" s="196">
        <f>IF(N264="zníž. prenesená",J264,0)</f>
        <v>0</v>
      </c>
      <c r="BI264" s="196">
        <f>IF(N264="nulová",J264,0)</f>
        <v>0</v>
      </c>
      <c r="BJ264" s="14" t="s">
        <v>180</v>
      </c>
      <c r="BK264" s="196">
        <f>ROUND(I264*H264,2)</f>
        <v>0</v>
      </c>
      <c r="BL264" s="14" t="s">
        <v>179</v>
      </c>
      <c r="BM264" s="195" t="s">
        <v>535</v>
      </c>
    </row>
    <row r="265" spans="1:65" s="12" customFormat="1" ht="22.9" customHeight="1">
      <c r="B265" s="168"/>
      <c r="C265" s="169"/>
      <c r="D265" s="170" t="s">
        <v>71</v>
      </c>
      <c r="E265" s="182" t="s">
        <v>536</v>
      </c>
      <c r="F265" s="182" t="s">
        <v>537</v>
      </c>
      <c r="G265" s="169"/>
      <c r="H265" s="169"/>
      <c r="I265" s="172"/>
      <c r="J265" s="183">
        <f>BK265</f>
        <v>0</v>
      </c>
      <c r="K265" s="169"/>
      <c r="L265" s="174"/>
      <c r="M265" s="175"/>
      <c r="N265" s="176"/>
      <c r="O265" s="176"/>
      <c r="P265" s="177">
        <f>P266</f>
        <v>0</v>
      </c>
      <c r="Q265" s="176"/>
      <c r="R265" s="177">
        <f>R266</f>
        <v>1.0817999999999999E-2</v>
      </c>
      <c r="S265" s="176"/>
      <c r="T265" s="178">
        <f>T266</f>
        <v>0</v>
      </c>
      <c r="AR265" s="179" t="s">
        <v>80</v>
      </c>
      <c r="AT265" s="180" t="s">
        <v>71</v>
      </c>
      <c r="AU265" s="180" t="s">
        <v>80</v>
      </c>
      <c r="AY265" s="179" t="s">
        <v>172</v>
      </c>
      <c r="BK265" s="181">
        <f>BK266</f>
        <v>0</v>
      </c>
    </row>
    <row r="266" spans="1:65" s="2" customFormat="1" ht="24.2" customHeight="1">
      <c r="A266" s="31"/>
      <c r="B266" s="32"/>
      <c r="C266" s="184" t="s">
        <v>538</v>
      </c>
      <c r="D266" s="184" t="s">
        <v>175</v>
      </c>
      <c r="E266" s="185" t="s">
        <v>539</v>
      </c>
      <c r="F266" s="186" t="s">
        <v>540</v>
      </c>
      <c r="G266" s="187" t="s">
        <v>235</v>
      </c>
      <c r="H266" s="188">
        <v>1.8</v>
      </c>
      <c r="I266" s="189"/>
      <c r="J266" s="188">
        <f>ROUND(I266*H266,2)</f>
        <v>0</v>
      </c>
      <c r="K266" s="190"/>
      <c r="L266" s="36"/>
      <c r="M266" s="191" t="s">
        <v>1</v>
      </c>
      <c r="N266" s="192" t="s">
        <v>38</v>
      </c>
      <c r="O266" s="68"/>
      <c r="P266" s="193">
        <f>O266*H266</f>
        <v>0</v>
      </c>
      <c r="Q266" s="193">
        <v>6.0099999999999997E-3</v>
      </c>
      <c r="R266" s="193">
        <f>Q266*H266</f>
        <v>1.0817999999999999E-2</v>
      </c>
      <c r="S266" s="193">
        <v>0</v>
      </c>
      <c r="T266" s="194">
        <f>S266*H266</f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95" t="s">
        <v>179</v>
      </c>
      <c r="AT266" s="195" t="s">
        <v>175</v>
      </c>
      <c r="AU266" s="195" t="s">
        <v>180</v>
      </c>
      <c r="AY266" s="14" t="s">
        <v>172</v>
      </c>
      <c r="BE266" s="196">
        <f>IF(N266="základná",J266,0)</f>
        <v>0</v>
      </c>
      <c r="BF266" s="196">
        <f>IF(N266="znížená",J266,0)</f>
        <v>0</v>
      </c>
      <c r="BG266" s="196">
        <f>IF(N266="zákl. prenesená",J266,0)</f>
        <v>0</v>
      </c>
      <c r="BH266" s="196">
        <f>IF(N266="zníž. prenesená",J266,0)</f>
        <v>0</v>
      </c>
      <c r="BI266" s="196">
        <f>IF(N266="nulová",J266,0)</f>
        <v>0</v>
      </c>
      <c r="BJ266" s="14" t="s">
        <v>180</v>
      </c>
      <c r="BK266" s="196">
        <f>ROUND(I266*H266,2)</f>
        <v>0</v>
      </c>
      <c r="BL266" s="14" t="s">
        <v>179</v>
      </c>
      <c r="BM266" s="195" t="s">
        <v>541</v>
      </c>
    </row>
    <row r="267" spans="1:65" s="12" customFormat="1" ht="22.9" customHeight="1">
      <c r="B267" s="168"/>
      <c r="C267" s="169"/>
      <c r="D267" s="170" t="s">
        <v>71</v>
      </c>
      <c r="E267" s="182" t="s">
        <v>542</v>
      </c>
      <c r="F267" s="182" t="s">
        <v>543</v>
      </c>
      <c r="G267" s="169"/>
      <c r="H267" s="169"/>
      <c r="I267" s="172"/>
      <c r="J267" s="183">
        <f>BK267</f>
        <v>0</v>
      </c>
      <c r="K267" s="169"/>
      <c r="L267" s="174"/>
      <c r="M267" s="175"/>
      <c r="N267" s="176"/>
      <c r="O267" s="176"/>
      <c r="P267" s="177">
        <f>P268</f>
        <v>0</v>
      </c>
      <c r="Q267" s="176"/>
      <c r="R267" s="177">
        <f>R268</f>
        <v>1.8360000000000002E-3</v>
      </c>
      <c r="S267" s="176"/>
      <c r="T267" s="178">
        <f>T268</f>
        <v>0</v>
      </c>
      <c r="AR267" s="179" t="s">
        <v>80</v>
      </c>
      <c r="AT267" s="180" t="s">
        <v>71</v>
      </c>
      <c r="AU267" s="180" t="s">
        <v>80</v>
      </c>
      <c r="AY267" s="179" t="s">
        <v>172</v>
      </c>
      <c r="BK267" s="181">
        <f>BK268</f>
        <v>0</v>
      </c>
    </row>
    <row r="268" spans="1:65" s="2" customFormat="1" ht="24.2" customHeight="1">
      <c r="A268" s="31"/>
      <c r="B268" s="32"/>
      <c r="C268" s="184" t="s">
        <v>544</v>
      </c>
      <c r="D268" s="184" t="s">
        <v>175</v>
      </c>
      <c r="E268" s="185" t="s">
        <v>545</v>
      </c>
      <c r="F268" s="186" t="s">
        <v>546</v>
      </c>
      <c r="G268" s="187" t="s">
        <v>235</v>
      </c>
      <c r="H268" s="188">
        <v>3.6</v>
      </c>
      <c r="I268" s="189"/>
      <c r="J268" s="188">
        <f>ROUND(I268*H268,2)</f>
        <v>0</v>
      </c>
      <c r="K268" s="190"/>
      <c r="L268" s="36"/>
      <c r="M268" s="191" t="s">
        <v>1</v>
      </c>
      <c r="N268" s="192" t="s">
        <v>38</v>
      </c>
      <c r="O268" s="68"/>
      <c r="P268" s="193">
        <f>O268*H268</f>
        <v>0</v>
      </c>
      <c r="Q268" s="193">
        <v>5.1000000000000004E-4</v>
      </c>
      <c r="R268" s="193">
        <f>Q268*H268</f>
        <v>1.8360000000000002E-3</v>
      </c>
      <c r="S268" s="193">
        <v>0</v>
      </c>
      <c r="T268" s="194">
        <f>S268*H268</f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95" t="s">
        <v>179</v>
      </c>
      <c r="AT268" s="195" t="s">
        <v>175</v>
      </c>
      <c r="AU268" s="195" t="s">
        <v>180</v>
      </c>
      <c r="AY268" s="14" t="s">
        <v>172</v>
      </c>
      <c r="BE268" s="196">
        <f>IF(N268="základná",J268,0)</f>
        <v>0</v>
      </c>
      <c r="BF268" s="196">
        <f>IF(N268="znížená",J268,0)</f>
        <v>0</v>
      </c>
      <c r="BG268" s="196">
        <f>IF(N268="zákl. prenesená",J268,0)</f>
        <v>0</v>
      </c>
      <c r="BH268" s="196">
        <f>IF(N268="zníž. prenesená",J268,0)</f>
        <v>0</v>
      </c>
      <c r="BI268" s="196">
        <f>IF(N268="nulová",J268,0)</f>
        <v>0</v>
      </c>
      <c r="BJ268" s="14" t="s">
        <v>180</v>
      </c>
      <c r="BK268" s="196">
        <f>ROUND(I268*H268,2)</f>
        <v>0</v>
      </c>
      <c r="BL268" s="14" t="s">
        <v>179</v>
      </c>
      <c r="BM268" s="195" t="s">
        <v>547</v>
      </c>
    </row>
    <row r="269" spans="1:65" s="12" customFormat="1" ht="22.9" customHeight="1">
      <c r="B269" s="168"/>
      <c r="C269" s="169"/>
      <c r="D269" s="170" t="s">
        <v>71</v>
      </c>
      <c r="E269" s="182" t="s">
        <v>243</v>
      </c>
      <c r="F269" s="182" t="s">
        <v>244</v>
      </c>
      <c r="G269" s="169"/>
      <c r="H269" s="169"/>
      <c r="I269" s="172"/>
      <c r="J269" s="183">
        <f>BK269</f>
        <v>0</v>
      </c>
      <c r="K269" s="169"/>
      <c r="L269" s="174"/>
      <c r="M269" s="175"/>
      <c r="N269" s="176"/>
      <c r="O269" s="176"/>
      <c r="P269" s="177">
        <f>SUM(P270:P273)</f>
        <v>0</v>
      </c>
      <c r="Q269" s="176"/>
      <c r="R269" s="177">
        <f>SUM(R270:R273)</f>
        <v>24.819918000000001</v>
      </c>
      <c r="S269" s="176"/>
      <c r="T269" s="178">
        <f>SUM(T270:T273)</f>
        <v>0</v>
      </c>
      <c r="AR269" s="179" t="s">
        <v>80</v>
      </c>
      <c r="AT269" s="180" t="s">
        <v>71</v>
      </c>
      <c r="AU269" s="180" t="s">
        <v>80</v>
      </c>
      <c r="AY269" s="179" t="s">
        <v>172</v>
      </c>
      <c r="BK269" s="181">
        <f>SUM(BK270:BK273)</f>
        <v>0</v>
      </c>
    </row>
    <row r="270" spans="1:65" s="2" customFormat="1" ht="24.2" customHeight="1">
      <c r="A270" s="31"/>
      <c r="B270" s="32"/>
      <c r="C270" s="184" t="s">
        <v>548</v>
      </c>
      <c r="D270" s="184" t="s">
        <v>175</v>
      </c>
      <c r="E270" s="185" t="s">
        <v>549</v>
      </c>
      <c r="F270" s="186" t="s">
        <v>550</v>
      </c>
      <c r="G270" s="187" t="s">
        <v>235</v>
      </c>
      <c r="H270" s="188">
        <v>1.8</v>
      </c>
      <c r="I270" s="189"/>
      <c r="J270" s="188">
        <f>ROUND(I270*H270,2)</f>
        <v>0</v>
      </c>
      <c r="K270" s="190"/>
      <c r="L270" s="36"/>
      <c r="M270" s="191" t="s">
        <v>1</v>
      </c>
      <c r="N270" s="192" t="s">
        <v>38</v>
      </c>
      <c r="O270" s="68"/>
      <c r="P270" s="193">
        <f>O270*H270</f>
        <v>0</v>
      </c>
      <c r="Q270" s="193">
        <v>0.18462999999999999</v>
      </c>
      <c r="R270" s="193">
        <f>Q270*H270</f>
        <v>0.33233399999999996</v>
      </c>
      <c r="S270" s="193">
        <v>0</v>
      </c>
      <c r="T270" s="194">
        <f>S270*H270</f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95" t="s">
        <v>179</v>
      </c>
      <c r="AT270" s="195" t="s">
        <v>175</v>
      </c>
      <c r="AU270" s="195" t="s">
        <v>180</v>
      </c>
      <c r="AY270" s="14" t="s">
        <v>172</v>
      </c>
      <c r="BE270" s="196">
        <f>IF(N270="základná",J270,0)</f>
        <v>0</v>
      </c>
      <c r="BF270" s="196">
        <f>IF(N270="znížená",J270,0)</f>
        <v>0</v>
      </c>
      <c r="BG270" s="196">
        <f>IF(N270="zákl. prenesená",J270,0)</f>
        <v>0</v>
      </c>
      <c r="BH270" s="196">
        <f>IF(N270="zníž. prenesená",J270,0)</f>
        <v>0</v>
      </c>
      <c r="BI270" s="196">
        <f>IF(N270="nulová",J270,0)</f>
        <v>0</v>
      </c>
      <c r="BJ270" s="14" t="s">
        <v>180</v>
      </c>
      <c r="BK270" s="196">
        <f>ROUND(I270*H270,2)</f>
        <v>0</v>
      </c>
      <c r="BL270" s="14" t="s">
        <v>179</v>
      </c>
      <c r="BM270" s="195" t="s">
        <v>551</v>
      </c>
    </row>
    <row r="271" spans="1:65" s="2" customFormat="1" ht="37.9" customHeight="1">
      <c r="A271" s="31"/>
      <c r="B271" s="32"/>
      <c r="C271" s="184" t="s">
        <v>552</v>
      </c>
      <c r="D271" s="184" t="s">
        <v>175</v>
      </c>
      <c r="E271" s="185" t="s">
        <v>553</v>
      </c>
      <c r="F271" s="186" t="s">
        <v>554</v>
      </c>
      <c r="G271" s="187" t="s">
        <v>235</v>
      </c>
      <c r="H271" s="188">
        <v>7.3</v>
      </c>
      <c r="I271" s="189"/>
      <c r="J271" s="188">
        <f>ROUND(I271*H271,2)</f>
        <v>0</v>
      </c>
      <c r="K271" s="190"/>
      <c r="L271" s="36"/>
      <c r="M271" s="191" t="s">
        <v>1</v>
      </c>
      <c r="N271" s="192" t="s">
        <v>38</v>
      </c>
      <c r="O271" s="68"/>
      <c r="P271" s="193">
        <f>O271*H271</f>
        <v>0</v>
      </c>
      <c r="Q271" s="193">
        <v>0.12966</v>
      </c>
      <c r="R271" s="193">
        <f>Q271*H271</f>
        <v>0.94651799999999997</v>
      </c>
      <c r="S271" s="193">
        <v>0</v>
      </c>
      <c r="T271" s="194">
        <f>S271*H271</f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95" t="s">
        <v>179</v>
      </c>
      <c r="AT271" s="195" t="s">
        <v>175</v>
      </c>
      <c r="AU271" s="195" t="s">
        <v>180</v>
      </c>
      <c r="AY271" s="14" t="s">
        <v>172</v>
      </c>
      <c r="BE271" s="196">
        <f>IF(N271="základná",J271,0)</f>
        <v>0</v>
      </c>
      <c r="BF271" s="196">
        <f>IF(N271="znížená",J271,0)</f>
        <v>0</v>
      </c>
      <c r="BG271" s="196">
        <f>IF(N271="zákl. prenesená",J271,0)</f>
        <v>0</v>
      </c>
      <c r="BH271" s="196">
        <f>IF(N271="zníž. prenesená",J271,0)</f>
        <v>0</v>
      </c>
      <c r="BI271" s="196">
        <f>IF(N271="nulová",J271,0)</f>
        <v>0</v>
      </c>
      <c r="BJ271" s="14" t="s">
        <v>180</v>
      </c>
      <c r="BK271" s="196">
        <f>ROUND(I271*H271,2)</f>
        <v>0</v>
      </c>
      <c r="BL271" s="14" t="s">
        <v>179</v>
      </c>
      <c r="BM271" s="195" t="s">
        <v>555</v>
      </c>
    </row>
    <row r="272" spans="1:65" s="2" customFormat="1" ht="24.2" customHeight="1">
      <c r="A272" s="31"/>
      <c r="B272" s="32"/>
      <c r="C272" s="184" t="s">
        <v>556</v>
      </c>
      <c r="D272" s="184" t="s">
        <v>175</v>
      </c>
      <c r="E272" s="185" t="s">
        <v>557</v>
      </c>
      <c r="F272" s="186" t="s">
        <v>558</v>
      </c>
      <c r="G272" s="187" t="s">
        <v>235</v>
      </c>
      <c r="H272" s="188">
        <v>1.8</v>
      </c>
      <c r="I272" s="189"/>
      <c r="J272" s="188">
        <f>ROUND(I272*H272,2)</f>
        <v>0</v>
      </c>
      <c r="K272" s="190"/>
      <c r="L272" s="36"/>
      <c r="M272" s="191" t="s">
        <v>1</v>
      </c>
      <c r="N272" s="192" t="s">
        <v>38</v>
      </c>
      <c r="O272" s="68"/>
      <c r="P272" s="193">
        <f>O272*H272</f>
        <v>0</v>
      </c>
      <c r="Q272" s="193">
        <v>0.15559000000000001</v>
      </c>
      <c r="R272" s="193">
        <f>Q272*H272</f>
        <v>0.28006200000000003</v>
      </c>
      <c r="S272" s="193">
        <v>0</v>
      </c>
      <c r="T272" s="194">
        <f>S272*H272</f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95" t="s">
        <v>179</v>
      </c>
      <c r="AT272" s="195" t="s">
        <v>175</v>
      </c>
      <c r="AU272" s="195" t="s">
        <v>180</v>
      </c>
      <c r="AY272" s="14" t="s">
        <v>172</v>
      </c>
      <c r="BE272" s="196">
        <f>IF(N272="základná",J272,0)</f>
        <v>0</v>
      </c>
      <c r="BF272" s="196">
        <f>IF(N272="znížená",J272,0)</f>
        <v>0</v>
      </c>
      <c r="BG272" s="196">
        <f>IF(N272="zákl. prenesená",J272,0)</f>
        <v>0</v>
      </c>
      <c r="BH272" s="196">
        <f>IF(N272="zníž. prenesená",J272,0)</f>
        <v>0</v>
      </c>
      <c r="BI272" s="196">
        <f>IF(N272="nulová",J272,0)</f>
        <v>0</v>
      </c>
      <c r="BJ272" s="14" t="s">
        <v>180</v>
      </c>
      <c r="BK272" s="196">
        <f>ROUND(I272*H272,2)</f>
        <v>0</v>
      </c>
      <c r="BL272" s="14" t="s">
        <v>179</v>
      </c>
      <c r="BM272" s="195" t="s">
        <v>559</v>
      </c>
    </row>
    <row r="273" spans="1:65" s="2" customFormat="1" ht="24.2" customHeight="1">
      <c r="A273" s="31"/>
      <c r="B273" s="32"/>
      <c r="C273" s="184" t="s">
        <v>560</v>
      </c>
      <c r="D273" s="184" t="s">
        <v>175</v>
      </c>
      <c r="E273" s="185" t="s">
        <v>246</v>
      </c>
      <c r="F273" s="186" t="s">
        <v>247</v>
      </c>
      <c r="G273" s="187" t="s">
        <v>235</v>
      </c>
      <c r="H273" s="188">
        <v>179.4</v>
      </c>
      <c r="I273" s="189"/>
      <c r="J273" s="188">
        <f>ROUND(I273*H273,2)</f>
        <v>0</v>
      </c>
      <c r="K273" s="190"/>
      <c r="L273" s="36"/>
      <c r="M273" s="191" t="s">
        <v>1</v>
      </c>
      <c r="N273" s="192" t="s">
        <v>38</v>
      </c>
      <c r="O273" s="68"/>
      <c r="P273" s="193">
        <f>O273*H273</f>
        <v>0</v>
      </c>
      <c r="Q273" s="193">
        <v>0.12966</v>
      </c>
      <c r="R273" s="193">
        <f>Q273*H273</f>
        <v>23.261004</v>
      </c>
      <c r="S273" s="193">
        <v>0</v>
      </c>
      <c r="T273" s="194">
        <f>S273*H273</f>
        <v>0</v>
      </c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R273" s="195" t="s">
        <v>179</v>
      </c>
      <c r="AT273" s="195" t="s">
        <v>175</v>
      </c>
      <c r="AU273" s="195" t="s">
        <v>180</v>
      </c>
      <c r="AY273" s="14" t="s">
        <v>172</v>
      </c>
      <c r="BE273" s="196">
        <f>IF(N273="základná",J273,0)</f>
        <v>0</v>
      </c>
      <c r="BF273" s="196">
        <f>IF(N273="znížená",J273,0)</f>
        <v>0</v>
      </c>
      <c r="BG273" s="196">
        <f>IF(N273="zákl. prenesená",J273,0)</f>
        <v>0</v>
      </c>
      <c r="BH273" s="196">
        <f>IF(N273="zníž. prenesená",J273,0)</f>
        <v>0</v>
      </c>
      <c r="BI273" s="196">
        <f>IF(N273="nulová",J273,0)</f>
        <v>0</v>
      </c>
      <c r="BJ273" s="14" t="s">
        <v>180</v>
      </c>
      <c r="BK273" s="196">
        <f>ROUND(I273*H273,2)</f>
        <v>0</v>
      </c>
      <c r="BL273" s="14" t="s">
        <v>179</v>
      </c>
      <c r="BM273" s="195" t="s">
        <v>248</v>
      </c>
    </row>
    <row r="274" spans="1:65" s="12" customFormat="1" ht="22.9" customHeight="1">
      <c r="B274" s="168"/>
      <c r="C274" s="169"/>
      <c r="D274" s="170" t="s">
        <v>71</v>
      </c>
      <c r="E274" s="182" t="s">
        <v>561</v>
      </c>
      <c r="F274" s="182" t="s">
        <v>562</v>
      </c>
      <c r="G274" s="169"/>
      <c r="H274" s="169"/>
      <c r="I274" s="172"/>
      <c r="J274" s="183">
        <f>BK274</f>
        <v>0</v>
      </c>
      <c r="K274" s="169"/>
      <c r="L274" s="174"/>
      <c r="M274" s="175"/>
      <c r="N274" s="176"/>
      <c r="O274" s="176"/>
      <c r="P274" s="177">
        <f>SUM(P275:P276)</f>
        <v>0</v>
      </c>
      <c r="Q274" s="176"/>
      <c r="R274" s="177">
        <f>SUM(R275:R276)</f>
        <v>18.356400000000001</v>
      </c>
      <c r="S274" s="176"/>
      <c r="T274" s="178">
        <f>SUM(T275:T276)</f>
        <v>0</v>
      </c>
      <c r="AR274" s="179" t="s">
        <v>80</v>
      </c>
      <c r="AT274" s="180" t="s">
        <v>71</v>
      </c>
      <c r="AU274" s="180" t="s">
        <v>80</v>
      </c>
      <c r="AY274" s="179" t="s">
        <v>172</v>
      </c>
      <c r="BK274" s="181">
        <f>SUM(BK275:BK276)</f>
        <v>0</v>
      </c>
    </row>
    <row r="275" spans="1:65" s="2" customFormat="1" ht="24.2" customHeight="1">
      <c r="A275" s="31"/>
      <c r="B275" s="32"/>
      <c r="C275" s="184" t="s">
        <v>563</v>
      </c>
      <c r="D275" s="184" t="s">
        <v>175</v>
      </c>
      <c r="E275" s="185" t="s">
        <v>564</v>
      </c>
      <c r="F275" s="186" t="s">
        <v>565</v>
      </c>
      <c r="G275" s="187" t="s">
        <v>235</v>
      </c>
      <c r="H275" s="188">
        <v>62.1</v>
      </c>
      <c r="I275" s="189"/>
      <c r="J275" s="188">
        <f>ROUND(I275*H275,2)</f>
        <v>0</v>
      </c>
      <c r="K275" s="190"/>
      <c r="L275" s="36"/>
      <c r="M275" s="191" t="s">
        <v>1</v>
      </c>
      <c r="N275" s="192" t="s">
        <v>38</v>
      </c>
      <c r="O275" s="68"/>
      <c r="P275" s="193">
        <f>O275*H275</f>
        <v>0</v>
      </c>
      <c r="Q275" s="193">
        <v>0.112</v>
      </c>
      <c r="R275" s="193">
        <f>Q275*H275</f>
        <v>6.9552000000000005</v>
      </c>
      <c r="S275" s="193">
        <v>0</v>
      </c>
      <c r="T275" s="194">
        <f>S275*H275</f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95" t="s">
        <v>179</v>
      </c>
      <c r="AT275" s="195" t="s">
        <v>175</v>
      </c>
      <c r="AU275" s="195" t="s">
        <v>180</v>
      </c>
      <c r="AY275" s="14" t="s">
        <v>172</v>
      </c>
      <c r="BE275" s="196">
        <f>IF(N275="základná",J275,0)</f>
        <v>0</v>
      </c>
      <c r="BF275" s="196">
        <f>IF(N275="znížená",J275,0)</f>
        <v>0</v>
      </c>
      <c r="BG275" s="196">
        <f>IF(N275="zákl. prenesená",J275,0)</f>
        <v>0</v>
      </c>
      <c r="BH275" s="196">
        <f>IF(N275="zníž. prenesená",J275,0)</f>
        <v>0</v>
      </c>
      <c r="BI275" s="196">
        <f>IF(N275="nulová",J275,0)</f>
        <v>0</v>
      </c>
      <c r="BJ275" s="14" t="s">
        <v>180</v>
      </c>
      <c r="BK275" s="196">
        <f>ROUND(I275*H275,2)</f>
        <v>0</v>
      </c>
      <c r="BL275" s="14" t="s">
        <v>179</v>
      </c>
      <c r="BM275" s="195" t="s">
        <v>566</v>
      </c>
    </row>
    <row r="276" spans="1:65" s="2" customFormat="1" ht="14.45" customHeight="1">
      <c r="A276" s="31"/>
      <c r="B276" s="32"/>
      <c r="C276" s="197" t="s">
        <v>567</v>
      </c>
      <c r="D276" s="197" t="s">
        <v>256</v>
      </c>
      <c r="E276" s="198" t="s">
        <v>568</v>
      </c>
      <c r="F276" s="199" t="s">
        <v>569</v>
      </c>
      <c r="G276" s="200" t="s">
        <v>235</v>
      </c>
      <c r="H276" s="201">
        <v>63.34</v>
      </c>
      <c r="I276" s="202"/>
      <c r="J276" s="201">
        <f>ROUND(I276*H276,2)</f>
        <v>0</v>
      </c>
      <c r="K276" s="203"/>
      <c r="L276" s="204"/>
      <c r="M276" s="205" t="s">
        <v>1</v>
      </c>
      <c r="N276" s="206" t="s">
        <v>38</v>
      </c>
      <c r="O276" s="68"/>
      <c r="P276" s="193">
        <f>O276*H276</f>
        <v>0</v>
      </c>
      <c r="Q276" s="193">
        <v>0.18</v>
      </c>
      <c r="R276" s="193">
        <f>Q276*H276</f>
        <v>11.401199999999999</v>
      </c>
      <c r="S276" s="193">
        <v>0</v>
      </c>
      <c r="T276" s="194">
        <f>S276*H276</f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95" t="s">
        <v>220</v>
      </c>
      <c r="AT276" s="195" t="s">
        <v>256</v>
      </c>
      <c r="AU276" s="195" t="s">
        <v>180</v>
      </c>
      <c r="AY276" s="14" t="s">
        <v>172</v>
      </c>
      <c r="BE276" s="196">
        <f>IF(N276="základná",J276,0)</f>
        <v>0</v>
      </c>
      <c r="BF276" s="196">
        <f>IF(N276="znížená",J276,0)</f>
        <v>0</v>
      </c>
      <c r="BG276" s="196">
        <f>IF(N276="zákl. prenesená",J276,0)</f>
        <v>0</v>
      </c>
      <c r="BH276" s="196">
        <f>IF(N276="zníž. prenesená",J276,0)</f>
        <v>0</v>
      </c>
      <c r="BI276" s="196">
        <f>IF(N276="nulová",J276,0)</f>
        <v>0</v>
      </c>
      <c r="BJ276" s="14" t="s">
        <v>180</v>
      </c>
      <c r="BK276" s="196">
        <f>ROUND(I276*H276,2)</f>
        <v>0</v>
      </c>
      <c r="BL276" s="14" t="s">
        <v>179</v>
      </c>
      <c r="BM276" s="195" t="s">
        <v>570</v>
      </c>
    </row>
    <row r="277" spans="1:65" s="12" customFormat="1" ht="22.9" customHeight="1">
      <c r="B277" s="168"/>
      <c r="C277" s="169"/>
      <c r="D277" s="170" t="s">
        <v>71</v>
      </c>
      <c r="E277" s="182" t="s">
        <v>571</v>
      </c>
      <c r="F277" s="182" t="s">
        <v>572</v>
      </c>
      <c r="G277" s="169"/>
      <c r="H277" s="169"/>
      <c r="I277" s="172"/>
      <c r="J277" s="183">
        <f>BK277</f>
        <v>0</v>
      </c>
      <c r="K277" s="169"/>
      <c r="L277" s="174"/>
      <c r="M277" s="175"/>
      <c r="N277" s="176"/>
      <c r="O277" s="176"/>
      <c r="P277" s="177">
        <f>SUM(P278:P281)</f>
        <v>0</v>
      </c>
      <c r="Q277" s="176"/>
      <c r="R277" s="177">
        <f>SUM(R278:R281)</f>
        <v>35.057679900000004</v>
      </c>
      <c r="S277" s="176"/>
      <c r="T277" s="178">
        <f>SUM(T278:T281)</f>
        <v>0</v>
      </c>
      <c r="AR277" s="179" t="s">
        <v>80</v>
      </c>
      <c r="AT277" s="180" t="s">
        <v>71</v>
      </c>
      <c r="AU277" s="180" t="s">
        <v>80</v>
      </c>
      <c r="AY277" s="179" t="s">
        <v>172</v>
      </c>
      <c r="BK277" s="181">
        <f>SUM(BK278:BK281)</f>
        <v>0</v>
      </c>
    </row>
    <row r="278" spans="1:65" s="2" customFormat="1" ht="24.2" customHeight="1">
      <c r="A278" s="31"/>
      <c r="B278" s="32"/>
      <c r="C278" s="184" t="s">
        <v>573</v>
      </c>
      <c r="D278" s="184" t="s">
        <v>175</v>
      </c>
      <c r="E278" s="185" t="s">
        <v>574</v>
      </c>
      <c r="F278" s="186" t="s">
        <v>575</v>
      </c>
      <c r="G278" s="187" t="s">
        <v>235</v>
      </c>
      <c r="H278" s="188">
        <v>46.88</v>
      </c>
      <c r="I278" s="189"/>
      <c r="J278" s="188">
        <f>ROUND(I278*H278,2)</f>
        <v>0</v>
      </c>
      <c r="K278" s="190"/>
      <c r="L278" s="36"/>
      <c r="M278" s="191" t="s">
        <v>1</v>
      </c>
      <c r="N278" s="192" t="s">
        <v>38</v>
      </c>
      <c r="O278" s="68"/>
      <c r="P278" s="193">
        <f>O278*H278</f>
        <v>0</v>
      </c>
      <c r="Q278" s="193">
        <v>0.46172999999999997</v>
      </c>
      <c r="R278" s="193">
        <f>Q278*H278</f>
        <v>21.645902400000001</v>
      </c>
      <c r="S278" s="193">
        <v>0</v>
      </c>
      <c r="T278" s="194">
        <f>S278*H278</f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95" t="s">
        <v>179</v>
      </c>
      <c r="AT278" s="195" t="s">
        <v>175</v>
      </c>
      <c r="AU278" s="195" t="s">
        <v>180</v>
      </c>
      <c r="AY278" s="14" t="s">
        <v>172</v>
      </c>
      <c r="BE278" s="196">
        <f>IF(N278="základná",J278,0)</f>
        <v>0</v>
      </c>
      <c r="BF278" s="196">
        <f>IF(N278="znížená",J278,0)</f>
        <v>0</v>
      </c>
      <c r="BG278" s="196">
        <f>IF(N278="zákl. prenesená",J278,0)</f>
        <v>0</v>
      </c>
      <c r="BH278" s="196">
        <f>IF(N278="zníž. prenesená",J278,0)</f>
        <v>0</v>
      </c>
      <c r="BI278" s="196">
        <f>IF(N278="nulová",J278,0)</f>
        <v>0</v>
      </c>
      <c r="BJ278" s="14" t="s">
        <v>180</v>
      </c>
      <c r="BK278" s="196">
        <f>ROUND(I278*H278,2)</f>
        <v>0</v>
      </c>
      <c r="BL278" s="14" t="s">
        <v>179</v>
      </c>
      <c r="BM278" s="195" t="s">
        <v>576</v>
      </c>
    </row>
    <row r="279" spans="1:65" s="2" customFormat="1" ht="24.2" customHeight="1">
      <c r="A279" s="31"/>
      <c r="B279" s="32"/>
      <c r="C279" s="197" t="s">
        <v>577</v>
      </c>
      <c r="D279" s="197" t="s">
        <v>256</v>
      </c>
      <c r="E279" s="198" t="s">
        <v>578</v>
      </c>
      <c r="F279" s="199" t="s">
        <v>579</v>
      </c>
      <c r="G279" s="200" t="s">
        <v>235</v>
      </c>
      <c r="H279" s="201">
        <v>47.82</v>
      </c>
      <c r="I279" s="202"/>
      <c r="J279" s="201">
        <f>ROUND(I279*H279,2)</f>
        <v>0</v>
      </c>
      <c r="K279" s="203"/>
      <c r="L279" s="204"/>
      <c r="M279" s="205" t="s">
        <v>1</v>
      </c>
      <c r="N279" s="206" t="s">
        <v>38</v>
      </c>
      <c r="O279" s="68"/>
      <c r="P279" s="193">
        <f>O279*H279</f>
        <v>0</v>
      </c>
      <c r="Q279" s="193">
        <v>0.18</v>
      </c>
      <c r="R279" s="193">
        <f>Q279*H279</f>
        <v>8.6075999999999997</v>
      </c>
      <c r="S279" s="193">
        <v>0</v>
      </c>
      <c r="T279" s="194">
        <f>S279*H279</f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95" t="s">
        <v>220</v>
      </c>
      <c r="AT279" s="195" t="s">
        <v>256</v>
      </c>
      <c r="AU279" s="195" t="s">
        <v>180</v>
      </c>
      <c r="AY279" s="14" t="s">
        <v>172</v>
      </c>
      <c r="BE279" s="196">
        <f>IF(N279="základná",J279,0)</f>
        <v>0</v>
      </c>
      <c r="BF279" s="196">
        <f>IF(N279="znížená",J279,0)</f>
        <v>0</v>
      </c>
      <c r="BG279" s="196">
        <f>IF(N279="zákl. prenesená",J279,0)</f>
        <v>0</v>
      </c>
      <c r="BH279" s="196">
        <f>IF(N279="zníž. prenesená",J279,0)</f>
        <v>0</v>
      </c>
      <c r="BI279" s="196">
        <f>IF(N279="nulová",J279,0)</f>
        <v>0</v>
      </c>
      <c r="BJ279" s="14" t="s">
        <v>180</v>
      </c>
      <c r="BK279" s="196">
        <f>ROUND(I279*H279,2)</f>
        <v>0</v>
      </c>
      <c r="BL279" s="14" t="s">
        <v>179</v>
      </c>
      <c r="BM279" s="195" t="s">
        <v>580</v>
      </c>
    </row>
    <row r="280" spans="1:65" s="2" customFormat="1" ht="24.2" customHeight="1">
      <c r="A280" s="31"/>
      <c r="B280" s="32"/>
      <c r="C280" s="184" t="s">
        <v>581</v>
      </c>
      <c r="D280" s="184" t="s">
        <v>175</v>
      </c>
      <c r="E280" s="185" t="s">
        <v>582</v>
      </c>
      <c r="F280" s="186" t="s">
        <v>583</v>
      </c>
      <c r="G280" s="187" t="s">
        <v>235</v>
      </c>
      <c r="H280" s="188">
        <v>6.75</v>
      </c>
      <c r="I280" s="189"/>
      <c r="J280" s="188">
        <f>ROUND(I280*H280,2)</f>
        <v>0</v>
      </c>
      <c r="K280" s="190"/>
      <c r="L280" s="36"/>
      <c r="M280" s="191" t="s">
        <v>1</v>
      </c>
      <c r="N280" s="192" t="s">
        <v>38</v>
      </c>
      <c r="O280" s="68"/>
      <c r="P280" s="193">
        <f>O280*H280</f>
        <v>0</v>
      </c>
      <c r="Q280" s="193">
        <v>0.46172999999999997</v>
      </c>
      <c r="R280" s="193">
        <f>Q280*H280</f>
        <v>3.1166774999999998</v>
      </c>
      <c r="S280" s="193">
        <v>0</v>
      </c>
      <c r="T280" s="194">
        <f>S280*H280</f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95" t="s">
        <v>179</v>
      </c>
      <c r="AT280" s="195" t="s">
        <v>175</v>
      </c>
      <c r="AU280" s="195" t="s">
        <v>180</v>
      </c>
      <c r="AY280" s="14" t="s">
        <v>172</v>
      </c>
      <c r="BE280" s="196">
        <f>IF(N280="základná",J280,0)</f>
        <v>0</v>
      </c>
      <c r="BF280" s="196">
        <f>IF(N280="znížená",J280,0)</f>
        <v>0</v>
      </c>
      <c r="BG280" s="196">
        <f>IF(N280="zákl. prenesená",J280,0)</f>
        <v>0</v>
      </c>
      <c r="BH280" s="196">
        <f>IF(N280="zníž. prenesená",J280,0)</f>
        <v>0</v>
      </c>
      <c r="BI280" s="196">
        <f>IF(N280="nulová",J280,0)</f>
        <v>0</v>
      </c>
      <c r="BJ280" s="14" t="s">
        <v>180</v>
      </c>
      <c r="BK280" s="196">
        <f>ROUND(I280*H280,2)</f>
        <v>0</v>
      </c>
      <c r="BL280" s="14" t="s">
        <v>179</v>
      </c>
      <c r="BM280" s="195" t="s">
        <v>584</v>
      </c>
    </row>
    <row r="281" spans="1:65" s="2" customFormat="1" ht="14.45" customHeight="1">
      <c r="A281" s="31"/>
      <c r="B281" s="32"/>
      <c r="C281" s="197" t="s">
        <v>585</v>
      </c>
      <c r="D281" s="197" t="s">
        <v>256</v>
      </c>
      <c r="E281" s="198" t="s">
        <v>586</v>
      </c>
      <c r="F281" s="199" t="s">
        <v>587</v>
      </c>
      <c r="G281" s="200" t="s">
        <v>235</v>
      </c>
      <c r="H281" s="201">
        <v>6.75</v>
      </c>
      <c r="I281" s="202"/>
      <c r="J281" s="201">
        <f>ROUND(I281*H281,2)</f>
        <v>0</v>
      </c>
      <c r="K281" s="203"/>
      <c r="L281" s="204"/>
      <c r="M281" s="205" t="s">
        <v>1</v>
      </c>
      <c r="N281" s="206" t="s">
        <v>38</v>
      </c>
      <c r="O281" s="68"/>
      <c r="P281" s="193">
        <f>O281*H281</f>
        <v>0</v>
      </c>
      <c r="Q281" s="193">
        <v>0.25</v>
      </c>
      <c r="R281" s="193">
        <f>Q281*H281</f>
        <v>1.6875</v>
      </c>
      <c r="S281" s="193">
        <v>0</v>
      </c>
      <c r="T281" s="194">
        <f>S281*H281</f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95" t="s">
        <v>220</v>
      </c>
      <c r="AT281" s="195" t="s">
        <v>256</v>
      </c>
      <c r="AU281" s="195" t="s">
        <v>180</v>
      </c>
      <c r="AY281" s="14" t="s">
        <v>172</v>
      </c>
      <c r="BE281" s="196">
        <f>IF(N281="základná",J281,0)</f>
        <v>0</v>
      </c>
      <c r="BF281" s="196">
        <f>IF(N281="znížená",J281,0)</f>
        <v>0</v>
      </c>
      <c r="BG281" s="196">
        <f>IF(N281="zákl. prenesená",J281,0)</f>
        <v>0</v>
      </c>
      <c r="BH281" s="196">
        <f>IF(N281="zníž. prenesená",J281,0)</f>
        <v>0</v>
      </c>
      <c r="BI281" s="196">
        <f>IF(N281="nulová",J281,0)</f>
        <v>0</v>
      </c>
      <c r="BJ281" s="14" t="s">
        <v>180</v>
      </c>
      <c r="BK281" s="196">
        <f>ROUND(I281*H281,2)</f>
        <v>0</v>
      </c>
      <c r="BL281" s="14" t="s">
        <v>179</v>
      </c>
      <c r="BM281" s="195" t="s">
        <v>588</v>
      </c>
    </row>
    <row r="282" spans="1:65" s="12" customFormat="1" ht="22.9" customHeight="1">
      <c r="B282" s="168"/>
      <c r="C282" s="169"/>
      <c r="D282" s="170" t="s">
        <v>71</v>
      </c>
      <c r="E282" s="182" t="s">
        <v>249</v>
      </c>
      <c r="F282" s="182" t="s">
        <v>250</v>
      </c>
      <c r="G282" s="169"/>
      <c r="H282" s="169"/>
      <c r="I282" s="172"/>
      <c r="J282" s="183">
        <f>BK282</f>
        <v>0</v>
      </c>
      <c r="K282" s="169"/>
      <c r="L282" s="174"/>
      <c r="M282" s="175"/>
      <c r="N282" s="176"/>
      <c r="O282" s="176"/>
      <c r="P282" s="177">
        <f>SUM(P283:P285)</f>
        <v>0</v>
      </c>
      <c r="Q282" s="176"/>
      <c r="R282" s="177">
        <f>SUM(R283:R285)</f>
        <v>17.74296</v>
      </c>
      <c r="S282" s="176"/>
      <c r="T282" s="178">
        <f>SUM(T283:T285)</f>
        <v>0</v>
      </c>
      <c r="AR282" s="179" t="s">
        <v>80</v>
      </c>
      <c r="AT282" s="180" t="s">
        <v>71</v>
      </c>
      <c r="AU282" s="180" t="s">
        <v>80</v>
      </c>
      <c r="AY282" s="179" t="s">
        <v>172</v>
      </c>
      <c r="BK282" s="181">
        <f>SUM(BK283:BK285)</f>
        <v>0</v>
      </c>
    </row>
    <row r="283" spans="1:65" s="2" customFormat="1" ht="24.2" customHeight="1">
      <c r="A283" s="31"/>
      <c r="B283" s="32"/>
      <c r="C283" s="184" t="s">
        <v>589</v>
      </c>
      <c r="D283" s="184" t="s">
        <v>175</v>
      </c>
      <c r="E283" s="185" t="s">
        <v>252</v>
      </c>
      <c r="F283" s="186" t="s">
        <v>253</v>
      </c>
      <c r="G283" s="187" t="s">
        <v>211</v>
      </c>
      <c r="H283" s="188">
        <v>36</v>
      </c>
      <c r="I283" s="189"/>
      <c r="J283" s="188">
        <f>ROUND(I283*H283,2)</f>
        <v>0</v>
      </c>
      <c r="K283" s="190"/>
      <c r="L283" s="36"/>
      <c r="M283" s="191" t="s">
        <v>1</v>
      </c>
      <c r="N283" s="192" t="s">
        <v>38</v>
      </c>
      <c r="O283" s="68"/>
      <c r="P283" s="193">
        <f>O283*H283</f>
        <v>0</v>
      </c>
      <c r="Q283" s="193">
        <v>0.44266</v>
      </c>
      <c r="R283" s="193">
        <f>Q283*H283</f>
        <v>15.93576</v>
      </c>
      <c r="S283" s="193">
        <v>0</v>
      </c>
      <c r="T283" s="194">
        <f>S283*H283</f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95" t="s">
        <v>179</v>
      </c>
      <c r="AT283" s="195" t="s">
        <v>175</v>
      </c>
      <c r="AU283" s="195" t="s">
        <v>180</v>
      </c>
      <c r="AY283" s="14" t="s">
        <v>172</v>
      </c>
      <c r="BE283" s="196">
        <f>IF(N283="základná",J283,0)</f>
        <v>0</v>
      </c>
      <c r="BF283" s="196">
        <f>IF(N283="znížená",J283,0)</f>
        <v>0</v>
      </c>
      <c r="BG283" s="196">
        <f>IF(N283="zákl. prenesená",J283,0)</f>
        <v>0</v>
      </c>
      <c r="BH283" s="196">
        <f>IF(N283="zníž. prenesená",J283,0)</f>
        <v>0</v>
      </c>
      <c r="BI283" s="196">
        <f>IF(N283="nulová",J283,0)</f>
        <v>0</v>
      </c>
      <c r="BJ283" s="14" t="s">
        <v>180</v>
      </c>
      <c r="BK283" s="196">
        <f>ROUND(I283*H283,2)</f>
        <v>0</v>
      </c>
      <c r="BL283" s="14" t="s">
        <v>179</v>
      </c>
      <c r="BM283" s="195" t="s">
        <v>254</v>
      </c>
    </row>
    <row r="284" spans="1:65" s="2" customFormat="1" ht="24.2" customHeight="1">
      <c r="A284" s="31"/>
      <c r="B284" s="32"/>
      <c r="C284" s="197" t="s">
        <v>590</v>
      </c>
      <c r="D284" s="197" t="s">
        <v>256</v>
      </c>
      <c r="E284" s="198" t="s">
        <v>257</v>
      </c>
      <c r="F284" s="199" t="s">
        <v>258</v>
      </c>
      <c r="G284" s="200" t="s">
        <v>211</v>
      </c>
      <c r="H284" s="201">
        <v>36</v>
      </c>
      <c r="I284" s="202"/>
      <c r="J284" s="201">
        <f>ROUND(I284*H284,2)</f>
        <v>0</v>
      </c>
      <c r="K284" s="203"/>
      <c r="L284" s="204"/>
      <c r="M284" s="205" t="s">
        <v>1</v>
      </c>
      <c r="N284" s="206" t="s">
        <v>38</v>
      </c>
      <c r="O284" s="68"/>
      <c r="P284" s="193">
        <f>O284*H284</f>
        <v>0</v>
      </c>
      <c r="Q284" s="193">
        <v>4.3799999999999999E-2</v>
      </c>
      <c r="R284" s="193">
        <f>Q284*H284</f>
        <v>1.5768</v>
      </c>
      <c r="S284" s="193">
        <v>0</v>
      </c>
      <c r="T284" s="194">
        <f>S284*H284</f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95" t="s">
        <v>220</v>
      </c>
      <c r="AT284" s="195" t="s">
        <v>256</v>
      </c>
      <c r="AU284" s="195" t="s">
        <v>180</v>
      </c>
      <c r="AY284" s="14" t="s">
        <v>172</v>
      </c>
      <c r="BE284" s="196">
        <f>IF(N284="základná",J284,0)</f>
        <v>0</v>
      </c>
      <c r="BF284" s="196">
        <f>IF(N284="znížená",J284,0)</f>
        <v>0</v>
      </c>
      <c r="BG284" s="196">
        <f>IF(N284="zákl. prenesená",J284,0)</f>
        <v>0</v>
      </c>
      <c r="BH284" s="196">
        <f>IF(N284="zníž. prenesená",J284,0)</f>
        <v>0</v>
      </c>
      <c r="BI284" s="196">
        <f>IF(N284="nulová",J284,0)</f>
        <v>0</v>
      </c>
      <c r="BJ284" s="14" t="s">
        <v>180</v>
      </c>
      <c r="BK284" s="196">
        <f>ROUND(I284*H284,2)</f>
        <v>0</v>
      </c>
      <c r="BL284" s="14" t="s">
        <v>179</v>
      </c>
      <c r="BM284" s="195" t="s">
        <v>259</v>
      </c>
    </row>
    <row r="285" spans="1:65" s="2" customFormat="1" ht="24.2" customHeight="1">
      <c r="A285" s="31"/>
      <c r="B285" s="32"/>
      <c r="C285" s="197" t="s">
        <v>591</v>
      </c>
      <c r="D285" s="197" t="s">
        <v>256</v>
      </c>
      <c r="E285" s="198" t="s">
        <v>261</v>
      </c>
      <c r="F285" s="199" t="s">
        <v>262</v>
      </c>
      <c r="G285" s="200" t="s">
        <v>211</v>
      </c>
      <c r="H285" s="201">
        <v>36</v>
      </c>
      <c r="I285" s="202"/>
      <c r="J285" s="201">
        <f>ROUND(I285*H285,2)</f>
        <v>0</v>
      </c>
      <c r="K285" s="203"/>
      <c r="L285" s="204"/>
      <c r="M285" s="205" t="s">
        <v>1</v>
      </c>
      <c r="N285" s="206" t="s">
        <v>38</v>
      </c>
      <c r="O285" s="68"/>
      <c r="P285" s="193">
        <f>O285*H285</f>
        <v>0</v>
      </c>
      <c r="Q285" s="193">
        <v>6.4000000000000003E-3</v>
      </c>
      <c r="R285" s="193">
        <f>Q285*H285</f>
        <v>0.23040000000000002</v>
      </c>
      <c r="S285" s="193">
        <v>0</v>
      </c>
      <c r="T285" s="194">
        <f>S285*H285</f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95" t="s">
        <v>220</v>
      </c>
      <c r="AT285" s="195" t="s">
        <v>256</v>
      </c>
      <c r="AU285" s="195" t="s">
        <v>180</v>
      </c>
      <c r="AY285" s="14" t="s">
        <v>172</v>
      </c>
      <c r="BE285" s="196">
        <f>IF(N285="základná",J285,0)</f>
        <v>0</v>
      </c>
      <c r="BF285" s="196">
        <f>IF(N285="znížená",J285,0)</f>
        <v>0</v>
      </c>
      <c r="BG285" s="196">
        <f>IF(N285="zákl. prenesená",J285,0)</f>
        <v>0</v>
      </c>
      <c r="BH285" s="196">
        <f>IF(N285="zníž. prenesená",J285,0)</f>
        <v>0</v>
      </c>
      <c r="BI285" s="196">
        <f>IF(N285="nulová",J285,0)</f>
        <v>0</v>
      </c>
      <c r="BJ285" s="14" t="s">
        <v>180</v>
      </c>
      <c r="BK285" s="196">
        <f>ROUND(I285*H285,2)</f>
        <v>0</v>
      </c>
      <c r="BL285" s="14" t="s">
        <v>179</v>
      </c>
      <c r="BM285" s="195" t="s">
        <v>263</v>
      </c>
    </row>
    <row r="286" spans="1:65" s="12" customFormat="1" ht="22.9" customHeight="1">
      <c r="B286" s="168"/>
      <c r="C286" s="169"/>
      <c r="D286" s="170" t="s">
        <v>71</v>
      </c>
      <c r="E286" s="182" t="s">
        <v>264</v>
      </c>
      <c r="F286" s="182" t="s">
        <v>265</v>
      </c>
      <c r="G286" s="169"/>
      <c r="H286" s="169"/>
      <c r="I286" s="172"/>
      <c r="J286" s="183">
        <f>BK286</f>
        <v>0</v>
      </c>
      <c r="K286" s="169"/>
      <c r="L286" s="174"/>
      <c r="M286" s="175"/>
      <c r="N286" s="176"/>
      <c r="O286" s="176"/>
      <c r="P286" s="177">
        <f>P287</f>
        <v>0</v>
      </c>
      <c r="Q286" s="176"/>
      <c r="R286" s="177">
        <f>R287</f>
        <v>1.2494999999999998</v>
      </c>
      <c r="S286" s="176"/>
      <c r="T286" s="178">
        <f>T287</f>
        <v>0</v>
      </c>
      <c r="AR286" s="179" t="s">
        <v>80</v>
      </c>
      <c r="AT286" s="180" t="s">
        <v>71</v>
      </c>
      <c r="AU286" s="180" t="s">
        <v>80</v>
      </c>
      <c r="AY286" s="179" t="s">
        <v>172</v>
      </c>
      <c r="BK286" s="181">
        <f>BK287</f>
        <v>0</v>
      </c>
    </row>
    <row r="287" spans="1:65" s="2" customFormat="1" ht="37.9" customHeight="1">
      <c r="A287" s="31"/>
      <c r="B287" s="32"/>
      <c r="C287" s="184" t="s">
        <v>592</v>
      </c>
      <c r="D287" s="184" t="s">
        <v>175</v>
      </c>
      <c r="E287" s="185" t="s">
        <v>267</v>
      </c>
      <c r="F287" s="186" t="s">
        <v>268</v>
      </c>
      <c r="G287" s="187" t="s">
        <v>235</v>
      </c>
      <c r="H287" s="188">
        <v>367.5</v>
      </c>
      <c r="I287" s="189"/>
      <c r="J287" s="188">
        <f>ROUND(I287*H287,2)</f>
        <v>0</v>
      </c>
      <c r="K287" s="190"/>
      <c r="L287" s="36"/>
      <c r="M287" s="191" t="s">
        <v>1</v>
      </c>
      <c r="N287" s="192" t="s">
        <v>38</v>
      </c>
      <c r="O287" s="68"/>
      <c r="P287" s="193">
        <f>O287*H287</f>
        <v>0</v>
      </c>
      <c r="Q287" s="193">
        <v>3.3999999999999998E-3</v>
      </c>
      <c r="R287" s="193">
        <f>Q287*H287</f>
        <v>1.2494999999999998</v>
      </c>
      <c r="S287" s="193">
        <v>0</v>
      </c>
      <c r="T287" s="194">
        <f>S287*H287</f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95" t="s">
        <v>179</v>
      </c>
      <c r="AT287" s="195" t="s">
        <v>175</v>
      </c>
      <c r="AU287" s="195" t="s">
        <v>180</v>
      </c>
      <c r="AY287" s="14" t="s">
        <v>172</v>
      </c>
      <c r="BE287" s="196">
        <f>IF(N287="základná",J287,0)</f>
        <v>0</v>
      </c>
      <c r="BF287" s="196">
        <f>IF(N287="znížená",J287,0)</f>
        <v>0</v>
      </c>
      <c r="BG287" s="196">
        <f>IF(N287="zákl. prenesená",J287,0)</f>
        <v>0</v>
      </c>
      <c r="BH287" s="196">
        <f>IF(N287="zníž. prenesená",J287,0)</f>
        <v>0</v>
      </c>
      <c r="BI287" s="196">
        <f>IF(N287="nulová",J287,0)</f>
        <v>0</v>
      </c>
      <c r="BJ287" s="14" t="s">
        <v>180</v>
      </c>
      <c r="BK287" s="196">
        <f>ROUND(I287*H287,2)</f>
        <v>0</v>
      </c>
      <c r="BL287" s="14" t="s">
        <v>179</v>
      </c>
      <c r="BM287" s="195" t="s">
        <v>269</v>
      </c>
    </row>
    <row r="288" spans="1:65" s="12" customFormat="1" ht="22.9" customHeight="1">
      <c r="B288" s="168"/>
      <c r="C288" s="169"/>
      <c r="D288" s="170" t="s">
        <v>71</v>
      </c>
      <c r="E288" s="182" t="s">
        <v>593</v>
      </c>
      <c r="F288" s="182" t="s">
        <v>594</v>
      </c>
      <c r="G288" s="169"/>
      <c r="H288" s="169"/>
      <c r="I288" s="172"/>
      <c r="J288" s="183">
        <f>BK288</f>
        <v>0</v>
      </c>
      <c r="K288" s="169"/>
      <c r="L288" s="174"/>
      <c r="M288" s="175"/>
      <c r="N288" s="176"/>
      <c r="O288" s="176"/>
      <c r="P288" s="177">
        <f>P289</f>
        <v>0</v>
      </c>
      <c r="Q288" s="176"/>
      <c r="R288" s="177">
        <f>R289</f>
        <v>5.3324999999999997E-2</v>
      </c>
      <c r="S288" s="176"/>
      <c r="T288" s="178">
        <f>T289</f>
        <v>0</v>
      </c>
      <c r="AR288" s="179" t="s">
        <v>80</v>
      </c>
      <c r="AT288" s="180" t="s">
        <v>71</v>
      </c>
      <c r="AU288" s="180" t="s">
        <v>80</v>
      </c>
      <c r="AY288" s="179" t="s">
        <v>172</v>
      </c>
      <c r="BK288" s="181">
        <f>BK289</f>
        <v>0</v>
      </c>
    </row>
    <row r="289" spans="1:65" s="2" customFormat="1" ht="24.2" customHeight="1">
      <c r="A289" s="31"/>
      <c r="B289" s="32"/>
      <c r="C289" s="184" t="s">
        <v>595</v>
      </c>
      <c r="D289" s="184" t="s">
        <v>175</v>
      </c>
      <c r="E289" s="185" t="s">
        <v>596</v>
      </c>
      <c r="F289" s="186" t="s">
        <v>597</v>
      </c>
      <c r="G289" s="187" t="s">
        <v>337</v>
      </c>
      <c r="H289" s="188">
        <v>67.5</v>
      </c>
      <c r="I289" s="189"/>
      <c r="J289" s="188">
        <f>ROUND(I289*H289,2)</f>
        <v>0</v>
      </c>
      <c r="K289" s="190"/>
      <c r="L289" s="36"/>
      <c r="M289" s="191" t="s">
        <v>1</v>
      </c>
      <c r="N289" s="192" t="s">
        <v>38</v>
      </c>
      <c r="O289" s="68"/>
      <c r="P289" s="193">
        <f>O289*H289</f>
        <v>0</v>
      </c>
      <c r="Q289" s="193">
        <v>7.9000000000000001E-4</v>
      </c>
      <c r="R289" s="193">
        <f>Q289*H289</f>
        <v>5.3324999999999997E-2</v>
      </c>
      <c r="S289" s="193">
        <v>0</v>
      </c>
      <c r="T289" s="194">
        <f>S289*H289</f>
        <v>0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R289" s="195" t="s">
        <v>179</v>
      </c>
      <c r="AT289" s="195" t="s">
        <v>175</v>
      </c>
      <c r="AU289" s="195" t="s">
        <v>180</v>
      </c>
      <c r="AY289" s="14" t="s">
        <v>172</v>
      </c>
      <c r="BE289" s="196">
        <f>IF(N289="základná",J289,0)</f>
        <v>0</v>
      </c>
      <c r="BF289" s="196">
        <f>IF(N289="znížená",J289,0)</f>
        <v>0</v>
      </c>
      <c r="BG289" s="196">
        <f>IF(N289="zákl. prenesená",J289,0)</f>
        <v>0</v>
      </c>
      <c r="BH289" s="196">
        <f>IF(N289="zníž. prenesená",J289,0)</f>
        <v>0</v>
      </c>
      <c r="BI289" s="196">
        <f>IF(N289="nulová",J289,0)</f>
        <v>0</v>
      </c>
      <c r="BJ289" s="14" t="s">
        <v>180</v>
      </c>
      <c r="BK289" s="196">
        <f>ROUND(I289*H289,2)</f>
        <v>0</v>
      </c>
      <c r="BL289" s="14" t="s">
        <v>179</v>
      </c>
      <c r="BM289" s="195" t="s">
        <v>598</v>
      </c>
    </row>
    <row r="290" spans="1:65" s="12" customFormat="1" ht="22.9" customHeight="1">
      <c r="B290" s="168"/>
      <c r="C290" s="169"/>
      <c r="D290" s="170" t="s">
        <v>71</v>
      </c>
      <c r="E290" s="182" t="s">
        <v>599</v>
      </c>
      <c r="F290" s="182" t="s">
        <v>600</v>
      </c>
      <c r="G290" s="169"/>
      <c r="H290" s="169"/>
      <c r="I290" s="172"/>
      <c r="J290" s="183">
        <f>BK290</f>
        <v>0</v>
      </c>
      <c r="K290" s="169"/>
      <c r="L290" s="174"/>
      <c r="M290" s="175"/>
      <c r="N290" s="176"/>
      <c r="O290" s="176"/>
      <c r="P290" s="177">
        <f>SUM(P291:P296)</f>
        <v>0</v>
      </c>
      <c r="Q290" s="176"/>
      <c r="R290" s="177">
        <f>SUM(R291:R296)</f>
        <v>100.46977100000001</v>
      </c>
      <c r="S290" s="176"/>
      <c r="T290" s="178">
        <f>SUM(T291:T296)</f>
        <v>0</v>
      </c>
      <c r="AR290" s="179" t="s">
        <v>80</v>
      </c>
      <c r="AT290" s="180" t="s">
        <v>71</v>
      </c>
      <c r="AU290" s="180" t="s">
        <v>80</v>
      </c>
      <c r="AY290" s="179" t="s">
        <v>172</v>
      </c>
      <c r="BK290" s="181">
        <f>SUM(BK291:BK296)</f>
        <v>0</v>
      </c>
    </row>
    <row r="291" spans="1:65" s="2" customFormat="1" ht="24.2" customHeight="1">
      <c r="A291" s="31"/>
      <c r="B291" s="32"/>
      <c r="C291" s="184" t="s">
        <v>601</v>
      </c>
      <c r="D291" s="184" t="s">
        <v>175</v>
      </c>
      <c r="E291" s="185" t="s">
        <v>602</v>
      </c>
      <c r="F291" s="186" t="s">
        <v>603</v>
      </c>
      <c r="G291" s="187" t="s">
        <v>394</v>
      </c>
      <c r="H291" s="188">
        <v>28.3</v>
      </c>
      <c r="I291" s="189"/>
      <c r="J291" s="188">
        <f t="shared" ref="J291:J296" si="0">ROUND(I291*H291,2)</f>
        <v>0</v>
      </c>
      <c r="K291" s="190"/>
      <c r="L291" s="36"/>
      <c r="M291" s="191" t="s">
        <v>1</v>
      </c>
      <c r="N291" s="192" t="s">
        <v>38</v>
      </c>
      <c r="O291" s="68"/>
      <c r="P291" s="193">
        <f t="shared" ref="P291:P296" si="1">O291*H291</f>
        <v>0</v>
      </c>
      <c r="Q291" s="193">
        <v>2.2151299999999998</v>
      </c>
      <c r="R291" s="193">
        <f t="shared" ref="R291:R296" si="2">Q291*H291</f>
        <v>62.688178999999998</v>
      </c>
      <c r="S291" s="193">
        <v>0</v>
      </c>
      <c r="T291" s="194">
        <f t="shared" ref="T291:T296" si="3">S291*H291</f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95" t="s">
        <v>179</v>
      </c>
      <c r="AT291" s="195" t="s">
        <v>175</v>
      </c>
      <c r="AU291" s="195" t="s">
        <v>180</v>
      </c>
      <c r="AY291" s="14" t="s">
        <v>172</v>
      </c>
      <c r="BE291" s="196">
        <f t="shared" ref="BE291:BE296" si="4">IF(N291="základná",J291,0)</f>
        <v>0</v>
      </c>
      <c r="BF291" s="196">
        <f t="shared" ref="BF291:BF296" si="5">IF(N291="znížená",J291,0)</f>
        <v>0</v>
      </c>
      <c r="BG291" s="196">
        <f t="shared" ref="BG291:BG296" si="6">IF(N291="zákl. prenesená",J291,0)</f>
        <v>0</v>
      </c>
      <c r="BH291" s="196">
        <f t="shared" ref="BH291:BH296" si="7">IF(N291="zníž. prenesená",J291,0)</f>
        <v>0</v>
      </c>
      <c r="BI291" s="196">
        <f t="shared" ref="BI291:BI296" si="8">IF(N291="nulová",J291,0)</f>
        <v>0</v>
      </c>
      <c r="BJ291" s="14" t="s">
        <v>180</v>
      </c>
      <c r="BK291" s="196">
        <f t="shared" ref="BK291:BK296" si="9">ROUND(I291*H291,2)</f>
        <v>0</v>
      </c>
      <c r="BL291" s="14" t="s">
        <v>179</v>
      </c>
      <c r="BM291" s="195" t="s">
        <v>604</v>
      </c>
    </row>
    <row r="292" spans="1:65" s="2" customFormat="1" ht="24.2" customHeight="1">
      <c r="A292" s="31"/>
      <c r="B292" s="32"/>
      <c r="C292" s="184" t="s">
        <v>605</v>
      </c>
      <c r="D292" s="184" t="s">
        <v>175</v>
      </c>
      <c r="E292" s="185" t="s">
        <v>606</v>
      </c>
      <c r="F292" s="186" t="s">
        <v>607</v>
      </c>
      <c r="G292" s="187" t="s">
        <v>394</v>
      </c>
      <c r="H292" s="188">
        <v>1.2</v>
      </c>
      <c r="I292" s="189"/>
      <c r="J292" s="188">
        <f t="shared" si="0"/>
        <v>0</v>
      </c>
      <c r="K292" s="190"/>
      <c r="L292" s="36"/>
      <c r="M292" s="191" t="s">
        <v>1</v>
      </c>
      <c r="N292" s="192" t="s">
        <v>38</v>
      </c>
      <c r="O292" s="68"/>
      <c r="P292" s="193">
        <f t="shared" si="1"/>
        <v>0</v>
      </c>
      <c r="Q292" s="193">
        <v>2.3083100000000001</v>
      </c>
      <c r="R292" s="193">
        <f t="shared" si="2"/>
        <v>2.7699720000000001</v>
      </c>
      <c r="S292" s="193">
        <v>0</v>
      </c>
      <c r="T292" s="194">
        <f t="shared" si="3"/>
        <v>0</v>
      </c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R292" s="195" t="s">
        <v>179</v>
      </c>
      <c r="AT292" s="195" t="s">
        <v>175</v>
      </c>
      <c r="AU292" s="195" t="s">
        <v>180</v>
      </c>
      <c r="AY292" s="14" t="s">
        <v>172</v>
      </c>
      <c r="BE292" s="196">
        <f t="shared" si="4"/>
        <v>0</v>
      </c>
      <c r="BF292" s="196">
        <f t="shared" si="5"/>
        <v>0</v>
      </c>
      <c r="BG292" s="196">
        <f t="shared" si="6"/>
        <v>0</v>
      </c>
      <c r="BH292" s="196">
        <f t="shared" si="7"/>
        <v>0</v>
      </c>
      <c r="BI292" s="196">
        <f t="shared" si="8"/>
        <v>0</v>
      </c>
      <c r="BJ292" s="14" t="s">
        <v>180</v>
      </c>
      <c r="BK292" s="196">
        <f t="shared" si="9"/>
        <v>0</v>
      </c>
      <c r="BL292" s="14" t="s">
        <v>179</v>
      </c>
      <c r="BM292" s="195" t="s">
        <v>608</v>
      </c>
    </row>
    <row r="293" spans="1:65" s="2" customFormat="1" ht="24.2" customHeight="1">
      <c r="A293" s="31"/>
      <c r="B293" s="32"/>
      <c r="C293" s="184" t="s">
        <v>609</v>
      </c>
      <c r="D293" s="184" t="s">
        <v>175</v>
      </c>
      <c r="E293" s="185" t="s">
        <v>610</v>
      </c>
      <c r="F293" s="186" t="s">
        <v>611</v>
      </c>
      <c r="G293" s="187" t="s">
        <v>337</v>
      </c>
      <c r="H293" s="188">
        <v>139.4</v>
      </c>
      <c r="I293" s="189"/>
      <c r="J293" s="188">
        <f t="shared" si="0"/>
        <v>0</v>
      </c>
      <c r="K293" s="190"/>
      <c r="L293" s="36"/>
      <c r="M293" s="191" t="s">
        <v>1</v>
      </c>
      <c r="N293" s="192" t="s">
        <v>38</v>
      </c>
      <c r="O293" s="68"/>
      <c r="P293" s="193">
        <f t="shared" si="1"/>
        <v>0</v>
      </c>
      <c r="Q293" s="193">
        <v>0.15814</v>
      </c>
      <c r="R293" s="193">
        <f t="shared" si="2"/>
        <v>22.044716000000001</v>
      </c>
      <c r="S293" s="193">
        <v>0</v>
      </c>
      <c r="T293" s="194">
        <f t="shared" si="3"/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95" t="s">
        <v>179</v>
      </c>
      <c r="AT293" s="195" t="s">
        <v>175</v>
      </c>
      <c r="AU293" s="195" t="s">
        <v>180</v>
      </c>
      <c r="AY293" s="14" t="s">
        <v>172</v>
      </c>
      <c r="BE293" s="196">
        <f t="shared" si="4"/>
        <v>0</v>
      </c>
      <c r="BF293" s="196">
        <f t="shared" si="5"/>
        <v>0</v>
      </c>
      <c r="BG293" s="196">
        <f t="shared" si="6"/>
        <v>0</v>
      </c>
      <c r="BH293" s="196">
        <f t="shared" si="7"/>
        <v>0</v>
      </c>
      <c r="BI293" s="196">
        <f t="shared" si="8"/>
        <v>0</v>
      </c>
      <c r="BJ293" s="14" t="s">
        <v>180</v>
      </c>
      <c r="BK293" s="196">
        <f t="shared" si="9"/>
        <v>0</v>
      </c>
      <c r="BL293" s="14" t="s">
        <v>179</v>
      </c>
      <c r="BM293" s="195" t="s">
        <v>612</v>
      </c>
    </row>
    <row r="294" spans="1:65" s="2" customFormat="1" ht="14.45" customHeight="1">
      <c r="A294" s="31"/>
      <c r="B294" s="32"/>
      <c r="C294" s="197" t="s">
        <v>613</v>
      </c>
      <c r="D294" s="197" t="s">
        <v>256</v>
      </c>
      <c r="E294" s="198" t="s">
        <v>614</v>
      </c>
      <c r="F294" s="199" t="s">
        <v>615</v>
      </c>
      <c r="G294" s="200" t="s">
        <v>211</v>
      </c>
      <c r="H294" s="201">
        <v>140.79</v>
      </c>
      <c r="I294" s="202"/>
      <c r="J294" s="201">
        <f t="shared" si="0"/>
        <v>0</v>
      </c>
      <c r="K294" s="203"/>
      <c r="L294" s="204"/>
      <c r="M294" s="205" t="s">
        <v>1</v>
      </c>
      <c r="N294" s="206" t="s">
        <v>38</v>
      </c>
      <c r="O294" s="68"/>
      <c r="P294" s="193">
        <f t="shared" si="1"/>
        <v>0</v>
      </c>
      <c r="Q294" s="193">
        <v>8.1000000000000003E-2</v>
      </c>
      <c r="R294" s="193">
        <f t="shared" si="2"/>
        <v>11.40399</v>
      </c>
      <c r="S294" s="193">
        <v>0</v>
      </c>
      <c r="T294" s="194">
        <f t="shared" si="3"/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95" t="s">
        <v>220</v>
      </c>
      <c r="AT294" s="195" t="s">
        <v>256</v>
      </c>
      <c r="AU294" s="195" t="s">
        <v>180</v>
      </c>
      <c r="AY294" s="14" t="s">
        <v>172</v>
      </c>
      <c r="BE294" s="196">
        <f t="shared" si="4"/>
        <v>0</v>
      </c>
      <c r="BF294" s="196">
        <f t="shared" si="5"/>
        <v>0</v>
      </c>
      <c r="BG294" s="196">
        <f t="shared" si="6"/>
        <v>0</v>
      </c>
      <c r="BH294" s="196">
        <f t="shared" si="7"/>
        <v>0</v>
      </c>
      <c r="BI294" s="196">
        <f t="shared" si="8"/>
        <v>0</v>
      </c>
      <c r="BJ294" s="14" t="s">
        <v>180</v>
      </c>
      <c r="BK294" s="196">
        <f t="shared" si="9"/>
        <v>0</v>
      </c>
      <c r="BL294" s="14" t="s">
        <v>179</v>
      </c>
      <c r="BM294" s="195" t="s">
        <v>616</v>
      </c>
    </row>
    <row r="295" spans="1:65" s="2" customFormat="1" ht="24.2" customHeight="1">
      <c r="A295" s="31"/>
      <c r="B295" s="32"/>
      <c r="C295" s="184" t="s">
        <v>617</v>
      </c>
      <c r="D295" s="184" t="s">
        <v>175</v>
      </c>
      <c r="E295" s="185" t="s">
        <v>618</v>
      </c>
      <c r="F295" s="186" t="s">
        <v>619</v>
      </c>
      <c r="G295" s="187" t="s">
        <v>337</v>
      </c>
      <c r="H295" s="188">
        <v>4.5999999999999996</v>
      </c>
      <c r="I295" s="189"/>
      <c r="J295" s="188">
        <f t="shared" si="0"/>
        <v>0</v>
      </c>
      <c r="K295" s="190"/>
      <c r="L295" s="36"/>
      <c r="M295" s="191" t="s">
        <v>1</v>
      </c>
      <c r="N295" s="192" t="s">
        <v>38</v>
      </c>
      <c r="O295" s="68"/>
      <c r="P295" s="193">
        <f t="shared" si="1"/>
        <v>0</v>
      </c>
      <c r="Q295" s="193">
        <v>0.13758999999999999</v>
      </c>
      <c r="R295" s="193">
        <f t="shared" si="2"/>
        <v>0.63291399999999987</v>
      </c>
      <c r="S295" s="193">
        <v>0</v>
      </c>
      <c r="T295" s="194">
        <f t="shared" si="3"/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95" t="s">
        <v>179</v>
      </c>
      <c r="AT295" s="195" t="s">
        <v>175</v>
      </c>
      <c r="AU295" s="195" t="s">
        <v>180</v>
      </c>
      <c r="AY295" s="14" t="s">
        <v>172</v>
      </c>
      <c r="BE295" s="196">
        <f t="shared" si="4"/>
        <v>0</v>
      </c>
      <c r="BF295" s="196">
        <f t="shared" si="5"/>
        <v>0</v>
      </c>
      <c r="BG295" s="196">
        <f t="shared" si="6"/>
        <v>0</v>
      </c>
      <c r="BH295" s="196">
        <f t="shared" si="7"/>
        <v>0</v>
      </c>
      <c r="BI295" s="196">
        <f t="shared" si="8"/>
        <v>0</v>
      </c>
      <c r="BJ295" s="14" t="s">
        <v>180</v>
      </c>
      <c r="BK295" s="196">
        <f t="shared" si="9"/>
        <v>0</v>
      </c>
      <c r="BL295" s="14" t="s">
        <v>179</v>
      </c>
      <c r="BM295" s="195" t="s">
        <v>620</v>
      </c>
    </row>
    <row r="296" spans="1:65" s="2" customFormat="1" ht="24.2" customHeight="1">
      <c r="A296" s="31"/>
      <c r="B296" s="32"/>
      <c r="C296" s="197" t="s">
        <v>621</v>
      </c>
      <c r="D296" s="197" t="s">
        <v>256</v>
      </c>
      <c r="E296" s="198" t="s">
        <v>622</v>
      </c>
      <c r="F296" s="199" t="s">
        <v>623</v>
      </c>
      <c r="G296" s="200" t="s">
        <v>337</v>
      </c>
      <c r="H296" s="201">
        <v>4.6500000000000004</v>
      </c>
      <c r="I296" s="202"/>
      <c r="J296" s="201">
        <f t="shared" si="0"/>
        <v>0</v>
      </c>
      <c r="K296" s="203"/>
      <c r="L296" s="204"/>
      <c r="M296" s="205" t="s">
        <v>1</v>
      </c>
      <c r="N296" s="206" t="s">
        <v>38</v>
      </c>
      <c r="O296" s="68"/>
      <c r="P296" s="193">
        <f t="shared" si="1"/>
        <v>0</v>
      </c>
      <c r="Q296" s="193">
        <v>0.2</v>
      </c>
      <c r="R296" s="193">
        <f t="shared" si="2"/>
        <v>0.93000000000000016</v>
      </c>
      <c r="S296" s="193">
        <v>0</v>
      </c>
      <c r="T296" s="194">
        <f t="shared" si="3"/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95" t="s">
        <v>220</v>
      </c>
      <c r="AT296" s="195" t="s">
        <v>256</v>
      </c>
      <c r="AU296" s="195" t="s">
        <v>180</v>
      </c>
      <c r="AY296" s="14" t="s">
        <v>172</v>
      </c>
      <c r="BE296" s="196">
        <f t="shared" si="4"/>
        <v>0</v>
      </c>
      <c r="BF296" s="196">
        <f t="shared" si="5"/>
        <v>0</v>
      </c>
      <c r="BG296" s="196">
        <f t="shared" si="6"/>
        <v>0</v>
      </c>
      <c r="BH296" s="196">
        <f t="shared" si="7"/>
        <v>0</v>
      </c>
      <c r="BI296" s="196">
        <f t="shared" si="8"/>
        <v>0</v>
      </c>
      <c r="BJ296" s="14" t="s">
        <v>180</v>
      </c>
      <c r="BK296" s="196">
        <f t="shared" si="9"/>
        <v>0</v>
      </c>
      <c r="BL296" s="14" t="s">
        <v>179</v>
      </c>
      <c r="BM296" s="195" t="s">
        <v>624</v>
      </c>
    </row>
    <row r="297" spans="1:65" s="12" customFormat="1" ht="22.9" customHeight="1">
      <c r="B297" s="168"/>
      <c r="C297" s="169"/>
      <c r="D297" s="170" t="s">
        <v>71</v>
      </c>
      <c r="E297" s="182" t="s">
        <v>625</v>
      </c>
      <c r="F297" s="182" t="s">
        <v>626</v>
      </c>
      <c r="G297" s="169"/>
      <c r="H297" s="169"/>
      <c r="I297" s="172"/>
      <c r="J297" s="183">
        <f>BK297</f>
        <v>0</v>
      </c>
      <c r="K297" s="169"/>
      <c r="L297" s="174"/>
      <c r="M297" s="175"/>
      <c r="N297" s="176"/>
      <c r="O297" s="176"/>
      <c r="P297" s="177">
        <f>SUM(P298:P299)</f>
        <v>0</v>
      </c>
      <c r="Q297" s="176"/>
      <c r="R297" s="177">
        <f>SUM(R298:R299)</f>
        <v>6.032153000000001</v>
      </c>
      <c r="S297" s="176"/>
      <c r="T297" s="178">
        <f>SUM(T298:T299)</f>
        <v>0</v>
      </c>
      <c r="AR297" s="179" t="s">
        <v>80</v>
      </c>
      <c r="AT297" s="180" t="s">
        <v>71</v>
      </c>
      <c r="AU297" s="180" t="s">
        <v>80</v>
      </c>
      <c r="AY297" s="179" t="s">
        <v>172</v>
      </c>
      <c r="BK297" s="181">
        <f>SUM(BK298:BK299)</f>
        <v>0</v>
      </c>
    </row>
    <row r="298" spans="1:65" s="2" customFormat="1" ht="37.9" customHeight="1">
      <c r="A298" s="31"/>
      <c r="B298" s="32"/>
      <c r="C298" s="184" t="s">
        <v>627</v>
      </c>
      <c r="D298" s="184" t="s">
        <v>175</v>
      </c>
      <c r="E298" s="185" t="s">
        <v>628</v>
      </c>
      <c r="F298" s="186" t="s">
        <v>629</v>
      </c>
      <c r="G298" s="187" t="s">
        <v>337</v>
      </c>
      <c r="H298" s="188">
        <v>46.1</v>
      </c>
      <c r="I298" s="189"/>
      <c r="J298" s="188">
        <f>ROUND(I298*H298,2)</f>
        <v>0</v>
      </c>
      <c r="K298" s="190"/>
      <c r="L298" s="36"/>
      <c r="M298" s="191" t="s">
        <v>1</v>
      </c>
      <c r="N298" s="192" t="s">
        <v>38</v>
      </c>
      <c r="O298" s="68"/>
      <c r="P298" s="193">
        <f>O298*H298</f>
        <v>0</v>
      </c>
      <c r="Q298" s="193">
        <v>9.8530000000000006E-2</v>
      </c>
      <c r="R298" s="193">
        <f>Q298*H298</f>
        <v>4.5422330000000004</v>
      </c>
      <c r="S298" s="193">
        <v>0</v>
      </c>
      <c r="T298" s="194">
        <f>S298*H298</f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95" t="s">
        <v>179</v>
      </c>
      <c r="AT298" s="195" t="s">
        <v>175</v>
      </c>
      <c r="AU298" s="195" t="s">
        <v>180</v>
      </c>
      <c r="AY298" s="14" t="s">
        <v>172</v>
      </c>
      <c r="BE298" s="196">
        <f>IF(N298="základná",J298,0)</f>
        <v>0</v>
      </c>
      <c r="BF298" s="196">
        <f>IF(N298="znížená",J298,0)</f>
        <v>0</v>
      </c>
      <c r="BG298" s="196">
        <f>IF(N298="zákl. prenesená",J298,0)</f>
        <v>0</v>
      </c>
      <c r="BH298" s="196">
        <f>IF(N298="zníž. prenesená",J298,0)</f>
        <v>0</v>
      </c>
      <c r="BI298" s="196">
        <f>IF(N298="nulová",J298,0)</f>
        <v>0</v>
      </c>
      <c r="BJ298" s="14" t="s">
        <v>180</v>
      </c>
      <c r="BK298" s="196">
        <f>ROUND(I298*H298,2)</f>
        <v>0</v>
      </c>
      <c r="BL298" s="14" t="s">
        <v>179</v>
      </c>
      <c r="BM298" s="195" t="s">
        <v>630</v>
      </c>
    </row>
    <row r="299" spans="1:65" s="2" customFormat="1" ht="14.45" customHeight="1">
      <c r="A299" s="31"/>
      <c r="B299" s="32"/>
      <c r="C299" s="197" t="s">
        <v>631</v>
      </c>
      <c r="D299" s="197" t="s">
        <v>256</v>
      </c>
      <c r="E299" s="198" t="s">
        <v>632</v>
      </c>
      <c r="F299" s="199" t="s">
        <v>633</v>
      </c>
      <c r="G299" s="200" t="s">
        <v>211</v>
      </c>
      <c r="H299" s="201">
        <v>46.56</v>
      </c>
      <c r="I299" s="202"/>
      <c r="J299" s="201">
        <f>ROUND(I299*H299,2)</f>
        <v>0</v>
      </c>
      <c r="K299" s="203"/>
      <c r="L299" s="204"/>
      <c r="M299" s="205" t="s">
        <v>1</v>
      </c>
      <c r="N299" s="206" t="s">
        <v>38</v>
      </c>
      <c r="O299" s="68"/>
      <c r="P299" s="193">
        <f>O299*H299</f>
        <v>0</v>
      </c>
      <c r="Q299" s="193">
        <v>3.2000000000000001E-2</v>
      </c>
      <c r="R299" s="193">
        <f>Q299*H299</f>
        <v>1.4899200000000001</v>
      </c>
      <c r="S299" s="193">
        <v>0</v>
      </c>
      <c r="T299" s="194">
        <f>S299*H299</f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95" t="s">
        <v>220</v>
      </c>
      <c r="AT299" s="195" t="s">
        <v>256</v>
      </c>
      <c r="AU299" s="195" t="s">
        <v>180</v>
      </c>
      <c r="AY299" s="14" t="s">
        <v>172</v>
      </c>
      <c r="BE299" s="196">
        <f>IF(N299="základná",J299,0)</f>
        <v>0</v>
      </c>
      <c r="BF299" s="196">
        <f>IF(N299="znížená",J299,0)</f>
        <v>0</v>
      </c>
      <c r="BG299" s="196">
        <f>IF(N299="zákl. prenesená",J299,0)</f>
        <v>0</v>
      </c>
      <c r="BH299" s="196">
        <f>IF(N299="zníž. prenesená",J299,0)</f>
        <v>0</v>
      </c>
      <c r="BI299" s="196">
        <f>IF(N299="nulová",J299,0)</f>
        <v>0</v>
      </c>
      <c r="BJ299" s="14" t="s">
        <v>180</v>
      </c>
      <c r="BK299" s="196">
        <f>ROUND(I299*H299,2)</f>
        <v>0</v>
      </c>
      <c r="BL299" s="14" t="s">
        <v>179</v>
      </c>
      <c r="BM299" s="195" t="s">
        <v>634</v>
      </c>
    </row>
    <row r="300" spans="1:65" s="12" customFormat="1" ht="22.9" customHeight="1">
      <c r="B300" s="168"/>
      <c r="C300" s="169"/>
      <c r="D300" s="170" t="s">
        <v>71</v>
      </c>
      <c r="E300" s="182" t="s">
        <v>635</v>
      </c>
      <c r="F300" s="182" t="s">
        <v>636</v>
      </c>
      <c r="G300" s="169"/>
      <c r="H300" s="169"/>
      <c r="I300" s="172"/>
      <c r="J300" s="183">
        <f>BK300</f>
        <v>0</v>
      </c>
      <c r="K300" s="169"/>
      <c r="L300" s="174"/>
      <c r="M300" s="175"/>
      <c r="N300" s="176"/>
      <c r="O300" s="176"/>
      <c r="P300" s="177">
        <f>SUM(P301:P302)</f>
        <v>0</v>
      </c>
      <c r="Q300" s="176"/>
      <c r="R300" s="177">
        <f>SUM(R301:R302)</f>
        <v>4.4460000000000003E-3</v>
      </c>
      <c r="S300" s="176"/>
      <c r="T300" s="178">
        <f>SUM(T301:T302)</f>
        <v>0</v>
      </c>
      <c r="AR300" s="179" t="s">
        <v>80</v>
      </c>
      <c r="AT300" s="180" t="s">
        <v>71</v>
      </c>
      <c r="AU300" s="180" t="s">
        <v>80</v>
      </c>
      <c r="AY300" s="179" t="s">
        <v>172</v>
      </c>
      <c r="BK300" s="181">
        <f>SUM(BK301:BK302)</f>
        <v>0</v>
      </c>
    </row>
    <row r="301" spans="1:65" s="2" customFormat="1" ht="24.2" customHeight="1">
      <c r="A301" s="31"/>
      <c r="B301" s="32"/>
      <c r="C301" s="184" t="s">
        <v>637</v>
      </c>
      <c r="D301" s="184" t="s">
        <v>175</v>
      </c>
      <c r="E301" s="185" t="s">
        <v>638</v>
      </c>
      <c r="F301" s="186" t="s">
        <v>639</v>
      </c>
      <c r="G301" s="187" t="s">
        <v>337</v>
      </c>
      <c r="H301" s="188">
        <v>148.19999999999999</v>
      </c>
      <c r="I301" s="189"/>
      <c r="J301" s="188">
        <f>ROUND(I301*H301,2)</f>
        <v>0</v>
      </c>
      <c r="K301" s="190"/>
      <c r="L301" s="36"/>
      <c r="M301" s="191" t="s">
        <v>1</v>
      </c>
      <c r="N301" s="192" t="s">
        <v>38</v>
      </c>
      <c r="O301" s="68"/>
      <c r="P301" s="193">
        <f>O301*H301</f>
        <v>0</v>
      </c>
      <c r="Q301" s="193">
        <v>1.0000000000000001E-5</v>
      </c>
      <c r="R301" s="193">
        <f>Q301*H301</f>
        <v>1.482E-3</v>
      </c>
      <c r="S301" s="193">
        <v>0</v>
      </c>
      <c r="T301" s="194">
        <f>S301*H301</f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95" t="s">
        <v>179</v>
      </c>
      <c r="AT301" s="195" t="s">
        <v>175</v>
      </c>
      <c r="AU301" s="195" t="s">
        <v>180</v>
      </c>
      <c r="AY301" s="14" t="s">
        <v>172</v>
      </c>
      <c r="BE301" s="196">
        <f>IF(N301="základná",J301,0)</f>
        <v>0</v>
      </c>
      <c r="BF301" s="196">
        <f>IF(N301="znížená",J301,0)</f>
        <v>0</v>
      </c>
      <c r="BG301" s="196">
        <f>IF(N301="zákl. prenesená",J301,0)</f>
        <v>0</v>
      </c>
      <c r="BH301" s="196">
        <f>IF(N301="zníž. prenesená",J301,0)</f>
        <v>0</v>
      </c>
      <c r="BI301" s="196">
        <f>IF(N301="nulová",J301,0)</f>
        <v>0</v>
      </c>
      <c r="BJ301" s="14" t="s">
        <v>180</v>
      </c>
      <c r="BK301" s="196">
        <f>ROUND(I301*H301,2)</f>
        <v>0</v>
      </c>
      <c r="BL301" s="14" t="s">
        <v>179</v>
      </c>
      <c r="BM301" s="195" t="s">
        <v>640</v>
      </c>
    </row>
    <row r="302" spans="1:65" s="2" customFormat="1" ht="24.2" customHeight="1">
      <c r="A302" s="31"/>
      <c r="B302" s="32"/>
      <c r="C302" s="184" t="s">
        <v>641</v>
      </c>
      <c r="D302" s="184" t="s">
        <v>175</v>
      </c>
      <c r="E302" s="185" t="s">
        <v>642</v>
      </c>
      <c r="F302" s="186" t="s">
        <v>643</v>
      </c>
      <c r="G302" s="187" t="s">
        <v>337</v>
      </c>
      <c r="H302" s="188">
        <v>148.19999999999999</v>
      </c>
      <c r="I302" s="189"/>
      <c r="J302" s="188">
        <f>ROUND(I302*H302,2)</f>
        <v>0</v>
      </c>
      <c r="K302" s="190"/>
      <c r="L302" s="36"/>
      <c r="M302" s="191" t="s">
        <v>1</v>
      </c>
      <c r="N302" s="192" t="s">
        <v>38</v>
      </c>
      <c r="O302" s="68"/>
      <c r="P302" s="193">
        <f>O302*H302</f>
        <v>0</v>
      </c>
      <c r="Q302" s="193">
        <v>2.0000000000000002E-5</v>
      </c>
      <c r="R302" s="193">
        <f>Q302*H302</f>
        <v>2.9640000000000001E-3</v>
      </c>
      <c r="S302" s="193">
        <v>0</v>
      </c>
      <c r="T302" s="194">
        <f>S302*H302</f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95" t="s">
        <v>179</v>
      </c>
      <c r="AT302" s="195" t="s">
        <v>175</v>
      </c>
      <c r="AU302" s="195" t="s">
        <v>180</v>
      </c>
      <c r="AY302" s="14" t="s">
        <v>172</v>
      </c>
      <c r="BE302" s="196">
        <f>IF(N302="základná",J302,0)</f>
        <v>0</v>
      </c>
      <c r="BF302" s="196">
        <f>IF(N302="znížená",J302,0)</f>
        <v>0</v>
      </c>
      <c r="BG302" s="196">
        <f>IF(N302="zákl. prenesená",J302,0)</f>
        <v>0</v>
      </c>
      <c r="BH302" s="196">
        <f>IF(N302="zníž. prenesená",J302,0)</f>
        <v>0</v>
      </c>
      <c r="BI302" s="196">
        <f>IF(N302="nulová",J302,0)</f>
        <v>0</v>
      </c>
      <c r="BJ302" s="14" t="s">
        <v>180</v>
      </c>
      <c r="BK302" s="196">
        <f>ROUND(I302*H302,2)</f>
        <v>0</v>
      </c>
      <c r="BL302" s="14" t="s">
        <v>179</v>
      </c>
      <c r="BM302" s="195" t="s">
        <v>644</v>
      </c>
    </row>
    <row r="303" spans="1:65" s="12" customFormat="1" ht="22.9" customHeight="1">
      <c r="B303" s="168"/>
      <c r="C303" s="169"/>
      <c r="D303" s="170" t="s">
        <v>71</v>
      </c>
      <c r="E303" s="182" t="s">
        <v>270</v>
      </c>
      <c r="F303" s="182" t="s">
        <v>271</v>
      </c>
      <c r="G303" s="169"/>
      <c r="H303" s="169"/>
      <c r="I303" s="172"/>
      <c r="J303" s="183">
        <f>BK303</f>
        <v>0</v>
      </c>
      <c r="K303" s="169"/>
      <c r="L303" s="174"/>
      <c r="M303" s="175"/>
      <c r="N303" s="176"/>
      <c r="O303" s="176"/>
      <c r="P303" s="177">
        <f>P304</f>
        <v>0</v>
      </c>
      <c r="Q303" s="176"/>
      <c r="R303" s="177">
        <f>R304</f>
        <v>0</v>
      </c>
      <c r="S303" s="176"/>
      <c r="T303" s="178">
        <f>T304</f>
        <v>0</v>
      </c>
      <c r="AR303" s="179" t="s">
        <v>80</v>
      </c>
      <c r="AT303" s="180" t="s">
        <v>71</v>
      </c>
      <c r="AU303" s="180" t="s">
        <v>80</v>
      </c>
      <c r="AY303" s="179" t="s">
        <v>172</v>
      </c>
      <c r="BK303" s="181">
        <f>BK304</f>
        <v>0</v>
      </c>
    </row>
    <row r="304" spans="1:65" s="2" customFormat="1" ht="24.2" customHeight="1">
      <c r="A304" s="31"/>
      <c r="B304" s="32"/>
      <c r="C304" s="184" t="s">
        <v>645</v>
      </c>
      <c r="D304" s="184" t="s">
        <v>175</v>
      </c>
      <c r="E304" s="185" t="s">
        <v>273</v>
      </c>
      <c r="F304" s="186" t="s">
        <v>274</v>
      </c>
      <c r="G304" s="187" t="s">
        <v>218</v>
      </c>
      <c r="H304" s="188">
        <v>330.14</v>
      </c>
      <c r="I304" s="189"/>
      <c r="J304" s="188">
        <f>ROUND(I304*H304,2)</f>
        <v>0</v>
      </c>
      <c r="K304" s="190"/>
      <c r="L304" s="36"/>
      <c r="M304" s="207" t="s">
        <v>1</v>
      </c>
      <c r="N304" s="208" t="s">
        <v>38</v>
      </c>
      <c r="O304" s="209"/>
      <c r="P304" s="210">
        <f>O304*H304</f>
        <v>0</v>
      </c>
      <c r="Q304" s="210">
        <v>0</v>
      </c>
      <c r="R304" s="210">
        <f>Q304*H304</f>
        <v>0</v>
      </c>
      <c r="S304" s="210">
        <v>0</v>
      </c>
      <c r="T304" s="211">
        <f>S304*H304</f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95" t="s">
        <v>179</v>
      </c>
      <c r="AT304" s="195" t="s">
        <v>175</v>
      </c>
      <c r="AU304" s="195" t="s">
        <v>180</v>
      </c>
      <c r="AY304" s="14" t="s">
        <v>172</v>
      </c>
      <c r="BE304" s="196">
        <f>IF(N304="základná",J304,0)</f>
        <v>0</v>
      </c>
      <c r="BF304" s="196">
        <f>IF(N304="znížená",J304,0)</f>
        <v>0</v>
      </c>
      <c r="BG304" s="196">
        <f>IF(N304="zákl. prenesená",J304,0)</f>
        <v>0</v>
      </c>
      <c r="BH304" s="196">
        <f>IF(N304="zníž. prenesená",J304,0)</f>
        <v>0</v>
      </c>
      <c r="BI304" s="196">
        <f>IF(N304="nulová",J304,0)</f>
        <v>0</v>
      </c>
      <c r="BJ304" s="14" t="s">
        <v>180</v>
      </c>
      <c r="BK304" s="196">
        <f>ROUND(I304*H304,2)</f>
        <v>0</v>
      </c>
      <c r="BL304" s="14" t="s">
        <v>179</v>
      </c>
      <c r="BM304" s="195" t="s">
        <v>275</v>
      </c>
    </row>
    <row r="305" spans="1:31" s="2" customFormat="1" ht="6.95" customHeight="1">
      <c r="A305" s="31"/>
      <c r="B305" s="51"/>
      <c r="C305" s="52"/>
      <c r="D305" s="52"/>
      <c r="E305" s="52"/>
      <c r="F305" s="52"/>
      <c r="G305" s="52"/>
      <c r="H305" s="52"/>
      <c r="I305" s="52"/>
      <c r="J305" s="52"/>
      <c r="K305" s="52"/>
      <c r="L305" s="36"/>
      <c r="M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</row>
  </sheetData>
  <sheetProtection algorithmName="SHA-512" hashValue="alDr+JrYu9fECJ/Bc2+wLNZIikfkJ/FOlqAnas67jCY4+YZ+G0no8Q0fnS8JJHzt/Bk5p2Vn266gHybT48jH0A==" saltValue="dvS4Wncgrt8a/YRzAbl1IH5m8nin7QEI6m70FPs8uKTJtCcYshJqSoQqxlJ8Yp9GEFq5XPb/yldIpnGe4Ge17A==" spinCount="100000" sheet="1" objects="1" scenarios="1" formatColumns="0" formatRows="0" autoFilter="0"/>
  <autoFilter ref="C169:K304" xr:uid="{00000000-0009-0000-0000-000004000000}"/>
  <mergeCells count="9">
    <mergeCell ref="E87:H87"/>
    <mergeCell ref="E160:H160"/>
    <mergeCell ref="E162:H16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241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87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16.5" customHeight="1">
      <c r="A9" s="31"/>
      <c r="B9" s="36"/>
      <c r="C9" s="31"/>
      <c r="D9" s="31"/>
      <c r="E9" s="341" t="s">
        <v>646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19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24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tr">
        <f>IF('Rekapitulácia stavby'!AN16="","",'Rekapitulácia stavby'!AN16)</f>
        <v/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tr">
        <f>IF('Rekapitulácia stavby'!E17="","",'Rekapitulácia stavby'!E17)</f>
        <v xml:space="preserve"> </v>
      </c>
      <c r="F21" s="31"/>
      <c r="G21" s="31"/>
      <c r="H21" s="31"/>
      <c r="I21" s="109" t="s">
        <v>25</v>
      </c>
      <c r="J21" s="110" t="str">
        <f>IF('Rekapitulácia stavby'!AN17="","",'Rekapitulácia stavby'!AN17)</f>
        <v/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ROUND(J155,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ROUND((SUM(BE155:BE240)),  2)</f>
        <v>0</v>
      </c>
      <c r="G33" s="31"/>
      <c r="H33" s="31"/>
      <c r="I33" s="121">
        <v>0.2</v>
      </c>
      <c r="J33" s="120">
        <f>ROUND(((SUM(BE155:BE240))*I33),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ROUND((SUM(BF155:BF240)),  2)</f>
        <v>0</v>
      </c>
      <c r="G34" s="31"/>
      <c r="H34" s="31"/>
      <c r="I34" s="121">
        <v>0.2</v>
      </c>
      <c r="J34" s="120">
        <f>ROUND(((SUM(BF155:BF240))*I34),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ROUND((SUM(BG155:BG240)),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ROUND((SUM(BH155:BH240)),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ROUND((SUM(BI155:BI240)),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16.5" customHeight="1">
      <c r="A87" s="31"/>
      <c r="B87" s="32"/>
      <c r="C87" s="33"/>
      <c r="D87" s="33"/>
      <c r="E87" s="307" t="str">
        <f>E9</f>
        <v>103 - 103-00 Debarierizačné úpravy križovatky 543.1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>Bratislava V.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>Hlavné mesto Slovenskej republiky BRATISLAVA</v>
      </c>
      <c r="G91" s="33"/>
      <c r="H91" s="33"/>
      <c r="I91" s="26" t="s">
        <v>28</v>
      </c>
      <c r="J91" s="29" t="str">
        <f>E21</f>
        <v xml:space="preserve">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J155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2:12" s="9" customFormat="1" ht="24.95" customHeight="1">
      <c r="B97" s="144"/>
      <c r="C97" s="145"/>
      <c r="D97" s="146" t="s">
        <v>142</v>
      </c>
      <c r="E97" s="147"/>
      <c r="F97" s="147"/>
      <c r="G97" s="147"/>
      <c r="H97" s="147"/>
      <c r="I97" s="147"/>
      <c r="J97" s="148">
        <f>J156</f>
        <v>0</v>
      </c>
      <c r="K97" s="145"/>
      <c r="L97" s="149"/>
    </row>
    <row r="98" spans="2:12" s="10" customFormat="1" ht="19.899999999999999" customHeight="1">
      <c r="B98" s="150"/>
      <c r="C98" s="151"/>
      <c r="D98" s="152" t="s">
        <v>143</v>
      </c>
      <c r="E98" s="153"/>
      <c r="F98" s="153"/>
      <c r="G98" s="153"/>
      <c r="H98" s="153"/>
      <c r="I98" s="153"/>
      <c r="J98" s="154">
        <f>J157</f>
        <v>0</v>
      </c>
      <c r="K98" s="151"/>
      <c r="L98" s="155"/>
    </row>
    <row r="99" spans="2:12" s="10" customFormat="1" ht="19.899999999999999" customHeight="1">
      <c r="B99" s="150"/>
      <c r="C99" s="151"/>
      <c r="D99" s="152" t="s">
        <v>144</v>
      </c>
      <c r="E99" s="153"/>
      <c r="F99" s="153"/>
      <c r="G99" s="153"/>
      <c r="H99" s="153"/>
      <c r="I99" s="153"/>
      <c r="J99" s="154">
        <f>J159</f>
        <v>0</v>
      </c>
      <c r="K99" s="151"/>
      <c r="L99" s="155"/>
    </row>
    <row r="100" spans="2:12" s="10" customFormat="1" ht="19.899999999999999" customHeight="1">
      <c r="B100" s="150"/>
      <c r="C100" s="151"/>
      <c r="D100" s="152" t="s">
        <v>145</v>
      </c>
      <c r="E100" s="153"/>
      <c r="F100" s="153"/>
      <c r="G100" s="153"/>
      <c r="H100" s="153"/>
      <c r="I100" s="153"/>
      <c r="J100" s="154">
        <f>J161</f>
        <v>0</v>
      </c>
      <c r="K100" s="151"/>
      <c r="L100" s="155"/>
    </row>
    <row r="101" spans="2:12" s="10" customFormat="1" ht="19.899999999999999" customHeight="1">
      <c r="B101" s="150"/>
      <c r="C101" s="151"/>
      <c r="D101" s="152" t="s">
        <v>146</v>
      </c>
      <c r="E101" s="153"/>
      <c r="F101" s="153"/>
      <c r="G101" s="153"/>
      <c r="H101" s="153"/>
      <c r="I101" s="153"/>
      <c r="J101" s="154">
        <f>J163</f>
        <v>0</v>
      </c>
      <c r="K101" s="151"/>
      <c r="L101" s="155"/>
    </row>
    <row r="102" spans="2:12" s="10" customFormat="1" ht="19.899999999999999" customHeight="1">
      <c r="B102" s="150"/>
      <c r="C102" s="151"/>
      <c r="D102" s="152" t="s">
        <v>147</v>
      </c>
      <c r="E102" s="153"/>
      <c r="F102" s="153"/>
      <c r="G102" s="153"/>
      <c r="H102" s="153"/>
      <c r="I102" s="153"/>
      <c r="J102" s="154">
        <f>J165</f>
        <v>0</v>
      </c>
      <c r="K102" s="151"/>
      <c r="L102" s="155"/>
    </row>
    <row r="103" spans="2:12" s="9" customFormat="1" ht="24.95" customHeight="1">
      <c r="B103" s="144"/>
      <c r="C103" s="145"/>
      <c r="D103" s="146" t="s">
        <v>148</v>
      </c>
      <c r="E103" s="147"/>
      <c r="F103" s="147"/>
      <c r="G103" s="147"/>
      <c r="H103" s="147"/>
      <c r="I103" s="147"/>
      <c r="J103" s="148">
        <f>J167</f>
        <v>0</v>
      </c>
      <c r="K103" s="145"/>
      <c r="L103" s="149"/>
    </row>
    <row r="104" spans="2:12" s="10" customFormat="1" ht="19.899999999999999" customHeight="1">
      <c r="B104" s="150"/>
      <c r="C104" s="151"/>
      <c r="D104" s="152" t="s">
        <v>279</v>
      </c>
      <c r="E104" s="153"/>
      <c r="F104" s="153"/>
      <c r="G104" s="153"/>
      <c r="H104" s="153"/>
      <c r="I104" s="153"/>
      <c r="J104" s="154">
        <f>J168</f>
        <v>0</v>
      </c>
      <c r="K104" s="151"/>
      <c r="L104" s="155"/>
    </row>
    <row r="105" spans="2:12" s="10" customFormat="1" ht="19.899999999999999" customHeight="1">
      <c r="B105" s="150"/>
      <c r="C105" s="151"/>
      <c r="D105" s="152" t="s">
        <v>280</v>
      </c>
      <c r="E105" s="153"/>
      <c r="F105" s="153"/>
      <c r="G105" s="153"/>
      <c r="H105" s="153"/>
      <c r="I105" s="153"/>
      <c r="J105" s="154">
        <f>J171</f>
        <v>0</v>
      </c>
      <c r="K105" s="151"/>
      <c r="L105" s="155"/>
    </row>
    <row r="106" spans="2:12" s="10" customFormat="1" ht="19.899999999999999" customHeight="1">
      <c r="B106" s="150"/>
      <c r="C106" s="151"/>
      <c r="D106" s="152" t="s">
        <v>281</v>
      </c>
      <c r="E106" s="153"/>
      <c r="F106" s="153"/>
      <c r="G106" s="153"/>
      <c r="H106" s="153"/>
      <c r="I106" s="153"/>
      <c r="J106" s="154">
        <f>J173</f>
        <v>0</v>
      </c>
      <c r="K106" s="151"/>
      <c r="L106" s="155"/>
    </row>
    <row r="107" spans="2:12" s="10" customFormat="1" ht="19.899999999999999" customHeight="1">
      <c r="B107" s="150"/>
      <c r="C107" s="151"/>
      <c r="D107" s="152" t="s">
        <v>282</v>
      </c>
      <c r="E107" s="153"/>
      <c r="F107" s="153"/>
      <c r="G107" s="153"/>
      <c r="H107" s="153"/>
      <c r="I107" s="153"/>
      <c r="J107" s="154">
        <f>J175</f>
        <v>0</v>
      </c>
      <c r="K107" s="151"/>
      <c r="L107" s="155"/>
    </row>
    <row r="108" spans="2:12" s="10" customFormat="1" ht="19.899999999999999" customHeight="1">
      <c r="B108" s="150"/>
      <c r="C108" s="151"/>
      <c r="D108" s="152" t="s">
        <v>283</v>
      </c>
      <c r="E108" s="153"/>
      <c r="F108" s="153"/>
      <c r="G108" s="153"/>
      <c r="H108" s="153"/>
      <c r="I108" s="153"/>
      <c r="J108" s="154">
        <f>J177</f>
        <v>0</v>
      </c>
      <c r="K108" s="151"/>
      <c r="L108" s="155"/>
    </row>
    <row r="109" spans="2:12" s="10" customFormat="1" ht="19.899999999999999" customHeight="1">
      <c r="B109" s="150"/>
      <c r="C109" s="151"/>
      <c r="D109" s="152" t="s">
        <v>149</v>
      </c>
      <c r="E109" s="153"/>
      <c r="F109" s="153"/>
      <c r="G109" s="153"/>
      <c r="H109" s="153"/>
      <c r="I109" s="153"/>
      <c r="J109" s="154">
        <f>J180</f>
        <v>0</v>
      </c>
      <c r="K109" s="151"/>
      <c r="L109" s="155"/>
    </row>
    <row r="110" spans="2:12" s="10" customFormat="1" ht="19.899999999999999" customHeight="1">
      <c r="B110" s="150"/>
      <c r="C110" s="151"/>
      <c r="D110" s="152" t="s">
        <v>150</v>
      </c>
      <c r="E110" s="153"/>
      <c r="F110" s="153"/>
      <c r="G110" s="153"/>
      <c r="H110" s="153"/>
      <c r="I110" s="153"/>
      <c r="J110" s="154">
        <f>J182</f>
        <v>0</v>
      </c>
      <c r="K110" s="151"/>
      <c r="L110" s="155"/>
    </row>
    <row r="111" spans="2:12" s="10" customFormat="1" ht="19.899999999999999" customHeight="1">
      <c r="B111" s="150"/>
      <c r="C111" s="151"/>
      <c r="D111" s="152" t="s">
        <v>151</v>
      </c>
      <c r="E111" s="153"/>
      <c r="F111" s="153"/>
      <c r="G111" s="153"/>
      <c r="H111" s="153"/>
      <c r="I111" s="153"/>
      <c r="J111" s="154">
        <f>J185</f>
        <v>0</v>
      </c>
      <c r="K111" s="151"/>
      <c r="L111" s="155"/>
    </row>
    <row r="112" spans="2:12" s="10" customFormat="1" ht="19.899999999999999" customHeight="1">
      <c r="B112" s="150"/>
      <c r="C112" s="151"/>
      <c r="D112" s="152" t="s">
        <v>152</v>
      </c>
      <c r="E112" s="153"/>
      <c r="F112" s="153"/>
      <c r="G112" s="153"/>
      <c r="H112" s="153"/>
      <c r="I112" s="153"/>
      <c r="J112" s="154">
        <f>J187</f>
        <v>0</v>
      </c>
      <c r="K112" s="151"/>
      <c r="L112" s="155"/>
    </row>
    <row r="113" spans="2:12" s="10" customFormat="1" ht="19.899999999999999" customHeight="1">
      <c r="B113" s="150"/>
      <c r="C113" s="151"/>
      <c r="D113" s="152" t="s">
        <v>647</v>
      </c>
      <c r="E113" s="153"/>
      <c r="F113" s="153"/>
      <c r="G113" s="153"/>
      <c r="H113" s="153"/>
      <c r="I113" s="153"/>
      <c r="J113" s="154">
        <f>J189</f>
        <v>0</v>
      </c>
      <c r="K113" s="151"/>
      <c r="L113" s="155"/>
    </row>
    <row r="114" spans="2:12" s="9" customFormat="1" ht="24.95" customHeight="1">
      <c r="B114" s="144"/>
      <c r="C114" s="145"/>
      <c r="D114" s="146" t="s">
        <v>284</v>
      </c>
      <c r="E114" s="147"/>
      <c r="F114" s="147"/>
      <c r="G114" s="147"/>
      <c r="H114" s="147"/>
      <c r="I114" s="147"/>
      <c r="J114" s="148">
        <f>J191</f>
        <v>0</v>
      </c>
      <c r="K114" s="145"/>
      <c r="L114" s="149"/>
    </row>
    <row r="115" spans="2:12" s="10" customFormat="1" ht="19.899999999999999" customHeight="1">
      <c r="B115" s="150"/>
      <c r="C115" s="151"/>
      <c r="D115" s="152" t="s">
        <v>289</v>
      </c>
      <c r="E115" s="153"/>
      <c r="F115" s="153"/>
      <c r="G115" s="153"/>
      <c r="H115" s="153"/>
      <c r="I115" s="153"/>
      <c r="J115" s="154">
        <f>J192</f>
        <v>0</v>
      </c>
      <c r="K115" s="151"/>
      <c r="L115" s="155"/>
    </row>
    <row r="116" spans="2:12" s="9" customFormat="1" ht="24.95" customHeight="1">
      <c r="B116" s="144"/>
      <c r="C116" s="145"/>
      <c r="D116" s="146" t="s">
        <v>284</v>
      </c>
      <c r="E116" s="147"/>
      <c r="F116" s="147"/>
      <c r="G116" s="147"/>
      <c r="H116" s="147"/>
      <c r="I116" s="147"/>
      <c r="J116" s="148">
        <f>J194</f>
        <v>0</v>
      </c>
      <c r="K116" s="145"/>
      <c r="L116" s="149"/>
    </row>
    <row r="117" spans="2:12" s="10" customFormat="1" ht="19.899999999999999" customHeight="1">
      <c r="B117" s="150"/>
      <c r="C117" s="151"/>
      <c r="D117" s="152" t="s">
        <v>291</v>
      </c>
      <c r="E117" s="153"/>
      <c r="F117" s="153"/>
      <c r="G117" s="153"/>
      <c r="H117" s="153"/>
      <c r="I117" s="153"/>
      <c r="J117" s="154">
        <f>J195</f>
        <v>0</v>
      </c>
      <c r="K117" s="151"/>
      <c r="L117" s="155"/>
    </row>
    <row r="118" spans="2:12" s="10" customFormat="1" ht="19.899999999999999" customHeight="1">
      <c r="B118" s="150"/>
      <c r="C118" s="151"/>
      <c r="D118" s="152" t="s">
        <v>292</v>
      </c>
      <c r="E118" s="153"/>
      <c r="F118" s="153"/>
      <c r="G118" s="153"/>
      <c r="H118" s="153"/>
      <c r="I118" s="153"/>
      <c r="J118" s="154">
        <f>J197</f>
        <v>0</v>
      </c>
      <c r="K118" s="151"/>
      <c r="L118" s="155"/>
    </row>
    <row r="119" spans="2:12" s="9" customFormat="1" ht="24.95" customHeight="1">
      <c r="B119" s="144"/>
      <c r="C119" s="145"/>
      <c r="D119" s="146" t="s">
        <v>153</v>
      </c>
      <c r="E119" s="147"/>
      <c r="F119" s="147"/>
      <c r="G119" s="147"/>
      <c r="H119" s="147"/>
      <c r="I119" s="147"/>
      <c r="J119" s="148">
        <f>J200</f>
        <v>0</v>
      </c>
      <c r="K119" s="145"/>
      <c r="L119" s="149"/>
    </row>
    <row r="120" spans="2:12" s="10" customFormat="1" ht="19.899999999999999" customHeight="1">
      <c r="B120" s="150"/>
      <c r="C120" s="151"/>
      <c r="D120" s="152" t="s">
        <v>298</v>
      </c>
      <c r="E120" s="153"/>
      <c r="F120" s="153"/>
      <c r="G120" s="153"/>
      <c r="H120" s="153"/>
      <c r="I120" s="153"/>
      <c r="J120" s="154">
        <f>J201</f>
        <v>0</v>
      </c>
      <c r="K120" s="151"/>
      <c r="L120" s="155"/>
    </row>
    <row r="121" spans="2:12" s="10" customFormat="1" ht="19.899999999999999" customHeight="1">
      <c r="B121" s="150"/>
      <c r="C121" s="151"/>
      <c r="D121" s="152" t="s">
        <v>299</v>
      </c>
      <c r="E121" s="153"/>
      <c r="F121" s="153"/>
      <c r="G121" s="153"/>
      <c r="H121" s="153"/>
      <c r="I121" s="153"/>
      <c r="J121" s="154">
        <f>J203</f>
        <v>0</v>
      </c>
      <c r="K121" s="151"/>
      <c r="L121" s="155"/>
    </row>
    <row r="122" spans="2:12" s="10" customFormat="1" ht="19.899999999999999" customHeight="1">
      <c r="B122" s="150"/>
      <c r="C122" s="151"/>
      <c r="D122" s="152" t="s">
        <v>154</v>
      </c>
      <c r="E122" s="153"/>
      <c r="F122" s="153"/>
      <c r="G122" s="153"/>
      <c r="H122" s="153"/>
      <c r="I122" s="153"/>
      <c r="J122" s="154">
        <f>J205</f>
        <v>0</v>
      </c>
      <c r="K122" s="151"/>
      <c r="L122" s="155"/>
    </row>
    <row r="123" spans="2:12" s="10" customFormat="1" ht="19.899999999999999" customHeight="1">
      <c r="B123" s="150"/>
      <c r="C123" s="151"/>
      <c r="D123" s="152" t="s">
        <v>648</v>
      </c>
      <c r="E123" s="153"/>
      <c r="F123" s="153"/>
      <c r="G123" s="153"/>
      <c r="H123" s="153"/>
      <c r="I123" s="153"/>
      <c r="J123" s="154">
        <f>J207</f>
        <v>0</v>
      </c>
      <c r="K123" s="151"/>
      <c r="L123" s="155"/>
    </row>
    <row r="124" spans="2:12" s="10" customFormat="1" ht="19.899999999999999" customHeight="1">
      <c r="B124" s="150"/>
      <c r="C124" s="151"/>
      <c r="D124" s="152" t="s">
        <v>304</v>
      </c>
      <c r="E124" s="153"/>
      <c r="F124" s="153"/>
      <c r="G124" s="153"/>
      <c r="H124" s="153"/>
      <c r="I124" s="153"/>
      <c r="J124" s="154">
        <f>J210</f>
        <v>0</v>
      </c>
      <c r="K124" s="151"/>
      <c r="L124" s="155"/>
    </row>
    <row r="125" spans="2:12" s="10" customFormat="1" ht="19.899999999999999" customHeight="1">
      <c r="B125" s="150"/>
      <c r="C125" s="151"/>
      <c r="D125" s="152" t="s">
        <v>155</v>
      </c>
      <c r="E125" s="153"/>
      <c r="F125" s="153"/>
      <c r="G125" s="153"/>
      <c r="H125" s="153"/>
      <c r="I125" s="153"/>
      <c r="J125" s="154">
        <f>J213</f>
        <v>0</v>
      </c>
      <c r="K125" s="151"/>
      <c r="L125" s="155"/>
    </row>
    <row r="126" spans="2:12" s="10" customFormat="1" ht="19.899999999999999" customHeight="1">
      <c r="B126" s="150"/>
      <c r="C126" s="151"/>
      <c r="D126" s="152" t="s">
        <v>156</v>
      </c>
      <c r="E126" s="153"/>
      <c r="F126" s="153"/>
      <c r="G126" s="153"/>
      <c r="H126" s="153"/>
      <c r="I126" s="153"/>
      <c r="J126" s="154">
        <f>J217</f>
        <v>0</v>
      </c>
      <c r="K126" s="151"/>
      <c r="L126" s="155"/>
    </row>
    <row r="127" spans="2:12" s="10" customFormat="1" ht="19.899999999999999" customHeight="1">
      <c r="B127" s="150"/>
      <c r="C127" s="151"/>
      <c r="D127" s="152" t="s">
        <v>649</v>
      </c>
      <c r="E127" s="153"/>
      <c r="F127" s="153"/>
      <c r="G127" s="153"/>
      <c r="H127" s="153"/>
      <c r="I127" s="153"/>
      <c r="J127" s="154">
        <f>J219</f>
        <v>0</v>
      </c>
      <c r="K127" s="151"/>
      <c r="L127" s="155"/>
    </row>
    <row r="128" spans="2:12" s="10" customFormat="1" ht="19.899999999999999" customHeight="1">
      <c r="B128" s="150"/>
      <c r="C128" s="151"/>
      <c r="D128" s="152" t="s">
        <v>307</v>
      </c>
      <c r="E128" s="153"/>
      <c r="F128" s="153"/>
      <c r="G128" s="153"/>
      <c r="H128" s="153"/>
      <c r="I128" s="153"/>
      <c r="J128" s="154">
        <f>J222</f>
        <v>0</v>
      </c>
      <c r="K128" s="151"/>
      <c r="L128" s="155"/>
    </row>
    <row r="129" spans="1:31" s="10" customFormat="1" ht="19.899999999999999" customHeight="1">
      <c r="B129" s="150"/>
      <c r="C129" s="151"/>
      <c r="D129" s="152" t="s">
        <v>308</v>
      </c>
      <c r="E129" s="153"/>
      <c r="F129" s="153"/>
      <c r="G129" s="153"/>
      <c r="H129" s="153"/>
      <c r="I129" s="153"/>
      <c r="J129" s="154">
        <f>J225</f>
        <v>0</v>
      </c>
      <c r="K129" s="151"/>
      <c r="L129" s="155"/>
    </row>
    <row r="130" spans="1:31" s="10" customFormat="1" ht="19.899999999999999" customHeight="1">
      <c r="B130" s="150"/>
      <c r="C130" s="151"/>
      <c r="D130" s="152" t="s">
        <v>309</v>
      </c>
      <c r="E130" s="153"/>
      <c r="F130" s="153"/>
      <c r="G130" s="153"/>
      <c r="H130" s="153"/>
      <c r="I130" s="153"/>
      <c r="J130" s="154">
        <f>J228</f>
        <v>0</v>
      </c>
      <c r="K130" s="151"/>
      <c r="L130" s="155"/>
    </row>
    <row r="131" spans="1:31" s="10" customFormat="1" ht="19.899999999999999" customHeight="1">
      <c r="B131" s="150"/>
      <c r="C131" s="151"/>
      <c r="D131" s="152" t="s">
        <v>157</v>
      </c>
      <c r="E131" s="153"/>
      <c r="F131" s="153"/>
      <c r="G131" s="153"/>
      <c r="H131" s="153"/>
      <c r="I131" s="153"/>
      <c r="J131" s="154">
        <f>J231</f>
        <v>0</v>
      </c>
      <c r="K131" s="151"/>
      <c r="L131" s="155"/>
    </row>
    <row r="132" spans="1:31" s="9" customFormat="1" ht="24.95" customHeight="1">
      <c r="B132" s="144"/>
      <c r="C132" s="145"/>
      <c r="D132" s="146" t="s">
        <v>153</v>
      </c>
      <c r="E132" s="147"/>
      <c r="F132" s="147"/>
      <c r="G132" s="147"/>
      <c r="H132" s="147"/>
      <c r="I132" s="147"/>
      <c r="J132" s="148">
        <f>J233</f>
        <v>0</v>
      </c>
      <c r="K132" s="145"/>
      <c r="L132" s="149"/>
    </row>
    <row r="133" spans="1:31" s="10" customFormat="1" ht="19.899999999999999" customHeight="1">
      <c r="B133" s="150"/>
      <c r="C133" s="151"/>
      <c r="D133" s="152" t="s">
        <v>307</v>
      </c>
      <c r="E133" s="153"/>
      <c r="F133" s="153"/>
      <c r="G133" s="153"/>
      <c r="H133" s="153"/>
      <c r="I133" s="153"/>
      <c r="J133" s="154">
        <f>J234</f>
        <v>0</v>
      </c>
      <c r="K133" s="151"/>
      <c r="L133" s="155"/>
    </row>
    <row r="134" spans="1:31" s="9" customFormat="1" ht="24.95" customHeight="1">
      <c r="B134" s="144"/>
      <c r="C134" s="145"/>
      <c r="D134" s="146" t="s">
        <v>650</v>
      </c>
      <c r="E134" s="147"/>
      <c r="F134" s="147"/>
      <c r="G134" s="147"/>
      <c r="H134" s="147"/>
      <c r="I134" s="147"/>
      <c r="J134" s="148">
        <f>J237</f>
        <v>0</v>
      </c>
      <c r="K134" s="145"/>
      <c r="L134" s="149"/>
    </row>
    <row r="135" spans="1:31" s="10" customFormat="1" ht="19.899999999999999" customHeight="1">
      <c r="B135" s="150"/>
      <c r="C135" s="151"/>
      <c r="D135" s="152" t="s">
        <v>651</v>
      </c>
      <c r="E135" s="153"/>
      <c r="F135" s="153"/>
      <c r="G135" s="153"/>
      <c r="H135" s="153"/>
      <c r="I135" s="153"/>
      <c r="J135" s="154">
        <f>J238</f>
        <v>0</v>
      </c>
      <c r="K135" s="151"/>
      <c r="L135" s="155"/>
    </row>
    <row r="136" spans="1:31" s="2" customFormat="1" ht="21.75" customHeight="1">
      <c r="A136" s="31"/>
      <c r="B136" s="32"/>
      <c r="C136" s="33"/>
      <c r="D136" s="33"/>
      <c r="E136" s="33"/>
      <c r="F136" s="33"/>
      <c r="G136" s="33"/>
      <c r="H136" s="33"/>
      <c r="I136" s="33"/>
      <c r="J136" s="33"/>
      <c r="K136" s="33"/>
      <c r="L136" s="48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</row>
    <row r="137" spans="1:31" s="2" customFormat="1" ht="6.95" customHeight="1">
      <c r="A137" s="31"/>
      <c r="B137" s="51"/>
      <c r="C137" s="52"/>
      <c r="D137" s="52"/>
      <c r="E137" s="52"/>
      <c r="F137" s="52"/>
      <c r="G137" s="52"/>
      <c r="H137" s="52"/>
      <c r="I137" s="52"/>
      <c r="J137" s="52"/>
      <c r="K137" s="52"/>
      <c r="L137" s="48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</row>
    <row r="141" spans="1:31" s="2" customFormat="1" ht="6.95" customHeight="1">
      <c r="A141" s="31"/>
      <c r="B141" s="53"/>
      <c r="C141" s="54"/>
      <c r="D141" s="54"/>
      <c r="E141" s="54"/>
      <c r="F141" s="54"/>
      <c r="G141" s="54"/>
      <c r="H141" s="54"/>
      <c r="I141" s="54"/>
      <c r="J141" s="54"/>
      <c r="K141" s="54"/>
      <c r="L141" s="48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</row>
    <row r="142" spans="1:31" s="2" customFormat="1" ht="24.95" customHeight="1">
      <c r="A142" s="31"/>
      <c r="B142" s="32"/>
      <c r="C142" s="20" t="s">
        <v>158</v>
      </c>
      <c r="D142" s="33"/>
      <c r="E142" s="33"/>
      <c r="F142" s="33"/>
      <c r="G142" s="33"/>
      <c r="H142" s="33"/>
      <c r="I142" s="33"/>
      <c r="J142" s="33"/>
      <c r="K142" s="33"/>
      <c r="L142" s="48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</row>
    <row r="143" spans="1:31" s="2" customFormat="1" ht="6.95" customHeight="1">
      <c r="A143" s="31"/>
      <c r="B143" s="32"/>
      <c r="C143" s="33"/>
      <c r="D143" s="33"/>
      <c r="E143" s="33"/>
      <c r="F143" s="33"/>
      <c r="G143" s="33"/>
      <c r="H143" s="33"/>
      <c r="I143" s="33"/>
      <c r="J143" s="33"/>
      <c r="K143" s="33"/>
      <c r="L143" s="48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</row>
    <row r="144" spans="1:31" s="2" customFormat="1" ht="12" customHeight="1">
      <c r="A144" s="31"/>
      <c r="B144" s="32"/>
      <c r="C144" s="26" t="s">
        <v>14</v>
      </c>
      <c r="D144" s="33"/>
      <c r="E144" s="33"/>
      <c r="F144" s="33"/>
      <c r="G144" s="33"/>
      <c r="H144" s="33"/>
      <c r="I144" s="33"/>
      <c r="J144" s="33"/>
      <c r="K144" s="33"/>
      <c r="L144" s="48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</row>
    <row r="145" spans="1:65" s="2" customFormat="1" ht="23.25" customHeight="1">
      <c r="A145" s="31"/>
      <c r="B145" s="32"/>
      <c r="C145" s="33"/>
      <c r="D145" s="33"/>
      <c r="E145" s="337" t="str">
        <f>E7</f>
        <v>Vypracovanie proj.dokum.modernizácie riadenia križovatiek cestnou dopravnou signalizáciou s preferenciou MHD-Petržalka</v>
      </c>
      <c r="F145" s="338"/>
      <c r="G145" s="338"/>
      <c r="H145" s="338"/>
      <c r="I145" s="33"/>
      <c r="J145" s="33"/>
      <c r="K145" s="33"/>
      <c r="L145" s="48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</row>
    <row r="146" spans="1:65" s="2" customFormat="1" ht="12" customHeight="1">
      <c r="A146" s="31"/>
      <c r="B146" s="32"/>
      <c r="C146" s="26" t="s">
        <v>135</v>
      </c>
      <c r="D146" s="33"/>
      <c r="E146" s="33"/>
      <c r="F146" s="33"/>
      <c r="G146" s="33"/>
      <c r="H146" s="33"/>
      <c r="I146" s="33"/>
      <c r="J146" s="33"/>
      <c r="K146" s="33"/>
      <c r="L146" s="48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</row>
    <row r="147" spans="1:65" s="2" customFormat="1" ht="16.5" customHeight="1">
      <c r="A147" s="31"/>
      <c r="B147" s="32"/>
      <c r="C147" s="33"/>
      <c r="D147" s="33"/>
      <c r="E147" s="307" t="str">
        <f>E9</f>
        <v>103 - 103-00 Debarierizačné úpravy križovatky 543.1</v>
      </c>
      <c r="F147" s="336"/>
      <c r="G147" s="336"/>
      <c r="H147" s="336"/>
      <c r="I147" s="33"/>
      <c r="J147" s="33"/>
      <c r="K147" s="33"/>
      <c r="L147" s="48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spans="1:65" s="2" customFormat="1" ht="6.95" customHeight="1">
      <c r="A148" s="31"/>
      <c r="B148" s="32"/>
      <c r="C148" s="33"/>
      <c r="D148" s="33"/>
      <c r="E148" s="33"/>
      <c r="F148" s="33"/>
      <c r="G148" s="33"/>
      <c r="H148" s="33"/>
      <c r="I148" s="33"/>
      <c r="J148" s="33"/>
      <c r="K148" s="33"/>
      <c r="L148" s="48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49" spans="1:65" s="2" customFormat="1" ht="12" customHeight="1">
      <c r="A149" s="31"/>
      <c r="B149" s="32"/>
      <c r="C149" s="26" t="s">
        <v>18</v>
      </c>
      <c r="D149" s="33"/>
      <c r="E149" s="33"/>
      <c r="F149" s="24" t="str">
        <f>F12</f>
        <v>Bratislava V.</v>
      </c>
      <c r="G149" s="33"/>
      <c r="H149" s="33"/>
      <c r="I149" s="26" t="s">
        <v>20</v>
      </c>
      <c r="J149" s="63" t="str">
        <f>IF(J12="","",J12)</f>
        <v>19. 11. 2020</v>
      </c>
      <c r="K149" s="33"/>
      <c r="L149" s="48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</row>
    <row r="150" spans="1:65" s="2" customFormat="1" ht="6.95" customHeight="1">
      <c r="A150" s="31"/>
      <c r="B150" s="32"/>
      <c r="C150" s="33"/>
      <c r="D150" s="33"/>
      <c r="E150" s="33"/>
      <c r="F150" s="33"/>
      <c r="G150" s="33"/>
      <c r="H150" s="33"/>
      <c r="I150" s="33"/>
      <c r="J150" s="33"/>
      <c r="K150" s="33"/>
      <c r="L150" s="48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</row>
    <row r="151" spans="1:65" s="2" customFormat="1" ht="15.2" customHeight="1">
      <c r="A151" s="31"/>
      <c r="B151" s="32"/>
      <c r="C151" s="26" t="s">
        <v>22</v>
      </c>
      <c r="D151" s="33"/>
      <c r="E151" s="33"/>
      <c r="F151" s="24" t="str">
        <f>E15</f>
        <v>Hlavné mesto Slovenskej republiky BRATISLAVA</v>
      </c>
      <c r="G151" s="33"/>
      <c r="H151" s="33"/>
      <c r="I151" s="26" t="s">
        <v>28</v>
      </c>
      <c r="J151" s="29" t="str">
        <f>E21</f>
        <v xml:space="preserve"> </v>
      </c>
      <c r="K151" s="33"/>
      <c r="L151" s="48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</row>
    <row r="152" spans="1:65" s="2" customFormat="1" ht="15.2" customHeight="1">
      <c r="A152" s="31"/>
      <c r="B152" s="32"/>
      <c r="C152" s="26" t="s">
        <v>26</v>
      </c>
      <c r="D152" s="33"/>
      <c r="E152" s="33"/>
      <c r="F152" s="24" t="str">
        <f>IF(E18="","",E18)</f>
        <v>Vyplň údaj</v>
      </c>
      <c r="G152" s="33"/>
      <c r="H152" s="33"/>
      <c r="I152" s="26" t="s">
        <v>30</v>
      </c>
      <c r="J152" s="29" t="str">
        <f>E24</f>
        <v xml:space="preserve"> </v>
      </c>
      <c r="K152" s="33"/>
      <c r="L152" s="48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spans="1:65" s="2" customFormat="1" ht="10.35" customHeight="1">
      <c r="A153" s="31"/>
      <c r="B153" s="32"/>
      <c r="C153" s="33"/>
      <c r="D153" s="33"/>
      <c r="E153" s="33"/>
      <c r="F153" s="33"/>
      <c r="G153" s="33"/>
      <c r="H153" s="33"/>
      <c r="I153" s="33"/>
      <c r="J153" s="33"/>
      <c r="K153" s="33"/>
      <c r="L153" s="48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spans="1:65" s="11" customFormat="1" ht="29.25" customHeight="1">
      <c r="A154" s="156"/>
      <c r="B154" s="157"/>
      <c r="C154" s="158" t="s">
        <v>159</v>
      </c>
      <c r="D154" s="159" t="s">
        <v>57</v>
      </c>
      <c r="E154" s="159" t="s">
        <v>53</v>
      </c>
      <c r="F154" s="159" t="s">
        <v>54</v>
      </c>
      <c r="G154" s="159" t="s">
        <v>160</v>
      </c>
      <c r="H154" s="159" t="s">
        <v>161</v>
      </c>
      <c r="I154" s="159" t="s">
        <v>162</v>
      </c>
      <c r="J154" s="160" t="s">
        <v>139</v>
      </c>
      <c r="K154" s="161" t="s">
        <v>163</v>
      </c>
      <c r="L154" s="162"/>
      <c r="M154" s="72" t="s">
        <v>1</v>
      </c>
      <c r="N154" s="73" t="s">
        <v>36</v>
      </c>
      <c r="O154" s="73" t="s">
        <v>164</v>
      </c>
      <c r="P154" s="73" t="s">
        <v>165</v>
      </c>
      <c r="Q154" s="73" t="s">
        <v>166</v>
      </c>
      <c r="R154" s="73" t="s">
        <v>167</v>
      </c>
      <c r="S154" s="73" t="s">
        <v>168</v>
      </c>
      <c r="T154" s="74" t="s">
        <v>169</v>
      </c>
      <c r="U154" s="156"/>
      <c r="V154" s="156"/>
      <c r="W154" s="156"/>
      <c r="X154" s="156"/>
      <c r="Y154" s="156"/>
      <c r="Z154" s="156"/>
      <c r="AA154" s="156"/>
      <c r="AB154" s="156"/>
      <c r="AC154" s="156"/>
      <c r="AD154" s="156"/>
      <c r="AE154" s="156"/>
    </row>
    <row r="155" spans="1:65" s="2" customFormat="1" ht="22.9" customHeight="1">
      <c r="A155" s="31"/>
      <c r="B155" s="32"/>
      <c r="C155" s="79" t="s">
        <v>140</v>
      </c>
      <c r="D155" s="33"/>
      <c r="E155" s="33"/>
      <c r="F155" s="33"/>
      <c r="G155" s="33"/>
      <c r="H155" s="33"/>
      <c r="I155" s="33"/>
      <c r="J155" s="163">
        <f>BK155</f>
        <v>0</v>
      </c>
      <c r="K155" s="33"/>
      <c r="L155" s="36"/>
      <c r="M155" s="75"/>
      <c r="N155" s="164"/>
      <c r="O155" s="76"/>
      <c r="P155" s="165">
        <f>P156+P167+P191+P194+P200+P233+P237</f>
        <v>0</v>
      </c>
      <c r="Q155" s="76"/>
      <c r="R155" s="165">
        <f>R156+R167+R191+R194+R200+R233+R237</f>
        <v>126.55844039999999</v>
      </c>
      <c r="S155" s="76"/>
      <c r="T155" s="166">
        <f>T156+T167+T191+T194+T200+T233+T237</f>
        <v>90.4054</v>
      </c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T155" s="14" t="s">
        <v>71</v>
      </c>
      <c r="AU155" s="14" t="s">
        <v>141</v>
      </c>
      <c r="BK155" s="167">
        <f>BK156+BK167+BK191+BK194+BK200+BK233+BK237</f>
        <v>0</v>
      </c>
    </row>
    <row r="156" spans="1:65" s="12" customFormat="1" ht="25.9" customHeight="1">
      <c r="B156" s="168"/>
      <c r="C156" s="169"/>
      <c r="D156" s="170" t="s">
        <v>71</v>
      </c>
      <c r="E156" s="171" t="s">
        <v>170</v>
      </c>
      <c r="F156" s="171" t="s">
        <v>171</v>
      </c>
      <c r="G156" s="169"/>
      <c r="H156" s="169"/>
      <c r="I156" s="172"/>
      <c r="J156" s="173">
        <f>BK156</f>
        <v>0</v>
      </c>
      <c r="K156" s="169"/>
      <c r="L156" s="174"/>
      <c r="M156" s="175"/>
      <c r="N156" s="176"/>
      <c r="O156" s="176"/>
      <c r="P156" s="177">
        <f>P157+P159+P161+P163+P165</f>
        <v>0</v>
      </c>
      <c r="Q156" s="176"/>
      <c r="R156" s="177">
        <f>R157+R159+R161+R163+R165</f>
        <v>0</v>
      </c>
      <c r="S156" s="176"/>
      <c r="T156" s="178">
        <f>T157+T159+T161+T163+T165</f>
        <v>0</v>
      </c>
      <c r="AR156" s="179" t="s">
        <v>80</v>
      </c>
      <c r="AT156" s="180" t="s">
        <v>71</v>
      </c>
      <c r="AU156" s="180" t="s">
        <v>72</v>
      </c>
      <c r="AY156" s="179" t="s">
        <v>172</v>
      </c>
      <c r="BK156" s="181">
        <f>BK157+BK159+BK161+BK163+BK165</f>
        <v>0</v>
      </c>
    </row>
    <row r="157" spans="1:65" s="12" customFormat="1" ht="22.9" customHeight="1">
      <c r="B157" s="168"/>
      <c r="C157" s="169"/>
      <c r="D157" s="170" t="s">
        <v>71</v>
      </c>
      <c r="E157" s="182" t="s">
        <v>173</v>
      </c>
      <c r="F157" s="182" t="s">
        <v>174</v>
      </c>
      <c r="G157" s="169"/>
      <c r="H157" s="169"/>
      <c r="I157" s="172"/>
      <c r="J157" s="183">
        <f>BK157</f>
        <v>0</v>
      </c>
      <c r="K157" s="169"/>
      <c r="L157" s="174"/>
      <c r="M157" s="175"/>
      <c r="N157" s="176"/>
      <c r="O157" s="176"/>
      <c r="P157" s="177">
        <f>P158</f>
        <v>0</v>
      </c>
      <c r="Q157" s="176"/>
      <c r="R157" s="177">
        <f>R158</f>
        <v>0</v>
      </c>
      <c r="S157" s="176"/>
      <c r="T157" s="178">
        <f>T158</f>
        <v>0</v>
      </c>
      <c r="AR157" s="179" t="s">
        <v>80</v>
      </c>
      <c r="AT157" s="180" t="s">
        <v>71</v>
      </c>
      <c r="AU157" s="180" t="s">
        <v>80</v>
      </c>
      <c r="AY157" s="179" t="s">
        <v>172</v>
      </c>
      <c r="BK157" s="181">
        <f>BK158</f>
        <v>0</v>
      </c>
    </row>
    <row r="158" spans="1:65" s="2" customFormat="1" ht="24.2" customHeight="1">
      <c r="A158" s="31"/>
      <c r="B158" s="32"/>
      <c r="C158" s="184" t="s">
        <v>80</v>
      </c>
      <c r="D158" s="184" t="s">
        <v>175</v>
      </c>
      <c r="E158" s="185" t="s">
        <v>652</v>
      </c>
      <c r="F158" s="186" t="s">
        <v>653</v>
      </c>
      <c r="G158" s="187" t="s">
        <v>178</v>
      </c>
      <c r="H158" s="188">
        <v>1</v>
      </c>
      <c r="I158" s="189"/>
      <c r="J158" s="188">
        <f>ROUND(I158*H158,2)</f>
        <v>0</v>
      </c>
      <c r="K158" s="190"/>
      <c r="L158" s="36"/>
      <c r="M158" s="191" t="s">
        <v>1</v>
      </c>
      <c r="N158" s="192" t="s">
        <v>38</v>
      </c>
      <c r="O158" s="68"/>
      <c r="P158" s="193">
        <f>O158*H158</f>
        <v>0</v>
      </c>
      <c r="Q158" s="193">
        <v>0</v>
      </c>
      <c r="R158" s="193">
        <f>Q158*H158</f>
        <v>0</v>
      </c>
      <c r="S158" s="193">
        <v>0</v>
      </c>
      <c r="T158" s="194">
        <f>S158*H158</f>
        <v>0</v>
      </c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R158" s="195" t="s">
        <v>179</v>
      </c>
      <c r="AT158" s="195" t="s">
        <v>175</v>
      </c>
      <c r="AU158" s="195" t="s">
        <v>180</v>
      </c>
      <c r="AY158" s="14" t="s">
        <v>172</v>
      </c>
      <c r="BE158" s="196">
        <f>IF(N158="základná",J158,0)</f>
        <v>0</v>
      </c>
      <c r="BF158" s="196">
        <f>IF(N158="znížená",J158,0)</f>
        <v>0</v>
      </c>
      <c r="BG158" s="196">
        <f>IF(N158="zákl. prenesená",J158,0)</f>
        <v>0</v>
      </c>
      <c r="BH158" s="196">
        <f>IF(N158="zníž. prenesená",J158,0)</f>
        <v>0</v>
      </c>
      <c r="BI158" s="196">
        <f>IF(N158="nulová",J158,0)</f>
        <v>0</v>
      </c>
      <c r="BJ158" s="14" t="s">
        <v>180</v>
      </c>
      <c r="BK158" s="196">
        <f>ROUND(I158*H158,2)</f>
        <v>0</v>
      </c>
      <c r="BL158" s="14" t="s">
        <v>179</v>
      </c>
      <c r="BM158" s="195" t="s">
        <v>654</v>
      </c>
    </row>
    <row r="159" spans="1:65" s="12" customFormat="1" ht="22.9" customHeight="1">
      <c r="B159" s="168"/>
      <c r="C159" s="169"/>
      <c r="D159" s="170" t="s">
        <v>71</v>
      </c>
      <c r="E159" s="182" t="s">
        <v>182</v>
      </c>
      <c r="F159" s="182" t="s">
        <v>183</v>
      </c>
      <c r="G159" s="169"/>
      <c r="H159" s="169"/>
      <c r="I159" s="172"/>
      <c r="J159" s="183">
        <f>BK159</f>
        <v>0</v>
      </c>
      <c r="K159" s="169"/>
      <c r="L159" s="174"/>
      <c r="M159" s="175"/>
      <c r="N159" s="176"/>
      <c r="O159" s="176"/>
      <c r="P159" s="177">
        <f>P160</f>
        <v>0</v>
      </c>
      <c r="Q159" s="176"/>
      <c r="R159" s="177">
        <f>R160</f>
        <v>0</v>
      </c>
      <c r="S159" s="176"/>
      <c r="T159" s="178">
        <f>T160</f>
        <v>0</v>
      </c>
      <c r="AR159" s="179" t="s">
        <v>80</v>
      </c>
      <c r="AT159" s="180" t="s">
        <v>71</v>
      </c>
      <c r="AU159" s="180" t="s">
        <v>80</v>
      </c>
      <c r="AY159" s="179" t="s">
        <v>172</v>
      </c>
      <c r="BK159" s="181">
        <f>BK160</f>
        <v>0</v>
      </c>
    </row>
    <row r="160" spans="1:65" s="2" customFormat="1" ht="37.9" customHeight="1">
      <c r="A160" s="31"/>
      <c r="B160" s="32"/>
      <c r="C160" s="184" t="s">
        <v>180</v>
      </c>
      <c r="D160" s="184" t="s">
        <v>175</v>
      </c>
      <c r="E160" s="185" t="s">
        <v>655</v>
      </c>
      <c r="F160" s="186" t="s">
        <v>656</v>
      </c>
      <c r="G160" s="187" t="s">
        <v>178</v>
      </c>
      <c r="H160" s="188">
        <v>1</v>
      </c>
      <c r="I160" s="189"/>
      <c r="J160" s="188">
        <f>ROUND(I160*H160,2)</f>
        <v>0</v>
      </c>
      <c r="K160" s="190"/>
      <c r="L160" s="36"/>
      <c r="M160" s="191" t="s">
        <v>1</v>
      </c>
      <c r="N160" s="192" t="s">
        <v>38</v>
      </c>
      <c r="O160" s="68"/>
      <c r="P160" s="193">
        <f>O160*H160</f>
        <v>0</v>
      </c>
      <c r="Q160" s="193">
        <v>0</v>
      </c>
      <c r="R160" s="193">
        <f>Q160*H160</f>
        <v>0</v>
      </c>
      <c r="S160" s="193">
        <v>0</v>
      </c>
      <c r="T160" s="194">
        <f>S160*H160</f>
        <v>0</v>
      </c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R160" s="195" t="s">
        <v>179</v>
      </c>
      <c r="AT160" s="195" t="s">
        <v>175</v>
      </c>
      <c r="AU160" s="195" t="s">
        <v>180</v>
      </c>
      <c r="AY160" s="14" t="s">
        <v>172</v>
      </c>
      <c r="BE160" s="196">
        <f>IF(N160="základná",J160,0)</f>
        <v>0</v>
      </c>
      <c r="BF160" s="196">
        <f>IF(N160="znížená",J160,0)</f>
        <v>0</v>
      </c>
      <c r="BG160" s="196">
        <f>IF(N160="zákl. prenesená",J160,0)</f>
        <v>0</v>
      </c>
      <c r="BH160" s="196">
        <f>IF(N160="zníž. prenesená",J160,0)</f>
        <v>0</v>
      </c>
      <c r="BI160" s="196">
        <f>IF(N160="nulová",J160,0)</f>
        <v>0</v>
      </c>
      <c r="BJ160" s="14" t="s">
        <v>180</v>
      </c>
      <c r="BK160" s="196">
        <f>ROUND(I160*H160,2)</f>
        <v>0</v>
      </c>
      <c r="BL160" s="14" t="s">
        <v>179</v>
      </c>
      <c r="BM160" s="195" t="s">
        <v>657</v>
      </c>
    </row>
    <row r="161" spans="1:65" s="12" customFormat="1" ht="22.9" customHeight="1">
      <c r="B161" s="168"/>
      <c r="C161" s="169"/>
      <c r="D161" s="170" t="s">
        <v>71</v>
      </c>
      <c r="E161" s="182" t="s">
        <v>187</v>
      </c>
      <c r="F161" s="182" t="s">
        <v>188</v>
      </c>
      <c r="G161" s="169"/>
      <c r="H161" s="169"/>
      <c r="I161" s="172"/>
      <c r="J161" s="183">
        <f>BK161</f>
        <v>0</v>
      </c>
      <c r="K161" s="169"/>
      <c r="L161" s="174"/>
      <c r="M161" s="175"/>
      <c r="N161" s="176"/>
      <c r="O161" s="176"/>
      <c r="P161" s="177">
        <f>P162</f>
        <v>0</v>
      </c>
      <c r="Q161" s="176"/>
      <c r="R161" s="177">
        <f>R162</f>
        <v>0</v>
      </c>
      <c r="S161" s="176"/>
      <c r="T161" s="178">
        <f>T162</f>
        <v>0</v>
      </c>
      <c r="AR161" s="179" t="s">
        <v>80</v>
      </c>
      <c r="AT161" s="180" t="s">
        <v>71</v>
      </c>
      <c r="AU161" s="180" t="s">
        <v>80</v>
      </c>
      <c r="AY161" s="179" t="s">
        <v>172</v>
      </c>
      <c r="BK161" s="181">
        <f>BK162</f>
        <v>0</v>
      </c>
    </row>
    <row r="162" spans="1:65" s="2" customFormat="1" ht="37.9" customHeight="1">
      <c r="A162" s="31"/>
      <c r="B162" s="32"/>
      <c r="C162" s="184" t="s">
        <v>189</v>
      </c>
      <c r="D162" s="184" t="s">
        <v>175</v>
      </c>
      <c r="E162" s="185" t="s">
        <v>658</v>
      </c>
      <c r="F162" s="186" t="s">
        <v>659</v>
      </c>
      <c r="G162" s="187" t="s">
        <v>178</v>
      </c>
      <c r="H162" s="188">
        <v>1</v>
      </c>
      <c r="I162" s="189"/>
      <c r="J162" s="188">
        <f>ROUND(I162*H162,2)</f>
        <v>0</v>
      </c>
      <c r="K162" s="190"/>
      <c r="L162" s="36"/>
      <c r="M162" s="191" t="s">
        <v>1</v>
      </c>
      <c r="N162" s="192" t="s">
        <v>38</v>
      </c>
      <c r="O162" s="68"/>
      <c r="P162" s="193">
        <f>O162*H162</f>
        <v>0</v>
      </c>
      <c r="Q162" s="193">
        <v>0</v>
      </c>
      <c r="R162" s="193">
        <f>Q162*H162</f>
        <v>0</v>
      </c>
      <c r="S162" s="193">
        <v>0</v>
      </c>
      <c r="T162" s="194">
        <f>S162*H162</f>
        <v>0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R162" s="195" t="s">
        <v>179</v>
      </c>
      <c r="AT162" s="195" t="s">
        <v>175</v>
      </c>
      <c r="AU162" s="195" t="s">
        <v>180</v>
      </c>
      <c r="AY162" s="14" t="s">
        <v>172</v>
      </c>
      <c r="BE162" s="196">
        <f>IF(N162="základná",J162,0)</f>
        <v>0</v>
      </c>
      <c r="BF162" s="196">
        <f>IF(N162="znížená",J162,0)</f>
        <v>0</v>
      </c>
      <c r="BG162" s="196">
        <f>IF(N162="zákl. prenesená",J162,0)</f>
        <v>0</v>
      </c>
      <c r="BH162" s="196">
        <f>IF(N162="zníž. prenesená",J162,0)</f>
        <v>0</v>
      </c>
      <c r="BI162" s="196">
        <f>IF(N162="nulová",J162,0)</f>
        <v>0</v>
      </c>
      <c r="BJ162" s="14" t="s">
        <v>180</v>
      </c>
      <c r="BK162" s="196">
        <f>ROUND(I162*H162,2)</f>
        <v>0</v>
      </c>
      <c r="BL162" s="14" t="s">
        <v>179</v>
      </c>
      <c r="BM162" s="195" t="s">
        <v>660</v>
      </c>
    </row>
    <row r="163" spans="1:65" s="12" customFormat="1" ht="22.9" customHeight="1">
      <c r="B163" s="168"/>
      <c r="C163" s="169"/>
      <c r="D163" s="170" t="s">
        <v>71</v>
      </c>
      <c r="E163" s="182" t="s">
        <v>193</v>
      </c>
      <c r="F163" s="182" t="s">
        <v>194</v>
      </c>
      <c r="G163" s="169"/>
      <c r="H163" s="169"/>
      <c r="I163" s="172"/>
      <c r="J163" s="183">
        <f>BK163</f>
        <v>0</v>
      </c>
      <c r="K163" s="169"/>
      <c r="L163" s="174"/>
      <c r="M163" s="175"/>
      <c r="N163" s="176"/>
      <c r="O163" s="176"/>
      <c r="P163" s="177">
        <f>P164</f>
        <v>0</v>
      </c>
      <c r="Q163" s="176"/>
      <c r="R163" s="177">
        <f>R164</f>
        <v>0</v>
      </c>
      <c r="S163" s="176"/>
      <c r="T163" s="178">
        <f>T164</f>
        <v>0</v>
      </c>
      <c r="AR163" s="179" t="s">
        <v>80</v>
      </c>
      <c r="AT163" s="180" t="s">
        <v>71</v>
      </c>
      <c r="AU163" s="180" t="s">
        <v>80</v>
      </c>
      <c r="AY163" s="179" t="s">
        <v>172</v>
      </c>
      <c r="BK163" s="181">
        <f>BK164</f>
        <v>0</v>
      </c>
    </row>
    <row r="164" spans="1:65" s="2" customFormat="1" ht="24.2" customHeight="1">
      <c r="A164" s="31"/>
      <c r="B164" s="32"/>
      <c r="C164" s="184" t="s">
        <v>179</v>
      </c>
      <c r="D164" s="184" t="s">
        <v>175</v>
      </c>
      <c r="E164" s="185" t="s">
        <v>661</v>
      </c>
      <c r="F164" s="186" t="s">
        <v>662</v>
      </c>
      <c r="G164" s="187" t="s">
        <v>178</v>
      </c>
      <c r="H164" s="188">
        <v>1</v>
      </c>
      <c r="I164" s="189"/>
      <c r="J164" s="188">
        <f>ROUND(I164*H164,2)</f>
        <v>0</v>
      </c>
      <c r="K164" s="190"/>
      <c r="L164" s="36"/>
      <c r="M164" s="191" t="s">
        <v>1</v>
      </c>
      <c r="N164" s="192" t="s">
        <v>38</v>
      </c>
      <c r="O164" s="68"/>
      <c r="P164" s="193">
        <f>O164*H164</f>
        <v>0</v>
      </c>
      <c r="Q164" s="193">
        <v>0</v>
      </c>
      <c r="R164" s="193">
        <f>Q164*H164</f>
        <v>0</v>
      </c>
      <c r="S164" s="193">
        <v>0</v>
      </c>
      <c r="T164" s="194">
        <f>S164*H164</f>
        <v>0</v>
      </c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R164" s="195" t="s">
        <v>179</v>
      </c>
      <c r="AT164" s="195" t="s">
        <v>175</v>
      </c>
      <c r="AU164" s="195" t="s">
        <v>180</v>
      </c>
      <c r="AY164" s="14" t="s">
        <v>172</v>
      </c>
      <c r="BE164" s="196">
        <f>IF(N164="základná",J164,0)</f>
        <v>0</v>
      </c>
      <c r="BF164" s="196">
        <f>IF(N164="znížená",J164,0)</f>
        <v>0</v>
      </c>
      <c r="BG164" s="196">
        <f>IF(N164="zákl. prenesená",J164,0)</f>
        <v>0</v>
      </c>
      <c r="BH164" s="196">
        <f>IF(N164="zníž. prenesená",J164,0)</f>
        <v>0</v>
      </c>
      <c r="BI164" s="196">
        <f>IF(N164="nulová",J164,0)</f>
        <v>0</v>
      </c>
      <c r="BJ164" s="14" t="s">
        <v>180</v>
      </c>
      <c r="BK164" s="196">
        <f>ROUND(I164*H164,2)</f>
        <v>0</v>
      </c>
      <c r="BL164" s="14" t="s">
        <v>179</v>
      </c>
      <c r="BM164" s="195" t="s">
        <v>663</v>
      </c>
    </row>
    <row r="165" spans="1:65" s="12" customFormat="1" ht="22.9" customHeight="1">
      <c r="B165" s="168"/>
      <c r="C165" s="169"/>
      <c r="D165" s="170" t="s">
        <v>71</v>
      </c>
      <c r="E165" s="182" t="s">
        <v>198</v>
      </c>
      <c r="F165" s="182" t="s">
        <v>199</v>
      </c>
      <c r="G165" s="169"/>
      <c r="H165" s="169"/>
      <c r="I165" s="172"/>
      <c r="J165" s="183">
        <f>BK165</f>
        <v>0</v>
      </c>
      <c r="K165" s="169"/>
      <c r="L165" s="174"/>
      <c r="M165" s="175"/>
      <c r="N165" s="176"/>
      <c r="O165" s="176"/>
      <c r="P165" s="177">
        <f>P166</f>
        <v>0</v>
      </c>
      <c r="Q165" s="176"/>
      <c r="R165" s="177">
        <f>R166</f>
        <v>0</v>
      </c>
      <c r="S165" s="176"/>
      <c r="T165" s="178">
        <f>T166</f>
        <v>0</v>
      </c>
      <c r="AR165" s="179" t="s">
        <v>80</v>
      </c>
      <c r="AT165" s="180" t="s">
        <v>71</v>
      </c>
      <c r="AU165" s="180" t="s">
        <v>80</v>
      </c>
      <c r="AY165" s="179" t="s">
        <v>172</v>
      </c>
      <c r="BK165" s="181">
        <f>BK166</f>
        <v>0</v>
      </c>
    </row>
    <row r="166" spans="1:65" s="2" customFormat="1" ht="24.2" customHeight="1">
      <c r="A166" s="31"/>
      <c r="B166" s="32"/>
      <c r="C166" s="184" t="s">
        <v>200</v>
      </c>
      <c r="D166" s="184" t="s">
        <v>175</v>
      </c>
      <c r="E166" s="185" t="s">
        <v>664</v>
      </c>
      <c r="F166" s="186" t="s">
        <v>665</v>
      </c>
      <c r="G166" s="187" t="s">
        <v>178</v>
      </c>
      <c r="H166" s="188">
        <v>1</v>
      </c>
      <c r="I166" s="189"/>
      <c r="J166" s="188">
        <f>ROUND(I166*H166,2)</f>
        <v>0</v>
      </c>
      <c r="K166" s="190"/>
      <c r="L166" s="36"/>
      <c r="M166" s="191" t="s">
        <v>1</v>
      </c>
      <c r="N166" s="192" t="s">
        <v>38</v>
      </c>
      <c r="O166" s="68"/>
      <c r="P166" s="193">
        <f>O166*H166</f>
        <v>0</v>
      </c>
      <c r="Q166" s="193">
        <v>0</v>
      </c>
      <c r="R166" s="193">
        <f>Q166*H166</f>
        <v>0</v>
      </c>
      <c r="S166" s="193">
        <v>0</v>
      </c>
      <c r="T166" s="194">
        <f>S166*H166</f>
        <v>0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R166" s="195" t="s">
        <v>179</v>
      </c>
      <c r="AT166" s="195" t="s">
        <v>175</v>
      </c>
      <c r="AU166" s="195" t="s">
        <v>180</v>
      </c>
      <c r="AY166" s="14" t="s">
        <v>172</v>
      </c>
      <c r="BE166" s="196">
        <f>IF(N166="základná",J166,0)</f>
        <v>0</v>
      </c>
      <c r="BF166" s="196">
        <f>IF(N166="znížená",J166,0)</f>
        <v>0</v>
      </c>
      <c r="BG166" s="196">
        <f>IF(N166="zákl. prenesená",J166,0)</f>
        <v>0</v>
      </c>
      <c r="BH166" s="196">
        <f>IF(N166="zníž. prenesená",J166,0)</f>
        <v>0</v>
      </c>
      <c r="BI166" s="196">
        <f>IF(N166="nulová",J166,0)</f>
        <v>0</v>
      </c>
      <c r="BJ166" s="14" t="s">
        <v>180</v>
      </c>
      <c r="BK166" s="196">
        <f>ROUND(I166*H166,2)</f>
        <v>0</v>
      </c>
      <c r="BL166" s="14" t="s">
        <v>179</v>
      </c>
      <c r="BM166" s="195" t="s">
        <v>666</v>
      </c>
    </row>
    <row r="167" spans="1:65" s="12" customFormat="1" ht="25.9" customHeight="1">
      <c r="B167" s="168"/>
      <c r="C167" s="169"/>
      <c r="D167" s="170" t="s">
        <v>71</v>
      </c>
      <c r="E167" s="171" t="s">
        <v>204</v>
      </c>
      <c r="F167" s="171" t="s">
        <v>205</v>
      </c>
      <c r="G167" s="169"/>
      <c r="H167" s="169"/>
      <c r="I167" s="172"/>
      <c r="J167" s="173">
        <f>BK167</f>
        <v>0</v>
      </c>
      <c r="K167" s="169"/>
      <c r="L167" s="174"/>
      <c r="M167" s="175"/>
      <c r="N167" s="176"/>
      <c r="O167" s="176"/>
      <c r="P167" s="177">
        <f>P168+P171+P173+P175+P177+P180+P182+P185+P187+P189</f>
        <v>0</v>
      </c>
      <c r="Q167" s="176"/>
      <c r="R167" s="177">
        <f>R168+R171+R173+R175+R177+R180+R182+R185+R187+R189</f>
        <v>8.0959250000000011</v>
      </c>
      <c r="S167" s="176"/>
      <c r="T167" s="178">
        <f>T168+T171+T173+T175+T177+T180+T182+T185+T187+T189</f>
        <v>90.4054</v>
      </c>
      <c r="AR167" s="179" t="s">
        <v>80</v>
      </c>
      <c r="AT167" s="180" t="s">
        <v>71</v>
      </c>
      <c r="AU167" s="180" t="s">
        <v>72</v>
      </c>
      <c r="AY167" s="179" t="s">
        <v>172</v>
      </c>
      <c r="BK167" s="181">
        <f>BK168+BK171+BK173+BK175+BK177+BK180+BK182+BK185+BK187+BK189</f>
        <v>0</v>
      </c>
    </row>
    <row r="168" spans="1:65" s="12" customFormat="1" ht="22.9" customHeight="1">
      <c r="B168" s="168"/>
      <c r="C168" s="169"/>
      <c r="D168" s="170" t="s">
        <v>71</v>
      </c>
      <c r="E168" s="182" t="s">
        <v>339</v>
      </c>
      <c r="F168" s="182" t="s">
        <v>340</v>
      </c>
      <c r="G168" s="169"/>
      <c r="H168" s="169"/>
      <c r="I168" s="172"/>
      <c r="J168" s="183">
        <f>BK168</f>
        <v>0</v>
      </c>
      <c r="K168" s="169"/>
      <c r="L168" s="174"/>
      <c r="M168" s="175"/>
      <c r="N168" s="176"/>
      <c r="O168" s="176"/>
      <c r="P168" s="177">
        <f>SUM(P169:P170)</f>
        <v>0</v>
      </c>
      <c r="Q168" s="176"/>
      <c r="R168" s="177">
        <f>SUM(R169:R170)</f>
        <v>0</v>
      </c>
      <c r="S168" s="176"/>
      <c r="T168" s="178">
        <f>SUM(T169:T170)</f>
        <v>8.2333999999999996</v>
      </c>
      <c r="AR168" s="179" t="s">
        <v>80</v>
      </c>
      <c r="AT168" s="180" t="s">
        <v>71</v>
      </c>
      <c r="AU168" s="180" t="s">
        <v>80</v>
      </c>
      <c r="AY168" s="179" t="s">
        <v>172</v>
      </c>
      <c r="BK168" s="181">
        <f>SUM(BK169:BK170)</f>
        <v>0</v>
      </c>
    </row>
    <row r="169" spans="1:65" s="2" customFormat="1" ht="24.2" customHeight="1">
      <c r="A169" s="31"/>
      <c r="B169" s="32"/>
      <c r="C169" s="184" t="s">
        <v>208</v>
      </c>
      <c r="D169" s="184" t="s">
        <v>175</v>
      </c>
      <c r="E169" s="185" t="s">
        <v>341</v>
      </c>
      <c r="F169" s="186" t="s">
        <v>342</v>
      </c>
      <c r="G169" s="187" t="s">
        <v>235</v>
      </c>
      <c r="H169" s="188">
        <v>80.8</v>
      </c>
      <c r="I169" s="189"/>
      <c r="J169" s="188">
        <f>ROUND(I169*H169,2)</f>
        <v>0</v>
      </c>
      <c r="K169" s="190"/>
      <c r="L169" s="36"/>
      <c r="M169" s="191" t="s">
        <v>1</v>
      </c>
      <c r="N169" s="192" t="s">
        <v>38</v>
      </c>
      <c r="O169" s="68"/>
      <c r="P169" s="193">
        <f>O169*H169</f>
        <v>0</v>
      </c>
      <c r="Q169" s="193">
        <v>0</v>
      </c>
      <c r="R169" s="193">
        <f>Q169*H169</f>
        <v>0</v>
      </c>
      <c r="S169" s="193">
        <v>9.8000000000000004E-2</v>
      </c>
      <c r="T169" s="194">
        <f>S169*H169</f>
        <v>7.9184000000000001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95" t="s">
        <v>179</v>
      </c>
      <c r="AT169" s="195" t="s">
        <v>175</v>
      </c>
      <c r="AU169" s="195" t="s">
        <v>180</v>
      </c>
      <c r="AY169" s="14" t="s">
        <v>172</v>
      </c>
      <c r="BE169" s="196">
        <f>IF(N169="základná",J169,0)</f>
        <v>0</v>
      </c>
      <c r="BF169" s="196">
        <f>IF(N169="znížená",J169,0)</f>
        <v>0</v>
      </c>
      <c r="BG169" s="196">
        <f>IF(N169="zákl. prenesená",J169,0)</f>
        <v>0</v>
      </c>
      <c r="BH169" s="196">
        <f>IF(N169="zníž. prenesená",J169,0)</f>
        <v>0</v>
      </c>
      <c r="BI169" s="196">
        <f>IF(N169="nulová",J169,0)</f>
        <v>0</v>
      </c>
      <c r="BJ169" s="14" t="s">
        <v>180</v>
      </c>
      <c r="BK169" s="196">
        <f>ROUND(I169*H169,2)</f>
        <v>0</v>
      </c>
      <c r="BL169" s="14" t="s">
        <v>179</v>
      </c>
      <c r="BM169" s="195" t="s">
        <v>343</v>
      </c>
    </row>
    <row r="170" spans="1:65" s="2" customFormat="1" ht="24.2" customHeight="1">
      <c r="A170" s="31"/>
      <c r="B170" s="32"/>
      <c r="C170" s="184" t="s">
        <v>215</v>
      </c>
      <c r="D170" s="184" t="s">
        <v>175</v>
      </c>
      <c r="E170" s="185" t="s">
        <v>344</v>
      </c>
      <c r="F170" s="186" t="s">
        <v>345</v>
      </c>
      <c r="G170" s="187" t="s">
        <v>235</v>
      </c>
      <c r="H170" s="188">
        <v>0.7</v>
      </c>
      <c r="I170" s="189"/>
      <c r="J170" s="188">
        <f>ROUND(I170*H170,2)</f>
        <v>0</v>
      </c>
      <c r="K170" s="190"/>
      <c r="L170" s="36"/>
      <c r="M170" s="191" t="s">
        <v>1</v>
      </c>
      <c r="N170" s="192" t="s">
        <v>38</v>
      </c>
      <c r="O170" s="68"/>
      <c r="P170" s="193">
        <f>O170*H170</f>
        <v>0</v>
      </c>
      <c r="Q170" s="193">
        <v>0</v>
      </c>
      <c r="R170" s="193">
        <f>Q170*H170</f>
        <v>0</v>
      </c>
      <c r="S170" s="193">
        <v>0.45</v>
      </c>
      <c r="T170" s="194">
        <f>S170*H170</f>
        <v>0.315</v>
      </c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R170" s="195" t="s">
        <v>179</v>
      </c>
      <c r="AT170" s="195" t="s">
        <v>175</v>
      </c>
      <c r="AU170" s="195" t="s">
        <v>180</v>
      </c>
      <c r="AY170" s="14" t="s">
        <v>172</v>
      </c>
      <c r="BE170" s="196">
        <f>IF(N170="základná",J170,0)</f>
        <v>0</v>
      </c>
      <c r="BF170" s="196">
        <f>IF(N170="znížená",J170,0)</f>
        <v>0</v>
      </c>
      <c r="BG170" s="196">
        <f>IF(N170="zákl. prenesená",J170,0)</f>
        <v>0</v>
      </c>
      <c r="BH170" s="196">
        <f>IF(N170="zníž. prenesená",J170,0)</f>
        <v>0</v>
      </c>
      <c r="BI170" s="196">
        <f>IF(N170="nulová",J170,0)</f>
        <v>0</v>
      </c>
      <c r="BJ170" s="14" t="s">
        <v>180</v>
      </c>
      <c r="BK170" s="196">
        <f>ROUND(I170*H170,2)</f>
        <v>0</v>
      </c>
      <c r="BL170" s="14" t="s">
        <v>179</v>
      </c>
      <c r="BM170" s="195" t="s">
        <v>346</v>
      </c>
    </row>
    <row r="171" spans="1:65" s="12" customFormat="1" ht="22.9" customHeight="1">
      <c r="B171" s="168"/>
      <c r="C171" s="169"/>
      <c r="D171" s="170" t="s">
        <v>71</v>
      </c>
      <c r="E171" s="182" t="s">
        <v>347</v>
      </c>
      <c r="F171" s="182" t="s">
        <v>348</v>
      </c>
      <c r="G171" s="169"/>
      <c r="H171" s="169"/>
      <c r="I171" s="172"/>
      <c r="J171" s="183">
        <f>BK171</f>
        <v>0</v>
      </c>
      <c r="K171" s="169"/>
      <c r="L171" s="174"/>
      <c r="M171" s="175"/>
      <c r="N171" s="176"/>
      <c r="O171" s="176"/>
      <c r="P171" s="177">
        <f>P172</f>
        <v>0</v>
      </c>
      <c r="Q171" s="176"/>
      <c r="R171" s="177">
        <f>R172</f>
        <v>8.0500000000000007</v>
      </c>
      <c r="S171" s="176"/>
      <c r="T171" s="178">
        <f>T172</f>
        <v>8.625</v>
      </c>
      <c r="AR171" s="179" t="s">
        <v>80</v>
      </c>
      <c r="AT171" s="180" t="s">
        <v>71</v>
      </c>
      <c r="AU171" s="180" t="s">
        <v>80</v>
      </c>
      <c r="AY171" s="179" t="s">
        <v>172</v>
      </c>
      <c r="BK171" s="181">
        <f>BK172</f>
        <v>0</v>
      </c>
    </row>
    <row r="172" spans="1:65" s="2" customFormat="1" ht="24.2" customHeight="1">
      <c r="A172" s="31"/>
      <c r="B172" s="32"/>
      <c r="C172" s="184" t="s">
        <v>220</v>
      </c>
      <c r="D172" s="184" t="s">
        <v>175</v>
      </c>
      <c r="E172" s="185" t="s">
        <v>355</v>
      </c>
      <c r="F172" s="186" t="s">
        <v>356</v>
      </c>
      <c r="G172" s="187" t="s">
        <v>235</v>
      </c>
      <c r="H172" s="188">
        <v>57.5</v>
      </c>
      <c r="I172" s="189"/>
      <c r="J172" s="188">
        <f>ROUND(I172*H172,2)</f>
        <v>0</v>
      </c>
      <c r="K172" s="190"/>
      <c r="L172" s="36"/>
      <c r="M172" s="191" t="s">
        <v>1</v>
      </c>
      <c r="N172" s="192" t="s">
        <v>38</v>
      </c>
      <c r="O172" s="68"/>
      <c r="P172" s="193">
        <f>O172*H172</f>
        <v>0</v>
      </c>
      <c r="Q172" s="193">
        <v>0.14000000000000001</v>
      </c>
      <c r="R172" s="193">
        <f>Q172*H172</f>
        <v>8.0500000000000007</v>
      </c>
      <c r="S172" s="193">
        <v>0.15</v>
      </c>
      <c r="T172" s="194">
        <f>S172*H172</f>
        <v>8.625</v>
      </c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R172" s="195" t="s">
        <v>179</v>
      </c>
      <c r="AT172" s="195" t="s">
        <v>175</v>
      </c>
      <c r="AU172" s="195" t="s">
        <v>180</v>
      </c>
      <c r="AY172" s="14" t="s">
        <v>172</v>
      </c>
      <c r="BE172" s="196">
        <f>IF(N172="základná",J172,0)</f>
        <v>0</v>
      </c>
      <c r="BF172" s="196">
        <f>IF(N172="znížená",J172,0)</f>
        <v>0</v>
      </c>
      <c r="BG172" s="196">
        <f>IF(N172="zákl. prenesená",J172,0)</f>
        <v>0</v>
      </c>
      <c r="BH172" s="196">
        <f>IF(N172="zníž. prenesená",J172,0)</f>
        <v>0</v>
      </c>
      <c r="BI172" s="196">
        <f>IF(N172="nulová",J172,0)</f>
        <v>0</v>
      </c>
      <c r="BJ172" s="14" t="s">
        <v>180</v>
      </c>
      <c r="BK172" s="196">
        <f>ROUND(I172*H172,2)</f>
        <v>0</v>
      </c>
      <c r="BL172" s="14" t="s">
        <v>179</v>
      </c>
      <c r="BM172" s="195" t="s">
        <v>357</v>
      </c>
    </row>
    <row r="173" spans="1:65" s="12" customFormat="1" ht="22.9" customHeight="1">
      <c r="B173" s="168"/>
      <c r="C173" s="169"/>
      <c r="D173" s="170" t="s">
        <v>71</v>
      </c>
      <c r="E173" s="182" t="s">
        <v>361</v>
      </c>
      <c r="F173" s="182" t="s">
        <v>362</v>
      </c>
      <c r="G173" s="169"/>
      <c r="H173" s="169"/>
      <c r="I173" s="172"/>
      <c r="J173" s="183">
        <f>BK173</f>
        <v>0</v>
      </c>
      <c r="K173" s="169"/>
      <c r="L173" s="174"/>
      <c r="M173" s="175"/>
      <c r="N173" s="176"/>
      <c r="O173" s="176"/>
      <c r="P173" s="177">
        <f>P174</f>
        <v>0</v>
      </c>
      <c r="Q173" s="176"/>
      <c r="R173" s="177">
        <f>R174</f>
        <v>0</v>
      </c>
      <c r="S173" s="176"/>
      <c r="T173" s="178">
        <f>T174</f>
        <v>69.2</v>
      </c>
      <c r="AR173" s="179" t="s">
        <v>80</v>
      </c>
      <c r="AT173" s="180" t="s">
        <v>71</v>
      </c>
      <c r="AU173" s="180" t="s">
        <v>80</v>
      </c>
      <c r="AY173" s="179" t="s">
        <v>172</v>
      </c>
      <c r="BK173" s="181">
        <f>BK174</f>
        <v>0</v>
      </c>
    </row>
    <row r="174" spans="1:65" s="2" customFormat="1" ht="24.2" customHeight="1">
      <c r="A174" s="31"/>
      <c r="B174" s="32"/>
      <c r="C174" s="184" t="s">
        <v>226</v>
      </c>
      <c r="D174" s="184" t="s">
        <v>175</v>
      </c>
      <c r="E174" s="185" t="s">
        <v>363</v>
      </c>
      <c r="F174" s="186" t="s">
        <v>364</v>
      </c>
      <c r="G174" s="187" t="s">
        <v>235</v>
      </c>
      <c r="H174" s="188">
        <v>138.4</v>
      </c>
      <c r="I174" s="189"/>
      <c r="J174" s="188">
        <f>ROUND(I174*H174,2)</f>
        <v>0</v>
      </c>
      <c r="K174" s="190"/>
      <c r="L174" s="36"/>
      <c r="M174" s="191" t="s">
        <v>1</v>
      </c>
      <c r="N174" s="192" t="s">
        <v>38</v>
      </c>
      <c r="O174" s="68"/>
      <c r="P174" s="193">
        <f>O174*H174</f>
        <v>0</v>
      </c>
      <c r="Q174" s="193">
        <v>0</v>
      </c>
      <c r="R174" s="193">
        <f>Q174*H174</f>
        <v>0</v>
      </c>
      <c r="S174" s="193">
        <v>0.5</v>
      </c>
      <c r="T174" s="194">
        <f>S174*H174</f>
        <v>69.2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R174" s="195" t="s">
        <v>179</v>
      </c>
      <c r="AT174" s="195" t="s">
        <v>175</v>
      </c>
      <c r="AU174" s="195" t="s">
        <v>180</v>
      </c>
      <c r="AY174" s="14" t="s">
        <v>172</v>
      </c>
      <c r="BE174" s="196">
        <f>IF(N174="základná",J174,0)</f>
        <v>0</v>
      </c>
      <c r="BF174" s="196">
        <f>IF(N174="znížená",J174,0)</f>
        <v>0</v>
      </c>
      <c r="BG174" s="196">
        <f>IF(N174="zákl. prenesená",J174,0)</f>
        <v>0</v>
      </c>
      <c r="BH174" s="196">
        <f>IF(N174="zníž. prenesená",J174,0)</f>
        <v>0</v>
      </c>
      <c r="BI174" s="196">
        <f>IF(N174="nulová",J174,0)</f>
        <v>0</v>
      </c>
      <c r="BJ174" s="14" t="s">
        <v>180</v>
      </c>
      <c r="BK174" s="196">
        <f>ROUND(I174*H174,2)</f>
        <v>0</v>
      </c>
      <c r="BL174" s="14" t="s">
        <v>179</v>
      </c>
      <c r="BM174" s="195" t="s">
        <v>365</v>
      </c>
    </row>
    <row r="175" spans="1:65" s="12" customFormat="1" ht="22.9" customHeight="1">
      <c r="B175" s="168"/>
      <c r="C175" s="169"/>
      <c r="D175" s="170" t="s">
        <v>71</v>
      </c>
      <c r="E175" s="182" t="s">
        <v>366</v>
      </c>
      <c r="F175" s="182" t="s">
        <v>367</v>
      </c>
      <c r="G175" s="169"/>
      <c r="H175" s="169"/>
      <c r="I175" s="172"/>
      <c r="J175" s="183">
        <f>BK175</f>
        <v>0</v>
      </c>
      <c r="K175" s="169"/>
      <c r="L175" s="174"/>
      <c r="M175" s="175"/>
      <c r="N175" s="176"/>
      <c r="O175" s="176"/>
      <c r="P175" s="177">
        <f>P176</f>
        <v>0</v>
      </c>
      <c r="Q175" s="176"/>
      <c r="R175" s="177">
        <f>R176</f>
        <v>0</v>
      </c>
      <c r="S175" s="176"/>
      <c r="T175" s="178">
        <f>T176</f>
        <v>0.47849999999999993</v>
      </c>
      <c r="AR175" s="179" t="s">
        <v>80</v>
      </c>
      <c r="AT175" s="180" t="s">
        <v>71</v>
      </c>
      <c r="AU175" s="180" t="s">
        <v>80</v>
      </c>
      <c r="AY175" s="179" t="s">
        <v>172</v>
      </c>
      <c r="BK175" s="181">
        <f>BK176</f>
        <v>0</v>
      </c>
    </row>
    <row r="176" spans="1:65" s="2" customFormat="1" ht="24.2" customHeight="1">
      <c r="A176" s="31"/>
      <c r="B176" s="32"/>
      <c r="C176" s="184" t="s">
        <v>232</v>
      </c>
      <c r="D176" s="184" t="s">
        <v>175</v>
      </c>
      <c r="E176" s="185" t="s">
        <v>368</v>
      </c>
      <c r="F176" s="186" t="s">
        <v>369</v>
      </c>
      <c r="G176" s="187" t="s">
        <v>337</v>
      </c>
      <c r="H176" s="188">
        <v>3.3</v>
      </c>
      <c r="I176" s="189"/>
      <c r="J176" s="188">
        <f>ROUND(I176*H176,2)</f>
        <v>0</v>
      </c>
      <c r="K176" s="190"/>
      <c r="L176" s="36"/>
      <c r="M176" s="191" t="s">
        <v>1</v>
      </c>
      <c r="N176" s="192" t="s">
        <v>38</v>
      </c>
      <c r="O176" s="68"/>
      <c r="P176" s="193">
        <f>O176*H176</f>
        <v>0</v>
      </c>
      <c r="Q176" s="193">
        <v>0</v>
      </c>
      <c r="R176" s="193">
        <f>Q176*H176</f>
        <v>0</v>
      </c>
      <c r="S176" s="193">
        <v>0.14499999999999999</v>
      </c>
      <c r="T176" s="194">
        <f>S176*H176</f>
        <v>0.47849999999999993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R176" s="195" t="s">
        <v>179</v>
      </c>
      <c r="AT176" s="195" t="s">
        <v>175</v>
      </c>
      <c r="AU176" s="195" t="s">
        <v>180</v>
      </c>
      <c r="AY176" s="14" t="s">
        <v>172</v>
      </c>
      <c r="BE176" s="196">
        <f>IF(N176="základná",J176,0)</f>
        <v>0</v>
      </c>
      <c r="BF176" s="196">
        <f>IF(N176="znížená",J176,0)</f>
        <v>0</v>
      </c>
      <c r="BG176" s="196">
        <f>IF(N176="zákl. prenesená",J176,0)</f>
        <v>0</v>
      </c>
      <c r="BH176" s="196">
        <f>IF(N176="zníž. prenesená",J176,0)</f>
        <v>0</v>
      </c>
      <c r="BI176" s="196">
        <f>IF(N176="nulová",J176,0)</f>
        <v>0</v>
      </c>
      <c r="BJ176" s="14" t="s">
        <v>180</v>
      </c>
      <c r="BK176" s="196">
        <f>ROUND(I176*H176,2)</f>
        <v>0</v>
      </c>
      <c r="BL176" s="14" t="s">
        <v>179</v>
      </c>
      <c r="BM176" s="195" t="s">
        <v>370</v>
      </c>
    </row>
    <row r="177" spans="1:65" s="12" customFormat="1" ht="22.9" customHeight="1">
      <c r="B177" s="168"/>
      <c r="C177" s="169"/>
      <c r="D177" s="170" t="s">
        <v>71</v>
      </c>
      <c r="E177" s="182" t="s">
        <v>371</v>
      </c>
      <c r="F177" s="182" t="s">
        <v>372</v>
      </c>
      <c r="G177" s="169"/>
      <c r="H177" s="169"/>
      <c r="I177" s="172"/>
      <c r="J177" s="183">
        <f>BK177</f>
        <v>0</v>
      </c>
      <c r="K177" s="169"/>
      <c r="L177" s="174"/>
      <c r="M177" s="175"/>
      <c r="N177" s="176"/>
      <c r="O177" s="176"/>
      <c r="P177" s="177">
        <f>SUM(P178:P179)</f>
        <v>0</v>
      </c>
      <c r="Q177" s="176"/>
      <c r="R177" s="177">
        <f>SUM(R178:R179)</f>
        <v>0</v>
      </c>
      <c r="S177" s="176"/>
      <c r="T177" s="178">
        <f>SUM(T178:T179)</f>
        <v>3.7044999999999999</v>
      </c>
      <c r="AR177" s="179" t="s">
        <v>80</v>
      </c>
      <c r="AT177" s="180" t="s">
        <v>71</v>
      </c>
      <c r="AU177" s="180" t="s">
        <v>80</v>
      </c>
      <c r="AY177" s="179" t="s">
        <v>172</v>
      </c>
      <c r="BK177" s="181">
        <f>SUM(BK178:BK179)</f>
        <v>0</v>
      </c>
    </row>
    <row r="178" spans="1:65" s="2" customFormat="1" ht="24.2" customHeight="1">
      <c r="A178" s="31"/>
      <c r="B178" s="32"/>
      <c r="C178" s="184" t="s">
        <v>237</v>
      </c>
      <c r="D178" s="184" t="s">
        <v>175</v>
      </c>
      <c r="E178" s="185" t="s">
        <v>373</v>
      </c>
      <c r="F178" s="186" t="s">
        <v>374</v>
      </c>
      <c r="G178" s="187" t="s">
        <v>337</v>
      </c>
      <c r="H178" s="188">
        <v>14.1</v>
      </c>
      <c r="I178" s="189"/>
      <c r="J178" s="188">
        <f>ROUND(I178*H178,2)</f>
        <v>0</v>
      </c>
      <c r="K178" s="190"/>
      <c r="L178" s="36"/>
      <c r="M178" s="191" t="s">
        <v>1</v>
      </c>
      <c r="N178" s="192" t="s">
        <v>38</v>
      </c>
      <c r="O178" s="68"/>
      <c r="P178" s="193">
        <f>O178*H178</f>
        <v>0</v>
      </c>
      <c r="Q178" s="193">
        <v>0</v>
      </c>
      <c r="R178" s="193">
        <f>Q178*H178</f>
        <v>0</v>
      </c>
      <c r="S178" s="193">
        <v>0.14499999999999999</v>
      </c>
      <c r="T178" s="194">
        <f>S178*H178</f>
        <v>2.0444999999999998</v>
      </c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R178" s="195" t="s">
        <v>179</v>
      </c>
      <c r="AT178" s="195" t="s">
        <v>175</v>
      </c>
      <c r="AU178" s="195" t="s">
        <v>180</v>
      </c>
      <c r="AY178" s="14" t="s">
        <v>172</v>
      </c>
      <c r="BE178" s="196">
        <f>IF(N178="základná",J178,0)</f>
        <v>0</v>
      </c>
      <c r="BF178" s="196">
        <f>IF(N178="znížená",J178,0)</f>
        <v>0</v>
      </c>
      <c r="BG178" s="196">
        <f>IF(N178="zákl. prenesená",J178,0)</f>
        <v>0</v>
      </c>
      <c r="BH178" s="196">
        <f>IF(N178="zníž. prenesená",J178,0)</f>
        <v>0</v>
      </c>
      <c r="BI178" s="196">
        <f>IF(N178="nulová",J178,0)</f>
        <v>0</v>
      </c>
      <c r="BJ178" s="14" t="s">
        <v>180</v>
      </c>
      <c r="BK178" s="196">
        <f>ROUND(I178*H178,2)</f>
        <v>0</v>
      </c>
      <c r="BL178" s="14" t="s">
        <v>179</v>
      </c>
      <c r="BM178" s="195" t="s">
        <v>375</v>
      </c>
    </row>
    <row r="179" spans="1:65" s="2" customFormat="1" ht="24.2" customHeight="1">
      <c r="A179" s="31"/>
      <c r="B179" s="32"/>
      <c r="C179" s="184" t="s">
        <v>245</v>
      </c>
      <c r="D179" s="184" t="s">
        <v>175</v>
      </c>
      <c r="E179" s="185" t="s">
        <v>377</v>
      </c>
      <c r="F179" s="186" t="s">
        <v>378</v>
      </c>
      <c r="G179" s="187" t="s">
        <v>337</v>
      </c>
      <c r="H179" s="188">
        <v>41.5</v>
      </c>
      <c r="I179" s="189"/>
      <c r="J179" s="188">
        <f>ROUND(I179*H179,2)</f>
        <v>0</v>
      </c>
      <c r="K179" s="190"/>
      <c r="L179" s="36"/>
      <c r="M179" s="191" t="s">
        <v>1</v>
      </c>
      <c r="N179" s="192" t="s">
        <v>38</v>
      </c>
      <c r="O179" s="68"/>
      <c r="P179" s="193">
        <f>O179*H179</f>
        <v>0</v>
      </c>
      <c r="Q179" s="193">
        <v>0</v>
      </c>
      <c r="R179" s="193">
        <f>Q179*H179</f>
        <v>0</v>
      </c>
      <c r="S179" s="193">
        <v>0.04</v>
      </c>
      <c r="T179" s="194">
        <f>S179*H179</f>
        <v>1.6600000000000001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R179" s="195" t="s">
        <v>179</v>
      </c>
      <c r="AT179" s="195" t="s">
        <v>175</v>
      </c>
      <c r="AU179" s="195" t="s">
        <v>180</v>
      </c>
      <c r="AY179" s="14" t="s">
        <v>172</v>
      </c>
      <c r="BE179" s="196">
        <f>IF(N179="základná",J179,0)</f>
        <v>0</v>
      </c>
      <c r="BF179" s="196">
        <f>IF(N179="znížená",J179,0)</f>
        <v>0</v>
      </c>
      <c r="BG179" s="196">
        <f>IF(N179="zákl. prenesená",J179,0)</f>
        <v>0</v>
      </c>
      <c r="BH179" s="196">
        <f>IF(N179="zníž. prenesená",J179,0)</f>
        <v>0</v>
      </c>
      <c r="BI179" s="196">
        <f>IF(N179="nulová",J179,0)</f>
        <v>0</v>
      </c>
      <c r="BJ179" s="14" t="s">
        <v>180</v>
      </c>
      <c r="BK179" s="196">
        <f>ROUND(I179*H179,2)</f>
        <v>0</v>
      </c>
      <c r="BL179" s="14" t="s">
        <v>179</v>
      </c>
      <c r="BM179" s="195" t="s">
        <v>379</v>
      </c>
    </row>
    <row r="180" spans="1:65" s="12" customFormat="1" ht="22.9" customHeight="1">
      <c r="B180" s="168"/>
      <c r="C180" s="169"/>
      <c r="D180" s="170" t="s">
        <v>71</v>
      </c>
      <c r="E180" s="182" t="s">
        <v>206</v>
      </c>
      <c r="F180" s="182" t="s">
        <v>207</v>
      </c>
      <c r="G180" s="169"/>
      <c r="H180" s="169"/>
      <c r="I180" s="172"/>
      <c r="J180" s="183">
        <f>BK180</f>
        <v>0</v>
      </c>
      <c r="K180" s="169"/>
      <c r="L180" s="174"/>
      <c r="M180" s="175"/>
      <c r="N180" s="176"/>
      <c r="O180" s="176"/>
      <c r="P180" s="177">
        <f>P181</f>
        <v>0</v>
      </c>
      <c r="Q180" s="176"/>
      <c r="R180" s="177">
        <f>R181</f>
        <v>0</v>
      </c>
      <c r="S180" s="176"/>
      <c r="T180" s="178">
        <f>T181</f>
        <v>0.16400000000000001</v>
      </c>
      <c r="AR180" s="179" t="s">
        <v>80</v>
      </c>
      <c r="AT180" s="180" t="s">
        <v>71</v>
      </c>
      <c r="AU180" s="180" t="s">
        <v>80</v>
      </c>
      <c r="AY180" s="179" t="s">
        <v>172</v>
      </c>
      <c r="BK180" s="181">
        <f>BK181</f>
        <v>0</v>
      </c>
    </row>
    <row r="181" spans="1:65" s="2" customFormat="1" ht="24.2" customHeight="1">
      <c r="A181" s="31"/>
      <c r="B181" s="32"/>
      <c r="C181" s="184" t="s">
        <v>251</v>
      </c>
      <c r="D181" s="184" t="s">
        <v>175</v>
      </c>
      <c r="E181" s="185" t="s">
        <v>381</v>
      </c>
      <c r="F181" s="186" t="s">
        <v>382</v>
      </c>
      <c r="G181" s="187" t="s">
        <v>211</v>
      </c>
      <c r="H181" s="188">
        <v>2</v>
      </c>
      <c r="I181" s="189"/>
      <c r="J181" s="188">
        <f>ROUND(I181*H181,2)</f>
        <v>0</v>
      </c>
      <c r="K181" s="190"/>
      <c r="L181" s="36"/>
      <c r="M181" s="191" t="s">
        <v>1</v>
      </c>
      <c r="N181" s="192" t="s">
        <v>38</v>
      </c>
      <c r="O181" s="68"/>
      <c r="P181" s="193">
        <f>O181*H181</f>
        <v>0</v>
      </c>
      <c r="Q181" s="193">
        <v>0</v>
      </c>
      <c r="R181" s="193">
        <f>Q181*H181</f>
        <v>0</v>
      </c>
      <c r="S181" s="193">
        <v>8.2000000000000003E-2</v>
      </c>
      <c r="T181" s="194">
        <f>S181*H181</f>
        <v>0.16400000000000001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>IF(N181="základná",J181,0)</f>
        <v>0</v>
      </c>
      <c r="BF181" s="196">
        <f>IF(N181="znížená",J181,0)</f>
        <v>0</v>
      </c>
      <c r="BG181" s="196">
        <f>IF(N181="zákl. prenesená",J181,0)</f>
        <v>0</v>
      </c>
      <c r="BH181" s="196">
        <f>IF(N181="zníž. prenesená",J181,0)</f>
        <v>0</v>
      </c>
      <c r="BI181" s="196">
        <f>IF(N181="nulová",J181,0)</f>
        <v>0</v>
      </c>
      <c r="BJ181" s="14" t="s">
        <v>180</v>
      </c>
      <c r="BK181" s="196">
        <f>ROUND(I181*H181,2)</f>
        <v>0</v>
      </c>
      <c r="BL181" s="14" t="s">
        <v>179</v>
      </c>
      <c r="BM181" s="195" t="s">
        <v>667</v>
      </c>
    </row>
    <row r="182" spans="1:65" s="12" customFormat="1" ht="22.9" customHeight="1">
      <c r="B182" s="168"/>
      <c r="C182" s="169"/>
      <c r="D182" s="170" t="s">
        <v>71</v>
      </c>
      <c r="E182" s="182" t="s">
        <v>213</v>
      </c>
      <c r="F182" s="182" t="s">
        <v>214</v>
      </c>
      <c r="G182" s="169"/>
      <c r="H182" s="169"/>
      <c r="I182" s="172"/>
      <c r="J182" s="183">
        <f>BK182</f>
        <v>0</v>
      </c>
      <c r="K182" s="169"/>
      <c r="L182" s="174"/>
      <c r="M182" s="175"/>
      <c r="N182" s="176"/>
      <c r="O182" s="176"/>
      <c r="P182" s="177">
        <f>SUM(P183:P184)</f>
        <v>0</v>
      </c>
      <c r="Q182" s="176"/>
      <c r="R182" s="177">
        <f>SUM(R183:R184)</f>
        <v>0</v>
      </c>
      <c r="S182" s="176"/>
      <c r="T182" s="178">
        <f>SUM(T183:T184)</f>
        <v>0</v>
      </c>
      <c r="AR182" s="179" t="s">
        <v>80</v>
      </c>
      <c r="AT182" s="180" t="s">
        <v>71</v>
      </c>
      <c r="AU182" s="180" t="s">
        <v>80</v>
      </c>
      <c r="AY182" s="179" t="s">
        <v>172</v>
      </c>
      <c r="BK182" s="181">
        <f>SUM(BK183:BK184)</f>
        <v>0</v>
      </c>
    </row>
    <row r="183" spans="1:65" s="2" customFormat="1" ht="24.2" customHeight="1">
      <c r="A183" s="31"/>
      <c r="B183" s="32"/>
      <c r="C183" s="184" t="s">
        <v>255</v>
      </c>
      <c r="D183" s="184" t="s">
        <v>175</v>
      </c>
      <c r="E183" s="185" t="s">
        <v>216</v>
      </c>
      <c r="F183" s="186" t="s">
        <v>217</v>
      </c>
      <c r="G183" s="187" t="s">
        <v>218</v>
      </c>
      <c r="H183" s="188">
        <v>90.41</v>
      </c>
      <c r="I183" s="189"/>
      <c r="J183" s="188">
        <f>ROUND(I183*H183,2)</f>
        <v>0</v>
      </c>
      <c r="K183" s="190"/>
      <c r="L183" s="36"/>
      <c r="M183" s="191" t="s">
        <v>1</v>
      </c>
      <c r="N183" s="192" t="s">
        <v>38</v>
      </c>
      <c r="O183" s="68"/>
      <c r="P183" s="193">
        <f>O183*H183</f>
        <v>0</v>
      </c>
      <c r="Q183" s="193">
        <v>0</v>
      </c>
      <c r="R183" s="193">
        <f>Q183*H183</f>
        <v>0</v>
      </c>
      <c r="S183" s="193">
        <v>0</v>
      </c>
      <c r="T183" s="194">
        <f>S183*H183</f>
        <v>0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95" t="s">
        <v>179</v>
      </c>
      <c r="AT183" s="195" t="s">
        <v>175</v>
      </c>
      <c r="AU183" s="195" t="s">
        <v>180</v>
      </c>
      <c r="AY183" s="14" t="s">
        <v>172</v>
      </c>
      <c r="BE183" s="196">
        <f>IF(N183="základná",J183,0)</f>
        <v>0</v>
      </c>
      <c r="BF183" s="196">
        <f>IF(N183="znížená",J183,0)</f>
        <v>0</v>
      </c>
      <c r="BG183" s="196">
        <f>IF(N183="zákl. prenesená",J183,0)</f>
        <v>0</v>
      </c>
      <c r="BH183" s="196">
        <f>IF(N183="zníž. prenesená",J183,0)</f>
        <v>0</v>
      </c>
      <c r="BI183" s="196">
        <f>IF(N183="nulová",J183,0)</f>
        <v>0</v>
      </c>
      <c r="BJ183" s="14" t="s">
        <v>180</v>
      </c>
      <c r="BK183" s="196">
        <f>ROUND(I183*H183,2)</f>
        <v>0</v>
      </c>
      <c r="BL183" s="14" t="s">
        <v>179</v>
      </c>
      <c r="BM183" s="195" t="s">
        <v>219</v>
      </c>
    </row>
    <row r="184" spans="1:65" s="2" customFormat="1" ht="24.2" customHeight="1">
      <c r="A184" s="31"/>
      <c r="B184" s="32"/>
      <c r="C184" s="184" t="s">
        <v>260</v>
      </c>
      <c r="D184" s="184" t="s">
        <v>175</v>
      </c>
      <c r="E184" s="185" t="s">
        <v>221</v>
      </c>
      <c r="F184" s="186" t="s">
        <v>222</v>
      </c>
      <c r="G184" s="187" t="s">
        <v>218</v>
      </c>
      <c r="H184" s="188">
        <v>2893.12</v>
      </c>
      <c r="I184" s="189"/>
      <c r="J184" s="188">
        <f>ROUND(I184*H184,2)</f>
        <v>0</v>
      </c>
      <c r="K184" s="190"/>
      <c r="L184" s="36"/>
      <c r="M184" s="191" t="s">
        <v>1</v>
      </c>
      <c r="N184" s="192" t="s">
        <v>38</v>
      </c>
      <c r="O184" s="68"/>
      <c r="P184" s="193">
        <f>O184*H184</f>
        <v>0</v>
      </c>
      <c r="Q184" s="193">
        <v>0</v>
      </c>
      <c r="R184" s="193">
        <f>Q184*H184</f>
        <v>0</v>
      </c>
      <c r="S184" s="193">
        <v>0</v>
      </c>
      <c r="T184" s="194">
        <f>S184*H184</f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>IF(N184="základná",J184,0)</f>
        <v>0</v>
      </c>
      <c r="BF184" s="196">
        <f>IF(N184="znížená",J184,0)</f>
        <v>0</v>
      </c>
      <c r="BG184" s="196">
        <f>IF(N184="zákl. prenesená",J184,0)</f>
        <v>0</v>
      </c>
      <c r="BH184" s="196">
        <f>IF(N184="zníž. prenesená",J184,0)</f>
        <v>0</v>
      </c>
      <c r="BI184" s="196">
        <f>IF(N184="nulová",J184,0)</f>
        <v>0</v>
      </c>
      <c r="BJ184" s="14" t="s">
        <v>180</v>
      </c>
      <c r="BK184" s="196">
        <f>ROUND(I184*H184,2)</f>
        <v>0</v>
      </c>
      <c r="BL184" s="14" t="s">
        <v>179</v>
      </c>
      <c r="BM184" s="195" t="s">
        <v>223</v>
      </c>
    </row>
    <row r="185" spans="1:65" s="12" customFormat="1" ht="22.9" customHeight="1">
      <c r="B185" s="168"/>
      <c r="C185" s="169"/>
      <c r="D185" s="170" t="s">
        <v>71</v>
      </c>
      <c r="E185" s="182" t="s">
        <v>224</v>
      </c>
      <c r="F185" s="182" t="s">
        <v>225</v>
      </c>
      <c r="G185" s="169"/>
      <c r="H185" s="169"/>
      <c r="I185" s="172"/>
      <c r="J185" s="183">
        <f>BK185</f>
        <v>0</v>
      </c>
      <c r="K185" s="169"/>
      <c r="L185" s="174"/>
      <c r="M185" s="175"/>
      <c r="N185" s="176"/>
      <c r="O185" s="176"/>
      <c r="P185" s="177">
        <f>P186</f>
        <v>0</v>
      </c>
      <c r="Q185" s="176"/>
      <c r="R185" s="177">
        <f>R186</f>
        <v>0</v>
      </c>
      <c r="S185" s="176"/>
      <c r="T185" s="178">
        <f>T186</f>
        <v>0</v>
      </c>
      <c r="AR185" s="179" t="s">
        <v>80</v>
      </c>
      <c r="AT185" s="180" t="s">
        <v>71</v>
      </c>
      <c r="AU185" s="180" t="s">
        <v>80</v>
      </c>
      <c r="AY185" s="179" t="s">
        <v>172</v>
      </c>
      <c r="BK185" s="181">
        <f>BK186</f>
        <v>0</v>
      </c>
    </row>
    <row r="186" spans="1:65" s="2" customFormat="1" ht="24.2" customHeight="1">
      <c r="A186" s="31"/>
      <c r="B186" s="32"/>
      <c r="C186" s="184" t="s">
        <v>266</v>
      </c>
      <c r="D186" s="184" t="s">
        <v>175</v>
      </c>
      <c r="E186" s="185" t="s">
        <v>227</v>
      </c>
      <c r="F186" s="186" t="s">
        <v>228</v>
      </c>
      <c r="G186" s="187" t="s">
        <v>218</v>
      </c>
      <c r="H186" s="188">
        <v>90.41</v>
      </c>
      <c r="I186" s="189"/>
      <c r="J186" s="188">
        <f>ROUND(I186*H186,2)</f>
        <v>0</v>
      </c>
      <c r="K186" s="190"/>
      <c r="L186" s="36"/>
      <c r="M186" s="191" t="s">
        <v>1</v>
      </c>
      <c r="N186" s="192" t="s">
        <v>38</v>
      </c>
      <c r="O186" s="68"/>
      <c r="P186" s="193">
        <f>O186*H186</f>
        <v>0</v>
      </c>
      <c r="Q186" s="193">
        <v>0</v>
      </c>
      <c r="R186" s="193">
        <f>Q186*H186</f>
        <v>0</v>
      </c>
      <c r="S186" s="193">
        <v>0</v>
      </c>
      <c r="T186" s="194">
        <f>S186*H186</f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179</v>
      </c>
      <c r="AT186" s="195" t="s">
        <v>175</v>
      </c>
      <c r="AU186" s="195" t="s">
        <v>180</v>
      </c>
      <c r="AY186" s="14" t="s">
        <v>172</v>
      </c>
      <c r="BE186" s="196">
        <f>IF(N186="základná",J186,0)</f>
        <v>0</v>
      </c>
      <c r="BF186" s="196">
        <f>IF(N186="znížená",J186,0)</f>
        <v>0</v>
      </c>
      <c r="BG186" s="196">
        <f>IF(N186="zákl. prenesená",J186,0)</f>
        <v>0</v>
      </c>
      <c r="BH186" s="196">
        <f>IF(N186="zníž. prenesená",J186,0)</f>
        <v>0</v>
      </c>
      <c r="BI186" s="196">
        <f>IF(N186="nulová",J186,0)</f>
        <v>0</v>
      </c>
      <c r="BJ186" s="14" t="s">
        <v>180</v>
      </c>
      <c r="BK186" s="196">
        <f>ROUND(I186*H186,2)</f>
        <v>0</v>
      </c>
      <c r="BL186" s="14" t="s">
        <v>179</v>
      </c>
      <c r="BM186" s="195" t="s">
        <v>229</v>
      </c>
    </row>
    <row r="187" spans="1:65" s="12" customFormat="1" ht="22.9" customHeight="1">
      <c r="B187" s="168"/>
      <c r="C187" s="169"/>
      <c r="D187" s="170" t="s">
        <v>71</v>
      </c>
      <c r="E187" s="182" t="s">
        <v>230</v>
      </c>
      <c r="F187" s="182" t="s">
        <v>231</v>
      </c>
      <c r="G187" s="169"/>
      <c r="H187" s="169"/>
      <c r="I187" s="172"/>
      <c r="J187" s="183">
        <f>BK187</f>
        <v>0</v>
      </c>
      <c r="K187" s="169"/>
      <c r="L187" s="174"/>
      <c r="M187" s="175"/>
      <c r="N187" s="176"/>
      <c r="O187" s="176"/>
      <c r="P187" s="177">
        <f>P188</f>
        <v>0</v>
      </c>
      <c r="Q187" s="176"/>
      <c r="R187" s="177">
        <f>R188</f>
        <v>4.5925000000000001E-2</v>
      </c>
      <c r="S187" s="176"/>
      <c r="T187" s="178">
        <f>T188</f>
        <v>0</v>
      </c>
      <c r="AR187" s="179" t="s">
        <v>80</v>
      </c>
      <c r="AT187" s="180" t="s">
        <v>71</v>
      </c>
      <c r="AU187" s="180" t="s">
        <v>80</v>
      </c>
      <c r="AY187" s="179" t="s">
        <v>172</v>
      </c>
      <c r="BK187" s="181">
        <f>BK188</f>
        <v>0</v>
      </c>
    </row>
    <row r="188" spans="1:65" s="2" customFormat="1" ht="24.2" customHeight="1">
      <c r="A188" s="31"/>
      <c r="B188" s="32"/>
      <c r="C188" s="184" t="s">
        <v>272</v>
      </c>
      <c r="D188" s="184" t="s">
        <v>175</v>
      </c>
      <c r="E188" s="185" t="s">
        <v>233</v>
      </c>
      <c r="F188" s="186" t="s">
        <v>234</v>
      </c>
      <c r="G188" s="187" t="s">
        <v>235</v>
      </c>
      <c r="H188" s="188">
        <v>83.5</v>
      </c>
      <c r="I188" s="189"/>
      <c r="J188" s="188">
        <f>ROUND(I188*H188,2)</f>
        <v>0</v>
      </c>
      <c r="K188" s="190"/>
      <c r="L188" s="36"/>
      <c r="M188" s="191" t="s">
        <v>1</v>
      </c>
      <c r="N188" s="192" t="s">
        <v>38</v>
      </c>
      <c r="O188" s="68"/>
      <c r="P188" s="193">
        <f>O188*H188</f>
        <v>0</v>
      </c>
      <c r="Q188" s="193">
        <v>5.5000000000000003E-4</v>
      </c>
      <c r="R188" s="193">
        <f>Q188*H188</f>
        <v>4.5925000000000001E-2</v>
      </c>
      <c r="S188" s="193">
        <v>0</v>
      </c>
      <c r="T188" s="194">
        <f>S188*H188</f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95" t="s">
        <v>179</v>
      </c>
      <c r="AT188" s="195" t="s">
        <v>175</v>
      </c>
      <c r="AU188" s="195" t="s">
        <v>180</v>
      </c>
      <c r="AY188" s="14" t="s">
        <v>172</v>
      </c>
      <c r="BE188" s="196">
        <f>IF(N188="základná",J188,0)</f>
        <v>0</v>
      </c>
      <c r="BF188" s="196">
        <f>IF(N188="znížená",J188,0)</f>
        <v>0</v>
      </c>
      <c r="BG188" s="196">
        <f>IF(N188="zákl. prenesená",J188,0)</f>
        <v>0</v>
      </c>
      <c r="BH188" s="196">
        <f>IF(N188="zníž. prenesená",J188,0)</f>
        <v>0</v>
      </c>
      <c r="BI188" s="196">
        <f>IF(N188="nulová",J188,0)</f>
        <v>0</v>
      </c>
      <c r="BJ188" s="14" t="s">
        <v>180</v>
      </c>
      <c r="BK188" s="196">
        <f>ROUND(I188*H188,2)</f>
        <v>0</v>
      </c>
      <c r="BL188" s="14" t="s">
        <v>179</v>
      </c>
      <c r="BM188" s="195" t="s">
        <v>668</v>
      </c>
    </row>
    <row r="189" spans="1:65" s="12" customFormat="1" ht="22.9" customHeight="1">
      <c r="B189" s="168"/>
      <c r="C189" s="169"/>
      <c r="D189" s="170" t="s">
        <v>71</v>
      </c>
      <c r="E189" s="182" t="s">
        <v>669</v>
      </c>
      <c r="F189" s="182" t="s">
        <v>670</v>
      </c>
      <c r="G189" s="169"/>
      <c r="H189" s="169"/>
      <c r="I189" s="172"/>
      <c r="J189" s="183">
        <f>BK189</f>
        <v>0</v>
      </c>
      <c r="K189" s="169"/>
      <c r="L189" s="174"/>
      <c r="M189" s="175"/>
      <c r="N189" s="176"/>
      <c r="O189" s="176"/>
      <c r="P189" s="177">
        <f>P190</f>
        <v>0</v>
      </c>
      <c r="Q189" s="176"/>
      <c r="R189" s="177">
        <f>R190</f>
        <v>0</v>
      </c>
      <c r="S189" s="176"/>
      <c r="T189" s="178">
        <f>T190</f>
        <v>0</v>
      </c>
      <c r="AR189" s="179" t="s">
        <v>80</v>
      </c>
      <c r="AT189" s="180" t="s">
        <v>71</v>
      </c>
      <c r="AU189" s="180" t="s">
        <v>80</v>
      </c>
      <c r="AY189" s="179" t="s">
        <v>172</v>
      </c>
      <c r="BK189" s="181">
        <f>BK190</f>
        <v>0</v>
      </c>
    </row>
    <row r="190" spans="1:65" s="2" customFormat="1" ht="24.2" customHeight="1">
      <c r="A190" s="31"/>
      <c r="B190" s="32"/>
      <c r="C190" s="184" t="s">
        <v>376</v>
      </c>
      <c r="D190" s="184" t="s">
        <v>175</v>
      </c>
      <c r="E190" s="185" t="s">
        <v>671</v>
      </c>
      <c r="F190" s="186" t="s">
        <v>672</v>
      </c>
      <c r="G190" s="187" t="s">
        <v>337</v>
      </c>
      <c r="H190" s="188">
        <v>15.4</v>
      </c>
      <c r="I190" s="189"/>
      <c r="J190" s="188">
        <f>ROUND(I190*H190,2)</f>
        <v>0</v>
      </c>
      <c r="K190" s="190"/>
      <c r="L190" s="36"/>
      <c r="M190" s="191" t="s">
        <v>1</v>
      </c>
      <c r="N190" s="192" t="s">
        <v>38</v>
      </c>
      <c r="O190" s="68"/>
      <c r="P190" s="193">
        <f>O190*H190</f>
        <v>0</v>
      </c>
      <c r="Q190" s="193">
        <v>0</v>
      </c>
      <c r="R190" s="193">
        <f>Q190*H190</f>
        <v>0</v>
      </c>
      <c r="S190" s="193">
        <v>0</v>
      </c>
      <c r="T190" s="194">
        <f>S190*H190</f>
        <v>0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179</v>
      </c>
      <c r="AT190" s="195" t="s">
        <v>175</v>
      </c>
      <c r="AU190" s="195" t="s">
        <v>180</v>
      </c>
      <c r="AY190" s="14" t="s">
        <v>172</v>
      </c>
      <c r="BE190" s="196">
        <f>IF(N190="základná",J190,0)</f>
        <v>0</v>
      </c>
      <c r="BF190" s="196">
        <f>IF(N190="znížená",J190,0)</f>
        <v>0</v>
      </c>
      <c r="BG190" s="196">
        <f>IF(N190="zákl. prenesená",J190,0)</f>
        <v>0</v>
      </c>
      <c r="BH190" s="196">
        <f>IF(N190="zníž. prenesená",J190,0)</f>
        <v>0</v>
      </c>
      <c r="BI190" s="196">
        <f>IF(N190="nulová",J190,0)</f>
        <v>0</v>
      </c>
      <c r="BJ190" s="14" t="s">
        <v>180</v>
      </c>
      <c r="BK190" s="196">
        <f>ROUND(I190*H190,2)</f>
        <v>0</v>
      </c>
      <c r="BL190" s="14" t="s">
        <v>179</v>
      </c>
      <c r="BM190" s="195" t="s">
        <v>673</v>
      </c>
    </row>
    <row r="191" spans="1:65" s="12" customFormat="1" ht="25.9" customHeight="1">
      <c r="B191" s="168"/>
      <c r="C191" s="169"/>
      <c r="D191" s="170" t="s">
        <v>71</v>
      </c>
      <c r="E191" s="171" t="s">
        <v>387</v>
      </c>
      <c r="F191" s="171" t="s">
        <v>388</v>
      </c>
      <c r="G191" s="169"/>
      <c r="H191" s="169"/>
      <c r="I191" s="172"/>
      <c r="J191" s="173">
        <f>BK191</f>
        <v>0</v>
      </c>
      <c r="K191" s="169"/>
      <c r="L191" s="174"/>
      <c r="M191" s="175"/>
      <c r="N191" s="176"/>
      <c r="O191" s="176"/>
      <c r="P191" s="177">
        <f>P192</f>
        <v>0</v>
      </c>
      <c r="Q191" s="176"/>
      <c r="R191" s="177">
        <f>R192</f>
        <v>0</v>
      </c>
      <c r="S191" s="176"/>
      <c r="T191" s="178">
        <f>T192</f>
        <v>0</v>
      </c>
      <c r="AR191" s="179" t="s">
        <v>80</v>
      </c>
      <c r="AT191" s="180" t="s">
        <v>71</v>
      </c>
      <c r="AU191" s="180" t="s">
        <v>72</v>
      </c>
      <c r="AY191" s="179" t="s">
        <v>172</v>
      </c>
      <c r="BK191" s="181">
        <f>BK192</f>
        <v>0</v>
      </c>
    </row>
    <row r="192" spans="1:65" s="12" customFormat="1" ht="22.9" customHeight="1">
      <c r="B192" s="168"/>
      <c r="C192" s="169"/>
      <c r="D192" s="170" t="s">
        <v>71</v>
      </c>
      <c r="E192" s="182" t="s">
        <v>430</v>
      </c>
      <c r="F192" s="182" t="s">
        <v>431</v>
      </c>
      <c r="G192" s="169"/>
      <c r="H192" s="169"/>
      <c r="I192" s="172"/>
      <c r="J192" s="183">
        <f>BK192</f>
        <v>0</v>
      </c>
      <c r="K192" s="169"/>
      <c r="L192" s="174"/>
      <c r="M192" s="175"/>
      <c r="N192" s="176"/>
      <c r="O192" s="176"/>
      <c r="P192" s="177">
        <f>P193</f>
        <v>0</v>
      </c>
      <c r="Q192" s="176"/>
      <c r="R192" s="177">
        <f>R193</f>
        <v>0</v>
      </c>
      <c r="S192" s="176"/>
      <c r="T192" s="178">
        <f>T193</f>
        <v>0</v>
      </c>
      <c r="AR192" s="179" t="s">
        <v>80</v>
      </c>
      <c r="AT192" s="180" t="s">
        <v>71</v>
      </c>
      <c r="AU192" s="180" t="s">
        <v>80</v>
      </c>
      <c r="AY192" s="179" t="s">
        <v>172</v>
      </c>
      <c r="BK192" s="181">
        <f>BK193</f>
        <v>0</v>
      </c>
    </row>
    <row r="193" spans="1:65" s="2" customFormat="1" ht="24.2" customHeight="1">
      <c r="A193" s="31"/>
      <c r="B193" s="32"/>
      <c r="C193" s="184" t="s">
        <v>380</v>
      </c>
      <c r="D193" s="184" t="s">
        <v>175</v>
      </c>
      <c r="E193" s="185" t="s">
        <v>433</v>
      </c>
      <c r="F193" s="186" t="s">
        <v>434</v>
      </c>
      <c r="G193" s="187" t="s">
        <v>235</v>
      </c>
      <c r="H193" s="188">
        <v>99.7</v>
      </c>
      <c r="I193" s="189"/>
      <c r="J193" s="188">
        <f>ROUND(I193*H193,2)</f>
        <v>0</v>
      </c>
      <c r="K193" s="190"/>
      <c r="L193" s="36"/>
      <c r="M193" s="191" t="s">
        <v>1</v>
      </c>
      <c r="N193" s="192" t="s">
        <v>38</v>
      </c>
      <c r="O193" s="68"/>
      <c r="P193" s="193">
        <f>O193*H193</f>
        <v>0</v>
      </c>
      <c r="Q193" s="193">
        <v>0</v>
      </c>
      <c r="R193" s="193">
        <f>Q193*H193</f>
        <v>0</v>
      </c>
      <c r="S193" s="193">
        <v>0</v>
      </c>
      <c r="T193" s="194">
        <f>S193*H193</f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95" t="s">
        <v>179</v>
      </c>
      <c r="AT193" s="195" t="s">
        <v>175</v>
      </c>
      <c r="AU193" s="195" t="s">
        <v>180</v>
      </c>
      <c r="AY193" s="14" t="s">
        <v>172</v>
      </c>
      <c r="BE193" s="196">
        <f>IF(N193="základná",J193,0)</f>
        <v>0</v>
      </c>
      <c r="BF193" s="196">
        <f>IF(N193="znížená",J193,0)</f>
        <v>0</v>
      </c>
      <c r="BG193" s="196">
        <f>IF(N193="zákl. prenesená",J193,0)</f>
        <v>0</v>
      </c>
      <c r="BH193" s="196">
        <f>IF(N193="zníž. prenesená",J193,0)</f>
        <v>0</v>
      </c>
      <c r="BI193" s="196">
        <f>IF(N193="nulová",J193,0)</f>
        <v>0</v>
      </c>
      <c r="BJ193" s="14" t="s">
        <v>180</v>
      </c>
      <c r="BK193" s="196">
        <f>ROUND(I193*H193,2)</f>
        <v>0</v>
      </c>
      <c r="BL193" s="14" t="s">
        <v>179</v>
      </c>
      <c r="BM193" s="195" t="s">
        <v>435</v>
      </c>
    </row>
    <row r="194" spans="1:65" s="12" customFormat="1" ht="25.9" customHeight="1">
      <c r="B194" s="168"/>
      <c r="C194" s="169"/>
      <c r="D194" s="170" t="s">
        <v>71</v>
      </c>
      <c r="E194" s="171" t="s">
        <v>387</v>
      </c>
      <c r="F194" s="171" t="s">
        <v>388</v>
      </c>
      <c r="G194" s="169"/>
      <c r="H194" s="169"/>
      <c r="I194" s="172"/>
      <c r="J194" s="173">
        <f>BK194</f>
        <v>0</v>
      </c>
      <c r="K194" s="169"/>
      <c r="L194" s="174"/>
      <c r="M194" s="175"/>
      <c r="N194" s="176"/>
      <c r="O194" s="176"/>
      <c r="P194" s="177">
        <f>P195+P197</f>
        <v>0</v>
      </c>
      <c r="Q194" s="176"/>
      <c r="R194" s="177">
        <f>R195+R197</f>
        <v>6.5000000000000008E-4</v>
      </c>
      <c r="S194" s="176"/>
      <c r="T194" s="178">
        <f>T195+T197</f>
        <v>0</v>
      </c>
      <c r="AR194" s="179" t="s">
        <v>80</v>
      </c>
      <c r="AT194" s="180" t="s">
        <v>71</v>
      </c>
      <c r="AU194" s="180" t="s">
        <v>72</v>
      </c>
      <c r="AY194" s="179" t="s">
        <v>172</v>
      </c>
      <c r="BK194" s="181">
        <f>BK195+BK197</f>
        <v>0</v>
      </c>
    </row>
    <row r="195" spans="1:65" s="12" customFormat="1" ht="22.9" customHeight="1">
      <c r="B195" s="168"/>
      <c r="C195" s="169"/>
      <c r="D195" s="170" t="s">
        <v>71</v>
      </c>
      <c r="E195" s="182" t="s">
        <v>442</v>
      </c>
      <c r="F195" s="182" t="s">
        <v>443</v>
      </c>
      <c r="G195" s="169"/>
      <c r="H195" s="169"/>
      <c r="I195" s="172"/>
      <c r="J195" s="183">
        <f>BK195</f>
        <v>0</v>
      </c>
      <c r="K195" s="169"/>
      <c r="L195" s="174"/>
      <c r="M195" s="175"/>
      <c r="N195" s="176"/>
      <c r="O195" s="176"/>
      <c r="P195" s="177">
        <f>P196</f>
        <v>0</v>
      </c>
      <c r="Q195" s="176"/>
      <c r="R195" s="177">
        <f>R196</f>
        <v>0</v>
      </c>
      <c r="S195" s="176"/>
      <c r="T195" s="178">
        <f>T196</f>
        <v>0</v>
      </c>
      <c r="AR195" s="179" t="s">
        <v>80</v>
      </c>
      <c r="AT195" s="180" t="s">
        <v>71</v>
      </c>
      <c r="AU195" s="180" t="s">
        <v>80</v>
      </c>
      <c r="AY195" s="179" t="s">
        <v>172</v>
      </c>
      <c r="BK195" s="181">
        <f>BK196</f>
        <v>0</v>
      </c>
    </row>
    <row r="196" spans="1:65" s="2" customFormat="1" ht="24.2" customHeight="1">
      <c r="A196" s="31"/>
      <c r="B196" s="32"/>
      <c r="C196" s="184" t="s">
        <v>8</v>
      </c>
      <c r="D196" s="184" t="s">
        <v>175</v>
      </c>
      <c r="E196" s="185" t="s">
        <v>445</v>
      </c>
      <c r="F196" s="186" t="s">
        <v>446</v>
      </c>
      <c r="G196" s="187" t="s">
        <v>235</v>
      </c>
      <c r="H196" s="188">
        <v>21.1</v>
      </c>
      <c r="I196" s="189"/>
      <c r="J196" s="188">
        <f>ROUND(I196*H196,2)</f>
        <v>0</v>
      </c>
      <c r="K196" s="190"/>
      <c r="L196" s="36"/>
      <c r="M196" s="191" t="s">
        <v>1</v>
      </c>
      <c r="N196" s="192" t="s">
        <v>38</v>
      </c>
      <c r="O196" s="68"/>
      <c r="P196" s="193">
        <f>O196*H196</f>
        <v>0</v>
      </c>
      <c r="Q196" s="193">
        <v>0</v>
      </c>
      <c r="R196" s="193">
        <f>Q196*H196</f>
        <v>0</v>
      </c>
      <c r="S196" s="193">
        <v>0</v>
      </c>
      <c r="T196" s="194">
        <f>S196*H196</f>
        <v>0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95" t="s">
        <v>179</v>
      </c>
      <c r="AT196" s="195" t="s">
        <v>175</v>
      </c>
      <c r="AU196" s="195" t="s">
        <v>180</v>
      </c>
      <c r="AY196" s="14" t="s">
        <v>172</v>
      </c>
      <c r="BE196" s="196">
        <f>IF(N196="základná",J196,0)</f>
        <v>0</v>
      </c>
      <c r="BF196" s="196">
        <f>IF(N196="znížená",J196,0)</f>
        <v>0</v>
      </c>
      <c r="BG196" s="196">
        <f>IF(N196="zákl. prenesená",J196,0)</f>
        <v>0</v>
      </c>
      <c r="BH196" s="196">
        <f>IF(N196="zníž. prenesená",J196,0)</f>
        <v>0</v>
      </c>
      <c r="BI196" s="196">
        <f>IF(N196="nulová",J196,0)</f>
        <v>0</v>
      </c>
      <c r="BJ196" s="14" t="s">
        <v>180</v>
      </c>
      <c r="BK196" s="196">
        <f>ROUND(I196*H196,2)</f>
        <v>0</v>
      </c>
      <c r="BL196" s="14" t="s">
        <v>179</v>
      </c>
      <c r="BM196" s="195" t="s">
        <v>447</v>
      </c>
    </row>
    <row r="197" spans="1:65" s="12" customFormat="1" ht="22.9" customHeight="1">
      <c r="B197" s="168"/>
      <c r="C197" s="169"/>
      <c r="D197" s="170" t="s">
        <v>71</v>
      </c>
      <c r="E197" s="182" t="s">
        <v>448</v>
      </c>
      <c r="F197" s="182" t="s">
        <v>449</v>
      </c>
      <c r="G197" s="169"/>
      <c r="H197" s="169"/>
      <c r="I197" s="172"/>
      <c r="J197" s="183">
        <f>BK197</f>
        <v>0</v>
      </c>
      <c r="K197" s="169"/>
      <c r="L197" s="174"/>
      <c r="M197" s="175"/>
      <c r="N197" s="176"/>
      <c r="O197" s="176"/>
      <c r="P197" s="177">
        <f>SUM(P198:P199)</f>
        <v>0</v>
      </c>
      <c r="Q197" s="176"/>
      <c r="R197" s="177">
        <f>SUM(R198:R199)</f>
        <v>6.5000000000000008E-4</v>
      </c>
      <c r="S197" s="176"/>
      <c r="T197" s="178">
        <f>SUM(T198:T199)</f>
        <v>0</v>
      </c>
      <c r="AR197" s="179" t="s">
        <v>80</v>
      </c>
      <c r="AT197" s="180" t="s">
        <v>71</v>
      </c>
      <c r="AU197" s="180" t="s">
        <v>80</v>
      </c>
      <c r="AY197" s="179" t="s">
        <v>172</v>
      </c>
      <c r="BK197" s="181">
        <f>SUM(BK198:BK199)</f>
        <v>0</v>
      </c>
    </row>
    <row r="198" spans="1:65" s="2" customFormat="1" ht="24.2" customHeight="1">
      <c r="A198" s="31"/>
      <c r="B198" s="32"/>
      <c r="C198" s="184" t="s">
        <v>384</v>
      </c>
      <c r="D198" s="184" t="s">
        <v>175</v>
      </c>
      <c r="E198" s="185" t="s">
        <v>451</v>
      </c>
      <c r="F198" s="186" t="s">
        <v>452</v>
      </c>
      <c r="G198" s="187" t="s">
        <v>235</v>
      </c>
      <c r="H198" s="188">
        <v>21.1</v>
      </c>
      <c r="I198" s="189"/>
      <c r="J198" s="188">
        <f>ROUND(I198*H198,2)</f>
        <v>0</v>
      </c>
      <c r="K198" s="190"/>
      <c r="L198" s="36"/>
      <c r="M198" s="191" t="s">
        <v>1</v>
      </c>
      <c r="N198" s="192" t="s">
        <v>38</v>
      </c>
      <c r="O198" s="68"/>
      <c r="P198" s="193">
        <f>O198*H198</f>
        <v>0</v>
      </c>
      <c r="Q198" s="193">
        <v>0</v>
      </c>
      <c r="R198" s="193">
        <f>Q198*H198</f>
        <v>0</v>
      </c>
      <c r="S198" s="193">
        <v>0</v>
      </c>
      <c r="T198" s="194">
        <f>S198*H198</f>
        <v>0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95" t="s">
        <v>179</v>
      </c>
      <c r="AT198" s="195" t="s">
        <v>175</v>
      </c>
      <c r="AU198" s="195" t="s">
        <v>180</v>
      </c>
      <c r="AY198" s="14" t="s">
        <v>172</v>
      </c>
      <c r="BE198" s="196">
        <f>IF(N198="základná",J198,0)</f>
        <v>0</v>
      </c>
      <c r="BF198" s="196">
        <f>IF(N198="znížená",J198,0)</f>
        <v>0</v>
      </c>
      <c r="BG198" s="196">
        <f>IF(N198="zákl. prenesená",J198,0)</f>
        <v>0</v>
      </c>
      <c r="BH198" s="196">
        <f>IF(N198="zníž. prenesená",J198,0)</f>
        <v>0</v>
      </c>
      <c r="BI198" s="196">
        <f>IF(N198="nulová",J198,0)</f>
        <v>0</v>
      </c>
      <c r="BJ198" s="14" t="s">
        <v>180</v>
      </c>
      <c r="BK198" s="196">
        <f>ROUND(I198*H198,2)</f>
        <v>0</v>
      </c>
      <c r="BL198" s="14" t="s">
        <v>179</v>
      </c>
      <c r="BM198" s="195" t="s">
        <v>453</v>
      </c>
    </row>
    <row r="199" spans="1:65" s="2" customFormat="1" ht="14.45" customHeight="1">
      <c r="A199" s="31"/>
      <c r="B199" s="32"/>
      <c r="C199" s="197" t="s">
        <v>241</v>
      </c>
      <c r="D199" s="197" t="s">
        <v>256</v>
      </c>
      <c r="E199" s="198" t="s">
        <v>455</v>
      </c>
      <c r="F199" s="199" t="s">
        <v>456</v>
      </c>
      <c r="G199" s="200" t="s">
        <v>457</v>
      </c>
      <c r="H199" s="201">
        <v>0.65</v>
      </c>
      <c r="I199" s="202"/>
      <c r="J199" s="201">
        <f>ROUND(I199*H199,2)</f>
        <v>0</v>
      </c>
      <c r="K199" s="203"/>
      <c r="L199" s="204"/>
      <c r="M199" s="205" t="s">
        <v>1</v>
      </c>
      <c r="N199" s="206" t="s">
        <v>38</v>
      </c>
      <c r="O199" s="68"/>
      <c r="P199" s="193">
        <f>O199*H199</f>
        <v>0</v>
      </c>
      <c r="Q199" s="193">
        <v>1E-3</v>
      </c>
      <c r="R199" s="193">
        <f>Q199*H199</f>
        <v>6.5000000000000008E-4</v>
      </c>
      <c r="S199" s="193">
        <v>0</v>
      </c>
      <c r="T199" s="194">
        <f>S199*H199</f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220</v>
      </c>
      <c r="AT199" s="195" t="s">
        <v>256</v>
      </c>
      <c r="AU199" s="195" t="s">
        <v>180</v>
      </c>
      <c r="AY199" s="14" t="s">
        <v>172</v>
      </c>
      <c r="BE199" s="196">
        <f>IF(N199="základná",J199,0)</f>
        <v>0</v>
      </c>
      <c r="BF199" s="196">
        <f>IF(N199="znížená",J199,0)</f>
        <v>0</v>
      </c>
      <c r="BG199" s="196">
        <f>IF(N199="zákl. prenesená",J199,0)</f>
        <v>0</v>
      </c>
      <c r="BH199" s="196">
        <f>IF(N199="zníž. prenesená",J199,0)</f>
        <v>0</v>
      </c>
      <c r="BI199" s="196">
        <f>IF(N199="nulová",J199,0)</f>
        <v>0</v>
      </c>
      <c r="BJ199" s="14" t="s">
        <v>180</v>
      </c>
      <c r="BK199" s="196">
        <f>ROUND(I199*H199,2)</f>
        <v>0</v>
      </c>
      <c r="BL199" s="14" t="s">
        <v>179</v>
      </c>
      <c r="BM199" s="195" t="s">
        <v>458</v>
      </c>
    </row>
    <row r="200" spans="1:65" s="12" customFormat="1" ht="25.9" customHeight="1">
      <c r="B200" s="168"/>
      <c r="C200" s="169"/>
      <c r="D200" s="170" t="s">
        <v>71</v>
      </c>
      <c r="E200" s="171" t="s">
        <v>241</v>
      </c>
      <c r="F200" s="171" t="s">
        <v>242</v>
      </c>
      <c r="G200" s="169"/>
      <c r="H200" s="169"/>
      <c r="I200" s="172"/>
      <c r="J200" s="173">
        <f>BK200</f>
        <v>0</v>
      </c>
      <c r="K200" s="169"/>
      <c r="L200" s="174"/>
      <c r="M200" s="175"/>
      <c r="N200" s="176"/>
      <c r="O200" s="176"/>
      <c r="P200" s="177">
        <f>P201+P203+P205+P207+P210+P213+P217+P219+P222+P225+P228+P231</f>
        <v>0</v>
      </c>
      <c r="Q200" s="176"/>
      <c r="R200" s="177">
        <f>R201+R203+R205+R207+R210+R213+R217+R219+R222+R225+R228+R231</f>
        <v>112.615922</v>
      </c>
      <c r="S200" s="176"/>
      <c r="T200" s="178">
        <f>T201+T203+T205+T207+T210+T213+T217+T219+T222+T225+T228+T231</f>
        <v>0</v>
      </c>
      <c r="AR200" s="179" t="s">
        <v>80</v>
      </c>
      <c r="AT200" s="180" t="s">
        <v>71</v>
      </c>
      <c r="AU200" s="180" t="s">
        <v>72</v>
      </c>
      <c r="AY200" s="179" t="s">
        <v>172</v>
      </c>
      <c r="BK200" s="181">
        <f>BK201+BK203+BK205+BK207+BK210+BK213+BK217+BK219+BK222+BK225+BK228+BK231</f>
        <v>0</v>
      </c>
    </row>
    <row r="201" spans="1:65" s="12" customFormat="1" ht="22.9" customHeight="1">
      <c r="B201" s="168"/>
      <c r="C201" s="169"/>
      <c r="D201" s="170" t="s">
        <v>71</v>
      </c>
      <c r="E201" s="182" t="s">
        <v>512</v>
      </c>
      <c r="F201" s="182" t="s">
        <v>513</v>
      </c>
      <c r="G201" s="169"/>
      <c r="H201" s="169"/>
      <c r="I201" s="172"/>
      <c r="J201" s="183">
        <f>BK201</f>
        <v>0</v>
      </c>
      <c r="K201" s="169"/>
      <c r="L201" s="174"/>
      <c r="M201" s="175"/>
      <c r="N201" s="176"/>
      <c r="O201" s="176"/>
      <c r="P201" s="177">
        <f>P202</f>
        <v>0</v>
      </c>
      <c r="Q201" s="176"/>
      <c r="R201" s="177">
        <f>R202</f>
        <v>27.910018000000004</v>
      </c>
      <c r="S201" s="176"/>
      <c r="T201" s="178">
        <f>T202</f>
        <v>0</v>
      </c>
      <c r="AR201" s="179" t="s">
        <v>80</v>
      </c>
      <c r="AT201" s="180" t="s">
        <v>71</v>
      </c>
      <c r="AU201" s="180" t="s">
        <v>80</v>
      </c>
      <c r="AY201" s="179" t="s">
        <v>172</v>
      </c>
      <c r="BK201" s="181">
        <f>BK202</f>
        <v>0</v>
      </c>
    </row>
    <row r="202" spans="1:65" s="2" customFormat="1" ht="24.2" customHeight="1">
      <c r="A202" s="31"/>
      <c r="B202" s="32"/>
      <c r="C202" s="184" t="s">
        <v>385</v>
      </c>
      <c r="D202" s="184" t="s">
        <v>175</v>
      </c>
      <c r="E202" s="185" t="s">
        <v>515</v>
      </c>
      <c r="F202" s="186" t="s">
        <v>516</v>
      </c>
      <c r="G202" s="187" t="s">
        <v>235</v>
      </c>
      <c r="H202" s="188">
        <v>99.7</v>
      </c>
      <c r="I202" s="189"/>
      <c r="J202" s="188">
        <f>ROUND(I202*H202,2)</f>
        <v>0</v>
      </c>
      <c r="K202" s="190"/>
      <c r="L202" s="36"/>
      <c r="M202" s="191" t="s">
        <v>1</v>
      </c>
      <c r="N202" s="192" t="s">
        <v>38</v>
      </c>
      <c r="O202" s="68"/>
      <c r="P202" s="193">
        <f>O202*H202</f>
        <v>0</v>
      </c>
      <c r="Q202" s="193">
        <v>0.27994000000000002</v>
      </c>
      <c r="R202" s="193">
        <f>Q202*H202</f>
        <v>27.910018000000004</v>
      </c>
      <c r="S202" s="193">
        <v>0</v>
      </c>
      <c r="T202" s="194">
        <f>S202*H202</f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179</v>
      </c>
      <c r="AT202" s="195" t="s">
        <v>175</v>
      </c>
      <c r="AU202" s="195" t="s">
        <v>180</v>
      </c>
      <c r="AY202" s="14" t="s">
        <v>172</v>
      </c>
      <c r="BE202" s="196">
        <f>IF(N202="základná",J202,0)</f>
        <v>0</v>
      </c>
      <c r="BF202" s="196">
        <f>IF(N202="znížená",J202,0)</f>
        <v>0</v>
      </c>
      <c r="BG202" s="196">
        <f>IF(N202="zákl. prenesená",J202,0)</f>
        <v>0</v>
      </c>
      <c r="BH202" s="196">
        <f>IF(N202="zníž. prenesená",J202,0)</f>
        <v>0</v>
      </c>
      <c r="BI202" s="196">
        <f>IF(N202="nulová",J202,0)</f>
        <v>0</v>
      </c>
      <c r="BJ202" s="14" t="s">
        <v>180</v>
      </c>
      <c r="BK202" s="196">
        <f>ROUND(I202*H202,2)</f>
        <v>0</v>
      </c>
      <c r="BL202" s="14" t="s">
        <v>179</v>
      </c>
      <c r="BM202" s="195" t="s">
        <v>517</v>
      </c>
    </row>
    <row r="203" spans="1:65" s="12" customFormat="1" ht="22.9" customHeight="1">
      <c r="B203" s="168"/>
      <c r="C203" s="169"/>
      <c r="D203" s="170" t="s">
        <v>71</v>
      </c>
      <c r="E203" s="182" t="s">
        <v>518</v>
      </c>
      <c r="F203" s="182" t="s">
        <v>519</v>
      </c>
      <c r="G203" s="169"/>
      <c r="H203" s="169"/>
      <c r="I203" s="172"/>
      <c r="J203" s="183">
        <f>BK203</f>
        <v>0</v>
      </c>
      <c r="K203" s="169"/>
      <c r="L203" s="174"/>
      <c r="M203" s="175"/>
      <c r="N203" s="176"/>
      <c r="O203" s="176"/>
      <c r="P203" s="177">
        <f>P204</f>
        <v>0</v>
      </c>
      <c r="Q203" s="176"/>
      <c r="R203" s="177">
        <f>R204</f>
        <v>35.405464000000002</v>
      </c>
      <c r="S203" s="176"/>
      <c r="T203" s="178">
        <f>T204</f>
        <v>0</v>
      </c>
      <c r="AR203" s="179" t="s">
        <v>80</v>
      </c>
      <c r="AT203" s="180" t="s">
        <v>71</v>
      </c>
      <c r="AU203" s="180" t="s">
        <v>80</v>
      </c>
      <c r="AY203" s="179" t="s">
        <v>172</v>
      </c>
      <c r="BK203" s="181">
        <f>BK204</f>
        <v>0</v>
      </c>
    </row>
    <row r="204" spans="1:65" s="2" customFormat="1" ht="24.2" customHeight="1">
      <c r="A204" s="31"/>
      <c r="B204" s="32"/>
      <c r="C204" s="184" t="s">
        <v>386</v>
      </c>
      <c r="D204" s="184" t="s">
        <v>175</v>
      </c>
      <c r="E204" s="185" t="s">
        <v>521</v>
      </c>
      <c r="F204" s="186" t="s">
        <v>522</v>
      </c>
      <c r="G204" s="187" t="s">
        <v>235</v>
      </c>
      <c r="H204" s="188">
        <v>99.7</v>
      </c>
      <c r="I204" s="189"/>
      <c r="J204" s="188">
        <f>ROUND(I204*H204,2)</f>
        <v>0</v>
      </c>
      <c r="K204" s="190"/>
      <c r="L204" s="36"/>
      <c r="M204" s="191" t="s">
        <v>1</v>
      </c>
      <c r="N204" s="192" t="s">
        <v>38</v>
      </c>
      <c r="O204" s="68"/>
      <c r="P204" s="193">
        <f>O204*H204</f>
        <v>0</v>
      </c>
      <c r="Q204" s="193">
        <v>0.35511999999999999</v>
      </c>
      <c r="R204" s="193">
        <f>Q204*H204</f>
        <v>35.405464000000002</v>
      </c>
      <c r="S204" s="193">
        <v>0</v>
      </c>
      <c r="T204" s="194">
        <f>S204*H204</f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>IF(N204="základná",J204,0)</f>
        <v>0</v>
      </c>
      <c r="BF204" s="196">
        <f>IF(N204="znížená",J204,0)</f>
        <v>0</v>
      </c>
      <c r="BG204" s="196">
        <f>IF(N204="zákl. prenesená",J204,0)</f>
        <v>0</v>
      </c>
      <c r="BH204" s="196">
        <f>IF(N204="zníž. prenesená",J204,0)</f>
        <v>0</v>
      </c>
      <c r="BI204" s="196">
        <f>IF(N204="nulová",J204,0)</f>
        <v>0</v>
      </c>
      <c r="BJ204" s="14" t="s">
        <v>180</v>
      </c>
      <c r="BK204" s="196">
        <f>ROUND(I204*H204,2)</f>
        <v>0</v>
      </c>
      <c r="BL204" s="14" t="s">
        <v>179</v>
      </c>
      <c r="BM204" s="195" t="s">
        <v>523</v>
      </c>
    </row>
    <row r="205" spans="1:65" s="12" customFormat="1" ht="22.9" customHeight="1">
      <c r="B205" s="168"/>
      <c r="C205" s="169"/>
      <c r="D205" s="170" t="s">
        <v>71</v>
      </c>
      <c r="E205" s="182" t="s">
        <v>243</v>
      </c>
      <c r="F205" s="182" t="s">
        <v>244</v>
      </c>
      <c r="G205" s="169"/>
      <c r="H205" s="169"/>
      <c r="I205" s="172"/>
      <c r="J205" s="183">
        <f>BK205</f>
        <v>0</v>
      </c>
      <c r="K205" s="169"/>
      <c r="L205" s="174"/>
      <c r="M205" s="175"/>
      <c r="N205" s="176"/>
      <c r="O205" s="176"/>
      <c r="P205" s="177">
        <f>P206</f>
        <v>0</v>
      </c>
      <c r="Q205" s="176"/>
      <c r="R205" s="177">
        <f>R206</f>
        <v>12.927102</v>
      </c>
      <c r="S205" s="176"/>
      <c r="T205" s="178">
        <f>T206</f>
        <v>0</v>
      </c>
      <c r="AR205" s="179" t="s">
        <v>80</v>
      </c>
      <c r="AT205" s="180" t="s">
        <v>71</v>
      </c>
      <c r="AU205" s="180" t="s">
        <v>80</v>
      </c>
      <c r="AY205" s="179" t="s">
        <v>172</v>
      </c>
      <c r="BK205" s="181">
        <f>BK206</f>
        <v>0</v>
      </c>
    </row>
    <row r="206" spans="1:65" s="2" customFormat="1" ht="24.2" customHeight="1">
      <c r="A206" s="31"/>
      <c r="B206" s="32"/>
      <c r="C206" s="184" t="s">
        <v>391</v>
      </c>
      <c r="D206" s="184" t="s">
        <v>175</v>
      </c>
      <c r="E206" s="185" t="s">
        <v>246</v>
      </c>
      <c r="F206" s="186" t="s">
        <v>247</v>
      </c>
      <c r="G206" s="187" t="s">
        <v>235</v>
      </c>
      <c r="H206" s="188">
        <v>99.7</v>
      </c>
      <c r="I206" s="189"/>
      <c r="J206" s="188">
        <f>ROUND(I206*H206,2)</f>
        <v>0</v>
      </c>
      <c r="K206" s="190"/>
      <c r="L206" s="36"/>
      <c r="M206" s="191" t="s">
        <v>1</v>
      </c>
      <c r="N206" s="192" t="s">
        <v>38</v>
      </c>
      <c r="O206" s="68"/>
      <c r="P206" s="193">
        <f>O206*H206</f>
        <v>0</v>
      </c>
      <c r="Q206" s="193">
        <v>0.12966</v>
      </c>
      <c r="R206" s="193">
        <f>Q206*H206</f>
        <v>12.927102</v>
      </c>
      <c r="S206" s="193">
        <v>0</v>
      </c>
      <c r="T206" s="194">
        <f>S206*H206</f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179</v>
      </c>
      <c r="AT206" s="195" t="s">
        <v>175</v>
      </c>
      <c r="AU206" s="195" t="s">
        <v>180</v>
      </c>
      <c r="AY206" s="14" t="s">
        <v>172</v>
      </c>
      <c r="BE206" s="196">
        <f>IF(N206="základná",J206,0)</f>
        <v>0</v>
      </c>
      <c r="BF206" s="196">
        <f>IF(N206="znížená",J206,0)</f>
        <v>0</v>
      </c>
      <c r="BG206" s="196">
        <f>IF(N206="zákl. prenesená",J206,0)</f>
        <v>0</v>
      </c>
      <c r="BH206" s="196">
        <f>IF(N206="zníž. prenesená",J206,0)</f>
        <v>0</v>
      </c>
      <c r="BI206" s="196">
        <f>IF(N206="nulová",J206,0)</f>
        <v>0</v>
      </c>
      <c r="BJ206" s="14" t="s">
        <v>180</v>
      </c>
      <c r="BK206" s="196">
        <f>ROUND(I206*H206,2)</f>
        <v>0</v>
      </c>
      <c r="BL206" s="14" t="s">
        <v>179</v>
      </c>
      <c r="BM206" s="195" t="s">
        <v>248</v>
      </c>
    </row>
    <row r="207" spans="1:65" s="12" customFormat="1" ht="22.9" customHeight="1">
      <c r="B207" s="168"/>
      <c r="C207" s="169"/>
      <c r="D207" s="170" t="s">
        <v>71</v>
      </c>
      <c r="E207" s="182" t="s">
        <v>674</v>
      </c>
      <c r="F207" s="182" t="s">
        <v>675</v>
      </c>
      <c r="G207" s="169"/>
      <c r="H207" s="169"/>
      <c r="I207" s="172"/>
      <c r="J207" s="183">
        <f>BK207</f>
        <v>0</v>
      </c>
      <c r="K207" s="169"/>
      <c r="L207" s="174"/>
      <c r="M207" s="175"/>
      <c r="N207" s="176"/>
      <c r="O207" s="176"/>
      <c r="P207" s="177">
        <f>SUM(P208:P209)</f>
        <v>0</v>
      </c>
      <c r="Q207" s="176"/>
      <c r="R207" s="177">
        <f>SUM(R208:R209)</f>
        <v>4.3094160000000006</v>
      </c>
      <c r="S207" s="176"/>
      <c r="T207" s="178">
        <f>SUM(T208:T209)</f>
        <v>0</v>
      </c>
      <c r="AR207" s="179" t="s">
        <v>80</v>
      </c>
      <c r="AT207" s="180" t="s">
        <v>71</v>
      </c>
      <c r="AU207" s="180" t="s">
        <v>80</v>
      </c>
      <c r="AY207" s="179" t="s">
        <v>172</v>
      </c>
      <c r="BK207" s="181">
        <f>SUM(BK208:BK209)</f>
        <v>0</v>
      </c>
    </row>
    <row r="208" spans="1:65" s="2" customFormat="1" ht="24.2" customHeight="1">
      <c r="A208" s="31"/>
      <c r="B208" s="32"/>
      <c r="C208" s="184" t="s">
        <v>398</v>
      </c>
      <c r="D208" s="184" t="s">
        <v>175</v>
      </c>
      <c r="E208" s="185" t="s">
        <v>676</v>
      </c>
      <c r="F208" s="186" t="s">
        <v>677</v>
      </c>
      <c r="G208" s="187" t="s">
        <v>235</v>
      </c>
      <c r="H208" s="188">
        <v>3.6</v>
      </c>
      <c r="I208" s="189"/>
      <c r="J208" s="188">
        <f>ROUND(I208*H208,2)</f>
        <v>0</v>
      </c>
      <c r="K208" s="190"/>
      <c r="L208" s="36"/>
      <c r="M208" s="191" t="s">
        <v>1</v>
      </c>
      <c r="N208" s="192" t="s">
        <v>38</v>
      </c>
      <c r="O208" s="68"/>
      <c r="P208" s="193">
        <f>O208*H208</f>
        <v>0</v>
      </c>
      <c r="Q208" s="193">
        <v>0.69142999999999999</v>
      </c>
      <c r="R208" s="193">
        <f>Q208*H208</f>
        <v>2.4891480000000001</v>
      </c>
      <c r="S208" s="193">
        <v>0</v>
      </c>
      <c r="T208" s="194">
        <f>S208*H208</f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95" t="s">
        <v>179</v>
      </c>
      <c r="AT208" s="195" t="s">
        <v>175</v>
      </c>
      <c r="AU208" s="195" t="s">
        <v>180</v>
      </c>
      <c r="AY208" s="14" t="s">
        <v>172</v>
      </c>
      <c r="BE208" s="196">
        <f>IF(N208="základná",J208,0)</f>
        <v>0</v>
      </c>
      <c r="BF208" s="196">
        <f>IF(N208="znížená",J208,0)</f>
        <v>0</v>
      </c>
      <c r="BG208" s="196">
        <f>IF(N208="zákl. prenesená",J208,0)</f>
        <v>0</v>
      </c>
      <c r="BH208" s="196">
        <f>IF(N208="zníž. prenesená",J208,0)</f>
        <v>0</v>
      </c>
      <c r="BI208" s="196">
        <f>IF(N208="nulová",J208,0)</f>
        <v>0</v>
      </c>
      <c r="BJ208" s="14" t="s">
        <v>180</v>
      </c>
      <c r="BK208" s="196">
        <f>ROUND(I208*H208,2)</f>
        <v>0</v>
      </c>
      <c r="BL208" s="14" t="s">
        <v>179</v>
      </c>
      <c r="BM208" s="195" t="s">
        <v>678</v>
      </c>
    </row>
    <row r="209" spans="1:65" s="2" customFormat="1" ht="24.2" customHeight="1">
      <c r="A209" s="31"/>
      <c r="B209" s="32"/>
      <c r="C209" s="184" t="s">
        <v>402</v>
      </c>
      <c r="D209" s="184" t="s">
        <v>175</v>
      </c>
      <c r="E209" s="185" t="s">
        <v>679</v>
      </c>
      <c r="F209" s="186" t="s">
        <v>680</v>
      </c>
      <c r="G209" s="187" t="s">
        <v>235</v>
      </c>
      <c r="H209" s="188">
        <v>3.6</v>
      </c>
      <c r="I209" s="189"/>
      <c r="J209" s="188">
        <f>ROUND(I209*H209,2)</f>
        <v>0</v>
      </c>
      <c r="K209" s="190"/>
      <c r="L209" s="36"/>
      <c r="M209" s="191" t="s">
        <v>1</v>
      </c>
      <c r="N209" s="192" t="s">
        <v>38</v>
      </c>
      <c r="O209" s="68"/>
      <c r="P209" s="193">
        <f>O209*H209</f>
        <v>0</v>
      </c>
      <c r="Q209" s="193">
        <v>0.50563000000000002</v>
      </c>
      <c r="R209" s="193">
        <f>Q209*H209</f>
        <v>1.8202680000000002</v>
      </c>
      <c r="S209" s="193">
        <v>0</v>
      </c>
      <c r="T209" s="194">
        <f>S209*H209</f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179</v>
      </c>
      <c r="AT209" s="195" t="s">
        <v>175</v>
      </c>
      <c r="AU209" s="195" t="s">
        <v>180</v>
      </c>
      <c r="AY209" s="14" t="s">
        <v>172</v>
      </c>
      <c r="BE209" s="196">
        <f>IF(N209="základná",J209,0)</f>
        <v>0</v>
      </c>
      <c r="BF209" s="196">
        <f>IF(N209="znížená",J209,0)</f>
        <v>0</v>
      </c>
      <c r="BG209" s="196">
        <f>IF(N209="zákl. prenesená",J209,0)</f>
        <v>0</v>
      </c>
      <c r="BH209" s="196">
        <f>IF(N209="zníž. prenesená",J209,0)</f>
        <v>0</v>
      </c>
      <c r="BI209" s="196">
        <f>IF(N209="nulová",J209,0)</f>
        <v>0</v>
      </c>
      <c r="BJ209" s="14" t="s">
        <v>180</v>
      </c>
      <c r="BK209" s="196">
        <f>ROUND(I209*H209,2)</f>
        <v>0</v>
      </c>
      <c r="BL209" s="14" t="s">
        <v>179</v>
      </c>
      <c r="BM209" s="195" t="s">
        <v>681</v>
      </c>
    </row>
    <row r="210" spans="1:65" s="12" customFormat="1" ht="22.9" customHeight="1">
      <c r="B210" s="168"/>
      <c r="C210" s="169"/>
      <c r="D210" s="170" t="s">
        <v>71</v>
      </c>
      <c r="E210" s="182" t="s">
        <v>561</v>
      </c>
      <c r="F210" s="182" t="s">
        <v>562</v>
      </c>
      <c r="G210" s="169"/>
      <c r="H210" s="169"/>
      <c r="I210" s="172"/>
      <c r="J210" s="183">
        <f>BK210</f>
        <v>0</v>
      </c>
      <c r="K210" s="169"/>
      <c r="L210" s="174"/>
      <c r="M210" s="175"/>
      <c r="N210" s="176"/>
      <c r="O210" s="176"/>
      <c r="P210" s="177">
        <f>SUM(P211:P212)</f>
        <v>0</v>
      </c>
      <c r="Q210" s="176"/>
      <c r="R210" s="177">
        <f>SUM(R211:R212)</f>
        <v>9.2530000000000001</v>
      </c>
      <c r="S210" s="176"/>
      <c r="T210" s="178">
        <f>SUM(T211:T212)</f>
        <v>0</v>
      </c>
      <c r="AR210" s="179" t="s">
        <v>80</v>
      </c>
      <c r="AT210" s="180" t="s">
        <v>71</v>
      </c>
      <c r="AU210" s="180" t="s">
        <v>80</v>
      </c>
      <c r="AY210" s="179" t="s">
        <v>172</v>
      </c>
      <c r="BK210" s="181">
        <f>SUM(BK211:BK212)</f>
        <v>0</v>
      </c>
    </row>
    <row r="211" spans="1:65" s="2" customFormat="1" ht="24.2" customHeight="1">
      <c r="A211" s="31"/>
      <c r="B211" s="32"/>
      <c r="C211" s="184" t="s">
        <v>406</v>
      </c>
      <c r="D211" s="184" t="s">
        <v>175</v>
      </c>
      <c r="E211" s="185" t="s">
        <v>564</v>
      </c>
      <c r="F211" s="186" t="s">
        <v>565</v>
      </c>
      <c r="G211" s="187" t="s">
        <v>235</v>
      </c>
      <c r="H211" s="188">
        <v>31.3</v>
      </c>
      <c r="I211" s="189"/>
      <c r="J211" s="188">
        <f>ROUND(I211*H211,2)</f>
        <v>0</v>
      </c>
      <c r="K211" s="190"/>
      <c r="L211" s="36"/>
      <c r="M211" s="191" t="s">
        <v>1</v>
      </c>
      <c r="N211" s="192" t="s">
        <v>38</v>
      </c>
      <c r="O211" s="68"/>
      <c r="P211" s="193">
        <f>O211*H211</f>
        <v>0</v>
      </c>
      <c r="Q211" s="193">
        <v>0.112</v>
      </c>
      <c r="R211" s="193">
        <f>Q211*H211</f>
        <v>3.5056000000000003</v>
      </c>
      <c r="S211" s="193">
        <v>0</v>
      </c>
      <c r="T211" s="194">
        <f>S211*H211</f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>IF(N211="základná",J211,0)</f>
        <v>0</v>
      </c>
      <c r="BF211" s="196">
        <f>IF(N211="znížená",J211,0)</f>
        <v>0</v>
      </c>
      <c r="BG211" s="196">
        <f>IF(N211="zákl. prenesená",J211,0)</f>
        <v>0</v>
      </c>
      <c r="BH211" s="196">
        <f>IF(N211="zníž. prenesená",J211,0)</f>
        <v>0</v>
      </c>
      <c r="BI211" s="196">
        <f>IF(N211="nulová",J211,0)</f>
        <v>0</v>
      </c>
      <c r="BJ211" s="14" t="s">
        <v>180</v>
      </c>
      <c r="BK211" s="196">
        <f>ROUND(I211*H211,2)</f>
        <v>0</v>
      </c>
      <c r="BL211" s="14" t="s">
        <v>179</v>
      </c>
      <c r="BM211" s="195" t="s">
        <v>566</v>
      </c>
    </row>
    <row r="212" spans="1:65" s="2" customFormat="1" ht="14.45" customHeight="1">
      <c r="A212" s="31"/>
      <c r="B212" s="32"/>
      <c r="C212" s="197" t="s">
        <v>412</v>
      </c>
      <c r="D212" s="197" t="s">
        <v>256</v>
      </c>
      <c r="E212" s="198" t="s">
        <v>568</v>
      </c>
      <c r="F212" s="199" t="s">
        <v>569</v>
      </c>
      <c r="G212" s="200" t="s">
        <v>235</v>
      </c>
      <c r="H212" s="201">
        <v>31.93</v>
      </c>
      <c r="I212" s="202"/>
      <c r="J212" s="201">
        <f>ROUND(I212*H212,2)</f>
        <v>0</v>
      </c>
      <c r="K212" s="203"/>
      <c r="L212" s="204"/>
      <c r="M212" s="205" t="s">
        <v>1</v>
      </c>
      <c r="N212" s="206" t="s">
        <v>38</v>
      </c>
      <c r="O212" s="68"/>
      <c r="P212" s="193">
        <f>O212*H212</f>
        <v>0</v>
      </c>
      <c r="Q212" s="193">
        <v>0.18</v>
      </c>
      <c r="R212" s="193">
        <f>Q212*H212</f>
        <v>5.7473999999999998</v>
      </c>
      <c r="S212" s="193">
        <v>0</v>
      </c>
      <c r="T212" s="194">
        <f>S212*H212</f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220</v>
      </c>
      <c r="AT212" s="195" t="s">
        <v>256</v>
      </c>
      <c r="AU212" s="195" t="s">
        <v>180</v>
      </c>
      <c r="AY212" s="14" t="s">
        <v>172</v>
      </c>
      <c r="BE212" s="196">
        <f>IF(N212="základná",J212,0)</f>
        <v>0</v>
      </c>
      <c r="BF212" s="196">
        <f>IF(N212="znížená",J212,0)</f>
        <v>0</v>
      </c>
      <c r="BG212" s="196">
        <f>IF(N212="zákl. prenesená",J212,0)</f>
        <v>0</v>
      </c>
      <c r="BH212" s="196">
        <f>IF(N212="zníž. prenesená",J212,0)</f>
        <v>0</v>
      </c>
      <c r="BI212" s="196">
        <f>IF(N212="nulová",J212,0)</f>
        <v>0</v>
      </c>
      <c r="BJ212" s="14" t="s">
        <v>180</v>
      </c>
      <c r="BK212" s="196">
        <f>ROUND(I212*H212,2)</f>
        <v>0</v>
      </c>
      <c r="BL212" s="14" t="s">
        <v>179</v>
      </c>
      <c r="BM212" s="195" t="s">
        <v>570</v>
      </c>
    </row>
    <row r="213" spans="1:65" s="12" customFormat="1" ht="22.9" customHeight="1">
      <c r="B213" s="168"/>
      <c r="C213" s="169"/>
      <c r="D213" s="170" t="s">
        <v>71</v>
      </c>
      <c r="E213" s="182" t="s">
        <v>249</v>
      </c>
      <c r="F213" s="182" t="s">
        <v>250</v>
      </c>
      <c r="G213" s="169"/>
      <c r="H213" s="169"/>
      <c r="I213" s="172"/>
      <c r="J213" s="183">
        <f>BK213</f>
        <v>0</v>
      </c>
      <c r="K213" s="169"/>
      <c r="L213" s="174"/>
      <c r="M213" s="175"/>
      <c r="N213" s="176"/>
      <c r="O213" s="176"/>
      <c r="P213" s="177">
        <f>SUM(P214:P216)</f>
        <v>0</v>
      </c>
      <c r="Q213" s="176"/>
      <c r="R213" s="177">
        <f>SUM(R214:R216)</f>
        <v>0.98572000000000004</v>
      </c>
      <c r="S213" s="176"/>
      <c r="T213" s="178">
        <f>SUM(T214:T216)</f>
        <v>0</v>
      </c>
      <c r="AR213" s="179" t="s">
        <v>80</v>
      </c>
      <c r="AT213" s="180" t="s">
        <v>71</v>
      </c>
      <c r="AU213" s="180" t="s">
        <v>80</v>
      </c>
      <c r="AY213" s="179" t="s">
        <v>172</v>
      </c>
      <c r="BK213" s="181">
        <f>SUM(BK214:BK216)</f>
        <v>0</v>
      </c>
    </row>
    <row r="214" spans="1:65" s="2" customFormat="1" ht="24.2" customHeight="1">
      <c r="A214" s="31"/>
      <c r="B214" s="32"/>
      <c r="C214" s="184" t="s">
        <v>416</v>
      </c>
      <c r="D214" s="184" t="s">
        <v>175</v>
      </c>
      <c r="E214" s="185" t="s">
        <v>252</v>
      </c>
      <c r="F214" s="186" t="s">
        <v>253</v>
      </c>
      <c r="G214" s="187" t="s">
        <v>211</v>
      </c>
      <c r="H214" s="188">
        <v>2</v>
      </c>
      <c r="I214" s="189"/>
      <c r="J214" s="188">
        <f>ROUND(I214*H214,2)</f>
        <v>0</v>
      </c>
      <c r="K214" s="190"/>
      <c r="L214" s="36"/>
      <c r="M214" s="191" t="s">
        <v>1</v>
      </c>
      <c r="N214" s="192" t="s">
        <v>38</v>
      </c>
      <c r="O214" s="68"/>
      <c r="P214" s="193">
        <f>O214*H214</f>
        <v>0</v>
      </c>
      <c r="Q214" s="193">
        <v>0.44266</v>
      </c>
      <c r="R214" s="193">
        <f>Q214*H214</f>
        <v>0.88532</v>
      </c>
      <c r="S214" s="193">
        <v>0</v>
      </c>
      <c r="T214" s="194">
        <f>S214*H214</f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179</v>
      </c>
      <c r="AT214" s="195" t="s">
        <v>175</v>
      </c>
      <c r="AU214" s="195" t="s">
        <v>180</v>
      </c>
      <c r="AY214" s="14" t="s">
        <v>172</v>
      </c>
      <c r="BE214" s="196">
        <f>IF(N214="základná",J214,0)</f>
        <v>0</v>
      </c>
      <c r="BF214" s="196">
        <f>IF(N214="znížená",J214,0)</f>
        <v>0</v>
      </c>
      <c r="BG214" s="196">
        <f>IF(N214="zákl. prenesená",J214,0)</f>
        <v>0</v>
      </c>
      <c r="BH214" s="196">
        <f>IF(N214="zníž. prenesená",J214,0)</f>
        <v>0</v>
      </c>
      <c r="BI214" s="196">
        <f>IF(N214="nulová",J214,0)</f>
        <v>0</v>
      </c>
      <c r="BJ214" s="14" t="s">
        <v>180</v>
      </c>
      <c r="BK214" s="196">
        <f>ROUND(I214*H214,2)</f>
        <v>0</v>
      </c>
      <c r="BL214" s="14" t="s">
        <v>179</v>
      </c>
      <c r="BM214" s="195" t="s">
        <v>682</v>
      </c>
    </row>
    <row r="215" spans="1:65" s="2" customFormat="1" ht="24.2" customHeight="1">
      <c r="A215" s="31"/>
      <c r="B215" s="32"/>
      <c r="C215" s="197" t="s">
        <v>422</v>
      </c>
      <c r="D215" s="197" t="s">
        <v>256</v>
      </c>
      <c r="E215" s="198" t="s">
        <v>257</v>
      </c>
      <c r="F215" s="199" t="s">
        <v>258</v>
      </c>
      <c r="G215" s="200" t="s">
        <v>211</v>
      </c>
      <c r="H215" s="201">
        <v>2</v>
      </c>
      <c r="I215" s="202"/>
      <c r="J215" s="201">
        <f>ROUND(I215*H215,2)</f>
        <v>0</v>
      </c>
      <c r="K215" s="203"/>
      <c r="L215" s="204"/>
      <c r="M215" s="205" t="s">
        <v>1</v>
      </c>
      <c r="N215" s="206" t="s">
        <v>38</v>
      </c>
      <c r="O215" s="68"/>
      <c r="P215" s="193">
        <f>O215*H215</f>
        <v>0</v>
      </c>
      <c r="Q215" s="193">
        <v>4.3799999999999999E-2</v>
      </c>
      <c r="R215" s="193">
        <f>Q215*H215</f>
        <v>8.7599999999999997E-2</v>
      </c>
      <c r="S215" s="193">
        <v>0</v>
      </c>
      <c r="T215" s="194">
        <f>S215*H215</f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220</v>
      </c>
      <c r="AT215" s="195" t="s">
        <v>256</v>
      </c>
      <c r="AU215" s="195" t="s">
        <v>180</v>
      </c>
      <c r="AY215" s="14" t="s">
        <v>172</v>
      </c>
      <c r="BE215" s="196">
        <f>IF(N215="základná",J215,0)</f>
        <v>0</v>
      </c>
      <c r="BF215" s="196">
        <f>IF(N215="znížená",J215,0)</f>
        <v>0</v>
      </c>
      <c r="BG215" s="196">
        <f>IF(N215="zákl. prenesená",J215,0)</f>
        <v>0</v>
      </c>
      <c r="BH215" s="196">
        <f>IF(N215="zníž. prenesená",J215,0)</f>
        <v>0</v>
      </c>
      <c r="BI215" s="196">
        <f>IF(N215="nulová",J215,0)</f>
        <v>0</v>
      </c>
      <c r="BJ215" s="14" t="s">
        <v>180</v>
      </c>
      <c r="BK215" s="196">
        <f>ROUND(I215*H215,2)</f>
        <v>0</v>
      </c>
      <c r="BL215" s="14" t="s">
        <v>179</v>
      </c>
      <c r="BM215" s="195" t="s">
        <v>683</v>
      </c>
    </row>
    <row r="216" spans="1:65" s="2" customFormat="1" ht="24.2" customHeight="1">
      <c r="A216" s="31"/>
      <c r="B216" s="32"/>
      <c r="C216" s="197" t="s">
        <v>426</v>
      </c>
      <c r="D216" s="197" t="s">
        <v>256</v>
      </c>
      <c r="E216" s="198" t="s">
        <v>261</v>
      </c>
      <c r="F216" s="199" t="s">
        <v>262</v>
      </c>
      <c r="G216" s="200" t="s">
        <v>211</v>
      </c>
      <c r="H216" s="201">
        <v>2</v>
      </c>
      <c r="I216" s="202"/>
      <c r="J216" s="201">
        <f>ROUND(I216*H216,2)</f>
        <v>0</v>
      </c>
      <c r="K216" s="203"/>
      <c r="L216" s="204"/>
      <c r="M216" s="205" t="s">
        <v>1</v>
      </c>
      <c r="N216" s="206" t="s">
        <v>38</v>
      </c>
      <c r="O216" s="68"/>
      <c r="P216" s="193">
        <f>O216*H216</f>
        <v>0</v>
      </c>
      <c r="Q216" s="193">
        <v>6.4000000000000003E-3</v>
      </c>
      <c r="R216" s="193">
        <f>Q216*H216</f>
        <v>1.2800000000000001E-2</v>
      </c>
      <c r="S216" s="193">
        <v>0</v>
      </c>
      <c r="T216" s="194">
        <f>S216*H216</f>
        <v>0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95" t="s">
        <v>220</v>
      </c>
      <c r="AT216" s="195" t="s">
        <v>256</v>
      </c>
      <c r="AU216" s="195" t="s">
        <v>180</v>
      </c>
      <c r="AY216" s="14" t="s">
        <v>172</v>
      </c>
      <c r="BE216" s="196">
        <f>IF(N216="základná",J216,0)</f>
        <v>0</v>
      </c>
      <c r="BF216" s="196">
        <f>IF(N216="znížená",J216,0)</f>
        <v>0</v>
      </c>
      <c r="BG216" s="196">
        <f>IF(N216="zákl. prenesená",J216,0)</f>
        <v>0</v>
      </c>
      <c r="BH216" s="196">
        <f>IF(N216="zníž. prenesená",J216,0)</f>
        <v>0</v>
      </c>
      <c r="BI216" s="196">
        <f>IF(N216="nulová",J216,0)</f>
        <v>0</v>
      </c>
      <c r="BJ216" s="14" t="s">
        <v>180</v>
      </c>
      <c r="BK216" s="196">
        <f>ROUND(I216*H216,2)</f>
        <v>0</v>
      </c>
      <c r="BL216" s="14" t="s">
        <v>179</v>
      </c>
      <c r="BM216" s="195" t="s">
        <v>684</v>
      </c>
    </row>
    <row r="217" spans="1:65" s="12" customFormat="1" ht="22.9" customHeight="1">
      <c r="B217" s="168"/>
      <c r="C217" s="169"/>
      <c r="D217" s="170" t="s">
        <v>71</v>
      </c>
      <c r="E217" s="182" t="s">
        <v>264</v>
      </c>
      <c r="F217" s="182" t="s">
        <v>265</v>
      </c>
      <c r="G217" s="169"/>
      <c r="H217" s="169"/>
      <c r="I217" s="172"/>
      <c r="J217" s="183">
        <f>BK217</f>
        <v>0</v>
      </c>
      <c r="K217" s="169"/>
      <c r="L217" s="174"/>
      <c r="M217" s="175"/>
      <c r="N217" s="176"/>
      <c r="O217" s="176"/>
      <c r="P217" s="177">
        <f>P218</f>
        <v>0</v>
      </c>
      <c r="Q217" s="176"/>
      <c r="R217" s="177">
        <f>R218</f>
        <v>0.30599999999999999</v>
      </c>
      <c r="S217" s="176"/>
      <c r="T217" s="178">
        <f>T218</f>
        <v>0</v>
      </c>
      <c r="AR217" s="179" t="s">
        <v>80</v>
      </c>
      <c r="AT217" s="180" t="s">
        <v>71</v>
      </c>
      <c r="AU217" s="180" t="s">
        <v>80</v>
      </c>
      <c r="AY217" s="179" t="s">
        <v>172</v>
      </c>
      <c r="BK217" s="181">
        <f>BK218</f>
        <v>0</v>
      </c>
    </row>
    <row r="218" spans="1:65" s="2" customFormat="1" ht="37.9" customHeight="1">
      <c r="A218" s="31"/>
      <c r="B218" s="32"/>
      <c r="C218" s="184" t="s">
        <v>432</v>
      </c>
      <c r="D218" s="184" t="s">
        <v>175</v>
      </c>
      <c r="E218" s="185" t="s">
        <v>267</v>
      </c>
      <c r="F218" s="186" t="s">
        <v>268</v>
      </c>
      <c r="G218" s="187" t="s">
        <v>235</v>
      </c>
      <c r="H218" s="188">
        <v>90</v>
      </c>
      <c r="I218" s="189"/>
      <c r="J218" s="188">
        <f>ROUND(I218*H218,2)</f>
        <v>0</v>
      </c>
      <c r="K218" s="190"/>
      <c r="L218" s="36"/>
      <c r="M218" s="191" t="s">
        <v>1</v>
      </c>
      <c r="N218" s="192" t="s">
        <v>38</v>
      </c>
      <c r="O218" s="68"/>
      <c r="P218" s="193">
        <f>O218*H218</f>
        <v>0</v>
      </c>
      <c r="Q218" s="193">
        <v>3.3999999999999998E-3</v>
      </c>
      <c r="R218" s="193">
        <f>Q218*H218</f>
        <v>0.30599999999999999</v>
      </c>
      <c r="S218" s="193">
        <v>0</v>
      </c>
      <c r="T218" s="194">
        <f>S218*H218</f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179</v>
      </c>
      <c r="AT218" s="195" t="s">
        <v>175</v>
      </c>
      <c r="AU218" s="195" t="s">
        <v>180</v>
      </c>
      <c r="AY218" s="14" t="s">
        <v>172</v>
      </c>
      <c r="BE218" s="196">
        <f>IF(N218="základná",J218,0)</f>
        <v>0</v>
      </c>
      <c r="BF218" s="196">
        <f>IF(N218="znížená",J218,0)</f>
        <v>0</v>
      </c>
      <c r="BG218" s="196">
        <f>IF(N218="zákl. prenesená",J218,0)</f>
        <v>0</v>
      </c>
      <c r="BH218" s="196">
        <f>IF(N218="zníž. prenesená",J218,0)</f>
        <v>0</v>
      </c>
      <c r="BI218" s="196">
        <f>IF(N218="nulová",J218,0)</f>
        <v>0</v>
      </c>
      <c r="BJ218" s="14" t="s">
        <v>180</v>
      </c>
      <c r="BK218" s="196">
        <f>ROUND(I218*H218,2)</f>
        <v>0</v>
      </c>
      <c r="BL218" s="14" t="s">
        <v>179</v>
      </c>
      <c r="BM218" s="195" t="s">
        <v>685</v>
      </c>
    </row>
    <row r="219" spans="1:65" s="12" customFormat="1" ht="22.9" customHeight="1">
      <c r="B219" s="168"/>
      <c r="C219" s="169"/>
      <c r="D219" s="170" t="s">
        <v>71</v>
      </c>
      <c r="E219" s="182" t="s">
        <v>686</v>
      </c>
      <c r="F219" s="182" t="s">
        <v>687</v>
      </c>
      <c r="G219" s="169"/>
      <c r="H219" s="169"/>
      <c r="I219" s="172"/>
      <c r="J219" s="183">
        <f>BK219</f>
        <v>0</v>
      </c>
      <c r="K219" s="169"/>
      <c r="L219" s="174"/>
      <c r="M219" s="175"/>
      <c r="N219" s="176"/>
      <c r="O219" s="176"/>
      <c r="P219" s="177">
        <f>SUM(P220:P221)</f>
        <v>0</v>
      </c>
      <c r="Q219" s="176"/>
      <c r="R219" s="177">
        <f>SUM(R220:R221)</f>
        <v>5.647964</v>
      </c>
      <c r="S219" s="176"/>
      <c r="T219" s="178">
        <f>SUM(T220:T221)</f>
        <v>0</v>
      </c>
      <c r="AR219" s="179" t="s">
        <v>80</v>
      </c>
      <c r="AT219" s="180" t="s">
        <v>71</v>
      </c>
      <c r="AU219" s="180" t="s">
        <v>80</v>
      </c>
      <c r="AY219" s="179" t="s">
        <v>172</v>
      </c>
      <c r="BK219" s="181">
        <f>SUM(BK220:BK221)</f>
        <v>0</v>
      </c>
    </row>
    <row r="220" spans="1:65" s="2" customFormat="1" ht="24.2" customHeight="1">
      <c r="A220" s="31"/>
      <c r="B220" s="32"/>
      <c r="C220" s="184" t="s">
        <v>438</v>
      </c>
      <c r="D220" s="184" t="s">
        <v>175</v>
      </c>
      <c r="E220" s="185" t="s">
        <v>688</v>
      </c>
      <c r="F220" s="186" t="s">
        <v>689</v>
      </c>
      <c r="G220" s="187" t="s">
        <v>337</v>
      </c>
      <c r="H220" s="188">
        <v>17.2</v>
      </c>
      <c r="I220" s="189"/>
      <c r="J220" s="188">
        <f>ROUND(I220*H220,2)</f>
        <v>0</v>
      </c>
      <c r="K220" s="190"/>
      <c r="L220" s="36"/>
      <c r="M220" s="191" t="s">
        <v>1</v>
      </c>
      <c r="N220" s="192" t="s">
        <v>38</v>
      </c>
      <c r="O220" s="68"/>
      <c r="P220" s="193">
        <f>O220*H220</f>
        <v>0</v>
      </c>
      <c r="Q220" s="193">
        <v>0.10836999999999999</v>
      </c>
      <c r="R220" s="193">
        <f>Q220*H220</f>
        <v>1.8639639999999997</v>
      </c>
      <c r="S220" s="193">
        <v>0</v>
      </c>
      <c r="T220" s="194">
        <f>S220*H220</f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95" t="s">
        <v>179</v>
      </c>
      <c r="AT220" s="195" t="s">
        <v>175</v>
      </c>
      <c r="AU220" s="195" t="s">
        <v>180</v>
      </c>
      <c r="AY220" s="14" t="s">
        <v>172</v>
      </c>
      <c r="BE220" s="196">
        <f>IF(N220="základná",J220,0)</f>
        <v>0</v>
      </c>
      <c r="BF220" s="196">
        <f>IF(N220="znížená",J220,0)</f>
        <v>0</v>
      </c>
      <c r="BG220" s="196">
        <f>IF(N220="zákl. prenesená",J220,0)</f>
        <v>0</v>
      </c>
      <c r="BH220" s="196">
        <f>IF(N220="zníž. prenesená",J220,0)</f>
        <v>0</v>
      </c>
      <c r="BI220" s="196">
        <f>IF(N220="nulová",J220,0)</f>
        <v>0</v>
      </c>
      <c r="BJ220" s="14" t="s">
        <v>180</v>
      </c>
      <c r="BK220" s="196">
        <f>ROUND(I220*H220,2)</f>
        <v>0</v>
      </c>
      <c r="BL220" s="14" t="s">
        <v>179</v>
      </c>
      <c r="BM220" s="195" t="s">
        <v>690</v>
      </c>
    </row>
    <row r="221" spans="1:65" s="2" customFormat="1" ht="24.2" customHeight="1">
      <c r="A221" s="31"/>
      <c r="B221" s="32"/>
      <c r="C221" s="197" t="s">
        <v>444</v>
      </c>
      <c r="D221" s="197" t="s">
        <v>256</v>
      </c>
      <c r="E221" s="198" t="s">
        <v>622</v>
      </c>
      <c r="F221" s="199" t="s">
        <v>623</v>
      </c>
      <c r="G221" s="200" t="s">
        <v>337</v>
      </c>
      <c r="H221" s="201">
        <v>18.920000000000002</v>
      </c>
      <c r="I221" s="202"/>
      <c r="J221" s="201">
        <f>ROUND(I221*H221,2)</f>
        <v>0</v>
      </c>
      <c r="K221" s="203"/>
      <c r="L221" s="204"/>
      <c r="M221" s="205" t="s">
        <v>1</v>
      </c>
      <c r="N221" s="206" t="s">
        <v>38</v>
      </c>
      <c r="O221" s="68"/>
      <c r="P221" s="193">
        <f>O221*H221</f>
        <v>0</v>
      </c>
      <c r="Q221" s="193">
        <v>0.2</v>
      </c>
      <c r="R221" s="193">
        <f>Q221*H221</f>
        <v>3.7840000000000007</v>
      </c>
      <c r="S221" s="193">
        <v>0</v>
      </c>
      <c r="T221" s="194">
        <f>S221*H221</f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220</v>
      </c>
      <c r="AT221" s="195" t="s">
        <v>256</v>
      </c>
      <c r="AU221" s="195" t="s">
        <v>180</v>
      </c>
      <c r="AY221" s="14" t="s">
        <v>172</v>
      </c>
      <c r="BE221" s="196">
        <f>IF(N221="základná",J221,0)</f>
        <v>0</v>
      </c>
      <c r="BF221" s="196">
        <f>IF(N221="znížená",J221,0)</f>
        <v>0</v>
      </c>
      <c r="BG221" s="196">
        <f>IF(N221="zákl. prenesená",J221,0)</f>
        <v>0</v>
      </c>
      <c r="BH221" s="196">
        <f>IF(N221="zníž. prenesená",J221,0)</f>
        <v>0</v>
      </c>
      <c r="BI221" s="196">
        <f>IF(N221="nulová",J221,0)</f>
        <v>0</v>
      </c>
      <c r="BJ221" s="14" t="s">
        <v>180</v>
      </c>
      <c r="BK221" s="196">
        <f>ROUND(I221*H221,2)</f>
        <v>0</v>
      </c>
      <c r="BL221" s="14" t="s">
        <v>179</v>
      </c>
      <c r="BM221" s="195" t="s">
        <v>691</v>
      </c>
    </row>
    <row r="222" spans="1:65" s="12" customFormat="1" ht="22.9" customHeight="1">
      <c r="B222" s="168"/>
      <c r="C222" s="169"/>
      <c r="D222" s="170" t="s">
        <v>71</v>
      </c>
      <c r="E222" s="182" t="s">
        <v>599</v>
      </c>
      <c r="F222" s="182" t="s">
        <v>600</v>
      </c>
      <c r="G222" s="169"/>
      <c r="H222" s="169"/>
      <c r="I222" s="172"/>
      <c r="J222" s="183">
        <f>BK222</f>
        <v>0</v>
      </c>
      <c r="K222" s="169"/>
      <c r="L222" s="174"/>
      <c r="M222" s="175"/>
      <c r="N222" s="176"/>
      <c r="O222" s="176"/>
      <c r="P222" s="177">
        <f>SUM(P223:P224)</f>
        <v>0</v>
      </c>
      <c r="Q222" s="176"/>
      <c r="R222" s="177">
        <f>SUM(R223:R224)</f>
        <v>13.691453999999998</v>
      </c>
      <c r="S222" s="176"/>
      <c r="T222" s="178">
        <f>SUM(T223:T224)</f>
        <v>0</v>
      </c>
      <c r="AR222" s="179" t="s">
        <v>80</v>
      </c>
      <c r="AT222" s="180" t="s">
        <v>71</v>
      </c>
      <c r="AU222" s="180" t="s">
        <v>80</v>
      </c>
      <c r="AY222" s="179" t="s">
        <v>172</v>
      </c>
      <c r="BK222" s="181">
        <f>SUM(BK223:BK224)</f>
        <v>0</v>
      </c>
    </row>
    <row r="223" spans="1:65" s="2" customFormat="1" ht="24.2" customHeight="1">
      <c r="A223" s="31"/>
      <c r="B223" s="32"/>
      <c r="C223" s="184" t="s">
        <v>450</v>
      </c>
      <c r="D223" s="184" t="s">
        <v>175</v>
      </c>
      <c r="E223" s="185" t="s">
        <v>602</v>
      </c>
      <c r="F223" s="186" t="s">
        <v>603</v>
      </c>
      <c r="G223" s="187" t="s">
        <v>394</v>
      </c>
      <c r="H223" s="188">
        <v>1.7</v>
      </c>
      <c r="I223" s="189"/>
      <c r="J223" s="188">
        <f>ROUND(I223*H223,2)</f>
        <v>0</v>
      </c>
      <c r="K223" s="190"/>
      <c r="L223" s="36"/>
      <c r="M223" s="191" t="s">
        <v>1</v>
      </c>
      <c r="N223" s="192" t="s">
        <v>38</v>
      </c>
      <c r="O223" s="68"/>
      <c r="P223" s="193">
        <f>O223*H223</f>
        <v>0</v>
      </c>
      <c r="Q223" s="193">
        <v>2.2151299999999998</v>
      </c>
      <c r="R223" s="193">
        <f>Q223*H223</f>
        <v>3.7657209999999997</v>
      </c>
      <c r="S223" s="193">
        <v>0</v>
      </c>
      <c r="T223" s="194">
        <f>S223*H223</f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179</v>
      </c>
      <c r="AT223" s="195" t="s">
        <v>175</v>
      </c>
      <c r="AU223" s="195" t="s">
        <v>180</v>
      </c>
      <c r="AY223" s="14" t="s">
        <v>172</v>
      </c>
      <c r="BE223" s="196">
        <f>IF(N223="základná",J223,0)</f>
        <v>0</v>
      </c>
      <c r="BF223" s="196">
        <f>IF(N223="znížená",J223,0)</f>
        <v>0</v>
      </c>
      <c r="BG223" s="196">
        <f>IF(N223="zákl. prenesená",J223,0)</f>
        <v>0</v>
      </c>
      <c r="BH223" s="196">
        <f>IF(N223="zníž. prenesená",J223,0)</f>
        <v>0</v>
      </c>
      <c r="BI223" s="196">
        <f>IF(N223="nulová",J223,0)</f>
        <v>0</v>
      </c>
      <c r="BJ223" s="14" t="s">
        <v>180</v>
      </c>
      <c r="BK223" s="196">
        <f>ROUND(I223*H223,2)</f>
        <v>0</v>
      </c>
      <c r="BL223" s="14" t="s">
        <v>179</v>
      </c>
      <c r="BM223" s="195" t="s">
        <v>692</v>
      </c>
    </row>
    <row r="224" spans="1:65" s="2" customFormat="1" ht="24.2" customHeight="1">
      <c r="A224" s="31"/>
      <c r="B224" s="32"/>
      <c r="C224" s="184" t="s">
        <v>454</v>
      </c>
      <c r="D224" s="184" t="s">
        <v>175</v>
      </c>
      <c r="E224" s="185" t="s">
        <v>606</v>
      </c>
      <c r="F224" s="186" t="s">
        <v>607</v>
      </c>
      <c r="G224" s="187" t="s">
        <v>394</v>
      </c>
      <c r="H224" s="188">
        <v>4.3</v>
      </c>
      <c r="I224" s="189"/>
      <c r="J224" s="188">
        <f>ROUND(I224*H224,2)</f>
        <v>0</v>
      </c>
      <c r="K224" s="190"/>
      <c r="L224" s="36"/>
      <c r="M224" s="191" t="s">
        <v>1</v>
      </c>
      <c r="N224" s="192" t="s">
        <v>38</v>
      </c>
      <c r="O224" s="68"/>
      <c r="P224" s="193">
        <f>O224*H224</f>
        <v>0</v>
      </c>
      <c r="Q224" s="193">
        <v>2.3083100000000001</v>
      </c>
      <c r="R224" s="193">
        <f>Q224*H224</f>
        <v>9.9257329999999993</v>
      </c>
      <c r="S224" s="193">
        <v>0</v>
      </c>
      <c r="T224" s="194">
        <f>S224*H224</f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179</v>
      </c>
      <c r="AT224" s="195" t="s">
        <v>175</v>
      </c>
      <c r="AU224" s="195" t="s">
        <v>180</v>
      </c>
      <c r="AY224" s="14" t="s">
        <v>172</v>
      </c>
      <c r="BE224" s="196">
        <f>IF(N224="základná",J224,0)</f>
        <v>0</v>
      </c>
      <c r="BF224" s="196">
        <f>IF(N224="znížená",J224,0)</f>
        <v>0</v>
      </c>
      <c r="BG224" s="196">
        <f>IF(N224="zákl. prenesená",J224,0)</f>
        <v>0</v>
      </c>
      <c r="BH224" s="196">
        <f>IF(N224="zníž. prenesená",J224,0)</f>
        <v>0</v>
      </c>
      <c r="BI224" s="196">
        <f>IF(N224="nulová",J224,0)</f>
        <v>0</v>
      </c>
      <c r="BJ224" s="14" t="s">
        <v>180</v>
      </c>
      <c r="BK224" s="196">
        <f>ROUND(I224*H224,2)</f>
        <v>0</v>
      </c>
      <c r="BL224" s="14" t="s">
        <v>179</v>
      </c>
      <c r="BM224" s="195" t="s">
        <v>693</v>
      </c>
    </row>
    <row r="225" spans="1:65" s="12" customFormat="1" ht="22.9" customHeight="1">
      <c r="B225" s="168"/>
      <c r="C225" s="169"/>
      <c r="D225" s="170" t="s">
        <v>71</v>
      </c>
      <c r="E225" s="182" t="s">
        <v>625</v>
      </c>
      <c r="F225" s="182" t="s">
        <v>626</v>
      </c>
      <c r="G225" s="169"/>
      <c r="H225" s="169"/>
      <c r="I225" s="172"/>
      <c r="J225" s="183">
        <f>BK225</f>
        <v>0</v>
      </c>
      <c r="K225" s="169"/>
      <c r="L225" s="174"/>
      <c r="M225" s="175"/>
      <c r="N225" s="176"/>
      <c r="O225" s="176"/>
      <c r="P225" s="177">
        <f>SUM(P226:P227)</f>
        <v>0</v>
      </c>
      <c r="Q225" s="176"/>
      <c r="R225" s="177">
        <f>SUM(R226:R227)</f>
        <v>2.1722380000000001</v>
      </c>
      <c r="S225" s="176"/>
      <c r="T225" s="178">
        <f>SUM(T226:T227)</f>
        <v>0</v>
      </c>
      <c r="AR225" s="179" t="s">
        <v>80</v>
      </c>
      <c r="AT225" s="180" t="s">
        <v>71</v>
      </c>
      <c r="AU225" s="180" t="s">
        <v>80</v>
      </c>
      <c r="AY225" s="179" t="s">
        <v>172</v>
      </c>
      <c r="BK225" s="181">
        <f>SUM(BK226:BK227)</f>
        <v>0</v>
      </c>
    </row>
    <row r="226" spans="1:65" s="2" customFormat="1" ht="37.9" customHeight="1">
      <c r="A226" s="31"/>
      <c r="B226" s="32"/>
      <c r="C226" s="184" t="s">
        <v>462</v>
      </c>
      <c r="D226" s="184" t="s">
        <v>175</v>
      </c>
      <c r="E226" s="185" t="s">
        <v>628</v>
      </c>
      <c r="F226" s="186" t="s">
        <v>629</v>
      </c>
      <c r="G226" s="187" t="s">
        <v>337</v>
      </c>
      <c r="H226" s="188">
        <v>16.600000000000001</v>
      </c>
      <c r="I226" s="189"/>
      <c r="J226" s="188">
        <f>ROUND(I226*H226,2)</f>
        <v>0</v>
      </c>
      <c r="K226" s="190"/>
      <c r="L226" s="36"/>
      <c r="M226" s="191" t="s">
        <v>1</v>
      </c>
      <c r="N226" s="192" t="s">
        <v>38</v>
      </c>
      <c r="O226" s="68"/>
      <c r="P226" s="193">
        <f>O226*H226</f>
        <v>0</v>
      </c>
      <c r="Q226" s="193">
        <v>9.8530000000000006E-2</v>
      </c>
      <c r="R226" s="193">
        <f>Q226*H226</f>
        <v>1.6355980000000003</v>
      </c>
      <c r="S226" s="193">
        <v>0</v>
      </c>
      <c r="T226" s="194">
        <f>S226*H226</f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179</v>
      </c>
      <c r="AT226" s="195" t="s">
        <v>175</v>
      </c>
      <c r="AU226" s="195" t="s">
        <v>180</v>
      </c>
      <c r="AY226" s="14" t="s">
        <v>172</v>
      </c>
      <c r="BE226" s="196">
        <f>IF(N226="základná",J226,0)</f>
        <v>0</v>
      </c>
      <c r="BF226" s="196">
        <f>IF(N226="znížená",J226,0)</f>
        <v>0</v>
      </c>
      <c r="BG226" s="196">
        <f>IF(N226="zákl. prenesená",J226,0)</f>
        <v>0</v>
      </c>
      <c r="BH226" s="196">
        <f>IF(N226="zníž. prenesená",J226,0)</f>
        <v>0</v>
      </c>
      <c r="BI226" s="196">
        <f>IF(N226="nulová",J226,0)</f>
        <v>0</v>
      </c>
      <c r="BJ226" s="14" t="s">
        <v>180</v>
      </c>
      <c r="BK226" s="196">
        <f>ROUND(I226*H226,2)</f>
        <v>0</v>
      </c>
      <c r="BL226" s="14" t="s">
        <v>179</v>
      </c>
      <c r="BM226" s="195" t="s">
        <v>694</v>
      </c>
    </row>
    <row r="227" spans="1:65" s="2" customFormat="1" ht="14.45" customHeight="1">
      <c r="A227" s="31"/>
      <c r="B227" s="32"/>
      <c r="C227" s="197" t="s">
        <v>466</v>
      </c>
      <c r="D227" s="197" t="s">
        <v>256</v>
      </c>
      <c r="E227" s="198" t="s">
        <v>632</v>
      </c>
      <c r="F227" s="199" t="s">
        <v>633</v>
      </c>
      <c r="G227" s="200" t="s">
        <v>211</v>
      </c>
      <c r="H227" s="201">
        <v>16.77</v>
      </c>
      <c r="I227" s="202"/>
      <c r="J227" s="201">
        <f>ROUND(I227*H227,2)</f>
        <v>0</v>
      </c>
      <c r="K227" s="203"/>
      <c r="L227" s="204"/>
      <c r="M227" s="205" t="s">
        <v>1</v>
      </c>
      <c r="N227" s="206" t="s">
        <v>38</v>
      </c>
      <c r="O227" s="68"/>
      <c r="P227" s="193">
        <f>O227*H227</f>
        <v>0</v>
      </c>
      <c r="Q227" s="193">
        <v>3.2000000000000001E-2</v>
      </c>
      <c r="R227" s="193">
        <f>Q227*H227</f>
        <v>0.53664000000000001</v>
      </c>
      <c r="S227" s="193">
        <v>0</v>
      </c>
      <c r="T227" s="194">
        <f>S227*H227</f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220</v>
      </c>
      <c r="AT227" s="195" t="s">
        <v>256</v>
      </c>
      <c r="AU227" s="195" t="s">
        <v>180</v>
      </c>
      <c r="AY227" s="14" t="s">
        <v>172</v>
      </c>
      <c r="BE227" s="196">
        <f>IF(N227="základná",J227,0)</f>
        <v>0</v>
      </c>
      <c r="BF227" s="196">
        <f>IF(N227="znížená",J227,0)</f>
        <v>0</v>
      </c>
      <c r="BG227" s="196">
        <f>IF(N227="zákl. prenesená",J227,0)</f>
        <v>0</v>
      </c>
      <c r="BH227" s="196">
        <f>IF(N227="zníž. prenesená",J227,0)</f>
        <v>0</v>
      </c>
      <c r="BI227" s="196">
        <f>IF(N227="nulová",J227,0)</f>
        <v>0</v>
      </c>
      <c r="BJ227" s="14" t="s">
        <v>180</v>
      </c>
      <c r="BK227" s="196">
        <f>ROUND(I227*H227,2)</f>
        <v>0</v>
      </c>
      <c r="BL227" s="14" t="s">
        <v>179</v>
      </c>
      <c r="BM227" s="195" t="s">
        <v>695</v>
      </c>
    </row>
    <row r="228" spans="1:65" s="12" customFormat="1" ht="22.9" customHeight="1">
      <c r="B228" s="168"/>
      <c r="C228" s="169"/>
      <c r="D228" s="170" t="s">
        <v>71</v>
      </c>
      <c r="E228" s="182" t="s">
        <v>635</v>
      </c>
      <c r="F228" s="182" t="s">
        <v>636</v>
      </c>
      <c r="G228" s="169"/>
      <c r="H228" s="169"/>
      <c r="I228" s="172"/>
      <c r="J228" s="183">
        <f>BK228</f>
        <v>0</v>
      </c>
      <c r="K228" s="169"/>
      <c r="L228" s="174"/>
      <c r="M228" s="175"/>
      <c r="N228" s="176"/>
      <c r="O228" s="176"/>
      <c r="P228" s="177">
        <f>SUM(P229:P230)</f>
        <v>0</v>
      </c>
      <c r="Q228" s="176"/>
      <c r="R228" s="177">
        <f>SUM(R229:R230)</f>
        <v>7.5459999999999998E-3</v>
      </c>
      <c r="S228" s="176"/>
      <c r="T228" s="178">
        <f>SUM(T229:T230)</f>
        <v>0</v>
      </c>
      <c r="AR228" s="179" t="s">
        <v>80</v>
      </c>
      <c r="AT228" s="180" t="s">
        <v>71</v>
      </c>
      <c r="AU228" s="180" t="s">
        <v>80</v>
      </c>
      <c r="AY228" s="179" t="s">
        <v>172</v>
      </c>
      <c r="BK228" s="181">
        <f>SUM(BK229:BK230)</f>
        <v>0</v>
      </c>
    </row>
    <row r="229" spans="1:65" s="2" customFormat="1" ht="37.9" customHeight="1">
      <c r="A229" s="31"/>
      <c r="B229" s="32"/>
      <c r="C229" s="184" t="s">
        <v>472</v>
      </c>
      <c r="D229" s="184" t="s">
        <v>175</v>
      </c>
      <c r="E229" s="185" t="s">
        <v>696</v>
      </c>
      <c r="F229" s="186" t="s">
        <v>697</v>
      </c>
      <c r="G229" s="187" t="s">
        <v>337</v>
      </c>
      <c r="H229" s="188">
        <v>15.4</v>
      </c>
      <c r="I229" s="189"/>
      <c r="J229" s="188">
        <f>ROUND(I229*H229,2)</f>
        <v>0</v>
      </c>
      <c r="K229" s="190"/>
      <c r="L229" s="36"/>
      <c r="M229" s="191" t="s">
        <v>1</v>
      </c>
      <c r="N229" s="192" t="s">
        <v>38</v>
      </c>
      <c r="O229" s="68"/>
      <c r="P229" s="193">
        <f>O229*H229</f>
        <v>0</v>
      </c>
      <c r="Q229" s="193">
        <v>1.0000000000000001E-5</v>
      </c>
      <c r="R229" s="193">
        <f>Q229*H229</f>
        <v>1.54E-4</v>
      </c>
      <c r="S229" s="193">
        <v>0</v>
      </c>
      <c r="T229" s="194">
        <f>S229*H229</f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179</v>
      </c>
      <c r="AT229" s="195" t="s">
        <v>175</v>
      </c>
      <c r="AU229" s="195" t="s">
        <v>180</v>
      </c>
      <c r="AY229" s="14" t="s">
        <v>172</v>
      </c>
      <c r="BE229" s="196">
        <f>IF(N229="základná",J229,0)</f>
        <v>0</v>
      </c>
      <c r="BF229" s="196">
        <f>IF(N229="znížená",J229,0)</f>
        <v>0</v>
      </c>
      <c r="BG229" s="196">
        <f>IF(N229="zákl. prenesená",J229,0)</f>
        <v>0</v>
      </c>
      <c r="BH229" s="196">
        <f>IF(N229="zníž. prenesená",J229,0)</f>
        <v>0</v>
      </c>
      <c r="BI229" s="196">
        <f>IF(N229="nulová",J229,0)</f>
        <v>0</v>
      </c>
      <c r="BJ229" s="14" t="s">
        <v>180</v>
      </c>
      <c r="BK229" s="196">
        <f>ROUND(I229*H229,2)</f>
        <v>0</v>
      </c>
      <c r="BL229" s="14" t="s">
        <v>179</v>
      </c>
      <c r="BM229" s="195" t="s">
        <v>698</v>
      </c>
    </row>
    <row r="230" spans="1:65" s="2" customFormat="1" ht="24.2" customHeight="1">
      <c r="A230" s="31"/>
      <c r="B230" s="32"/>
      <c r="C230" s="184" t="s">
        <v>476</v>
      </c>
      <c r="D230" s="184" t="s">
        <v>175</v>
      </c>
      <c r="E230" s="185" t="s">
        <v>699</v>
      </c>
      <c r="F230" s="186" t="s">
        <v>700</v>
      </c>
      <c r="G230" s="187" t="s">
        <v>337</v>
      </c>
      <c r="H230" s="188">
        <v>15.4</v>
      </c>
      <c r="I230" s="189"/>
      <c r="J230" s="188">
        <f>ROUND(I230*H230,2)</f>
        <v>0</v>
      </c>
      <c r="K230" s="190"/>
      <c r="L230" s="36"/>
      <c r="M230" s="191" t="s">
        <v>1</v>
      </c>
      <c r="N230" s="192" t="s">
        <v>38</v>
      </c>
      <c r="O230" s="68"/>
      <c r="P230" s="193">
        <f>O230*H230</f>
        <v>0</v>
      </c>
      <c r="Q230" s="193">
        <v>4.8000000000000001E-4</v>
      </c>
      <c r="R230" s="193">
        <f>Q230*H230</f>
        <v>7.3920000000000001E-3</v>
      </c>
      <c r="S230" s="193">
        <v>0</v>
      </c>
      <c r="T230" s="194">
        <f>S230*H230</f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179</v>
      </c>
      <c r="AT230" s="195" t="s">
        <v>175</v>
      </c>
      <c r="AU230" s="195" t="s">
        <v>180</v>
      </c>
      <c r="AY230" s="14" t="s">
        <v>172</v>
      </c>
      <c r="BE230" s="196">
        <f>IF(N230="základná",J230,0)</f>
        <v>0</v>
      </c>
      <c r="BF230" s="196">
        <f>IF(N230="znížená",J230,0)</f>
        <v>0</v>
      </c>
      <c r="BG230" s="196">
        <f>IF(N230="zákl. prenesená",J230,0)</f>
        <v>0</v>
      </c>
      <c r="BH230" s="196">
        <f>IF(N230="zníž. prenesená",J230,0)</f>
        <v>0</v>
      </c>
      <c r="BI230" s="196">
        <f>IF(N230="nulová",J230,0)</f>
        <v>0</v>
      </c>
      <c r="BJ230" s="14" t="s">
        <v>180</v>
      </c>
      <c r="BK230" s="196">
        <f>ROUND(I230*H230,2)</f>
        <v>0</v>
      </c>
      <c r="BL230" s="14" t="s">
        <v>179</v>
      </c>
      <c r="BM230" s="195" t="s">
        <v>701</v>
      </c>
    </row>
    <row r="231" spans="1:65" s="12" customFormat="1" ht="22.9" customHeight="1">
      <c r="B231" s="168"/>
      <c r="C231" s="169"/>
      <c r="D231" s="170" t="s">
        <v>71</v>
      </c>
      <c r="E231" s="182" t="s">
        <v>270</v>
      </c>
      <c r="F231" s="182" t="s">
        <v>271</v>
      </c>
      <c r="G231" s="169"/>
      <c r="H231" s="169"/>
      <c r="I231" s="172"/>
      <c r="J231" s="183">
        <f>BK231</f>
        <v>0</v>
      </c>
      <c r="K231" s="169"/>
      <c r="L231" s="174"/>
      <c r="M231" s="175"/>
      <c r="N231" s="176"/>
      <c r="O231" s="176"/>
      <c r="P231" s="177">
        <f>P232</f>
        <v>0</v>
      </c>
      <c r="Q231" s="176"/>
      <c r="R231" s="177">
        <f>R232</f>
        <v>0</v>
      </c>
      <c r="S231" s="176"/>
      <c r="T231" s="178">
        <f>T232</f>
        <v>0</v>
      </c>
      <c r="AR231" s="179" t="s">
        <v>80</v>
      </c>
      <c r="AT231" s="180" t="s">
        <v>71</v>
      </c>
      <c r="AU231" s="180" t="s">
        <v>80</v>
      </c>
      <c r="AY231" s="179" t="s">
        <v>172</v>
      </c>
      <c r="BK231" s="181">
        <f>BK232</f>
        <v>0</v>
      </c>
    </row>
    <row r="232" spans="1:65" s="2" customFormat="1" ht="24.2" customHeight="1">
      <c r="A232" s="31"/>
      <c r="B232" s="32"/>
      <c r="C232" s="184" t="s">
        <v>482</v>
      </c>
      <c r="D232" s="184" t="s">
        <v>175</v>
      </c>
      <c r="E232" s="185" t="s">
        <v>273</v>
      </c>
      <c r="F232" s="186" t="s">
        <v>274</v>
      </c>
      <c r="G232" s="187" t="s">
        <v>218</v>
      </c>
      <c r="H232" s="188">
        <v>118.46</v>
      </c>
      <c r="I232" s="189"/>
      <c r="J232" s="188">
        <f>ROUND(I232*H232,2)</f>
        <v>0</v>
      </c>
      <c r="K232" s="190"/>
      <c r="L232" s="36"/>
      <c r="M232" s="191" t="s">
        <v>1</v>
      </c>
      <c r="N232" s="192" t="s">
        <v>38</v>
      </c>
      <c r="O232" s="68"/>
      <c r="P232" s="193">
        <f>O232*H232</f>
        <v>0</v>
      </c>
      <c r="Q232" s="193">
        <v>0</v>
      </c>
      <c r="R232" s="193">
        <f>Q232*H232</f>
        <v>0</v>
      </c>
      <c r="S232" s="193">
        <v>0</v>
      </c>
      <c r="T232" s="194">
        <f>S232*H232</f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179</v>
      </c>
      <c r="AT232" s="195" t="s">
        <v>175</v>
      </c>
      <c r="AU232" s="195" t="s">
        <v>180</v>
      </c>
      <c r="AY232" s="14" t="s">
        <v>172</v>
      </c>
      <c r="BE232" s="196">
        <f>IF(N232="základná",J232,0)</f>
        <v>0</v>
      </c>
      <c r="BF232" s="196">
        <f>IF(N232="znížená",J232,0)</f>
        <v>0</v>
      </c>
      <c r="BG232" s="196">
        <f>IF(N232="zákl. prenesená",J232,0)</f>
        <v>0</v>
      </c>
      <c r="BH232" s="196">
        <f>IF(N232="zníž. prenesená",J232,0)</f>
        <v>0</v>
      </c>
      <c r="BI232" s="196">
        <f>IF(N232="nulová",J232,0)</f>
        <v>0</v>
      </c>
      <c r="BJ232" s="14" t="s">
        <v>180</v>
      </c>
      <c r="BK232" s="196">
        <f>ROUND(I232*H232,2)</f>
        <v>0</v>
      </c>
      <c r="BL232" s="14" t="s">
        <v>179</v>
      </c>
      <c r="BM232" s="195" t="s">
        <v>275</v>
      </c>
    </row>
    <row r="233" spans="1:65" s="12" customFormat="1" ht="25.9" customHeight="1">
      <c r="B233" s="168"/>
      <c r="C233" s="169"/>
      <c r="D233" s="170" t="s">
        <v>71</v>
      </c>
      <c r="E233" s="171" t="s">
        <v>241</v>
      </c>
      <c r="F233" s="171" t="s">
        <v>242</v>
      </c>
      <c r="G233" s="169"/>
      <c r="H233" s="169"/>
      <c r="I233" s="172"/>
      <c r="J233" s="173">
        <f>BK233</f>
        <v>0</v>
      </c>
      <c r="K233" s="169"/>
      <c r="L233" s="174"/>
      <c r="M233" s="175"/>
      <c r="N233" s="176"/>
      <c r="O233" s="176"/>
      <c r="P233" s="177">
        <f>P234</f>
        <v>0</v>
      </c>
      <c r="Q233" s="176"/>
      <c r="R233" s="177">
        <f>R234</f>
        <v>5.8405480000000001</v>
      </c>
      <c r="S233" s="176"/>
      <c r="T233" s="178">
        <f>T234</f>
        <v>0</v>
      </c>
      <c r="AR233" s="179" t="s">
        <v>80</v>
      </c>
      <c r="AT233" s="180" t="s">
        <v>71</v>
      </c>
      <c r="AU233" s="180" t="s">
        <v>72</v>
      </c>
      <c r="AY233" s="179" t="s">
        <v>172</v>
      </c>
      <c r="BK233" s="181">
        <f>BK234</f>
        <v>0</v>
      </c>
    </row>
    <row r="234" spans="1:65" s="12" customFormat="1" ht="22.9" customHeight="1">
      <c r="B234" s="168"/>
      <c r="C234" s="169"/>
      <c r="D234" s="170" t="s">
        <v>71</v>
      </c>
      <c r="E234" s="182" t="s">
        <v>599</v>
      </c>
      <c r="F234" s="182" t="s">
        <v>600</v>
      </c>
      <c r="G234" s="169"/>
      <c r="H234" s="169"/>
      <c r="I234" s="172"/>
      <c r="J234" s="183">
        <f>BK234</f>
        <v>0</v>
      </c>
      <c r="K234" s="169"/>
      <c r="L234" s="174"/>
      <c r="M234" s="175"/>
      <c r="N234" s="176"/>
      <c r="O234" s="176"/>
      <c r="P234" s="177">
        <f>SUM(P235:P236)</f>
        <v>0</v>
      </c>
      <c r="Q234" s="176"/>
      <c r="R234" s="177">
        <f>SUM(R235:R236)</f>
        <v>5.8405480000000001</v>
      </c>
      <c r="S234" s="176"/>
      <c r="T234" s="178">
        <f>SUM(T235:T236)</f>
        <v>0</v>
      </c>
      <c r="AR234" s="179" t="s">
        <v>80</v>
      </c>
      <c r="AT234" s="180" t="s">
        <v>71</v>
      </c>
      <c r="AU234" s="180" t="s">
        <v>80</v>
      </c>
      <c r="AY234" s="179" t="s">
        <v>172</v>
      </c>
      <c r="BK234" s="181">
        <f>SUM(BK235:BK236)</f>
        <v>0</v>
      </c>
    </row>
    <row r="235" spans="1:65" s="2" customFormat="1" ht="24.2" customHeight="1">
      <c r="A235" s="31"/>
      <c r="B235" s="32"/>
      <c r="C235" s="184" t="s">
        <v>486</v>
      </c>
      <c r="D235" s="184" t="s">
        <v>175</v>
      </c>
      <c r="E235" s="185" t="s">
        <v>618</v>
      </c>
      <c r="F235" s="186" t="s">
        <v>619</v>
      </c>
      <c r="G235" s="187" t="s">
        <v>337</v>
      </c>
      <c r="H235" s="188">
        <v>17.2</v>
      </c>
      <c r="I235" s="189"/>
      <c r="J235" s="188">
        <f>ROUND(I235*H235,2)</f>
        <v>0</v>
      </c>
      <c r="K235" s="190"/>
      <c r="L235" s="36"/>
      <c r="M235" s="191" t="s">
        <v>1</v>
      </c>
      <c r="N235" s="192" t="s">
        <v>38</v>
      </c>
      <c r="O235" s="68"/>
      <c r="P235" s="193">
        <f>O235*H235</f>
        <v>0</v>
      </c>
      <c r="Q235" s="193">
        <v>0.13758999999999999</v>
      </c>
      <c r="R235" s="193">
        <f>Q235*H235</f>
        <v>2.3665479999999999</v>
      </c>
      <c r="S235" s="193">
        <v>0</v>
      </c>
      <c r="T235" s="194">
        <f>S235*H235</f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179</v>
      </c>
      <c r="AT235" s="195" t="s">
        <v>175</v>
      </c>
      <c r="AU235" s="195" t="s">
        <v>180</v>
      </c>
      <c r="AY235" s="14" t="s">
        <v>172</v>
      </c>
      <c r="BE235" s="196">
        <f>IF(N235="základná",J235,0)</f>
        <v>0</v>
      </c>
      <c r="BF235" s="196">
        <f>IF(N235="znížená",J235,0)</f>
        <v>0</v>
      </c>
      <c r="BG235" s="196">
        <f>IF(N235="zákl. prenesená",J235,0)</f>
        <v>0</v>
      </c>
      <c r="BH235" s="196">
        <f>IF(N235="zníž. prenesená",J235,0)</f>
        <v>0</v>
      </c>
      <c r="BI235" s="196">
        <f>IF(N235="nulová",J235,0)</f>
        <v>0</v>
      </c>
      <c r="BJ235" s="14" t="s">
        <v>180</v>
      </c>
      <c r="BK235" s="196">
        <f>ROUND(I235*H235,2)</f>
        <v>0</v>
      </c>
      <c r="BL235" s="14" t="s">
        <v>179</v>
      </c>
      <c r="BM235" s="195" t="s">
        <v>702</v>
      </c>
    </row>
    <row r="236" spans="1:65" s="2" customFormat="1" ht="24.2" customHeight="1">
      <c r="A236" s="31"/>
      <c r="B236" s="32"/>
      <c r="C236" s="197" t="s">
        <v>490</v>
      </c>
      <c r="D236" s="197" t="s">
        <v>256</v>
      </c>
      <c r="E236" s="198" t="s">
        <v>622</v>
      </c>
      <c r="F236" s="199" t="s">
        <v>623</v>
      </c>
      <c r="G236" s="200" t="s">
        <v>337</v>
      </c>
      <c r="H236" s="201">
        <v>17.37</v>
      </c>
      <c r="I236" s="202"/>
      <c r="J236" s="201">
        <f>ROUND(I236*H236,2)</f>
        <v>0</v>
      </c>
      <c r="K236" s="203"/>
      <c r="L236" s="204"/>
      <c r="M236" s="205" t="s">
        <v>1</v>
      </c>
      <c r="N236" s="206" t="s">
        <v>38</v>
      </c>
      <c r="O236" s="68"/>
      <c r="P236" s="193">
        <f>O236*H236</f>
        <v>0</v>
      </c>
      <c r="Q236" s="193">
        <v>0.2</v>
      </c>
      <c r="R236" s="193">
        <f>Q236*H236</f>
        <v>3.4740000000000002</v>
      </c>
      <c r="S236" s="193">
        <v>0</v>
      </c>
      <c r="T236" s="194">
        <f>S236*H236</f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220</v>
      </c>
      <c r="AT236" s="195" t="s">
        <v>256</v>
      </c>
      <c r="AU236" s="195" t="s">
        <v>180</v>
      </c>
      <c r="AY236" s="14" t="s">
        <v>172</v>
      </c>
      <c r="BE236" s="196">
        <f>IF(N236="základná",J236,0)</f>
        <v>0</v>
      </c>
      <c r="BF236" s="196">
        <f>IF(N236="znížená",J236,0)</f>
        <v>0</v>
      </c>
      <c r="BG236" s="196">
        <f>IF(N236="zákl. prenesená",J236,0)</f>
        <v>0</v>
      </c>
      <c r="BH236" s="196">
        <f>IF(N236="zníž. prenesená",J236,0)</f>
        <v>0</v>
      </c>
      <c r="BI236" s="196">
        <f>IF(N236="nulová",J236,0)</f>
        <v>0</v>
      </c>
      <c r="BJ236" s="14" t="s">
        <v>180</v>
      </c>
      <c r="BK236" s="196">
        <f>ROUND(I236*H236,2)</f>
        <v>0</v>
      </c>
      <c r="BL236" s="14" t="s">
        <v>179</v>
      </c>
      <c r="BM236" s="195" t="s">
        <v>703</v>
      </c>
    </row>
    <row r="237" spans="1:65" s="12" customFormat="1" ht="25.9" customHeight="1">
      <c r="B237" s="168"/>
      <c r="C237" s="169"/>
      <c r="D237" s="170" t="s">
        <v>71</v>
      </c>
      <c r="E237" s="171" t="s">
        <v>704</v>
      </c>
      <c r="F237" s="171" t="s">
        <v>705</v>
      </c>
      <c r="G237" s="169"/>
      <c r="H237" s="169"/>
      <c r="I237" s="172"/>
      <c r="J237" s="173">
        <f>BK237</f>
        <v>0</v>
      </c>
      <c r="K237" s="169"/>
      <c r="L237" s="174"/>
      <c r="M237" s="175"/>
      <c r="N237" s="176"/>
      <c r="O237" s="176"/>
      <c r="P237" s="177">
        <f>P238</f>
        <v>0</v>
      </c>
      <c r="Q237" s="176"/>
      <c r="R237" s="177">
        <f>R238</f>
        <v>5.3953999999999998E-3</v>
      </c>
      <c r="S237" s="176"/>
      <c r="T237" s="178">
        <f>T238</f>
        <v>0</v>
      </c>
      <c r="AR237" s="179" t="s">
        <v>80</v>
      </c>
      <c r="AT237" s="180" t="s">
        <v>71</v>
      </c>
      <c r="AU237" s="180" t="s">
        <v>72</v>
      </c>
      <c r="AY237" s="179" t="s">
        <v>172</v>
      </c>
      <c r="BK237" s="181">
        <f>BK238</f>
        <v>0</v>
      </c>
    </row>
    <row r="238" spans="1:65" s="12" customFormat="1" ht="22.9" customHeight="1">
      <c r="B238" s="168"/>
      <c r="C238" s="169"/>
      <c r="D238" s="170" t="s">
        <v>71</v>
      </c>
      <c r="E238" s="182" t="s">
        <v>706</v>
      </c>
      <c r="F238" s="182" t="s">
        <v>707</v>
      </c>
      <c r="G238" s="169"/>
      <c r="H238" s="169"/>
      <c r="I238" s="172"/>
      <c r="J238" s="183">
        <f>BK238</f>
        <v>0</v>
      </c>
      <c r="K238" s="169"/>
      <c r="L238" s="174"/>
      <c r="M238" s="175"/>
      <c r="N238" s="176"/>
      <c r="O238" s="176"/>
      <c r="P238" s="177">
        <f>SUM(P239:P240)</f>
        <v>0</v>
      </c>
      <c r="Q238" s="176"/>
      <c r="R238" s="177">
        <f>SUM(R239:R240)</f>
        <v>5.3953999999999998E-3</v>
      </c>
      <c r="S238" s="176"/>
      <c r="T238" s="178">
        <f>SUM(T239:T240)</f>
        <v>0</v>
      </c>
      <c r="AR238" s="179" t="s">
        <v>80</v>
      </c>
      <c r="AT238" s="180" t="s">
        <v>71</v>
      </c>
      <c r="AU238" s="180" t="s">
        <v>80</v>
      </c>
      <c r="AY238" s="179" t="s">
        <v>172</v>
      </c>
      <c r="BK238" s="181">
        <f>SUM(BK239:BK240)</f>
        <v>0</v>
      </c>
    </row>
    <row r="239" spans="1:65" s="2" customFormat="1" ht="24.2" customHeight="1">
      <c r="A239" s="31"/>
      <c r="B239" s="32"/>
      <c r="C239" s="184" t="s">
        <v>494</v>
      </c>
      <c r="D239" s="184" t="s">
        <v>175</v>
      </c>
      <c r="E239" s="185" t="s">
        <v>708</v>
      </c>
      <c r="F239" s="186" t="s">
        <v>709</v>
      </c>
      <c r="G239" s="187" t="s">
        <v>235</v>
      </c>
      <c r="H239" s="188">
        <v>18.93</v>
      </c>
      <c r="I239" s="189"/>
      <c r="J239" s="188">
        <f>ROUND(I239*H239,2)</f>
        <v>0</v>
      </c>
      <c r="K239" s="190"/>
      <c r="L239" s="36"/>
      <c r="M239" s="191" t="s">
        <v>1</v>
      </c>
      <c r="N239" s="192" t="s">
        <v>38</v>
      </c>
      <c r="O239" s="68"/>
      <c r="P239" s="193">
        <f>O239*H239</f>
        <v>0</v>
      </c>
      <c r="Q239" s="193">
        <v>3.0000000000000001E-5</v>
      </c>
      <c r="R239" s="193">
        <f>Q239*H239</f>
        <v>5.6789999999999998E-4</v>
      </c>
      <c r="S239" s="193">
        <v>0</v>
      </c>
      <c r="T239" s="194">
        <f>S239*H239</f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95" t="s">
        <v>179</v>
      </c>
      <c r="AT239" s="195" t="s">
        <v>175</v>
      </c>
      <c r="AU239" s="195" t="s">
        <v>180</v>
      </c>
      <c r="AY239" s="14" t="s">
        <v>172</v>
      </c>
      <c r="BE239" s="196">
        <f>IF(N239="základná",J239,0)</f>
        <v>0</v>
      </c>
      <c r="BF239" s="196">
        <f>IF(N239="znížená",J239,0)</f>
        <v>0</v>
      </c>
      <c r="BG239" s="196">
        <f>IF(N239="zákl. prenesená",J239,0)</f>
        <v>0</v>
      </c>
      <c r="BH239" s="196">
        <f>IF(N239="zníž. prenesená",J239,0)</f>
        <v>0</v>
      </c>
      <c r="BI239" s="196">
        <f>IF(N239="nulová",J239,0)</f>
        <v>0</v>
      </c>
      <c r="BJ239" s="14" t="s">
        <v>180</v>
      </c>
      <c r="BK239" s="196">
        <f>ROUND(I239*H239,2)</f>
        <v>0</v>
      </c>
      <c r="BL239" s="14" t="s">
        <v>179</v>
      </c>
      <c r="BM239" s="195" t="s">
        <v>710</v>
      </c>
    </row>
    <row r="240" spans="1:65" s="2" customFormat="1" ht="14.45" customHeight="1">
      <c r="A240" s="31"/>
      <c r="B240" s="32"/>
      <c r="C240" s="197" t="s">
        <v>498</v>
      </c>
      <c r="D240" s="197" t="s">
        <v>256</v>
      </c>
      <c r="E240" s="198" t="s">
        <v>711</v>
      </c>
      <c r="F240" s="199" t="s">
        <v>712</v>
      </c>
      <c r="G240" s="200" t="s">
        <v>235</v>
      </c>
      <c r="H240" s="201">
        <v>19.309999999999999</v>
      </c>
      <c r="I240" s="202"/>
      <c r="J240" s="201">
        <f>ROUND(I240*H240,2)</f>
        <v>0</v>
      </c>
      <c r="K240" s="203"/>
      <c r="L240" s="204"/>
      <c r="M240" s="212" t="s">
        <v>1</v>
      </c>
      <c r="N240" s="213" t="s">
        <v>38</v>
      </c>
      <c r="O240" s="209"/>
      <c r="P240" s="210">
        <f>O240*H240</f>
        <v>0</v>
      </c>
      <c r="Q240" s="210">
        <v>2.5000000000000001E-4</v>
      </c>
      <c r="R240" s="210">
        <f>Q240*H240</f>
        <v>4.8275000000000002E-3</v>
      </c>
      <c r="S240" s="210">
        <v>0</v>
      </c>
      <c r="T240" s="211">
        <f>S240*H240</f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220</v>
      </c>
      <c r="AT240" s="195" t="s">
        <v>256</v>
      </c>
      <c r="AU240" s="195" t="s">
        <v>180</v>
      </c>
      <c r="AY240" s="14" t="s">
        <v>172</v>
      </c>
      <c r="BE240" s="196">
        <f>IF(N240="základná",J240,0)</f>
        <v>0</v>
      </c>
      <c r="BF240" s="196">
        <f>IF(N240="znížená",J240,0)</f>
        <v>0</v>
      </c>
      <c r="BG240" s="196">
        <f>IF(N240="zákl. prenesená",J240,0)</f>
        <v>0</v>
      </c>
      <c r="BH240" s="196">
        <f>IF(N240="zníž. prenesená",J240,0)</f>
        <v>0</v>
      </c>
      <c r="BI240" s="196">
        <f>IF(N240="nulová",J240,0)</f>
        <v>0</v>
      </c>
      <c r="BJ240" s="14" t="s">
        <v>180</v>
      </c>
      <c r="BK240" s="196">
        <f>ROUND(I240*H240,2)</f>
        <v>0</v>
      </c>
      <c r="BL240" s="14" t="s">
        <v>179</v>
      </c>
      <c r="BM240" s="195" t="s">
        <v>713</v>
      </c>
    </row>
    <row r="241" spans="1:31" s="2" customFormat="1" ht="6.95" customHeight="1">
      <c r="A241" s="31"/>
      <c r="B241" s="51"/>
      <c r="C241" s="52"/>
      <c r="D241" s="52"/>
      <c r="E241" s="52"/>
      <c r="F241" s="52"/>
      <c r="G241" s="52"/>
      <c r="H241" s="52"/>
      <c r="I241" s="52"/>
      <c r="J241" s="52"/>
      <c r="K241" s="52"/>
      <c r="L241" s="36"/>
      <c r="M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</row>
  </sheetData>
  <sheetProtection algorithmName="SHA-512" hashValue="z46gFGoLg/MUcea2ONqxPieSLQRseo/Lr/aGAvUDJfiMo/E5z6awxZ2pC6nK2ksye/02UkZZ6V7M+gCIrRr8bA==" saltValue="0tt3yVU3jiOm7uIOV8F4V9J5GiYh5RejEjPphC/zQhy1IlGAKaEJjGP3K5+l+Ks0sIHOtqW9GPBo2jckqByvUw==" spinCount="100000" sheet="1" objects="1" scenarios="1" formatColumns="0" formatRows="0" autoFilter="0"/>
  <autoFilter ref="C154:K240" xr:uid="{00000000-0009-0000-0000-000005000000}"/>
  <mergeCells count="9">
    <mergeCell ref="E87:H87"/>
    <mergeCell ref="E145:H145"/>
    <mergeCell ref="E147:H147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284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90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16.5" customHeight="1">
      <c r="A9" s="31"/>
      <c r="B9" s="36"/>
      <c r="C9" s="31"/>
      <c r="D9" s="31"/>
      <c r="E9" s="341" t="s">
        <v>714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19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24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tr">
        <f>IF('Rekapitulácia stavby'!AN16="","",'Rekapitulácia stavby'!AN16)</f>
        <v/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tr">
        <f>IF('Rekapitulácia stavby'!E17="","",'Rekapitulácia stavby'!E17)</f>
        <v xml:space="preserve"> </v>
      </c>
      <c r="F21" s="31"/>
      <c r="G21" s="31"/>
      <c r="H21" s="31"/>
      <c r="I21" s="109" t="s">
        <v>25</v>
      </c>
      <c r="J21" s="110" t="str">
        <f>IF('Rekapitulácia stavby'!AN17="","",'Rekapitulácia stavby'!AN17)</f>
        <v/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ROUND(J166,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ROUND((SUM(BE166:BE283)),  2)</f>
        <v>0</v>
      </c>
      <c r="G33" s="31"/>
      <c r="H33" s="31"/>
      <c r="I33" s="121">
        <v>0.2</v>
      </c>
      <c r="J33" s="120">
        <f>ROUND(((SUM(BE166:BE283))*I33),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ROUND((SUM(BF166:BF283)),  2)</f>
        <v>0</v>
      </c>
      <c r="G34" s="31"/>
      <c r="H34" s="31"/>
      <c r="I34" s="121">
        <v>0.2</v>
      </c>
      <c r="J34" s="120">
        <f>ROUND(((SUM(BF166:BF283))*I34),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ROUND((SUM(BG166:BG283)),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ROUND((SUM(BH166:BH283)),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ROUND((SUM(BI166:BI283)),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16.5" customHeight="1">
      <c r="A87" s="31"/>
      <c r="B87" s="32"/>
      <c r="C87" s="33"/>
      <c r="D87" s="33"/>
      <c r="E87" s="307" t="str">
        <f>E9</f>
        <v>104 - 104-00 Debarierizačné úpravy križovatky 554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>Bratislava V.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>Hlavné mesto Slovenskej republiky BRATISLAVA</v>
      </c>
      <c r="G91" s="33"/>
      <c r="H91" s="33"/>
      <c r="I91" s="26" t="s">
        <v>28</v>
      </c>
      <c r="J91" s="29" t="str">
        <f>E21</f>
        <v xml:space="preserve">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J166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2:12" s="9" customFormat="1" ht="24.95" customHeight="1">
      <c r="B97" s="144"/>
      <c r="C97" s="145"/>
      <c r="D97" s="146" t="s">
        <v>142</v>
      </c>
      <c r="E97" s="147"/>
      <c r="F97" s="147"/>
      <c r="G97" s="147"/>
      <c r="H97" s="147"/>
      <c r="I97" s="147"/>
      <c r="J97" s="148">
        <f>J167</f>
        <v>0</v>
      </c>
      <c r="K97" s="145"/>
      <c r="L97" s="149"/>
    </row>
    <row r="98" spans="2:12" s="10" customFormat="1" ht="19.899999999999999" customHeight="1">
      <c r="B98" s="150"/>
      <c r="C98" s="151"/>
      <c r="D98" s="152" t="s">
        <v>143</v>
      </c>
      <c r="E98" s="153"/>
      <c r="F98" s="153"/>
      <c r="G98" s="153"/>
      <c r="H98" s="153"/>
      <c r="I98" s="153"/>
      <c r="J98" s="154">
        <f>J168</f>
        <v>0</v>
      </c>
      <c r="K98" s="151"/>
      <c r="L98" s="155"/>
    </row>
    <row r="99" spans="2:12" s="10" customFormat="1" ht="19.899999999999999" customHeight="1">
      <c r="B99" s="150"/>
      <c r="C99" s="151"/>
      <c r="D99" s="152" t="s">
        <v>144</v>
      </c>
      <c r="E99" s="153"/>
      <c r="F99" s="153"/>
      <c r="G99" s="153"/>
      <c r="H99" s="153"/>
      <c r="I99" s="153"/>
      <c r="J99" s="154">
        <f>J170</f>
        <v>0</v>
      </c>
      <c r="K99" s="151"/>
      <c r="L99" s="155"/>
    </row>
    <row r="100" spans="2:12" s="10" customFormat="1" ht="19.899999999999999" customHeight="1">
      <c r="B100" s="150"/>
      <c r="C100" s="151"/>
      <c r="D100" s="152" t="s">
        <v>145</v>
      </c>
      <c r="E100" s="153"/>
      <c r="F100" s="153"/>
      <c r="G100" s="153"/>
      <c r="H100" s="153"/>
      <c r="I100" s="153"/>
      <c r="J100" s="154">
        <f>J172</f>
        <v>0</v>
      </c>
      <c r="K100" s="151"/>
      <c r="L100" s="155"/>
    </row>
    <row r="101" spans="2:12" s="10" customFormat="1" ht="19.899999999999999" customHeight="1">
      <c r="B101" s="150"/>
      <c r="C101" s="151"/>
      <c r="D101" s="152" t="s">
        <v>146</v>
      </c>
      <c r="E101" s="153"/>
      <c r="F101" s="153"/>
      <c r="G101" s="153"/>
      <c r="H101" s="153"/>
      <c r="I101" s="153"/>
      <c r="J101" s="154">
        <f>J174</f>
        <v>0</v>
      </c>
      <c r="K101" s="151"/>
      <c r="L101" s="155"/>
    </row>
    <row r="102" spans="2:12" s="10" customFormat="1" ht="19.899999999999999" customHeight="1">
      <c r="B102" s="150"/>
      <c r="C102" s="151"/>
      <c r="D102" s="152" t="s">
        <v>147</v>
      </c>
      <c r="E102" s="153"/>
      <c r="F102" s="153"/>
      <c r="G102" s="153"/>
      <c r="H102" s="153"/>
      <c r="I102" s="153"/>
      <c r="J102" s="154">
        <f>J176</f>
        <v>0</v>
      </c>
      <c r="K102" s="151"/>
      <c r="L102" s="155"/>
    </row>
    <row r="103" spans="2:12" s="9" customFormat="1" ht="24.95" customHeight="1">
      <c r="B103" s="144"/>
      <c r="C103" s="145"/>
      <c r="D103" s="146" t="s">
        <v>148</v>
      </c>
      <c r="E103" s="147"/>
      <c r="F103" s="147"/>
      <c r="G103" s="147"/>
      <c r="H103" s="147"/>
      <c r="I103" s="147"/>
      <c r="J103" s="148">
        <f>J178</f>
        <v>0</v>
      </c>
      <c r="K103" s="145"/>
      <c r="L103" s="149"/>
    </row>
    <row r="104" spans="2:12" s="10" customFormat="1" ht="19.899999999999999" customHeight="1">
      <c r="B104" s="150"/>
      <c r="C104" s="151"/>
      <c r="D104" s="152" t="s">
        <v>279</v>
      </c>
      <c r="E104" s="153"/>
      <c r="F104" s="153"/>
      <c r="G104" s="153"/>
      <c r="H104" s="153"/>
      <c r="I104" s="153"/>
      <c r="J104" s="154">
        <f>J179</f>
        <v>0</v>
      </c>
      <c r="K104" s="151"/>
      <c r="L104" s="155"/>
    </row>
    <row r="105" spans="2:12" s="10" customFormat="1" ht="19.899999999999999" customHeight="1">
      <c r="B105" s="150"/>
      <c r="C105" s="151"/>
      <c r="D105" s="152" t="s">
        <v>280</v>
      </c>
      <c r="E105" s="153"/>
      <c r="F105" s="153"/>
      <c r="G105" s="153"/>
      <c r="H105" s="153"/>
      <c r="I105" s="153"/>
      <c r="J105" s="154">
        <f>J182</f>
        <v>0</v>
      </c>
      <c r="K105" s="151"/>
      <c r="L105" s="155"/>
    </row>
    <row r="106" spans="2:12" s="10" customFormat="1" ht="19.899999999999999" customHeight="1">
      <c r="B106" s="150"/>
      <c r="C106" s="151"/>
      <c r="D106" s="152" t="s">
        <v>281</v>
      </c>
      <c r="E106" s="153"/>
      <c r="F106" s="153"/>
      <c r="G106" s="153"/>
      <c r="H106" s="153"/>
      <c r="I106" s="153"/>
      <c r="J106" s="154">
        <f>J186</f>
        <v>0</v>
      </c>
      <c r="K106" s="151"/>
      <c r="L106" s="155"/>
    </row>
    <row r="107" spans="2:12" s="10" customFormat="1" ht="19.899999999999999" customHeight="1">
      <c r="B107" s="150"/>
      <c r="C107" s="151"/>
      <c r="D107" s="152" t="s">
        <v>282</v>
      </c>
      <c r="E107" s="153"/>
      <c r="F107" s="153"/>
      <c r="G107" s="153"/>
      <c r="H107" s="153"/>
      <c r="I107" s="153"/>
      <c r="J107" s="154">
        <f>J188</f>
        <v>0</v>
      </c>
      <c r="K107" s="151"/>
      <c r="L107" s="155"/>
    </row>
    <row r="108" spans="2:12" s="10" customFormat="1" ht="19.899999999999999" customHeight="1">
      <c r="B108" s="150"/>
      <c r="C108" s="151"/>
      <c r="D108" s="152" t="s">
        <v>283</v>
      </c>
      <c r="E108" s="153"/>
      <c r="F108" s="153"/>
      <c r="G108" s="153"/>
      <c r="H108" s="153"/>
      <c r="I108" s="153"/>
      <c r="J108" s="154">
        <f>J190</f>
        <v>0</v>
      </c>
      <c r="K108" s="151"/>
      <c r="L108" s="155"/>
    </row>
    <row r="109" spans="2:12" s="10" customFormat="1" ht="19.899999999999999" customHeight="1">
      <c r="B109" s="150"/>
      <c r="C109" s="151"/>
      <c r="D109" s="152" t="s">
        <v>715</v>
      </c>
      <c r="E109" s="153"/>
      <c r="F109" s="153"/>
      <c r="G109" s="153"/>
      <c r="H109" s="153"/>
      <c r="I109" s="153"/>
      <c r="J109" s="154">
        <f>J193</f>
        <v>0</v>
      </c>
      <c r="K109" s="151"/>
      <c r="L109" s="155"/>
    </row>
    <row r="110" spans="2:12" s="10" customFormat="1" ht="19.899999999999999" customHeight="1">
      <c r="B110" s="150"/>
      <c r="C110" s="151"/>
      <c r="D110" s="152" t="s">
        <v>149</v>
      </c>
      <c r="E110" s="153"/>
      <c r="F110" s="153"/>
      <c r="G110" s="153"/>
      <c r="H110" s="153"/>
      <c r="I110" s="153"/>
      <c r="J110" s="154">
        <f>J195</f>
        <v>0</v>
      </c>
      <c r="K110" s="151"/>
      <c r="L110" s="155"/>
    </row>
    <row r="111" spans="2:12" s="10" customFormat="1" ht="19.899999999999999" customHeight="1">
      <c r="B111" s="150"/>
      <c r="C111" s="151"/>
      <c r="D111" s="152" t="s">
        <v>150</v>
      </c>
      <c r="E111" s="153"/>
      <c r="F111" s="153"/>
      <c r="G111" s="153"/>
      <c r="H111" s="153"/>
      <c r="I111" s="153"/>
      <c r="J111" s="154">
        <f>J198</f>
        <v>0</v>
      </c>
      <c r="K111" s="151"/>
      <c r="L111" s="155"/>
    </row>
    <row r="112" spans="2:12" s="10" customFormat="1" ht="19.899999999999999" customHeight="1">
      <c r="B112" s="150"/>
      <c r="C112" s="151"/>
      <c r="D112" s="152" t="s">
        <v>151</v>
      </c>
      <c r="E112" s="153"/>
      <c r="F112" s="153"/>
      <c r="G112" s="153"/>
      <c r="H112" s="153"/>
      <c r="I112" s="153"/>
      <c r="J112" s="154">
        <f>J201</f>
        <v>0</v>
      </c>
      <c r="K112" s="151"/>
      <c r="L112" s="155"/>
    </row>
    <row r="113" spans="2:12" s="10" customFormat="1" ht="19.899999999999999" customHeight="1">
      <c r="B113" s="150"/>
      <c r="C113" s="151"/>
      <c r="D113" s="152" t="s">
        <v>152</v>
      </c>
      <c r="E113" s="153"/>
      <c r="F113" s="153"/>
      <c r="G113" s="153"/>
      <c r="H113" s="153"/>
      <c r="I113" s="153"/>
      <c r="J113" s="154">
        <f>J203</f>
        <v>0</v>
      </c>
      <c r="K113" s="151"/>
      <c r="L113" s="155"/>
    </row>
    <row r="114" spans="2:12" s="10" customFormat="1" ht="19.899999999999999" customHeight="1">
      <c r="B114" s="150"/>
      <c r="C114" s="151"/>
      <c r="D114" s="152" t="s">
        <v>647</v>
      </c>
      <c r="E114" s="153"/>
      <c r="F114" s="153"/>
      <c r="G114" s="153"/>
      <c r="H114" s="153"/>
      <c r="I114" s="153"/>
      <c r="J114" s="154">
        <f>J205</f>
        <v>0</v>
      </c>
      <c r="K114" s="151"/>
      <c r="L114" s="155"/>
    </row>
    <row r="115" spans="2:12" s="9" customFormat="1" ht="24.95" customHeight="1">
      <c r="B115" s="144"/>
      <c r="C115" s="145"/>
      <c r="D115" s="146" t="s">
        <v>284</v>
      </c>
      <c r="E115" s="147"/>
      <c r="F115" s="147"/>
      <c r="G115" s="147"/>
      <c r="H115" s="147"/>
      <c r="I115" s="147"/>
      <c r="J115" s="148">
        <f>J207</f>
        <v>0</v>
      </c>
      <c r="K115" s="145"/>
      <c r="L115" s="149"/>
    </row>
    <row r="116" spans="2:12" s="10" customFormat="1" ht="19.899999999999999" customHeight="1">
      <c r="B116" s="150"/>
      <c r="C116" s="151"/>
      <c r="D116" s="152" t="s">
        <v>716</v>
      </c>
      <c r="E116" s="153"/>
      <c r="F116" s="153"/>
      <c r="G116" s="153"/>
      <c r="H116" s="153"/>
      <c r="I116" s="153"/>
      <c r="J116" s="154">
        <f>J208</f>
        <v>0</v>
      </c>
      <c r="K116" s="151"/>
      <c r="L116" s="155"/>
    </row>
    <row r="117" spans="2:12" s="10" customFormat="1" ht="19.899999999999999" customHeight="1">
      <c r="B117" s="150"/>
      <c r="C117" s="151"/>
      <c r="D117" s="152" t="s">
        <v>285</v>
      </c>
      <c r="E117" s="153"/>
      <c r="F117" s="153"/>
      <c r="G117" s="153"/>
      <c r="H117" s="153"/>
      <c r="I117" s="153"/>
      <c r="J117" s="154">
        <f>J210</f>
        <v>0</v>
      </c>
      <c r="K117" s="151"/>
      <c r="L117" s="155"/>
    </row>
    <row r="118" spans="2:12" s="10" customFormat="1" ht="19.899999999999999" customHeight="1">
      <c r="B118" s="150"/>
      <c r="C118" s="151"/>
      <c r="D118" s="152" t="s">
        <v>717</v>
      </c>
      <c r="E118" s="153"/>
      <c r="F118" s="153"/>
      <c r="G118" s="153"/>
      <c r="H118" s="153"/>
      <c r="I118" s="153"/>
      <c r="J118" s="154">
        <f>J213</f>
        <v>0</v>
      </c>
      <c r="K118" s="151"/>
      <c r="L118" s="155"/>
    </row>
    <row r="119" spans="2:12" s="9" customFormat="1" ht="24.95" customHeight="1">
      <c r="B119" s="144"/>
      <c r="C119" s="145"/>
      <c r="D119" s="146" t="s">
        <v>284</v>
      </c>
      <c r="E119" s="147"/>
      <c r="F119" s="147"/>
      <c r="G119" s="147"/>
      <c r="H119" s="147"/>
      <c r="I119" s="147"/>
      <c r="J119" s="148">
        <f>J215</f>
        <v>0</v>
      </c>
      <c r="K119" s="145"/>
      <c r="L119" s="149"/>
    </row>
    <row r="120" spans="2:12" s="10" customFormat="1" ht="19.899999999999999" customHeight="1">
      <c r="B120" s="150"/>
      <c r="C120" s="151"/>
      <c r="D120" s="152" t="s">
        <v>286</v>
      </c>
      <c r="E120" s="153"/>
      <c r="F120" s="153"/>
      <c r="G120" s="153"/>
      <c r="H120" s="153"/>
      <c r="I120" s="153"/>
      <c r="J120" s="154">
        <f>J216</f>
        <v>0</v>
      </c>
      <c r="K120" s="151"/>
      <c r="L120" s="155"/>
    </row>
    <row r="121" spans="2:12" s="10" customFormat="1" ht="19.899999999999999" customHeight="1">
      <c r="B121" s="150"/>
      <c r="C121" s="151"/>
      <c r="D121" s="152" t="s">
        <v>285</v>
      </c>
      <c r="E121" s="153"/>
      <c r="F121" s="153"/>
      <c r="G121" s="153"/>
      <c r="H121" s="153"/>
      <c r="I121" s="153"/>
      <c r="J121" s="154">
        <f>J219</f>
        <v>0</v>
      </c>
      <c r="K121" s="151"/>
      <c r="L121" s="155"/>
    </row>
    <row r="122" spans="2:12" s="9" customFormat="1" ht="24.95" customHeight="1">
      <c r="B122" s="144"/>
      <c r="C122" s="145"/>
      <c r="D122" s="146" t="s">
        <v>284</v>
      </c>
      <c r="E122" s="147"/>
      <c r="F122" s="147"/>
      <c r="G122" s="147"/>
      <c r="H122" s="147"/>
      <c r="I122" s="147"/>
      <c r="J122" s="148">
        <f>J221</f>
        <v>0</v>
      </c>
      <c r="K122" s="145"/>
      <c r="L122" s="149"/>
    </row>
    <row r="123" spans="2:12" s="10" customFormat="1" ht="19.899999999999999" customHeight="1">
      <c r="B123" s="150"/>
      <c r="C123" s="151"/>
      <c r="D123" s="152" t="s">
        <v>287</v>
      </c>
      <c r="E123" s="153"/>
      <c r="F123" s="153"/>
      <c r="G123" s="153"/>
      <c r="H123" s="153"/>
      <c r="I123" s="153"/>
      <c r="J123" s="154">
        <f>J222</f>
        <v>0</v>
      </c>
      <c r="K123" s="151"/>
      <c r="L123" s="155"/>
    </row>
    <row r="124" spans="2:12" s="10" customFormat="1" ht="19.899999999999999" customHeight="1">
      <c r="B124" s="150"/>
      <c r="C124" s="151"/>
      <c r="D124" s="152" t="s">
        <v>288</v>
      </c>
      <c r="E124" s="153"/>
      <c r="F124" s="153"/>
      <c r="G124" s="153"/>
      <c r="H124" s="153"/>
      <c r="I124" s="153"/>
      <c r="J124" s="154">
        <f>J225</f>
        <v>0</v>
      </c>
      <c r="K124" s="151"/>
      <c r="L124" s="155"/>
    </row>
    <row r="125" spans="2:12" s="10" customFormat="1" ht="19.899999999999999" customHeight="1">
      <c r="B125" s="150"/>
      <c r="C125" s="151"/>
      <c r="D125" s="152" t="s">
        <v>289</v>
      </c>
      <c r="E125" s="153"/>
      <c r="F125" s="153"/>
      <c r="G125" s="153"/>
      <c r="H125" s="153"/>
      <c r="I125" s="153"/>
      <c r="J125" s="154">
        <f>J228</f>
        <v>0</v>
      </c>
      <c r="K125" s="151"/>
      <c r="L125" s="155"/>
    </row>
    <row r="126" spans="2:12" s="9" customFormat="1" ht="24.95" customHeight="1">
      <c r="B126" s="144"/>
      <c r="C126" s="145"/>
      <c r="D126" s="146" t="s">
        <v>284</v>
      </c>
      <c r="E126" s="147"/>
      <c r="F126" s="147"/>
      <c r="G126" s="147"/>
      <c r="H126" s="147"/>
      <c r="I126" s="147"/>
      <c r="J126" s="148">
        <f>J230</f>
        <v>0</v>
      </c>
      <c r="K126" s="145"/>
      <c r="L126" s="149"/>
    </row>
    <row r="127" spans="2:12" s="10" customFormat="1" ht="19.899999999999999" customHeight="1">
      <c r="B127" s="150"/>
      <c r="C127" s="151"/>
      <c r="D127" s="152" t="s">
        <v>290</v>
      </c>
      <c r="E127" s="153"/>
      <c r="F127" s="153"/>
      <c r="G127" s="153"/>
      <c r="H127" s="153"/>
      <c r="I127" s="153"/>
      <c r="J127" s="154">
        <f>J231</f>
        <v>0</v>
      </c>
      <c r="K127" s="151"/>
      <c r="L127" s="155"/>
    </row>
    <row r="128" spans="2:12" s="10" customFormat="1" ht="19.899999999999999" customHeight="1">
      <c r="B128" s="150"/>
      <c r="C128" s="151"/>
      <c r="D128" s="152" t="s">
        <v>292</v>
      </c>
      <c r="E128" s="153"/>
      <c r="F128" s="153"/>
      <c r="G128" s="153"/>
      <c r="H128" s="153"/>
      <c r="I128" s="153"/>
      <c r="J128" s="154">
        <f>J233</f>
        <v>0</v>
      </c>
      <c r="K128" s="151"/>
      <c r="L128" s="155"/>
    </row>
    <row r="129" spans="2:12" s="9" customFormat="1" ht="24.95" customHeight="1">
      <c r="B129" s="144"/>
      <c r="C129" s="145"/>
      <c r="D129" s="146" t="s">
        <v>153</v>
      </c>
      <c r="E129" s="147"/>
      <c r="F129" s="147"/>
      <c r="G129" s="147"/>
      <c r="H129" s="147"/>
      <c r="I129" s="147"/>
      <c r="J129" s="148">
        <f>J236</f>
        <v>0</v>
      </c>
      <c r="K129" s="145"/>
      <c r="L129" s="149"/>
    </row>
    <row r="130" spans="2:12" s="10" customFormat="1" ht="19.899999999999999" customHeight="1">
      <c r="B130" s="150"/>
      <c r="C130" s="151"/>
      <c r="D130" s="152" t="s">
        <v>297</v>
      </c>
      <c r="E130" s="153"/>
      <c r="F130" s="153"/>
      <c r="G130" s="153"/>
      <c r="H130" s="153"/>
      <c r="I130" s="153"/>
      <c r="J130" s="154">
        <f>J237</f>
        <v>0</v>
      </c>
      <c r="K130" s="151"/>
      <c r="L130" s="155"/>
    </row>
    <row r="131" spans="2:12" s="10" customFormat="1" ht="19.899999999999999" customHeight="1">
      <c r="B131" s="150"/>
      <c r="C131" s="151"/>
      <c r="D131" s="152" t="s">
        <v>298</v>
      </c>
      <c r="E131" s="153"/>
      <c r="F131" s="153"/>
      <c r="G131" s="153"/>
      <c r="H131" s="153"/>
      <c r="I131" s="153"/>
      <c r="J131" s="154">
        <f>J239</f>
        <v>0</v>
      </c>
      <c r="K131" s="151"/>
      <c r="L131" s="155"/>
    </row>
    <row r="132" spans="2:12" s="10" customFormat="1" ht="19.899999999999999" customHeight="1">
      <c r="B132" s="150"/>
      <c r="C132" s="151"/>
      <c r="D132" s="152" t="s">
        <v>299</v>
      </c>
      <c r="E132" s="153"/>
      <c r="F132" s="153"/>
      <c r="G132" s="153"/>
      <c r="H132" s="153"/>
      <c r="I132" s="153"/>
      <c r="J132" s="154">
        <f>J241</f>
        <v>0</v>
      </c>
      <c r="K132" s="151"/>
      <c r="L132" s="155"/>
    </row>
    <row r="133" spans="2:12" s="10" customFormat="1" ht="19.899999999999999" customHeight="1">
      <c r="B133" s="150"/>
      <c r="C133" s="151"/>
      <c r="D133" s="152" t="s">
        <v>300</v>
      </c>
      <c r="E133" s="153"/>
      <c r="F133" s="153"/>
      <c r="G133" s="153"/>
      <c r="H133" s="153"/>
      <c r="I133" s="153"/>
      <c r="J133" s="154">
        <f>J243</f>
        <v>0</v>
      </c>
      <c r="K133" s="151"/>
      <c r="L133" s="155"/>
    </row>
    <row r="134" spans="2:12" s="10" customFormat="1" ht="19.899999999999999" customHeight="1">
      <c r="B134" s="150"/>
      <c r="C134" s="151"/>
      <c r="D134" s="152" t="s">
        <v>154</v>
      </c>
      <c r="E134" s="153"/>
      <c r="F134" s="153"/>
      <c r="G134" s="153"/>
      <c r="H134" s="153"/>
      <c r="I134" s="153"/>
      <c r="J134" s="154">
        <f>J245</f>
        <v>0</v>
      </c>
      <c r="K134" s="151"/>
      <c r="L134" s="155"/>
    </row>
    <row r="135" spans="2:12" s="10" customFormat="1" ht="19.899999999999999" customHeight="1">
      <c r="B135" s="150"/>
      <c r="C135" s="151"/>
      <c r="D135" s="152" t="s">
        <v>304</v>
      </c>
      <c r="E135" s="153"/>
      <c r="F135" s="153"/>
      <c r="G135" s="153"/>
      <c r="H135" s="153"/>
      <c r="I135" s="153"/>
      <c r="J135" s="154">
        <f>J247</f>
        <v>0</v>
      </c>
      <c r="K135" s="151"/>
      <c r="L135" s="155"/>
    </row>
    <row r="136" spans="2:12" s="10" customFormat="1" ht="19.899999999999999" customHeight="1">
      <c r="B136" s="150"/>
      <c r="C136" s="151"/>
      <c r="D136" s="152" t="s">
        <v>305</v>
      </c>
      <c r="E136" s="153"/>
      <c r="F136" s="153"/>
      <c r="G136" s="153"/>
      <c r="H136" s="153"/>
      <c r="I136" s="153"/>
      <c r="J136" s="154">
        <f>J250</f>
        <v>0</v>
      </c>
      <c r="K136" s="151"/>
      <c r="L136" s="155"/>
    </row>
    <row r="137" spans="2:12" s="10" customFormat="1" ht="19.899999999999999" customHeight="1">
      <c r="B137" s="150"/>
      <c r="C137" s="151"/>
      <c r="D137" s="152" t="s">
        <v>718</v>
      </c>
      <c r="E137" s="153"/>
      <c r="F137" s="153"/>
      <c r="G137" s="153"/>
      <c r="H137" s="153"/>
      <c r="I137" s="153"/>
      <c r="J137" s="154">
        <f>J255</f>
        <v>0</v>
      </c>
      <c r="K137" s="151"/>
      <c r="L137" s="155"/>
    </row>
    <row r="138" spans="2:12" s="10" customFormat="1" ht="19.899999999999999" customHeight="1">
      <c r="B138" s="150"/>
      <c r="C138" s="151"/>
      <c r="D138" s="152" t="s">
        <v>719</v>
      </c>
      <c r="E138" s="153"/>
      <c r="F138" s="153"/>
      <c r="G138" s="153"/>
      <c r="H138" s="153"/>
      <c r="I138" s="153"/>
      <c r="J138" s="154">
        <f>J258</f>
        <v>0</v>
      </c>
      <c r="K138" s="151"/>
      <c r="L138" s="155"/>
    </row>
    <row r="139" spans="2:12" s="10" customFormat="1" ht="19.899999999999999" customHeight="1">
      <c r="B139" s="150"/>
      <c r="C139" s="151"/>
      <c r="D139" s="152" t="s">
        <v>155</v>
      </c>
      <c r="E139" s="153"/>
      <c r="F139" s="153"/>
      <c r="G139" s="153"/>
      <c r="H139" s="153"/>
      <c r="I139" s="153"/>
      <c r="J139" s="154">
        <f>J261</f>
        <v>0</v>
      </c>
      <c r="K139" s="151"/>
      <c r="L139" s="155"/>
    </row>
    <row r="140" spans="2:12" s="10" customFormat="1" ht="19.899999999999999" customHeight="1">
      <c r="B140" s="150"/>
      <c r="C140" s="151"/>
      <c r="D140" s="152" t="s">
        <v>156</v>
      </c>
      <c r="E140" s="153"/>
      <c r="F140" s="153"/>
      <c r="G140" s="153"/>
      <c r="H140" s="153"/>
      <c r="I140" s="153"/>
      <c r="J140" s="154">
        <f>J265</f>
        <v>0</v>
      </c>
      <c r="K140" s="151"/>
      <c r="L140" s="155"/>
    </row>
    <row r="141" spans="2:12" s="10" customFormat="1" ht="19.899999999999999" customHeight="1">
      <c r="B141" s="150"/>
      <c r="C141" s="151"/>
      <c r="D141" s="152" t="s">
        <v>307</v>
      </c>
      <c r="E141" s="153"/>
      <c r="F141" s="153"/>
      <c r="G141" s="153"/>
      <c r="H141" s="153"/>
      <c r="I141" s="153"/>
      <c r="J141" s="154">
        <f>J267</f>
        <v>0</v>
      </c>
      <c r="K141" s="151"/>
      <c r="L141" s="155"/>
    </row>
    <row r="142" spans="2:12" s="10" customFormat="1" ht="19.899999999999999" customHeight="1">
      <c r="B142" s="150"/>
      <c r="C142" s="151"/>
      <c r="D142" s="152" t="s">
        <v>308</v>
      </c>
      <c r="E142" s="153"/>
      <c r="F142" s="153"/>
      <c r="G142" s="153"/>
      <c r="H142" s="153"/>
      <c r="I142" s="153"/>
      <c r="J142" s="154">
        <f>J273</f>
        <v>0</v>
      </c>
      <c r="K142" s="151"/>
      <c r="L142" s="155"/>
    </row>
    <row r="143" spans="2:12" s="10" customFormat="1" ht="19.899999999999999" customHeight="1">
      <c r="B143" s="150"/>
      <c r="C143" s="151"/>
      <c r="D143" s="152" t="s">
        <v>309</v>
      </c>
      <c r="E143" s="153"/>
      <c r="F143" s="153"/>
      <c r="G143" s="153"/>
      <c r="H143" s="153"/>
      <c r="I143" s="153"/>
      <c r="J143" s="154">
        <f>J276</f>
        <v>0</v>
      </c>
      <c r="K143" s="151"/>
      <c r="L143" s="155"/>
    </row>
    <row r="144" spans="2:12" s="10" customFormat="1" ht="19.899999999999999" customHeight="1">
      <c r="B144" s="150"/>
      <c r="C144" s="151"/>
      <c r="D144" s="152" t="s">
        <v>157</v>
      </c>
      <c r="E144" s="153"/>
      <c r="F144" s="153"/>
      <c r="G144" s="153"/>
      <c r="H144" s="153"/>
      <c r="I144" s="153"/>
      <c r="J144" s="154">
        <f>J278</f>
        <v>0</v>
      </c>
      <c r="K144" s="151"/>
      <c r="L144" s="155"/>
    </row>
    <row r="145" spans="1:31" s="9" customFormat="1" ht="24.95" customHeight="1">
      <c r="B145" s="144"/>
      <c r="C145" s="145"/>
      <c r="D145" s="146" t="s">
        <v>650</v>
      </c>
      <c r="E145" s="147"/>
      <c r="F145" s="147"/>
      <c r="G145" s="147"/>
      <c r="H145" s="147"/>
      <c r="I145" s="147"/>
      <c r="J145" s="148">
        <f>J280</f>
        <v>0</v>
      </c>
      <c r="K145" s="145"/>
      <c r="L145" s="149"/>
    </row>
    <row r="146" spans="1:31" s="10" customFormat="1" ht="19.899999999999999" customHeight="1">
      <c r="B146" s="150"/>
      <c r="C146" s="151"/>
      <c r="D146" s="152" t="s">
        <v>651</v>
      </c>
      <c r="E146" s="153"/>
      <c r="F146" s="153"/>
      <c r="G146" s="153"/>
      <c r="H146" s="153"/>
      <c r="I146" s="153"/>
      <c r="J146" s="154">
        <f>J281</f>
        <v>0</v>
      </c>
      <c r="K146" s="151"/>
      <c r="L146" s="155"/>
    </row>
    <row r="147" spans="1:31" s="2" customFormat="1" ht="21.75" customHeight="1">
      <c r="A147" s="31"/>
      <c r="B147" s="32"/>
      <c r="C147" s="33"/>
      <c r="D147" s="33"/>
      <c r="E147" s="33"/>
      <c r="F147" s="33"/>
      <c r="G147" s="33"/>
      <c r="H147" s="33"/>
      <c r="I147" s="33"/>
      <c r="J147" s="33"/>
      <c r="K147" s="33"/>
      <c r="L147" s="48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spans="1:31" s="2" customFormat="1" ht="6.95" customHeight="1">
      <c r="A148" s="31"/>
      <c r="B148" s="51"/>
      <c r="C148" s="52"/>
      <c r="D148" s="52"/>
      <c r="E148" s="52"/>
      <c r="F148" s="52"/>
      <c r="G148" s="52"/>
      <c r="H148" s="52"/>
      <c r="I148" s="52"/>
      <c r="J148" s="52"/>
      <c r="K148" s="52"/>
      <c r="L148" s="48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52" spans="1:31" s="2" customFormat="1" ht="6.95" customHeight="1">
      <c r="A152" s="31"/>
      <c r="B152" s="53"/>
      <c r="C152" s="54"/>
      <c r="D152" s="54"/>
      <c r="E152" s="54"/>
      <c r="F152" s="54"/>
      <c r="G152" s="54"/>
      <c r="H152" s="54"/>
      <c r="I152" s="54"/>
      <c r="J152" s="54"/>
      <c r="K152" s="54"/>
      <c r="L152" s="48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spans="1:31" s="2" customFormat="1" ht="24.95" customHeight="1">
      <c r="A153" s="31"/>
      <c r="B153" s="32"/>
      <c r="C153" s="20" t="s">
        <v>158</v>
      </c>
      <c r="D153" s="33"/>
      <c r="E153" s="33"/>
      <c r="F153" s="33"/>
      <c r="G153" s="33"/>
      <c r="H153" s="33"/>
      <c r="I153" s="33"/>
      <c r="J153" s="33"/>
      <c r="K153" s="33"/>
      <c r="L153" s="48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spans="1:31" s="2" customFormat="1" ht="6.95" customHeight="1">
      <c r="A154" s="31"/>
      <c r="B154" s="32"/>
      <c r="C154" s="33"/>
      <c r="D154" s="33"/>
      <c r="E154" s="33"/>
      <c r="F154" s="33"/>
      <c r="G154" s="33"/>
      <c r="H154" s="33"/>
      <c r="I154" s="33"/>
      <c r="J154" s="33"/>
      <c r="K154" s="33"/>
      <c r="L154" s="48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spans="1:31" s="2" customFormat="1" ht="12" customHeight="1">
      <c r="A155" s="31"/>
      <c r="B155" s="32"/>
      <c r="C155" s="26" t="s">
        <v>14</v>
      </c>
      <c r="D155" s="33"/>
      <c r="E155" s="33"/>
      <c r="F155" s="33"/>
      <c r="G155" s="33"/>
      <c r="H155" s="33"/>
      <c r="I155" s="33"/>
      <c r="J155" s="33"/>
      <c r="K155" s="33"/>
      <c r="L155" s="48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spans="1:31" s="2" customFormat="1" ht="23.25" customHeight="1">
      <c r="A156" s="31"/>
      <c r="B156" s="32"/>
      <c r="C156" s="33"/>
      <c r="D156" s="33"/>
      <c r="E156" s="337" t="str">
        <f>E7</f>
        <v>Vypracovanie proj.dokum.modernizácie riadenia križovatiek cestnou dopravnou signalizáciou s preferenciou MHD-Petržalka</v>
      </c>
      <c r="F156" s="338"/>
      <c r="G156" s="338"/>
      <c r="H156" s="338"/>
      <c r="I156" s="33"/>
      <c r="J156" s="33"/>
      <c r="K156" s="33"/>
      <c r="L156" s="48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spans="1:31" s="2" customFormat="1" ht="12" customHeight="1">
      <c r="A157" s="31"/>
      <c r="B157" s="32"/>
      <c r="C157" s="26" t="s">
        <v>135</v>
      </c>
      <c r="D157" s="33"/>
      <c r="E157" s="33"/>
      <c r="F157" s="33"/>
      <c r="G157" s="33"/>
      <c r="H157" s="33"/>
      <c r="I157" s="33"/>
      <c r="J157" s="33"/>
      <c r="K157" s="33"/>
      <c r="L157" s="48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spans="1:31" s="2" customFormat="1" ht="16.5" customHeight="1">
      <c r="A158" s="31"/>
      <c r="B158" s="32"/>
      <c r="C158" s="33"/>
      <c r="D158" s="33"/>
      <c r="E158" s="307" t="str">
        <f>E9</f>
        <v>104 - 104-00 Debarierizačné úpravy križovatky 554</v>
      </c>
      <c r="F158" s="336"/>
      <c r="G158" s="336"/>
      <c r="H158" s="336"/>
      <c r="I158" s="33"/>
      <c r="J158" s="33"/>
      <c r="K158" s="33"/>
      <c r="L158" s="48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spans="1:31" s="2" customFormat="1" ht="6.95" customHeight="1">
      <c r="A159" s="31"/>
      <c r="B159" s="32"/>
      <c r="C159" s="33"/>
      <c r="D159" s="33"/>
      <c r="E159" s="33"/>
      <c r="F159" s="33"/>
      <c r="G159" s="33"/>
      <c r="H159" s="33"/>
      <c r="I159" s="33"/>
      <c r="J159" s="33"/>
      <c r="K159" s="33"/>
      <c r="L159" s="48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spans="1:31" s="2" customFormat="1" ht="12" customHeight="1">
      <c r="A160" s="31"/>
      <c r="B160" s="32"/>
      <c r="C160" s="26" t="s">
        <v>18</v>
      </c>
      <c r="D160" s="33"/>
      <c r="E160" s="33"/>
      <c r="F160" s="24" t="str">
        <f>F12</f>
        <v>Bratislava V.</v>
      </c>
      <c r="G160" s="33"/>
      <c r="H160" s="33"/>
      <c r="I160" s="26" t="s">
        <v>20</v>
      </c>
      <c r="J160" s="63" t="str">
        <f>IF(J12="","",J12)</f>
        <v>19. 11. 2020</v>
      </c>
      <c r="K160" s="33"/>
      <c r="L160" s="48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spans="1:65" s="2" customFormat="1" ht="6.95" customHeight="1">
      <c r="A161" s="31"/>
      <c r="B161" s="32"/>
      <c r="C161" s="33"/>
      <c r="D161" s="33"/>
      <c r="E161" s="33"/>
      <c r="F161" s="33"/>
      <c r="G161" s="33"/>
      <c r="H161" s="33"/>
      <c r="I161" s="33"/>
      <c r="J161" s="33"/>
      <c r="K161" s="33"/>
      <c r="L161" s="48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spans="1:65" s="2" customFormat="1" ht="15.2" customHeight="1">
      <c r="A162" s="31"/>
      <c r="B162" s="32"/>
      <c r="C162" s="26" t="s">
        <v>22</v>
      </c>
      <c r="D162" s="33"/>
      <c r="E162" s="33"/>
      <c r="F162" s="24" t="str">
        <f>E15</f>
        <v>Hlavné mesto Slovenskej republiky BRATISLAVA</v>
      </c>
      <c r="G162" s="33"/>
      <c r="H162" s="33"/>
      <c r="I162" s="26" t="s">
        <v>28</v>
      </c>
      <c r="J162" s="29" t="str">
        <f>E21</f>
        <v xml:space="preserve"> </v>
      </c>
      <c r="K162" s="33"/>
      <c r="L162" s="48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spans="1:65" s="2" customFormat="1" ht="15.2" customHeight="1">
      <c r="A163" s="31"/>
      <c r="B163" s="32"/>
      <c r="C163" s="26" t="s">
        <v>26</v>
      </c>
      <c r="D163" s="33"/>
      <c r="E163" s="33"/>
      <c r="F163" s="24" t="str">
        <f>IF(E18="","",E18)</f>
        <v>Vyplň údaj</v>
      </c>
      <c r="G163" s="33"/>
      <c r="H163" s="33"/>
      <c r="I163" s="26" t="s">
        <v>30</v>
      </c>
      <c r="J163" s="29" t="str">
        <f>E24</f>
        <v xml:space="preserve"> </v>
      </c>
      <c r="K163" s="33"/>
      <c r="L163" s="48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spans="1:65" s="2" customFormat="1" ht="10.35" customHeight="1">
      <c r="A164" s="31"/>
      <c r="B164" s="32"/>
      <c r="C164" s="33"/>
      <c r="D164" s="33"/>
      <c r="E164" s="33"/>
      <c r="F164" s="33"/>
      <c r="G164" s="33"/>
      <c r="H164" s="33"/>
      <c r="I164" s="33"/>
      <c r="J164" s="33"/>
      <c r="K164" s="33"/>
      <c r="L164" s="48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spans="1:65" s="11" customFormat="1" ht="29.25" customHeight="1">
      <c r="A165" s="156"/>
      <c r="B165" s="157"/>
      <c r="C165" s="158" t="s">
        <v>159</v>
      </c>
      <c r="D165" s="159" t="s">
        <v>57</v>
      </c>
      <c r="E165" s="159" t="s">
        <v>53</v>
      </c>
      <c r="F165" s="159" t="s">
        <v>54</v>
      </c>
      <c r="G165" s="159" t="s">
        <v>160</v>
      </c>
      <c r="H165" s="159" t="s">
        <v>161</v>
      </c>
      <c r="I165" s="159" t="s">
        <v>162</v>
      </c>
      <c r="J165" s="160" t="s">
        <v>139</v>
      </c>
      <c r="K165" s="161" t="s">
        <v>163</v>
      </c>
      <c r="L165" s="162"/>
      <c r="M165" s="72" t="s">
        <v>1</v>
      </c>
      <c r="N165" s="73" t="s">
        <v>36</v>
      </c>
      <c r="O165" s="73" t="s">
        <v>164</v>
      </c>
      <c r="P165" s="73" t="s">
        <v>165</v>
      </c>
      <c r="Q165" s="73" t="s">
        <v>166</v>
      </c>
      <c r="R165" s="73" t="s">
        <v>167</v>
      </c>
      <c r="S165" s="73" t="s">
        <v>168</v>
      </c>
      <c r="T165" s="74" t="s">
        <v>169</v>
      </c>
      <c r="U165" s="156"/>
      <c r="V165" s="156"/>
      <c r="W165" s="156"/>
      <c r="X165" s="156"/>
      <c r="Y165" s="156"/>
      <c r="Z165" s="156"/>
      <c r="AA165" s="156"/>
      <c r="AB165" s="156"/>
      <c r="AC165" s="156"/>
      <c r="AD165" s="156"/>
      <c r="AE165" s="156"/>
    </row>
    <row r="166" spans="1:65" s="2" customFormat="1" ht="22.9" customHeight="1">
      <c r="A166" s="31"/>
      <c r="B166" s="32"/>
      <c r="C166" s="79" t="s">
        <v>140</v>
      </c>
      <c r="D166" s="33"/>
      <c r="E166" s="33"/>
      <c r="F166" s="33"/>
      <c r="G166" s="33"/>
      <c r="H166" s="33"/>
      <c r="I166" s="33"/>
      <c r="J166" s="163">
        <f>BK166</f>
        <v>0</v>
      </c>
      <c r="K166" s="33"/>
      <c r="L166" s="36"/>
      <c r="M166" s="75"/>
      <c r="N166" s="164"/>
      <c r="O166" s="76"/>
      <c r="P166" s="165">
        <f>P167+P178+P207+P215+P221+P230+P236+P280</f>
        <v>0</v>
      </c>
      <c r="Q166" s="76"/>
      <c r="R166" s="165">
        <f>R167+R178+R207+R215+R221+R230+R236+R280</f>
        <v>1087.9727144000001</v>
      </c>
      <c r="S166" s="76"/>
      <c r="T166" s="166">
        <f>T167+T178+T207+T215+T221+T230+T236+T280</f>
        <v>668.7405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T166" s="14" t="s">
        <v>71</v>
      </c>
      <c r="AU166" s="14" t="s">
        <v>141</v>
      </c>
      <c r="BK166" s="167">
        <f>BK167+BK178+BK207+BK215+BK221+BK230+BK236+BK280</f>
        <v>0</v>
      </c>
    </row>
    <row r="167" spans="1:65" s="12" customFormat="1" ht="25.9" customHeight="1">
      <c r="B167" s="168"/>
      <c r="C167" s="169"/>
      <c r="D167" s="170" t="s">
        <v>71</v>
      </c>
      <c r="E167" s="171" t="s">
        <v>170</v>
      </c>
      <c r="F167" s="171" t="s">
        <v>171</v>
      </c>
      <c r="G167" s="169"/>
      <c r="H167" s="169"/>
      <c r="I167" s="172"/>
      <c r="J167" s="173">
        <f>BK167</f>
        <v>0</v>
      </c>
      <c r="K167" s="169"/>
      <c r="L167" s="174"/>
      <c r="M167" s="175"/>
      <c r="N167" s="176"/>
      <c r="O167" s="176"/>
      <c r="P167" s="177">
        <f>P168+P170+P172+P174+P176</f>
        <v>0</v>
      </c>
      <c r="Q167" s="176"/>
      <c r="R167" s="177">
        <f>R168+R170+R172+R174+R176</f>
        <v>0</v>
      </c>
      <c r="S167" s="176"/>
      <c r="T167" s="178">
        <f>T168+T170+T172+T174+T176</f>
        <v>0</v>
      </c>
      <c r="AR167" s="179" t="s">
        <v>80</v>
      </c>
      <c r="AT167" s="180" t="s">
        <v>71</v>
      </c>
      <c r="AU167" s="180" t="s">
        <v>72</v>
      </c>
      <c r="AY167" s="179" t="s">
        <v>172</v>
      </c>
      <c r="BK167" s="181">
        <f>BK168+BK170+BK172+BK174+BK176</f>
        <v>0</v>
      </c>
    </row>
    <row r="168" spans="1:65" s="12" customFormat="1" ht="22.9" customHeight="1">
      <c r="B168" s="168"/>
      <c r="C168" s="169"/>
      <c r="D168" s="170" t="s">
        <v>71</v>
      </c>
      <c r="E168" s="182" t="s">
        <v>173</v>
      </c>
      <c r="F168" s="182" t="s">
        <v>174</v>
      </c>
      <c r="G168" s="169"/>
      <c r="H168" s="169"/>
      <c r="I168" s="172"/>
      <c r="J168" s="183">
        <f>BK168</f>
        <v>0</v>
      </c>
      <c r="K168" s="169"/>
      <c r="L168" s="174"/>
      <c r="M168" s="175"/>
      <c r="N168" s="176"/>
      <c r="O168" s="176"/>
      <c r="P168" s="177">
        <f>P169</f>
        <v>0</v>
      </c>
      <c r="Q168" s="176"/>
      <c r="R168" s="177">
        <f>R169</f>
        <v>0</v>
      </c>
      <c r="S168" s="176"/>
      <c r="T168" s="178">
        <f>T169</f>
        <v>0</v>
      </c>
      <c r="AR168" s="179" t="s">
        <v>80</v>
      </c>
      <c r="AT168" s="180" t="s">
        <v>71</v>
      </c>
      <c r="AU168" s="180" t="s">
        <v>80</v>
      </c>
      <c r="AY168" s="179" t="s">
        <v>172</v>
      </c>
      <c r="BK168" s="181">
        <f>BK169</f>
        <v>0</v>
      </c>
    </row>
    <row r="169" spans="1:65" s="2" customFormat="1" ht="24.2" customHeight="1">
      <c r="A169" s="31"/>
      <c r="B169" s="32"/>
      <c r="C169" s="184" t="s">
        <v>80</v>
      </c>
      <c r="D169" s="184" t="s">
        <v>175</v>
      </c>
      <c r="E169" s="185" t="s">
        <v>720</v>
      </c>
      <c r="F169" s="186" t="s">
        <v>721</v>
      </c>
      <c r="G169" s="187" t="s">
        <v>178</v>
      </c>
      <c r="H169" s="188">
        <v>1</v>
      </c>
      <c r="I169" s="189"/>
      <c r="J169" s="188">
        <f>ROUND(I169*H169,2)</f>
        <v>0</v>
      </c>
      <c r="K169" s="190"/>
      <c r="L169" s="36"/>
      <c r="M169" s="191" t="s">
        <v>1</v>
      </c>
      <c r="N169" s="192" t="s">
        <v>38</v>
      </c>
      <c r="O169" s="68"/>
      <c r="P169" s="193">
        <f>O169*H169</f>
        <v>0</v>
      </c>
      <c r="Q169" s="193">
        <v>0</v>
      </c>
      <c r="R169" s="193">
        <f>Q169*H169</f>
        <v>0</v>
      </c>
      <c r="S169" s="193">
        <v>0</v>
      </c>
      <c r="T169" s="194">
        <f>S169*H169</f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95" t="s">
        <v>179</v>
      </c>
      <c r="AT169" s="195" t="s">
        <v>175</v>
      </c>
      <c r="AU169" s="195" t="s">
        <v>180</v>
      </c>
      <c r="AY169" s="14" t="s">
        <v>172</v>
      </c>
      <c r="BE169" s="196">
        <f>IF(N169="základná",J169,0)</f>
        <v>0</v>
      </c>
      <c r="BF169" s="196">
        <f>IF(N169="znížená",J169,0)</f>
        <v>0</v>
      </c>
      <c r="BG169" s="196">
        <f>IF(N169="zákl. prenesená",J169,0)</f>
        <v>0</v>
      </c>
      <c r="BH169" s="196">
        <f>IF(N169="zníž. prenesená",J169,0)</f>
        <v>0</v>
      </c>
      <c r="BI169" s="196">
        <f>IF(N169="nulová",J169,0)</f>
        <v>0</v>
      </c>
      <c r="BJ169" s="14" t="s">
        <v>180</v>
      </c>
      <c r="BK169" s="196">
        <f>ROUND(I169*H169,2)</f>
        <v>0</v>
      </c>
      <c r="BL169" s="14" t="s">
        <v>179</v>
      </c>
      <c r="BM169" s="195" t="s">
        <v>722</v>
      </c>
    </row>
    <row r="170" spans="1:65" s="12" customFormat="1" ht="22.9" customHeight="1">
      <c r="B170" s="168"/>
      <c r="C170" s="169"/>
      <c r="D170" s="170" t="s">
        <v>71</v>
      </c>
      <c r="E170" s="182" t="s">
        <v>182</v>
      </c>
      <c r="F170" s="182" t="s">
        <v>183</v>
      </c>
      <c r="G170" s="169"/>
      <c r="H170" s="169"/>
      <c r="I170" s="172"/>
      <c r="J170" s="183">
        <f>BK170</f>
        <v>0</v>
      </c>
      <c r="K170" s="169"/>
      <c r="L170" s="174"/>
      <c r="M170" s="175"/>
      <c r="N170" s="176"/>
      <c r="O170" s="176"/>
      <c r="P170" s="177">
        <f>P171</f>
        <v>0</v>
      </c>
      <c r="Q170" s="176"/>
      <c r="R170" s="177">
        <f>R171</f>
        <v>0</v>
      </c>
      <c r="S170" s="176"/>
      <c r="T170" s="178">
        <f>T171</f>
        <v>0</v>
      </c>
      <c r="AR170" s="179" t="s">
        <v>80</v>
      </c>
      <c r="AT170" s="180" t="s">
        <v>71</v>
      </c>
      <c r="AU170" s="180" t="s">
        <v>80</v>
      </c>
      <c r="AY170" s="179" t="s">
        <v>172</v>
      </c>
      <c r="BK170" s="181">
        <f>BK171</f>
        <v>0</v>
      </c>
    </row>
    <row r="171" spans="1:65" s="2" customFormat="1" ht="37.9" customHeight="1">
      <c r="A171" s="31"/>
      <c r="B171" s="32"/>
      <c r="C171" s="184" t="s">
        <v>180</v>
      </c>
      <c r="D171" s="184" t="s">
        <v>175</v>
      </c>
      <c r="E171" s="185" t="s">
        <v>723</v>
      </c>
      <c r="F171" s="186" t="s">
        <v>724</v>
      </c>
      <c r="G171" s="187" t="s">
        <v>178</v>
      </c>
      <c r="H171" s="188">
        <v>1</v>
      </c>
      <c r="I171" s="189"/>
      <c r="J171" s="188">
        <f>ROUND(I171*H171,2)</f>
        <v>0</v>
      </c>
      <c r="K171" s="190"/>
      <c r="L171" s="36"/>
      <c r="M171" s="191" t="s">
        <v>1</v>
      </c>
      <c r="N171" s="192" t="s">
        <v>38</v>
      </c>
      <c r="O171" s="68"/>
      <c r="P171" s="193">
        <f>O171*H171</f>
        <v>0</v>
      </c>
      <c r="Q171" s="193">
        <v>0</v>
      </c>
      <c r="R171" s="193">
        <f>Q171*H171</f>
        <v>0</v>
      </c>
      <c r="S171" s="193">
        <v>0</v>
      </c>
      <c r="T171" s="194">
        <f>S171*H171</f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95" t="s">
        <v>179</v>
      </c>
      <c r="AT171" s="195" t="s">
        <v>175</v>
      </c>
      <c r="AU171" s="195" t="s">
        <v>180</v>
      </c>
      <c r="AY171" s="14" t="s">
        <v>172</v>
      </c>
      <c r="BE171" s="196">
        <f>IF(N171="základná",J171,0)</f>
        <v>0</v>
      </c>
      <c r="BF171" s="196">
        <f>IF(N171="znížená",J171,0)</f>
        <v>0</v>
      </c>
      <c r="BG171" s="196">
        <f>IF(N171="zákl. prenesená",J171,0)</f>
        <v>0</v>
      </c>
      <c r="BH171" s="196">
        <f>IF(N171="zníž. prenesená",J171,0)</f>
        <v>0</v>
      </c>
      <c r="BI171" s="196">
        <f>IF(N171="nulová",J171,0)</f>
        <v>0</v>
      </c>
      <c r="BJ171" s="14" t="s">
        <v>180</v>
      </c>
      <c r="BK171" s="196">
        <f>ROUND(I171*H171,2)</f>
        <v>0</v>
      </c>
      <c r="BL171" s="14" t="s">
        <v>179</v>
      </c>
      <c r="BM171" s="195" t="s">
        <v>725</v>
      </c>
    </row>
    <row r="172" spans="1:65" s="12" customFormat="1" ht="22.9" customHeight="1">
      <c r="B172" s="168"/>
      <c r="C172" s="169"/>
      <c r="D172" s="170" t="s">
        <v>71</v>
      </c>
      <c r="E172" s="182" t="s">
        <v>187</v>
      </c>
      <c r="F172" s="182" t="s">
        <v>188</v>
      </c>
      <c r="G172" s="169"/>
      <c r="H172" s="169"/>
      <c r="I172" s="172"/>
      <c r="J172" s="183">
        <f>BK172</f>
        <v>0</v>
      </c>
      <c r="K172" s="169"/>
      <c r="L172" s="174"/>
      <c r="M172" s="175"/>
      <c r="N172" s="176"/>
      <c r="O172" s="176"/>
      <c r="P172" s="177">
        <f>P173</f>
        <v>0</v>
      </c>
      <c r="Q172" s="176"/>
      <c r="R172" s="177">
        <f>R173</f>
        <v>0</v>
      </c>
      <c r="S172" s="176"/>
      <c r="T172" s="178">
        <f>T173</f>
        <v>0</v>
      </c>
      <c r="AR172" s="179" t="s">
        <v>80</v>
      </c>
      <c r="AT172" s="180" t="s">
        <v>71</v>
      </c>
      <c r="AU172" s="180" t="s">
        <v>80</v>
      </c>
      <c r="AY172" s="179" t="s">
        <v>172</v>
      </c>
      <c r="BK172" s="181">
        <f>BK173</f>
        <v>0</v>
      </c>
    </row>
    <row r="173" spans="1:65" s="2" customFormat="1" ht="37.9" customHeight="1">
      <c r="A173" s="31"/>
      <c r="B173" s="32"/>
      <c r="C173" s="184" t="s">
        <v>189</v>
      </c>
      <c r="D173" s="184" t="s">
        <v>175</v>
      </c>
      <c r="E173" s="185" t="s">
        <v>726</v>
      </c>
      <c r="F173" s="186" t="s">
        <v>727</v>
      </c>
      <c r="G173" s="187" t="s">
        <v>178</v>
      </c>
      <c r="H173" s="188">
        <v>1</v>
      </c>
      <c r="I173" s="189"/>
      <c r="J173" s="188">
        <f>ROUND(I173*H173,2)</f>
        <v>0</v>
      </c>
      <c r="K173" s="190"/>
      <c r="L173" s="36"/>
      <c r="M173" s="191" t="s">
        <v>1</v>
      </c>
      <c r="N173" s="192" t="s">
        <v>38</v>
      </c>
      <c r="O173" s="68"/>
      <c r="P173" s="193">
        <f>O173*H173</f>
        <v>0</v>
      </c>
      <c r="Q173" s="193">
        <v>0</v>
      </c>
      <c r="R173" s="193">
        <f>Q173*H173</f>
        <v>0</v>
      </c>
      <c r="S173" s="193">
        <v>0</v>
      </c>
      <c r="T173" s="194">
        <f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179</v>
      </c>
      <c r="AT173" s="195" t="s">
        <v>175</v>
      </c>
      <c r="AU173" s="195" t="s">
        <v>180</v>
      </c>
      <c r="AY173" s="14" t="s">
        <v>172</v>
      </c>
      <c r="BE173" s="196">
        <f>IF(N173="základná",J173,0)</f>
        <v>0</v>
      </c>
      <c r="BF173" s="196">
        <f>IF(N173="znížená",J173,0)</f>
        <v>0</v>
      </c>
      <c r="BG173" s="196">
        <f>IF(N173="zákl. prenesená",J173,0)</f>
        <v>0</v>
      </c>
      <c r="BH173" s="196">
        <f>IF(N173="zníž. prenesená",J173,0)</f>
        <v>0</v>
      </c>
      <c r="BI173" s="196">
        <f>IF(N173="nulová",J173,0)</f>
        <v>0</v>
      </c>
      <c r="BJ173" s="14" t="s">
        <v>180</v>
      </c>
      <c r="BK173" s="196">
        <f>ROUND(I173*H173,2)</f>
        <v>0</v>
      </c>
      <c r="BL173" s="14" t="s">
        <v>179</v>
      </c>
      <c r="BM173" s="195" t="s">
        <v>728</v>
      </c>
    </row>
    <row r="174" spans="1:65" s="12" customFormat="1" ht="22.9" customHeight="1">
      <c r="B174" s="168"/>
      <c r="C174" s="169"/>
      <c r="D174" s="170" t="s">
        <v>71</v>
      </c>
      <c r="E174" s="182" t="s">
        <v>193</v>
      </c>
      <c r="F174" s="182" t="s">
        <v>194</v>
      </c>
      <c r="G174" s="169"/>
      <c r="H174" s="169"/>
      <c r="I174" s="172"/>
      <c r="J174" s="183">
        <f>BK174</f>
        <v>0</v>
      </c>
      <c r="K174" s="169"/>
      <c r="L174" s="174"/>
      <c r="M174" s="175"/>
      <c r="N174" s="176"/>
      <c r="O174" s="176"/>
      <c r="P174" s="177">
        <f>P175</f>
        <v>0</v>
      </c>
      <c r="Q174" s="176"/>
      <c r="R174" s="177">
        <f>R175</f>
        <v>0</v>
      </c>
      <c r="S174" s="176"/>
      <c r="T174" s="178">
        <f>T175</f>
        <v>0</v>
      </c>
      <c r="AR174" s="179" t="s">
        <v>80</v>
      </c>
      <c r="AT174" s="180" t="s">
        <v>71</v>
      </c>
      <c r="AU174" s="180" t="s">
        <v>80</v>
      </c>
      <c r="AY174" s="179" t="s">
        <v>172</v>
      </c>
      <c r="BK174" s="181">
        <f>BK175</f>
        <v>0</v>
      </c>
    </row>
    <row r="175" spans="1:65" s="2" customFormat="1" ht="24.2" customHeight="1">
      <c r="A175" s="31"/>
      <c r="B175" s="32"/>
      <c r="C175" s="184" t="s">
        <v>179</v>
      </c>
      <c r="D175" s="184" t="s">
        <v>175</v>
      </c>
      <c r="E175" s="185" t="s">
        <v>729</v>
      </c>
      <c r="F175" s="186" t="s">
        <v>730</v>
      </c>
      <c r="G175" s="187" t="s">
        <v>178</v>
      </c>
      <c r="H175" s="188">
        <v>1</v>
      </c>
      <c r="I175" s="189"/>
      <c r="J175" s="188">
        <f>ROUND(I175*H175,2)</f>
        <v>0</v>
      </c>
      <c r="K175" s="190"/>
      <c r="L175" s="36"/>
      <c r="M175" s="191" t="s">
        <v>1</v>
      </c>
      <c r="N175" s="192" t="s">
        <v>38</v>
      </c>
      <c r="O175" s="68"/>
      <c r="P175" s="193">
        <f>O175*H175</f>
        <v>0</v>
      </c>
      <c r="Q175" s="193">
        <v>0</v>
      </c>
      <c r="R175" s="193">
        <f>Q175*H175</f>
        <v>0</v>
      </c>
      <c r="S175" s="193">
        <v>0</v>
      </c>
      <c r="T175" s="194">
        <f>S175*H175</f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179</v>
      </c>
      <c r="AT175" s="195" t="s">
        <v>175</v>
      </c>
      <c r="AU175" s="195" t="s">
        <v>180</v>
      </c>
      <c r="AY175" s="14" t="s">
        <v>172</v>
      </c>
      <c r="BE175" s="196">
        <f>IF(N175="základná",J175,0)</f>
        <v>0</v>
      </c>
      <c r="BF175" s="196">
        <f>IF(N175="znížená",J175,0)</f>
        <v>0</v>
      </c>
      <c r="BG175" s="196">
        <f>IF(N175="zákl. prenesená",J175,0)</f>
        <v>0</v>
      </c>
      <c r="BH175" s="196">
        <f>IF(N175="zníž. prenesená",J175,0)</f>
        <v>0</v>
      </c>
      <c r="BI175" s="196">
        <f>IF(N175="nulová",J175,0)</f>
        <v>0</v>
      </c>
      <c r="BJ175" s="14" t="s">
        <v>180</v>
      </c>
      <c r="BK175" s="196">
        <f>ROUND(I175*H175,2)</f>
        <v>0</v>
      </c>
      <c r="BL175" s="14" t="s">
        <v>179</v>
      </c>
      <c r="BM175" s="195" t="s">
        <v>731</v>
      </c>
    </row>
    <row r="176" spans="1:65" s="12" customFormat="1" ht="22.9" customHeight="1">
      <c r="B176" s="168"/>
      <c r="C176" s="169"/>
      <c r="D176" s="170" t="s">
        <v>71</v>
      </c>
      <c r="E176" s="182" t="s">
        <v>198</v>
      </c>
      <c r="F176" s="182" t="s">
        <v>199</v>
      </c>
      <c r="G176" s="169"/>
      <c r="H176" s="169"/>
      <c r="I176" s="172"/>
      <c r="J176" s="183">
        <f>BK176</f>
        <v>0</v>
      </c>
      <c r="K176" s="169"/>
      <c r="L176" s="174"/>
      <c r="M176" s="175"/>
      <c r="N176" s="176"/>
      <c r="O176" s="176"/>
      <c r="P176" s="177">
        <f>P177</f>
        <v>0</v>
      </c>
      <c r="Q176" s="176"/>
      <c r="R176" s="177">
        <f>R177</f>
        <v>0</v>
      </c>
      <c r="S176" s="176"/>
      <c r="T176" s="178">
        <f>T177</f>
        <v>0</v>
      </c>
      <c r="AR176" s="179" t="s">
        <v>80</v>
      </c>
      <c r="AT176" s="180" t="s">
        <v>71</v>
      </c>
      <c r="AU176" s="180" t="s">
        <v>80</v>
      </c>
      <c r="AY176" s="179" t="s">
        <v>172</v>
      </c>
      <c r="BK176" s="181">
        <f>BK177</f>
        <v>0</v>
      </c>
    </row>
    <row r="177" spans="1:65" s="2" customFormat="1" ht="24.2" customHeight="1">
      <c r="A177" s="31"/>
      <c r="B177" s="32"/>
      <c r="C177" s="184" t="s">
        <v>200</v>
      </c>
      <c r="D177" s="184" t="s">
        <v>175</v>
      </c>
      <c r="E177" s="185" t="s">
        <v>732</v>
      </c>
      <c r="F177" s="186" t="s">
        <v>733</v>
      </c>
      <c r="G177" s="187" t="s">
        <v>178</v>
      </c>
      <c r="H177" s="188">
        <v>1</v>
      </c>
      <c r="I177" s="189"/>
      <c r="J177" s="188">
        <f>ROUND(I177*H177,2)</f>
        <v>0</v>
      </c>
      <c r="K177" s="190"/>
      <c r="L177" s="36"/>
      <c r="M177" s="191" t="s">
        <v>1</v>
      </c>
      <c r="N177" s="192" t="s">
        <v>38</v>
      </c>
      <c r="O177" s="68"/>
      <c r="P177" s="193">
        <f>O177*H177</f>
        <v>0</v>
      </c>
      <c r="Q177" s="193">
        <v>0</v>
      </c>
      <c r="R177" s="193">
        <f>Q177*H177</f>
        <v>0</v>
      </c>
      <c r="S177" s="193">
        <v>0</v>
      </c>
      <c r="T177" s="194">
        <f>S177*H177</f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95" t="s">
        <v>179</v>
      </c>
      <c r="AT177" s="195" t="s">
        <v>175</v>
      </c>
      <c r="AU177" s="195" t="s">
        <v>180</v>
      </c>
      <c r="AY177" s="14" t="s">
        <v>172</v>
      </c>
      <c r="BE177" s="196">
        <f>IF(N177="základná",J177,0)</f>
        <v>0</v>
      </c>
      <c r="BF177" s="196">
        <f>IF(N177="znížená",J177,0)</f>
        <v>0</v>
      </c>
      <c r="BG177" s="196">
        <f>IF(N177="zákl. prenesená",J177,0)</f>
        <v>0</v>
      </c>
      <c r="BH177" s="196">
        <f>IF(N177="zníž. prenesená",J177,0)</f>
        <v>0</v>
      </c>
      <c r="BI177" s="196">
        <f>IF(N177="nulová",J177,0)</f>
        <v>0</v>
      </c>
      <c r="BJ177" s="14" t="s">
        <v>180</v>
      </c>
      <c r="BK177" s="196">
        <f>ROUND(I177*H177,2)</f>
        <v>0</v>
      </c>
      <c r="BL177" s="14" t="s">
        <v>179</v>
      </c>
      <c r="BM177" s="195" t="s">
        <v>734</v>
      </c>
    </row>
    <row r="178" spans="1:65" s="12" customFormat="1" ht="25.9" customHeight="1">
      <c r="B178" s="168"/>
      <c r="C178" s="169"/>
      <c r="D178" s="170" t="s">
        <v>71</v>
      </c>
      <c r="E178" s="171" t="s">
        <v>204</v>
      </c>
      <c r="F178" s="171" t="s">
        <v>205</v>
      </c>
      <c r="G178" s="169"/>
      <c r="H178" s="169"/>
      <c r="I178" s="172"/>
      <c r="J178" s="173">
        <f>BK178</f>
        <v>0</v>
      </c>
      <c r="K178" s="169"/>
      <c r="L178" s="174"/>
      <c r="M178" s="175"/>
      <c r="N178" s="176"/>
      <c r="O178" s="176"/>
      <c r="P178" s="177">
        <f>P179+P182+P186+P188+P190+P193+P195+P198+P201+P203+P205</f>
        <v>0</v>
      </c>
      <c r="Q178" s="176"/>
      <c r="R178" s="177">
        <f>R179+R182+R186+R188+R190+R193+R195+R198+R201+R203+R205</f>
        <v>20.258115</v>
      </c>
      <c r="S178" s="176"/>
      <c r="T178" s="178">
        <f>T179+T182+T186+T188+T190+T193+T195+T198+T201+T203+T205</f>
        <v>668.7405</v>
      </c>
      <c r="AR178" s="179" t="s">
        <v>80</v>
      </c>
      <c r="AT178" s="180" t="s">
        <v>71</v>
      </c>
      <c r="AU178" s="180" t="s">
        <v>72</v>
      </c>
      <c r="AY178" s="179" t="s">
        <v>172</v>
      </c>
      <c r="BK178" s="181">
        <f>BK179+BK182+BK186+BK188+BK190+BK193+BK195+BK198+BK201+BK203+BK205</f>
        <v>0</v>
      </c>
    </row>
    <row r="179" spans="1:65" s="12" customFormat="1" ht="22.9" customHeight="1">
      <c r="B179" s="168"/>
      <c r="C179" s="169"/>
      <c r="D179" s="170" t="s">
        <v>71</v>
      </c>
      <c r="E179" s="182" t="s">
        <v>339</v>
      </c>
      <c r="F179" s="182" t="s">
        <v>340</v>
      </c>
      <c r="G179" s="169"/>
      <c r="H179" s="169"/>
      <c r="I179" s="172"/>
      <c r="J179" s="183">
        <f>BK179</f>
        <v>0</v>
      </c>
      <c r="K179" s="169"/>
      <c r="L179" s="174"/>
      <c r="M179" s="175"/>
      <c r="N179" s="176"/>
      <c r="O179" s="176"/>
      <c r="P179" s="177">
        <f>SUM(P180:P181)</f>
        <v>0</v>
      </c>
      <c r="Q179" s="176"/>
      <c r="R179" s="177">
        <f>SUM(R180:R181)</f>
        <v>0</v>
      </c>
      <c r="S179" s="176"/>
      <c r="T179" s="178">
        <f>SUM(T180:T181)</f>
        <v>123.679</v>
      </c>
      <c r="AR179" s="179" t="s">
        <v>80</v>
      </c>
      <c r="AT179" s="180" t="s">
        <v>71</v>
      </c>
      <c r="AU179" s="180" t="s">
        <v>80</v>
      </c>
      <c r="AY179" s="179" t="s">
        <v>172</v>
      </c>
      <c r="BK179" s="181">
        <f>SUM(BK180:BK181)</f>
        <v>0</v>
      </c>
    </row>
    <row r="180" spans="1:65" s="2" customFormat="1" ht="24.2" customHeight="1">
      <c r="A180" s="31"/>
      <c r="B180" s="32"/>
      <c r="C180" s="184" t="s">
        <v>208</v>
      </c>
      <c r="D180" s="184" t="s">
        <v>175</v>
      </c>
      <c r="E180" s="185" t="s">
        <v>341</v>
      </c>
      <c r="F180" s="186" t="s">
        <v>342</v>
      </c>
      <c r="G180" s="187" t="s">
        <v>235</v>
      </c>
      <c r="H180" s="188">
        <v>728</v>
      </c>
      <c r="I180" s="189"/>
      <c r="J180" s="188">
        <f>ROUND(I180*H180,2)</f>
        <v>0</v>
      </c>
      <c r="K180" s="190"/>
      <c r="L180" s="36"/>
      <c r="M180" s="191" t="s">
        <v>1</v>
      </c>
      <c r="N180" s="192" t="s">
        <v>38</v>
      </c>
      <c r="O180" s="68"/>
      <c r="P180" s="193">
        <f>O180*H180</f>
        <v>0</v>
      </c>
      <c r="Q180" s="193">
        <v>0</v>
      </c>
      <c r="R180" s="193">
        <f>Q180*H180</f>
        <v>0</v>
      </c>
      <c r="S180" s="193">
        <v>9.8000000000000004E-2</v>
      </c>
      <c r="T180" s="194">
        <f>S180*H180</f>
        <v>71.344000000000008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95" t="s">
        <v>179</v>
      </c>
      <c r="AT180" s="195" t="s">
        <v>175</v>
      </c>
      <c r="AU180" s="195" t="s">
        <v>180</v>
      </c>
      <c r="AY180" s="14" t="s">
        <v>172</v>
      </c>
      <c r="BE180" s="196">
        <f>IF(N180="základná",J180,0)</f>
        <v>0</v>
      </c>
      <c r="BF180" s="196">
        <f>IF(N180="znížená",J180,0)</f>
        <v>0</v>
      </c>
      <c r="BG180" s="196">
        <f>IF(N180="zákl. prenesená",J180,0)</f>
        <v>0</v>
      </c>
      <c r="BH180" s="196">
        <f>IF(N180="zníž. prenesená",J180,0)</f>
        <v>0</v>
      </c>
      <c r="BI180" s="196">
        <f>IF(N180="nulová",J180,0)</f>
        <v>0</v>
      </c>
      <c r="BJ180" s="14" t="s">
        <v>180</v>
      </c>
      <c r="BK180" s="196">
        <f>ROUND(I180*H180,2)</f>
        <v>0</v>
      </c>
      <c r="BL180" s="14" t="s">
        <v>179</v>
      </c>
      <c r="BM180" s="195" t="s">
        <v>343</v>
      </c>
    </row>
    <row r="181" spans="1:65" s="2" customFormat="1" ht="24.2" customHeight="1">
      <c r="A181" s="31"/>
      <c r="B181" s="32"/>
      <c r="C181" s="184" t="s">
        <v>215</v>
      </c>
      <c r="D181" s="184" t="s">
        <v>175</v>
      </c>
      <c r="E181" s="185" t="s">
        <v>344</v>
      </c>
      <c r="F181" s="186" t="s">
        <v>345</v>
      </c>
      <c r="G181" s="187" t="s">
        <v>235</v>
      </c>
      <c r="H181" s="188">
        <v>116.3</v>
      </c>
      <c r="I181" s="189"/>
      <c r="J181" s="188">
        <f>ROUND(I181*H181,2)</f>
        <v>0</v>
      </c>
      <c r="K181" s="190"/>
      <c r="L181" s="36"/>
      <c r="M181" s="191" t="s">
        <v>1</v>
      </c>
      <c r="N181" s="192" t="s">
        <v>38</v>
      </c>
      <c r="O181" s="68"/>
      <c r="P181" s="193">
        <f>O181*H181</f>
        <v>0</v>
      </c>
      <c r="Q181" s="193">
        <v>0</v>
      </c>
      <c r="R181" s="193">
        <f>Q181*H181</f>
        <v>0</v>
      </c>
      <c r="S181" s="193">
        <v>0.45</v>
      </c>
      <c r="T181" s="194">
        <f>S181*H181</f>
        <v>52.335000000000001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>IF(N181="základná",J181,0)</f>
        <v>0</v>
      </c>
      <c r="BF181" s="196">
        <f>IF(N181="znížená",J181,0)</f>
        <v>0</v>
      </c>
      <c r="BG181" s="196">
        <f>IF(N181="zákl. prenesená",J181,0)</f>
        <v>0</v>
      </c>
      <c r="BH181" s="196">
        <f>IF(N181="zníž. prenesená",J181,0)</f>
        <v>0</v>
      </c>
      <c r="BI181" s="196">
        <f>IF(N181="nulová",J181,0)</f>
        <v>0</v>
      </c>
      <c r="BJ181" s="14" t="s">
        <v>180</v>
      </c>
      <c r="BK181" s="196">
        <f>ROUND(I181*H181,2)</f>
        <v>0</v>
      </c>
      <c r="BL181" s="14" t="s">
        <v>179</v>
      </c>
      <c r="BM181" s="195" t="s">
        <v>346</v>
      </c>
    </row>
    <row r="182" spans="1:65" s="12" customFormat="1" ht="22.9" customHeight="1">
      <c r="B182" s="168"/>
      <c r="C182" s="169"/>
      <c r="D182" s="170" t="s">
        <v>71</v>
      </c>
      <c r="E182" s="182" t="s">
        <v>347</v>
      </c>
      <c r="F182" s="182" t="s">
        <v>348</v>
      </c>
      <c r="G182" s="169"/>
      <c r="H182" s="169"/>
      <c r="I182" s="172"/>
      <c r="J182" s="183">
        <f>BK182</f>
        <v>0</v>
      </c>
      <c r="K182" s="169"/>
      <c r="L182" s="174"/>
      <c r="M182" s="175"/>
      <c r="N182" s="176"/>
      <c r="O182" s="176"/>
      <c r="P182" s="177">
        <f>SUM(P183:P185)</f>
        <v>0</v>
      </c>
      <c r="Q182" s="176"/>
      <c r="R182" s="177">
        <f>SUM(R183:R185)</f>
        <v>19.978000000000002</v>
      </c>
      <c r="S182" s="176"/>
      <c r="T182" s="178">
        <f>SUM(T183:T185)</f>
        <v>49.322499999999998</v>
      </c>
      <c r="AR182" s="179" t="s">
        <v>80</v>
      </c>
      <c r="AT182" s="180" t="s">
        <v>71</v>
      </c>
      <c r="AU182" s="180" t="s">
        <v>80</v>
      </c>
      <c r="AY182" s="179" t="s">
        <v>172</v>
      </c>
      <c r="BK182" s="181">
        <f>SUM(BK183:BK185)</f>
        <v>0</v>
      </c>
    </row>
    <row r="183" spans="1:65" s="2" customFormat="1" ht="24.2" customHeight="1">
      <c r="A183" s="31"/>
      <c r="B183" s="32"/>
      <c r="C183" s="184" t="s">
        <v>220</v>
      </c>
      <c r="D183" s="184" t="s">
        <v>175</v>
      </c>
      <c r="E183" s="185" t="s">
        <v>349</v>
      </c>
      <c r="F183" s="186" t="s">
        <v>350</v>
      </c>
      <c r="G183" s="187" t="s">
        <v>235</v>
      </c>
      <c r="H183" s="188">
        <v>116.3</v>
      </c>
      <c r="I183" s="189"/>
      <c r="J183" s="188">
        <f>ROUND(I183*H183,2)</f>
        <v>0</v>
      </c>
      <c r="K183" s="190"/>
      <c r="L183" s="36"/>
      <c r="M183" s="191" t="s">
        <v>1</v>
      </c>
      <c r="N183" s="192" t="s">
        <v>38</v>
      </c>
      <c r="O183" s="68"/>
      <c r="P183" s="193">
        <f>O183*H183</f>
        <v>0</v>
      </c>
      <c r="Q183" s="193">
        <v>0</v>
      </c>
      <c r="R183" s="193">
        <f>Q183*H183</f>
        <v>0</v>
      </c>
      <c r="S183" s="193">
        <v>0.22500000000000001</v>
      </c>
      <c r="T183" s="194">
        <f>S183*H183</f>
        <v>26.1675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95" t="s">
        <v>179</v>
      </c>
      <c r="AT183" s="195" t="s">
        <v>175</v>
      </c>
      <c r="AU183" s="195" t="s">
        <v>180</v>
      </c>
      <c r="AY183" s="14" t="s">
        <v>172</v>
      </c>
      <c r="BE183" s="196">
        <f>IF(N183="základná",J183,0)</f>
        <v>0</v>
      </c>
      <c r="BF183" s="196">
        <f>IF(N183="znížená",J183,0)</f>
        <v>0</v>
      </c>
      <c r="BG183" s="196">
        <f>IF(N183="zákl. prenesená",J183,0)</f>
        <v>0</v>
      </c>
      <c r="BH183" s="196">
        <f>IF(N183="zníž. prenesená",J183,0)</f>
        <v>0</v>
      </c>
      <c r="BI183" s="196">
        <f>IF(N183="nulová",J183,0)</f>
        <v>0</v>
      </c>
      <c r="BJ183" s="14" t="s">
        <v>180</v>
      </c>
      <c r="BK183" s="196">
        <f>ROUND(I183*H183,2)</f>
        <v>0</v>
      </c>
      <c r="BL183" s="14" t="s">
        <v>179</v>
      </c>
      <c r="BM183" s="195" t="s">
        <v>351</v>
      </c>
    </row>
    <row r="184" spans="1:65" s="2" customFormat="1" ht="24.2" customHeight="1">
      <c r="A184" s="31"/>
      <c r="B184" s="32"/>
      <c r="C184" s="184" t="s">
        <v>226</v>
      </c>
      <c r="D184" s="184" t="s">
        <v>175</v>
      </c>
      <c r="E184" s="185" t="s">
        <v>352</v>
      </c>
      <c r="F184" s="186" t="s">
        <v>353</v>
      </c>
      <c r="G184" s="187" t="s">
        <v>235</v>
      </c>
      <c r="H184" s="188">
        <v>3.5</v>
      </c>
      <c r="I184" s="189"/>
      <c r="J184" s="188">
        <f>ROUND(I184*H184,2)</f>
        <v>0</v>
      </c>
      <c r="K184" s="190"/>
      <c r="L184" s="36"/>
      <c r="M184" s="191" t="s">
        <v>1</v>
      </c>
      <c r="N184" s="192" t="s">
        <v>38</v>
      </c>
      <c r="O184" s="68"/>
      <c r="P184" s="193">
        <f>O184*H184</f>
        <v>0</v>
      </c>
      <c r="Q184" s="193">
        <v>0</v>
      </c>
      <c r="R184" s="193">
        <f>Q184*H184</f>
        <v>0</v>
      </c>
      <c r="S184" s="193">
        <v>0.5</v>
      </c>
      <c r="T184" s="194">
        <f>S184*H184</f>
        <v>1.75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>IF(N184="základná",J184,0)</f>
        <v>0</v>
      </c>
      <c r="BF184" s="196">
        <f>IF(N184="znížená",J184,0)</f>
        <v>0</v>
      </c>
      <c r="BG184" s="196">
        <f>IF(N184="zákl. prenesená",J184,0)</f>
        <v>0</v>
      </c>
      <c r="BH184" s="196">
        <f>IF(N184="zníž. prenesená",J184,0)</f>
        <v>0</v>
      </c>
      <c r="BI184" s="196">
        <f>IF(N184="nulová",J184,0)</f>
        <v>0</v>
      </c>
      <c r="BJ184" s="14" t="s">
        <v>180</v>
      </c>
      <c r="BK184" s="196">
        <f>ROUND(I184*H184,2)</f>
        <v>0</v>
      </c>
      <c r="BL184" s="14" t="s">
        <v>179</v>
      </c>
      <c r="BM184" s="195" t="s">
        <v>354</v>
      </c>
    </row>
    <row r="185" spans="1:65" s="2" customFormat="1" ht="24.2" customHeight="1">
      <c r="A185" s="31"/>
      <c r="B185" s="32"/>
      <c r="C185" s="184" t="s">
        <v>232</v>
      </c>
      <c r="D185" s="184" t="s">
        <v>175</v>
      </c>
      <c r="E185" s="185" t="s">
        <v>355</v>
      </c>
      <c r="F185" s="186" t="s">
        <v>356</v>
      </c>
      <c r="G185" s="187" t="s">
        <v>235</v>
      </c>
      <c r="H185" s="188">
        <v>142.69999999999999</v>
      </c>
      <c r="I185" s="189"/>
      <c r="J185" s="188">
        <f>ROUND(I185*H185,2)</f>
        <v>0</v>
      </c>
      <c r="K185" s="190"/>
      <c r="L185" s="36"/>
      <c r="M185" s="191" t="s">
        <v>1</v>
      </c>
      <c r="N185" s="192" t="s">
        <v>38</v>
      </c>
      <c r="O185" s="68"/>
      <c r="P185" s="193">
        <f>O185*H185</f>
        <v>0</v>
      </c>
      <c r="Q185" s="193">
        <v>0.14000000000000001</v>
      </c>
      <c r="R185" s="193">
        <f>Q185*H185</f>
        <v>19.978000000000002</v>
      </c>
      <c r="S185" s="193">
        <v>0.15</v>
      </c>
      <c r="T185" s="194">
        <f>S185*H185</f>
        <v>21.404999999999998</v>
      </c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R185" s="195" t="s">
        <v>179</v>
      </c>
      <c r="AT185" s="195" t="s">
        <v>175</v>
      </c>
      <c r="AU185" s="195" t="s">
        <v>180</v>
      </c>
      <c r="AY185" s="14" t="s">
        <v>172</v>
      </c>
      <c r="BE185" s="196">
        <f>IF(N185="základná",J185,0)</f>
        <v>0</v>
      </c>
      <c r="BF185" s="196">
        <f>IF(N185="znížená",J185,0)</f>
        <v>0</v>
      </c>
      <c r="BG185" s="196">
        <f>IF(N185="zákl. prenesená",J185,0)</f>
        <v>0</v>
      </c>
      <c r="BH185" s="196">
        <f>IF(N185="zníž. prenesená",J185,0)</f>
        <v>0</v>
      </c>
      <c r="BI185" s="196">
        <f>IF(N185="nulová",J185,0)</f>
        <v>0</v>
      </c>
      <c r="BJ185" s="14" t="s">
        <v>180</v>
      </c>
      <c r="BK185" s="196">
        <f>ROUND(I185*H185,2)</f>
        <v>0</v>
      </c>
      <c r="BL185" s="14" t="s">
        <v>179</v>
      </c>
      <c r="BM185" s="195" t="s">
        <v>357</v>
      </c>
    </row>
    <row r="186" spans="1:65" s="12" customFormat="1" ht="22.9" customHeight="1">
      <c r="B186" s="168"/>
      <c r="C186" s="169"/>
      <c r="D186" s="170" t="s">
        <v>71</v>
      </c>
      <c r="E186" s="182" t="s">
        <v>361</v>
      </c>
      <c r="F186" s="182" t="s">
        <v>362</v>
      </c>
      <c r="G186" s="169"/>
      <c r="H186" s="169"/>
      <c r="I186" s="172"/>
      <c r="J186" s="183">
        <f>BK186</f>
        <v>0</v>
      </c>
      <c r="K186" s="169"/>
      <c r="L186" s="174"/>
      <c r="M186" s="175"/>
      <c r="N186" s="176"/>
      <c r="O186" s="176"/>
      <c r="P186" s="177">
        <f>P187</f>
        <v>0</v>
      </c>
      <c r="Q186" s="176"/>
      <c r="R186" s="177">
        <f>R187</f>
        <v>0</v>
      </c>
      <c r="S186" s="176"/>
      <c r="T186" s="178">
        <f>T187</f>
        <v>433.6</v>
      </c>
      <c r="AR186" s="179" t="s">
        <v>80</v>
      </c>
      <c r="AT186" s="180" t="s">
        <v>71</v>
      </c>
      <c r="AU186" s="180" t="s">
        <v>80</v>
      </c>
      <c r="AY186" s="179" t="s">
        <v>172</v>
      </c>
      <c r="BK186" s="181">
        <f>BK187</f>
        <v>0</v>
      </c>
    </row>
    <row r="187" spans="1:65" s="2" customFormat="1" ht="24.2" customHeight="1">
      <c r="A187" s="31"/>
      <c r="B187" s="32"/>
      <c r="C187" s="184" t="s">
        <v>237</v>
      </c>
      <c r="D187" s="184" t="s">
        <v>175</v>
      </c>
      <c r="E187" s="185" t="s">
        <v>363</v>
      </c>
      <c r="F187" s="186" t="s">
        <v>364</v>
      </c>
      <c r="G187" s="187" t="s">
        <v>235</v>
      </c>
      <c r="H187" s="188">
        <v>867.2</v>
      </c>
      <c r="I187" s="189"/>
      <c r="J187" s="188">
        <f>ROUND(I187*H187,2)</f>
        <v>0</v>
      </c>
      <c r="K187" s="190"/>
      <c r="L187" s="36"/>
      <c r="M187" s="191" t="s">
        <v>1</v>
      </c>
      <c r="N187" s="192" t="s">
        <v>38</v>
      </c>
      <c r="O187" s="68"/>
      <c r="P187" s="193">
        <f>O187*H187</f>
        <v>0</v>
      </c>
      <c r="Q187" s="193">
        <v>0</v>
      </c>
      <c r="R187" s="193">
        <f>Q187*H187</f>
        <v>0</v>
      </c>
      <c r="S187" s="193">
        <v>0.5</v>
      </c>
      <c r="T187" s="194">
        <f>S187*H187</f>
        <v>433.6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95" t="s">
        <v>179</v>
      </c>
      <c r="AT187" s="195" t="s">
        <v>175</v>
      </c>
      <c r="AU187" s="195" t="s">
        <v>180</v>
      </c>
      <c r="AY187" s="14" t="s">
        <v>172</v>
      </c>
      <c r="BE187" s="196">
        <f>IF(N187="základná",J187,0)</f>
        <v>0</v>
      </c>
      <c r="BF187" s="196">
        <f>IF(N187="znížená",J187,0)</f>
        <v>0</v>
      </c>
      <c r="BG187" s="196">
        <f>IF(N187="zákl. prenesená",J187,0)</f>
        <v>0</v>
      </c>
      <c r="BH187" s="196">
        <f>IF(N187="zníž. prenesená",J187,0)</f>
        <v>0</v>
      </c>
      <c r="BI187" s="196">
        <f>IF(N187="nulová",J187,0)</f>
        <v>0</v>
      </c>
      <c r="BJ187" s="14" t="s">
        <v>180</v>
      </c>
      <c r="BK187" s="196">
        <f>ROUND(I187*H187,2)</f>
        <v>0</v>
      </c>
      <c r="BL187" s="14" t="s">
        <v>179</v>
      </c>
      <c r="BM187" s="195" t="s">
        <v>365</v>
      </c>
    </row>
    <row r="188" spans="1:65" s="12" customFormat="1" ht="22.9" customHeight="1">
      <c r="B188" s="168"/>
      <c r="C188" s="169"/>
      <c r="D188" s="170" t="s">
        <v>71</v>
      </c>
      <c r="E188" s="182" t="s">
        <v>366</v>
      </c>
      <c r="F188" s="182" t="s">
        <v>367</v>
      </c>
      <c r="G188" s="169"/>
      <c r="H188" s="169"/>
      <c r="I188" s="172"/>
      <c r="J188" s="183">
        <f>BK188</f>
        <v>0</v>
      </c>
      <c r="K188" s="169"/>
      <c r="L188" s="174"/>
      <c r="M188" s="175"/>
      <c r="N188" s="176"/>
      <c r="O188" s="176"/>
      <c r="P188" s="177">
        <f>P189</f>
        <v>0</v>
      </c>
      <c r="Q188" s="176"/>
      <c r="R188" s="177">
        <f>R189</f>
        <v>0</v>
      </c>
      <c r="S188" s="176"/>
      <c r="T188" s="178">
        <f>T189</f>
        <v>0.69599999999999995</v>
      </c>
      <c r="AR188" s="179" t="s">
        <v>80</v>
      </c>
      <c r="AT188" s="180" t="s">
        <v>71</v>
      </c>
      <c r="AU188" s="180" t="s">
        <v>80</v>
      </c>
      <c r="AY188" s="179" t="s">
        <v>172</v>
      </c>
      <c r="BK188" s="181">
        <f>BK189</f>
        <v>0</v>
      </c>
    </row>
    <row r="189" spans="1:65" s="2" customFormat="1" ht="24.2" customHeight="1">
      <c r="A189" s="31"/>
      <c r="B189" s="32"/>
      <c r="C189" s="184" t="s">
        <v>245</v>
      </c>
      <c r="D189" s="184" t="s">
        <v>175</v>
      </c>
      <c r="E189" s="185" t="s">
        <v>368</v>
      </c>
      <c r="F189" s="186" t="s">
        <v>369</v>
      </c>
      <c r="G189" s="187" t="s">
        <v>337</v>
      </c>
      <c r="H189" s="188">
        <v>4.8</v>
      </c>
      <c r="I189" s="189"/>
      <c r="J189" s="188">
        <f>ROUND(I189*H189,2)</f>
        <v>0</v>
      </c>
      <c r="K189" s="190"/>
      <c r="L189" s="36"/>
      <c r="M189" s="191" t="s">
        <v>1</v>
      </c>
      <c r="N189" s="192" t="s">
        <v>38</v>
      </c>
      <c r="O189" s="68"/>
      <c r="P189" s="193">
        <f>O189*H189</f>
        <v>0</v>
      </c>
      <c r="Q189" s="193">
        <v>0</v>
      </c>
      <c r="R189" s="193">
        <f>Q189*H189</f>
        <v>0</v>
      </c>
      <c r="S189" s="193">
        <v>0.14499999999999999</v>
      </c>
      <c r="T189" s="194">
        <f>S189*H189</f>
        <v>0.69599999999999995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95" t="s">
        <v>179</v>
      </c>
      <c r="AT189" s="195" t="s">
        <v>175</v>
      </c>
      <c r="AU189" s="195" t="s">
        <v>180</v>
      </c>
      <c r="AY189" s="14" t="s">
        <v>172</v>
      </c>
      <c r="BE189" s="196">
        <f>IF(N189="základná",J189,0)</f>
        <v>0</v>
      </c>
      <c r="BF189" s="196">
        <f>IF(N189="znížená",J189,0)</f>
        <v>0</v>
      </c>
      <c r="BG189" s="196">
        <f>IF(N189="zákl. prenesená",J189,0)</f>
        <v>0</v>
      </c>
      <c r="BH189" s="196">
        <f>IF(N189="zníž. prenesená",J189,0)</f>
        <v>0</v>
      </c>
      <c r="BI189" s="196">
        <f>IF(N189="nulová",J189,0)</f>
        <v>0</v>
      </c>
      <c r="BJ189" s="14" t="s">
        <v>180</v>
      </c>
      <c r="BK189" s="196">
        <f>ROUND(I189*H189,2)</f>
        <v>0</v>
      </c>
      <c r="BL189" s="14" t="s">
        <v>179</v>
      </c>
      <c r="BM189" s="195" t="s">
        <v>370</v>
      </c>
    </row>
    <row r="190" spans="1:65" s="12" customFormat="1" ht="22.9" customHeight="1">
      <c r="B190" s="168"/>
      <c r="C190" s="169"/>
      <c r="D190" s="170" t="s">
        <v>71</v>
      </c>
      <c r="E190" s="182" t="s">
        <v>371</v>
      </c>
      <c r="F190" s="182" t="s">
        <v>372</v>
      </c>
      <c r="G190" s="169"/>
      <c r="H190" s="169"/>
      <c r="I190" s="172"/>
      <c r="J190" s="183">
        <f>BK190</f>
        <v>0</v>
      </c>
      <c r="K190" s="169"/>
      <c r="L190" s="174"/>
      <c r="M190" s="175"/>
      <c r="N190" s="176"/>
      <c r="O190" s="176"/>
      <c r="P190" s="177">
        <f>SUM(P191:P192)</f>
        <v>0</v>
      </c>
      <c r="Q190" s="176"/>
      <c r="R190" s="177">
        <f>SUM(R191:R192)</f>
        <v>0</v>
      </c>
      <c r="S190" s="176"/>
      <c r="T190" s="178">
        <f>SUM(T191:T192)</f>
        <v>55.724999999999994</v>
      </c>
      <c r="AR190" s="179" t="s">
        <v>80</v>
      </c>
      <c r="AT190" s="180" t="s">
        <v>71</v>
      </c>
      <c r="AU190" s="180" t="s">
        <v>80</v>
      </c>
      <c r="AY190" s="179" t="s">
        <v>172</v>
      </c>
      <c r="BK190" s="181">
        <f>SUM(BK191:BK192)</f>
        <v>0</v>
      </c>
    </row>
    <row r="191" spans="1:65" s="2" customFormat="1" ht="24.2" customHeight="1">
      <c r="A191" s="31"/>
      <c r="B191" s="32"/>
      <c r="C191" s="184" t="s">
        <v>251</v>
      </c>
      <c r="D191" s="184" t="s">
        <v>175</v>
      </c>
      <c r="E191" s="185" t="s">
        <v>373</v>
      </c>
      <c r="F191" s="186" t="s">
        <v>374</v>
      </c>
      <c r="G191" s="187" t="s">
        <v>337</v>
      </c>
      <c r="H191" s="188">
        <v>317.8</v>
      </c>
      <c r="I191" s="189"/>
      <c r="J191" s="188">
        <f>ROUND(I191*H191,2)</f>
        <v>0</v>
      </c>
      <c r="K191" s="190"/>
      <c r="L191" s="36"/>
      <c r="M191" s="191" t="s">
        <v>1</v>
      </c>
      <c r="N191" s="192" t="s">
        <v>38</v>
      </c>
      <c r="O191" s="68"/>
      <c r="P191" s="193">
        <f>O191*H191</f>
        <v>0</v>
      </c>
      <c r="Q191" s="193">
        <v>0</v>
      </c>
      <c r="R191" s="193">
        <f>Q191*H191</f>
        <v>0</v>
      </c>
      <c r="S191" s="193">
        <v>0.14499999999999999</v>
      </c>
      <c r="T191" s="194">
        <f>S191*H191</f>
        <v>46.080999999999996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95" t="s">
        <v>179</v>
      </c>
      <c r="AT191" s="195" t="s">
        <v>175</v>
      </c>
      <c r="AU191" s="195" t="s">
        <v>180</v>
      </c>
      <c r="AY191" s="14" t="s">
        <v>172</v>
      </c>
      <c r="BE191" s="196">
        <f>IF(N191="základná",J191,0)</f>
        <v>0</v>
      </c>
      <c r="BF191" s="196">
        <f>IF(N191="znížená",J191,0)</f>
        <v>0</v>
      </c>
      <c r="BG191" s="196">
        <f>IF(N191="zákl. prenesená",J191,0)</f>
        <v>0</v>
      </c>
      <c r="BH191" s="196">
        <f>IF(N191="zníž. prenesená",J191,0)</f>
        <v>0</v>
      </c>
      <c r="BI191" s="196">
        <f>IF(N191="nulová",J191,0)</f>
        <v>0</v>
      </c>
      <c r="BJ191" s="14" t="s">
        <v>180</v>
      </c>
      <c r="BK191" s="196">
        <f>ROUND(I191*H191,2)</f>
        <v>0</v>
      </c>
      <c r="BL191" s="14" t="s">
        <v>179</v>
      </c>
      <c r="BM191" s="195" t="s">
        <v>375</v>
      </c>
    </row>
    <row r="192" spans="1:65" s="2" customFormat="1" ht="24.2" customHeight="1">
      <c r="A192" s="31"/>
      <c r="B192" s="32"/>
      <c r="C192" s="184" t="s">
        <v>255</v>
      </c>
      <c r="D192" s="184" t="s">
        <v>175</v>
      </c>
      <c r="E192" s="185" t="s">
        <v>377</v>
      </c>
      <c r="F192" s="186" t="s">
        <v>378</v>
      </c>
      <c r="G192" s="187" t="s">
        <v>337</v>
      </c>
      <c r="H192" s="188">
        <v>241.1</v>
      </c>
      <c r="I192" s="189"/>
      <c r="J192" s="188">
        <f>ROUND(I192*H192,2)</f>
        <v>0</v>
      </c>
      <c r="K192" s="190"/>
      <c r="L192" s="36"/>
      <c r="M192" s="191" t="s">
        <v>1</v>
      </c>
      <c r="N192" s="192" t="s">
        <v>38</v>
      </c>
      <c r="O192" s="68"/>
      <c r="P192" s="193">
        <f>O192*H192</f>
        <v>0</v>
      </c>
      <c r="Q192" s="193">
        <v>0</v>
      </c>
      <c r="R192" s="193">
        <f>Q192*H192</f>
        <v>0</v>
      </c>
      <c r="S192" s="193">
        <v>0.04</v>
      </c>
      <c r="T192" s="194">
        <f>S192*H192</f>
        <v>9.6440000000000001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95" t="s">
        <v>179</v>
      </c>
      <c r="AT192" s="195" t="s">
        <v>175</v>
      </c>
      <c r="AU192" s="195" t="s">
        <v>180</v>
      </c>
      <c r="AY192" s="14" t="s">
        <v>172</v>
      </c>
      <c r="BE192" s="196">
        <f>IF(N192="základná",J192,0)</f>
        <v>0</v>
      </c>
      <c r="BF192" s="196">
        <f>IF(N192="znížená",J192,0)</f>
        <v>0</v>
      </c>
      <c r="BG192" s="196">
        <f>IF(N192="zákl. prenesená",J192,0)</f>
        <v>0</v>
      </c>
      <c r="BH192" s="196">
        <f>IF(N192="zníž. prenesená",J192,0)</f>
        <v>0</v>
      </c>
      <c r="BI192" s="196">
        <f>IF(N192="nulová",J192,0)</f>
        <v>0</v>
      </c>
      <c r="BJ192" s="14" t="s">
        <v>180</v>
      </c>
      <c r="BK192" s="196">
        <f>ROUND(I192*H192,2)</f>
        <v>0</v>
      </c>
      <c r="BL192" s="14" t="s">
        <v>179</v>
      </c>
      <c r="BM192" s="195" t="s">
        <v>379</v>
      </c>
    </row>
    <row r="193" spans="1:65" s="12" customFormat="1" ht="22.9" customHeight="1">
      <c r="B193" s="168"/>
      <c r="C193" s="169"/>
      <c r="D193" s="170" t="s">
        <v>71</v>
      </c>
      <c r="E193" s="182" t="s">
        <v>735</v>
      </c>
      <c r="F193" s="182" t="s">
        <v>736</v>
      </c>
      <c r="G193" s="169"/>
      <c r="H193" s="169"/>
      <c r="I193" s="172"/>
      <c r="J193" s="183">
        <f>BK193</f>
        <v>0</v>
      </c>
      <c r="K193" s="169"/>
      <c r="L193" s="174"/>
      <c r="M193" s="175"/>
      <c r="N193" s="176"/>
      <c r="O193" s="176"/>
      <c r="P193" s="177">
        <f>P194</f>
        <v>0</v>
      </c>
      <c r="Q193" s="176"/>
      <c r="R193" s="177">
        <f>R194</f>
        <v>0</v>
      </c>
      <c r="S193" s="176"/>
      <c r="T193" s="178">
        <f>T194</f>
        <v>2.4780000000000002</v>
      </c>
      <c r="AR193" s="179" t="s">
        <v>80</v>
      </c>
      <c r="AT193" s="180" t="s">
        <v>71</v>
      </c>
      <c r="AU193" s="180" t="s">
        <v>80</v>
      </c>
      <c r="AY193" s="179" t="s">
        <v>172</v>
      </c>
      <c r="BK193" s="181">
        <f>BK194</f>
        <v>0</v>
      </c>
    </row>
    <row r="194" spans="1:65" s="2" customFormat="1" ht="24.2" customHeight="1">
      <c r="A194" s="31"/>
      <c r="B194" s="32"/>
      <c r="C194" s="184" t="s">
        <v>260</v>
      </c>
      <c r="D194" s="184" t="s">
        <v>175</v>
      </c>
      <c r="E194" s="185" t="s">
        <v>737</v>
      </c>
      <c r="F194" s="186" t="s">
        <v>738</v>
      </c>
      <c r="G194" s="187" t="s">
        <v>337</v>
      </c>
      <c r="H194" s="188">
        <v>70.8</v>
      </c>
      <c r="I194" s="189"/>
      <c r="J194" s="188">
        <f>ROUND(I194*H194,2)</f>
        <v>0</v>
      </c>
      <c r="K194" s="190"/>
      <c r="L194" s="36"/>
      <c r="M194" s="191" t="s">
        <v>1</v>
      </c>
      <c r="N194" s="192" t="s">
        <v>38</v>
      </c>
      <c r="O194" s="68"/>
      <c r="P194" s="193">
        <f>O194*H194</f>
        <v>0</v>
      </c>
      <c r="Q194" s="193">
        <v>0</v>
      </c>
      <c r="R194" s="193">
        <f>Q194*H194</f>
        <v>0</v>
      </c>
      <c r="S194" s="193">
        <v>3.5000000000000003E-2</v>
      </c>
      <c r="T194" s="194">
        <f>S194*H194</f>
        <v>2.4780000000000002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95" t="s">
        <v>179</v>
      </c>
      <c r="AT194" s="195" t="s">
        <v>175</v>
      </c>
      <c r="AU194" s="195" t="s">
        <v>180</v>
      </c>
      <c r="AY194" s="14" t="s">
        <v>172</v>
      </c>
      <c r="BE194" s="196">
        <f>IF(N194="základná",J194,0)</f>
        <v>0</v>
      </c>
      <c r="BF194" s="196">
        <f>IF(N194="znížená",J194,0)</f>
        <v>0</v>
      </c>
      <c r="BG194" s="196">
        <f>IF(N194="zákl. prenesená",J194,0)</f>
        <v>0</v>
      </c>
      <c r="BH194" s="196">
        <f>IF(N194="zníž. prenesená",J194,0)</f>
        <v>0</v>
      </c>
      <c r="BI194" s="196">
        <f>IF(N194="nulová",J194,0)</f>
        <v>0</v>
      </c>
      <c r="BJ194" s="14" t="s">
        <v>180</v>
      </c>
      <c r="BK194" s="196">
        <f>ROUND(I194*H194,2)</f>
        <v>0</v>
      </c>
      <c r="BL194" s="14" t="s">
        <v>179</v>
      </c>
      <c r="BM194" s="195" t="s">
        <v>739</v>
      </c>
    </row>
    <row r="195" spans="1:65" s="12" customFormat="1" ht="22.9" customHeight="1">
      <c r="B195" s="168"/>
      <c r="C195" s="169"/>
      <c r="D195" s="170" t="s">
        <v>71</v>
      </c>
      <c r="E195" s="182" t="s">
        <v>206</v>
      </c>
      <c r="F195" s="182" t="s">
        <v>207</v>
      </c>
      <c r="G195" s="169"/>
      <c r="H195" s="169"/>
      <c r="I195" s="172"/>
      <c r="J195" s="183">
        <f>BK195</f>
        <v>0</v>
      </c>
      <c r="K195" s="169"/>
      <c r="L195" s="174"/>
      <c r="M195" s="175"/>
      <c r="N195" s="176"/>
      <c r="O195" s="176"/>
      <c r="P195" s="177">
        <f>SUM(P196:P197)</f>
        <v>0</v>
      </c>
      <c r="Q195" s="176"/>
      <c r="R195" s="177">
        <f>SUM(R196:R197)</f>
        <v>0</v>
      </c>
      <c r="S195" s="176"/>
      <c r="T195" s="178">
        <f>SUM(T196:T197)</f>
        <v>3.24</v>
      </c>
      <c r="AR195" s="179" t="s">
        <v>80</v>
      </c>
      <c r="AT195" s="180" t="s">
        <v>71</v>
      </c>
      <c r="AU195" s="180" t="s">
        <v>80</v>
      </c>
      <c r="AY195" s="179" t="s">
        <v>172</v>
      </c>
      <c r="BK195" s="181">
        <f>SUM(BK196:BK197)</f>
        <v>0</v>
      </c>
    </row>
    <row r="196" spans="1:65" s="2" customFormat="1" ht="24.2" customHeight="1">
      <c r="A196" s="31"/>
      <c r="B196" s="32"/>
      <c r="C196" s="184" t="s">
        <v>266</v>
      </c>
      <c r="D196" s="184" t="s">
        <v>175</v>
      </c>
      <c r="E196" s="185" t="s">
        <v>381</v>
      </c>
      <c r="F196" s="186" t="s">
        <v>382</v>
      </c>
      <c r="G196" s="187" t="s">
        <v>211</v>
      </c>
      <c r="H196" s="188">
        <v>36</v>
      </c>
      <c r="I196" s="189"/>
      <c r="J196" s="188">
        <f>ROUND(I196*H196,2)</f>
        <v>0</v>
      </c>
      <c r="K196" s="190"/>
      <c r="L196" s="36"/>
      <c r="M196" s="191" t="s">
        <v>1</v>
      </c>
      <c r="N196" s="192" t="s">
        <v>38</v>
      </c>
      <c r="O196" s="68"/>
      <c r="P196" s="193">
        <f>O196*H196</f>
        <v>0</v>
      </c>
      <c r="Q196" s="193">
        <v>0</v>
      </c>
      <c r="R196" s="193">
        <f>Q196*H196</f>
        <v>0</v>
      </c>
      <c r="S196" s="193">
        <v>8.2000000000000003E-2</v>
      </c>
      <c r="T196" s="194">
        <f>S196*H196</f>
        <v>2.952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95" t="s">
        <v>179</v>
      </c>
      <c r="AT196" s="195" t="s">
        <v>175</v>
      </c>
      <c r="AU196" s="195" t="s">
        <v>180</v>
      </c>
      <c r="AY196" s="14" t="s">
        <v>172</v>
      </c>
      <c r="BE196" s="196">
        <f>IF(N196="základná",J196,0)</f>
        <v>0</v>
      </c>
      <c r="BF196" s="196">
        <f>IF(N196="znížená",J196,0)</f>
        <v>0</v>
      </c>
      <c r="BG196" s="196">
        <f>IF(N196="zákl. prenesená",J196,0)</f>
        <v>0</v>
      </c>
      <c r="BH196" s="196">
        <f>IF(N196="zníž. prenesená",J196,0)</f>
        <v>0</v>
      </c>
      <c r="BI196" s="196">
        <f>IF(N196="nulová",J196,0)</f>
        <v>0</v>
      </c>
      <c r="BJ196" s="14" t="s">
        <v>180</v>
      </c>
      <c r="BK196" s="196">
        <f>ROUND(I196*H196,2)</f>
        <v>0</v>
      </c>
      <c r="BL196" s="14" t="s">
        <v>179</v>
      </c>
      <c r="BM196" s="195" t="s">
        <v>740</v>
      </c>
    </row>
    <row r="197" spans="1:65" s="2" customFormat="1" ht="24.2" customHeight="1">
      <c r="A197" s="31"/>
      <c r="B197" s="32"/>
      <c r="C197" s="184" t="s">
        <v>272</v>
      </c>
      <c r="D197" s="184" t="s">
        <v>175</v>
      </c>
      <c r="E197" s="185" t="s">
        <v>209</v>
      </c>
      <c r="F197" s="186" t="s">
        <v>210</v>
      </c>
      <c r="G197" s="187" t="s">
        <v>211</v>
      </c>
      <c r="H197" s="188">
        <v>36</v>
      </c>
      <c r="I197" s="189"/>
      <c r="J197" s="188">
        <f>ROUND(I197*H197,2)</f>
        <v>0</v>
      </c>
      <c r="K197" s="190"/>
      <c r="L197" s="36"/>
      <c r="M197" s="191" t="s">
        <v>1</v>
      </c>
      <c r="N197" s="192" t="s">
        <v>38</v>
      </c>
      <c r="O197" s="68"/>
      <c r="P197" s="193">
        <f>O197*H197</f>
        <v>0</v>
      </c>
      <c r="Q197" s="193">
        <v>0</v>
      </c>
      <c r="R197" s="193">
        <f>Q197*H197</f>
        <v>0</v>
      </c>
      <c r="S197" s="193">
        <v>8.0000000000000002E-3</v>
      </c>
      <c r="T197" s="194">
        <f>S197*H197</f>
        <v>0.28800000000000003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179</v>
      </c>
      <c r="AT197" s="195" t="s">
        <v>175</v>
      </c>
      <c r="AU197" s="195" t="s">
        <v>180</v>
      </c>
      <c r="AY197" s="14" t="s">
        <v>172</v>
      </c>
      <c r="BE197" s="196">
        <f>IF(N197="základná",J197,0)</f>
        <v>0</v>
      </c>
      <c r="BF197" s="196">
        <f>IF(N197="znížená",J197,0)</f>
        <v>0</v>
      </c>
      <c r="BG197" s="196">
        <f>IF(N197="zákl. prenesená",J197,0)</f>
        <v>0</v>
      </c>
      <c r="BH197" s="196">
        <f>IF(N197="zníž. prenesená",J197,0)</f>
        <v>0</v>
      </c>
      <c r="BI197" s="196">
        <f>IF(N197="nulová",J197,0)</f>
        <v>0</v>
      </c>
      <c r="BJ197" s="14" t="s">
        <v>180</v>
      </c>
      <c r="BK197" s="196">
        <f>ROUND(I197*H197,2)</f>
        <v>0</v>
      </c>
      <c r="BL197" s="14" t="s">
        <v>179</v>
      </c>
      <c r="BM197" s="195" t="s">
        <v>741</v>
      </c>
    </row>
    <row r="198" spans="1:65" s="12" customFormat="1" ht="22.9" customHeight="1">
      <c r="B198" s="168"/>
      <c r="C198" s="169"/>
      <c r="D198" s="170" t="s">
        <v>71</v>
      </c>
      <c r="E198" s="182" t="s">
        <v>213</v>
      </c>
      <c r="F198" s="182" t="s">
        <v>214</v>
      </c>
      <c r="G198" s="169"/>
      <c r="H198" s="169"/>
      <c r="I198" s="172"/>
      <c r="J198" s="183">
        <f>BK198</f>
        <v>0</v>
      </c>
      <c r="K198" s="169"/>
      <c r="L198" s="174"/>
      <c r="M198" s="175"/>
      <c r="N198" s="176"/>
      <c r="O198" s="176"/>
      <c r="P198" s="177">
        <f>SUM(P199:P200)</f>
        <v>0</v>
      </c>
      <c r="Q198" s="176"/>
      <c r="R198" s="177">
        <f>SUM(R199:R200)</f>
        <v>0</v>
      </c>
      <c r="S198" s="176"/>
      <c r="T198" s="178">
        <f>SUM(T199:T200)</f>
        <v>0</v>
      </c>
      <c r="AR198" s="179" t="s">
        <v>80</v>
      </c>
      <c r="AT198" s="180" t="s">
        <v>71</v>
      </c>
      <c r="AU198" s="180" t="s">
        <v>80</v>
      </c>
      <c r="AY198" s="179" t="s">
        <v>172</v>
      </c>
      <c r="BK198" s="181">
        <f>SUM(BK199:BK200)</f>
        <v>0</v>
      </c>
    </row>
    <row r="199" spans="1:65" s="2" customFormat="1" ht="24.2" customHeight="1">
      <c r="A199" s="31"/>
      <c r="B199" s="32"/>
      <c r="C199" s="184" t="s">
        <v>376</v>
      </c>
      <c r="D199" s="184" t="s">
        <v>175</v>
      </c>
      <c r="E199" s="185" t="s">
        <v>216</v>
      </c>
      <c r="F199" s="186" t="s">
        <v>217</v>
      </c>
      <c r="G199" s="187" t="s">
        <v>218</v>
      </c>
      <c r="H199" s="188">
        <v>668.74</v>
      </c>
      <c r="I199" s="189"/>
      <c r="J199" s="188">
        <f>ROUND(I199*H199,2)</f>
        <v>0</v>
      </c>
      <c r="K199" s="190"/>
      <c r="L199" s="36"/>
      <c r="M199" s="191" t="s">
        <v>1</v>
      </c>
      <c r="N199" s="192" t="s">
        <v>38</v>
      </c>
      <c r="O199" s="68"/>
      <c r="P199" s="193">
        <f>O199*H199</f>
        <v>0</v>
      </c>
      <c r="Q199" s="193">
        <v>0</v>
      </c>
      <c r="R199" s="193">
        <f>Q199*H199</f>
        <v>0</v>
      </c>
      <c r="S199" s="193">
        <v>0</v>
      </c>
      <c r="T199" s="194">
        <f>S199*H199</f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179</v>
      </c>
      <c r="AT199" s="195" t="s">
        <v>175</v>
      </c>
      <c r="AU199" s="195" t="s">
        <v>180</v>
      </c>
      <c r="AY199" s="14" t="s">
        <v>172</v>
      </c>
      <c r="BE199" s="196">
        <f>IF(N199="základná",J199,0)</f>
        <v>0</v>
      </c>
      <c r="BF199" s="196">
        <f>IF(N199="znížená",J199,0)</f>
        <v>0</v>
      </c>
      <c r="BG199" s="196">
        <f>IF(N199="zákl. prenesená",J199,0)</f>
        <v>0</v>
      </c>
      <c r="BH199" s="196">
        <f>IF(N199="zníž. prenesená",J199,0)</f>
        <v>0</v>
      </c>
      <c r="BI199" s="196">
        <f>IF(N199="nulová",J199,0)</f>
        <v>0</v>
      </c>
      <c r="BJ199" s="14" t="s">
        <v>180</v>
      </c>
      <c r="BK199" s="196">
        <f>ROUND(I199*H199,2)</f>
        <v>0</v>
      </c>
      <c r="BL199" s="14" t="s">
        <v>179</v>
      </c>
      <c r="BM199" s="195" t="s">
        <v>219</v>
      </c>
    </row>
    <row r="200" spans="1:65" s="2" customFormat="1" ht="24.2" customHeight="1">
      <c r="A200" s="31"/>
      <c r="B200" s="32"/>
      <c r="C200" s="184" t="s">
        <v>380</v>
      </c>
      <c r="D200" s="184" t="s">
        <v>175</v>
      </c>
      <c r="E200" s="185" t="s">
        <v>221</v>
      </c>
      <c r="F200" s="186" t="s">
        <v>222</v>
      </c>
      <c r="G200" s="187" t="s">
        <v>218</v>
      </c>
      <c r="H200" s="188">
        <v>21399.68</v>
      </c>
      <c r="I200" s="189"/>
      <c r="J200" s="188">
        <f>ROUND(I200*H200,2)</f>
        <v>0</v>
      </c>
      <c r="K200" s="190"/>
      <c r="L200" s="36"/>
      <c r="M200" s="191" t="s">
        <v>1</v>
      </c>
      <c r="N200" s="192" t="s">
        <v>38</v>
      </c>
      <c r="O200" s="68"/>
      <c r="P200" s="193">
        <f>O200*H200</f>
        <v>0</v>
      </c>
      <c r="Q200" s="193">
        <v>0</v>
      </c>
      <c r="R200" s="193">
        <f>Q200*H200</f>
        <v>0</v>
      </c>
      <c r="S200" s="193">
        <v>0</v>
      </c>
      <c r="T200" s="194">
        <f>S200*H200</f>
        <v>0</v>
      </c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R200" s="195" t="s">
        <v>179</v>
      </c>
      <c r="AT200" s="195" t="s">
        <v>175</v>
      </c>
      <c r="AU200" s="195" t="s">
        <v>180</v>
      </c>
      <c r="AY200" s="14" t="s">
        <v>172</v>
      </c>
      <c r="BE200" s="196">
        <f>IF(N200="základná",J200,0)</f>
        <v>0</v>
      </c>
      <c r="BF200" s="196">
        <f>IF(N200="znížená",J200,0)</f>
        <v>0</v>
      </c>
      <c r="BG200" s="196">
        <f>IF(N200="zákl. prenesená",J200,0)</f>
        <v>0</v>
      </c>
      <c r="BH200" s="196">
        <f>IF(N200="zníž. prenesená",J200,0)</f>
        <v>0</v>
      </c>
      <c r="BI200" s="196">
        <f>IF(N200="nulová",J200,0)</f>
        <v>0</v>
      </c>
      <c r="BJ200" s="14" t="s">
        <v>180</v>
      </c>
      <c r="BK200" s="196">
        <f>ROUND(I200*H200,2)</f>
        <v>0</v>
      </c>
      <c r="BL200" s="14" t="s">
        <v>179</v>
      </c>
      <c r="BM200" s="195" t="s">
        <v>223</v>
      </c>
    </row>
    <row r="201" spans="1:65" s="12" customFormat="1" ht="22.9" customHeight="1">
      <c r="B201" s="168"/>
      <c r="C201" s="169"/>
      <c r="D201" s="170" t="s">
        <v>71</v>
      </c>
      <c r="E201" s="182" t="s">
        <v>224</v>
      </c>
      <c r="F201" s="182" t="s">
        <v>225</v>
      </c>
      <c r="G201" s="169"/>
      <c r="H201" s="169"/>
      <c r="I201" s="172"/>
      <c r="J201" s="183">
        <f>BK201</f>
        <v>0</v>
      </c>
      <c r="K201" s="169"/>
      <c r="L201" s="174"/>
      <c r="M201" s="175"/>
      <c r="N201" s="176"/>
      <c r="O201" s="176"/>
      <c r="P201" s="177">
        <f>P202</f>
        <v>0</v>
      </c>
      <c r="Q201" s="176"/>
      <c r="R201" s="177">
        <f>R202</f>
        <v>0</v>
      </c>
      <c r="S201" s="176"/>
      <c r="T201" s="178">
        <f>T202</f>
        <v>0</v>
      </c>
      <c r="AR201" s="179" t="s">
        <v>80</v>
      </c>
      <c r="AT201" s="180" t="s">
        <v>71</v>
      </c>
      <c r="AU201" s="180" t="s">
        <v>80</v>
      </c>
      <c r="AY201" s="179" t="s">
        <v>172</v>
      </c>
      <c r="BK201" s="181">
        <f>BK202</f>
        <v>0</v>
      </c>
    </row>
    <row r="202" spans="1:65" s="2" customFormat="1" ht="24.2" customHeight="1">
      <c r="A202" s="31"/>
      <c r="B202" s="32"/>
      <c r="C202" s="184" t="s">
        <v>8</v>
      </c>
      <c r="D202" s="184" t="s">
        <v>175</v>
      </c>
      <c r="E202" s="185" t="s">
        <v>227</v>
      </c>
      <c r="F202" s="186" t="s">
        <v>228</v>
      </c>
      <c r="G202" s="187" t="s">
        <v>218</v>
      </c>
      <c r="H202" s="188">
        <v>668.74</v>
      </c>
      <c r="I202" s="189"/>
      <c r="J202" s="188">
        <f>ROUND(I202*H202,2)</f>
        <v>0</v>
      </c>
      <c r="K202" s="190"/>
      <c r="L202" s="36"/>
      <c r="M202" s="191" t="s">
        <v>1</v>
      </c>
      <c r="N202" s="192" t="s">
        <v>38</v>
      </c>
      <c r="O202" s="68"/>
      <c r="P202" s="193">
        <f>O202*H202</f>
        <v>0</v>
      </c>
      <c r="Q202" s="193">
        <v>0</v>
      </c>
      <c r="R202" s="193">
        <f>Q202*H202</f>
        <v>0</v>
      </c>
      <c r="S202" s="193">
        <v>0</v>
      </c>
      <c r="T202" s="194">
        <f>S202*H202</f>
        <v>0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179</v>
      </c>
      <c r="AT202" s="195" t="s">
        <v>175</v>
      </c>
      <c r="AU202" s="195" t="s">
        <v>180</v>
      </c>
      <c r="AY202" s="14" t="s">
        <v>172</v>
      </c>
      <c r="BE202" s="196">
        <f>IF(N202="základná",J202,0)</f>
        <v>0</v>
      </c>
      <c r="BF202" s="196">
        <f>IF(N202="znížená",J202,0)</f>
        <v>0</v>
      </c>
      <c r="BG202" s="196">
        <f>IF(N202="zákl. prenesená",J202,0)</f>
        <v>0</v>
      </c>
      <c r="BH202" s="196">
        <f>IF(N202="zníž. prenesená",J202,0)</f>
        <v>0</v>
      </c>
      <c r="BI202" s="196">
        <f>IF(N202="nulová",J202,0)</f>
        <v>0</v>
      </c>
      <c r="BJ202" s="14" t="s">
        <v>180</v>
      </c>
      <c r="BK202" s="196">
        <f>ROUND(I202*H202,2)</f>
        <v>0</v>
      </c>
      <c r="BL202" s="14" t="s">
        <v>179</v>
      </c>
      <c r="BM202" s="195" t="s">
        <v>229</v>
      </c>
    </row>
    <row r="203" spans="1:65" s="12" customFormat="1" ht="22.9" customHeight="1">
      <c r="B203" s="168"/>
      <c r="C203" s="169"/>
      <c r="D203" s="170" t="s">
        <v>71</v>
      </c>
      <c r="E203" s="182" t="s">
        <v>230</v>
      </c>
      <c r="F203" s="182" t="s">
        <v>231</v>
      </c>
      <c r="G203" s="169"/>
      <c r="H203" s="169"/>
      <c r="I203" s="172"/>
      <c r="J203" s="183">
        <f>BK203</f>
        <v>0</v>
      </c>
      <c r="K203" s="169"/>
      <c r="L203" s="174"/>
      <c r="M203" s="175"/>
      <c r="N203" s="176"/>
      <c r="O203" s="176"/>
      <c r="P203" s="177">
        <f>P204</f>
        <v>0</v>
      </c>
      <c r="Q203" s="176"/>
      <c r="R203" s="177">
        <f>R204</f>
        <v>0.280115</v>
      </c>
      <c r="S203" s="176"/>
      <c r="T203" s="178">
        <f>T204</f>
        <v>0</v>
      </c>
      <c r="AR203" s="179" t="s">
        <v>80</v>
      </c>
      <c r="AT203" s="180" t="s">
        <v>71</v>
      </c>
      <c r="AU203" s="180" t="s">
        <v>80</v>
      </c>
      <c r="AY203" s="179" t="s">
        <v>172</v>
      </c>
      <c r="BK203" s="181">
        <f>BK204</f>
        <v>0</v>
      </c>
    </row>
    <row r="204" spans="1:65" s="2" customFormat="1" ht="24.2" customHeight="1">
      <c r="A204" s="31"/>
      <c r="B204" s="32"/>
      <c r="C204" s="184" t="s">
        <v>384</v>
      </c>
      <c r="D204" s="184" t="s">
        <v>175</v>
      </c>
      <c r="E204" s="185" t="s">
        <v>233</v>
      </c>
      <c r="F204" s="186" t="s">
        <v>234</v>
      </c>
      <c r="G204" s="187" t="s">
        <v>235</v>
      </c>
      <c r="H204" s="188">
        <v>509.3</v>
      </c>
      <c r="I204" s="189"/>
      <c r="J204" s="188">
        <f>ROUND(I204*H204,2)</f>
        <v>0</v>
      </c>
      <c r="K204" s="190"/>
      <c r="L204" s="36"/>
      <c r="M204" s="191" t="s">
        <v>1</v>
      </c>
      <c r="N204" s="192" t="s">
        <v>38</v>
      </c>
      <c r="O204" s="68"/>
      <c r="P204" s="193">
        <f>O204*H204</f>
        <v>0</v>
      </c>
      <c r="Q204" s="193">
        <v>5.5000000000000003E-4</v>
      </c>
      <c r="R204" s="193">
        <f>Q204*H204</f>
        <v>0.280115</v>
      </c>
      <c r="S204" s="193">
        <v>0</v>
      </c>
      <c r="T204" s="194">
        <f>S204*H204</f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>IF(N204="základná",J204,0)</f>
        <v>0</v>
      </c>
      <c r="BF204" s="196">
        <f>IF(N204="znížená",J204,0)</f>
        <v>0</v>
      </c>
      <c r="BG204" s="196">
        <f>IF(N204="zákl. prenesená",J204,0)</f>
        <v>0</v>
      </c>
      <c r="BH204" s="196">
        <f>IF(N204="zníž. prenesená",J204,0)</f>
        <v>0</v>
      </c>
      <c r="BI204" s="196">
        <f>IF(N204="nulová",J204,0)</f>
        <v>0</v>
      </c>
      <c r="BJ204" s="14" t="s">
        <v>180</v>
      </c>
      <c r="BK204" s="196">
        <f>ROUND(I204*H204,2)</f>
        <v>0</v>
      </c>
      <c r="BL204" s="14" t="s">
        <v>179</v>
      </c>
      <c r="BM204" s="195" t="s">
        <v>236</v>
      </c>
    </row>
    <row r="205" spans="1:65" s="12" customFormat="1" ht="22.9" customHeight="1">
      <c r="B205" s="168"/>
      <c r="C205" s="169"/>
      <c r="D205" s="170" t="s">
        <v>71</v>
      </c>
      <c r="E205" s="182" t="s">
        <v>669</v>
      </c>
      <c r="F205" s="182" t="s">
        <v>670</v>
      </c>
      <c r="G205" s="169"/>
      <c r="H205" s="169"/>
      <c r="I205" s="172"/>
      <c r="J205" s="183">
        <f>BK205</f>
        <v>0</v>
      </c>
      <c r="K205" s="169"/>
      <c r="L205" s="174"/>
      <c r="M205" s="175"/>
      <c r="N205" s="176"/>
      <c r="O205" s="176"/>
      <c r="P205" s="177">
        <f>P206</f>
        <v>0</v>
      </c>
      <c r="Q205" s="176"/>
      <c r="R205" s="177">
        <f>R206</f>
        <v>0</v>
      </c>
      <c r="S205" s="176"/>
      <c r="T205" s="178">
        <f>T206</f>
        <v>0</v>
      </c>
      <c r="AR205" s="179" t="s">
        <v>80</v>
      </c>
      <c r="AT205" s="180" t="s">
        <v>71</v>
      </c>
      <c r="AU205" s="180" t="s">
        <v>80</v>
      </c>
      <c r="AY205" s="179" t="s">
        <v>172</v>
      </c>
      <c r="BK205" s="181">
        <f>BK206</f>
        <v>0</v>
      </c>
    </row>
    <row r="206" spans="1:65" s="2" customFormat="1" ht="24.2" customHeight="1">
      <c r="A206" s="31"/>
      <c r="B206" s="32"/>
      <c r="C206" s="184" t="s">
        <v>241</v>
      </c>
      <c r="D206" s="184" t="s">
        <v>175</v>
      </c>
      <c r="E206" s="185" t="s">
        <v>742</v>
      </c>
      <c r="F206" s="186" t="s">
        <v>743</v>
      </c>
      <c r="G206" s="187" t="s">
        <v>337</v>
      </c>
      <c r="H206" s="188">
        <v>317.5</v>
      </c>
      <c r="I206" s="189"/>
      <c r="J206" s="188">
        <f>ROUND(I206*H206,2)</f>
        <v>0</v>
      </c>
      <c r="K206" s="190"/>
      <c r="L206" s="36"/>
      <c r="M206" s="191" t="s">
        <v>1</v>
      </c>
      <c r="N206" s="192" t="s">
        <v>38</v>
      </c>
      <c r="O206" s="68"/>
      <c r="P206" s="193">
        <f>O206*H206</f>
        <v>0</v>
      </c>
      <c r="Q206" s="193">
        <v>0</v>
      </c>
      <c r="R206" s="193">
        <f>Q206*H206</f>
        <v>0</v>
      </c>
      <c r="S206" s="193">
        <v>0</v>
      </c>
      <c r="T206" s="194">
        <f>S206*H206</f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179</v>
      </c>
      <c r="AT206" s="195" t="s">
        <v>175</v>
      </c>
      <c r="AU206" s="195" t="s">
        <v>180</v>
      </c>
      <c r="AY206" s="14" t="s">
        <v>172</v>
      </c>
      <c r="BE206" s="196">
        <f>IF(N206="základná",J206,0)</f>
        <v>0</v>
      </c>
      <c r="BF206" s="196">
        <f>IF(N206="znížená",J206,0)</f>
        <v>0</v>
      </c>
      <c r="BG206" s="196">
        <f>IF(N206="zákl. prenesená",J206,0)</f>
        <v>0</v>
      </c>
      <c r="BH206" s="196">
        <f>IF(N206="zníž. prenesená",J206,0)</f>
        <v>0</v>
      </c>
      <c r="BI206" s="196">
        <f>IF(N206="nulová",J206,0)</f>
        <v>0</v>
      </c>
      <c r="BJ206" s="14" t="s">
        <v>180</v>
      </c>
      <c r="BK206" s="196">
        <f>ROUND(I206*H206,2)</f>
        <v>0</v>
      </c>
      <c r="BL206" s="14" t="s">
        <v>179</v>
      </c>
      <c r="BM206" s="195" t="s">
        <v>744</v>
      </c>
    </row>
    <row r="207" spans="1:65" s="12" customFormat="1" ht="25.9" customHeight="1">
      <c r="B207" s="168"/>
      <c r="C207" s="169"/>
      <c r="D207" s="170" t="s">
        <v>71</v>
      </c>
      <c r="E207" s="171" t="s">
        <v>387</v>
      </c>
      <c r="F207" s="171" t="s">
        <v>388</v>
      </c>
      <c r="G207" s="169"/>
      <c r="H207" s="169"/>
      <c r="I207" s="172"/>
      <c r="J207" s="173">
        <f>BK207</f>
        <v>0</v>
      </c>
      <c r="K207" s="169"/>
      <c r="L207" s="174"/>
      <c r="M207" s="175"/>
      <c r="N207" s="176"/>
      <c r="O207" s="176"/>
      <c r="P207" s="177">
        <f>P208+P210+P213</f>
        <v>0</v>
      </c>
      <c r="Q207" s="176"/>
      <c r="R207" s="177">
        <f>R208+R210+R213</f>
        <v>0</v>
      </c>
      <c r="S207" s="176"/>
      <c r="T207" s="178">
        <f>T208+T210+T213</f>
        <v>0</v>
      </c>
      <c r="AR207" s="179" t="s">
        <v>80</v>
      </c>
      <c r="AT207" s="180" t="s">
        <v>71</v>
      </c>
      <c r="AU207" s="180" t="s">
        <v>72</v>
      </c>
      <c r="AY207" s="179" t="s">
        <v>172</v>
      </c>
      <c r="BK207" s="181">
        <f>BK208+BK210+BK213</f>
        <v>0</v>
      </c>
    </row>
    <row r="208" spans="1:65" s="12" customFormat="1" ht="22.9" customHeight="1">
      <c r="B208" s="168"/>
      <c r="C208" s="169"/>
      <c r="D208" s="170" t="s">
        <v>71</v>
      </c>
      <c r="E208" s="182" t="s">
        <v>745</v>
      </c>
      <c r="F208" s="182" t="s">
        <v>746</v>
      </c>
      <c r="G208" s="169"/>
      <c r="H208" s="169"/>
      <c r="I208" s="172"/>
      <c r="J208" s="183">
        <f>BK208</f>
        <v>0</v>
      </c>
      <c r="K208" s="169"/>
      <c r="L208" s="174"/>
      <c r="M208" s="175"/>
      <c r="N208" s="176"/>
      <c r="O208" s="176"/>
      <c r="P208" s="177">
        <f>P209</f>
        <v>0</v>
      </c>
      <c r="Q208" s="176"/>
      <c r="R208" s="177">
        <f>R209</f>
        <v>0</v>
      </c>
      <c r="S208" s="176"/>
      <c r="T208" s="178">
        <f>T209</f>
        <v>0</v>
      </c>
      <c r="AR208" s="179" t="s">
        <v>80</v>
      </c>
      <c r="AT208" s="180" t="s">
        <v>71</v>
      </c>
      <c r="AU208" s="180" t="s">
        <v>80</v>
      </c>
      <c r="AY208" s="179" t="s">
        <v>172</v>
      </c>
      <c r="BK208" s="181">
        <f>BK209</f>
        <v>0</v>
      </c>
    </row>
    <row r="209" spans="1:65" s="2" customFormat="1" ht="24.2" customHeight="1">
      <c r="A209" s="31"/>
      <c r="B209" s="32"/>
      <c r="C209" s="184" t="s">
        <v>385</v>
      </c>
      <c r="D209" s="184" t="s">
        <v>175</v>
      </c>
      <c r="E209" s="185" t="s">
        <v>747</v>
      </c>
      <c r="F209" s="186" t="s">
        <v>748</v>
      </c>
      <c r="G209" s="187" t="s">
        <v>235</v>
      </c>
      <c r="H209" s="188">
        <v>91.5</v>
      </c>
      <c r="I209" s="189"/>
      <c r="J209" s="188">
        <f>ROUND(I209*H209,2)</f>
        <v>0</v>
      </c>
      <c r="K209" s="190"/>
      <c r="L209" s="36"/>
      <c r="M209" s="191" t="s">
        <v>1</v>
      </c>
      <c r="N209" s="192" t="s">
        <v>38</v>
      </c>
      <c r="O209" s="68"/>
      <c r="P209" s="193">
        <f>O209*H209</f>
        <v>0</v>
      </c>
      <c r="Q209" s="193">
        <v>0</v>
      </c>
      <c r="R209" s="193">
        <f>Q209*H209</f>
        <v>0</v>
      </c>
      <c r="S209" s="193">
        <v>0</v>
      </c>
      <c r="T209" s="194">
        <f>S209*H209</f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179</v>
      </c>
      <c r="AT209" s="195" t="s">
        <v>175</v>
      </c>
      <c r="AU209" s="195" t="s">
        <v>180</v>
      </c>
      <c r="AY209" s="14" t="s">
        <v>172</v>
      </c>
      <c r="BE209" s="196">
        <f>IF(N209="základná",J209,0)</f>
        <v>0</v>
      </c>
      <c r="BF209" s="196">
        <f>IF(N209="znížená",J209,0)</f>
        <v>0</v>
      </c>
      <c r="BG209" s="196">
        <f>IF(N209="zákl. prenesená",J209,0)</f>
        <v>0</v>
      </c>
      <c r="BH209" s="196">
        <f>IF(N209="zníž. prenesená",J209,0)</f>
        <v>0</v>
      </c>
      <c r="BI209" s="196">
        <f>IF(N209="nulová",J209,0)</f>
        <v>0</v>
      </c>
      <c r="BJ209" s="14" t="s">
        <v>180</v>
      </c>
      <c r="BK209" s="196">
        <f>ROUND(I209*H209,2)</f>
        <v>0</v>
      </c>
      <c r="BL209" s="14" t="s">
        <v>179</v>
      </c>
      <c r="BM209" s="195" t="s">
        <v>749</v>
      </c>
    </row>
    <row r="210" spans="1:65" s="12" customFormat="1" ht="22.9" customHeight="1">
      <c r="B210" s="168"/>
      <c r="C210" s="169"/>
      <c r="D210" s="170" t="s">
        <v>71</v>
      </c>
      <c r="E210" s="182" t="s">
        <v>389</v>
      </c>
      <c r="F210" s="182" t="s">
        <v>390</v>
      </c>
      <c r="G210" s="169"/>
      <c r="H210" s="169"/>
      <c r="I210" s="172"/>
      <c r="J210" s="183">
        <f>BK210</f>
        <v>0</v>
      </c>
      <c r="K210" s="169"/>
      <c r="L210" s="174"/>
      <c r="M210" s="175"/>
      <c r="N210" s="176"/>
      <c r="O210" s="176"/>
      <c r="P210" s="177">
        <f>SUM(P211:P212)</f>
        <v>0</v>
      </c>
      <c r="Q210" s="176"/>
      <c r="R210" s="177">
        <f>SUM(R211:R212)</f>
        <v>0</v>
      </c>
      <c r="S210" s="176"/>
      <c r="T210" s="178">
        <f>SUM(T211:T212)</f>
        <v>0</v>
      </c>
      <c r="AR210" s="179" t="s">
        <v>80</v>
      </c>
      <c r="AT210" s="180" t="s">
        <v>71</v>
      </c>
      <c r="AU210" s="180" t="s">
        <v>80</v>
      </c>
      <c r="AY210" s="179" t="s">
        <v>172</v>
      </c>
      <c r="BK210" s="181">
        <f>SUM(BK211:BK212)</f>
        <v>0</v>
      </c>
    </row>
    <row r="211" spans="1:65" s="2" customFormat="1" ht="37.9" customHeight="1">
      <c r="A211" s="31"/>
      <c r="B211" s="32"/>
      <c r="C211" s="184" t="s">
        <v>386</v>
      </c>
      <c r="D211" s="184" t="s">
        <v>175</v>
      </c>
      <c r="E211" s="185" t="s">
        <v>392</v>
      </c>
      <c r="F211" s="186" t="s">
        <v>393</v>
      </c>
      <c r="G211" s="187" t="s">
        <v>394</v>
      </c>
      <c r="H211" s="188">
        <v>643.20000000000005</v>
      </c>
      <c r="I211" s="189"/>
      <c r="J211" s="188">
        <f>ROUND(I211*H211,2)</f>
        <v>0</v>
      </c>
      <c r="K211" s="190"/>
      <c r="L211" s="36"/>
      <c r="M211" s="191" t="s">
        <v>1</v>
      </c>
      <c r="N211" s="192" t="s">
        <v>38</v>
      </c>
      <c r="O211" s="68"/>
      <c r="P211" s="193">
        <f>O211*H211</f>
        <v>0</v>
      </c>
      <c r="Q211" s="193">
        <v>0</v>
      </c>
      <c r="R211" s="193">
        <f>Q211*H211</f>
        <v>0</v>
      </c>
      <c r="S211" s="193">
        <v>0</v>
      </c>
      <c r="T211" s="194">
        <f>S211*H211</f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>IF(N211="základná",J211,0)</f>
        <v>0</v>
      </c>
      <c r="BF211" s="196">
        <f>IF(N211="znížená",J211,0)</f>
        <v>0</v>
      </c>
      <c r="BG211" s="196">
        <f>IF(N211="zákl. prenesená",J211,0)</f>
        <v>0</v>
      </c>
      <c r="BH211" s="196">
        <f>IF(N211="zníž. prenesená",J211,0)</f>
        <v>0</v>
      </c>
      <c r="BI211" s="196">
        <f>IF(N211="nulová",J211,0)</f>
        <v>0</v>
      </c>
      <c r="BJ211" s="14" t="s">
        <v>180</v>
      </c>
      <c r="BK211" s="196">
        <f>ROUND(I211*H211,2)</f>
        <v>0</v>
      </c>
      <c r="BL211" s="14" t="s">
        <v>179</v>
      </c>
      <c r="BM211" s="195" t="s">
        <v>750</v>
      </c>
    </row>
    <row r="212" spans="1:65" s="2" customFormat="1" ht="24.2" customHeight="1">
      <c r="A212" s="31"/>
      <c r="B212" s="32"/>
      <c r="C212" s="184" t="s">
        <v>391</v>
      </c>
      <c r="D212" s="184" t="s">
        <v>175</v>
      </c>
      <c r="E212" s="185" t="s">
        <v>751</v>
      </c>
      <c r="F212" s="186" t="s">
        <v>752</v>
      </c>
      <c r="G212" s="187" t="s">
        <v>235</v>
      </c>
      <c r="H212" s="188">
        <v>91.5</v>
      </c>
      <c r="I212" s="189"/>
      <c r="J212" s="188">
        <f>ROUND(I212*H212,2)</f>
        <v>0</v>
      </c>
      <c r="K212" s="190"/>
      <c r="L212" s="36"/>
      <c r="M212" s="191" t="s">
        <v>1</v>
      </c>
      <c r="N212" s="192" t="s">
        <v>38</v>
      </c>
      <c r="O212" s="68"/>
      <c r="P212" s="193">
        <f>O212*H212</f>
        <v>0</v>
      </c>
      <c r="Q212" s="193">
        <v>0</v>
      </c>
      <c r="R212" s="193">
        <f>Q212*H212</f>
        <v>0</v>
      </c>
      <c r="S212" s="193">
        <v>0</v>
      </c>
      <c r="T212" s="194">
        <f>S212*H212</f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179</v>
      </c>
      <c r="AT212" s="195" t="s">
        <v>175</v>
      </c>
      <c r="AU212" s="195" t="s">
        <v>180</v>
      </c>
      <c r="AY212" s="14" t="s">
        <v>172</v>
      </c>
      <c r="BE212" s="196">
        <f>IF(N212="základná",J212,0)</f>
        <v>0</v>
      </c>
      <c r="BF212" s="196">
        <f>IF(N212="znížená",J212,0)</f>
        <v>0</v>
      </c>
      <c r="BG212" s="196">
        <f>IF(N212="zákl. prenesená",J212,0)</f>
        <v>0</v>
      </c>
      <c r="BH212" s="196">
        <f>IF(N212="zníž. prenesená",J212,0)</f>
        <v>0</v>
      </c>
      <c r="BI212" s="196">
        <f>IF(N212="nulová",J212,0)</f>
        <v>0</v>
      </c>
      <c r="BJ212" s="14" t="s">
        <v>180</v>
      </c>
      <c r="BK212" s="196">
        <f>ROUND(I212*H212,2)</f>
        <v>0</v>
      </c>
      <c r="BL212" s="14" t="s">
        <v>179</v>
      </c>
      <c r="BM212" s="195" t="s">
        <v>753</v>
      </c>
    </row>
    <row r="213" spans="1:65" s="12" customFormat="1" ht="22.9" customHeight="1">
      <c r="B213" s="168"/>
      <c r="C213" s="169"/>
      <c r="D213" s="170" t="s">
        <v>71</v>
      </c>
      <c r="E213" s="182" t="s">
        <v>754</v>
      </c>
      <c r="F213" s="182" t="s">
        <v>755</v>
      </c>
      <c r="G213" s="169"/>
      <c r="H213" s="169"/>
      <c r="I213" s="172"/>
      <c r="J213" s="183">
        <f>BK213</f>
        <v>0</v>
      </c>
      <c r="K213" s="169"/>
      <c r="L213" s="174"/>
      <c r="M213" s="175"/>
      <c r="N213" s="176"/>
      <c r="O213" s="176"/>
      <c r="P213" s="177">
        <f>P214</f>
        <v>0</v>
      </c>
      <c r="Q213" s="176"/>
      <c r="R213" s="177">
        <f>R214</f>
        <v>0</v>
      </c>
      <c r="S213" s="176"/>
      <c r="T213" s="178">
        <f>T214</f>
        <v>0</v>
      </c>
      <c r="AR213" s="179" t="s">
        <v>80</v>
      </c>
      <c r="AT213" s="180" t="s">
        <v>71</v>
      </c>
      <c r="AU213" s="180" t="s">
        <v>80</v>
      </c>
      <c r="AY213" s="179" t="s">
        <v>172</v>
      </c>
      <c r="BK213" s="181">
        <f>BK214</f>
        <v>0</v>
      </c>
    </row>
    <row r="214" spans="1:65" s="2" customFormat="1" ht="24.2" customHeight="1">
      <c r="A214" s="31"/>
      <c r="B214" s="32"/>
      <c r="C214" s="184" t="s">
        <v>398</v>
      </c>
      <c r="D214" s="184" t="s">
        <v>175</v>
      </c>
      <c r="E214" s="185" t="s">
        <v>756</v>
      </c>
      <c r="F214" s="186" t="s">
        <v>757</v>
      </c>
      <c r="G214" s="187" t="s">
        <v>235</v>
      </c>
      <c r="H214" s="188">
        <v>91.5</v>
      </c>
      <c r="I214" s="189"/>
      <c r="J214" s="188">
        <f>ROUND(I214*H214,2)</f>
        <v>0</v>
      </c>
      <c r="K214" s="190"/>
      <c r="L214" s="36"/>
      <c r="M214" s="191" t="s">
        <v>1</v>
      </c>
      <c r="N214" s="192" t="s">
        <v>38</v>
      </c>
      <c r="O214" s="68"/>
      <c r="P214" s="193">
        <f>O214*H214</f>
        <v>0</v>
      </c>
      <c r="Q214" s="193">
        <v>0</v>
      </c>
      <c r="R214" s="193">
        <f>Q214*H214</f>
        <v>0</v>
      </c>
      <c r="S214" s="193">
        <v>0</v>
      </c>
      <c r="T214" s="194">
        <f>S214*H214</f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179</v>
      </c>
      <c r="AT214" s="195" t="s">
        <v>175</v>
      </c>
      <c r="AU214" s="195" t="s">
        <v>180</v>
      </c>
      <c r="AY214" s="14" t="s">
        <v>172</v>
      </c>
      <c r="BE214" s="196">
        <f>IF(N214="základná",J214,0)</f>
        <v>0</v>
      </c>
      <c r="BF214" s="196">
        <f>IF(N214="znížená",J214,0)</f>
        <v>0</v>
      </c>
      <c r="BG214" s="196">
        <f>IF(N214="zákl. prenesená",J214,0)</f>
        <v>0</v>
      </c>
      <c r="BH214" s="196">
        <f>IF(N214="zníž. prenesená",J214,0)</f>
        <v>0</v>
      </c>
      <c r="BI214" s="196">
        <f>IF(N214="nulová",J214,0)</f>
        <v>0</v>
      </c>
      <c r="BJ214" s="14" t="s">
        <v>180</v>
      </c>
      <c r="BK214" s="196">
        <f>ROUND(I214*H214,2)</f>
        <v>0</v>
      </c>
      <c r="BL214" s="14" t="s">
        <v>179</v>
      </c>
      <c r="BM214" s="195" t="s">
        <v>758</v>
      </c>
    </row>
    <row r="215" spans="1:65" s="12" customFormat="1" ht="25.9" customHeight="1">
      <c r="B215" s="168"/>
      <c r="C215" s="169"/>
      <c r="D215" s="170" t="s">
        <v>71</v>
      </c>
      <c r="E215" s="171" t="s">
        <v>387</v>
      </c>
      <c r="F215" s="171" t="s">
        <v>388</v>
      </c>
      <c r="G215" s="169"/>
      <c r="H215" s="169"/>
      <c r="I215" s="172"/>
      <c r="J215" s="173">
        <f>BK215</f>
        <v>0</v>
      </c>
      <c r="K215" s="169"/>
      <c r="L215" s="174"/>
      <c r="M215" s="175"/>
      <c r="N215" s="176"/>
      <c r="O215" s="176"/>
      <c r="P215" s="177">
        <f>P216+P219</f>
        <v>0</v>
      </c>
      <c r="Q215" s="176"/>
      <c r="R215" s="177">
        <f>R216+R219</f>
        <v>0</v>
      </c>
      <c r="S215" s="176"/>
      <c r="T215" s="178">
        <f>T216+T219</f>
        <v>0</v>
      </c>
      <c r="AR215" s="179" t="s">
        <v>80</v>
      </c>
      <c r="AT215" s="180" t="s">
        <v>71</v>
      </c>
      <c r="AU215" s="180" t="s">
        <v>72</v>
      </c>
      <c r="AY215" s="179" t="s">
        <v>172</v>
      </c>
      <c r="BK215" s="181">
        <f>BK216+BK219</f>
        <v>0</v>
      </c>
    </row>
    <row r="216" spans="1:65" s="12" customFormat="1" ht="22.9" customHeight="1">
      <c r="B216" s="168"/>
      <c r="C216" s="169"/>
      <c r="D216" s="170" t="s">
        <v>71</v>
      </c>
      <c r="E216" s="182" t="s">
        <v>396</v>
      </c>
      <c r="F216" s="182" t="s">
        <v>397</v>
      </c>
      <c r="G216" s="169"/>
      <c r="H216" s="169"/>
      <c r="I216" s="172"/>
      <c r="J216" s="183">
        <f>BK216</f>
        <v>0</v>
      </c>
      <c r="K216" s="169"/>
      <c r="L216" s="174"/>
      <c r="M216" s="175"/>
      <c r="N216" s="176"/>
      <c r="O216" s="176"/>
      <c r="P216" s="177">
        <f>SUM(P217:P218)</f>
        <v>0</v>
      </c>
      <c r="Q216" s="176"/>
      <c r="R216" s="177">
        <f>SUM(R217:R218)</f>
        <v>0</v>
      </c>
      <c r="S216" s="176"/>
      <c r="T216" s="178">
        <f>SUM(T217:T218)</f>
        <v>0</v>
      </c>
      <c r="AR216" s="179" t="s">
        <v>80</v>
      </c>
      <c r="AT216" s="180" t="s">
        <v>71</v>
      </c>
      <c r="AU216" s="180" t="s">
        <v>80</v>
      </c>
      <c r="AY216" s="179" t="s">
        <v>172</v>
      </c>
      <c r="BK216" s="181">
        <f>SUM(BK217:BK218)</f>
        <v>0</v>
      </c>
    </row>
    <row r="217" spans="1:65" s="2" customFormat="1" ht="24.2" customHeight="1">
      <c r="A217" s="31"/>
      <c r="B217" s="32"/>
      <c r="C217" s="184" t="s">
        <v>402</v>
      </c>
      <c r="D217" s="184" t="s">
        <v>175</v>
      </c>
      <c r="E217" s="185" t="s">
        <v>399</v>
      </c>
      <c r="F217" s="186" t="s">
        <v>400</v>
      </c>
      <c r="G217" s="187" t="s">
        <v>394</v>
      </c>
      <c r="H217" s="188">
        <v>20.100000000000001</v>
      </c>
      <c r="I217" s="189"/>
      <c r="J217" s="188">
        <f>ROUND(I217*H217,2)</f>
        <v>0</v>
      </c>
      <c r="K217" s="190"/>
      <c r="L217" s="36"/>
      <c r="M217" s="191" t="s">
        <v>1</v>
      </c>
      <c r="N217" s="192" t="s">
        <v>38</v>
      </c>
      <c r="O217" s="68"/>
      <c r="P217" s="193">
        <f>O217*H217</f>
        <v>0</v>
      </c>
      <c r="Q217" s="193">
        <v>0</v>
      </c>
      <c r="R217" s="193">
        <f>Q217*H217</f>
        <v>0</v>
      </c>
      <c r="S217" s="193">
        <v>0</v>
      </c>
      <c r="T217" s="194">
        <f>S217*H217</f>
        <v>0</v>
      </c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R217" s="195" t="s">
        <v>179</v>
      </c>
      <c r="AT217" s="195" t="s">
        <v>175</v>
      </c>
      <c r="AU217" s="195" t="s">
        <v>180</v>
      </c>
      <c r="AY217" s="14" t="s">
        <v>172</v>
      </c>
      <c r="BE217" s="196">
        <f>IF(N217="základná",J217,0)</f>
        <v>0</v>
      </c>
      <c r="BF217" s="196">
        <f>IF(N217="znížená",J217,0)</f>
        <v>0</v>
      </c>
      <c r="BG217" s="196">
        <f>IF(N217="zákl. prenesená",J217,0)</f>
        <v>0</v>
      </c>
      <c r="BH217" s="196">
        <f>IF(N217="zníž. prenesená",J217,0)</f>
        <v>0</v>
      </c>
      <c r="BI217" s="196">
        <f>IF(N217="nulová",J217,0)</f>
        <v>0</v>
      </c>
      <c r="BJ217" s="14" t="s">
        <v>180</v>
      </c>
      <c r="BK217" s="196">
        <f>ROUND(I217*H217,2)</f>
        <v>0</v>
      </c>
      <c r="BL217" s="14" t="s">
        <v>179</v>
      </c>
      <c r="BM217" s="195" t="s">
        <v>401</v>
      </c>
    </row>
    <row r="218" spans="1:65" s="2" customFormat="1" ht="24.2" customHeight="1">
      <c r="A218" s="31"/>
      <c r="B218" s="32"/>
      <c r="C218" s="184" t="s">
        <v>406</v>
      </c>
      <c r="D218" s="184" t="s">
        <v>175</v>
      </c>
      <c r="E218" s="185" t="s">
        <v>403</v>
      </c>
      <c r="F218" s="186" t="s">
        <v>404</v>
      </c>
      <c r="G218" s="187" t="s">
        <v>394</v>
      </c>
      <c r="H218" s="188">
        <v>20.100000000000001</v>
      </c>
      <c r="I218" s="189"/>
      <c r="J218" s="188">
        <f>ROUND(I218*H218,2)</f>
        <v>0</v>
      </c>
      <c r="K218" s="190"/>
      <c r="L218" s="36"/>
      <c r="M218" s="191" t="s">
        <v>1</v>
      </c>
      <c r="N218" s="192" t="s">
        <v>38</v>
      </c>
      <c r="O218" s="68"/>
      <c r="P218" s="193">
        <f>O218*H218</f>
        <v>0</v>
      </c>
      <c r="Q218" s="193">
        <v>0</v>
      </c>
      <c r="R218" s="193">
        <f>Q218*H218</f>
        <v>0</v>
      </c>
      <c r="S218" s="193">
        <v>0</v>
      </c>
      <c r="T218" s="194">
        <f>S218*H218</f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179</v>
      </c>
      <c r="AT218" s="195" t="s">
        <v>175</v>
      </c>
      <c r="AU218" s="195" t="s">
        <v>180</v>
      </c>
      <c r="AY218" s="14" t="s">
        <v>172</v>
      </c>
      <c r="BE218" s="196">
        <f>IF(N218="základná",J218,0)</f>
        <v>0</v>
      </c>
      <c r="BF218" s="196">
        <f>IF(N218="znížená",J218,0)</f>
        <v>0</v>
      </c>
      <c r="BG218" s="196">
        <f>IF(N218="zákl. prenesená",J218,0)</f>
        <v>0</v>
      </c>
      <c r="BH218" s="196">
        <f>IF(N218="zníž. prenesená",J218,0)</f>
        <v>0</v>
      </c>
      <c r="BI218" s="196">
        <f>IF(N218="nulová",J218,0)</f>
        <v>0</v>
      </c>
      <c r="BJ218" s="14" t="s">
        <v>180</v>
      </c>
      <c r="BK218" s="196">
        <f>ROUND(I218*H218,2)</f>
        <v>0</v>
      </c>
      <c r="BL218" s="14" t="s">
        <v>179</v>
      </c>
      <c r="BM218" s="195" t="s">
        <v>405</v>
      </c>
    </row>
    <row r="219" spans="1:65" s="12" customFormat="1" ht="22.9" customHeight="1">
      <c r="B219" s="168"/>
      <c r="C219" s="169"/>
      <c r="D219" s="170" t="s">
        <v>71</v>
      </c>
      <c r="E219" s="182" t="s">
        <v>389</v>
      </c>
      <c r="F219" s="182" t="s">
        <v>390</v>
      </c>
      <c r="G219" s="169"/>
      <c r="H219" s="169"/>
      <c r="I219" s="172"/>
      <c r="J219" s="183">
        <f>BK219</f>
        <v>0</v>
      </c>
      <c r="K219" s="169"/>
      <c r="L219" s="174"/>
      <c r="M219" s="175"/>
      <c r="N219" s="176"/>
      <c r="O219" s="176"/>
      <c r="P219" s="177">
        <f>P220</f>
        <v>0</v>
      </c>
      <c r="Q219" s="176"/>
      <c r="R219" s="177">
        <f>R220</f>
        <v>0</v>
      </c>
      <c r="S219" s="176"/>
      <c r="T219" s="178">
        <f>T220</f>
        <v>0</v>
      </c>
      <c r="AR219" s="179" t="s">
        <v>80</v>
      </c>
      <c r="AT219" s="180" t="s">
        <v>71</v>
      </c>
      <c r="AU219" s="180" t="s">
        <v>80</v>
      </c>
      <c r="AY219" s="179" t="s">
        <v>172</v>
      </c>
      <c r="BK219" s="181">
        <f>BK220</f>
        <v>0</v>
      </c>
    </row>
    <row r="220" spans="1:65" s="2" customFormat="1" ht="24.2" customHeight="1">
      <c r="A220" s="31"/>
      <c r="B220" s="32"/>
      <c r="C220" s="184" t="s">
        <v>412</v>
      </c>
      <c r="D220" s="184" t="s">
        <v>175</v>
      </c>
      <c r="E220" s="185" t="s">
        <v>407</v>
      </c>
      <c r="F220" s="186" t="s">
        <v>408</v>
      </c>
      <c r="G220" s="187" t="s">
        <v>394</v>
      </c>
      <c r="H220" s="188">
        <v>20.100000000000001</v>
      </c>
      <c r="I220" s="189"/>
      <c r="J220" s="188">
        <f>ROUND(I220*H220,2)</f>
        <v>0</v>
      </c>
      <c r="K220" s="190"/>
      <c r="L220" s="36"/>
      <c r="M220" s="191" t="s">
        <v>1</v>
      </c>
      <c r="N220" s="192" t="s">
        <v>38</v>
      </c>
      <c r="O220" s="68"/>
      <c r="P220" s="193">
        <f>O220*H220</f>
        <v>0</v>
      </c>
      <c r="Q220" s="193">
        <v>0</v>
      </c>
      <c r="R220" s="193">
        <f>Q220*H220</f>
        <v>0</v>
      </c>
      <c r="S220" s="193">
        <v>0</v>
      </c>
      <c r="T220" s="194">
        <f>S220*H220</f>
        <v>0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R220" s="195" t="s">
        <v>179</v>
      </c>
      <c r="AT220" s="195" t="s">
        <v>175</v>
      </c>
      <c r="AU220" s="195" t="s">
        <v>180</v>
      </c>
      <c r="AY220" s="14" t="s">
        <v>172</v>
      </c>
      <c r="BE220" s="196">
        <f>IF(N220="základná",J220,0)</f>
        <v>0</v>
      </c>
      <c r="BF220" s="196">
        <f>IF(N220="znížená",J220,0)</f>
        <v>0</v>
      </c>
      <c r="BG220" s="196">
        <f>IF(N220="zákl. prenesená",J220,0)</f>
        <v>0</v>
      </c>
      <c r="BH220" s="196">
        <f>IF(N220="zníž. prenesená",J220,0)</f>
        <v>0</v>
      </c>
      <c r="BI220" s="196">
        <f>IF(N220="nulová",J220,0)</f>
        <v>0</v>
      </c>
      <c r="BJ220" s="14" t="s">
        <v>180</v>
      </c>
      <c r="BK220" s="196">
        <f>ROUND(I220*H220,2)</f>
        <v>0</v>
      </c>
      <c r="BL220" s="14" t="s">
        <v>179</v>
      </c>
      <c r="BM220" s="195" t="s">
        <v>759</v>
      </c>
    </row>
    <row r="221" spans="1:65" s="12" customFormat="1" ht="25.9" customHeight="1">
      <c r="B221" s="168"/>
      <c r="C221" s="169"/>
      <c r="D221" s="170" t="s">
        <v>71</v>
      </c>
      <c r="E221" s="171" t="s">
        <v>387</v>
      </c>
      <c r="F221" s="171" t="s">
        <v>388</v>
      </c>
      <c r="G221" s="169"/>
      <c r="H221" s="169"/>
      <c r="I221" s="172"/>
      <c r="J221" s="173">
        <f>BK221</f>
        <v>0</v>
      </c>
      <c r="K221" s="169"/>
      <c r="L221" s="174"/>
      <c r="M221" s="175"/>
      <c r="N221" s="176"/>
      <c r="O221" s="176"/>
      <c r="P221" s="177">
        <f>P222+P225+P228</f>
        <v>0</v>
      </c>
      <c r="Q221" s="176"/>
      <c r="R221" s="177">
        <f>R222+R225+R228</f>
        <v>68.91395</v>
      </c>
      <c r="S221" s="176"/>
      <c r="T221" s="178">
        <f>T222+T225+T228</f>
        <v>0</v>
      </c>
      <c r="AR221" s="179" t="s">
        <v>80</v>
      </c>
      <c r="AT221" s="180" t="s">
        <v>71</v>
      </c>
      <c r="AU221" s="180" t="s">
        <v>72</v>
      </c>
      <c r="AY221" s="179" t="s">
        <v>172</v>
      </c>
      <c r="BK221" s="181">
        <f>BK222+BK225+BK228</f>
        <v>0</v>
      </c>
    </row>
    <row r="222" spans="1:65" s="12" customFormat="1" ht="22.9" customHeight="1">
      <c r="B222" s="168"/>
      <c r="C222" s="169"/>
      <c r="D222" s="170" t="s">
        <v>71</v>
      </c>
      <c r="E222" s="182" t="s">
        <v>410</v>
      </c>
      <c r="F222" s="182" t="s">
        <v>411</v>
      </c>
      <c r="G222" s="169"/>
      <c r="H222" s="169"/>
      <c r="I222" s="172"/>
      <c r="J222" s="183">
        <f>BK222</f>
        <v>0</v>
      </c>
      <c r="K222" s="169"/>
      <c r="L222" s="174"/>
      <c r="M222" s="175"/>
      <c r="N222" s="176"/>
      <c r="O222" s="176"/>
      <c r="P222" s="177">
        <f>SUM(P223:P224)</f>
        <v>0</v>
      </c>
      <c r="Q222" s="176"/>
      <c r="R222" s="177">
        <f>SUM(R223:R224)</f>
        <v>0</v>
      </c>
      <c r="S222" s="176"/>
      <c r="T222" s="178">
        <f>SUM(T223:T224)</f>
        <v>0</v>
      </c>
      <c r="AR222" s="179" t="s">
        <v>80</v>
      </c>
      <c r="AT222" s="180" t="s">
        <v>71</v>
      </c>
      <c r="AU222" s="180" t="s">
        <v>80</v>
      </c>
      <c r="AY222" s="179" t="s">
        <v>172</v>
      </c>
      <c r="BK222" s="181">
        <f>SUM(BK223:BK224)</f>
        <v>0</v>
      </c>
    </row>
    <row r="223" spans="1:65" s="2" customFormat="1" ht="24.2" customHeight="1">
      <c r="A223" s="31"/>
      <c r="B223" s="32"/>
      <c r="C223" s="184" t="s">
        <v>416</v>
      </c>
      <c r="D223" s="184" t="s">
        <v>175</v>
      </c>
      <c r="E223" s="185" t="s">
        <v>413</v>
      </c>
      <c r="F223" s="186" t="s">
        <v>414</v>
      </c>
      <c r="G223" s="187" t="s">
        <v>394</v>
      </c>
      <c r="H223" s="188">
        <v>20.100000000000001</v>
      </c>
      <c r="I223" s="189"/>
      <c r="J223" s="188">
        <f>ROUND(I223*H223,2)</f>
        <v>0</v>
      </c>
      <c r="K223" s="190"/>
      <c r="L223" s="36"/>
      <c r="M223" s="191" t="s">
        <v>1</v>
      </c>
      <c r="N223" s="192" t="s">
        <v>38</v>
      </c>
      <c r="O223" s="68"/>
      <c r="P223" s="193">
        <f>O223*H223</f>
        <v>0</v>
      </c>
      <c r="Q223" s="193">
        <v>0</v>
      </c>
      <c r="R223" s="193">
        <f>Q223*H223</f>
        <v>0</v>
      </c>
      <c r="S223" s="193">
        <v>0</v>
      </c>
      <c r="T223" s="194">
        <f>S223*H223</f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179</v>
      </c>
      <c r="AT223" s="195" t="s">
        <v>175</v>
      </c>
      <c r="AU223" s="195" t="s">
        <v>180</v>
      </c>
      <c r="AY223" s="14" t="s">
        <v>172</v>
      </c>
      <c r="BE223" s="196">
        <f>IF(N223="základná",J223,0)</f>
        <v>0</v>
      </c>
      <c r="BF223" s="196">
        <f>IF(N223="znížená",J223,0)</f>
        <v>0</v>
      </c>
      <c r="BG223" s="196">
        <f>IF(N223="zákl. prenesená",J223,0)</f>
        <v>0</v>
      </c>
      <c r="BH223" s="196">
        <f>IF(N223="zníž. prenesená",J223,0)</f>
        <v>0</v>
      </c>
      <c r="BI223" s="196">
        <f>IF(N223="nulová",J223,0)</f>
        <v>0</v>
      </c>
      <c r="BJ223" s="14" t="s">
        <v>180</v>
      </c>
      <c r="BK223" s="196">
        <f>ROUND(I223*H223,2)</f>
        <v>0</v>
      </c>
      <c r="BL223" s="14" t="s">
        <v>179</v>
      </c>
      <c r="BM223" s="195" t="s">
        <v>415</v>
      </c>
    </row>
    <row r="224" spans="1:65" s="2" customFormat="1" ht="24.2" customHeight="1">
      <c r="A224" s="31"/>
      <c r="B224" s="32"/>
      <c r="C224" s="184" t="s">
        <v>422</v>
      </c>
      <c r="D224" s="184" t="s">
        <v>175</v>
      </c>
      <c r="E224" s="185" t="s">
        <v>760</v>
      </c>
      <c r="F224" s="186" t="s">
        <v>761</v>
      </c>
      <c r="G224" s="187" t="s">
        <v>394</v>
      </c>
      <c r="H224" s="188">
        <v>6.03</v>
      </c>
      <c r="I224" s="189"/>
      <c r="J224" s="188">
        <f>ROUND(I224*H224,2)</f>
        <v>0</v>
      </c>
      <c r="K224" s="190"/>
      <c r="L224" s="36"/>
      <c r="M224" s="191" t="s">
        <v>1</v>
      </c>
      <c r="N224" s="192" t="s">
        <v>38</v>
      </c>
      <c r="O224" s="68"/>
      <c r="P224" s="193">
        <f>O224*H224</f>
        <v>0</v>
      </c>
      <c r="Q224" s="193">
        <v>0</v>
      </c>
      <c r="R224" s="193">
        <f>Q224*H224</f>
        <v>0</v>
      </c>
      <c r="S224" s="193">
        <v>0</v>
      </c>
      <c r="T224" s="194">
        <f>S224*H224</f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179</v>
      </c>
      <c r="AT224" s="195" t="s">
        <v>175</v>
      </c>
      <c r="AU224" s="195" t="s">
        <v>180</v>
      </c>
      <c r="AY224" s="14" t="s">
        <v>172</v>
      </c>
      <c r="BE224" s="196">
        <f>IF(N224="základná",J224,0)</f>
        <v>0</v>
      </c>
      <c r="BF224" s="196">
        <f>IF(N224="znížená",J224,0)</f>
        <v>0</v>
      </c>
      <c r="BG224" s="196">
        <f>IF(N224="zákl. prenesená",J224,0)</f>
        <v>0</v>
      </c>
      <c r="BH224" s="196">
        <f>IF(N224="zníž. prenesená",J224,0)</f>
        <v>0</v>
      </c>
      <c r="BI224" s="196">
        <f>IF(N224="nulová",J224,0)</f>
        <v>0</v>
      </c>
      <c r="BJ224" s="14" t="s">
        <v>180</v>
      </c>
      <c r="BK224" s="196">
        <f>ROUND(I224*H224,2)</f>
        <v>0</v>
      </c>
      <c r="BL224" s="14" t="s">
        <v>179</v>
      </c>
      <c r="BM224" s="195" t="s">
        <v>762</v>
      </c>
    </row>
    <row r="225" spans="1:65" s="12" customFormat="1" ht="22.9" customHeight="1">
      <c r="B225" s="168"/>
      <c r="C225" s="169"/>
      <c r="D225" s="170" t="s">
        <v>71</v>
      </c>
      <c r="E225" s="182" t="s">
        <v>420</v>
      </c>
      <c r="F225" s="182" t="s">
        <v>421</v>
      </c>
      <c r="G225" s="169"/>
      <c r="H225" s="169"/>
      <c r="I225" s="172"/>
      <c r="J225" s="183">
        <f>BK225</f>
        <v>0</v>
      </c>
      <c r="K225" s="169"/>
      <c r="L225" s="174"/>
      <c r="M225" s="175"/>
      <c r="N225" s="176"/>
      <c r="O225" s="176"/>
      <c r="P225" s="177">
        <f>SUM(P226:P227)</f>
        <v>0</v>
      </c>
      <c r="Q225" s="176"/>
      <c r="R225" s="177">
        <f>SUM(R226:R227)</f>
        <v>68.91395</v>
      </c>
      <c r="S225" s="176"/>
      <c r="T225" s="178">
        <f>SUM(T226:T227)</f>
        <v>0</v>
      </c>
      <c r="AR225" s="179" t="s">
        <v>80</v>
      </c>
      <c r="AT225" s="180" t="s">
        <v>71</v>
      </c>
      <c r="AU225" s="180" t="s">
        <v>80</v>
      </c>
      <c r="AY225" s="179" t="s">
        <v>172</v>
      </c>
      <c r="BK225" s="181">
        <f>SUM(BK226:BK227)</f>
        <v>0</v>
      </c>
    </row>
    <row r="226" spans="1:65" s="2" customFormat="1" ht="24.2" customHeight="1">
      <c r="A226" s="31"/>
      <c r="B226" s="32"/>
      <c r="C226" s="184" t="s">
        <v>426</v>
      </c>
      <c r="D226" s="184" t="s">
        <v>175</v>
      </c>
      <c r="E226" s="185" t="s">
        <v>423</v>
      </c>
      <c r="F226" s="186" t="s">
        <v>424</v>
      </c>
      <c r="G226" s="187" t="s">
        <v>394</v>
      </c>
      <c r="H226" s="188">
        <v>33.700000000000003</v>
      </c>
      <c r="I226" s="189"/>
      <c r="J226" s="188">
        <f>ROUND(I226*H226,2)</f>
        <v>0</v>
      </c>
      <c r="K226" s="190"/>
      <c r="L226" s="36"/>
      <c r="M226" s="191" t="s">
        <v>1</v>
      </c>
      <c r="N226" s="192" t="s">
        <v>38</v>
      </c>
      <c r="O226" s="68"/>
      <c r="P226" s="193">
        <f>O226*H226</f>
        <v>0</v>
      </c>
      <c r="Q226" s="193">
        <v>0</v>
      </c>
      <c r="R226" s="193">
        <f>Q226*H226</f>
        <v>0</v>
      </c>
      <c r="S226" s="193">
        <v>0</v>
      </c>
      <c r="T226" s="194">
        <f>S226*H226</f>
        <v>0</v>
      </c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R226" s="195" t="s">
        <v>179</v>
      </c>
      <c r="AT226" s="195" t="s">
        <v>175</v>
      </c>
      <c r="AU226" s="195" t="s">
        <v>180</v>
      </c>
      <c r="AY226" s="14" t="s">
        <v>172</v>
      </c>
      <c r="BE226" s="196">
        <f>IF(N226="základná",J226,0)</f>
        <v>0</v>
      </c>
      <c r="BF226" s="196">
        <f>IF(N226="znížená",J226,0)</f>
        <v>0</v>
      </c>
      <c r="BG226" s="196">
        <f>IF(N226="zákl. prenesená",J226,0)</f>
        <v>0</v>
      </c>
      <c r="BH226" s="196">
        <f>IF(N226="zníž. prenesená",J226,0)</f>
        <v>0</v>
      </c>
      <c r="BI226" s="196">
        <f>IF(N226="nulová",J226,0)</f>
        <v>0</v>
      </c>
      <c r="BJ226" s="14" t="s">
        <v>180</v>
      </c>
      <c r="BK226" s="196">
        <f>ROUND(I226*H226,2)</f>
        <v>0</v>
      </c>
      <c r="BL226" s="14" t="s">
        <v>179</v>
      </c>
      <c r="BM226" s="195" t="s">
        <v>425</v>
      </c>
    </row>
    <row r="227" spans="1:65" s="2" customFormat="1" ht="14.45" customHeight="1">
      <c r="A227" s="31"/>
      <c r="B227" s="32"/>
      <c r="C227" s="197" t="s">
        <v>432</v>
      </c>
      <c r="D227" s="197" t="s">
        <v>256</v>
      </c>
      <c r="E227" s="198" t="s">
        <v>427</v>
      </c>
      <c r="F227" s="199" t="s">
        <v>428</v>
      </c>
      <c r="G227" s="200" t="s">
        <v>394</v>
      </c>
      <c r="H227" s="201">
        <v>40.85</v>
      </c>
      <c r="I227" s="202"/>
      <c r="J227" s="201">
        <f>ROUND(I227*H227,2)</f>
        <v>0</v>
      </c>
      <c r="K227" s="203"/>
      <c r="L227" s="204"/>
      <c r="M227" s="205" t="s">
        <v>1</v>
      </c>
      <c r="N227" s="206" t="s">
        <v>38</v>
      </c>
      <c r="O227" s="68"/>
      <c r="P227" s="193">
        <f>O227*H227</f>
        <v>0</v>
      </c>
      <c r="Q227" s="193">
        <v>1.6870000000000001</v>
      </c>
      <c r="R227" s="193">
        <f>Q227*H227</f>
        <v>68.91395</v>
      </c>
      <c r="S227" s="193">
        <v>0</v>
      </c>
      <c r="T227" s="194">
        <f>S227*H227</f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220</v>
      </c>
      <c r="AT227" s="195" t="s">
        <v>256</v>
      </c>
      <c r="AU227" s="195" t="s">
        <v>180</v>
      </c>
      <c r="AY227" s="14" t="s">
        <v>172</v>
      </c>
      <c r="BE227" s="196">
        <f>IF(N227="základná",J227,0)</f>
        <v>0</v>
      </c>
      <c r="BF227" s="196">
        <f>IF(N227="znížená",J227,0)</f>
        <v>0</v>
      </c>
      <c r="BG227" s="196">
        <f>IF(N227="zákl. prenesená",J227,0)</f>
        <v>0</v>
      </c>
      <c r="BH227" s="196">
        <f>IF(N227="zníž. prenesená",J227,0)</f>
        <v>0</v>
      </c>
      <c r="BI227" s="196">
        <f>IF(N227="nulová",J227,0)</f>
        <v>0</v>
      </c>
      <c r="BJ227" s="14" t="s">
        <v>180</v>
      </c>
      <c r="BK227" s="196">
        <f>ROUND(I227*H227,2)</f>
        <v>0</v>
      </c>
      <c r="BL227" s="14" t="s">
        <v>179</v>
      </c>
      <c r="BM227" s="195" t="s">
        <v>429</v>
      </c>
    </row>
    <row r="228" spans="1:65" s="12" customFormat="1" ht="22.9" customHeight="1">
      <c r="B228" s="168"/>
      <c r="C228" s="169"/>
      <c r="D228" s="170" t="s">
        <v>71</v>
      </c>
      <c r="E228" s="182" t="s">
        <v>430</v>
      </c>
      <c r="F228" s="182" t="s">
        <v>431</v>
      </c>
      <c r="G228" s="169"/>
      <c r="H228" s="169"/>
      <c r="I228" s="172"/>
      <c r="J228" s="183">
        <f>BK228</f>
        <v>0</v>
      </c>
      <c r="K228" s="169"/>
      <c r="L228" s="174"/>
      <c r="M228" s="175"/>
      <c r="N228" s="176"/>
      <c r="O228" s="176"/>
      <c r="P228" s="177">
        <f>P229</f>
        <v>0</v>
      </c>
      <c r="Q228" s="176"/>
      <c r="R228" s="177">
        <f>R229</f>
        <v>0</v>
      </c>
      <c r="S228" s="176"/>
      <c r="T228" s="178">
        <f>T229</f>
        <v>0</v>
      </c>
      <c r="AR228" s="179" t="s">
        <v>80</v>
      </c>
      <c r="AT228" s="180" t="s">
        <v>71</v>
      </c>
      <c r="AU228" s="180" t="s">
        <v>80</v>
      </c>
      <c r="AY228" s="179" t="s">
        <v>172</v>
      </c>
      <c r="BK228" s="181">
        <f>BK229</f>
        <v>0</v>
      </c>
    </row>
    <row r="229" spans="1:65" s="2" customFormat="1" ht="24.2" customHeight="1">
      <c r="A229" s="31"/>
      <c r="B229" s="32"/>
      <c r="C229" s="184" t="s">
        <v>438</v>
      </c>
      <c r="D229" s="184" t="s">
        <v>175</v>
      </c>
      <c r="E229" s="185" t="s">
        <v>433</v>
      </c>
      <c r="F229" s="186" t="s">
        <v>434</v>
      </c>
      <c r="G229" s="187" t="s">
        <v>235</v>
      </c>
      <c r="H229" s="188">
        <v>742.1</v>
      </c>
      <c r="I229" s="189"/>
      <c r="J229" s="188">
        <f>ROUND(I229*H229,2)</f>
        <v>0</v>
      </c>
      <c r="K229" s="190"/>
      <c r="L229" s="36"/>
      <c r="M229" s="191" t="s">
        <v>1</v>
      </c>
      <c r="N229" s="192" t="s">
        <v>38</v>
      </c>
      <c r="O229" s="68"/>
      <c r="P229" s="193">
        <f>O229*H229</f>
        <v>0</v>
      </c>
      <c r="Q229" s="193">
        <v>0</v>
      </c>
      <c r="R229" s="193">
        <f>Q229*H229</f>
        <v>0</v>
      </c>
      <c r="S229" s="193">
        <v>0</v>
      </c>
      <c r="T229" s="194">
        <f>S229*H229</f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179</v>
      </c>
      <c r="AT229" s="195" t="s">
        <v>175</v>
      </c>
      <c r="AU229" s="195" t="s">
        <v>180</v>
      </c>
      <c r="AY229" s="14" t="s">
        <v>172</v>
      </c>
      <c r="BE229" s="196">
        <f>IF(N229="základná",J229,0)</f>
        <v>0</v>
      </c>
      <c r="BF229" s="196">
        <f>IF(N229="znížená",J229,0)</f>
        <v>0</v>
      </c>
      <c r="BG229" s="196">
        <f>IF(N229="zákl. prenesená",J229,0)</f>
        <v>0</v>
      </c>
      <c r="BH229" s="196">
        <f>IF(N229="zníž. prenesená",J229,0)</f>
        <v>0</v>
      </c>
      <c r="BI229" s="196">
        <f>IF(N229="nulová",J229,0)</f>
        <v>0</v>
      </c>
      <c r="BJ229" s="14" t="s">
        <v>180</v>
      </c>
      <c r="BK229" s="196">
        <f>ROUND(I229*H229,2)</f>
        <v>0</v>
      </c>
      <c r="BL229" s="14" t="s">
        <v>179</v>
      </c>
      <c r="BM229" s="195" t="s">
        <v>435</v>
      </c>
    </row>
    <row r="230" spans="1:65" s="12" customFormat="1" ht="25.9" customHeight="1">
      <c r="B230" s="168"/>
      <c r="C230" s="169"/>
      <c r="D230" s="170" t="s">
        <v>71</v>
      </c>
      <c r="E230" s="171" t="s">
        <v>387</v>
      </c>
      <c r="F230" s="171" t="s">
        <v>388</v>
      </c>
      <c r="G230" s="169"/>
      <c r="H230" s="169"/>
      <c r="I230" s="172"/>
      <c r="J230" s="173">
        <f>BK230</f>
        <v>0</v>
      </c>
      <c r="K230" s="169"/>
      <c r="L230" s="174"/>
      <c r="M230" s="175"/>
      <c r="N230" s="176"/>
      <c r="O230" s="176"/>
      <c r="P230" s="177">
        <f>P231+P233</f>
        <v>0</v>
      </c>
      <c r="Q230" s="176"/>
      <c r="R230" s="177">
        <f>R231+R233</f>
        <v>7.7999999999999996E-3</v>
      </c>
      <c r="S230" s="176"/>
      <c r="T230" s="178">
        <f>T231+T233</f>
        <v>0</v>
      </c>
      <c r="AR230" s="179" t="s">
        <v>80</v>
      </c>
      <c r="AT230" s="180" t="s">
        <v>71</v>
      </c>
      <c r="AU230" s="180" t="s">
        <v>72</v>
      </c>
      <c r="AY230" s="179" t="s">
        <v>172</v>
      </c>
      <c r="BK230" s="181">
        <f>BK231+BK233</f>
        <v>0</v>
      </c>
    </row>
    <row r="231" spans="1:65" s="12" customFormat="1" ht="22.9" customHeight="1">
      <c r="B231" s="168"/>
      <c r="C231" s="169"/>
      <c r="D231" s="170" t="s">
        <v>71</v>
      </c>
      <c r="E231" s="182" t="s">
        <v>436</v>
      </c>
      <c r="F231" s="182" t="s">
        <v>437</v>
      </c>
      <c r="G231" s="169"/>
      <c r="H231" s="169"/>
      <c r="I231" s="172"/>
      <c r="J231" s="183">
        <f>BK231</f>
        <v>0</v>
      </c>
      <c r="K231" s="169"/>
      <c r="L231" s="174"/>
      <c r="M231" s="175"/>
      <c r="N231" s="176"/>
      <c r="O231" s="176"/>
      <c r="P231" s="177">
        <f>P232</f>
        <v>0</v>
      </c>
      <c r="Q231" s="176"/>
      <c r="R231" s="177">
        <f>R232</f>
        <v>0</v>
      </c>
      <c r="S231" s="176"/>
      <c r="T231" s="178">
        <f>T232</f>
        <v>0</v>
      </c>
      <c r="AR231" s="179" t="s">
        <v>80</v>
      </c>
      <c r="AT231" s="180" t="s">
        <v>71</v>
      </c>
      <c r="AU231" s="180" t="s">
        <v>80</v>
      </c>
      <c r="AY231" s="179" t="s">
        <v>172</v>
      </c>
      <c r="BK231" s="181">
        <f>BK232</f>
        <v>0</v>
      </c>
    </row>
    <row r="232" spans="1:65" s="2" customFormat="1" ht="24.2" customHeight="1">
      <c r="A232" s="31"/>
      <c r="B232" s="32"/>
      <c r="C232" s="184" t="s">
        <v>444</v>
      </c>
      <c r="D232" s="184" t="s">
        <v>175</v>
      </c>
      <c r="E232" s="185" t="s">
        <v>439</v>
      </c>
      <c r="F232" s="186" t="s">
        <v>440</v>
      </c>
      <c r="G232" s="187" t="s">
        <v>235</v>
      </c>
      <c r="H232" s="188">
        <v>252.3</v>
      </c>
      <c r="I232" s="189"/>
      <c r="J232" s="188">
        <f>ROUND(I232*H232,2)</f>
        <v>0</v>
      </c>
      <c r="K232" s="190"/>
      <c r="L232" s="36"/>
      <c r="M232" s="191" t="s">
        <v>1</v>
      </c>
      <c r="N232" s="192" t="s">
        <v>38</v>
      </c>
      <c r="O232" s="68"/>
      <c r="P232" s="193">
        <f>O232*H232</f>
        <v>0</v>
      </c>
      <c r="Q232" s="193">
        <v>0</v>
      </c>
      <c r="R232" s="193">
        <f>Q232*H232</f>
        <v>0</v>
      </c>
      <c r="S232" s="193">
        <v>0</v>
      </c>
      <c r="T232" s="194">
        <f>S232*H232</f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179</v>
      </c>
      <c r="AT232" s="195" t="s">
        <v>175</v>
      </c>
      <c r="AU232" s="195" t="s">
        <v>180</v>
      </c>
      <c r="AY232" s="14" t="s">
        <v>172</v>
      </c>
      <c r="BE232" s="196">
        <f>IF(N232="základná",J232,0)</f>
        <v>0</v>
      </c>
      <c r="BF232" s="196">
        <f>IF(N232="znížená",J232,0)</f>
        <v>0</v>
      </c>
      <c r="BG232" s="196">
        <f>IF(N232="zákl. prenesená",J232,0)</f>
        <v>0</v>
      </c>
      <c r="BH232" s="196">
        <f>IF(N232="zníž. prenesená",J232,0)</f>
        <v>0</v>
      </c>
      <c r="BI232" s="196">
        <f>IF(N232="nulová",J232,0)</f>
        <v>0</v>
      </c>
      <c r="BJ232" s="14" t="s">
        <v>180</v>
      </c>
      <c r="BK232" s="196">
        <f>ROUND(I232*H232,2)</f>
        <v>0</v>
      </c>
      <c r="BL232" s="14" t="s">
        <v>179</v>
      </c>
      <c r="BM232" s="195" t="s">
        <v>763</v>
      </c>
    </row>
    <row r="233" spans="1:65" s="12" customFormat="1" ht="22.9" customHeight="1">
      <c r="B233" s="168"/>
      <c r="C233" s="169"/>
      <c r="D233" s="170" t="s">
        <v>71</v>
      </c>
      <c r="E233" s="182" t="s">
        <v>448</v>
      </c>
      <c r="F233" s="182" t="s">
        <v>449</v>
      </c>
      <c r="G233" s="169"/>
      <c r="H233" s="169"/>
      <c r="I233" s="172"/>
      <c r="J233" s="183">
        <f>BK233</f>
        <v>0</v>
      </c>
      <c r="K233" s="169"/>
      <c r="L233" s="174"/>
      <c r="M233" s="175"/>
      <c r="N233" s="176"/>
      <c r="O233" s="176"/>
      <c r="P233" s="177">
        <f>SUM(P234:P235)</f>
        <v>0</v>
      </c>
      <c r="Q233" s="176"/>
      <c r="R233" s="177">
        <f>SUM(R234:R235)</f>
        <v>7.7999999999999996E-3</v>
      </c>
      <c r="S233" s="176"/>
      <c r="T233" s="178">
        <f>SUM(T234:T235)</f>
        <v>0</v>
      </c>
      <c r="AR233" s="179" t="s">
        <v>80</v>
      </c>
      <c r="AT233" s="180" t="s">
        <v>71</v>
      </c>
      <c r="AU233" s="180" t="s">
        <v>80</v>
      </c>
      <c r="AY233" s="179" t="s">
        <v>172</v>
      </c>
      <c r="BK233" s="181">
        <f>SUM(BK234:BK235)</f>
        <v>0</v>
      </c>
    </row>
    <row r="234" spans="1:65" s="2" customFormat="1" ht="24.2" customHeight="1">
      <c r="A234" s="31"/>
      <c r="B234" s="32"/>
      <c r="C234" s="184" t="s">
        <v>450</v>
      </c>
      <c r="D234" s="184" t="s">
        <v>175</v>
      </c>
      <c r="E234" s="185" t="s">
        <v>451</v>
      </c>
      <c r="F234" s="186" t="s">
        <v>452</v>
      </c>
      <c r="G234" s="187" t="s">
        <v>235</v>
      </c>
      <c r="H234" s="188">
        <v>252.3</v>
      </c>
      <c r="I234" s="189"/>
      <c r="J234" s="188">
        <f>ROUND(I234*H234,2)</f>
        <v>0</v>
      </c>
      <c r="K234" s="190"/>
      <c r="L234" s="36"/>
      <c r="M234" s="191" t="s">
        <v>1</v>
      </c>
      <c r="N234" s="192" t="s">
        <v>38</v>
      </c>
      <c r="O234" s="68"/>
      <c r="P234" s="193">
        <f>O234*H234</f>
        <v>0</v>
      </c>
      <c r="Q234" s="193">
        <v>0</v>
      </c>
      <c r="R234" s="193">
        <f>Q234*H234</f>
        <v>0</v>
      </c>
      <c r="S234" s="193">
        <v>0</v>
      </c>
      <c r="T234" s="194">
        <f>S234*H234</f>
        <v>0</v>
      </c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R234" s="195" t="s">
        <v>179</v>
      </c>
      <c r="AT234" s="195" t="s">
        <v>175</v>
      </c>
      <c r="AU234" s="195" t="s">
        <v>180</v>
      </c>
      <c r="AY234" s="14" t="s">
        <v>172</v>
      </c>
      <c r="BE234" s="196">
        <f>IF(N234="základná",J234,0)</f>
        <v>0</v>
      </c>
      <c r="BF234" s="196">
        <f>IF(N234="znížená",J234,0)</f>
        <v>0</v>
      </c>
      <c r="BG234" s="196">
        <f>IF(N234="zákl. prenesená",J234,0)</f>
        <v>0</v>
      </c>
      <c r="BH234" s="196">
        <f>IF(N234="zníž. prenesená",J234,0)</f>
        <v>0</v>
      </c>
      <c r="BI234" s="196">
        <f>IF(N234="nulová",J234,0)</f>
        <v>0</v>
      </c>
      <c r="BJ234" s="14" t="s">
        <v>180</v>
      </c>
      <c r="BK234" s="196">
        <f>ROUND(I234*H234,2)</f>
        <v>0</v>
      </c>
      <c r="BL234" s="14" t="s">
        <v>179</v>
      </c>
      <c r="BM234" s="195" t="s">
        <v>453</v>
      </c>
    </row>
    <row r="235" spans="1:65" s="2" customFormat="1" ht="14.45" customHeight="1">
      <c r="A235" s="31"/>
      <c r="B235" s="32"/>
      <c r="C235" s="197" t="s">
        <v>454</v>
      </c>
      <c r="D235" s="197" t="s">
        <v>256</v>
      </c>
      <c r="E235" s="198" t="s">
        <v>455</v>
      </c>
      <c r="F235" s="199" t="s">
        <v>456</v>
      </c>
      <c r="G235" s="200" t="s">
        <v>457</v>
      </c>
      <c r="H235" s="201">
        <v>7.8</v>
      </c>
      <c r="I235" s="202"/>
      <c r="J235" s="201">
        <f>ROUND(I235*H235,2)</f>
        <v>0</v>
      </c>
      <c r="K235" s="203"/>
      <c r="L235" s="204"/>
      <c r="M235" s="205" t="s">
        <v>1</v>
      </c>
      <c r="N235" s="206" t="s">
        <v>38</v>
      </c>
      <c r="O235" s="68"/>
      <c r="P235" s="193">
        <f>O235*H235</f>
        <v>0</v>
      </c>
      <c r="Q235" s="193">
        <v>1E-3</v>
      </c>
      <c r="R235" s="193">
        <f>Q235*H235</f>
        <v>7.7999999999999996E-3</v>
      </c>
      <c r="S235" s="193">
        <v>0</v>
      </c>
      <c r="T235" s="194">
        <f>S235*H235</f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220</v>
      </c>
      <c r="AT235" s="195" t="s">
        <v>256</v>
      </c>
      <c r="AU235" s="195" t="s">
        <v>180</v>
      </c>
      <c r="AY235" s="14" t="s">
        <v>172</v>
      </c>
      <c r="BE235" s="196">
        <f>IF(N235="základná",J235,0)</f>
        <v>0</v>
      </c>
      <c r="BF235" s="196">
        <f>IF(N235="znížená",J235,0)</f>
        <v>0</v>
      </c>
      <c r="BG235" s="196">
        <f>IF(N235="zákl. prenesená",J235,0)</f>
        <v>0</v>
      </c>
      <c r="BH235" s="196">
        <f>IF(N235="zníž. prenesená",J235,0)</f>
        <v>0</v>
      </c>
      <c r="BI235" s="196">
        <f>IF(N235="nulová",J235,0)</f>
        <v>0</v>
      </c>
      <c r="BJ235" s="14" t="s">
        <v>180</v>
      </c>
      <c r="BK235" s="196">
        <f>ROUND(I235*H235,2)</f>
        <v>0</v>
      </c>
      <c r="BL235" s="14" t="s">
        <v>179</v>
      </c>
      <c r="BM235" s="195" t="s">
        <v>458</v>
      </c>
    </row>
    <row r="236" spans="1:65" s="12" customFormat="1" ht="25.9" customHeight="1">
      <c r="B236" s="168"/>
      <c r="C236" s="169"/>
      <c r="D236" s="170" t="s">
        <v>71</v>
      </c>
      <c r="E236" s="171" t="s">
        <v>241</v>
      </c>
      <c r="F236" s="171" t="s">
        <v>242</v>
      </c>
      <c r="G236" s="169"/>
      <c r="H236" s="169"/>
      <c r="I236" s="172"/>
      <c r="J236" s="173">
        <f>BK236</f>
        <v>0</v>
      </c>
      <c r="K236" s="169"/>
      <c r="L236" s="174"/>
      <c r="M236" s="175"/>
      <c r="N236" s="176"/>
      <c r="O236" s="176"/>
      <c r="P236" s="177">
        <f>P237+P239+P241+P243+P245+P247+P250+P255+P258+P261+P265+P267+P273+P276+P278</f>
        <v>0</v>
      </c>
      <c r="Q236" s="176"/>
      <c r="R236" s="177">
        <f>R237+R239+R241+R243+R245+R247+R250+R255+R258+R261+R265+R267+R273+R276+R278</f>
        <v>998.77745940000011</v>
      </c>
      <c r="S236" s="176"/>
      <c r="T236" s="178">
        <f>T237+T239+T241+T243+T245+T247+T250+T255+T258+T261+T265+T267+T273+T276+T278</f>
        <v>0</v>
      </c>
      <c r="AR236" s="179" t="s">
        <v>80</v>
      </c>
      <c r="AT236" s="180" t="s">
        <v>71</v>
      </c>
      <c r="AU236" s="180" t="s">
        <v>72</v>
      </c>
      <c r="AY236" s="179" t="s">
        <v>172</v>
      </c>
      <c r="BK236" s="181">
        <f>BK237+BK239+BK241+BK243+BK245+BK247+BK250+BK255+BK258+BK261+BK265+BK267+BK273+BK276+BK278</f>
        <v>0</v>
      </c>
    </row>
    <row r="237" spans="1:65" s="12" customFormat="1" ht="22.9" customHeight="1">
      <c r="B237" s="168"/>
      <c r="C237" s="169"/>
      <c r="D237" s="170" t="s">
        <v>71</v>
      </c>
      <c r="E237" s="182" t="s">
        <v>502</v>
      </c>
      <c r="F237" s="182" t="s">
        <v>503</v>
      </c>
      <c r="G237" s="169"/>
      <c r="H237" s="169"/>
      <c r="I237" s="172"/>
      <c r="J237" s="183">
        <f>BK237</f>
        <v>0</v>
      </c>
      <c r="K237" s="169"/>
      <c r="L237" s="174"/>
      <c r="M237" s="175"/>
      <c r="N237" s="176"/>
      <c r="O237" s="176"/>
      <c r="P237" s="177">
        <f>P238</f>
        <v>0</v>
      </c>
      <c r="Q237" s="176"/>
      <c r="R237" s="177">
        <f>R238</f>
        <v>3.7908000000000004</v>
      </c>
      <c r="S237" s="176"/>
      <c r="T237" s="178">
        <f>T238</f>
        <v>0</v>
      </c>
      <c r="AR237" s="179" t="s">
        <v>80</v>
      </c>
      <c r="AT237" s="180" t="s">
        <v>71</v>
      </c>
      <c r="AU237" s="180" t="s">
        <v>80</v>
      </c>
      <c r="AY237" s="179" t="s">
        <v>172</v>
      </c>
      <c r="BK237" s="181">
        <f>BK238</f>
        <v>0</v>
      </c>
    </row>
    <row r="238" spans="1:65" s="2" customFormat="1" ht="24.2" customHeight="1">
      <c r="A238" s="31"/>
      <c r="B238" s="32"/>
      <c r="C238" s="184" t="s">
        <v>462</v>
      </c>
      <c r="D238" s="184" t="s">
        <v>175</v>
      </c>
      <c r="E238" s="185" t="s">
        <v>505</v>
      </c>
      <c r="F238" s="186" t="s">
        <v>506</v>
      </c>
      <c r="G238" s="187" t="s">
        <v>235</v>
      </c>
      <c r="H238" s="188">
        <v>13</v>
      </c>
      <c r="I238" s="189"/>
      <c r="J238" s="188">
        <f>ROUND(I238*H238,2)</f>
        <v>0</v>
      </c>
      <c r="K238" s="190"/>
      <c r="L238" s="36"/>
      <c r="M238" s="191" t="s">
        <v>1</v>
      </c>
      <c r="N238" s="192" t="s">
        <v>38</v>
      </c>
      <c r="O238" s="68"/>
      <c r="P238" s="193">
        <f>O238*H238</f>
        <v>0</v>
      </c>
      <c r="Q238" s="193">
        <v>0.29160000000000003</v>
      </c>
      <c r="R238" s="193">
        <f>Q238*H238</f>
        <v>3.7908000000000004</v>
      </c>
      <c r="S238" s="193">
        <v>0</v>
      </c>
      <c r="T238" s="194">
        <f>S238*H238</f>
        <v>0</v>
      </c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R238" s="195" t="s">
        <v>179</v>
      </c>
      <c r="AT238" s="195" t="s">
        <v>175</v>
      </c>
      <c r="AU238" s="195" t="s">
        <v>180</v>
      </c>
      <c r="AY238" s="14" t="s">
        <v>172</v>
      </c>
      <c r="BE238" s="196">
        <f>IF(N238="základná",J238,0)</f>
        <v>0</v>
      </c>
      <c r="BF238" s="196">
        <f>IF(N238="znížená",J238,0)</f>
        <v>0</v>
      </c>
      <c r="BG238" s="196">
        <f>IF(N238="zákl. prenesená",J238,0)</f>
        <v>0</v>
      </c>
      <c r="BH238" s="196">
        <f>IF(N238="zníž. prenesená",J238,0)</f>
        <v>0</v>
      </c>
      <c r="BI238" s="196">
        <f>IF(N238="nulová",J238,0)</f>
        <v>0</v>
      </c>
      <c r="BJ238" s="14" t="s">
        <v>180</v>
      </c>
      <c r="BK238" s="196">
        <f>ROUND(I238*H238,2)</f>
        <v>0</v>
      </c>
      <c r="BL238" s="14" t="s">
        <v>179</v>
      </c>
      <c r="BM238" s="195" t="s">
        <v>507</v>
      </c>
    </row>
    <row r="239" spans="1:65" s="12" customFormat="1" ht="22.9" customHeight="1">
      <c r="B239" s="168"/>
      <c r="C239" s="169"/>
      <c r="D239" s="170" t="s">
        <v>71</v>
      </c>
      <c r="E239" s="182" t="s">
        <v>512</v>
      </c>
      <c r="F239" s="182" t="s">
        <v>513</v>
      </c>
      <c r="G239" s="169"/>
      <c r="H239" s="169"/>
      <c r="I239" s="172"/>
      <c r="J239" s="183">
        <f>BK239</f>
        <v>0</v>
      </c>
      <c r="K239" s="169"/>
      <c r="L239" s="174"/>
      <c r="M239" s="175"/>
      <c r="N239" s="176"/>
      <c r="O239" s="176"/>
      <c r="P239" s="177">
        <f>P240</f>
        <v>0</v>
      </c>
      <c r="Q239" s="176"/>
      <c r="R239" s="177">
        <f>R240</f>
        <v>207.74347400000002</v>
      </c>
      <c r="S239" s="176"/>
      <c r="T239" s="178">
        <f>T240</f>
        <v>0</v>
      </c>
      <c r="AR239" s="179" t="s">
        <v>80</v>
      </c>
      <c r="AT239" s="180" t="s">
        <v>71</v>
      </c>
      <c r="AU239" s="180" t="s">
        <v>80</v>
      </c>
      <c r="AY239" s="179" t="s">
        <v>172</v>
      </c>
      <c r="BK239" s="181">
        <f>BK240</f>
        <v>0</v>
      </c>
    </row>
    <row r="240" spans="1:65" s="2" customFormat="1" ht="24.2" customHeight="1">
      <c r="A240" s="31"/>
      <c r="B240" s="32"/>
      <c r="C240" s="184" t="s">
        <v>466</v>
      </c>
      <c r="D240" s="184" t="s">
        <v>175</v>
      </c>
      <c r="E240" s="185" t="s">
        <v>515</v>
      </c>
      <c r="F240" s="186" t="s">
        <v>516</v>
      </c>
      <c r="G240" s="187" t="s">
        <v>235</v>
      </c>
      <c r="H240" s="188">
        <v>742.1</v>
      </c>
      <c r="I240" s="189"/>
      <c r="J240" s="188">
        <f>ROUND(I240*H240,2)</f>
        <v>0</v>
      </c>
      <c r="K240" s="190"/>
      <c r="L240" s="36"/>
      <c r="M240" s="191" t="s">
        <v>1</v>
      </c>
      <c r="N240" s="192" t="s">
        <v>38</v>
      </c>
      <c r="O240" s="68"/>
      <c r="P240" s="193">
        <f>O240*H240</f>
        <v>0</v>
      </c>
      <c r="Q240" s="193">
        <v>0.27994000000000002</v>
      </c>
      <c r="R240" s="193">
        <f>Q240*H240</f>
        <v>207.74347400000002</v>
      </c>
      <c r="S240" s="193">
        <v>0</v>
      </c>
      <c r="T240" s="194">
        <f>S240*H240</f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179</v>
      </c>
      <c r="AT240" s="195" t="s">
        <v>175</v>
      </c>
      <c r="AU240" s="195" t="s">
        <v>180</v>
      </c>
      <c r="AY240" s="14" t="s">
        <v>172</v>
      </c>
      <c r="BE240" s="196">
        <f>IF(N240="základná",J240,0)</f>
        <v>0</v>
      </c>
      <c r="BF240" s="196">
        <f>IF(N240="znížená",J240,0)</f>
        <v>0</v>
      </c>
      <c r="BG240" s="196">
        <f>IF(N240="zákl. prenesená",J240,0)</f>
        <v>0</v>
      </c>
      <c r="BH240" s="196">
        <f>IF(N240="zníž. prenesená",J240,0)</f>
        <v>0</v>
      </c>
      <c r="BI240" s="196">
        <f>IF(N240="nulová",J240,0)</f>
        <v>0</v>
      </c>
      <c r="BJ240" s="14" t="s">
        <v>180</v>
      </c>
      <c r="BK240" s="196">
        <f>ROUND(I240*H240,2)</f>
        <v>0</v>
      </c>
      <c r="BL240" s="14" t="s">
        <v>179</v>
      </c>
      <c r="BM240" s="195" t="s">
        <v>764</v>
      </c>
    </row>
    <row r="241" spans="1:65" s="12" customFormat="1" ht="22.9" customHeight="1">
      <c r="B241" s="168"/>
      <c r="C241" s="169"/>
      <c r="D241" s="170" t="s">
        <v>71</v>
      </c>
      <c r="E241" s="182" t="s">
        <v>518</v>
      </c>
      <c r="F241" s="182" t="s">
        <v>519</v>
      </c>
      <c r="G241" s="169"/>
      <c r="H241" s="169"/>
      <c r="I241" s="172"/>
      <c r="J241" s="183">
        <f>BK241</f>
        <v>0</v>
      </c>
      <c r="K241" s="169"/>
      <c r="L241" s="174"/>
      <c r="M241" s="175"/>
      <c r="N241" s="176"/>
      <c r="O241" s="176"/>
      <c r="P241" s="177">
        <f>P242</f>
        <v>0</v>
      </c>
      <c r="Q241" s="176"/>
      <c r="R241" s="177">
        <f>R242</f>
        <v>263.53455200000002</v>
      </c>
      <c r="S241" s="176"/>
      <c r="T241" s="178">
        <f>T242</f>
        <v>0</v>
      </c>
      <c r="AR241" s="179" t="s">
        <v>80</v>
      </c>
      <c r="AT241" s="180" t="s">
        <v>71</v>
      </c>
      <c r="AU241" s="180" t="s">
        <v>80</v>
      </c>
      <c r="AY241" s="179" t="s">
        <v>172</v>
      </c>
      <c r="BK241" s="181">
        <f>BK242</f>
        <v>0</v>
      </c>
    </row>
    <row r="242" spans="1:65" s="2" customFormat="1" ht="24.2" customHeight="1">
      <c r="A242" s="31"/>
      <c r="B242" s="32"/>
      <c r="C242" s="184" t="s">
        <v>472</v>
      </c>
      <c r="D242" s="184" t="s">
        <v>175</v>
      </c>
      <c r="E242" s="185" t="s">
        <v>521</v>
      </c>
      <c r="F242" s="186" t="s">
        <v>522</v>
      </c>
      <c r="G242" s="187" t="s">
        <v>235</v>
      </c>
      <c r="H242" s="188">
        <v>742.1</v>
      </c>
      <c r="I242" s="189"/>
      <c r="J242" s="188">
        <f>ROUND(I242*H242,2)</f>
        <v>0</v>
      </c>
      <c r="K242" s="190"/>
      <c r="L242" s="36"/>
      <c r="M242" s="191" t="s">
        <v>1</v>
      </c>
      <c r="N242" s="192" t="s">
        <v>38</v>
      </c>
      <c r="O242" s="68"/>
      <c r="P242" s="193">
        <f>O242*H242</f>
        <v>0</v>
      </c>
      <c r="Q242" s="193">
        <v>0.35511999999999999</v>
      </c>
      <c r="R242" s="193">
        <f>Q242*H242</f>
        <v>263.53455200000002</v>
      </c>
      <c r="S242" s="193">
        <v>0</v>
      </c>
      <c r="T242" s="194">
        <f>S242*H242</f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179</v>
      </c>
      <c r="AT242" s="195" t="s">
        <v>175</v>
      </c>
      <c r="AU242" s="195" t="s">
        <v>180</v>
      </c>
      <c r="AY242" s="14" t="s">
        <v>172</v>
      </c>
      <c r="BE242" s="196">
        <f>IF(N242="základná",J242,0)</f>
        <v>0</v>
      </c>
      <c r="BF242" s="196">
        <f>IF(N242="znížená",J242,0)</f>
        <v>0</v>
      </c>
      <c r="BG242" s="196">
        <f>IF(N242="zákl. prenesená",J242,0)</f>
        <v>0</v>
      </c>
      <c r="BH242" s="196">
        <f>IF(N242="zníž. prenesená",J242,0)</f>
        <v>0</v>
      </c>
      <c r="BI242" s="196">
        <f>IF(N242="nulová",J242,0)</f>
        <v>0</v>
      </c>
      <c r="BJ242" s="14" t="s">
        <v>180</v>
      </c>
      <c r="BK242" s="196">
        <f>ROUND(I242*H242,2)</f>
        <v>0</v>
      </c>
      <c r="BL242" s="14" t="s">
        <v>179</v>
      </c>
      <c r="BM242" s="195" t="s">
        <v>523</v>
      </c>
    </row>
    <row r="243" spans="1:65" s="12" customFormat="1" ht="22.9" customHeight="1">
      <c r="B243" s="168"/>
      <c r="C243" s="169"/>
      <c r="D243" s="170" t="s">
        <v>71</v>
      </c>
      <c r="E243" s="182" t="s">
        <v>524</v>
      </c>
      <c r="F243" s="182" t="s">
        <v>525</v>
      </c>
      <c r="G243" s="169"/>
      <c r="H243" s="169"/>
      <c r="I243" s="172"/>
      <c r="J243" s="183">
        <f>BK243</f>
        <v>0</v>
      </c>
      <c r="K243" s="169"/>
      <c r="L243" s="174"/>
      <c r="M243" s="175"/>
      <c r="N243" s="176"/>
      <c r="O243" s="176"/>
      <c r="P243" s="177">
        <f>P244</f>
        <v>0</v>
      </c>
      <c r="Q243" s="176"/>
      <c r="R243" s="177">
        <f>R244</f>
        <v>4.4491199999999997</v>
      </c>
      <c r="S243" s="176"/>
      <c r="T243" s="178">
        <f>T244</f>
        <v>0</v>
      </c>
      <c r="AR243" s="179" t="s">
        <v>80</v>
      </c>
      <c r="AT243" s="180" t="s">
        <v>71</v>
      </c>
      <c r="AU243" s="180" t="s">
        <v>80</v>
      </c>
      <c r="AY243" s="179" t="s">
        <v>172</v>
      </c>
      <c r="BK243" s="181">
        <f>BK244</f>
        <v>0</v>
      </c>
    </row>
    <row r="244" spans="1:65" s="2" customFormat="1" ht="24.2" customHeight="1">
      <c r="A244" s="31"/>
      <c r="B244" s="32"/>
      <c r="C244" s="184" t="s">
        <v>476</v>
      </c>
      <c r="D244" s="184" t="s">
        <v>175</v>
      </c>
      <c r="E244" s="185" t="s">
        <v>527</v>
      </c>
      <c r="F244" s="186" t="s">
        <v>528</v>
      </c>
      <c r="G244" s="187" t="s">
        <v>235</v>
      </c>
      <c r="H244" s="188">
        <v>13</v>
      </c>
      <c r="I244" s="189"/>
      <c r="J244" s="188">
        <f>ROUND(I244*H244,2)</f>
        <v>0</v>
      </c>
      <c r="K244" s="190"/>
      <c r="L244" s="36"/>
      <c r="M244" s="191" t="s">
        <v>1</v>
      </c>
      <c r="N244" s="192" t="s">
        <v>38</v>
      </c>
      <c r="O244" s="68"/>
      <c r="P244" s="193">
        <f>O244*H244</f>
        <v>0</v>
      </c>
      <c r="Q244" s="193">
        <v>0.34223999999999999</v>
      </c>
      <c r="R244" s="193">
        <f>Q244*H244</f>
        <v>4.4491199999999997</v>
      </c>
      <c r="S244" s="193">
        <v>0</v>
      </c>
      <c r="T244" s="194">
        <f>S244*H244</f>
        <v>0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R244" s="195" t="s">
        <v>179</v>
      </c>
      <c r="AT244" s="195" t="s">
        <v>175</v>
      </c>
      <c r="AU244" s="195" t="s">
        <v>180</v>
      </c>
      <c r="AY244" s="14" t="s">
        <v>172</v>
      </c>
      <c r="BE244" s="196">
        <f>IF(N244="základná",J244,0)</f>
        <v>0</v>
      </c>
      <c r="BF244" s="196">
        <f>IF(N244="znížená",J244,0)</f>
        <v>0</v>
      </c>
      <c r="BG244" s="196">
        <f>IF(N244="zákl. prenesená",J244,0)</f>
        <v>0</v>
      </c>
      <c r="BH244" s="196">
        <f>IF(N244="zníž. prenesená",J244,0)</f>
        <v>0</v>
      </c>
      <c r="BI244" s="196">
        <f>IF(N244="nulová",J244,0)</f>
        <v>0</v>
      </c>
      <c r="BJ244" s="14" t="s">
        <v>180</v>
      </c>
      <c r="BK244" s="196">
        <f>ROUND(I244*H244,2)</f>
        <v>0</v>
      </c>
      <c r="BL244" s="14" t="s">
        <v>179</v>
      </c>
      <c r="BM244" s="195" t="s">
        <v>529</v>
      </c>
    </row>
    <row r="245" spans="1:65" s="12" customFormat="1" ht="22.9" customHeight="1">
      <c r="B245" s="168"/>
      <c r="C245" s="169"/>
      <c r="D245" s="170" t="s">
        <v>71</v>
      </c>
      <c r="E245" s="182" t="s">
        <v>243</v>
      </c>
      <c r="F245" s="182" t="s">
        <v>244</v>
      </c>
      <c r="G245" s="169"/>
      <c r="H245" s="169"/>
      <c r="I245" s="172"/>
      <c r="J245" s="183">
        <f>BK245</f>
        <v>0</v>
      </c>
      <c r="K245" s="169"/>
      <c r="L245" s="174"/>
      <c r="M245" s="175"/>
      <c r="N245" s="176"/>
      <c r="O245" s="176"/>
      <c r="P245" s="177">
        <f>P246</f>
        <v>0</v>
      </c>
      <c r="Q245" s="176"/>
      <c r="R245" s="177">
        <f>R246</f>
        <v>96.220686000000001</v>
      </c>
      <c r="S245" s="176"/>
      <c r="T245" s="178">
        <f>T246</f>
        <v>0</v>
      </c>
      <c r="AR245" s="179" t="s">
        <v>80</v>
      </c>
      <c r="AT245" s="180" t="s">
        <v>71</v>
      </c>
      <c r="AU245" s="180" t="s">
        <v>80</v>
      </c>
      <c r="AY245" s="179" t="s">
        <v>172</v>
      </c>
      <c r="BK245" s="181">
        <f>BK246</f>
        <v>0</v>
      </c>
    </row>
    <row r="246" spans="1:65" s="2" customFormat="1" ht="24.2" customHeight="1">
      <c r="A246" s="31"/>
      <c r="B246" s="32"/>
      <c r="C246" s="184" t="s">
        <v>482</v>
      </c>
      <c r="D246" s="184" t="s">
        <v>175</v>
      </c>
      <c r="E246" s="185" t="s">
        <v>246</v>
      </c>
      <c r="F246" s="186" t="s">
        <v>247</v>
      </c>
      <c r="G246" s="187" t="s">
        <v>235</v>
      </c>
      <c r="H246" s="188">
        <v>742.1</v>
      </c>
      <c r="I246" s="189"/>
      <c r="J246" s="188">
        <f>ROUND(I246*H246,2)</f>
        <v>0</v>
      </c>
      <c r="K246" s="190"/>
      <c r="L246" s="36"/>
      <c r="M246" s="191" t="s">
        <v>1</v>
      </c>
      <c r="N246" s="192" t="s">
        <v>38</v>
      </c>
      <c r="O246" s="68"/>
      <c r="P246" s="193">
        <f>O246*H246</f>
        <v>0</v>
      </c>
      <c r="Q246" s="193">
        <v>0.12966</v>
      </c>
      <c r="R246" s="193">
        <f>Q246*H246</f>
        <v>96.220686000000001</v>
      </c>
      <c r="S246" s="193">
        <v>0</v>
      </c>
      <c r="T246" s="194">
        <f>S246*H246</f>
        <v>0</v>
      </c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R246" s="195" t="s">
        <v>179</v>
      </c>
      <c r="AT246" s="195" t="s">
        <v>175</v>
      </c>
      <c r="AU246" s="195" t="s">
        <v>180</v>
      </c>
      <c r="AY246" s="14" t="s">
        <v>172</v>
      </c>
      <c r="BE246" s="196">
        <f>IF(N246="základná",J246,0)</f>
        <v>0</v>
      </c>
      <c r="BF246" s="196">
        <f>IF(N246="znížená",J246,0)</f>
        <v>0</v>
      </c>
      <c r="BG246" s="196">
        <f>IF(N246="zákl. prenesená",J246,0)</f>
        <v>0</v>
      </c>
      <c r="BH246" s="196">
        <f>IF(N246="zníž. prenesená",J246,0)</f>
        <v>0</v>
      </c>
      <c r="BI246" s="196">
        <f>IF(N246="nulová",J246,0)</f>
        <v>0</v>
      </c>
      <c r="BJ246" s="14" t="s">
        <v>180</v>
      </c>
      <c r="BK246" s="196">
        <f>ROUND(I246*H246,2)</f>
        <v>0</v>
      </c>
      <c r="BL246" s="14" t="s">
        <v>179</v>
      </c>
      <c r="BM246" s="195" t="s">
        <v>248</v>
      </c>
    </row>
    <row r="247" spans="1:65" s="12" customFormat="1" ht="22.9" customHeight="1">
      <c r="B247" s="168"/>
      <c r="C247" s="169"/>
      <c r="D247" s="170" t="s">
        <v>71</v>
      </c>
      <c r="E247" s="182" t="s">
        <v>561</v>
      </c>
      <c r="F247" s="182" t="s">
        <v>562</v>
      </c>
      <c r="G247" s="169"/>
      <c r="H247" s="169"/>
      <c r="I247" s="172"/>
      <c r="J247" s="183">
        <f>BK247</f>
        <v>0</v>
      </c>
      <c r="K247" s="169"/>
      <c r="L247" s="174"/>
      <c r="M247" s="175"/>
      <c r="N247" s="176"/>
      <c r="O247" s="176"/>
      <c r="P247" s="177">
        <f>SUM(P248:P249)</f>
        <v>0</v>
      </c>
      <c r="Q247" s="176"/>
      <c r="R247" s="177">
        <f>SUM(R248:R249)</f>
        <v>51.5822</v>
      </c>
      <c r="S247" s="176"/>
      <c r="T247" s="178">
        <f>SUM(T248:T249)</f>
        <v>0</v>
      </c>
      <c r="AR247" s="179" t="s">
        <v>80</v>
      </c>
      <c r="AT247" s="180" t="s">
        <v>71</v>
      </c>
      <c r="AU247" s="180" t="s">
        <v>80</v>
      </c>
      <c r="AY247" s="179" t="s">
        <v>172</v>
      </c>
      <c r="BK247" s="181">
        <f>SUM(BK248:BK249)</f>
        <v>0</v>
      </c>
    </row>
    <row r="248" spans="1:65" s="2" customFormat="1" ht="24.2" customHeight="1">
      <c r="A248" s="31"/>
      <c r="B248" s="32"/>
      <c r="C248" s="184" t="s">
        <v>486</v>
      </c>
      <c r="D248" s="184" t="s">
        <v>175</v>
      </c>
      <c r="E248" s="185" t="s">
        <v>564</v>
      </c>
      <c r="F248" s="186" t="s">
        <v>565</v>
      </c>
      <c r="G248" s="187" t="s">
        <v>235</v>
      </c>
      <c r="H248" s="188">
        <v>174.5</v>
      </c>
      <c r="I248" s="189"/>
      <c r="J248" s="188">
        <f>ROUND(I248*H248,2)</f>
        <v>0</v>
      </c>
      <c r="K248" s="190"/>
      <c r="L248" s="36"/>
      <c r="M248" s="191" t="s">
        <v>1</v>
      </c>
      <c r="N248" s="192" t="s">
        <v>38</v>
      </c>
      <c r="O248" s="68"/>
      <c r="P248" s="193">
        <f>O248*H248</f>
        <v>0</v>
      </c>
      <c r="Q248" s="193">
        <v>0.112</v>
      </c>
      <c r="R248" s="193">
        <f>Q248*H248</f>
        <v>19.544</v>
      </c>
      <c r="S248" s="193">
        <v>0</v>
      </c>
      <c r="T248" s="194">
        <f>S248*H248</f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95" t="s">
        <v>179</v>
      </c>
      <c r="AT248" s="195" t="s">
        <v>175</v>
      </c>
      <c r="AU248" s="195" t="s">
        <v>180</v>
      </c>
      <c r="AY248" s="14" t="s">
        <v>172</v>
      </c>
      <c r="BE248" s="196">
        <f>IF(N248="základná",J248,0)</f>
        <v>0</v>
      </c>
      <c r="BF248" s="196">
        <f>IF(N248="znížená",J248,0)</f>
        <v>0</v>
      </c>
      <c r="BG248" s="196">
        <f>IF(N248="zákl. prenesená",J248,0)</f>
        <v>0</v>
      </c>
      <c r="BH248" s="196">
        <f>IF(N248="zníž. prenesená",J248,0)</f>
        <v>0</v>
      </c>
      <c r="BI248" s="196">
        <f>IF(N248="nulová",J248,0)</f>
        <v>0</v>
      </c>
      <c r="BJ248" s="14" t="s">
        <v>180</v>
      </c>
      <c r="BK248" s="196">
        <f>ROUND(I248*H248,2)</f>
        <v>0</v>
      </c>
      <c r="BL248" s="14" t="s">
        <v>179</v>
      </c>
      <c r="BM248" s="195" t="s">
        <v>566</v>
      </c>
    </row>
    <row r="249" spans="1:65" s="2" customFormat="1" ht="14.45" customHeight="1">
      <c r="A249" s="31"/>
      <c r="B249" s="32"/>
      <c r="C249" s="197" t="s">
        <v>490</v>
      </c>
      <c r="D249" s="197" t="s">
        <v>256</v>
      </c>
      <c r="E249" s="198" t="s">
        <v>568</v>
      </c>
      <c r="F249" s="199" t="s">
        <v>569</v>
      </c>
      <c r="G249" s="200" t="s">
        <v>235</v>
      </c>
      <c r="H249" s="201">
        <v>177.99</v>
      </c>
      <c r="I249" s="202"/>
      <c r="J249" s="201">
        <f>ROUND(I249*H249,2)</f>
        <v>0</v>
      </c>
      <c r="K249" s="203"/>
      <c r="L249" s="204"/>
      <c r="M249" s="205" t="s">
        <v>1</v>
      </c>
      <c r="N249" s="206" t="s">
        <v>38</v>
      </c>
      <c r="O249" s="68"/>
      <c r="P249" s="193">
        <f>O249*H249</f>
        <v>0</v>
      </c>
      <c r="Q249" s="193">
        <v>0.18</v>
      </c>
      <c r="R249" s="193">
        <f>Q249*H249</f>
        <v>32.038200000000003</v>
      </c>
      <c r="S249" s="193">
        <v>0</v>
      </c>
      <c r="T249" s="194">
        <f>S249*H249</f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220</v>
      </c>
      <c r="AT249" s="195" t="s">
        <v>256</v>
      </c>
      <c r="AU249" s="195" t="s">
        <v>180</v>
      </c>
      <c r="AY249" s="14" t="s">
        <v>172</v>
      </c>
      <c r="BE249" s="196">
        <f>IF(N249="základná",J249,0)</f>
        <v>0</v>
      </c>
      <c r="BF249" s="196">
        <f>IF(N249="znížená",J249,0)</f>
        <v>0</v>
      </c>
      <c r="BG249" s="196">
        <f>IF(N249="zákl. prenesená",J249,0)</f>
        <v>0</v>
      </c>
      <c r="BH249" s="196">
        <f>IF(N249="zníž. prenesená",J249,0)</f>
        <v>0</v>
      </c>
      <c r="BI249" s="196">
        <f>IF(N249="nulová",J249,0)</f>
        <v>0</v>
      </c>
      <c r="BJ249" s="14" t="s">
        <v>180</v>
      </c>
      <c r="BK249" s="196">
        <f>ROUND(I249*H249,2)</f>
        <v>0</v>
      </c>
      <c r="BL249" s="14" t="s">
        <v>179</v>
      </c>
      <c r="BM249" s="195" t="s">
        <v>570</v>
      </c>
    </row>
    <row r="250" spans="1:65" s="12" customFormat="1" ht="22.9" customHeight="1">
      <c r="B250" s="168"/>
      <c r="C250" s="169"/>
      <c r="D250" s="170" t="s">
        <v>71</v>
      </c>
      <c r="E250" s="182" t="s">
        <v>571</v>
      </c>
      <c r="F250" s="182" t="s">
        <v>572</v>
      </c>
      <c r="G250" s="169"/>
      <c r="H250" s="169"/>
      <c r="I250" s="172"/>
      <c r="J250" s="183">
        <f>BK250</f>
        <v>0</v>
      </c>
      <c r="K250" s="169"/>
      <c r="L250" s="174"/>
      <c r="M250" s="175"/>
      <c r="N250" s="176"/>
      <c r="O250" s="176"/>
      <c r="P250" s="177">
        <f>SUM(P251:P254)</f>
        <v>0</v>
      </c>
      <c r="Q250" s="176"/>
      <c r="R250" s="177">
        <f>SUM(R251:R254)</f>
        <v>53.169698399999994</v>
      </c>
      <c r="S250" s="176"/>
      <c r="T250" s="178">
        <f>SUM(T251:T254)</f>
        <v>0</v>
      </c>
      <c r="AR250" s="179" t="s">
        <v>80</v>
      </c>
      <c r="AT250" s="180" t="s">
        <v>71</v>
      </c>
      <c r="AU250" s="180" t="s">
        <v>80</v>
      </c>
      <c r="AY250" s="179" t="s">
        <v>172</v>
      </c>
      <c r="BK250" s="181">
        <f>SUM(BK251:BK254)</f>
        <v>0</v>
      </c>
    </row>
    <row r="251" spans="1:65" s="2" customFormat="1" ht="24.2" customHeight="1">
      <c r="A251" s="31"/>
      <c r="B251" s="32"/>
      <c r="C251" s="184" t="s">
        <v>494</v>
      </c>
      <c r="D251" s="184" t="s">
        <v>175</v>
      </c>
      <c r="E251" s="185" t="s">
        <v>574</v>
      </c>
      <c r="F251" s="186" t="s">
        <v>575</v>
      </c>
      <c r="G251" s="187" t="s">
        <v>235</v>
      </c>
      <c r="H251" s="188">
        <v>79.05</v>
      </c>
      <c r="I251" s="189"/>
      <c r="J251" s="188">
        <f>ROUND(I251*H251,2)</f>
        <v>0</v>
      </c>
      <c r="K251" s="190"/>
      <c r="L251" s="36"/>
      <c r="M251" s="191" t="s">
        <v>1</v>
      </c>
      <c r="N251" s="192" t="s">
        <v>38</v>
      </c>
      <c r="O251" s="68"/>
      <c r="P251" s="193">
        <f>O251*H251</f>
        <v>0</v>
      </c>
      <c r="Q251" s="193">
        <v>0.46172999999999997</v>
      </c>
      <c r="R251" s="193">
        <f>Q251*H251</f>
        <v>36.499756499999997</v>
      </c>
      <c r="S251" s="193">
        <v>0</v>
      </c>
      <c r="T251" s="194">
        <f>S251*H251</f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179</v>
      </c>
      <c r="AT251" s="195" t="s">
        <v>175</v>
      </c>
      <c r="AU251" s="195" t="s">
        <v>180</v>
      </c>
      <c r="AY251" s="14" t="s">
        <v>172</v>
      </c>
      <c r="BE251" s="196">
        <f>IF(N251="základná",J251,0)</f>
        <v>0</v>
      </c>
      <c r="BF251" s="196">
        <f>IF(N251="znížená",J251,0)</f>
        <v>0</v>
      </c>
      <c r="BG251" s="196">
        <f>IF(N251="zákl. prenesená",J251,0)</f>
        <v>0</v>
      </c>
      <c r="BH251" s="196">
        <f>IF(N251="zníž. prenesená",J251,0)</f>
        <v>0</v>
      </c>
      <c r="BI251" s="196">
        <f>IF(N251="nulová",J251,0)</f>
        <v>0</v>
      </c>
      <c r="BJ251" s="14" t="s">
        <v>180</v>
      </c>
      <c r="BK251" s="196">
        <f>ROUND(I251*H251,2)</f>
        <v>0</v>
      </c>
      <c r="BL251" s="14" t="s">
        <v>179</v>
      </c>
      <c r="BM251" s="195" t="s">
        <v>576</v>
      </c>
    </row>
    <row r="252" spans="1:65" s="2" customFormat="1" ht="24.2" customHeight="1">
      <c r="A252" s="31"/>
      <c r="B252" s="32"/>
      <c r="C252" s="197" t="s">
        <v>498</v>
      </c>
      <c r="D252" s="197" t="s">
        <v>256</v>
      </c>
      <c r="E252" s="198" t="s">
        <v>578</v>
      </c>
      <c r="F252" s="199" t="s">
        <v>579</v>
      </c>
      <c r="G252" s="200" t="s">
        <v>235</v>
      </c>
      <c r="H252" s="201">
        <v>80.63</v>
      </c>
      <c r="I252" s="202"/>
      <c r="J252" s="201">
        <f>ROUND(I252*H252,2)</f>
        <v>0</v>
      </c>
      <c r="K252" s="203"/>
      <c r="L252" s="204"/>
      <c r="M252" s="205" t="s">
        <v>1</v>
      </c>
      <c r="N252" s="206" t="s">
        <v>38</v>
      </c>
      <c r="O252" s="68"/>
      <c r="P252" s="193">
        <f>O252*H252</f>
        <v>0</v>
      </c>
      <c r="Q252" s="193">
        <v>0.18</v>
      </c>
      <c r="R252" s="193">
        <f>Q252*H252</f>
        <v>14.513399999999999</v>
      </c>
      <c r="S252" s="193">
        <v>0</v>
      </c>
      <c r="T252" s="194">
        <f>S252*H252</f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220</v>
      </c>
      <c r="AT252" s="195" t="s">
        <v>256</v>
      </c>
      <c r="AU252" s="195" t="s">
        <v>180</v>
      </c>
      <c r="AY252" s="14" t="s">
        <v>172</v>
      </c>
      <c r="BE252" s="196">
        <f>IF(N252="základná",J252,0)</f>
        <v>0</v>
      </c>
      <c r="BF252" s="196">
        <f>IF(N252="znížená",J252,0)</f>
        <v>0</v>
      </c>
      <c r="BG252" s="196">
        <f>IF(N252="zákl. prenesená",J252,0)</f>
        <v>0</v>
      </c>
      <c r="BH252" s="196">
        <f>IF(N252="zníž. prenesená",J252,0)</f>
        <v>0</v>
      </c>
      <c r="BI252" s="196">
        <f>IF(N252="nulová",J252,0)</f>
        <v>0</v>
      </c>
      <c r="BJ252" s="14" t="s">
        <v>180</v>
      </c>
      <c r="BK252" s="196">
        <f>ROUND(I252*H252,2)</f>
        <v>0</v>
      </c>
      <c r="BL252" s="14" t="s">
        <v>179</v>
      </c>
      <c r="BM252" s="195" t="s">
        <v>580</v>
      </c>
    </row>
    <row r="253" spans="1:65" s="2" customFormat="1" ht="24.2" customHeight="1">
      <c r="A253" s="31"/>
      <c r="B253" s="32"/>
      <c r="C253" s="184" t="s">
        <v>504</v>
      </c>
      <c r="D253" s="184" t="s">
        <v>175</v>
      </c>
      <c r="E253" s="185" t="s">
        <v>582</v>
      </c>
      <c r="F253" s="186" t="s">
        <v>583</v>
      </c>
      <c r="G253" s="187" t="s">
        <v>235</v>
      </c>
      <c r="H253" s="188">
        <v>3.03</v>
      </c>
      <c r="I253" s="189"/>
      <c r="J253" s="188">
        <f>ROUND(I253*H253,2)</f>
        <v>0</v>
      </c>
      <c r="K253" s="190"/>
      <c r="L253" s="36"/>
      <c r="M253" s="191" t="s">
        <v>1</v>
      </c>
      <c r="N253" s="192" t="s">
        <v>38</v>
      </c>
      <c r="O253" s="68"/>
      <c r="P253" s="193">
        <f>O253*H253</f>
        <v>0</v>
      </c>
      <c r="Q253" s="193">
        <v>0.46172999999999997</v>
      </c>
      <c r="R253" s="193">
        <f>Q253*H253</f>
        <v>1.3990418999999998</v>
      </c>
      <c r="S253" s="193">
        <v>0</v>
      </c>
      <c r="T253" s="194">
        <f>S253*H253</f>
        <v>0</v>
      </c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R253" s="195" t="s">
        <v>179</v>
      </c>
      <c r="AT253" s="195" t="s">
        <v>175</v>
      </c>
      <c r="AU253" s="195" t="s">
        <v>180</v>
      </c>
      <c r="AY253" s="14" t="s">
        <v>172</v>
      </c>
      <c r="BE253" s="196">
        <f>IF(N253="základná",J253,0)</f>
        <v>0</v>
      </c>
      <c r="BF253" s="196">
        <f>IF(N253="znížená",J253,0)</f>
        <v>0</v>
      </c>
      <c r="BG253" s="196">
        <f>IF(N253="zákl. prenesená",J253,0)</f>
        <v>0</v>
      </c>
      <c r="BH253" s="196">
        <f>IF(N253="zníž. prenesená",J253,0)</f>
        <v>0</v>
      </c>
      <c r="BI253" s="196">
        <f>IF(N253="nulová",J253,0)</f>
        <v>0</v>
      </c>
      <c r="BJ253" s="14" t="s">
        <v>180</v>
      </c>
      <c r="BK253" s="196">
        <f>ROUND(I253*H253,2)</f>
        <v>0</v>
      </c>
      <c r="BL253" s="14" t="s">
        <v>179</v>
      </c>
      <c r="BM253" s="195" t="s">
        <v>584</v>
      </c>
    </row>
    <row r="254" spans="1:65" s="2" customFormat="1" ht="14.45" customHeight="1">
      <c r="A254" s="31"/>
      <c r="B254" s="32"/>
      <c r="C254" s="197" t="s">
        <v>508</v>
      </c>
      <c r="D254" s="197" t="s">
        <v>256</v>
      </c>
      <c r="E254" s="198" t="s">
        <v>586</v>
      </c>
      <c r="F254" s="199" t="s">
        <v>587</v>
      </c>
      <c r="G254" s="200" t="s">
        <v>235</v>
      </c>
      <c r="H254" s="201">
        <v>3.03</v>
      </c>
      <c r="I254" s="202"/>
      <c r="J254" s="201">
        <f>ROUND(I254*H254,2)</f>
        <v>0</v>
      </c>
      <c r="K254" s="203"/>
      <c r="L254" s="204"/>
      <c r="M254" s="205" t="s">
        <v>1</v>
      </c>
      <c r="N254" s="206" t="s">
        <v>38</v>
      </c>
      <c r="O254" s="68"/>
      <c r="P254" s="193">
        <f>O254*H254</f>
        <v>0</v>
      </c>
      <c r="Q254" s="193">
        <v>0.25</v>
      </c>
      <c r="R254" s="193">
        <f>Q254*H254</f>
        <v>0.75749999999999995</v>
      </c>
      <c r="S254" s="193">
        <v>0</v>
      </c>
      <c r="T254" s="194">
        <f>S254*H254</f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220</v>
      </c>
      <c r="AT254" s="195" t="s">
        <v>256</v>
      </c>
      <c r="AU254" s="195" t="s">
        <v>180</v>
      </c>
      <c r="AY254" s="14" t="s">
        <v>172</v>
      </c>
      <c r="BE254" s="196">
        <f>IF(N254="základná",J254,0)</f>
        <v>0</v>
      </c>
      <c r="BF254" s="196">
        <f>IF(N254="znížená",J254,0)</f>
        <v>0</v>
      </c>
      <c r="BG254" s="196">
        <f>IF(N254="zákl. prenesená",J254,0)</f>
        <v>0</v>
      </c>
      <c r="BH254" s="196">
        <f>IF(N254="zníž. prenesená",J254,0)</f>
        <v>0</v>
      </c>
      <c r="BI254" s="196">
        <f>IF(N254="nulová",J254,0)</f>
        <v>0</v>
      </c>
      <c r="BJ254" s="14" t="s">
        <v>180</v>
      </c>
      <c r="BK254" s="196">
        <f>ROUND(I254*H254,2)</f>
        <v>0</v>
      </c>
      <c r="BL254" s="14" t="s">
        <v>179</v>
      </c>
      <c r="BM254" s="195" t="s">
        <v>588</v>
      </c>
    </row>
    <row r="255" spans="1:65" s="12" customFormat="1" ht="22.9" customHeight="1">
      <c r="B255" s="168"/>
      <c r="C255" s="169"/>
      <c r="D255" s="170" t="s">
        <v>71</v>
      </c>
      <c r="E255" s="182" t="s">
        <v>765</v>
      </c>
      <c r="F255" s="182" t="s">
        <v>766</v>
      </c>
      <c r="G255" s="169"/>
      <c r="H255" s="169"/>
      <c r="I255" s="172"/>
      <c r="J255" s="183">
        <f>BK255</f>
        <v>0</v>
      </c>
      <c r="K255" s="169"/>
      <c r="L255" s="174"/>
      <c r="M255" s="175"/>
      <c r="N255" s="176"/>
      <c r="O255" s="176"/>
      <c r="P255" s="177">
        <f>SUM(P256:P257)</f>
        <v>0</v>
      </c>
      <c r="Q255" s="176"/>
      <c r="R255" s="177">
        <f>SUM(R256:R257)</f>
        <v>8.9277999999999995</v>
      </c>
      <c r="S255" s="176"/>
      <c r="T255" s="178">
        <f>SUM(T256:T257)</f>
        <v>0</v>
      </c>
      <c r="AR255" s="179" t="s">
        <v>80</v>
      </c>
      <c r="AT255" s="180" t="s">
        <v>71</v>
      </c>
      <c r="AU255" s="180" t="s">
        <v>80</v>
      </c>
      <c r="AY255" s="179" t="s">
        <v>172</v>
      </c>
      <c r="BK255" s="181">
        <f>SUM(BK256:BK257)</f>
        <v>0</v>
      </c>
    </row>
    <row r="256" spans="1:65" s="2" customFormat="1" ht="24.2" customHeight="1">
      <c r="A256" s="31"/>
      <c r="B256" s="32"/>
      <c r="C256" s="184" t="s">
        <v>514</v>
      </c>
      <c r="D256" s="184" t="s">
        <v>175</v>
      </c>
      <c r="E256" s="185" t="s">
        <v>767</v>
      </c>
      <c r="F256" s="186" t="s">
        <v>768</v>
      </c>
      <c r="G256" s="187" t="s">
        <v>337</v>
      </c>
      <c r="H256" s="188">
        <v>70</v>
      </c>
      <c r="I256" s="189"/>
      <c r="J256" s="188">
        <f>ROUND(I256*H256,2)</f>
        <v>0</v>
      </c>
      <c r="K256" s="190"/>
      <c r="L256" s="36"/>
      <c r="M256" s="191" t="s">
        <v>1</v>
      </c>
      <c r="N256" s="192" t="s">
        <v>38</v>
      </c>
      <c r="O256" s="68"/>
      <c r="P256" s="193">
        <f>O256*H256</f>
        <v>0</v>
      </c>
      <c r="Q256" s="193">
        <v>0.11254</v>
      </c>
      <c r="R256" s="193">
        <f>Q256*H256</f>
        <v>7.8777999999999997</v>
      </c>
      <c r="S256" s="193">
        <v>0</v>
      </c>
      <c r="T256" s="194">
        <f>S256*H256</f>
        <v>0</v>
      </c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R256" s="195" t="s">
        <v>179</v>
      </c>
      <c r="AT256" s="195" t="s">
        <v>175</v>
      </c>
      <c r="AU256" s="195" t="s">
        <v>180</v>
      </c>
      <c r="AY256" s="14" t="s">
        <v>172</v>
      </c>
      <c r="BE256" s="196">
        <f>IF(N256="základná",J256,0)</f>
        <v>0</v>
      </c>
      <c r="BF256" s="196">
        <f>IF(N256="znížená",J256,0)</f>
        <v>0</v>
      </c>
      <c r="BG256" s="196">
        <f>IF(N256="zákl. prenesená",J256,0)</f>
        <v>0</v>
      </c>
      <c r="BH256" s="196">
        <f>IF(N256="zníž. prenesená",J256,0)</f>
        <v>0</v>
      </c>
      <c r="BI256" s="196">
        <f>IF(N256="nulová",J256,0)</f>
        <v>0</v>
      </c>
      <c r="BJ256" s="14" t="s">
        <v>180</v>
      </c>
      <c r="BK256" s="196">
        <f>ROUND(I256*H256,2)</f>
        <v>0</v>
      </c>
      <c r="BL256" s="14" t="s">
        <v>179</v>
      </c>
      <c r="BM256" s="195" t="s">
        <v>769</v>
      </c>
    </row>
    <row r="257" spans="1:65" s="2" customFormat="1" ht="24.2" customHeight="1">
      <c r="A257" s="31"/>
      <c r="B257" s="32"/>
      <c r="C257" s="197" t="s">
        <v>520</v>
      </c>
      <c r="D257" s="197" t="s">
        <v>256</v>
      </c>
      <c r="E257" s="198" t="s">
        <v>770</v>
      </c>
      <c r="F257" s="199" t="s">
        <v>771</v>
      </c>
      <c r="G257" s="200" t="s">
        <v>337</v>
      </c>
      <c r="H257" s="201">
        <v>70</v>
      </c>
      <c r="I257" s="202"/>
      <c r="J257" s="201">
        <f>ROUND(I257*H257,2)</f>
        <v>0</v>
      </c>
      <c r="K257" s="203"/>
      <c r="L257" s="204"/>
      <c r="M257" s="205" t="s">
        <v>1</v>
      </c>
      <c r="N257" s="206" t="s">
        <v>38</v>
      </c>
      <c r="O257" s="68"/>
      <c r="P257" s="193">
        <f>O257*H257</f>
        <v>0</v>
      </c>
      <c r="Q257" s="193">
        <v>1.4999999999999999E-2</v>
      </c>
      <c r="R257" s="193">
        <f>Q257*H257</f>
        <v>1.05</v>
      </c>
      <c r="S257" s="193">
        <v>0</v>
      </c>
      <c r="T257" s="194">
        <f>S257*H257</f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95" t="s">
        <v>220</v>
      </c>
      <c r="AT257" s="195" t="s">
        <v>256</v>
      </c>
      <c r="AU257" s="195" t="s">
        <v>180</v>
      </c>
      <c r="AY257" s="14" t="s">
        <v>172</v>
      </c>
      <c r="BE257" s="196">
        <f>IF(N257="základná",J257,0)</f>
        <v>0</v>
      </c>
      <c r="BF257" s="196">
        <f>IF(N257="znížená",J257,0)</f>
        <v>0</v>
      </c>
      <c r="BG257" s="196">
        <f>IF(N257="zákl. prenesená",J257,0)</f>
        <v>0</v>
      </c>
      <c r="BH257" s="196">
        <f>IF(N257="zníž. prenesená",J257,0)</f>
        <v>0</v>
      </c>
      <c r="BI257" s="196">
        <f>IF(N257="nulová",J257,0)</f>
        <v>0</v>
      </c>
      <c r="BJ257" s="14" t="s">
        <v>180</v>
      </c>
      <c r="BK257" s="196">
        <f>ROUND(I257*H257,2)</f>
        <v>0</v>
      </c>
      <c r="BL257" s="14" t="s">
        <v>179</v>
      </c>
      <c r="BM257" s="195" t="s">
        <v>772</v>
      </c>
    </row>
    <row r="258" spans="1:65" s="12" customFormat="1" ht="22.9" customHeight="1">
      <c r="B258" s="168"/>
      <c r="C258" s="169"/>
      <c r="D258" s="170" t="s">
        <v>71</v>
      </c>
      <c r="E258" s="182" t="s">
        <v>773</v>
      </c>
      <c r="F258" s="182" t="s">
        <v>774</v>
      </c>
      <c r="G258" s="169"/>
      <c r="H258" s="169"/>
      <c r="I258" s="172"/>
      <c r="J258" s="183">
        <f>BK258</f>
        <v>0</v>
      </c>
      <c r="K258" s="169"/>
      <c r="L258" s="174"/>
      <c r="M258" s="175"/>
      <c r="N258" s="176"/>
      <c r="O258" s="176"/>
      <c r="P258" s="177">
        <f>SUM(P259:P260)</f>
        <v>0</v>
      </c>
      <c r="Q258" s="176"/>
      <c r="R258" s="177">
        <f>SUM(R259:R260)</f>
        <v>3.1895800000000003</v>
      </c>
      <c r="S258" s="176"/>
      <c r="T258" s="178">
        <f>SUM(T259:T260)</f>
        <v>0</v>
      </c>
      <c r="AR258" s="179" t="s">
        <v>80</v>
      </c>
      <c r="AT258" s="180" t="s">
        <v>71</v>
      </c>
      <c r="AU258" s="180" t="s">
        <v>80</v>
      </c>
      <c r="AY258" s="179" t="s">
        <v>172</v>
      </c>
      <c r="BK258" s="181">
        <f>SUM(BK259:BK260)</f>
        <v>0</v>
      </c>
    </row>
    <row r="259" spans="1:65" s="2" customFormat="1" ht="24.2" customHeight="1">
      <c r="A259" s="31"/>
      <c r="B259" s="32"/>
      <c r="C259" s="184" t="s">
        <v>526</v>
      </c>
      <c r="D259" s="184" t="s">
        <v>175</v>
      </c>
      <c r="E259" s="185" t="s">
        <v>775</v>
      </c>
      <c r="F259" s="186" t="s">
        <v>776</v>
      </c>
      <c r="G259" s="187" t="s">
        <v>211</v>
      </c>
      <c r="H259" s="188">
        <v>20</v>
      </c>
      <c r="I259" s="189"/>
      <c r="J259" s="188">
        <f>ROUND(I259*H259,2)</f>
        <v>0</v>
      </c>
      <c r="K259" s="190"/>
      <c r="L259" s="36"/>
      <c r="M259" s="191" t="s">
        <v>1</v>
      </c>
      <c r="N259" s="192" t="s">
        <v>38</v>
      </c>
      <c r="O259" s="68"/>
      <c r="P259" s="193">
        <f>O259*H259</f>
        <v>0</v>
      </c>
      <c r="Q259" s="193">
        <v>0.15756000000000001</v>
      </c>
      <c r="R259" s="193">
        <f>Q259*H259</f>
        <v>3.1512000000000002</v>
      </c>
      <c r="S259" s="193">
        <v>0</v>
      </c>
      <c r="T259" s="194">
        <f>S259*H259</f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95" t="s">
        <v>179</v>
      </c>
      <c r="AT259" s="195" t="s">
        <v>175</v>
      </c>
      <c r="AU259" s="195" t="s">
        <v>180</v>
      </c>
      <c r="AY259" s="14" t="s">
        <v>172</v>
      </c>
      <c r="BE259" s="196">
        <f>IF(N259="základná",J259,0)</f>
        <v>0</v>
      </c>
      <c r="BF259" s="196">
        <f>IF(N259="znížená",J259,0)</f>
        <v>0</v>
      </c>
      <c r="BG259" s="196">
        <f>IF(N259="zákl. prenesená",J259,0)</f>
        <v>0</v>
      </c>
      <c r="BH259" s="196">
        <f>IF(N259="zníž. prenesená",J259,0)</f>
        <v>0</v>
      </c>
      <c r="BI259" s="196">
        <f>IF(N259="nulová",J259,0)</f>
        <v>0</v>
      </c>
      <c r="BJ259" s="14" t="s">
        <v>180</v>
      </c>
      <c r="BK259" s="196">
        <f>ROUND(I259*H259,2)</f>
        <v>0</v>
      </c>
      <c r="BL259" s="14" t="s">
        <v>179</v>
      </c>
      <c r="BM259" s="195" t="s">
        <v>777</v>
      </c>
    </row>
    <row r="260" spans="1:65" s="2" customFormat="1" ht="14.45" customHeight="1">
      <c r="A260" s="31"/>
      <c r="B260" s="32"/>
      <c r="C260" s="197" t="s">
        <v>532</v>
      </c>
      <c r="D260" s="197" t="s">
        <v>256</v>
      </c>
      <c r="E260" s="198" t="s">
        <v>778</v>
      </c>
      <c r="F260" s="199" t="s">
        <v>779</v>
      </c>
      <c r="G260" s="200" t="s">
        <v>211</v>
      </c>
      <c r="H260" s="201">
        <v>20.2</v>
      </c>
      <c r="I260" s="202"/>
      <c r="J260" s="201">
        <f>ROUND(I260*H260,2)</f>
        <v>0</v>
      </c>
      <c r="K260" s="203"/>
      <c r="L260" s="204"/>
      <c r="M260" s="205" t="s">
        <v>1</v>
      </c>
      <c r="N260" s="206" t="s">
        <v>38</v>
      </c>
      <c r="O260" s="68"/>
      <c r="P260" s="193">
        <f>O260*H260</f>
        <v>0</v>
      </c>
      <c r="Q260" s="193">
        <v>1.9E-3</v>
      </c>
      <c r="R260" s="193">
        <f>Q260*H260</f>
        <v>3.8379999999999997E-2</v>
      </c>
      <c r="S260" s="193">
        <v>0</v>
      </c>
      <c r="T260" s="194">
        <f>S260*H260</f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95" t="s">
        <v>220</v>
      </c>
      <c r="AT260" s="195" t="s">
        <v>256</v>
      </c>
      <c r="AU260" s="195" t="s">
        <v>180</v>
      </c>
      <c r="AY260" s="14" t="s">
        <v>172</v>
      </c>
      <c r="BE260" s="196">
        <f>IF(N260="základná",J260,0)</f>
        <v>0</v>
      </c>
      <c r="BF260" s="196">
        <f>IF(N260="znížená",J260,0)</f>
        <v>0</v>
      </c>
      <c r="BG260" s="196">
        <f>IF(N260="zákl. prenesená",J260,0)</f>
        <v>0</v>
      </c>
      <c r="BH260" s="196">
        <f>IF(N260="zníž. prenesená",J260,0)</f>
        <v>0</v>
      </c>
      <c r="BI260" s="196">
        <f>IF(N260="nulová",J260,0)</f>
        <v>0</v>
      </c>
      <c r="BJ260" s="14" t="s">
        <v>180</v>
      </c>
      <c r="BK260" s="196">
        <f>ROUND(I260*H260,2)</f>
        <v>0</v>
      </c>
      <c r="BL260" s="14" t="s">
        <v>179</v>
      </c>
      <c r="BM260" s="195" t="s">
        <v>780</v>
      </c>
    </row>
    <row r="261" spans="1:65" s="12" customFormat="1" ht="22.9" customHeight="1">
      <c r="B261" s="168"/>
      <c r="C261" s="169"/>
      <c r="D261" s="170" t="s">
        <v>71</v>
      </c>
      <c r="E261" s="182" t="s">
        <v>249</v>
      </c>
      <c r="F261" s="182" t="s">
        <v>250</v>
      </c>
      <c r="G261" s="169"/>
      <c r="H261" s="169"/>
      <c r="I261" s="172"/>
      <c r="J261" s="183">
        <f>BK261</f>
        <v>0</v>
      </c>
      <c r="K261" s="169"/>
      <c r="L261" s="174"/>
      <c r="M261" s="175"/>
      <c r="N261" s="176"/>
      <c r="O261" s="176"/>
      <c r="P261" s="177">
        <f>SUM(P262:P264)</f>
        <v>0</v>
      </c>
      <c r="Q261" s="176"/>
      <c r="R261" s="177">
        <f>SUM(R262:R264)</f>
        <v>19.714399999999998</v>
      </c>
      <c r="S261" s="176"/>
      <c r="T261" s="178">
        <f>SUM(T262:T264)</f>
        <v>0</v>
      </c>
      <c r="AR261" s="179" t="s">
        <v>80</v>
      </c>
      <c r="AT261" s="180" t="s">
        <v>71</v>
      </c>
      <c r="AU261" s="180" t="s">
        <v>80</v>
      </c>
      <c r="AY261" s="179" t="s">
        <v>172</v>
      </c>
      <c r="BK261" s="181">
        <f>SUM(BK262:BK264)</f>
        <v>0</v>
      </c>
    </row>
    <row r="262" spans="1:65" s="2" customFormat="1" ht="24.2" customHeight="1">
      <c r="A262" s="31"/>
      <c r="B262" s="32"/>
      <c r="C262" s="184" t="s">
        <v>538</v>
      </c>
      <c r="D262" s="184" t="s">
        <v>175</v>
      </c>
      <c r="E262" s="185" t="s">
        <v>252</v>
      </c>
      <c r="F262" s="186" t="s">
        <v>253</v>
      </c>
      <c r="G262" s="187" t="s">
        <v>211</v>
      </c>
      <c r="H262" s="188">
        <v>40</v>
      </c>
      <c r="I262" s="189"/>
      <c r="J262" s="188">
        <f>ROUND(I262*H262,2)</f>
        <v>0</v>
      </c>
      <c r="K262" s="190"/>
      <c r="L262" s="36"/>
      <c r="M262" s="191" t="s">
        <v>1</v>
      </c>
      <c r="N262" s="192" t="s">
        <v>38</v>
      </c>
      <c r="O262" s="68"/>
      <c r="P262" s="193">
        <f>O262*H262</f>
        <v>0</v>
      </c>
      <c r="Q262" s="193">
        <v>0.44266</v>
      </c>
      <c r="R262" s="193">
        <f>Q262*H262</f>
        <v>17.706399999999999</v>
      </c>
      <c r="S262" s="193">
        <v>0</v>
      </c>
      <c r="T262" s="194">
        <f>S262*H262</f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95" t="s">
        <v>179</v>
      </c>
      <c r="AT262" s="195" t="s">
        <v>175</v>
      </c>
      <c r="AU262" s="195" t="s">
        <v>180</v>
      </c>
      <c r="AY262" s="14" t="s">
        <v>172</v>
      </c>
      <c r="BE262" s="196">
        <f>IF(N262="základná",J262,0)</f>
        <v>0</v>
      </c>
      <c r="BF262" s="196">
        <f>IF(N262="znížená",J262,0)</f>
        <v>0</v>
      </c>
      <c r="BG262" s="196">
        <f>IF(N262="zákl. prenesená",J262,0)</f>
        <v>0</v>
      </c>
      <c r="BH262" s="196">
        <f>IF(N262="zníž. prenesená",J262,0)</f>
        <v>0</v>
      </c>
      <c r="BI262" s="196">
        <f>IF(N262="nulová",J262,0)</f>
        <v>0</v>
      </c>
      <c r="BJ262" s="14" t="s">
        <v>180</v>
      </c>
      <c r="BK262" s="196">
        <f>ROUND(I262*H262,2)</f>
        <v>0</v>
      </c>
      <c r="BL262" s="14" t="s">
        <v>179</v>
      </c>
      <c r="BM262" s="195" t="s">
        <v>254</v>
      </c>
    </row>
    <row r="263" spans="1:65" s="2" customFormat="1" ht="24.2" customHeight="1">
      <c r="A263" s="31"/>
      <c r="B263" s="32"/>
      <c r="C263" s="197" t="s">
        <v>544</v>
      </c>
      <c r="D263" s="197" t="s">
        <v>256</v>
      </c>
      <c r="E263" s="198" t="s">
        <v>257</v>
      </c>
      <c r="F263" s="199" t="s">
        <v>258</v>
      </c>
      <c r="G263" s="200" t="s">
        <v>211</v>
      </c>
      <c r="H263" s="201">
        <v>40</v>
      </c>
      <c r="I263" s="202"/>
      <c r="J263" s="201">
        <f>ROUND(I263*H263,2)</f>
        <v>0</v>
      </c>
      <c r="K263" s="203"/>
      <c r="L263" s="204"/>
      <c r="M263" s="205" t="s">
        <v>1</v>
      </c>
      <c r="N263" s="206" t="s">
        <v>38</v>
      </c>
      <c r="O263" s="68"/>
      <c r="P263" s="193">
        <f>O263*H263</f>
        <v>0</v>
      </c>
      <c r="Q263" s="193">
        <v>4.3799999999999999E-2</v>
      </c>
      <c r="R263" s="193">
        <f>Q263*H263</f>
        <v>1.752</v>
      </c>
      <c r="S263" s="193">
        <v>0</v>
      </c>
      <c r="T263" s="194">
        <f>S263*H263</f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95" t="s">
        <v>220</v>
      </c>
      <c r="AT263" s="195" t="s">
        <v>256</v>
      </c>
      <c r="AU263" s="195" t="s">
        <v>180</v>
      </c>
      <c r="AY263" s="14" t="s">
        <v>172</v>
      </c>
      <c r="BE263" s="196">
        <f>IF(N263="základná",J263,0)</f>
        <v>0</v>
      </c>
      <c r="BF263" s="196">
        <f>IF(N263="znížená",J263,0)</f>
        <v>0</v>
      </c>
      <c r="BG263" s="196">
        <f>IF(N263="zákl. prenesená",J263,0)</f>
        <v>0</v>
      </c>
      <c r="BH263" s="196">
        <f>IF(N263="zníž. prenesená",J263,0)</f>
        <v>0</v>
      </c>
      <c r="BI263" s="196">
        <f>IF(N263="nulová",J263,0)</f>
        <v>0</v>
      </c>
      <c r="BJ263" s="14" t="s">
        <v>180</v>
      </c>
      <c r="BK263" s="196">
        <f>ROUND(I263*H263,2)</f>
        <v>0</v>
      </c>
      <c r="BL263" s="14" t="s">
        <v>179</v>
      </c>
      <c r="BM263" s="195" t="s">
        <v>259</v>
      </c>
    </row>
    <row r="264" spans="1:65" s="2" customFormat="1" ht="24.2" customHeight="1">
      <c r="A264" s="31"/>
      <c r="B264" s="32"/>
      <c r="C264" s="197" t="s">
        <v>548</v>
      </c>
      <c r="D264" s="197" t="s">
        <v>256</v>
      </c>
      <c r="E264" s="198" t="s">
        <v>261</v>
      </c>
      <c r="F264" s="199" t="s">
        <v>262</v>
      </c>
      <c r="G264" s="200" t="s">
        <v>211</v>
      </c>
      <c r="H264" s="201">
        <v>40</v>
      </c>
      <c r="I264" s="202"/>
      <c r="J264" s="201">
        <f>ROUND(I264*H264,2)</f>
        <v>0</v>
      </c>
      <c r="K264" s="203"/>
      <c r="L264" s="204"/>
      <c r="M264" s="205" t="s">
        <v>1</v>
      </c>
      <c r="N264" s="206" t="s">
        <v>38</v>
      </c>
      <c r="O264" s="68"/>
      <c r="P264" s="193">
        <f>O264*H264</f>
        <v>0</v>
      </c>
      <c r="Q264" s="193">
        <v>6.4000000000000003E-3</v>
      </c>
      <c r="R264" s="193">
        <f>Q264*H264</f>
        <v>0.25600000000000001</v>
      </c>
      <c r="S264" s="193">
        <v>0</v>
      </c>
      <c r="T264" s="194">
        <f>S264*H264</f>
        <v>0</v>
      </c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R264" s="195" t="s">
        <v>220</v>
      </c>
      <c r="AT264" s="195" t="s">
        <v>256</v>
      </c>
      <c r="AU264" s="195" t="s">
        <v>180</v>
      </c>
      <c r="AY264" s="14" t="s">
        <v>172</v>
      </c>
      <c r="BE264" s="196">
        <f>IF(N264="základná",J264,0)</f>
        <v>0</v>
      </c>
      <c r="BF264" s="196">
        <f>IF(N264="znížená",J264,0)</f>
        <v>0</v>
      </c>
      <c r="BG264" s="196">
        <f>IF(N264="zákl. prenesená",J264,0)</f>
        <v>0</v>
      </c>
      <c r="BH264" s="196">
        <f>IF(N264="zníž. prenesená",J264,0)</f>
        <v>0</v>
      </c>
      <c r="BI264" s="196">
        <f>IF(N264="nulová",J264,0)</f>
        <v>0</v>
      </c>
      <c r="BJ264" s="14" t="s">
        <v>180</v>
      </c>
      <c r="BK264" s="196">
        <f>ROUND(I264*H264,2)</f>
        <v>0</v>
      </c>
      <c r="BL264" s="14" t="s">
        <v>179</v>
      </c>
      <c r="BM264" s="195" t="s">
        <v>263</v>
      </c>
    </row>
    <row r="265" spans="1:65" s="12" customFormat="1" ht="22.9" customHeight="1">
      <c r="B265" s="168"/>
      <c r="C265" s="169"/>
      <c r="D265" s="170" t="s">
        <v>71</v>
      </c>
      <c r="E265" s="182" t="s">
        <v>264</v>
      </c>
      <c r="F265" s="182" t="s">
        <v>265</v>
      </c>
      <c r="G265" s="169"/>
      <c r="H265" s="169"/>
      <c r="I265" s="172"/>
      <c r="J265" s="183">
        <f>BK265</f>
        <v>0</v>
      </c>
      <c r="K265" s="169"/>
      <c r="L265" s="174"/>
      <c r="M265" s="175"/>
      <c r="N265" s="176"/>
      <c r="O265" s="176"/>
      <c r="P265" s="177">
        <f>P266</f>
        <v>0</v>
      </c>
      <c r="Q265" s="176"/>
      <c r="R265" s="177">
        <f>R266</f>
        <v>1.8778199999999998</v>
      </c>
      <c r="S265" s="176"/>
      <c r="T265" s="178">
        <f>T266</f>
        <v>0</v>
      </c>
      <c r="AR265" s="179" t="s">
        <v>80</v>
      </c>
      <c r="AT265" s="180" t="s">
        <v>71</v>
      </c>
      <c r="AU265" s="180" t="s">
        <v>80</v>
      </c>
      <c r="AY265" s="179" t="s">
        <v>172</v>
      </c>
      <c r="BK265" s="181">
        <f>BK266</f>
        <v>0</v>
      </c>
    </row>
    <row r="266" spans="1:65" s="2" customFormat="1" ht="37.9" customHeight="1">
      <c r="A266" s="31"/>
      <c r="B266" s="32"/>
      <c r="C266" s="184" t="s">
        <v>552</v>
      </c>
      <c r="D266" s="184" t="s">
        <v>175</v>
      </c>
      <c r="E266" s="185" t="s">
        <v>267</v>
      </c>
      <c r="F266" s="186" t="s">
        <v>268</v>
      </c>
      <c r="G266" s="187" t="s">
        <v>235</v>
      </c>
      <c r="H266" s="188">
        <v>552.29999999999995</v>
      </c>
      <c r="I266" s="189"/>
      <c r="J266" s="188">
        <f>ROUND(I266*H266,2)</f>
        <v>0</v>
      </c>
      <c r="K266" s="190"/>
      <c r="L266" s="36"/>
      <c r="M266" s="191" t="s">
        <v>1</v>
      </c>
      <c r="N266" s="192" t="s">
        <v>38</v>
      </c>
      <c r="O266" s="68"/>
      <c r="P266" s="193">
        <f>O266*H266</f>
        <v>0</v>
      </c>
      <c r="Q266" s="193">
        <v>3.3999999999999998E-3</v>
      </c>
      <c r="R266" s="193">
        <f>Q266*H266</f>
        <v>1.8778199999999998</v>
      </c>
      <c r="S266" s="193">
        <v>0</v>
      </c>
      <c r="T266" s="194">
        <f>S266*H266</f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95" t="s">
        <v>179</v>
      </c>
      <c r="AT266" s="195" t="s">
        <v>175</v>
      </c>
      <c r="AU266" s="195" t="s">
        <v>180</v>
      </c>
      <c r="AY266" s="14" t="s">
        <v>172</v>
      </c>
      <c r="BE266" s="196">
        <f>IF(N266="základná",J266,0)</f>
        <v>0</v>
      </c>
      <c r="BF266" s="196">
        <f>IF(N266="znížená",J266,0)</f>
        <v>0</v>
      </c>
      <c r="BG266" s="196">
        <f>IF(N266="zákl. prenesená",J266,0)</f>
        <v>0</v>
      </c>
      <c r="BH266" s="196">
        <f>IF(N266="zníž. prenesená",J266,0)</f>
        <v>0</v>
      </c>
      <c r="BI266" s="196">
        <f>IF(N266="nulová",J266,0)</f>
        <v>0</v>
      </c>
      <c r="BJ266" s="14" t="s">
        <v>180</v>
      </c>
      <c r="BK266" s="196">
        <f>ROUND(I266*H266,2)</f>
        <v>0</v>
      </c>
      <c r="BL266" s="14" t="s">
        <v>179</v>
      </c>
      <c r="BM266" s="195" t="s">
        <v>269</v>
      </c>
    </row>
    <row r="267" spans="1:65" s="12" customFormat="1" ht="22.9" customHeight="1">
      <c r="B267" s="168"/>
      <c r="C267" s="169"/>
      <c r="D267" s="170" t="s">
        <v>71</v>
      </c>
      <c r="E267" s="182" t="s">
        <v>599</v>
      </c>
      <c r="F267" s="182" t="s">
        <v>600</v>
      </c>
      <c r="G267" s="169"/>
      <c r="H267" s="169"/>
      <c r="I267" s="172"/>
      <c r="J267" s="183">
        <f>BK267</f>
        <v>0</v>
      </c>
      <c r="K267" s="169"/>
      <c r="L267" s="174"/>
      <c r="M267" s="175"/>
      <c r="N267" s="176"/>
      <c r="O267" s="176"/>
      <c r="P267" s="177">
        <f>SUM(P268:P272)</f>
        <v>0</v>
      </c>
      <c r="Q267" s="176"/>
      <c r="R267" s="177">
        <f>SUM(R268:R272)</f>
        <v>252.82981599999997</v>
      </c>
      <c r="S267" s="176"/>
      <c r="T267" s="178">
        <f>SUM(T268:T272)</f>
        <v>0</v>
      </c>
      <c r="AR267" s="179" t="s">
        <v>80</v>
      </c>
      <c r="AT267" s="180" t="s">
        <v>71</v>
      </c>
      <c r="AU267" s="180" t="s">
        <v>80</v>
      </c>
      <c r="AY267" s="179" t="s">
        <v>172</v>
      </c>
      <c r="BK267" s="181">
        <f>SUM(BK268:BK272)</f>
        <v>0</v>
      </c>
    </row>
    <row r="268" spans="1:65" s="2" customFormat="1" ht="24.2" customHeight="1">
      <c r="A268" s="31"/>
      <c r="B268" s="32"/>
      <c r="C268" s="184" t="s">
        <v>556</v>
      </c>
      <c r="D268" s="184" t="s">
        <v>175</v>
      </c>
      <c r="E268" s="185" t="s">
        <v>602</v>
      </c>
      <c r="F268" s="186" t="s">
        <v>603</v>
      </c>
      <c r="G268" s="187" t="s">
        <v>394</v>
      </c>
      <c r="H268" s="188">
        <v>80.099999999999994</v>
      </c>
      <c r="I268" s="189"/>
      <c r="J268" s="188">
        <f>ROUND(I268*H268,2)</f>
        <v>0</v>
      </c>
      <c r="K268" s="190"/>
      <c r="L268" s="36"/>
      <c r="M268" s="191" t="s">
        <v>1</v>
      </c>
      <c r="N268" s="192" t="s">
        <v>38</v>
      </c>
      <c r="O268" s="68"/>
      <c r="P268" s="193">
        <f>O268*H268</f>
        <v>0</v>
      </c>
      <c r="Q268" s="193">
        <v>2.2151299999999998</v>
      </c>
      <c r="R268" s="193">
        <f>Q268*H268</f>
        <v>177.43191299999998</v>
      </c>
      <c r="S268" s="193">
        <v>0</v>
      </c>
      <c r="T268" s="194">
        <f>S268*H268</f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95" t="s">
        <v>179</v>
      </c>
      <c r="AT268" s="195" t="s">
        <v>175</v>
      </c>
      <c r="AU268" s="195" t="s">
        <v>180</v>
      </c>
      <c r="AY268" s="14" t="s">
        <v>172</v>
      </c>
      <c r="BE268" s="196">
        <f>IF(N268="základná",J268,0)</f>
        <v>0</v>
      </c>
      <c r="BF268" s="196">
        <f>IF(N268="znížená",J268,0)</f>
        <v>0</v>
      </c>
      <c r="BG268" s="196">
        <f>IF(N268="zákl. prenesená",J268,0)</f>
        <v>0</v>
      </c>
      <c r="BH268" s="196">
        <f>IF(N268="zníž. prenesená",J268,0)</f>
        <v>0</v>
      </c>
      <c r="BI268" s="196">
        <f>IF(N268="nulová",J268,0)</f>
        <v>0</v>
      </c>
      <c r="BJ268" s="14" t="s">
        <v>180</v>
      </c>
      <c r="BK268" s="196">
        <f>ROUND(I268*H268,2)</f>
        <v>0</v>
      </c>
      <c r="BL268" s="14" t="s">
        <v>179</v>
      </c>
      <c r="BM268" s="195" t="s">
        <v>604</v>
      </c>
    </row>
    <row r="269" spans="1:65" s="2" customFormat="1" ht="24.2" customHeight="1">
      <c r="A269" s="31"/>
      <c r="B269" s="32"/>
      <c r="C269" s="184" t="s">
        <v>560</v>
      </c>
      <c r="D269" s="184" t="s">
        <v>175</v>
      </c>
      <c r="E269" s="185" t="s">
        <v>610</v>
      </c>
      <c r="F269" s="186" t="s">
        <v>611</v>
      </c>
      <c r="G269" s="187" t="s">
        <v>337</v>
      </c>
      <c r="H269" s="188">
        <v>297.10000000000002</v>
      </c>
      <c r="I269" s="189"/>
      <c r="J269" s="188">
        <f>ROUND(I269*H269,2)</f>
        <v>0</v>
      </c>
      <c r="K269" s="190"/>
      <c r="L269" s="36"/>
      <c r="M269" s="191" t="s">
        <v>1</v>
      </c>
      <c r="N269" s="192" t="s">
        <v>38</v>
      </c>
      <c r="O269" s="68"/>
      <c r="P269" s="193">
        <f>O269*H269</f>
        <v>0</v>
      </c>
      <c r="Q269" s="193">
        <v>0.15814</v>
      </c>
      <c r="R269" s="193">
        <f>Q269*H269</f>
        <v>46.983394000000004</v>
      </c>
      <c r="S269" s="193">
        <v>0</v>
      </c>
      <c r="T269" s="194">
        <f>S269*H269</f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95" t="s">
        <v>179</v>
      </c>
      <c r="AT269" s="195" t="s">
        <v>175</v>
      </c>
      <c r="AU269" s="195" t="s">
        <v>180</v>
      </c>
      <c r="AY269" s="14" t="s">
        <v>172</v>
      </c>
      <c r="BE269" s="196">
        <f>IF(N269="základná",J269,0)</f>
        <v>0</v>
      </c>
      <c r="BF269" s="196">
        <f>IF(N269="znížená",J269,0)</f>
        <v>0</v>
      </c>
      <c r="BG269" s="196">
        <f>IF(N269="zákl. prenesená",J269,0)</f>
        <v>0</v>
      </c>
      <c r="BH269" s="196">
        <f>IF(N269="zníž. prenesená",J269,0)</f>
        <v>0</v>
      </c>
      <c r="BI269" s="196">
        <f>IF(N269="nulová",J269,0)</f>
        <v>0</v>
      </c>
      <c r="BJ269" s="14" t="s">
        <v>180</v>
      </c>
      <c r="BK269" s="196">
        <f>ROUND(I269*H269,2)</f>
        <v>0</v>
      </c>
      <c r="BL269" s="14" t="s">
        <v>179</v>
      </c>
      <c r="BM269" s="195" t="s">
        <v>612</v>
      </c>
    </row>
    <row r="270" spans="1:65" s="2" customFormat="1" ht="14.45" customHeight="1">
      <c r="A270" s="31"/>
      <c r="B270" s="32"/>
      <c r="C270" s="197" t="s">
        <v>563</v>
      </c>
      <c r="D270" s="197" t="s">
        <v>256</v>
      </c>
      <c r="E270" s="198" t="s">
        <v>614</v>
      </c>
      <c r="F270" s="199" t="s">
        <v>615</v>
      </c>
      <c r="G270" s="200" t="s">
        <v>211</v>
      </c>
      <c r="H270" s="201">
        <v>300.07</v>
      </c>
      <c r="I270" s="202"/>
      <c r="J270" s="201">
        <f>ROUND(I270*H270,2)</f>
        <v>0</v>
      </c>
      <c r="K270" s="203"/>
      <c r="L270" s="204"/>
      <c r="M270" s="205" t="s">
        <v>1</v>
      </c>
      <c r="N270" s="206" t="s">
        <v>38</v>
      </c>
      <c r="O270" s="68"/>
      <c r="P270" s="193">
        <f>O270*H270</f>
        <v>0</v>
      </c>
      <c r="Q270" s="193">
        <v>8.1000000000000003E-2</v>
      </c>
      <c r="R270" s="193">
        <f>Q270*H270</f>
        <v>24.305669999999999</v>
      </c>
      <c r="S270" s="193">
        <v>0</v>
      </c>
      <c r="T270" s="194">
        <f>S270*H270</f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95" t="s">
        <v>220</v>
      </c>
      <c r="AT270" s="195" t="s">
        <v>256</v>
      </c>
      <c r="AU270" s="195" t="s">
        <v>180</v>
      </c>
      <c r="AY270" s="14" t="s">
        <v>172</v>
      </c>
      <c r="BE270" s="196">
        <f>IF(N270="základná",J270,0)</f>
        <v>0</v>
      </c>
      <c r="BF270" s="196">
        <f>IF(N270="znížená",J270,0)</f>
        <v>0</v>
      </c>
      <c r="BG270" s="196">
        <f>IF(N270="zákl. prenesená",J270,0)</f>
        <v>0</v>
      </c>
      <c r="BH270" s="196">
        <f>IF(N270="zníž. prenesená",J270,0)</f>
        <v>0</v>
      </c>
      <c r="BI270" s="196">
        <f>IF(N270="nulová",J270,0)</f>
        <v>0</v>
      </c>
      <c r="BJ270" s="14" t="s">
        <v>180</v>
      </c>
      <c r="BK270" s="196">
        <f>ROUND(I270*H270,2)</f>
        <v>0</v>
      </c>
      <c r="BL270" s="14" t="s">
        <v>179</v>
      </c>
      <c r="BM270" s="195" t="s">
        <v>616</v>
      </c>
    </row>
    <row r="271" spans="1:65" s="2" customFormat="1" ht="24.2" customHeight="1">
      <c r="A271" s="31"/>
      <c r="B271" s="32"/>
      <c r="C271" s="184" t="s">
        <v>567</v>
      </c>
      <c r="D271" s="184" t="s">
        <v>175</v>
      </c>
      <c r="E271" s="185" t="s">
        <v>618</v>
      </c>
      <c r="F271" s="186" t="s">
        <v>619</v>
      </c>
      <c r="G271" s="187" t="s">
        <v>337</v>
      </c>
      <c r="H271" s="188">
        <v>12.1</v>
      </c>
      <c r="I271" s="189"/>
      <c r="J271" s="188">
        <f>ROUND(I271*H271,2)</f>
        <v>0</v>
      </c>
      <c r="K271" s="190"/>
      <c r="L271" s="36"/>
      <c r="M271" s="191" t="s">
        <v>1</v>
      </c>
      <c r="N271" s="192" t="s">
        <v>38</v>
      </c>
      <c r="O271" s="68"/>
      <c r="P271" s="193">
        <f>O271*H271</f>
        <v>0</v>
      </c>
      <c r="Q271" s="193">
        <v>0.13758999999999999</v>
      </c>
      <c r="R271" s="193">
        <f>Q271*H271</f>
        <v>1.6648389999999997</v>
      </c>
      <c r="S271" s="193">
        <v>0</v>
      </c>
      <c r="T271" s="194">
        <f>S271*H271</f>
        <v>0</v>
      </c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R271" s="195" t="s">
        <v>179</v>
      </c>
      <c r="AT271" s="195" t="s">
        <v>175</v>
      </c>
      <c r="AU271" s="195" t="s">
        <v>180</v>
      </c>
      <c r="AY271" s="14" t="s">
        <v>172</v>
      </c>
      <c r="BE271" s="196">
        <f>IF(N271="základná",J271,0)</f>
        <v>0</v>
      </c>
      <c r="BF271" s="196">
        <f>IF(N271="znížená",J271,0)</f>
        <v>0</v>
      </c>
      <c r="BG271" s="196">
        <f>IF(N271="zákl. prenesená",J271,0)</f>
        <v>0</v>
      </c>
      <c r="BH271" s="196">
        <f>IF(N271="zníž. prenesená",J271,0)</f>
        <v>0</v>
      </c>
      <c r="BI271" s="196">
        <f>IF(N271="nulová",J271,0)</f>
        <v>0</v>
      </c>
      <c r="BJ271" s="14" t="s">
        <v>180</v>
      </c>
      <c r="BK271" s="196">
        <f>ROUND(I271*H271,2)</f>
        <v>0</v>
      </c>
      <c r="BL271" s="14" t="s">
        <v>179</v>
      </c>
      <c r="BM271" s="195" t="s">
        <v>620</v>
      </c>
    </row>
    <row r="272" spans="1:65" s="2" customFormat="1" ht="24.2" customHeight="1">
      <c r="A272" s="31"/>
      <c r="B272" s="32"/>
      <c r="C272" s="197" t="s">
        <v>573</v>
      </c>
      <c r="D272" s="197" t="s">
        <v>256</v>
      </c>
      <c r="E272" s="198" t="s">
        <v>622</v>
      </c>
      <c r="F272" s="199" t="s">
        <v>623</v>
      </c>
      <c r="G272" s="200" t="s">
        <v>337</v>
      </c>
      <c r="H272" s="201">
        <v>12.22</v>
      </c>
      <c r="I272" s="202"/>
      <c r="J272" s="201">
        <f>ROUND(I272*H272,2)</f>
        <v>0</v>
      </c>
      <c r="K272" s="203"/>
      <c r="L272" s="204"/>
      <c r="M272" s="205" t="s">
        <v>1</v>
      </c>
      <c r="N272" s="206" t="s">
        <v>38</v>
      </c>
      <c r="O272" s="68"/>
      <c r="P272" s="193">
        <f>O272*H272</f>
        <v>0</v>
      </c>
      <c r="Q272" s="193">
        <v>0.2</v>
      </c>
      <c r="R272" s="193">
        <f>Q272*H272</f>
        <v>2.4440000000000004</v>
      </c>
      <c r="S272" s="193">
        <v>0</v>
      </c>
      <c r="T272" s="194">
        <f>S272*H272</f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95" t="s">
        <v>220</v>
      </c>
      <c r="AT272" s="195" t="s">
        <v>256</v>
      </c>
      <c r="AU272" s="195" t="s">
        <v>180</v>
      </c>
      <c r="AY272" s="14" t="s">
        <v>172</v>
      </c>
      <c r="BE272" s="196">
        <f>IF(N272="základná",J272,0)</f>
        <v>0</v>
      </c>
      <c r="BF272" s="196">
        <f>IF(N272="znížená",J272,0)</f>
        <v>0</v>
      </c>
      <c r="BG272" s="196">
        <f>IF(N272="zákl. prenesená",J272,0)</f>
        <v>0</v>
      </c>
      <c r="BH272" s="196">
        <f>IF(N272="zníž. prenesená",J272,0)</f>
        <v>0</v>
      </c>
      <c r="BI272" s="196">
        <f>IF(N272="nulová",J272,0)</f>
        <v>0</v>
      </c>
      <c r="BJ272" s="14" t="s">
        <v>180</v>
      </c>
      <c r="BK272" s="196">
        <f>ROUND(I272*H272,2)</f>
        <v>0</v>
      </c>
      <c r="BL272" s="14" t="s">
        <v>179</v>
      </c>
      <c r="BM272" s="195" t="s">
        <v>624</v>
      </c>
    </row>
    <row r="273" spans="1:65" s="12" customFormat="1" ht="22.9" customHeight="1">
      <c r="B273" s="168"/>
      <c r="C273" s="169"/>
      <c r="D273" s="170" t="s">
        <v>71</v>
      </c>
      <c r="E273" s="182" t="s">
        <v>625</v>
      </c>
      <c r="F273" s="182" t="s">
        <v>626</v>
      </c>
      <c r="G273" s="169"/>
      <c r="H273" s="169"/>
      <c r="I273" s="172"/>
      <c r="J273" s="183">
        <f>BK273</f>
        <v>0</v>
      </c>
      <c r="K273" s="169"/>
      <c r="L273" s="174"/>
      <c r="M273" s="175"/>
      <c r="N273" s="176"/>
      <c r="O273" s="176"/>
      <c r="P273" s="177">
        <f>SUM(P274:P275)</f>
        <v>0</v>
      </c>
      <c r="Q273" s="176"/>
      <c r="R273" s="177">
        <f>SUM(R274:R275)</f>
        <v>31.744337999999999</v>
      </c>
      <c r="S273" s="176"/>
      <c r="T273" s="178">
        <f>SUM(T274:T275)</f>
        <v>0</v>
      </c>
      <c r="AR273" s="179" t="s">
        <v>80</v>
      </c>
      <c r="AT273" s="180" t="s">
        <v>71</v>
      </c>
      <c r="AU273" s="180" t="s">
        <v>80</v>
      </c>
      <c r="AY273" s="179" t="s">
        <v>172</v>
      </c>
      <c r="BK273" s="181">
        <f>SUM(BK274:BK275)</f>
        <v>0</v>
      </c>
    </row>
    <row r="274" spans="1:65" s="2" customFormat="1" ht="37.9" customHeight="1">
      <c r="A274" s="31"/>
      <c r="B274" s="32"/>
      <c r="C274" s="184" t="s">
        <v>577</v>
      </c>
      <c r="D274" s="184" t="s">
        <v>175</v>
      </c>
      <c r="E274" s="185" t="s">
        <v>628</v>
      </c>
      <c r="F274" s="186" t="s">
        <v>629</v>
      </c>
      <c r="G274" s="187" t="s">
        <v>337</v>
      </c>
      <c r="H274" s="188">
        <v>242.6</v>
      </c>
      <c r="I274" s="189"/>
      <c r="J274" s="188">
        <f>ROUND(I274*H274,2)</f>
        <v>0</v>
      </c>
      <c r="K274" s="190"/>
      <c r="L274" s="36"/>
      <c r="M274" s="191" t="s">
        <v>1</v>
      </c>
      <c r="N274" s="192" t="s">
        <v>38</v>
      </c>
      <c r="O274" s="68"/>
      <c r="P274" s="193">
        <f>O274*H274</f>
        <v>0</v>
      </c>
      <c r="Q274" s="193">
        <v>9.8530000000000006E-2</v>
      </c>
      <c r="R274" s="193">
        <f>Q274*H274</f>
        <v>23.903378</v>
      </c>
      <c r="S274" s="193">
        <v>0</v>
      </c>
      <c r="T274" s="194">
        <f>S274*H274</f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95" t="s">
        <v>179</v>
      </c>
      <c r="AT274" s="195" t="s">
        <v>175</v>
      </c>
      <c r="AU274" s="195" t="s">
        <v>180</v>
      </c>
      <c r="AY274" s="14" t="s">
        <v>172</v>
      </c>
      <c r="BE274" s="196">
        <f>IF(N274="základná",J274,0)</f>
        <v>0</v>
      </c>
      <c r="BF274" s="196">
        <f>IF(N274="znížená",J274,0)</f>
        <v>0</v>
      </c>
      <c r="BG274" s="196">
        <f>IF(N274="zákl. prenesená",J274,0)</f>
        <v>0</v>
      </c>
      <c r="BH274" s="196">
        <f>IF(N274="zníž. prenesená",J274,0)</f>
        <v>0</v>
      </c>
      <c r="BI274" s="196">
        <f>IF(N274="nulová",J274,0)</f>
        <v>0</v>
      </c>
      <c r="BJ274" s="14" t="s">
        <v>180</v>
      </c>
      <c r="BK274" s="196">
        <f>ROUND(I274*H274,2)</f>
        <v>0</v>
      </c>
      <c r="BL274" s="14" t="s">
        <v>179</v>
      </c>
      <c r="BM274" s="195" t="s">
        <v>630</v>
      </c>
    </row>
    <row r="275" spans="1:65" s="2" customFormat="1" ht="14.45" customHeight="1">
      <c r="A275" s="31"/>
      <c r="B275" s="32"/>
      <c r="C275" s="197" t="s">
        <v>581</v>
      </c>
      <c r="D275" s="197" t="s">
        <v>256</v>
      </c>
      <c r="E275" s="198" t="s">
        <v>632</v>
      </c>
      <c r="F275" s="199" t="s">
        <v>633</v>
      </c>
      <c r="G275" s="200" t="s">
        <v>211</v>
      </c>
      <c r="H275" s="201">
        <v>245.03</v>
      </c>
      <c r="I275" s="202"/>
      <c r="J275" s="201">
        <f>ROUND(I275*H275,2)</f>
        <v>0</v>
      </c>
      <c r="K275" s="203"/>
      <c r="L275" s="204"/>
      <c r="M275" s="205" t="s">
        <v>1</v>
      </c>
      <c r="N275" s="206" t="s">
        <v>38</v>
      </c>
      <c r="O275" s="68"/>
      <c r="P275" s="193">
        <f>O275*H275</f>
        <v>0</v>
      </c>
      <c r="Q275" s="193">
        <v>3.2000000000000001E-2</v>
      </c>
      <c r="R275" s="193">
        <f>Q275*H275</f>
        <v>7.8409599999999999</v>
      </c>
      <c r="S275" s="193">
        <v>0</v>
      </c>
      <c r="T275" s="194">
        <f>S275*H275</f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95" t="s">
        <v>220</v>
      </c>
      <c r="AT275" s="195" t="s">
        <v>256</v>
      </c>
      <c r="AU275" s="195" t="s">
        <v>180</v>
      </c>
      <c r="AY275" s="14" t="s">
        <v>172</v>
      </c>
      <c r="BE275" s="196">
        <f>IF(N275="základná",J275,0)</f>
        <v>0</v>
      </c>
      <c r="BF275" s="196">
        <f>IF(N275="znížená",J275,0)</f>
        <v>0</v>
      </c>
      <c r="BG275" s="196">
        <f>IF(N275="zákl. prenesená",J275,0)</f>
        <v>0</v>
      </c>
      <c r="BH275" s="196">
        <f>IF(N275="zníž. prenesená",J275,0)</f>
        <v>0</v>
      </c>
      <c r="BI275" s="196">
        <f>IF(N275="nulová",J275,0)</f>
        <v>0</v>
      </c>
      <c r="BJ275" s="14" t="s">
        <v>180</v>
      </c>
      <c r="BK275" s="196">
        <f>ROUND(I275*H275,2)</f>
        <v>0</v>
      </c>
      <c r="BL275" s="14" t="s">
        <v>179</v>
      </c>
      <c r="BM275" s="195" t="s">
        <v>634</v>
      </c>
    </row>
    <row r="276" spans="1:65" s="12" customFormat="1" ht="22.9" customHeight="1">
      <c r="B276" s="168"/>
      <c r="C276" s="169"/>
      <c r="D276" s="170" t="s">
        <v>71</v>
      </c>
      <c r="E276" s="182" t="s">
        <v>635</v>
      </c>
      <c r="F276" s="182" t="s">
        <v>636</v>
      </c>
      <c r="G276" s="169"/>
      <c r="H276" s="169"/>
      <c r="I276" s="172"/>
      <c r="J276" s="183">
        <f>BK276</f>
        <v>0</v>
      </c>
      <c r="K276" s="169"/>
      <c r="L276" s="174"/>
      <c r="M276" s="175"/>
      <c r="N276" s="176"/>
      <c r="O276" s="176"/>
      <c r="P276" s="177">
        <f>P277</f>
        <v>0</v>
      </c>
      <c r="Q276" s="176"/>
      <c r="R276" s="177">
        <f>R277</f>
        <v>3.1750000000000003E-3</v>
      </c>
      <c r="S276" s="176"/>
      <c r="T276" s="178">
        <f>T277</f>
        <v>0</v>
      </c>
      <c r="AR276" s="179" t="s">
        <v>80</v>
      </c>
      <c r="AT276" s="180" t="s">
        <v>71</v>
      </c>
      <c r="AU276" s="180" t="s">
        <v>80</v>
      </c>
      <c r="AY276" s="179" t="s">
        <v>172</v>
      </c>
      <c r="BK276" s="181">
        <f>BK277</f>
        <v>0</v>
      </c>
    </row>
    <row r="277" spans="1:65" s="2" customFormat="1" ht="37.9" customHeight="1">
      <c r="A277" s="31"/>
      <c r="B277" s="32"/>
      <c r="C277" s="184" t="s">
        <v>585</v>
      </c>
      <c r="D277" s="184" t="s">
        <v>175</v>
      </c>
      <c r="E277" s="185" t="s">
        <v>696</v>
      </c>
      <c r="F277" s="186" t="s">
        <v>697</v>
      </c>
      <c r="G277" s="187" t="s">
        <v>337</v>
      </c>
      <c r="H277" s="188">
        <v>317.5</v>
      </c>
      <c r="I277" s="189"/>
      <c r="J277" s="188">
        <f>ROUND(I277*H277,2)</f>
        <v>0</v>
      </c>
      <c r="K277" s="190"/>
      <c r="L277" s="36"/>
      <c r="M277" s="191" t="s">
        <v>1</v>
      </c>
      <c r="N277" s="192" t="s">
        <v>38</v>
      </c>
      <c r="O277" s="68"/>
      <c r="P277" s="193">
        <f>O277*H277</f>
        <v>0</v>
      </c>
      <c r="Q277" s="193">
        <v>1.0000000000000001E-5</v>
      </c>
      <c r="R277" s="193">
        <f>Q277*H277</f>
        <v>3.1750000000000003E-3</v>
      </c>
      <c r="S277" s="193">
        <v>0</v>
      </c>
      <c r="T277" s="194">
        <f>S277*H277</f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95" t="s">
        <v>179</v>
      </c>
      <c r="AT277" s="195" t="s">
        <v>175</v>
      </c>
      <c r="AU277" s="195" t="s">
        <v>180</v>
      </c>
      <c r="AY277" s="14" t="s">
        <v>172</v>
      </c>
      <c r="BE277" s="196">
        <f>IF(N277="základná",J277,0)</f>
        <v>0</v>
      </c>
      <c r="BF277" s="196">
        <f>IF(N277="znížená",J277,0)</f>
        <v>0</v>
      </c>
      <c r="BG277" s="196">
        <f>IF(N277="zákl. prenesená",J277,0)</f>
        <v>0</v>
      </c>
      <c r="BH277" s="196">
        <f>IF(N277="zníž. prenesená",J277,0)</f>
        <v>0</v>
      </c>
      <c r="BI277" s="196">
        <f>IF(N277="nulová",J277,0)</f>
        <v>0</v>
      </c>
      <c r="BJ277" s="14" t="s">
        <v>180</v>
      </c>
      <c r="BK277" s="196">
        <f>ROUND(I277*H277,2)</f>
        <v>0</v>
      </c>
      <c r="BL277" s="14" t="s">
        <v>179</v>
      </c>
      <c r="BM277" s="195" t="s">
        <v>781</v>
      </c>
    </row>
    <row r="278" spans="1:65" s="12" customFormat="1" ht="22.9" customHeight="1">
      <c r="B278" s="168"/>
      <c r="C278" s="169"/>
      <c r="D278" s="170" t="s">
        <v>71</v>
      </c>
      <c r="E278" s="182" t="s">
        <v>270</v>
      </c>
      <c r="F278" s="182" t="s">
        <v>271</v>
      </c>
      <c r="G278" s="169"/>
      <c r="H278" s="169"/>
      <c r="I278" s="172"/>
      <c r="J278" s="183">
        <f>BK278</f>
        <v>0</v>
      </c>
      <c r="K278" s="169"/>
      <c r="L278" s="174"/>
      <c r="M278" s="175"/>
      <c r="N278" s="176"/>
      <c r="O278" s="176"/>
      <c r="P278" s="177">
        <f>P279</f>
        <v>0</v>
      </c>
      <c r="Q278" s="176"/>
      <c r="R278" s="177">
        <f>R279</f>
        <v>0</v>
      </c>
      <c r="S278" s="176"/>
      <c r="T278" s="178">
        <f>T279</f>
        <v>0</v>
      </c>
      <c r="AR278" s="179" t="s">
        <v>80</v>
      </c>
      <c r="AT278" s="180" t="s">
        <v>71</v>
      </c>
      <c r="AU278" s="180" t="s">
        <v>80</v>
      </c>
      <c r="AY278" s="179" t="s">
        <v>172</v>
      </c>
      <c r="BK278" s="181">
        <f>BK279</f>
        <v>0</v>
      </c>
    </row>
    <row r="279" spans="1:65" s="2" customFormat="1" ht="24.2" customHeight="1">
      <c r="A279" s="31"/>
      <c r="B279" s="32"/>
      <c r="C279" s="184" t="s">
        <v>589</v>
      </c>
      <c r="D279" s="184" t="s">
        <v>175</v>
      </c>
      <c r="E279" s="185" t="s">
        <v>273</v>
      </c>
      <c r="F279" s="186" t="s">
        <v>274</v>
      </c>
      <c r="G279" s="187" t="s">
        <v>218</v>
      </c>
      <c r="H279" s="188">
        <v>1067.71</v>
      </c>
      <c r="I279" s="189"/>
      <c r="J279" s="188">
        <f>ROUND(I279*H279,2)</f>
        <v>0</v>
      </c>
      <c r="K279" s="190"/>
      <c r="L279" s="36"/>
      <c r="M279" s="191" t="s">
        <v>1</v>
      </c>
      <c r="N279" s="192" t="s">
        <v>38</v>
      </c>
      <c r="O279" s="68"/>
      <c r="P279" s="193">
        <f>O279*H279</f>
        <v>0</v>
      </c>
      <c r="Q279" s="193">
        <v>0</v>
      </c>
      <c r="R279" s="193">
        <f>Q279*H279</f>
        <v>0</v>
      </c>
      <c r="S279" s="193">
        <v>0</v>
      </c>
      <c r="T279" s="194">
        <f>S279*H279</f>
        <v>0</v>
      </c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R279" s="195" t="s">
        <v>179</v>
      </c>
      <c r="AT279" s="195" t="s">
        <v>175</v>
      </c>
      <c r="AU279" s="195" t="s">
        <v>180</v>
      </c>
      <c r="AY279" s="14" t="s">
        <v>172</v>
      </c>
      <c r="BE279" s="196">
        <f>IF(N279="základná",J279,0)</f>
        <v>0</v>
      </c>
      <c r="BF279" s="196">
        <f>IF(N279="znížená",J279,0)</f>
        <v>0</v>
      </c>
      <c r="BG279" s="196">
        <f>IF(N279="zákl. prenesená",J279,0)</f>
        <v>0</v>
      </c>
      <c r="BH279" s="196">
        <f>IF(N279="zníž. prenesená",J279,0)</f>
        <v>0</v>
      </c>
      <c r="BI279" s="196">
        <f>IF(N279="nulová",J279,0)</f>
        <v>0</v>
      </c>
      <c r="BJ279" s="14" t="s">
        <v>180</v>
      </c>
      <c r="BK279" s="196">
        <f>ROUND(I279*H279,2)</f>
        <v>0</v>
      </c>
      <c r="BL279" s="14" t="s">
        <v>179</v>
      </c>
      <c r="BM279" s="195" t="s">
        <v>275</v>
      </c>
    </row>
    <row r="280" spans="1:65" s="12" customFormat="1" ht="25.9" customHeight="1">
      <c r="B280" s="168"/>
      <c r="C280" s="169"/>
      <c r="D280" s="170" t="s">
        <v>71</v>
      </c>
      <c r="E280" s="171" t="s">
        <v>704</v>
      </c>
      <c r="F280" s="171" t="s">
        <v>705</v>
      </c>
      <c r="G280" s="169"/>
      <c r="H280" s="169"/>
      <c r="I280" s="172"/>
      <c r="J280" s="173">
        <f>BK280</f>
        <v>0</v>
      </c>
      <c r="K280" s="169"/>
      <c r="L280" s="174"/>
      <c r="M280" s="175"/>
      <c r="N280" s="176"/>
      <c r="O280" s="176"/>
      <c r="P280" s="177">
        <f>P281</f>
        <v>0</v>
      </c>
      <c r="Q280" s="176"/>
      <c r="R280" s="177">
        <f>R281</f>
        <v>1.5389999999999999E-2</v>
      </c>
      <c r="S280" s="176"/>
      <c r="T280" s="178">
        <f>T281</f>
        <v>0</v>
      </c>
      <c r="AR280" s="179" t="s">
        <v>80</v>
      </c>
      <c r="AT280" s="180" t="s">
        <v>71</v>
      </c>
      <c r="AU280" s="180" t="s">
        <v>72</v>
      </c>
      <c r="AY280" s="179" t="s">
        <v>172</v>
      </c>
      <c r="BK280" s="181">
        <f>BK281</f>
        <v>0</v>
      </c>
    </row>
    <row r="281" spans="1:65" s="12" customFormat="1" ht="22.9" customHeight="1">
      <c r="B281" s="168"/>
      <c r="C281" s="169"/>
      <c r="D281" s="170" t="s">
        <v>71</v>
      </c>
      <c r="E281" s="182" t="s">
        <v>706</v>
      </c>
      <c r="F281" s="182" t="s">
        <v>707</v>
      </c>
      <c r="G281" s="169"/>
      <c r="H281" s="169"/>
      <c r="I281" s="172"/>
      <c r="J281" s="183">
        <f>BK281</f>
        <v>0</v>
      </c>
      <c r="K281" s="169"/>
      <c r="L281" s="174"/>
      <c r="M281" s="175"/>
      <c r="N281" s="176"/>
      <c r="O281" s="176"/>
      <c r="P281" s="177">
        <f>SUM(P282:P283)</f>
        <v>0</v>
      </c>
      <c r="Q281" s="176"/>
      <c r="R281" s="177">
        <f>SUM(R282:R283)</f>
        <v>1.5389999999999999E-2</v>
      </c>
      <c r="S281" s="176"/>
      <c r="T281" s="178">
        <f>SUM(T282:T283)</f>
        <v>0</v>
      </c>
      <c r="AR281" s="179" t="s">
        <v>80</v>
      </c>
      <c r="AT281" s="180" t="s">
        <v>71</v>
      </c>
      <c r="AU281" s="180" t="s">
        <v>80</v>
      </c>
      <c r="AY281" s="179" t="s">
        <v>172</v>
      </c>
      <c r="BK281" s="181">
        <f>SUM(BK282:BK283)</f>
        <v>0</v>
      </c>
    </row>
    <row r="282" spans="1:65" s="2" customFormat="1" ht="24.2" customHeight="1">
      <c r="A282" s="31"/>
      <c r="B282" s="32"/>
      <c r="C282" s="184" t="s">
        <v>590</v>
      </c>
      <c r="D282" s="184" t="s">
        <v>175</v>
      </c>
      <c r="E282" s="185" t="s">
        <v>708</v>
      </c>
      <c r="F282" s="186" t="s">
        <v>709</v>
      </c>
      <c r="G282" s="187" t="s">
        <v>235</v>
      </c>
      <c r="H282" s="188">
        <v>54</v>
      </c>
      <c r="I282" s="189"/>
      <c r="J282" s="188">
        <f>ROUND(I282*H282,2)</f>
        <v>0</v>
      </c>
      <c r="K282" s="190"/>
      <c r="L282" s="36"/>
      <c r="M282" s="191" t="s">
        <v>1</v>
      </c>
      <c r="N282" s="192" t="s">
        <v>38</v>
      </c>
      <c r="O282" s="68"/>
      <c r="P282" s="193">
        <f>O282*H282</f>
        <v>0</v>
      </c>
      <c r="Q282" s="193">
        <v>3.0000000000000001E-5</v>
      </c>
      <c r="R282" s="193">
        <f>Q282*H282</f>
        <v>1.6200000000000001E-3</v>
      </c>
      <c r="S282" s="193">
        <v>0</v>
      </c>
      <c r="T282" s="194">
        <f>S282*H282</f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95" t="s">
        <v>179</v>
      </c>
      <c r="AT282" s="195" t="s">
        <v>175</v>
      </c>
      <c r="AU282" s="195" t="s">
        <v>180</v>
      </c>
      <c r="AY282" s="14" t="s">
        <v>172</v>
      </c>
      <c r="BE282" s="196">
        <f>IF(N282="základná",J282,0)</f>
        <v>0</v>
      </c>
      <c r="BF282" s="196">
        <f>IF(N282="znížená",J282,0)</f>
        <v>0</v>
      </c>
      <c r="BG282" s="196">
        <f>IF(N282="zákl. prenesená",J282,0)</f>
        <v>0</v>
      </c>
      <c r="BH282" s="196">
        <f>IF(N282="zníž. prenesená",J282,0)</f>
        <v>0</v>
      </c>
      <c r="BI282" s="196">
        <f>IF(N282="nulová",J282,0)</f>
        <v>0</v>
      </c>
      <c r="BJ282" s="14" t="s">
        <v>180</v>
      </c>
      <c r="BK282" s="196">
        <f>ROUND(I282*H282,2)</f>
        <v>0</v>
      </c>
      <c r="BL282" s="14" t="s">
        <v>179</v>
      </c>
      <c r="BM282" s="195" t="s">
        <v>782</v>
      </c>
    </row>
    <row r="283" spans="1:65" s="2" customFormat="1" ht="14.45" customHeight="1">
      <c r="A283" s="31"/>
      <c r="B283" s="32"/>
      <c r="C283" s="197" t="s">
        <v>591</v>
      </c>
      <c r="D283" s="197" t="s">
        <v>256</v>
      </c>
      <c r="E283" s="198" t="s">
        <v>711</v>
      </c>
      <c r="F283" s="199" t="s">
        <v>712</v>
      </c>
      <c r="G283" s="200" t="s">
        <v>235</v>
      </c>
      <c r="H283" s="201">
        <v>55.08</v>
      </c>
      <c r="I283" s="202"/>
      <c r="J283" s="201">
        <f>ROUND(I283*H283,2)</f>
        <v>0</v>
      </c>
      <c r="K283" s="203"/>
      <c r="L283" s="204"/>
      <c r="M283" s="212" t="s">
        <v>1</v>
      </c>
      <c r="N283" s="213" t="s">
        <v>38</v>
      </c>
      <c r="O283" s="209"/>
      <c r="P283" s="210">
        <f>O283*H283</f>
        <v>0</v>
      </c>
      <c r="Q283" s="210">
        <v>2.5000000000000001E-4</v>
      </c>
      <c r="R283" s="210">
        <f>Q283*H283</f>
        <v>1.3769999999999999E-2</v>
      </c>
      <c r="S283" s="210">
        <v>0</v>
      </c>
      <c r="T283" s="211">
        <f>S283*H283</f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95" t="s">
        <v>220</v>
      </c>
      <c r="AT283" s="195" t="s">
        <v>256</v>
      </c>
      <c r="AU283" s="195" t="s">
        <v>180</v>
      </c>
      <c r="AY283" s="14" t="s">
        <v>172</v>
      </c>
      <c r="BE283" s="196">
        <f>IF(N283="základná",J283,0)</f>
        <v>0</v>
      </c>
      <c r="BF283" s="196">
        <f>IF(N283="znížená",J283,0)</f>
        <v>0</v>
      </c>
      <c r="BG283" s="196">
        <f>IF(N283="zákl. prenesená",J283,0)</f>
        <v>0</v>
      </c>
      <c r="BH283" s="196">
        <f>IF(N283="zníž. prenesená",J283,0)</f>
        <v>0</v>
      </c>
      <c r="BI283" s="196">
        <f>IF(N283="nulová",J283,0)</f>
        <v>0</v>
      </c>
      <c r="BJ283" s="14" t="s">
        <v>180</v>
      </c>
      <c r="BK283" s="196">
        <f>ROUND(I283*H283,2)</f>
        <v>0</v>
      </c>
      <c r="BL283" s="14" t="s">
        <v>179</v>
      </c>
      <c r="BM283" s="195" t="s">
        <v>783</v>
      </c>
    </row>
    <row r="284" spans="1:65" s="2" customFormat="1" ht="6.95" customHeight="1">
      <c r="A284" s="31"/>
      <c r="B284" s="51"/>
      <c r="C284" s="52"/>
      <c r="D284" s="52"/>
      <c r="E284" s="52"/>
      <c r="F284" s="52"/>
      <c r="G284" s="52"/>
      <c r="H284" s="52"/>
      <c r="I284" s="52"/>
      <c r="J284" s="52"/>
      <c r="K284" s="52"/>
      <c r="L284" s="36"/>
      <c r="M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</row>
  </sheetData>
  <sheetProtection algorithmName="SHA-512" hashValue="BrNnRuzJT2U0s7CeEK2s52hYt0Fa2kz9s4r61c/zbzlUMDtYM1rOvYF8VzJTS7hWaYC/ahbOHa0lowqfeY+lUg==" saltValue="IT1w0o8UkJ2RHd+E+ZfLRoOYA8mVbbyqGjKdisA4oNeZVuzjBo9aPR+dzWviD09gnphSWZBCI+V7Thhj+3u7eg==" spinCount="100000" sheet="1" objects="1" scenarios="1" formatColumns="0" formatRows="0" autoFilter="0"/>
  <autoFilter ref="C165:K283" xr:uid="{00000000-0009-0000-0000-000006000000}"/>
  <mergeCells count="9">
    <mergeCell ref="E87:H87"/>
    <mergeCell ref="E156:H156"/>
    <mergeCell ref="E158:H158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28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93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16.5" customHeight="1">
      <c r="A9" s="31"/>
      <c r="B9" s="36"/>
      <c r="C9" s="31"/>
      <c r="D9" s="31"/>
      <c r="E9" s="341" t="s">
        <v>784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19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24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tr">
        <f>IF('Rekapitulácia stavby'!AN16="","",'Rekapitulácia stavby'!AN16)</f>
        <v/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tr">
        <f>IF('Rekapitulácia stavby'!E17="","",'Rekapitulácia stavby'!E17)</f>
        <v xml:space="preserve"> </v>
      </c>
      <c r="F21" s="31"/>
      <c r="G21" s="31"/>
      <c r="H21" s="31"/>
      <c r="I21" s="109" t="s">
        <v>25</v>
      </c>
      <c r="J21" s="110" t="str">
        <f>IF('Rekapitulácia stavby'!AN17="","",'Rekapitulácia stavby'!AN17)</f>
        <v/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ROUND(J166,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ROUND((SUM(BE166:BE285)),  2)</f>
        <v>0</v>
      </c>
      <c r="G33" s="31"/>
      <c r="H33" s="31"/>
      <c r="I33" s="121">
        <v>0.2</v>
      </c>
      <c r="J33" s="120">
        <f>ROUND(((SUM(BE166:BE285))*I33),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ROUND((SUM(BF166:BF285)),  2)</f>
        <v>0</v>
      </c>
      <c r="G34" s="31"/>
      <c r="H34" s="31"/>
      <c r="I34" s="121">
        <v>0.2</v>
      </c>
      <c r="J34" s="120">
        <f>ROUND(((SUM(BF166:BF285))*I34),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ROUND((SUM(BG166:BG285)),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ROUND((SUM(BH166:BH285)),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ROUND((SUM(BI166:BI285)),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16.5" customHeight="1">
      <c r="A87" s="31"/>
      <c r="B87" s="32"/>
      <c r="C87" s="33"/>
      <c r="D87" s="33"/>
      <c r="E87" s="307" t="str">
        <f>E9</f>
        <v>105 - 105-00 Debarierizačné úpravy križovatky 545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>Bratislava V.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>Hlavné mesto Slovenskej republiky BRATISLAVA</v>
      </c>
      <c r="G91" s="33"/>
      <c r="H91" s="33"/>
      <c r="I91" s="26" t="s">
        <v>28</v>
      </c>
      <c r="J91" s="29" t="str">
        <f>E21</f>
        <v xml:space="preserve">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J166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2:12" s="9" customFormat="1" ht="24.95" customHeight="1">
      <c r="B97" s="144"/>
      <c r="C97" s="145"/>
      <c r="D97" s="146" t="s">
        <v>142</v>
      </c>
      <c r="E97" s="147"/>
      <c r="F97" s="147"/>
      <c r="G97" s="147"/>
      <c r="H97" s="147"/>
      <c r="I97" s="147"/>
      <c r="J97" s="148">
        <f>J167</f>
        <v>0</v>
      </c>
      <c r="K97" s="145"/>
      <c r="L97" s="149"/>
    </row>
    <row r="98" spans="2:12" s="10" customFormat="1" ht="19.899999999999999" customHeight="1">
      <c r="B98" s="150"/>
      <c r="C98" s="151"/>
      <c r="D98" s="152" t="s">
        <v>143</v>
      </c>
      <c r="E98" s="153"/>
      <c r="F98" s="153"/>
      <c r="G98" s="153"/>
      <c r="H98" s="153"/>
      <c r="I98" s="153"/>
      <c r="J98" s="154">
        <f>J168</f>
        <v>0</v>
      </c>
      <c r="K98" s="151"/>
      <c r="L98" s="155"/>
    </row>
    <row r="99" spans="2:12" s="10" customFormat="1" ht="19.899999999999999" customHeight="1">
      <c r="B99" s="150"/>
      <c r="C99" s="151"/>
      <c r="D99" s="152" t="s">
        <v>144</v>
      </c>
      <c r="E99" s="153"/>
      <c r="F99" s="153"/>
      <c r="G99" s="153"/>
      <c r="H99" s="153"/>
      <c r="I99" s="153"/>
      <c r="J99" s="154">
        <f>J170</f>
        <v>0</v>
      </c>
      <c r="K99" s="151"/>
      <c r="L99" s="155"/>
    </row>
    <row r="100" spans="2:12" s="10" customFormat="1" ht="19.899999999999999" customHeight="1">
      <c r="B100" s="150"/>
      <c r="C100" s="151"/>
      <c r="D100" s="152" t="s">
        <v>145</v>
      </c>
      <c r="E100" s="153"/>
      <c r="F100" s="153"/>
      <c r="G100" s="153"/>
      <c r="H100" s="153"/>
      <c r="I100" s="153"/>
      <c r="J100" s="154">
        <f>J172</f>
        <v>0</v>
      </c>
      <c r="K100" s="151"/>
      <c r="L100" s="155"/>
    </row>
    <row r="101" spans="2:12" s="10" customFormat="1" ht="19.899999999999999" customHeight="1">
      <c r="B101" s="150"/>
      <c r="C101" s="151"/>
      <c r="D101" s="152" t="s">
        <v>146</v>
      </c>
      <c r="E101" s="153"/>
      <c r="F101" s="153"/>
      <c r="G101" s="153"/>
      <c r="H101" s="153"/>
      <c r="I101" s="153"/>
      <c r="J101" s="154">
        <f>J174</f>
        <v>0</v>
      </c>
      <c r="K101" s="151"/>
      <c r="L101" s="155"/>
    </row>
    <row r="102" spans="2:12" s="10" customFormat="1" ht="19.899999999999999" customHeight="1">
      <c r="B102" s="150"/>
      <c r="C102" s="151"/>
      <c r="D102" s="152" t="s">
        <v>147</v>
      </c>
      <c r="E102" s="153"/>
      <c r="F102" s="153"/>
      <c r="G102" s="153"/>
      <c r="H102" s="153"/>
      <c r="I102" s="153"/>
      <c r="J102" s="154">
        <f>J176</f>
        <v>0</v>
      </c>
      <c r="K102" s="151"/>
      <c r="L102" s="155"/>
    </row>
    <row r="103" spans="2:12" s="9" customFormat="1" ht="24.95" customHeight="1">
      <c r="B103" s="144"/>
      <c r="C103" s="145"/>
      <c r="D103" s="146" t="s">
        <v>148</v>
      </c>
      <c r="E103" s="147"/>
      <c r="F103" s="147"/>
      <c r="G103" s="147"/>
      <c r="H103" s="147"/>
      <c r="I103" s="147"/>
      <c r="J103" s="148">
        <f>J178</f>
        <v>0</v>
      </c>
      <c r="K103" s="145"/>
      <c r="L103" s="149"/>
    </row>
    <row r="104" spans="2:12" s="10" customFormat="1" ht="19.899999999999999" customHeight="1">
      <c r="B104" s="150"/>
      <c r="C104" s="151"/>
      <c r="D104" s="152" t="s">
        <v>279</v>
      </c>
      <c r="E104" s="153"/>
      <c r="F104" s="153"/>
      <c r="G104" s="153"/>
      <c r="H104" s="153"/>
      <c r="I104" s="153"/>
      <c r="J104" s="154">
        <f>J179</f>
        <v>0</v>
      </c>
      <c r="K104" s="151"/>
      <c r="L104" s="155"/>
    </row>
    <row r="105" spans="2:12" s="10" customFormat="1" ht="19.899999999999999" customHeight="1">
      <c r="B105" s="150"/>
      <c r="C105" s="151"/>
      <c r="D105" s="152" t="s">
        <v>280</v>
      </c>
      <c r="E105" s="153"/>
      <c r="F105" s="153"/>
      <c r="G105" s="153"/>
      <c r="H105" s="153"/>
      <c r="I105" s="153"/>
      <c r="J105" s="154">
        <f>J182</f>
        <v>0</v>
      </c>
      <c r="K105" s="151"/>
      <c r="L105" s="155"/>
    </row>
    <row r="106" spans="2:12" s="10" customFormat="1" ht="19.899999999999999" customHeight="1">
      <c r="B106" s="150"/>
      <c r="C106" s="151"/>
      <c r="D106" s="152" t="s">
        <v>281</v>
      </c>
      <c r="E106" s="153"/>
      <c r="F106" s="153"/>
      <c r="G106" s="153"/>
      <c r="H106" s="153"/>
      <c r="I106" s="153"/>
      <c r="J106" s="154">
        <f>J185</f>
        <v>0</v>
      </c>
      <c r="K106" s="151"/>
      <c r="L106" s="155"/>
    </row>
    <row r="107" spans="2:12" s="10" customFormat="1" ht="19.899999999999999" customHeight="1">
      <c r="B107" s="150"/>
      <c r="C107" s="151"/>
      <c r="D107" s="152" t="s">
        <v>283</v>
      </c>
      <c r="E107" s="153"/>
      <c r="F107" s="153"/>
      <c r="G107" s="153"/>
      <c r="H107" s="153"/>
      <c r="I107" s="153"/>
      <c r="J107" s="154">
        <f>J188</f>
        <v>0</v>
      </c>
      <c r="K107" s="151"/>
      <c r="L107" s="155"/>
    </row>
    <row r="108" spans="2:12" s="10" customFormat="1" ht="19.899999999999999" customHeight="1">
      <c r="B108" s="150"/>
      <c r="C108" s="151"/>
      <c r="D108" s="152" t="s">
        <v>149</v>
      </c>
      <c r="E108" s="153"/>
      <c r="F108" s="153"/>
      <c r="G108" s="153"/>
      <c r="H108" s="153"/>
      <c r="I108" s="153"/>
      <c r="J108" s="154">
        <f>J191</f>
        <v>0</v>
      </c>
      <c r="K108" s="151"/>
      <c r="L108" s="155"/>
    </row>
    <row r="109" spans="2:12" s="10" customFormat="1" ht="19.899999999999999" customHeight="1">
      <c r="B109" s="150"/>
      <c r="C109" s="151"/>
      <c r="D109" s="152" t="s">
        <v>150</v>
      </c>
      <c r="E109" s="153"/>
      <c r="F109" s="153"/>
      <c r="G109" s="153"/>
      <c r="H109" s="153"/>
      <c r="I109" s="153"/>
      <c r="J109" s="154">
        <f>J193</f>
        <v>0</v>
      </c>
      <c r="K109" s="151"/>
      <c r="L109" s="155"/>
    </row>
    <row r="110" spans="2:12" s="10" customFormat="1" ht="19.899999999999999" customHeight="1">
      <c r="B110" s="150"/>
      <c r="C110" s="151"/>
      <c r="D110" s="152" t="s">
        <v>151</v>
      </c>
      <c r="E110" s="153"/>
      <c r="F110" s="153"/>
      <c r="G110" s="153"/>
      <c r="H110" s="153"/>
      <c r="I110" s="153"/>
      <c r="J110" s="154">
        <f>J196</f>
        <v>0</v>
      </c>
      <c r="K110" s="151"/>
      <c r="L110" s="155"/>
    </row>
    <row r="111" spans="2:12" s="10" customFormat="1" ht="19.899999999999999" customHeight="1">
      <c r="B111" s="150"/>
      <c r="C111" s="151"/>
      <c r="D111" s="152" t="s">
        <v>152</v>
      </c>
      <c r="E111" s="153"/>
      <c r="F111" s="153"/>
      <c r="G111" s="153"/>
      <c r="H111" s="153"/>
      <c r="I111" s="153"/>
      <c r="J111" s="154">
        <f>J198</f>
        <v>0</v>
      </c>
      <c r="K111" s="151"/>
      <c r="L111" s="155"/>
    </row>
    <row r="112" spans="2:12" s="10" customFormat="1" ht="19.899999999999999" customHeight="1">
      <c r="B112" s="150"/>
      <c r="C112" s="151"/>
      <c r="D112" s="152" t="s">
        <v>647</v>
      </c>
      <c r="E112" s="153"/>
      <c r="F112" s="153"/>
      <c r="G112" s="153"/>
      <c r="H112" s="153"/>
      <c r="I112" s="153"/>
      <c r="J112" s="154">
        <f>J200</f>
        <v>0</v>
      </c>
      <c r="K112" s="151"/>
      <c r="L112" s="155"/>
    </row>
    <row r="113" spans="2:12" s="9" customFormat="1" ht="24.95" customHeight="1">
      <c r="B113" s="144"/>
      <c r="C113" s="145"/>
      <c r="D113" s="146" t="s">
        <v>284</v>
      </c>
      <c r="E113" s="147"/>
      <c r="F113" s="147"/>
      <c r="G113" s="147"/>
      <c r="H113" s="147"/>
      <c r="I113" s="147"/>
      <c r="J113" s="148">
        <f>J202</f>
        <v>0</v>
      </c>
      <c r="K113" s="145"/>
      <c r="L113" s="149"/>
    </row>
    <row r="114" spans="2:12" s="10" customFormat="1" ht="19.899999999999999" customHeight="1">
      <c r="B114" s="150"/>
      <c r="C114" s="151"/>
      <c r="D114" s="152" t="s">
        <v>716</v>
      </c>
      <c r="E114" s="153"/>
      <c r="F114" s="153"/>
      <c r="G114" s="153"/>
      <c r="H114" s="153"/>
      <c r="I114" s="153"/>
      <c r="J114" s="154">
        <f>J203</f>
        <v>0</v>
      </c>
      <c r="K114" s="151"/>
      <c r="L114" s="155"/>
    </row>
    <row r="115" spans="2:12" s="10" customFormat="1" ht="19.899999999999999" customHeight="1">
      <c r="B115" s="150"/>
      <c r="C115" s="151"/>
      <c r="D115" s="152" t="s">
        <v>285</v>
      </c>
      <c r="E115" s="153"/>
      <c r="F115" s="153"/>
      <c r="G115" s="153"/>
      <c r="H115" s="153"/>
      <c r="I115" s="153"/>
      <c r="J115" s="154">
        <f>J205</f>
        <v>0</v>
      </c>
      <c r="K115" s="151"/>
      <c r="L115" s="155"/>
    </row>
    <row r="116" spans="2:12" s="10" customFormat="1" ht="19.899999999999999" customHeight="1">
      <c r="B116" s="150"/>
      <c r="C116" s="151"/>
      <c r="D116" s="152" t="s">
        <v>717</v>
      </c>
      <c r="E116" s="153"/>
      <c r="F116" s="153"/>
      <c r="G116" s="153"/>
      <c r="H116" s="153"/>
      <c r="I116" s="153"/>
      <c r="J116" s="154">
        <f>J207</f>
        <v>0</v>
      </c>
      <c r="K116" s="151"/>
      <c r="L116" s="155"/>
    </row>
    <row r="117" spans="2:12" s="9" customFormat="1" ht="24.95" customHeight="1">
      <c r="B117" s="144"/>
      <c r="C117" s="145"/>
      <c r="D117" s="146" t="s">
        <v>284</v>
      </c>
      <c r="E117" s="147"/>
      <c r="F117" s="147"/>
      <c r="G117" s="147"/>
      <c r="H117" s="147"/>
      <c r="I117" s="147"/>
      <c r="J117" s="148">
        <f>J209</f>
        <v>0</v>
      </c>
      <c r="K117" s="145"/>
      <c r="L117" s="149"/>
    </row>
    <row r="118" spans="2:12" s="10" customFormat="1" ht="19.899999999999999" customHeight="1">
      <c r="B118" s="150"/>
      <c r="C118" s="151"/>
      <c r="D118" s="152" t="s">
        <v>286</v>
      </c>
      <c r="E118" s="153"/>
      <c r="F118" s="153"/>
      <c r="G118" s="153"/>
      <c r="H118" s="153"/>
      <c r="I118" s="153"/>
      <c r="J118" s="154">
        <f>J210</f>
        <v>0</v>
      </c>
      <c r="K118" s="151"/>
      <c r="L118" s="155"/>
    </row>
    <row r="119" spans="2:12" s="10" customFormat="1" ht="19.899999999999999" customHeight="1">
      <c r="B119" s="150"/>
      <c r="C119" s="151"/>
      <c r="D119" s="152" t="s">
        <v>285</v>
      </c>
      <c r="E119" s="153"/>
      <c r="F119" s="153"/>
      <c r="G119" s="153"/>
      <c r="H119" s="153"/>
      <c r="I119" s="153"/>
      <c r="J119" s="154">
        <f>J213</f>
        <v>0</v>
      </c>
      <c r="K119" s="151"/>
      <c r="L119" s="155"/>
    </row>
    <row r="120" spans="2:12" s="9" customFormat="1" ht="24.95" customHeight="1">
      <c r="B120" s="144"/>
      <c r="C120" s="145"/>
      <c r="D120" s="146" t="s">
        <v>284</v>
      </c>
      <c r="E120" s="147"/>
      <c r="F120" s="147"/>
      <c r="G120" s="147"/>
      <c r="H120" s="147"/>
      <c r="I120" s="147"/>
      <c r="J120" s="148">
        <f>J216</f>
        <v>0</v>
      </c>
      <c r="K120" s="145"/>
      <c r="L120" s="149"/>
    </row>
    <row r="121" spans="2:12" s="10" customFormat="1" ht="19.899999999999999" customHeight="1">
      <c r="B121" s="150"/>
      <c r="C121" s="151"/>
      <c r="D121" s="152" t="s">
        <v>287</v>
      </c>
      <c r="E121" s="153"/>
      <c r="F121" s="153"/>
      <c r="G121" s="153"/>
      <c r="H121" s="153"/>
      <c r="I121" s="153"/>
      <c r="J121" s="154">
        <f>J217</f>
        <v>0</v>
      </c>
      <c r="K121" s="151"/>
      <c r="L121" s="155"/>
    </row>
    <row r="122" spans="2:12" s="10" customFormat="1" ht="19.899999999999999" customHeight="1">
      <c r="B122" s="150"/>
      <c r="C122" s="151"/>
      <c r="D122" s="152" t="s">
        <v>288</v>
      </c>
      <c r="E122" s="153"/>
      <c r="F122" s="153"/>
      <c r="G122" s="153"/>
      <c r="H122" s="153"/>
      <c r="I122" s="153"/>
      <c r="J122" s="154">
        <f>J220</f>
        <v>0</v>
      </c>
      <c r="K122" s="151"/>
      <c r="L122" s="155"/>
    </row>
    <row r="123" spans="2:12" s="10" customFormat="1" ht="19.899999999999999" customHeight="1">
      <c r="B123" s="150"/>
      <c r="C123" s="151"/>
      <c r="D123" s="152" t="s">
        <v>289</v>
      </c>
      <c r="E123" s="153"/>
      <c r="F123" s="153"/>
      <c r="G123" s="153"/>
      <c r="H123" s="153"/>
      <c r="I123" s="153"/>
      <c r="J123" s="154">
        <f>J223</f>
        <v>0</v>
      </c>
      <c r="K123" s="151"/>
      <c r="L123" s="155"/>
    </row>
    <row r="124" spans="2:12" s="9" customFormat="1" ht="24.95" customHeight="1">
      <c r="B124" s="144"/>
      <c r="C124" s="145"/>
      <c r="D124" s="146" t="s">
        <v>284</v>
      </c>
      <c r="E124" s="147"/>
      <c r="F124" s="147"/>
      <c r="G124" s="147"/>
      <c r="H124" s="147"/>
      <c r="I124" s="147"/>
      <c r="J124" s="148">
        <f>J225</f>
        <v>0</v>
      </c>
      <c r="K124" s="145"/>
      <c r="L124" s="149"/>
    </row>
    <row r="125" spans="2:12" s="10" customFormat="1" ht="19.899999999999999" customHeight="1">
      <c r="B125" s="150"/>
      <c r="C125" s="151"/>
      <c r="D125" s="152" t="s">
        <v>290</v>
      </c>
      <c r="E125" s="153"/>
      <c r="F125" s="153"/>
      <c r="G125" s="153"/>
      <c r="H125" s="153"/>
      <c r="I125" s="153"/>
      <c r="J125" s="154">
        <f>J226</f>
        <v>0</v>
      </c>
      <c r="K125" s="151"/>
      <c r="L125" s="155"/>
    </row>
    <row r="126" spans="2:12" s="10" customFormat="1" ht="19.899999999999999" customHeight="1">
      <c r="B126" s="150"/>
      <c r="C126" s="151"/>
      <c r="D126" s="152" t="s">
        <v>292</v>
      </c>
      <c r="E126" s="153"/>
      <c r="F126" s="153"/>
      <c r="G126" s="153"/>
      <c r="H126" s="153"/>
      <c r="I126" s="153"/>
      <c r="J126" s="154">
        <f>J228</f>
        <v>0</v>
      </c>
      <c r="K126" s="151"/>
      <c r="L126" s="155"/>
    </row>
    <row r="127" spans="2:12" s="9" customFormat="1" ht="24.95" customHeight="1">
      <c r="B127" s="144"/>
      <c r="C127" s="145"/>
      <c r="D127" s="146" t="s">
        <v>153</v>
      </c>
      <c r="E127" s="147"/>
      <c r="F127" s="147"/>
      <c r="G127" s="147"/>
      <c r="H127" s="147"/>
      <c r="I127" s="147"/>
      <c r="J127" s="148">
        <f>J231</f>
        <v>0</v>
      </c>
      <c r="K127" s="145"/>
      <c r="L127" s="149"/>
    </row>
    <row r="128" spans="2:12" s="10" customFormat="1" ht="19.899999999999999" customHeight="1">
      <c r="B128" s="150"/>
      <c r="C128" s="151"/>
      <c r="D128" s="152" t="s">
        <v>297</v>
      </c>
      <c r="E128" s="153"/>
      <c r="F128" s="153"/>
      <c r="G128" s="153"/>
      <c r="H128" s="153"/>
      <c r="I128" s="153"/>
      <c r="J128" s="154">
        <f>J232</f>
        <v>0</v>
      </c>
      <c r="K128" s="151"/>
      <c r="L128" s="155"/>
    </row>
    <row r="129" spans="2:12" s="10" customFormat="1" ht="19.899999999999999" customHeight="1">
      <c r="B129" s="150"/>
      <c r="C129" s="151"/>
      <c r="D129" s="152" t="s">
        <v>298</v>
      </c>
      <c r="E129" s="153"/>
      <c r="F129" s="153"/>
      <c r="G129" s="153"/>
      <c r="H129" s="153"/>
      <c r="I129" s="153"/>
      <c r="J129" s="154">
        <f>J234</f>
        <v>0</v>
      </c>
      <c r="K129" s="151"/>
      <c r="L129" s="155"/>
    </row>
    <row r="130" spans="2:12" s="10" customFormat="1" ht="19.899999999999999" customHeight="1">
      <c r="B130" s="150"/>
      <c r="C130" s="151"/>
      <c r="D130" s="152" t="s">
        <v>299</v>
      </c>
      <c r="E130" s="153"/>
      <c r="F130" s="153"/>
      <c r="G130" s="153"/>
      <c r="H130" s="153"/>
      <c r="I130" s="153"/>
      <c r="J130" s="154">
        <f>J236</f>
        <v>0</v>
      </c>
      <c r="K130" s="151"/>
      <c r="L130" s="155"/>
    </row>
    <row r="131" spans="2:12" s="10" customFormat="1" ht="19.899999999999999" customHeight="1">
      <c r="B131" s="150"/>
      <c r="C131" s="151"/>
      <c r="D131" s="152" t="s">
        <v>785</v>
      </c>
      <c r="E131" s="153"/>
      <c r="F131" s="153"/>
      <c r="G131" s="153"/>
      <c r="H131" s="153"/>
      <c r="I131" s="153"/>
      <c r="J131" s="154">
        <f>J238</f>
        <v>0</v>
      </c>
      <c r="K131" s="151"/>
      <c r="L131" s="155"/>
    </row>
    <row r="132" spans="2:12" s="10" customFormat="1" ht="19.899999999999999" customHeight="1">
      <c r="B132" s="150"/>
      <c r="C132" s="151"/>
      <c r="D132" s="152" t="s">
        <v>300</v>
      </c>
      <c r="E132" s="153"/>
      <c r="F132" s="153"/>
      <c r="G132" s="153"/>
      <c r="H132" s="153"/>
      <c r="I132" s="153"/>
      <c r="J132" s="154">
        <f>J240</f>
        <v>0</v>
      </c>
      <c r="K132" s="151"/>
      <c r="L132" s="155"/>
    </row>
    <row r="133" spans="2:12" s="10" customFormat="1" ht="19.899999999999999" customHeight="1">
      <c r="B133" s="150"/>
      <c r="C133" s="151"/>
      <c r="D133" s="152" t="s">
        <v>301</v>
      </c>
      <c r="E133" s="153"/>
      <c r="F133" s="153"/>
      <c r="G133" s="153"/>
      <c r="H133" s="153"/>
      <c r="I133" s="153"/>
      <c r="J133" s="154">
        <f>J242</f>
        <v>0</v>
      </c>
      <c r="K133" s="151"/>
      <c r="L133" s="155"/>
    </row>
    <row r="134" spans="2:12" s="10" customFormat="1" ht="19.899999999999999" customHeight="1">
      <c r="B134" s="150"/>
      <c r="C134" s="151"/>
      <c r="D134" s="152" t="s">
        <v>302</v>
      </c>
      <c r="E134" s="153"/>
      <c r="F134" s="153"/>
      <c r="G134" s="153"/>
      <c r="H134" s="153"/>
      <c r="I134" s="153"/>
      <c r="J134" s="154">
        <f>J244</f>
        <v>0</v>
      </c>
      <c r="K134" s="151"/>
      <c r="L134" s="155"/>
    </row>
    <row r="135" spans="2:12" s="10" customFormat="1" ht="19.899999999999999" customHeight="1">
      <c r="B135" s="150"/>
      <c r="C135" s="151"/>
      <c r="D135" s="152" t="s">
        <v>303</v>
      </c>
      <c r="E135" s="153"/>
      <c r="F135" s="153"/>
      <c r="G135" s="153"/>
      <c r="H135" s="153"/>
      <c r="I135" s="153"/>
      <c r="J135" s="154">
        <f>J246</f>
        <v>0</v>
      </c>
      <c r="K135" s="151"/>
      <c r="L135" s="155"/>
    </row>
    <row r="136" spans="2:12" s="10" customFormat="1" ht="19.899999999999999" customHeight="1">
      <c r="B136" s="150"/>
      <c r="C136" s="151"/>
      <c r="D136" s="152" t="s">
        <v>154</v>
      </c>
      <c r="E136" s="153"/>
      <c r="F136" s="153"/>
      <c r="G136" s="153"/>
      <c r="H136" s="153"/>
      <c r="I136" s="153"/>
      <c r="J136" s="154">
        <f>J248</f>
        <v>0</v>
      </c>
      <c r="K136" s="151"/>
      <c r="L136" s="155"/>
    </row>
    <row r="137" spans="2:12" s="10" customFormat="1" ht="19.899999999999999" customHeight="1">
      <c r="B137" s="150"/>
      <c r="C137" s="151"/>
      <c r="D137" s="152" t="s">
        <v>304</v>
      </c>
      <c r="E137" s="153"/>
      <c r="F137" s="153"/>
      <c r="G137" s="153"/>
      <c r="H137" s="153"/>
      <c r="I137" s="153"/>
      <c r="J137" s="154">
        <f>J253</f>
        <v>0</v>
      </c>
      <c r="K137" s="151"/>
      <c r="L137" s="155"/>
    </row>
    <row r="138" spans="2:12" s="10" customFormat="1" ht="19.899999999999999" customHeight="1">
      <c r="B138" s="150"/>
      <c r="C138" s="151"/>
      <c r="D138" s="152" t="s">
        <v>305</v>
      </c>
      <c r="E138" s="153"/>
      <c r="F138" s="153"/>
      <c r="G138" s="153"/>
      <c r="H138" s="153"/>
      <c r="I138" s="153"/>
      <c r="J138" s="154">
        <f>J256</f>
        <v>0</v>
      </c>
      <c r="K138" s="151"/>
      <c r="L138" s="155"/>
    </row>
    <row r="139" spans="2:12" s="10" customFormat="1" ht="19.899999999999999" customHeight="1">
      <c r="B139" s="150"/>
      <c r="C139" s="151"/>
      <c r="D139" s="152" t="s">
        <v>718</v>
      </c>
      <c r="E139" s="153"/>
      <c r="F139" s="153"/>
      <c r="G139" s="153"/>
      <c r="H139" s="153"/>
      <c r="I139" s="153"/>
      <c r="J139" s="154">
        <f>J261</f>
        <v>0</v>
      </c>
      <c r="K139" s="151"/>
      <c r="L139" s="155"/>
    </row>
    <row r="140" spans="2:12" s="10" customFormat="1" ht="19.899999999999999" customHeight="1">
      <c r="B140" s="150"/>
      <c r="C140" s="151"/>
      <c r="D140" s="152" t="s">
        <v>719</v>
      </c>
      <c r="E140" s="153"/>
      <c r="F140" s="153"/>
      <c r="G140" s="153"/>
      <c r="H140" s="153"/>
      <c r="I140" s="153"/>
      <c r="J140" s="154">
        <f>J264</f>
        <v>0</v>
      </c>
      <c r="K140" s="151"/>
      <c r="L140" s="155"/>
    </row>
    <row r="141" spans="2:12" s="10" customFormat="1" ht="19.899999999999999" customHeight="1">
      <c r="B141" s="150"/>
      <c r="C141" s="151"/>
      <c r="D141" s="152" t="s">
        <v>155</v>
      </c>
      <c r="E141" s="153"/>
      <c r="F141" s="153"/>
      <c r="G141" s="153"/>
      <c r="H141" s="153"/>
      <c r="I141" s="153"/>
      <c r="J141" s="154">
        <f>J267</f>
        <v>0</v>
      </c>
      <c r="K141" s="151"/>
      <c r="L141" s="155"/>
    </row>
    <row r="142" spans="2:12" s="10" customFormat="1" ht="19.899999999999999" customHeight="1">
      <c r="B142" s="150"/>
      <c r="C142" s="151"/>
      <c r="D142" s="152" t="s">
        <v>156</v>
      </c>
      <c r="E142" s="153"/>
      <c r="F142" s="153"/>
      <c r="G142" s="153"/>
      <c r="H142" s="153"/>
      <c r="I142" s="153"/>
      <c r="J142" s="154">
        <f>J271</f>
        <v>0</v>
      </c>
      <c r="K142" s="151"/>
      <c r="L142" s="155"/>
    </row>
    <row r="143" spans="2:12" s="10" customFormat="1" ht="19.899999999999999" customHeight="1">
      <c r="B143" s="150"/>
      <c r="C143" s="151"/>
      <c r="D143" s="152" t="s">
        <v>307</v>
      </c>
      <c r="E143" s="153"/>
      <c r="F143" s="153"/>
      <c r="G143" s="153"/>
      <c r="H143" s="153"/>
      <c r="I143" s="153"/>
      <c r="J143" s="154">
        <f>J273</f>
        <v>0</v>
      </c>
      <c r="K143" s="151"/>
      <c r="L143" s="155"/>
    </row>
    <row r="144" spans="2:12" s="10" customFormat="1" ht="19.899999999999999" customHeight="1">
      <c r="B144" s="150"/>
      <c r="C144" s="151"/>
      <c r="D144" s="152" t="s">
        <v>308</v>
      </c>
      <c r="E144" s="153"/>
      <c r="F144" s="153"/>
      <c r="G144" s="153"/>
      <c r="H144" s="153"/>
      <c r="I144" s="153"/>
      <c r="J144" s="154">
        <f>J279</f>
        <v>0</v>
      </c>
      <c r="K144" s="151"/>
      <c r="L144" s="155"/>
    </row>
    <row r="145" spans="1:31" s="10" customFormat="1" ht="19.899999999999999" customHeight="1">
      <c r="B145" s="150"/>
      <c r="C145" s="151"/>
      <c r="D145" s="152" t="s">
        <v>309</v>
      </c>
      <c r="E145" s="153"/>
      <c r="F145" s="153"/>
      <c r="G145" s="153"/>
      <c r="H145" s="153"/>
      <c r="I145" s="153"/>
      <c r="J145" s="154">
        <f>J282</f>
        <v>0</v>
      </c>
      <c r="K145" s="151"/>
      <c r="L145" s="155"/>
    </row>
    <row r="146" spans="1:31" s="10" customFormat="1" ht="19.899999999999999" customHeight="1">
      <c r="B146" s="150"/>
      <c r="C146" s="151"/>
      <c r="D146" s="152" t="s">
        <v>157</v>
      </c>
      <c r="E146" s="153"/>
      <c r="F146" s="153"/>
      <c r="G146" s="153"/>
      <c r="H146" s="153"/>
      <c r="I146" s="153"/>
      <c r="J146" s="154">
        <f>J284</f>
        <v>0</v>
      </c>
      <c r="K146" s="151"/>
      <c r="L146" s="155"/>
    </row>
    <row r="147" spans="1:31" s="2" customFormat="1" ht="21.75" customHeight="1">
      <c r="A147" s="31"/>
      <c r="B147" s="32"/>
      <c r="C147" s="33"/>
      <c r="D147" s="33"/>
      <c r="E147" s="33"/>
      <c r="F147" s="33"/>
      <c r="G147" s="33"/>
      <c r="H147" s="33"/>
      <c r="I147" s="33"/>
      <c r="J147" s="33"/>
      <c r="K147" s="33"/>
      <c r="L147" s="48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</row>
    <row r="148" spans="1:31" s="2" customFormat="1" ht="6.95" customHeight="1">
      <c r="A148" s="31"/>
      <c r="B148" s="51"/>
      <c r="C148" s="52"/>
      <c r="D148" s="52"/>
      <c r="E148" s="52"/>
      <c r="F148" s="52"/>
      <c r="G148" s="52"/>
      <c r="H148" s="52"/>
      <c r="I148" s="52"/>
      <c r="J148" s="52"/>
      <c r="K148" s="52"/>
      <c r="L148" s="48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</row>
    <row r="152" spans="1:31" s="2" customFormat="1" ht="6.95" customHeight="1">
      <c r="A152" s="31"/>
      <c r="B152" s="53"/>
      <c r="C152" s="54"/>
      <c r="D152" s="54"/>
      <c r="E152" s="54"/>
      <c r="F152" s="54"/>
      <c r="G152" s="54"/>
      <c r="H152" s="54"/>
      <c r="I152" s="54"/>
      <c r="J152" s="54"/>
      <c r="K152" s="54"/>
      <c r="L152" s="48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</row>
    <row r="153" spans="1:31" s="2" customFormat="1" ht="24.95" customHeight="1">
      <c r="A153" s="31"/>
      <c r="B153" s="32"/>
      <c r="C153" s="20" t="s">
        <v>158</v>
      </c>
      <c r="D153" s="33"/>
      <c r="E153" s="33"/>
      <c r="F153" s="33"/>
      <c r="G153" s="33"/>
      <c r="H153" s="33"/>
      <c r="I153" s="33"/>
      <c r="J153" s="33"/>
      <c r="K153" s="33"/>
      <c r="L153" s="48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</row>
    <row r="154" spans="1:31" s="2" customFormat="1" ht="6.95" customHeight="1">
      <c r="A154" s="31"/>
      <c r="B154" s="32"/>
      <c r="C154" s="33"/>
      <c r="D154" s="33"/>
      <c r="E154" s="33"/>
      <c r="F154" s="33"/>
      <c r="G154" s="33"/>
      <c r="H154" s="33"/>
      <c r="I154" s="33"/>
      <c r="J154" s="33"/>
      <c r="K154" s="33"/>
      <c r="L154" s="48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</row>
    <row r="155" spans="1:31" s="2" customFormat="1" ht="12" customHeight="1">
      <c r="A155" s="31"/>
      <c r="B155" s="32"/>
      <c r="C155" s="26" t="s">
        <v>14</v>
      </c>
      <c r="D155" s="33"/>
      <c r="E155" s="33"/>
      <c r="F155" s="33"/>
      <c r="G155" s="33"/>
      <c r="H155" s="33"/>
      <c r="I155" s="33"/>
      <c r="J155" s="33"/>
      <c r="K155" s="33"/>
      <c r="L155" s="48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</row>
    <row r="156" spans="1:31" s="2" customFormat="1" ht="23.25" customHeight="1">
      <c r="A156" s="31"/>
      <c r="B156" s="32"/>
      <c r="C156" s="33"/>
      <c r="D156" s="33"/>
      <c r="E156" s="337" t="str">
        <f>E7</f>
        <v>Vypracovanie proj.dokum.modernizácie riadenia križovatiek cestnou dopravnou signalizáciou s preferenciou MHD-Petržalka</v>
      </c>
      <c r="F156" s="338"/>
      <c r="G156" s="338"/>
      <c r="H156" s="338"/>
      <c r="I156" s="33"/>
      <c r="J156" s="33"/>
      <c r="K156" s="33"/>
      <c r="L156" s="48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</row>
    <row r="157" spans="1:31" s="2" customFormat="1" ht="12" customHeight="1">
      <c r="A157" s="31"/>
      <c r="B157" s="32"/>
      <c r="C157" s="26" t="s">
        <v>135</v>
      </c>
      <c r="D157" s="33"/>
      <c r="E157" s="33"/>
      <c r="F157" s="33"/>
      <c r="G157" s="33"/>
      <c r="H157" s="33"/>
      <c r="I157" s="33"/>
      <c r="J157" s="33"/>
      <c r="K157" s="33"/>
      <c r="L157" s="48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</row>
    <row r="158" spans="1:31" s="2" customFormat="1" ht="16.5" customHeight="1">
      <c r="A158" s="31"/>
      <c r="B158" s="32"/>
      <c r="C158" s="33"/>
      <c r="D158" s="33"/>
      <c r="E158" s="307" t="str">
        <f>E9</f>
        <v>105 - 105-00 Debarierizačné úpravy križovatky 545</v>
      </c>
      <c r="F158" s="336"/>
      <c r="G158" s="336"/>
      <c r="H158" s="336"/>
      <c r="I158" s="33"/>
      <c r="J158" s="33"/>
      <c r="K158" s="33"/>
      <c r="L158" s="48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spans="1:31" s="2" customFormat="1" ht="6.95" customHeight="1">
      <c r="A159" s="31"/>
      <c r="B159" s="32"/>
      <c r="C159" s="33"/>
      <c r="D159" s="33"/>
      <c r="E159" s="33"/>
      <c r="F159" s="33"/>
      <c r="G159" s="33"/>
      <c r="H159" s="33"/>
      <c r="I159" s="33"/>
      <c r="J159" s="33"/>
      <c r="K159" s="33"/>
      <c r="L159" s="48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0" spans="1:31" s="2" customFormat="1" ht="12" customHeight="1">
      <c r="A160" s="31"/>
      <c r="B160" s="32"/>
      <c r="C160" s="26" t="s">
        <v>18</v>
      </c>
      <c r="D160" s="33"/>
      <c r="E160" s="33"/>
      <c r="F160" s="24" t="str">
        <f>F12</f>
        <v>Bratislava V.</v>
      </c>
      <c r="G160" s="33"/>
      <c r="H160" s="33"/>
      <c r="I160" s="26" t="s">
        <v>20</v>
      </c>
      <c r="J160" s="63" t="str">
        <f>IF(J12="","",J12)</f>
        <v>19. 11. 2020</v>
      </c>
      <c r="K160" s="33"/>
      <c r="L160" s="48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</row>
    <row r="161" spans="1:65" s="2" customFormat="1" ht="6.95" customHeight="1">
      <c r="A161" s="31"/>
      <c r="B161" s="32"/>
      <c r="C161" s="33"/>
      <c r="D161" s="33"/>
      <c r="E161" s="33"/>
      <c r="F161" s="33"/>
      <c r="G161" s="33"/>
      <c r="H161" s="33"/>
      <c r="I161" s="33"/>
      <c r="J161" s="33"/>
      <c r="K161" s="33"/>
      <c r="L161" s="48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</row>
    <row r="162" spans="1:65" s="2" customFormat="1" ht="15.2" customHeight="1">
      <c r="A162" s="31"/>
      <c r="B162" s="32"/>
      <c r="C162" s="26" t="s">
        <v>22</v>
      </c>
      <c r="D162" s="33"/>
      <c r="E162" s="33"/>
      <c r="F162" s="24" t="str">
        <f>E15</f>
        <v>Hlavné mesto Slovenskej republiky BRATISLAVA</v>
      </c>
      <c r="G162" s="33"/>
      <c r="H162" s="33"/>
      <c r="I162" s="26" t="s">
        <v>28</v>
      </c>
      <c r="J162" s="29" t="str">
        <f>E21</f>
        <v xml:space="preserve"> </v>
      </c>
      <c r="K162" s="33"/>
      <c r="L162" s="48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</row>
    <row r="163" spans="1:65" s="2" customFormat="1" ht="15.2" customHeight="1">
      <c r="A163" s="31"/>
      <c r="B163" s="32"/>
      <c r="C163" s="26" t="s">
        <v>26</v>
      </c>
      <c r="D163" s="33"/>
      <c r="E163" s="33"/>
      <c r="F163" s="24" t="str">
        <f>IF(E18="","",E18)</f>
        <v>Vyplň údaj</v>
      </c>
      <c r="G163" s="33"/>
      <c r="H163" s="33"/>
      <c r="I163" s="26" t="s">
        <v>30</v>
      </c>
      <c r="J163" s="29" t="str">
        <f>E24</f>
        <v xml:space="preserve"> </v>
      </c>
      <c r="K163" s="33"/>
      <c r="L163" s="48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spans="1:65" s="2" customFormat="1" ht="10.35" customHeight="1">
      <c r="A164" s="31"/>
      <c r="B164" s="32"/>
      <c r="C164" s="33"/>
      <c r="D164" s="33"/>
      <c r="E164" s="33"/>
      <c r="F164" s="33"/>
      <c r="G164" s="33"/>
      <c r="H164" s="33"/>
      <c r="I164" s="33"/>
      <c r="J164" s="33"/>
      <c r="K164" s="33"/>
      <c r="L164" s="48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spans="1:65" s="11" customFormat="1" ht="29.25" customHeight="1">
      <c r="A165" s="156"/>
      <c r="B165" s="157"/>
      <c r="C165" s="158" t="s">
        <v>159</v>
      </c>
      <c r="D165" s="159" t="s">
        <v>57</v>
      </c>
      <c r="E165" s="159" t="s">
        <v>53</v>
      </c>
      <c r="F165" s="159" t="s">
        <v>54</v>
      </c>
      <c r="G165" s="159" t="s">
        <v>160</v>
      </c>
      <c r="H165" s="159" t="s">
        <v>161</v>
      </c>
      <c r="I165" s="159" t="s">
        <v>162</v>
      </c>
      <c r="J165" s="160" t="s">
        <v>139</v>
      </c>
      <c r="K165" s="161" t="s">
        <v>163</v>
      </c>
      <c r="L165" s="162"/>
      <c r="M165" s="72" t="s">
        <v>1</v>
      </c>
      <c r="N165" s="73" t="s">
        <v>36</v>
      </c>
      <c r="O165" s="73" t="s">
        <v>164</v>
      </c>
      <c r="P165" s="73" t="s">
        <v>165</v>
      </c>
      <c r="Q165" s="73" t="s">
        <v>166</v>
      </c>
      <c r="R165" s="73" t="s">
        <v>167</v>
      </c>
      <c r="S165" s="73" t="s">
        <v>168</v>
      </c>
      <c r="T165" s="74" t="s">
        <v>169</v>
      </c>
      <c r="U165" s="156"/>
      <c r="V165" s="156"/>
      <c r="W165" s="156"/>
      <c r="X165" s="156"/>
      <c r="Y165" s="156"/>
      <c r="Z165" s="156"/>
      <c r="AA165" s="156"/>
      <c r="AB165" s="156"/>
      <c r="AC165" s="156"/>
      <c r="AD165" s="156"/>
      <c r="AE165" s="156"/>
    </row>
    <row r="166" spans="1:65" s="2" customFormat="1" ht="22.9" customHeight="1">
      <c r="A166" s="31"/>
      <c r="B166" s="32"/>
      <c r="C166" s="79" t="s">
        <v>140</v>
      </c>
      <c r="D166" s="33"/>
      <c r="E166" s="33"/>
      <c r="F166" s="33"/>
      <c r="G166" s="33"/>
      <c r="H166" s="33"/>
      <c r="I166" s="33"/>
      <c r="J166" s="163">
        <f>BK166</f>
        <v>0</v>
      </c>
      <c r="K166" s="33"/>
      <c r="L166" s="36"/>
      <c r="M166" s="75"/>
      <c r="N166" s="164"/>
      <c r="O166" s="76"/>
      <c r="P166" s="165">
        <f>P167+P178+P202+P209+P216+P225+P231</f>
        <v>0</v>
      </c>
      <c r="Q166" s="76"/>
      <c r="R166" s="165">
        <f>R167+R178+R202+R209+R216+R225+R231</f>
        <v>413.88813040000002</v>
      </c>
      <c r="S166" s="76"/>
      <c r="T166" s="166">
        <f>T167+T178+T202+T209+T216+T225+T231</f>
        <v>257.18880000000001</v>
      </c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T166" s="14" t="s">
        <v>71</v>
      </c>
      <c r="AU166" s="14" t="s">
        <v>141</v>
      </c>
      <c r="BK166" s="167">
        <f>BK167+BK178+BK202+BK209+BK216+BK225+BK231</f>
        <v>0</v>
      </c>
    </row>
    <row r="167" spans="1:65" s="12" customFormat="1" ht="25.9" customHeight="1">
      <c r="B167" s="168"/>
      <c r="C167" s="169"/>
      <c r="D167" s="170" t="s">
        <v>71</v>
      </c>
      <c r="E167" s="171" t="s">
        <v>170</v>
      </c>
      <c r="F167" s="171" t="s">
        <v>171</v>
      </c>
      <c r="G167" s="169"/>
      <c r="H167" s="169"/>
      <c r="I167" s="172"/>
      <c r="J167" s="173">
        <f>BK167</f>
        <v>0</v>
      </c>
      <c r="K167" s="169"/>
      <c r="L167" s="174"/>
      <c r="M167" s="175"/>
      <c r="N167" s="176"/>
      <c r="O167" s="176"/>
      <c r="P167" s="177">
        <f>P168+P170+P172+P174+P176</f>
        <v>0</v>
      </c>
      <c r="Q167" s="176"/>
      <c r="R167" s="177">
        <f>R168+R170+R172+R174+R176</f>
        <v>0</v>
      </c>
      <c r="S167" s="176"/>
      <c r="T167" s="178">
        <f>T168+T170+T172+T174+T176</f>
        <v>0</v>
      </c>
      <c r="AR167" s="179" t="s">
        <v>80</v>
      </c>
      <c r="AT167" s="180" t="s">
        <v>71</v>
      </c>
      <c r="AU167" s="180" t="s">
        <v>72</v>
      </c>
      <c r="AY167" s="179" t="s">
        <v>172</v>
      </c>
      <c r="BK167" s="181">
        <f>BK168+BK170+BK172+BK174+BK176</f>
        <v>0</v>
      </c>
    </row>
    <row r="168" spans="1:65" s="12" customFormat="1" ht="22.9" customHeight="1">
      <c r="B168" s="168"/>
      <c r="C168" s="169"/>
      <c r="D168" s="170" t="s">
        <v>71</v>
      </c>
      <c r="E168" s="182" t="s">
        <v>173</v>
      </c>
      <c r="F168" s="182" t="s">
        <v>174</v>
      </c>
      <c r="G168" s="169"/>
      <c r="H168" s="169"/>
      <c r="I168" s="172"/>
      <c r="J168" s="183">
        <f>BK168</f>
        <v>0</v>
      </c>
      <c r="K168" s="169"/>
      <c r="L168" s="174"/>
      <c r="M168" s="175"/>
      <c r="N168" s="176"/>
      <c r="O168" s="176"/>
      <c r="P168" s="177">
        <f>P169</f>
        <v>0</v>
      </c>
      <c r="Q168" s="176"/>
      <c r="R168" s="177">
        <f>R169</f>
        <v>0</v>
      </c>
      <c r="S168" s="176"/>
      <c r="T168" s="178">
        <f>T169</f>
        <v>0</v>
      </c>
      <c r="AR168" s="179" t="s">
        <v>80</v>
      </c>
      <c r="AT168" s="180" t="s">
        <v>71</v>
      </c>
      <c r="AU168" s="180" t="s">
        <v>80</v>
      </c>
      <c r="AY168" s="179" t="s">
        <v>172</v>
      </c>
      <c r="BK168" s="181">
        <f>BK169</f>
        <v>0</v>
      </c>
    </row>
    <row r="169" spans="1:65" s="2" customFormat="1" ht="24.2" customHeight="1">
      <c r="A169" s="31"/>
      <c r="B169" s="32"/>
      <c r="C169" s="184" t="s">
        <v>80</v>
      </c>
      <c r="D169" s="184" t="s">
        <v>175</v>
      </c>
      <c r="E169" s="185" t="s">
        <v>786</v>
      </c>
      <c r="F169" s="186" t="s">
        <v>787</v>
      </c>
      <c r="G169" s="187" t="s">
        <v>178</v>
      </c>
      <c r="H169" s="188">
        <v>1</v>
      </c>
      <c r="I169" s="189"/>
      <c r="J169" s="188">
        <f>ROUND(I169*H169,2)</f>
        <v>0</v>
      </c>
      <c r="K169" s="190"/>
      <c r="L169" s="36"/>
      <c r="M169" s="191" t="s">
        <v>1</v>
      </c>
      <c r="N169" s="192" t="s">
        <v>38</v>
      </c>
      <c r="O169" s="68"/>
      <c r="P169" s="193">
        <f>O169*H169</f>
        <v>0</v>
      </c>
      <c r="Q169" s="193">
        <v>0</v>
      </c>
      <c r="R169" s="193">
        <f>Q169*H169</f>
        <v>0</v>
      </c>
      <c r="S169" s="193">
        <v>0</v>
      </c>
      <c r="T169" s="194">
        <f>S169*H169</f>
        <v>0</v>
      </c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R169" s="195" t="s">
        <v>179</v>
      </c>
      <c r="AT169" s="195" t="s">
        <v>175</v>
      </c>
      <c r="AU169" s="195" t="s">
        <v>180</v>
      </c>
      <c r="AY169" s="14" t="s">
        <v>172</v>
      </c>
      <c r="BE169" s="196">
        <f>IF(N169="základná",J169,0)</f>
        <v>0</v>
      </c>
      <c r="BF169" s="196">
        <f>IF(N169="znížená",J169,0)</f>
        <v>0</v>
      </c>
      <c r="BG169" s="196">
        <f>IF(N169="zákl. prenesená",J169,0)</f>
        <v>0</v>
      </c>
      <c r="BH169" s="196">
        <f>IF(N169="zníž. prenesená",J169,0)</f>
        <v>0</v>
      </c>
      <c r="BI169" s="196">
        <f>IF(N169="nulová",J169,0)</f>
        <v>0</v>
      </c>
      <c r="BJ169" s="14" t="s">
        <v>180</v>
      </c>
      <c r="BK169" s="196">
        <f>ROUND(I169*H169,2)</f>
        <v>0</v>
      </c>
      <c r="BL169" s="14" t="s">
        <v>179</v>
      </c>
      <c r="BM169" s="195" t="s">
        <v>788</v>
      </c>
    </row>
    <row r="170" spans="1:65" s="12" customFormat="1" ht="22.9" customHeight="1">
      <c r="B170" s="168"/>
      <c r="C170" s="169"/>
      <c r="D170" s="170" t="s">
        <v>71</v>
      </c>
      <c r="E170" s="182" t="s">
        <v>182</v>
      </c>
      <c r="F170" s="182" t="s">
        <v>183</v>
      </c>
      <c r="G170" s="169"/>
      <c r="H170" s="169"/>
      <c r="I170" s="172"/>
      <c r="J170" s="183">
        <f>BK170</f>
        <v>0</v>
      </c>
      <c r="K170" s="169"/>
      <c r="L170" s="174"/>
      <c r="M170" s="175"/>
      <c r="N170" s="176"/>
      <c r="O170" s="176"/>
      <c r="P170" s="177">
        <f>P171</f>
        <v>0</v>
      </c>
      <c r="Q170" s="176"/>
      <c r="R170" s="177">
        <f>R171</f>
        <v>0</v>
      </c>
      <c r="S170" s="176"/>
      <c r="T170" s="178">
        <f>T171</f>
        <v>0</v>
      </c>
      <c r="AR170" s="179" t="s">
        <v>80</v>
      </c>
      <c r="AT170" s="180" t="s">
        <v>71</v>
      </c>
      <c r="AU170" s="180" t="s">
        <v>80</v>
      </c>
      <c r="AY170" s="179" t="s">
        <v>172</v>
      </c>
      <c r="BK170" s="181">
        <f>BK171</f>
        <v>0</v>
      </c>
    </row>
    <row r="171" spans="1:65" s="2" customFormat="1" ht="37.9" customHeight="1">
      <c r="A171" s="31"/>
      <c r="B171" s="32"/>
      <c r="C171" s="184" t="s">
        <v>180</v>
      </c>
      <c r="D171" s="184" t="s">
        <v>175</v>
      </c>
      <c r="E171" s="185" t="s">
        <v>789</v>
      </c>
      <c r="F171" s="186" t="s">
        <v>790</v>
      </c>
      <c r="G171" s="187" t="s">
        <v>178</v>
      </c>
      <c r="H171" s="188">
        <v>1</v>
      </c>
      <c r="I171" s="189"/>
      <c r="J171" s="188">
        <f>ROUND(I171*H171,2)</f>
        <v>0</v>
      </c>
      <c r="K171" s="190"/>
      <c r="L171" s="36"/>
      <c r="M171" s="191" t="s">
        <v>1</v>
      </c>
      <c r="N171" s="192" t="s">
        <v>38</v>
      </c>
      <c r="O171" s="68"/>
      <c r="P171" s="193">
        <f>O171*H171</f>
        <v>0</v>
      </c>
      <c r="Q171" s="193">
        <v>0</v>
      </c>
      <c r="R171" s="193">
        <f>Q171*H171</f>
        <v>0</v>
      </c>
      <c r="S171" s="193">
        <v>0</v>
      </c>
      <c r="T171" s="194">
        <f>S171*H171</f>
        <v>0</v>
      </c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R171" s="195" t="s">
        <v>179</v>
      </c>
      <c r="AT171" s="195" t="s">
        <v>175</v>
      </c>
      <c r="AU171" s="195" t="s">
        <v>180</v>
      </c>
      <c r="AY171" s="14" t="s">
        <v>172</v>
      </c>
      <c r="BE171" s="196">
        <f>IF(N171="základná",J171,0)</f>
        <v>0</v>
      </c>
      <c r="BF171" s="196">
        <f>IF(N171="znížená",J171,0)</f>
        <v>0</v>
      </c>
      <c r="BG171" s="196">
        <f>IF(N171="zákl. prenesená",J171,0)</f>
        <v>0</v>
      </c>
      <c r="BH171" s="196">
        <f>IF(N171="zníž. prenesená",J171,0)</f>
        <v>0</v>
      </c>
      <c r="BI171" s="196">
        <f>IF(N171="nulová",J171,0)</f>
        <v>0</v>
      </c>
      <c r="BJ171" s="14" t="s">
        <v>180</v>
      </c>
      <c r="BK171" s="196">
        <f>ROUND(I171*H171,2)</f>
        <v>0</v>
      </c>
      <c r="BL171" s="14" t="s">
        <v>179</v>
      </c>
      <c r="BM171" s="195" t="s">
        <v>791</v>
      </c>
    </row>
    <row r="172" spans="1:65" s="12" customFormat="1" ht="22.9" customHeight="1">
      <c r="B172" s="168"/>
      <c r="C172" s="169"/>
      <c r="D172" s="170" t="s">
        <v>71</v>
      </c>
      <c r="E172" s="182" t="s">
        <v>187</v>
      </c>
      <c r="F172" s="182" t="s">
        <v>188</v>
      </c>
      <c r="G172" s="169"/>
      <c r="H172" s="169"/>
      <c r="I172" s="172"/>
      <c r="J172" s="183">
        <f>BK172</f>
        <v>0</v>
      </c>
      <c r="K172" s="169"/>
      <c r="L172" s="174"/>
      <c r="M172" s="175"/>
      <c r="N172" s="176"/>
      <c r="O172" s="176"/>
      <c r="P172" s="177">
        <f>P173</f>
        <v>0</v>
      </c>
      <c r="Q172" s="176"/>
      <c r="R172" s="177">
        <f>R173</f>
        <v>0</v>
      </c>
      <c r="S172" s="176"/>
      <c r="T172" s="178">
        <f>T173</f>
        <v>0</v>
      </c>
      <c r="AR172" s="179" t="s">
        <v>80</v>
      </c>
      <c r="AT172" s="180" t="s">
        <v>71</v>
      </c>
      <c r="AU172" s="180" t="s">
        <v>80</v>
      </c>
      <c r="AY172" s="179" t="s">
        <v>172</v>
      </c>
      <c r="BK172" s="181">
        <f>BK173</f>
        <v>0</v>
      </c>
    </row>
    <row r="173" spans="1:65" s="2" customFormat="1" ht="37.9" customHeight="1">
      <c r="A173" s="31"/>
      <c r="B173" s="32"/>
      <c r="C173" s="184" t="s">
        <v>189</v>
      </c>
      <c r="D173" s="184" t="s">
        <v>175</v>
      </c>
      <c r="E173" s="185" t="s">
        <v>792</v>
      </c>
      <c r="F173" s="186" t="s">
        <v>793</v>
      </c>
      <c r="G173" s="187" t="s">
        <v>178</v>
      </c>
      <c r="H173" s="188">
        <v>1</v>
      </c>
      <c r="I173" s="189"/>
      <c r="J173" s="188">
        <f>ROUND(I173*H173,2)</f>
        <v>0</v>
      </c>
      <c r="K173" s="190"/>
      <c r="L173" s="36"/>
      <c r="M173" s="191" t="s">
        <v>1</v>
      </c>
      <c r="N173" s="192" t="s">
        <v>38</v>
      </c>
      <c r="O173" s="68"/>
      <c r="P173" s="193">
        <f>O173*H173</f>
        <v>0</v>
      </c>
      <c r="Q173" s="193">
        <v>0</v>
      </c>
      <c r="R173" s="193">
        <f>Q173*H173</f>
        <v>0</v>
      </c>
      <c r="S173" s="193">
        <v>0</v>
      </c>
      <c r="T173" s="194">
        <f>S173*H173</f>
        <v>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R173" s="195" t="s">
        <v>179</v>
      </c>
      <c r="AT173" s="195" t="s">
        <v>175</v>
      </c>
      <c r="AU173" s="195" t="s">
        <v>180</v>
      </c>
      <c r="AY173" s="14" t="s">
        <v>172</v>
      </c>
      <c r="BE173" s="196">
        <f>IF(N173="základná",J173,0)</f>
        <v>0</v>
      </c>
      <c r="BF173" s="196">
        <f>IF(N173="znížená",J173,0)</f>
        <v>0</v>
      </c>
      <c r="BG173" s="196">
        <f>IF(N173="zákl. prenesená",J173,0)</f>
        <v>0</v>
      </c>
      <c r="BH173" s="196">
        <f>IF(N173="zníž. prenesená",J173,0)</f>
        <v>0</v>
      </c>
      <c r="BI173" s="196">
        <f>IF(N173="nulová",J173,0)</f>
        <v>0</v>
      </c>
      <c r="BJ173" s="14" t="s">
        <v>180</v>
      </c>
      <c r="BK173" s="196">
        <f>ROUND(I173*H173,2)</f>
        <v>0</v>
      </c>
      <c r="BL173" s="14" t="s">
        <v>179</v>
      </c>
      <c r="BM173" s="195" t="s">
        <v>794</v>
      </c>
    </row>
    <row r="174" spans="1:65" s="12" customFormat="1" ht="22.9" customHeight="1">
      <c r="B174" s="168"/>
      <c r="C174" s="169"/>
      <c r="D174" s="170" t="s">
        <v>71</v>
      </c>
      <c r="E174" s="182" t="s">
        <v>193</v>
      </c>
      <c r="F174" s="182" t="s">
        <v>194</v>
      </c>
      <c r="G174" s="169"/>
      <c r="H174" s="169"/>
      <c r="I174" s="172"/>
      <c r="J174" s="183">
        <f>BK174</f>
        <v>0</v>
      </c>
      <c r="K174" s="169"/>
      <c r="L174" s="174"/>
      <c r="M174" s="175"/>
      <c r="N174" s="176"/>
      <c r="O174" s="176"/>
      <c r="P174" s="177">
        <f>P175</f>
        <v>0</v>
      </c>
      <c r="Q174" s="176"/>
      <c r="R174" s="177">
        <f>R175</f>
        <v>0</v>
      </c>
      <c r="S174" s="176"/>
      <c r="T174" s="178">
        <f>T175</f>
        <v>0</v>
      </c>
      <c r="AR174" s="179" t="s">
        <v>80</v>
      </c>
      <c r="AT174" s="180" t="s">
        <v>71</v>
      </c>
      <c r="AU174" s="180" t="s">
        <v>80</v>
      </c>
      <c r="AY174" s="179" t="s">
        <v>172</v>
      </c>
      <c r="BK174" s="181">
        <f>BK175</f>
        <v>0</v>
      </c>
    </row>
    <row r="175" spans="1:65" s="2" customFormat="1" ht="24.2" customHeight="1">
      <c r="A175" s="31"/>
      <c r="B175" s="32"/>
      <c r="C175" s="184" t="s">
        <v>179</v>
      </c>
      <c r="D175" s="184" t="s">
        <v>175</v>
      </c>
      <c r="E175" s="185" t="s">
        <v>795</v>
      </c>
      <c r="F175" s="186" t="s">
        <v>796</v>
      </c>
      <c r="G175" s="187" t="s">
        <v>178</v>
      </c>
      <c r="H175" s="188">
        <v>1</v>
      </c>
      <c r="I175" s="189"/>
      <c r="J175" s="188">
        <f>ROUND(I175*H175,2)</f>
        <v>0</v>
      </c>
      <c r="K175" s="190"/>
      <c r="L175" s="36"/>
      <c r="M175" s="191" t="s">
        <v>1</v>
      </c>
      <c r="N175" s="192" t="s">
        <v>38</v>
      </c>
      <c r="O175" s="68"/>
      <c r="P175" s="193">
        <f>O175*H175</f>
        <v>0</v>
      </c>
      <c r="Q175" s="193">
        <v>0</v>
      </c>
      <c r="R175" s="193">
        <f>Q175*H175</f>
        <v>0</v>
      </c>
      <c r="S175" s="193">
        <v>0</v>
      </c>
      <c r="T175" s="194">
        <f>S175*H175</f>
        <v>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R175" s="195" t="s">
        <v>179</v>
      </c>
      <c r="AT175" s="195" t="s">
        <v>175</v>
      </c>
      <c r="AU175" s="195" t="s">
        <v>180</v>
      </c>
      <c r="AY175" s="14" t="s">
        <v>172</v>
      </c>
      <c r="BE175" s="196">
        <f>IF(N175="základná",J175,0)</f>
        <v>0</v>
      </c>
      <c r="BF175" s="196">
        <f>IF(N175="znížená",J175,0)</f>
        <v>0</v>
      </c>
      <c r="BG175" s="196">
        <f>IF(N175="zákl. prenesená",J175,0)</f>
        <v>0</v>
      </c>
      <c r="BH175" s="196">
        <f>IF(N175="zníž. prenesená",J175,0)</f>
        <v>0</v>
      </c>
      <c r="BI175" s="196">
        <f>IF(N175="nulová",J175,0)</f>
        <v>0</v>
      </c>
      <c r="BJ175" s="14" t="s">
        <v>180</v>
      </c>
      <c r="BK175" s="196">
        <f>ROUND(I175*H175,2)</f>
        <v>0</v>
      </c>
      <c r="BL175" s="14" t="s">
        <v>179</v>
      </c>
      <c r="BM175" s="195" t="s">
        <v>797</v>
      </c>
    </row>
    <row r="176" spans="1:65" s="12" customFormat="1" ht="22.9" customHeight="1">
      <c r="B176" s="168"/>
      <c r="C176" s="169"/>
      <c r="D176" s="170" t="s">
        <v>71</v>
      </c>
      <c r="E176" s="182" t="s">
        <v>198</v>
      </c>
      <c r="F176" s="182" t="s">
        <v>199</v>
      </c>
      <c r="G176" s="169"/>
      <c r="H176" s="169"/>
      <c r="I176" s="172"/>
      <c r="J176" s="183">
        <f>BK176</f>
        <v>0</v>
      </c>
      <c r="K176" s="169"/>
      <c r="L176" s="174"/>
      <c r="M176" s="175"/>
      <c r="N176" s="176"/>
      <c r="O176" s="176"/>
      <c r="P176" s="177">
        <f>P177</f>
        <v>0</v>
      </c>
      <c r="Q176" s="176"/>
      <c r="R176" s="177">
        <f>R177</f>
        <v>0</v>
      </c>
      <c r="S176" s="176"/>
      <c r="T176" s="178">
        <f>T177</f>
        <v>0</v>
      </c>
      <c r="AR176" s="179" t="s">
        <v>80</v>
      </c>
      <c r="AT176" s="180" t="s">
        <v>71</v>
      </c>
      <c r="AU176" s="180" t="s">
        <v>80</v>
      </c>
      <c r="AY176" s="179" t="s">
        <v>172</v>
      </c>
      <c r="BK176" s="181">
        <f>BK177</f>
        <v>0</v>
      </c>
    </row>
    <row r="177" spans="1:65" s="2" customFormat="1" ht="24.2" customHeight="1">
      <c r="A177" s="31"/>
      <c r="B177" s="32"/>
      <c r="C177" s="184" t="s">
        <v>200</v>
      </c>
      <c r="D177" s="184" t="s">
        <v>175</v>
      </c>
      <c r="E177" s="185" t="s">
        <v>798</v>
      </c>
      <c r="F177" s="186" t="s">
        <v>799</v>
      </c>
      <c r="G177" s="187" t="s">
        <v>178</v>
      </c>
      <c r="H177" s="188">
        <v>1</v>
      </c>
      <c r="I177" s="189"/>
      <c r="J177" s="188">
        <f>ROUND(I177*H177,2)</f>
        <v>0</v>
      </c>
      <c r="K177" s="190"/>
      <c r="L177" s="36"/>
      <c r="M177" s="191" t="s">
        <v>1</v>
      </c>
      <c r="N177" s="192" t="s">
        <v>38</v>
      </c>
      <c r="O177" s="68"/>
      <c r="P177" s="193">
        <f>O177*H177</f>
        <v>0</v>
      </c>
      <c r="Q177" s="193">
        <v>0</v>
      </c>
      <c r="R177" s="193">
        <f>Q177*H177</f>
        <v>0</v>
      </c>
      <c r="S177" s="193">
        <v>0</v>
      </c>
      <c r="T177" s="194">
        <f>S177*H177</f>
        <v>0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R177" s="195" t="s">
        <v>179</v>
      </c>
      <c r="AT177" s="195" t="s">
        <v>175</v>
      </c>
      <c r="AU177" s="195" t="s">
        <v>180</v>
      </c>
      <c r="AY177" s="14" t="s">
        <v>172</v>
      </c>
      <c r="BE177" s="196">
        <f>IF(N177="základná",J177,0)</f>
        <v>0</v>
      </c>
      <c r="BF177" s="196">
        <f>IF(N177="znížená",J177,0)</f>
        <v>0</v>
      </c>
      <c r="BG177" s="196">
        <f>IF(N177="zákl. prenesená",J177,0)</f>
        <v>0</v>
      </c>
      <c r="BH177" s="196">
        <f>IF(N177="zníž. prenesená",J177,0)</f>
        <v>0</v>
      </c>
      <c r="BI177" s="196">
        <f>IF(N177="nulová",J177,0)</f>
        <v>0</v>
      </c>
      <c r="BJ177" s="14" t="s">
        <v>180</v>
      </c>
      <c r="BK177" s="196">
        <f>ROUND(I177*H177,2)</f>
        <v>0</v>
      </c>
      <c r="BL177" s="14" t="s">
        <v>179</v>
      </c>
      <c r="BM177" s="195" t="s">
        <v>800</v>
      </c>
    </row>
    <row r="178" spans="1:65" s="12" customFormat="1" ht="25.9" customHeight="1">
      <c r="B178" s="168"/>
      <c r="C178" s="169"/>
      <c r="D178" s="170" t="s">
        <v>71</v>
      </c>
      <c r="E178" s="171" t="s">
        <v>204</v>
      </c>
      <c r="F178" s="171" t="s">
        <v>205</v>
      </c>
      <c r="G178" s="169"/>
      <c r="H178" s="169"/>
      <c r="I178" s="172"/>
      <c r="J178" s="173">
        <f>BK178</f>
        <v>0</v>
      </c>
      <c r="K178" s="169"/>
      <c r="L178" s="174"/>
      <c r="M178" s="175"/>
      <c r="N178" s="176"/>
      <c r="O178" s="176"/>
      <c r="P178" s="177">
        <f>P179+P182+P185+P188+P191+P193+P196+P198+P200</f>
        <v>0</v>
      </c>
      <c r="Q178" s="176"/>
      <c r="R178" s="177">
        <f>R179+R182+R185+R188+R191+R193+R196+R198+R200</f>
        <v>22.55941</v>
      </c>
      <c r="S178" s="176"/>
      <c r="T178" s="178">
        <f>T179+T182+T185+T188+T191+T193+T196+T198+T200</f>
        <v>257.18880000000001</v>
      </c>
      <c r="AR178" s="179" t="s">
        <v>80</v>
      </c>
      <c r="AT178" s="180" t="s">
        <v>71</v>
      </c>
      <c r="AU178" s="180" t="s">
        <v>72</v>
      </c>
      <c r="AY178" s="179" t="s">
        <v>172</v>
      </c>
      <c r="BK178" s="181">
        <f>BK179+BK182+BK185+BK188+BK191+BK193+BK196+BK198+BK200</f>
        <v>0</v>
      </c>
    </row>
    <row r="179" spans="1:65" s="12" customFormat="1" ht="22.9" customHeight="1">
      <c r="B179" s="168"/>
      <c r="C179" s="169"/>
      <c r="D179" s="170" t="s">
        <v>71</v>
      </c>
      <c r="E179" s="182" t="s">
        <v>339</v>
      </c>
      <c r="F179" s="182" t="s">
        <v>340</v>
      </c>
      <c r="G179" s="169"/>
      <c r="H179" s="169"/>
      <c r="I179" s="172"/>
      <c r="J179" s="183">
        <f>BK179</f>
        <v>0</v>
      </c>
      <c r="K179" s="169"/>
      <c r="L179" s="174"/>
      <c r="M179" s="175"/>
      <c r="N179" s="176"/>
      <c r="O179" s="176"/>
      <c r="P179" s="177">
        <f>SUM(P180:P181)</f>
        <v>0</v>
      </c>
      <c r="Q179" s="176"/>
      <c r="R179" s="177">
        <f>SUM(R180:R181)</f>
        <v>0</v>
      </c>
      <c r="S179" s="176"/>
      <c r="T179" s="178">
        <f>SUM(T180:T181)</f>
        <v>28.3048</v>
      </c>
      <c r="AR179" s="179" t="s">
        <v>80</v>
      </c>
      <c r="AT179" s="180" t="s">
        <v>71</v>
      </c>
      <c r="AU179" s="180" t="s">
        <v>80</v>
      </c>
      <c r="AY179" s="179" t="s">
        <v>172</v>
      </c>
      <c r="BK179" s="181">
        <f>SUM(BK180:BK181)</f>
        <v>0</v>
      </c>
    </row>
    <row r="180" spans="1:65" s="2" customFormat="1" ht="24.2" customHeight="1">
      <c r="A180" s="31"/>
      <c r="B180" s="32"/>
      <c r="C180" s="184" t="s">
        <v>208</v>
      </c>
      <c r="D180" s="184" t="s">
        <v>175</v>
      </c>
      <c r="E180" s="185" t="s">
        <v>341</v>
      </c>
      <c r="F180" s="186" t="s">
        <v>342</v>
      </c>
      <c r="G180" s="187" t="s">
        <v>235</v>
      </c>
      <c r="H180" s="188">
        <v>190.1</v>
      </c>
      <c r="I180" s="189"/>
      <c r="J180" s="188">
        <f>ROUND(I180*H180,2)</f>
        <v>0</v>
      </c>
      <c r="K180" s="190"/>
      <c r="L180" s="36"/>
      <c r="M180" s="191" t="s">
        <v>1</v>
      </c>
      <c r="N180" s="192" t="s">
        <v>38</v>
      </c>
      <c r="O180" s="68"/>
      <c r="P180" s="193">
        <f>O180*H180</f>
        <v>0</v>
      </c>
      <c r="Q180" s="193">
        <v>0</v>
      </c>
      <c r="R180" s="193">
        <f>Q180*H180</f>
        <v>0</v>
      </c>
      <c r="S180" s="193">
        <v>9.8000000000000004E-2</v>
      </c>
      <c r="T180" s="194">
        <f>S180*H180</f>
        <v>18.629799999999999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95" t="s">
        <v>179</v>
      </c>
      <c r="AT180" s="195" t="s">
        <v>175</v>
      </c>
      <c r="AU180" s="195" t="s">
        <v>180</v>
      </c>
      <c r="AY180" s="14" t="s">
        <v>172</v>
      </c>
      <c r="BE180" s="196">
        <f>IF(N180="základná",J180,0)</f>
        <v>0</v>
      </c>
      <c r="BF180" s="196">
        <f>IF(N180="znížená",J180,0)</f>
        <v>0</v>
      </c>
      <c r="BG180" s="196">
        <f>IF(N180="zákl. prenesená",J180,0)</f>
        <v>0</v>
      </c>
      <c r="BH180" s="196">
        <f>IF(N180="zníž. prenesená",J180,0)</f>
        <v>0</v>
      </c>
      <c r="BI180" s="196">
        <f>IF(N180="nulová",J180,0)</f>
        <v>0</v>
      </c>
      <c r="BJ180" s="14" t="s">
        <v>180</v>
      </c>
      <c r="BK180" s="196">
        <f>ROUND(I180*H180,2)</f>
        <v>0</v>
      </c>
      <c r="BL180" s="14" t="s">
        <v>179</v>
      </c>
      <c r="BM180" s="195" t="s">
        <v>343</v>
      </c>
    </row>
    <row r="181" spans="1:65" s="2" customFormat="1" ht="24.2" customHeight="1">
      <c r="A181" s="31"/>
      <c r="B181" s="32"/>
      <c r="C181" s="184" t="s">
        <v>215</v>
      </c>
      <c r="D181" s="184" t="s">
        <v>175</v>
      </c>
      <c r="E181" s="185" t="s">
        <v>344</v>
      </c>
      <c r="F181" s="186" t="s">
        <v>345</v>
      </c>
      <c r="G181" s="187" t="s">
        <v>235</v>
      </c>
      <c r="H181" s="188">
        <v>21.5</v>
      </c>
      <c r="I181" s="189"/>
      <c r="J181" s="188">
        <f>ROUND(I181*H181,2)</f>
        <v>0</v>
      </c>
      <c r="K181" s="190"/>
      <c r="L181" s="36"/>
      <c r="M181" s="191" t="s">
        <v>1</v>
      </c>
      <c r="N181" s="192" t="s">
        <v>38</v>
      </c>
      <c r="O181" s="68"/>
      <c r="P181" s="193">
        <f>O181*H181</f>
        <v>0</v>
      </c>
      <c r="Q181" s="193">
        <v>0</v>
      </c>
      <c r="R181" s="193">
        <f>Q181*H181</f>
        <v>0</v>
      </c>
      <c r="S181" s="193">
        <v>0.45</v>
      </c>
      <c r="T181" s="194">
        <f>S181*H181</f>
        <v>9.6750000000000007</v>
      </c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R181" s="195" t="s">
        <v>179</v>
      </c>
      <c r="AT181" s="195" t="s">
        <v>175</v>
      </c>
      <c r="AU181" s="195" t="s">
        <v>180</v>
      </c>
      <c r="AY181" s="14" t="s">
        <v>172</v>
      </c>
      <c r="BE181" s="196">
        <f>IF(N181="základná",J181,0)</f>
        <v>0</v>
      </c>
      <c r="BF181" s="196">
        <f>IF(N181="znížená",J181,0)</f>
        <v>0</v>
      </c>
      <c r="BG181" s="196">
        <f>IF(N181="zákl. prenesená",J181,0)</f>
        <v>0</v>
      </c>
      <c r="BH181" s="196">
        <f>IF(N181="zníž. prenesená",J181,0)</f>
        <v>0</v>
      </c>
      <c r="BI181" s="196">
        <f>IF(N181="nulová",J181,0)</f>
        <v>0</v>
      </c>
      <c r="BJ181" s="14" t="s">
        <v>180</v>
      </c>
      <c r="BK181" s="196">
        <f>ROUND(I181*H181,2)</f>
        <v>0</v>
      </c>
      <c r="BL181" s="14" t="s">
        <v>179</v>
      </c>
      <c r="BM181" s="195" t="s">
        <v>346</v>
      </c>
    </row>
    <row r="182" spans="1:65" s="12" customFormat="1" ht="22.9" customHeight="1">
      <c r="B182" s="168"/>
      <c r="C182" s="169"/>
      <c r="D182" s="170" t="s">
        <v>71</v>
      </c>
      <c r="E182" s="182" t="s">
        <v>347</v>
      </c>
      <c r="F182" s="182" t="s">
        <v>348</v>
      </c>
      <c r="G182" s="169"/>
      <c r="H182" s="169"/>
      <c r="I182" s="172"/>
      <c r="J182" s="183">
        <f>BK182</f>
        <v>0</v>
      </c>
      <c r="K182" s="169"/>
      <c r="L182" s="174"/>
      <c r="M182" s="175"/>
      <c r="N182" s="176"/>
      <c r="O182" s="176"/>
      <c r="P182" s="177">
        <f>SUM(P183:P184)</f>
        <v>0</v>
      </c>
      <c r="Q182" s="176"/>
      <c r="R182" s="177">
        <f>SUM(R183:R184)</f>
        <v>22.358000000000001</v>
      </c>
      <c r="S182" s="176"/>
      <c r="T182" s="178">
        <f>SUM(T183:T184)</f>
        <v>37.954999999999998</v>
      </c>
      <c r="AR182" s="179" t="s">
        <v>80</v>
      </c>
      <c r="AT182" s="180" t="s">
        <v>71</v>
      </c>
      <c r="AU182" s="180" t="s">
        <v>80</v>
      </c>
      <c r="AY182" s="179" t="s">
        <v>172</v>
      </c>
      <c r="BK182" s="181">
        <f>SUM(BK183:BK184)</f>
        <v>0</v>
      </c>
    </row>
    <row r="183" spans="1:65" s="2" customFormat="1" ht="24.2" customHeight="1">
      <c r="A183" s="31"/>
      <c r="B183" s="32"/>
      <c r="C183" s="184" t="s">
        <v>220</v>
      </c>
      <c r="D183" s="184" t="s">
        <v>175</v>
      </c>
      <c r="E183" s="185" t="s">
        <v>352</v>
      </c>
      <c r="F183" s="186" t="s">
        <v>353</v>
      </c>
      <c r="G183" s="187" t="s">
        <v>235</v>
      </c>
      <c r="H183" s="188">
        <v>28</v>
      </c>
      <c r="I183" s="189"/>
      <c r="J183" s="188">
        <f>ROUND(I183*H183,2)</f>
        <v>0</v>
      </c>
      <c r="K183" s="190"/>
      <c r="L183" s="36"/>
      <c r="M183" s="191" t="s">
        <v>1</v>
      </c>
      <c r="N183" s="192" t="s">
        <v>38</v>
      </c>
      <c r="O183" s="68"/>
      <c r="P183" s="193">
        <f>O183*H183</f>
        <v>0</v>
      </c>
      <c r="Q183" s="193">
        <v>0</v>
      </c>
      <c r="R183" s="193">
        <f>Q183*H183</f>
        <v>0</v>
      </c>
      <c r="S183" s="193">
        <v>0.5</v>
      </c>
      <c r="T183" s="194">
        <f>S183*H183</f>
        <v>14</v>
      </c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R183" s="195" t="s">
        <v>179</v>
      </c>
      <c r="AT183" s="195" t="s">
        <v>175</v>
      </c>
      <c r="AU183" s="195" t="s">
        <v>180</v>
      </c>
      <c r="AY183" s="14" t="s">
        <v>172</v>
      </c>
      <c r="BE183" s="196">
        <f>IF(N183="základná",J183,0)</f>
        <v>0</v>
      </c>
      <c r="BF183" s="196">
        <f>IF(N183="znížená",J183,0)</f>
        <v>0</v>
      </c>
      <c r="BG183" s="196">
        <f>IF(N183="zákl. prenesená",J183,0)</f>
        <v>0</v>
      </c>
      <c r="BH183" s="196">
        <f>IF(N183="zníž. prenesená",J183,0)</f>
        <v>0</v>
      </c>
      <c r="BI183" s="196">
        <f>IF(N183="nulová",J183,0)</f>
        <v>0</v>
      </c>
      <c r="BJ183" s="14" t="s">
        <v>180</v>
      </c>
      <c r="BK183" s="196">
        <f>ROUND(I183*H183,2)</f>
        <v>0</v>
      </c>
      <c r="BL183" s="14" t="s">
        <v>179</v>
      </c>
      <c r="BM183" s="195" t="s">
        <v>354</v>
      </c>
    </row>
    <row r="184" spans="1:65" s="2" customFormat="1" ht="24.2" customHeight="1">
      <c r="A184" s="31"/>
      <c r="B184" s="32"/>
      <c r="C184" s="184" t="s">
        <v>226</v>
      </c>
      <c r="D184" s="184" t="s">
        <v>175</v>
      </c>
      <c r="E184" s="185" t="s">
        <v>355</v>
      </c>
      <c r="F184" s="186" t="s">
        <v>356</v>
      </c>
      <c r="G184" s="187" t="s">
        <v>235</v>
      </c>
      <c r="H184" s="188">
        <v>159.69999999999999</v>
      </c>
      <c r="I184" s="189"/>
      <c r="J184" s="188">
        <f>ROUND(I184*H184,2)</f>
        <v>0</v>
      </c>
      <c r="K184" s="190"/>
      <c r="L184" s="36"/>
      <c r="M184" s="191" t="s">
        <v>1</v>
      </c>
      <c r="N184" s="192" t="s">
        <v>38</v>
      </c>
      <c r="O184" s="68"/>
      <c r="P184" s="193">
        <f>O184*H184</f>
        <v>0</v>
      </c>
      <c r="Q184" s="193">
        <v>0.14000000000000001</v>
      </c>
      <c r="R184" s="193">
        <f>Q184*H184</f>
        <v>22.358000000000001</v>
      </c>
      <c r="S184" s="193">
        <v>0.15</v>
      </c>
      <c r="T184" s="194">
        <f>S184*H184</f>
        <v>23.954999999999998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>IF(N184="základná",J184,0)</f>
        <v>0</v>
      </c>
      <c r="BF184" s="196">
        <f>IF(N184="znížená",J184,0)</f>
        <v>0</v>
      </c>
      <c r="BG184" s="196">
        <f>IF(N184="zákl. prenesená",J184,0)</f>
        <v>0</v>
      </c>
      <c r="BH184" s="196">
        <f>IF(N184="zníž. prenesená",J184,0)</f>
        <v>0</v>
      </c>
      <c r="BI184" s="196">
        <f>IF(N184="nulová",J184,0)</f>
        <v>0</v>
      </c>
      <c r="BJ184" s="14" t="s">
        <v>180</v>
      </c>
      <c r="BK184" s="196">
        <f>ROUND(I184*H184,2)</f>
        <v>0</v>
      </c>
      <c r="BL184" s="14" t="s">
        <v>179</v>
      </c>
      <c r="BM184" s="195" t="s">
        <v>357</v>
      </c>
    </row>
    <row r="185" spans="1:65" s="12" customFormat="1" ht="22.9" customHeight="1">
      <c r="B185" s="168"/>
      <c r="C185" s="169"/>
      <c r="D185" s="170" t="s">
        <v>71</v>
      </c>
      <c r="E185" s="182" t="s">
        <v>361</v>
      </c>
      <c r="F185" s="182" t="s">
        <v>362</v>
      </c>
      <c r="G185" s="169"/>
      <c r="H185" s="169"/>
      <c r="I185" s="172"/>
      <c r="J185" s="183">
        <f>BK185</f>
        <v>0</v>
      </c>
      <c r="K185" s="169"/>
      <c r="L185" s="174"/>
      <c r="M185" s="175"/>
      <c r="N185" s="176"/>
      <c r="O185" s="176"/>
      <c r="P185" s="177">
        <f>SUM(P186:P187)</f>
        <v>0</v>
      </c>
      <c r="Q185" s="176"/>
      <c r="R185" s="177">
        <f>SUM(R186:R187)</f>
        <v>0</v>
      </c>
      <c r="S185" s="176"/>
      <c r="T185" s="178">
        <f>SUM(T186:T187)</f>
        <v>166.06</v>
      </c>
      <c r="AR185" s="179" t="s">
        <v>80</v>
      </c>
      <c r="AT185" s="180" t="s">
        <v>71</v>
      </c>
      <c r="AU185" s="180" t="s">
        <v>80</v>
      </c>
      <c r="AY185" s="179" t="s">
        <v>172</v>
      </c>
      <c r="BK185" s="181">
        <f>SUM(BK186:BK187)</f>
        <v>0</v>
      </c>
    </row>
    <row r="186" spans="1:65" s="2" customFormat="1" ht="37.9" customHeight="1">
      <c r="A186" s="31"/>
      <c r="B186" s="32"/>
      <c r="C186" s="184" t="s">
        <v>232</v>
      </c>
      <c r="D186" s="184" t="s">
        <v>175</v>
      </c>
      <c r="E186" s="185" t="s">
        <v>801</v>
      </c>
      <c r="F186" s="186" t="s">
        <v>802</v>
      </c>
      <c r="G186" s="187" t="s">
        <v>235</v>
      </c>
      <c r="H186" s="188">
        <v>21.5</v>
      </c>
      <c r="I186" s="189"/>
      <c r="J186" s="188">
        <f>ROUND(I186*H186,2)</f>
        <v>0</v>
      </c>
      <c r="K186" s="190"/>
      <c r="L186" s="36"/>
      <c r="M186" s="191" t="s">
        <v>1</v>
      </c>
      <c r="N186" s="192" t="s">
        <v>38</v>
      </c>
      <c r="O186" s="68"/>
      <c r="P186" s="193">
        <f>O186*H186</f>
        <v>0</v>
      </c>
      <c r="Q186" s="193">
        <v>0</v>
      </c>
      <c r="R186" s="193">
        <f>Q186*H186</f>
        <v>0</v>
      </c>
      <c r="S186" s="193">
        <v>0.24</v>
      </c>
      <c r="T186" s="194">
        <f>S186*H186</f>
        <v>5.16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179</v>
      </c>
      <c r="AT186" s="195" t="s">
        <v>175</v>
      </c>
      <c r="AU186" s="195" t="s">
        <v>180</v>
      </c>
      <c r="AY186" s="14" t="s">
        <v>172</v>
      </c>
      <c r="BE186" s="196">
        <f>IF(N186="základná",J186,0)</f>
        <v>0</v>
      </c>
      <c r="BF186" s="196">
        <f>IF(N186="znížená",J186,0)</f>
        <v>0</v>
      </c>
      <c r="BG186" s="196">
        <f>IF(N186="zákl. prenesená",J186,0)</f>
        <v>0</v>
      </c>
      <c r="BH186" s="196">
        <f>IF(N186="zníž. prenesená",J186,0)</f>
        <v>0</v>
      </c>
      <c r="BI186" s="196">
        <f>IF(N186="nulová",J186,0)</f>
        <v>0</v>
      </c>
      <c r="BJ186" s="14" t="s">
        <v>180</v>
      </c>
      <c r="BK186" s="196">
        <f>ROUND(I186*H186,2)</f>
        <v>0</v>
      </c>
      <c r="BL186" s="14" t="s">
        <v>179</v>
      </c>
      <c r="BM186" s="195" t="s">
        <v>803</v>
      </c>
    </row>
    <row r="187" spans="1:65" s="2" customFormat="1" ht="24.2" customHeight="1">
      <c r="A187" s="31"/>
      <c r="B187" s="32"/>
      <c r="C187" s="184" t="s">
        <v>237</v>
      </c>
      <c r="D187" s="184" t="s">
        <v>175</v>
      </c>
      <c r="E187" s="185" t="s">
        <v>363</v>
      </c>
      <c r="F187" s="186" t="s">
        <v>364</v>
      </c>
      <c r="G187" s="187" t="s">
        <v>235</v>
      </c>
      <c r="H187" s="188">
        <v>321.8</v>
      </c>
      <c r="I187" s="189"/>
      <c r="J187" s="188">
        <f>ROUND(I187*H187,2)</f>
        <v>0</v>
      </c>
      <c r="K187" s="190"/>
      <c r="L187" s="36"/>
      <c r="M187" s="191" t="s">
        <v>1</v>
      </c>
      <c r="N187" s="192" t="s">
        <v>38</v>
      </c>
      <c r="O187" s="68"/>
      <c r="P187" s="193">
        <f>O187*H187</f>
        <v>0</v>
      </c>
      <c r="Q187" s="193">
        <v>0</v>
      </c>
      <c r="R187" s="193">
        <f>Q187*H187</f>
        <v>0</v>
      </c>
      <c r="S187" s="193">
        <v>0.5</v>
      </c>
      <c r="T187" s="194">
        <f>S187*H187</f>
        <v>160.9</v>
      </c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R187" s="195" t="s">
        <v>179</v>
      </c>
      <c r="AT187" s="195" t="s">
        <v>175</v>
      </c>
      <c r="AU187" s="195" t="s">
        <v>180</v>
      </c>
      <c r="AY187" s="14" t="s">
        <v>172</v>
      </c>
      <c r="BE187" s="196">
        <f>IF(N187="základná",J187,0)</f>
        <v>0</v>
      </c>
      <c r="BF187" s="196">
        <f>IF(N187="znížená",J187,0)</f>
        <v>0</v>
      </c>
      <c r="BG187" s="196">
        <f>IF(N187="zákl. prenesená",J187,0)</f>
        <v>0</v>
      </c>
      <c r="BH187" s="196">
        <f>IF(N187="zníž. prenesená",J187,0)</f>
        <v>0</v>
      </c>
      <c r="BI187" s="196">
        <f>IF(N187="nulová",J187,0)</f>
        <v>0</v>
      </c>
      <c r="BJ187" s="14" t="s">
        <v>180</v>
      </c>
      <c r="BK187" s="196">
        <f>ROUND(I187*H187,2)</f>
        <v>0</v>
      </c>
      <c r="BL187" s="14" t="s">
        <v>179</v>
      </c>
      <c r="BM187" s="195" t="s">
        <v>365</v>
      </c>
    </row>
    <row r="188" spans="1:65" s="12" customFormat="1" ht="22.9" customHeight="1">
      <c r="B188" s="168"/>
      <c r="C188" s="169"/>
      <c r="D188" s="170" t="s">
        <v>71</v>
      </c>
      <c r="E188" s="182" t="s">
        <v>371</v>
      </c>
      <c r="F188" s="182" t="s">
        <v>372</v>
      </c>
      <c r="G188" s="169"/>
      <c r="H188" s="169"/>
      <c r="I188" s="172"/>
      <c r="J188" s="183">
        <f>BK188</f>
        <v>0</v>
      </c>
      <c r="K188" s="169"/>
      <c r="L188" s="174"/>
      <c r="M188" s="175"/>
      <c r="N188" s="176"/>
      <c r="O188" s="176"/>
      <c r="P188" s="177">
        <f>SUM(P189:P190)</f>
        <v>0</v>
      </c>
      <c r="Q188" s="176"/>
      <c r="R188" s="177">
        <f>SUM(R189:R190)</f>
        <v>0</v>
      </c>
      <c r="S188" s="176"/>
      <c r="T188" s="178">
        <f>SUM(T189:T190)</f>
        <v>24.676999999999996</v>
      </c>
      <c r="AR188" s="179" t="s">
        <v>80</v>
      </c>
      <c r="AT188" s="180" t="s">
        <v>71</v>
      </c>
      <c r="AU188" s="180" t="s">
        <v>80</v>
      </c>
      <c r="AY188" s="179" t="s">
        <v>172</v>
      </c>
      <c r="BK188" s="181">
        <f>SUM(BK189:BK190)</f>
        <v>0</v>
      </c>
    </row>
    <row r="189" spans="1:65" s="2" customFormat="1" ht="24.2" customHeight="1">
      <c r="A189" s="31"/>
      <c r="B189" s="32"/>
      <c r="C189" s="184" t="s">
        <v>245</v>
      </c>
      <c r="D189" s="184" t="s">
        <v>175</v>
      </c>
      <c r="E189" s="185" t="s">
        <v>373</v>
      </c>
      <c r="F189" s="186" t="s">
        <v>374</v>
      </c>
      <c r="G189" s="187" t="s">
        <v>337</v>
      </c>
      <c r="H189" s="188">
        <v>148.19999999999999</v>
      </c>
      <c r="I189" s="189"/>
      <c r="J189" s="188">
        <f>ROUND(I189*H189,2)</f>
        <v>0</v>
      </c>
      <c r="K189" s="190"/>
      <c r="L189" s="36"/>
      <c r="M189" s="191" t="s">
        <v>1</v>
      </c>
      <c r="N189" s="192" t="s">
        <v>38</v>
      </c>
      <c r="O189" s="68"/>
      <c r="P189" s="193">
        <f>O189*H189</f>
        <v>0</v>
      </c>
      <c r="Q189" s="193">
        <v>0</v>
      </c>
      <c r="R189" s="193">
        <f>Q189*H189</f>
        <v>0</v>
      </c>
      <c r="S189" s="193">
        <v>0.14499999999999999</v>
      </c>
      <c r="T189" s="194">
        <f>S189*H189</f>
        <v>21.488999999999997</v>
      </c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R189" s="195" t="s">
        <v>179</v>
      </c>
      <c r="AT189" s="195" t="s">
        <v>175</v>
      </c>
      <c r="AU189" s="195" t="s">
        <v>180</v>
      </c>
      <c r="AY189" s="14" t="s">
        <v>172</v>
      </c>
      <c r="BE189" s="196">
        <f>IF(N189="základná",J189,0)</f>
        <v>0</v>
      </c>
      <c r="BF189" s="196">
        <f>IF(N189="znížená",J189,0)</f>
        <v>0</v>
      </c>
      <c r="BG189" s="196">
        <f>IF(N189="zákl. prenesená",J189,0)</f>
        <v>0</v>
      </c>
      <c r="BH189" s="196">
        <f>IF(N189="zníž. prenesená",J189,0)</f>
        <v>0</v>
      </c>
      <c r="BI189" s="196">
        <f>IF(N189="nulová",J189,0)</f>
        <v>0</v>
      </c>
      <c r="BJ189" s="14" t="s">
        <v>180</v>
      </c>
      <c r="BK189" s="196">
        <f>ROUND(I189*H189,2)</f>
        <v>0</v>
      </c>
      <c r="BL189" s="14" t="s">
        <v>179</v>
      </c>
      <c r="BM189" s="195" t="s">
        <v>375</v>
      </c>
    </row>
    <row r="190" spans="1:65" s="2" customFormat="1" ht="24.2" customHeight="1">
      <c r="A190" s="31"/>
      <c r="B190" s="32"/>
      <c r="C190" s="184" t="s">
        <v>251</v>
      </c>
      <c r="D190" s="184" t="s">
        <v>175</v>
      </c>
      <c r="E190" s="185" t="s">
        <v>377</v>
      </c>
      <c r="F190" s="186" t="s">
        <v>378</v>
      </c>
      <c r="G190" s="187" t="s">
        <v>337</v>
      </c>
      <c r="H190" s="188">
        <v>79.7</v>
      </c>
      <c r="I190" s="189"/>
      <c r="J190" s="188">
        <f>ROUND(I190*H190,2)</f>
        <v>0</v>
      </c>
      <c r="K190" s="190"/>
      <c r="L190" s="36"/>
      <c r="M190" s="191" t="s">
        <v>1</v>
      </c>
      <c r="N190" s="192" t="s">
        <v>38</v>
      </c>
      <c r="O190" s="68"/>
      <c r="P190" s="193">
        <f>O190*H190</f>
        <v>0</v>
      </c>
      <c r="Q190" s="193">
        <v>0</v>
      </c>
      <c r="R190" s="193">
        <f>Q190*H190</f>
        <v>0</v>
      </c>
      <c r="S190" s="193">
        <v>0.04</v>
      </c>
      <c r="T190" s="194">
        <f>S190*H190</f>
        <v>3.1880000000000002</v>
      </c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R190" s="195" t="s">
        <v>179</v>
      </c>
      <c r="AT190" s="195" t="s">
        <v>175</v>
      </c>
      <c r="AU190" s="195" t="s">
        <v>180</v>
      </c>
      <c r="AY190" s="14" t="s">
        <v>172</v>
      </c>
      <c r="BE190" s="196">
        <f>IF(N190="základná",J190,0)</f>
        <v>0</v>
      </c>
      <c r="BF190" s="196">
        <f>IF(N190="znížená",J190,0)</f>
        <v>0</v>
      </c>
      <c r="BG190" s="196">
        <f>IF(N190="zákl. prenesená",J190,0)</f>
        <v>0</v>
      </c>
      <c r="BH190" s="196">
        <f>IF(N190="zníž. prenesená",J190,0)</f>
        <v>0</v>
      </c>
      <c r="BI190" s="196">
        <f>IF(N190="nulová",J190,0)</f>
        <v>0</v>
      </c>
      <c r="BJ190" s="14" t="s">
        <v>180</v>
      </c>
      <c r="BK190" s="196">
        <f>ROUND(I190*H190,2)</f>
        <v>0</v>
      </c>
      <c r="BL190" s="14" t="s">
        <v>179</v>
      </c>
      <c r="BM190" s="195" t="s">
        <v>379</v>
      </c>
    </row>
    <row r="191" spans="1:65" s="12" customFormat="1" ht="22.9" customHeight="1">
      <c r="B191" s="168"/>
      <c r="C191" s="169"/>
      <c r="D191" s="170" t="s">
        <v>71</v>
      </c>
      <c r="E191" s="182" t="s">
        <v>206</v>
      </c>
      <c r="F191" s="182" t="s">
        <v>207</v>
      </c>
      <c r="G191" s="169"/>
      <c r="H191" s="169"/>
      <c r="I191" s="172"/>
      <c r="J191" s="183">
        <f>BK191</f>
        <v>0</v>
      </c>
      <c r="K191" s="169"/>
      <c r="L191" s="174"/>
      <c r="M191" s="175"/>
      <c r="N191" s="176"/>
      <c r="O191" s="176"/>
      <c r="P191" s="177">
        <f>P192</f>
        <v>0</v>
      </c>
      <c r="Q191" s="176"/>
      <c r="R191" s="177">
        <f>R192</f>
        <v>0</v>
      </c>
      <c r="S191" s="176"/>
      <c r="T191" s="178">
        <f>T192</f>
        <v>0.192</v>
      </c>
      <c r="AR191" s="179" t="s">
        <v>80</v>
      </c>
      <c r="AT191" s="180" t="s">
        <v>71</v>
      </c>
      <c r="AU191" s="180" t="s">
        <v>80</v>
      </c>
      <c r="AY191" s="179" t="s">
        <v>172</v>
      </c>
      <c r="BK191" s="181">
        <f>BK192</f>
        <v>0</v>
      </c>
    </row>
    <row r="192" spans="1:65" s="2" customFormat="1" ht="24.2" customHeight="1">
      <c r="A192" s="31"/>
      <c r="B192" s="32"/>
      <c r="C192" s="184" t="s">
        <v>255</v>
      </c>
      <c r="D192" s="184" t="s">
        <v>175</v>
      </c>
      <c r="E192" s="185" t="s">
        <v>209</v>
      </c>
      <c r="F192" s="186" t="s">
        <v>210</v>
      </c>
      <c r="G192" s="187" t="s">
        <v>211</v>
      </c>
      <c r="H192" s="188">
        <v>24</v>
      </c>
      <c r="I192" s="189"/>
      <c r="J192" s="188">
        <f>ROUND(I192*H192,2)</f>
        <v>0</v>
      </c>
      <c r="K192" s="190"/>
      <c r="L192" s="36"/>
      <c r="M192" s="191" t="s">
        <v>1</v>
      </c>
      <c r="N192" s="192" t="s">
        <v>38</v>
      </c>
      <c r="O192" s="68"/>
      <c r="P192" s="193">
        <f>O192*H192</f>
        <v>0</v>
      </c>
      <c r="Q192" s="193">
        <v>0</v>
      </c>
      <c r="R192" s="193">
        <f>Q192*H192</f>
        <v>0</v>
      </c>
      <c r="S192" s="193">
        <v>8.0000000000000002E-3</v>
      </c>
      <c r="T192" s="194">
        <f>S192*H192</f>
        <v>0.192</v>
      </c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R192" s="195" t="s">
        <v>179</v>
      </c>
      <c r="AT192" s="195" t="s">
        <v>175</v>
      </c>
      <c r="AU192" s="195" t="s">
        <v>180</v>
      </c>
      <c r="AY192" s="14" t="s">
        <v>172</v>
      </c>
      <c r="BE192" s="196">
        <f>IF(N192="základná",J192,0)</f>
        <v>0</v>
      </c>
      <c r="BF192" s="196">
        <f>IF(N192="znížená",J192,0)</f>
        <v>0</v>
      </c>
      <c r="BG192" s="196">
        <f>IF(N192="zákl. prenesená",J192,0)</f>
        <v>0</v>
      </c>
      <c r="BH192" s="196">
        <f>IF(N192="zníž. prenesená",J192,0)</f>
        <v>0</v>
      </c>
      <c r="BI192" s="196">
        <f>IF(N192="nulová",J192,0)</f>
        <v>0</v>
      </c>
      <c r="BJ192" s="14" t="s">
        <v>180</v>
      </c>
      <c r="BK192" s="196">
        <f>ROUND(I192*H192,2)</f>
        <v>0</v>
      </c>
      <c r="BL192" s="14" t="s">
        <v>179</v>
      </c>
      <c r="BM192" s="195" t="s">
        <v>741</v>
      </c>
    </row>
    <row r="193" spans="1:65" s="12" customFormat="1" ht="22.9" customHeight="1">
      <c r="B193" s="168"/>
      <c r="C193" s="169"/>
      <c r="D193" s="170" t="s">
        <v>71</v>
      </c>
      <c r="E193" s="182" t="s">
        <v>213</v>
      </c>
      <c r="F193" s="182" t="s">
        <v>214</v>
      </c>
      <c r="G193" s="169"/>
      <c r="H193" s="169"/>
      <c r="I193" s="172"/>
      <c r="J193" s="183">
        <f>BK193</f>
        <v>0</v>
      </c>
      <c r="K193" s="169"/>
      <c r="L193" s="174"/>
      <c r="M193" s="175"/>
      <c r="N193" s="176"/>
      <c r="O193" s="176"/>
      <c r="P193" s="177">
        <f>SUM(P194:P195)</f>
        <v>0</v>
      </c>
      <c r="Q193" s="176"/>
      <c r="R193" s="177">
        <f>SUM(R194:R195)</f>
        <v>0</v>
      </c>
      <c r="S193" s="176"/>
      <c r="T193" s="178">
        <f>SUM(T194:T195)</f>
        <v>0</v>
      </c>
      <c r="AR193" s="179" t="s">
        <v>80</v>
      </c>
      <c r="AT193" s="180" t="s">
        <v>71</v>
      </c>
      <c r="AU193" s="180" t="s">
        <v>80</v>
      </c>
      <c r="AY193" s="179" t="s">
        <v>172</v>
      </c>
      <c r="BK193" s="181">
        <f>SUM(BK194:BK195)</f>
        <v>0</v>
      </c>
    </row>
    <row r="194" spans="1:65" s="2" customFormat="1" ht="24.2" customHeight="1">
      <c r="A194" s="31"/>
      <c r="B194" s="32"/>
      <c r="C194" s="184" t="s">
        <v>260</v>
      </c>
      <c r="D194" s="184" t="s">
        <v>175</v>
      </c>
      <c r="E194" s="185" t="s">
        <v>216</v>
      </c>
      <c r="F194" s="186" t="s">
        <v>217</v>
      </c>
      <c r="G194" s="187" t="s">
        <v>218</v>
      </c>
      <c r="H194" s="188">
        <v>257.19</v>
      </c>
      <c r="I194" s="189"/>
      <c r="J194" s="188">
        <f>ROUND(I194*H194,2)</f>
        <v>0</v>
      </c>
      <c r="K194" s="190"/>
      <c r="L194" s="36"/>
      <c r="M194" s="191" t="s">
        <v>1</v>
      </c>
      <c r="N194" s="192" t="s">
        <v>38</v>
      </c>
      <c r="O194" s="68"/>
      <c r="P194" s="193">
        <f>O194*H194</f>
        <v>0</v>
      </c>
      <c r="Q194" s="193">
        <v>0</v>
      </c>
      <c r="R194" s="193">
        <f>Q194*H194</f>
        <v>0</v>
      </c>
      <c r="S194" s="193">
        <v>0</v>
      </c>
      <c r="T194" s="194">
        <f>S194*H194</f>
        <v>0</v>
      </c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R194" s="195" t="s">
        <v>179</v>
      </c>
      <c r="AT194" s="195" t="s">
        <v>175</v>
      </c>
      <c r="AU194" s="195" t="s">
        <v>180</v>
      </c>
      <c r="AY194" s="14" t="s">
        <v>172</v>
      </c>
      <c r="BE194" s="196">
        <f>IF(N194="základná",J194,0)</f>
        <v>0</v>
      </c>
      <c r="BF194" s="196">
        <f>IF(N194="znížená",J194,0)</f>
        <v>0</v>
      </c>
      <c r="BG194" s="196">
        <f>IF(N194="zákl. prenesená",J194,0)</f>
        <v>0</v>
      </c>
      <c r="BH194" s="196">
        <f>IF(N194="zníž. prenesená",J194,0)</f>
        <v>0</v>
      </c>
      <c r="BI194" s="196">
        <f>IF(N194="nulová",J194,0)</f>
        <v>0</v>
      </c>
      <c r="BJ194" s="14" t="s">
        <v>180</v>
      </c>
      <c r="BK194" s="196">
        <f>ROUND(I194*H194,2)</f>
        <v>0</v>
      </c>
      <c r="BL194" s="14" t="s">
        <v>179</v>
      </c>
      <c r="BM194" s="195" t="s">
        <v>219</v>
      </c>
    </row>
    <row r="195" spans="1:65" s="2" customFormat="1" ht="24.2" customHeight="1">
      <c r="A195" s="31"/>
      <c r="B195" s="32"/>
      <c r="C195" s="184" t="s">
        <v>266</v>
      </c>
      <c r="D195" s="184" t="s">
        <v>175</v>
      </c>
      <c r="E195" s="185" t="s">
        <v>221</v>
      </c>
      <c r="F195" s="186" t="s">
        <v>222</v>
      </c>
      <c r="G195" s="187" t="s">
        <v>218</v>
      </c>
      <c r="H195" s="188">
        <v>8230.08</v>
      </c>
      <c r="I195" s="189"/>
      <c r="J195" s="188">
        <f>ROUND(I195*H195,2)</f>
        <v>0</v>
      </c>
      <c r="K195" s="190"/>
      <c r="L195" s="36"/>
      <c r="M195" s="191" t="s">
        <v>1</v>
      </c>
      <c r="N195" s="192" t="s">
        <v>38</v>
      </c>
      <c r="O195" s="68"/>
      <c r="P195" s="193">
        <f>O195*H195</f>
        <v>0</v>
      </c>
      <c r="Q195" s="193">
        <v>0</v>
      </c>
      <c r="R195" s="193">
        <f>Q195*H195</f>
        <v>0</v>
      </c>
      <c r="S195" s="193">
        <v>0</v>
      </c>
      <c r="T195" s="194">
        <f>S195*H195</f>
        <v>0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179</v>
      </c>
      <c r="AT195" s="195" t="s">
        <v>175</v>
      </c>
      <c r="AU195" s="195" t="s">
        <v>180</v>
      </c>
      <c r="AY195" s="14" t="s">
        <v>172</v>
      </c>
      <c r="BE195" s="196">
        <f>IF(N195="základná",J195,0)</f>
        <v>0</v>
      </c>
      <c r="BF195" s="196">
        <f>IF(N195="znížená",J195,0)</f>
        <v>0</v>
      </c>
      <c r="BG195" s="196">
        <f>IF(N195="zákl. prenesená",J195,0)</f>
        <v>0</v>
      </c>
      <c r="BH195" s="196">
        <f>IF(N195="zníž. prenesená",J195,0)</f>
        <v>0</v>
      </c>
      <c r="BI195" s="196">
        <f>IF(N195="nulová",J195,0)</f>
        <v>0</v>
      </c>
      <c r="BJ195" s="14" t="s">
        <v>180</v>
      </c>
      <c r="BK195" s="196">
        <f>ROUND(I195*H195,2)</f>
        <v>0</v>
      </c>
      <c r="BL195" s="14" t="s">
        <v>179</v>
      </c>
      <c r="BM195" s="195" t="s">
        <v>223</v>
      </c>
    </row>
    <row r="196" spans="1:65" s="12" customFormat="1" ht="22.9" customHeight="1">
      <c r="B196" s="168"/>
      <c r="C196" s="169"/>
      <c r="D196" s="170" t="s">
        <v>71</v>
      </c>
      <c r="E196" s="182" t="s">
        <v>224</v>
      </c>
      <c r="F196" s="182" t="s">
        <v>225</v>
      </c>
      <c r="G196" s="169"/>
      <c r="H196" s="169"/>
      <c r="I196" s="172"/>
      <c r="J196" s="183">
        <f>BK196</f>
        <v>0</v>
      </c>
      <c r="K196" s="169"/>
      <c r="L196" s="174"/>
      <c r="M196" s="175"/>
      <c r="N196" s="176"/>
      <c r="O196" s="176"/>
      <c r="P196" s="177">
        <f>P197</f>
        <v>0</v>
      </c>
      <c r="Q196" s="176"/>
      <c r="R196" s="177">
        <f>R197</f>
        <v>0</v>
      </c>
      <c r="S196" s="176"/>
      <c r="T196" s="178">
        <f>T197</f>
        <v>0</v>
      </c>
      <c r="AR196" s="179" t="s">
        <v>80</v>
      </c>
      <c r="AT196" s="180" t="s">
        <v>71</v>
      </c>
      <c r="AU196" s="180" t="s">
        <v>80</v>
      </c>
      <c r="AY196" s="179" t="s">
        <v>172</v>
      </c>
      <c r="BK196" s="181">
        <f>BK197</f>
        <v>0</v>
      </c>
    </row>
    <row r="197" spans="1:65" s="2" customFormat="1" ht="24.2" customHeight="1">
      <c r="A197" s="31"/>
      <c r="B197" s="32"/>
      <c r="C197" s="184" t="s">
        <v>272</v>
      </c>
      <c r="D197" s="184" t="s">
        <v>175</v>
      </c>
      <c r="E197" s="185" t="s">
        <v>227</v>
      </c>
      <c r="F197" s="186" t="s">
        <v>228</v>
      </c>
      <c r="G197" s="187" t="s">
        <v>218</v>
      </c>
      <c r="H197" s="188">
        <v>257.19</v>
      </c>
      <c r="I197" s="189"/>
      <c r="J197" s="188">
        <f>ROUND(I197*H197,2)</f>
        <v>0</v>
      </c>
      <c r="K197" s="190"/>
      <c r="L197" s="36"/>
      <c r="M197" s="191" t="s">
        <v>1</v>
      </c>
      <c r="N197" s="192" t="s">
        <v>38</v>
      </c>
      <c r="O197" s="68"/>
      <c r="P197" s="193">
        <f>O197*H197</f>
        <v>0</v>
      </c>
      <c r="Q197" s="193">
        <v>0</v>
      </c>
      <c r="R197" s="193">
        <f>Q197*H197</f>
        <v>0</v>
      </c>
      <c r="S197" s="193">
        <v>0</v>
      </c>
      <c r="T197" s="194">
        <f>S197*H197</f>
        <v>0</v>
      </c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R197" s="195" t="s">
        <v>179</v>
      </c>
      <c r="AT197" s="195" t="s">
        <v>175</v>
      </c>
      <c r="AU197" s="195" t="s">
        <v>180</v>
      </c>
      <c r="AY197" s="14" t="s">
        <v>172</v>
      </c>
      <c r="BE197" s="196">
        <f>IF(N197="základná",J197,0)</f>
        <v>0</v>
      </c>
      <c r="BF197" s="196">
        <f>IF(N197="znížená",J197,0)</f>
        <v>0</v>
      </c>
      <c r="BG197" s="196">
        <f>IF(N197="zákl. prenesená",J197,0)</f>
        <v>0</v>
      </c>
      <c r="BH197" s="196">
        <f>IF(N197="zníž. prenesená",J197,0)</f>
        <v>0</v>
      </c>
      <c r="BI197" s="196">
        <f>IF(N197="nulová",J197,0)</f>
        <v>0</v>
      </c>
      <c r="BJ197" s="14" t="s">
        <v>180</v>
      </c>
      <c r="BK197" s="196">
        <f>ROUND(I197*H197,2)</f>
        <v>0</v>
      </c>
      <c r="BL197" s="14" t="s">
        <v>179</v>
      </c>
      <c r="BM197" s="195" t="s">
        <v>229</v>
      </c>
    </row>
    <row r="198" spans="1:65" s="12" customFormat="1" ht="22.9" customHeight="1">
      <c r="B198" s="168"/>
      <c r="C198" s="169"/>
      <c r="D198" s="170" t="s">
        <v>71</v>
      </c>
      <c r="E198" s="182" t="s">
        <v>230</v>
      </c>
      <c r="F198" s="182" t="s">
        <v>231</v>
      </c>
      <c r="G198" s="169"/>
      <c r="H198" s="169"/>
      <c r="I198" s="172"/>
      <c r="J198" s="183">
        <f>BK198</f>
        <v>0</v>
      </c>
      <c r="K198" s="169"/>
      <c r="L198" s="174"/>
      <c r="M198" s="175"/>
      <c r="N198" s="176"/>
      <c r="O198" s="176"/>
      <c r="P198" s="177">
        <f>P199</f>
        <v>0</v>
      </c>
      <c r="Q198" s="176"/>
      <c r="R198" s="177">
        <f>R199</f>
        <v>0.20141000000000001</v>
      </c>
      <c r="S198" s="176"/>
      <c r="T198" s="178">
        <f>T199</f>
        <v>0</v>
      </c>
      <c r="AR198" s="179" t="s">
        <v>80</v>
      </c>
      <c r="AT198" s="180" t="s">
        <v>71</v>
      </c>
      <c r="AU198" s="180" t="s">
        <v>80</v>
      </c>
      <c r="AY198" s="179" t="s">
        <v>172</v>
      </c>
      <c r="BK198" s="181">
        <f>BK199</f>
        <v>0</v>
      </c>
    </row>
    <row r="199" spans="1:65" s="2" customFormat="1" ht="24.2" customHeight="1">
      <c r="A199" s="31"/>
      <c r="B199" s="32"/>
      <c r="C199" s="184" t="s">
        <v>376</v>
      </c>
      <c r="D199" s="184" t="s">
        <v>175</v>
      </c>
      <c r="E199" s="185" t="s">
        <v>233</v>
      </c>
      <c r="F199" s="186" t="s">
        <v>234</v>
      </c>
      <c r="G199" s="187" t="s">
        <v>235</v>
      </c>
      <c r="H199" s="188">
        <v>366.2</v>
      </c>
      <c r="I199" s="189"/>
      <c r="J199" s="188">
        <f>ROUND(I199*H199,2)</f>
        <v>0</v>
      </c>
      <c r="K199" s="190"/>
      <c r="L199" s="36"/>
      <c r="M199" s="191" t="s">
        <v>1</v>
      </c>
      <c r="N199" s="192" t="s">
        <v>38</v>
      </c>
      <c r="O199" s="68"/>
      <c r="P199" s="193">
        <f>O199*H199</f>
        <v>0</v>
      </c>
      <c r="Q199" s="193">
        <v>5.5000000000000003E-4</v>
      </c>
      <c r="R199" s="193">
        <f>Q199*H199</f>
        <v>0.20141000000000001</v>
      </c>
      <c r="S199" s="193">
        <v>0</v>
      </c>
      <c r="T199" s="194">
        <f>S199*H199</f>
        <v>0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179</v>
      </c>
      <c r="AT199" s="195" t="s">
        <v>175</v>
      </c>
      <c r="AU199" s="195" t="s">
        <v>180</v>
      </c>
      <c r="AY199" s="14" t="s">
        <v>172</v>
      </c>
      <c r="BE199" s="196">
        <f>IF(N199="základná",J199,0)</f>
        <v>0</v>
      </c>
      <c r="BF199" s="196">
        <f>IF(N199="znížená",J199,0)</f>
        <v>0</v>
      </c>
      <c r="BG199" s="196">
        <f>IF(N199="zákl. prenesená",J199,0)</f>
        <v>0</v>
      </c>
      <c r="BH199" s="196">
        <f>IF(N199="zníž. prenesená",J199,0)</f>
        <v>0</v>
      </c>
      <c r="BI199" s="196">
        <f>IF(N199="nulová",J199,0)</f>
        <v>0</v>
      </c>
      <c r="BJ199" s="14" t="s">
        <v>180</v>
      </c>
      <c r="BK199" s="196">
        <f>ROUND(I199*H199,2)</f>
        <v>0</v>
      </c>
      <c r="BL199" s="14" t="s">
        <v>179</v>
      </c>
      <c r="BM199" s="195" t="s">
        <v>236</v>
      </c>
    </row>
    <row r="200" spans="1:65" s="12" customFormat="1" ht="22.9" customHeight="1">
      <c r="B200" s="168"/>
      <c r="C200" s="169"/>
      <c r="D200" s="170" t="s">
        <v>71</v>
      </c>
      <c r="E200" s="182" t="s">
        <v>669</v>
      </c>
      <c r="F200" s="182" t="s">
        <v>670</v>
      </c>
      <c r="G200" s="169"/>
      <c r="H200" s="169"/>
      <c r="I200" s="172"/>
      <c r="J200" s="183">
        <f>BK200</f>
        <v>0</v>
      </c>
      <c r="K200" s="169"/>
      <c r="L200" s="174"/>
      <c r="M200" s="175"/>
      <c r="N200" s="176"/>
      <c r="O200" s="176"/>
      <c r="P200" s="177">
        <f>P201</f>
        <v>0</v>
      </c>
      <c r="Q200" s="176"/>
      <c r="R200" s="177">
        <f>R201</f>
        <v>0</v>
      </c>
      <c r="S200" s="176"/>
      <c r="T200" s="178">
        <f>T201</f>
        <v>0</v>
      </c>
      <c r="AR200" s="179" t="s">
        <v>80</v>
      </c>
      <c r="AT200" s="180" t="s">
        <v>71</v>
      </c>
      <c r="AU200" s="180" t="s">
        <v>80</v>
      </c>
      <c r="AY200" s="179" t="s">
        <v>172</v>
      </c>
      <c r="BK200" s="181">
        <f>BK201</f>
        <v>0</v>
      </c>
    </row>
    <row r="201" spans="1:65" s="2" customFormat="1" ht="24.2" customHeight="1">
      <c r="A201" s="31"/>
      <c r="B201" s="32"/>
      <c r="C201" s="184" t="s">
        <v>380</v>
      </c>
      <c r="D201" s="184" t="s">
        <v>175</v>
      </c>
      <c r="E201" s="185" t="s">
        <v>742</v>
      </c>
      <c r="F201" s="186" t="s">
        <v>743</v>
      </c>
      <c r="G201" s="187" t="s">
        <v>337</v>
      </c>
      <c r="H201" s="188">
        <v>120.1</v>
      </c>
      <c r="I201" s="189"/>
      <c r="J201" s="188">
        <f>ROUND(I201*H201,2)</f>
        <v>0</v>
      </c>
      <c r="K201" s="190"/>
      <c r="L201" s="36"/>
      <c r="M201" s="191" t="s">
        <v>1</v>
      </c>
      <c r="N201" s="192" t="s">
        <v>38</v>
      </c>
      <c r="O201" s="68"/>
      <c r="P201" s="193">
        <f>O201*H201</f>
        <v>0</v>
      </c>
      <c r="Q201" s="193">
        <v>0</v>
      </c>
      <c r="R201" s="193">
        <f>Q201*H201</f>
        <v>0</v>
      </c>
      <c r="S201" s="193">
        <v>0</v>
      </c>
      <c r="T201" s="194">
        <f>S201*H201</f>
        <v>0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179</v>
      </c>
      <c r="AT201" s="195" t="s">
        <v>175</v>
      </c>
      <c r="AU201" s="195" t="s">
        <v>180</v>
      </c>
      <c r="AY201" s="14" t="s">
        <v>172</v>
      </c>
      <c r="BE201" s="196">
        <f>IF(N201="základná",J201,0)</f>
        <v>0</v>
      </c>
      <c r="BF201" s="196">
        <f>IF(N201="znížená",J201,0)</f>
        <v>0</v>
      </c>
      <c r="BG201" s="196">
        <f>IF(N201="zákl. prenesená",J201,0)</f>
        <v>0</v>
      </c>
      <c r="BH201" s="196">
        <f>IF(N201="zníž. prenesená",J201,0)</f>
        <v>0</v>
      </c>
      <c r="BI201" s="196">
        <f>IF(N201="nulová",J201,0)</f>
        <v>0</v>
      </c>
      <c r="BJ201" s="14" t="s">
        <v>180</v>
      </c>
      <c r="BK201" s="196">
        <f>ROUND(I201*H201,2)</f>
        <v>0</v>
      </c>
      <c r="BL201" s="14" t="s">
        <v>179</v>
      </c>
      <c r="BM201" s="195" t="s">
        <v>744</v>
      </c>
    </row>
    <row r="202" spans="1:65" s="12" customFormat="1" ht="25.9" customHeight="1">
      <c r="B202" s="168"/>
      <c r="C202" s="169"/>
      <c r="D202" s="170" t="s">
        <v>71</v>
      </c>
      <c r="E202" s="171" t="s">
        <v>387</v>
      </c>
      <c r="F202" s="171" t="s">
        <v>388</v>
      </c>
      <c r="G202" s="169"/>
      <c r="H202" s="169"/>
      <c r="I202" s="172"/>
      <c r="J202" s="173">
        <f>BK202</f>
        <v>0</v>
      </c>
      <c r="K202" s="169"/>
      <c r="L202" s="174"/>
      <c r="M202" s="175"/>
      <c r="N202" s="176"/>
      <c r="O202" s="176"/>
      <c r="P202" s="177">
        <f>P203+P205+P207</f>
        <v>0</v>
      </c>
      <c r="Q202" s="176"/>
      <c r="R202" s="177">
        <f>R203+R205+R207</f>
        <v>0</v>
      </c>
      <c r="S202" s="176"/>
      <c r="T202" s="178">
        <f>T203+T205+T207</f>
        <v>0</v>
      </c>
      <c r="AR202" s="179" t="s">
        <v>80</v>
      </c>
      <c r="AT202" s="180" t="s">
        <v>71</v>
      </c>
      <c r="AU202" s="180" t="s">
        <v>72</v>
      </c>
      <c r="AY202" s="179" t="s">
        <v>172</v>
      </c>
      <c r="BK202" s="181">
        <f>BK203+BK205+BK207</f>
        <v>0</v>
      </c>
    </row>
    <row r="203" spans="1:65" s="12" customFormat="1" ht="22.9" customHeight="1">
      <c r="B203" s="168"/>
      <c r="C203" s="169"/>
      <c r="D203" s="170" t="s">
        <v>71</v>
      </c>
      <c r="E203" s="182" t="s">
        <v>745</v>
      </c>
      <c r="F203" s="182" t="s">
        <v>746</v>
      </c>
      <c r="G203" s="169"/>
      <c r="H203" s="169"/>
      <c r="I203" s="172"/>
      <c r="J203" s="183">
        <f>BK203</f>
        <v>0</v>
      </c>
      <c r="K203" s="169"/>
      <c r="L203" s="174"/>
      <c r="M203" s="175"/>
      <c r="N203" s="176"/>
      <c r="O203" s="176"/>
      <c r="P203" s="177">
        <f>P204</f>
        <v>0</v>
      </c>
      <c r="Q203" s="176"/>
      <c r="R203" s="177">
        <f>R204</f>
        <v>0</v>
      </c>
      <c r="S203" s="176"/>
      <c r="T203" s="178">
        <f>T204</f>
        <v>0</v>
      </c>
      <c r="AR203" s="179" t="s">
        <v>80</v>
      </c>
      <c r="AT203" s="180" t="s">
        <v>71</v>
      </c>
      <c r="AU203" s="180" t="s">
        <v>80</v>
      </c>
      <c r="AY203" s="179" t="s">
        <v>172</v>
      </c>
      <c r="BK203" s="181">
        <f>BK204</f>
        <v>0</v>
      </c>
    </row>
    <row r="204" spans="1:65" s="2" customFormat="1" ht="24.2" customHeight="1">
      <c r="A204" s="31"/>
      <c r="B204" s="32"/>
      <c r="C204" s="184" t="s">
        <v>8</v>
      </c>
      <c r="D204" s="184" t="s">
        <v>175</v>
      </c>
      <c r="E204" s="185" t="s">
        <v>747</v>
      </c>
      <c r="F204" s="186" t="s">
        <v>748</v>
      </c>
      <c r="G204" s="187" t="s">
        <v>235</v>
      </c>
      <c r="H204" s="188">
        <v>37.799999999999997</v>
      </c>
      <c r="I204" s="189"/>
      <c r="J204" s="188">
        <f>ROUND(I204*H204,2)</f>
        <v>0</v>
      </c>
      <c r="K204" s="190"/>
      <c r="L204" s="36"/>
      <c r="M204" s="191" t="s">
        <v>1</v>
      </c>
      <c r="N204" s="192" t="s">
        <v>38</v>
      </c>
      <c r="O204" s="68"/>
      <c r="P204" s="193">
        <f>O204*H204</f>
        <v>0</v>
      </c>
      <c r="Q204" s="193">
        <v>0</v>
      </c>
      <c r="R204" s="193">
        <f>Q204*H204</f>
        <v>0</v>
      </c>
      <c r="S204" s="193">
        <v>0</v>
      </c>
      <c r="T204" s="194">
        <f>S204*H204</f>
        <v>0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>IF(N204="základná",J204,0)</f>
        <v>0</v>
      </c>
      <c r="BF204" s="196">
        <f>IF(N204="znížená",J204,0)</f>
        <v>0</v>
      </c>
      <c r="BG204" s="196">
        <f>IF(N204="zákl. prenesená",J204,0)</f>
        <v>0</v>
      </c>
      <c r="BH204" s="196">
        <f>IF(N204="zníž. prenesená",J204,0)</f>
        <v>0</v>
      </c>
      <c r="BI204" s="196">
        <f>IF(N204="nulová",J204,0)</f>
        <v>0</v>
      </c>
      <c r="BJ204" s="14" t="s">
        <v>180</v>
      </c>
      <c r="BK204" s="196">
        <f>ROUND(I204*H204,2)</f>
        <v>0</v>
      </c>
      <c r="BL204" s="14" t="s">
        <v>179</v>
      </c>
      <c r="BM204" s="195" t="s">
        <v>749</v>
      </c>
    </row>
    <row r="205" spans="1:65" s="12" customFormat="1" ht="22.9" customHeight="1">
      <c r="B205" s="168"/>
      <c r="C205" s="169"/>
      <c r="D205" s="170" t="s">
        <v>71</v>
      </c>
      <c r="E205" s="182" t="s">
        <v>389</v>
      </c>
      <c r="F205" s="182" t="s">
        <v>390</v>
      </c>
      <c r="G205" s="169"/>
      <c r="H205" s="169"/>
      <c r="I205" s="172"/>
      <c r="J205" s="183">
        <f>BK205</f>
        <v>0</v>
      </c>
      <c r="K205" s="169"/>
      <c r="L205" s="174"/>
      <c r="M205" s="175"/>
      <c r="N205" s="176"/>
      <c r="O205" s="176"/>
      <c r="P205" s="177">
        <f>P206</f>
        <v>0</v>
      </c>
      <c r="Q205" s="176"/>
      <c r="R205" s="177">
        <f>R206</f>
        <v>0</v>
      </c>
      <c r="S205" s="176"/>
      <c r="T205" s="178">
        <f>T206</f>
        <v>0</v>
      </c>
      <c r="AR205" s="179" t="s">
        <v>80</v>
      </c>
      <c r="AT205" s="180" t="s">
        <v>71</v>
      </c>
      <c r="AU205" s="180" t="s">
        <v>80</v>
      </c>
      <c r="AY205" s="179" t="s">
        <v>172</v>
      </c>
      <c r="BK205" s="181">
        <f>BK206</f>
        <v>0</v>
      </c>
    </row>
    <row r="206" spans="1:65" s="2" customFormat="1" ht="24.2" customHeight="1">
      <c r="A206" s="31"/>
      <c r="B206" s="32"/>
      <c r="C206" s="184" t="s">
        <v>384</v>
      </c>
      <c r="D206" s="184" t="s">
        <v>175</v>
      </c>
      <c r="E206" s="185" t="s">
        <v>751</v>
      </c>
      <c r="F206" s="186" t="s">
        <v>752</v>
      </c>
      <c r="G206" s="187" t="s">
        <v>235</v>
      </c>
      <c r="H206" s="188">
        <v>37.799999999999997</v>
      </c>
      <c r="I206" s="189"/>
      <c r="J206" s="188">
        <f>ROUND(I206*H206,2)</f>
        <v>0</v>
      </c>
      <c r="K206" s="190"/>
      <c r="L206" s="36"/>
      <c r="M206" s="191" t="s">
        <v>1</v>
      </c>
      <c r="N206" s="192" t="s">
        <v>38</v>
      </c>
      <c r="O206" s="68"/>
      <c r="P206" s="193">
        <f>O206*H206</f>
        <v>0</v>
      </c>
      <c r="Q206" s="193">
        <v>0</v>
      </c>
      <c r="R206" s="193">
        <f>Q206*H206</f>
        <v>0</v>
      </c>
      <c r="S206" s="193">
        <v>0</v>
      </c>
      <c r="T206" s="194">
        <f>S206*H206</f>
        <v>0</v>
      </c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R206" s="195" t="s">
        <v>179</v>
      </c>
      <c r="AT206" s="195" t="s">
        <v>175</v>
      </c>
      <c r="AU206" s="195" t="s">
        <v>180</v>
      </c>
      <c r="AY206" s="14" t="s">
        <v>172</v>
      </c>
      <c r="BE206" s="196">
        <f>IF(N206="základná",J206,0)</f>
        <v>0</v>
      </c>
      <c r="BF206" s="196">
        <f>IF(N206="znížená",J206,0)</f>
        <v>0</v>
      </c>
      <c r="BG206" s="196">
        <f>IF(N206="zákl. prenesená",J206,0)</f>
        <v>0</v>
      </c>
      <c r="BH206" s="196">
        <f>IF(N206="zníž. prenesená",J206,0)</f>
        <v>0</v>
      </c>
      <c r="BI206" s="196">
        <f>IF(N206="nulová",J206,0)</f>
        <v>0</v>
      </c>
      <c r="BJ206" s="14" t="s">
        <v>180</v>
      </c>
      <c r="BK206" s="196">
        <f>ROUND(I206*H206,2)</f>
        <v>0</v>
      </c>
      <c r="BL206" s="14" t="s">
        <v>179</v>
      </c>
      <c r="BM206" s="195" t="s">
        <v>753</v>
      </c>
    </row>
    <row r="207" spans="1:65" s="12" customFormat="1" ht="22.9" customHeight="1">
      <c r="B207" s="168"/>
      <c r="C207" s="169"/>
      <c r="D207" s="170" t="s">
        <v>71</v>
      </c>
      <c r="E207" s="182" t="s">
        <v>754</v>
      </c>
      <c r="F207" s="182" t="s">
        <v>755</v>
      </c>
      <c r="G207" s="169"/>
      <c r="H207" s="169"/>
      <c r="I207" s="172"/>
      <c r="J207" s="183">
        <f>BK207</f>
        <v>0</v>
      </c>
      <c r="K207" s="169"/>
      <c r="L207" s="174"/>
      <c r="M207" s="175"/>
      <c r="N207" s="176"/>
      <c r="O207" s="176"/>
      <c r="P207" s="177">
        <f>P208</f>
        <v>0</v>
      </c>
      <c r="Q207" s="176"/>
      <c r="R207" s="177">
        <f>R208</f>
        <v>0</v>
      </c>
      <c r="S207" s="176"/>
      <c r="T207" s="178">
        <f>T208</f>
        <v>0</v>
      </c>
      <c r="AR207" s="179" t="s">
        <v>80</v>
      </c>
      <c r="AT207" s="180" t="s">
        <v>71</v>
      </c>
      <c r="AU207" s="180" t="s">
        <v>80</v>
      </c>
      <c r="AY207" s="179" t="s">
        <v>172</v>
      </c>
      <c r="BK207" s="181">
        <f>BK208</f>
        <v>0</v>
      </c>
    </row>
    <row r="208" spans="1:65" s="2" customFormat="1" ht="24.2" customHeight="1">
      <c r="A208" s="31"/>
      <c r="B208" s="32"/>
      <c r="C208" s="184" t="s">
        <v>241</v>
      </c>
      <c r="D208" s="184" t="s">
        <v>175</v>
      </c>
      <c r="E208" s="185" t="s">
        <v>756</v>
      </c>
      <c r="F208" s="186" t="s">
        <v>757</v>
      </c>
      <c r="G208" s="187" t="s">
        <v>235</v>
      </c>
      <c r="H208" s="188">
        <v>37.799999999999997</v>
      </c>
      <c r="I208" s="189"/>
      <c r="J208" s="188">
        <f>ROUND(I208*H208,2)</f>
        <v>0</v>
      </c>
      <c r="K208" s="190"/>
      <c r="L208" s="36"/>
      <c r="M208" s="191" t="s">
        <v>1</v>
      </c>
      <c r="N208" s="192" t="s">
        <v>38</v>
      </c>
      <c r="O208" s="68"/>
      <c r="P208" s="193">
        <f>O208*H208</f>
        <v>0</v>
      </c>
      <c r="Q208" s="193">
        <v>0</v>
      </c>
      <c r="R208" s="193">
        <f>Q208*H208</f>
        <v>0</v>
      </c>
      <c r="S208" s="193">
        <v>0</v>
      </c>
      <c r="T208" s="194">
        <f>S208*H208</f>
        <v>0</v>
      </c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R208" s="195" t="s">
        <v>179</v>
      </c>
      <c r="AT208" s="195" t="s">
        <v>175</v>
      </c>
      <c r="AU208" s="195" t="s">
        <v>180</v>
      </c>
      <c r="AY208" s="14" t="s">
        <v>172</v>
      </c>
      <c r="BE208" s="196">
        <f>IF(N208="základná",J208,0)</f>
        <v>0</v>
      </c>
      <c r="BF208" s="196">
        <f>IF(N208="znížená",J208,0)</f>
        <v>0</v>
      </c>
      <c r="BG208" s="196">
        <f>IF(N208="zákl. prenesená",J208,0)</f>
        <v>0</v>
      </c>
      <c r="BH208" s="196">
        <f>IF(N208="zníž. prenesená",J208,0)</f>
        <v>0</v>
      </c>
      <c r="BI208" s="196">
        <f>IF(N208="nulová",J208,0)</f>
        <v>0</v>
      </c>
      <c r="BJ208" s="14" t="s">
        <v>180</v>
      </c>
      <c r="BK208" s="196">
        <f>ROUND(I208*H208,2)</f>
        <v>0</v>
      </c>
      <c r="BL208" s="14" t="s">
        <v>179</v>
      </c>
      <c r="BM208" s="195" t="s">
        <v>758</v>
      </c>
    </row>
    <row r="209" spans="1:65" s="12" customFormat="1" ht="25.9" customHeight="1">
      <c r="B209" s="168"/>
      <c r="C209" s="169"/>
      <c r="D209" s="170" t="s">
        <v>71</v>
      </c>
      <c r="E209" s="171" t="s">
        <v>387</v>
      </c>
      <c r="F209" s="171" t="s">
        <v>388</v>
      </c>
      <c r="G209" s="169"/>
      <c r="H209" s="169"/>
      <c r="I209" s="172"/>
      <c r="J209" s="173">
        <f>BK209</f>
        <v>0</v>
      </c>
      <c r="K209" s="169"/>
      <c r="L209" s="174"/>
      <c r="M209" s="175"/>
      <c r="N209" s="176"/>
      <c r="O209" s="176"/>
      <c r="P209" s="177">
        <f>P210+P213</f>
        <v>0</v>
      </c>
      <c r="Q209" s="176"/>
      <c r="R209" s="177">
        <f>R210+R213</f>
        <v>0</v>
      </c>
      <c r="S209" s="176"/>
      <c r="T209" s="178">
        <f>T210+T213</f>
        <v>0</v>
      </c>
      <c r="AR209" s="179" t="s">
        <v>80</v>
      </c>
      <c r="AT209" s="180" t="s">
        <v>71</v>
      </c>
      <c r="AU209" s="180" t="s">
        <v>72</v>
      </c>
      <c r="AY209" s="179" t="s">
        <v>172</v>
      </c>
      <c r="BK209" s="181">
        <f>BK210+BK213</f>
        <v>0</v>
      </c>
    </row>
    <row r="210" spans="1:65" s="12" customFormat="1" ht="22.9" customHeight="1">
      <c r="B210" s="168"/>
      <c r="C210" s="169"/>
      <c r="D210" s="170" t="s">
        <v>71</v>
      </c>
      <c r="E210" s="182" t="s">
        <v>396</v>
      </c>
      <c r="F210" s="182" t="s">
        <v>397</v>
      </c>
      <c r="G210" s="169"/>
      <c r="H210" s="169"/>
      <c r="I210" s="172"/>
      <c r="J210" s="183">
        <f>BK210</f>
        <v>0</v>
      </c>
      <c r="K210" s="169"/>
      <c r="L210" s="174"/>
      <c r="M210" s="175"/>
      <c r="N210" s="176"/>
      <c r="O210" s="176"/>
      <c r="P210" s="177">
        <f>SUM(P211:P212)</f>
        <v>0</v>
      </c>
      <c r="Q210" s="176"/>
      <c r="R210" s="177">
        <f>SUM(R211:R212)</f>
        <v>0</v>
      </c>
      <c r="S210" s="176"/>
      <c r="T210" s="178">
        <f>SUM(T211:T212)</f>
        <v>0</v>
      </c>
      <c r="AR210" s="179" t="s">
        <v>80</v>
      </c>
      <c r="AT210" s="180" t="s">
        <v>71</v>
      </c>
      <c r="AU210" s="180" t="s">
        <v>80</v>
      </c>
      <c r="AY210" s="179" t="s">
        <v>172</v>
      </c>
      <c r="BK210" s="181">
        <f>SUM(BK211:BK212)</f>
        <v>0</v>
      </c>
    </row>
    <row r="211" spans="1:65" s="2" customFormat="1" ht="24.2" customHeight="1">
      <c r="A211" s="31"/>
      <c r="B211" s="32"/>
      <c r="C211" s="184" t="s">
        <v>385</v>
      </c>
      <c r="D211" s="184" t="s">
        <v>175</v>
      </c>
      <c r="E211" s="185" t="s">
        <v>399</v>
      </c>
      <c r="F211" s="186" t="s">
        <v>400</v>
      </c>
      <c r="G211" s="187" t="s">
        <v>394</v>
      </c>
      <c r="H211" s="188">
        <v>4.8</v>
      </c>
      <c r="I211" s="189"/>
      <c r="J211" s="188">
        <f>ROUND(I211*H211,2)</f>
        <v>0</v>
      </c>
      <c r="K211" s="190"/>
      <c r="L211" s="36"/>
      <c r="M211" s="191" t="s">
        <v>1</v>
      </c>
      <c r="N211" s="192" t="s">
        <v>38</v>
      </c>
      <c r="O211" s="68"/>
      <c r="P211" s="193">
        <f>O211*H211</f>
        <v>0</v>
      </c>
      <c r="Q211" s="193">
        <v>0</v>
      </c>
      <c r="R211" s="193">
        <f>Q211*H211</f>
        <v>0</v>
      </c>
      <c r="S211" s="193">
        <v>0</v>
      </c>
      <c r="T211" s="194">
        <f>S211*H211</f>
        <v>0</v>
      </c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R211" s="195" t="s">
        <v>179</v>
      </c>
      <c r="AT211" s="195" t="s">
        <v>175</v>
      </c>
      <c r="AU211" s="195" t="s">
        <v>180</v>
      </c>
      <c r="AY211" s="14" t="s">
        <v>172</v>
      </c>
      <c r="BE211" s="196">
        <f>IF(N211="základná",J211,0)</f>
        <v>0</v>
      </c>
      <c r="BF211" s="196">
        <f>IF(N211="znížená",J211,0)</f>
        <v>0</v>
      </c>
      <c r="BG211" s="196">
        <f>IF(N211="zákl. prenesená",J211,0)</f>
        <v>0</v>
      </c>
      <c r="BH211" s="196">
        <f>IF(N211="zníž. prenesená",J211,0)</f>
        <v>0</v>
      </c>
      <c r="BI211" s="196">
        <f>IF(N211="nulová",J211,0)</f>
        <v>0</v>
      </c>
      <c r="BJ211" s="14" t="s">
        <v>180</v>
      </c>
      <c r="BK211" s="196">
        <f>ROUND(I211*H211,2)</f>
        <v>0</v>
      </c>
      <c r="BL211" s="14" t="s">
        <v>179</v>
      </c>
      <c r="BM211" s="195" t="s">
        <v>401</v>
      </c>
    </row>
    <row r="212" spans="1:65" s="2" customFormat="1" ht="24.2" customHeight="1">
      <c r="A212" s="31"/>
      <c r="B212" s="32"/>
      <c r="C212" s="184" t="s">
        <v>386</v>
      </c>
      <c r="D212" s="184" t="s">
        <v>175</v>
      </c>
      <c r="E212" s="185" t="s">
        <v>403</v>
      </c>
      <c r="F212" s="186" t="s">
        <v>404</v>
      </c>
      <c r="G212" s="187" t="s">
        <v>394</v>
      </c>
      <c r="H212" s="188">
        <v>4.8</v>
      </c>
      <c r="I212" s="189"/>
      <c r="J212" s="188">
        <f>ROUND(I212*H212,2)</f>
        <v>0</v>
      </c>
      <c r="K212" s="190"/>
      <c r="L212" s="36"/>
      <c r="M212" s="191" t="s">
        <v>1</v>
      </c>
      <c r="N212" s="192" t="s">
        <v>38</v>
      </c>
      <c r="O212" s="68"/>
      <c r="P212" s="193">
        <f>O212*H212</f>
        <v>0</v>
      </c>
      <c r="Q212" s="193">
        <v>0</v>
      </c>
      <c r="R212" s="193">
        <f>Q212*H212</f>
        <v>0</v>
      </c>
      <c r="S212" s="193">
        <v>0</v>
      </c>
      <c r="T212" s="194">
        <f>S212*H212</f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179</v>
      </c>
      <c r="AT212" s="195" t="s">
        <v>175</v>
      </c>
      <c r="AU212" s="195" t="s">
        <v>180</v>
      </c>
      <c r="AY212" s="14" t="s">
        <v>172</v>
      </c>
      <c r="BE212" s="196">
        <f>IF(N212="základná",J212,0)</f>
        <v>0</v>
      </c>
      <c r="BF212" s="196">
        <f>IF(N212="znížená",J212,0)</f>
        <v>0</v>
      </c>
      <c r="BG212" s="196">
        <f>IF(N212="zákl. prenesená",J212,0)</f>
        <v>0</v>
      </c>
      <c r="BH212" s="196">
        <f>IF(N212="zníž. prenesená",J212,0)</f>
        <v>0</v>
      </c>
      <c r="BI212" s="196">
        <f>IF(N212="nulová",J212,0)</f>
        <v>0</v>
      </c>
      <c r="BJ212" s="14" t="s">
        <v>180</v>
      </c>
      <c r="BK212" s="196">
        <f>ROUND(I212*H212,2)</f>
        <v>0</v>
      </c>
      <c r="BL212" s="14" t="s">
        <v>179</v>
      </c>
      <c r="BM212" s="195" t="s">
        <v>405</v>
      </c>
    </row>
    <row r="213" spans="1:65" s="12" customFormat="1" ht="22.9" customHeight="1">
      <c r="B213" s="168"/>
      <c r="C213" s="169"/>
      <c r="D213" s="170" t="s">
        <v>71</v>
      </c>
      <c r="E213" s="182" t="s">
        <v>389</v>
      </c>
      <c r="F213" s="182" t="s">
        <v>390</v>
      </c>
      <c r="G213" s="169"/>
      <c r="H213" s="169"/>
      <c r="I213" s="172"/>
      <c r="J213" s="183">
        <f>BK213</f>
        <v>0</v>
      </c>
      <c r="K213" s="169"/>
      <c r="L213" s="174"/>
      <c r="M213" s="175"/>
      <c r="N213" s="176"/>
      <c r="O213" s="176"/>
      <c r="P213" s="177">
        <f>SUM(P214:P215)</f>
        <v>0</v>
      </c>
      <c r="Q213" s="176"/>
      <c r="R213" s="177">
        <f>SUM(R214:R215)</f>
        <v>0</v>
      </c>
      <c r="S213" s="176"/>
      <c r="T213" s="178">
        <f>SUM(T214:T215)</f>
        <v>0</v>
      </c>
      <c r="AR213" s="179" t="s">
        <v>80</v>
      </c>
      <c r="AT213" s="180" t="s">
        <v>71</v>
      </c>
      <c r="AU213" s="180" t="s">
        <v>80</v>
      </c>
      <c r="AY213" s="179" t="s">
        <v>172</v>
      </c>
      <c r="BK213" s="181">
        <f>SUM(BK214:BK215)</f>
        <v>0</v>
      </c>
    </row>
    <row r="214" spans="1:65" s="2" customFormat="1" ht="24.2" customHeight="1">
      <c r="A214" s="31"/>
      <c r="B214" s="32"/>
      <c r="C214" s="184" t="s">
        <v>391</v>
      </c>
      <c r="D214" s="184" t="s">
        <v>175</v>
      </c>
      <c r="E214" s="185" t="s">
        <v>407</v>
      </c>
      <c r="F214" s="186" t="s">
        <v>408</v>
      </c>
      <c r="G214" s="187" t="s">
        <v>394</v>
      </c>
      <c r="H214" s="188">
        <v>4.8</v>
      </c>
      <c r="I214" s="189"/>
      <c r="J214" s="188">
        <f>ROUND(I214*H214,2)</f>
        <v>0</v>
      </c>
      <c r="K214" s="190"/>
      <c r="L214" s="36"/>
      <c r="M214" s="191" t="s">
        <v>1</v>
      </c>
      <c r="N214" s="192" t="s">
        <v>38</v>
      </c>
      <c r="O214" s="68"/>
      <c r="P214" s="193">
        <f>O214*H214</f>
        <v>0</v>
      </c>
      <c r="Q214" s="193">
        <v>0</v>
      </c>
      <c r="R214" s="193">
        <f>Q214*H214</f>
        <v>0</v>
      </c>
      <c r="S214" s="193">
        <v>0</v>
      </c>
      <c r="T214" s="194">
        <f>S214*H214</f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179</v>
      </c>
      <c r="AT214" s="195" t="s">
        <v>175</v>
      </c>
      <c r="AU214" s="195" t="s">
        <v>180</v>
      </c>
      <c r="AY214" s="14" t="s">
        <v>172</v>
      </c>
      <c r="BE214" s="196">
        <f>IF(N214="základná",J214,0)</f>
        <v>0</v>
      </c>
      <c r="BF214" s="196">
        <f>IF(N214="znížená",J214,0)</f>
        <v>0</v>
      </c>
      <c r="BG214" s="196">
        <f>IF(N214="zákl. prenesená",J214,0)</f>
        <v>0</v>
      </c>
      <c r="BH214" s="196">
        <f>IF(N214="zníž. prenesená",J214,0)</f>
        <v>0</v>
      </c>
      <c r="BI214" s="196">
        <f>IF(N214="nulová",J214,0)</f>
        <v>0</v>
      </c>
      <c r="BJ214" s="14" t="s">
        <v>180</v>
      </c>
      <c r="BK214" s="196">
        <f>ROUND(I214*H214,2)</f>
        <v>0</v>
      </c>
      <c r="BL214" s="14" t="s">
        <v>179</v>
      </c>
      <c r="BM214" s="195" t="s">
        <v>804</v>
      </c>
    </row>
    <row r="215" spans="1:65" s="2" customFormat="1" ht="37.9" customHeight="1">
      <c r="A215" s="31"/>
      <c r="B215" s="32"/>
      <c r="C215" s="184" t="s">
        <v>398</v>
      </c>
      <c r="D215" s="184" t="s">
        <v>175</v>
      </c>
      <c r="E215" s="185" t="s">
        <v>392</v>
      </c>
      <c r="F215" s="186" t="s">
        <v>393</v>
      </c>
      <c r="G215" s="187" t="s">
        <v>394</v>
      </c>
      <c r="H215" s="188">
        <v>153.6</v>
      </c>
      <c r="I215" s="189"/>
      <c r="J215" s="188">
        <f>ROUND(I215*H215,2)</f>
        <v>0</v>
      </c>
      <c r="K215" s="190"/>
      <c r="L215" s="36"/>
      <c r="M215" s="191" t="s">
        <v>1</v>
      </c>
      <c r="N215" s="192" t="s">
        <v>38</v>
      </c>
      <c r="O215" s="68"/>
      <c r="P215" s="193">
        <f>O215*H215</f>
        <v>0</v>
      </c>
      <c r="Q215" s="193">
        <v>0</v>
      </c>
      <c r="R215" s="193">
        <f>Q215*H215</f>
        <v>0</v>
      </c>
      <c r="S215" s="193">
        <v>0</v>
      </c>
      <c r="T215" s="194">
        <f>S215*H215</f>
        <v>0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179</v>
      </c>
      <c r="AT215" s="195" t="s">
        <v>175</v>
      </c>
      <c r="AU215" s="195" t="s">
        <v>180</v>
      </c>
      <c r="AY215" s="14" t="s">
        <v>172</v>
      </c>
      <c r="BE215" s="196">
        <f>IF(N215="základná",J215,0)</f>
        <v>0</v>
      </c>
      <c r="BF215" s="196">
        <f>IF(N215="znížená",J215,0)</f>
        <v>0</v>
      </c>
      <c r="BG215" s="196">
        <f>IF(N215="zákl. prenesená",J215,0)</f>
        <v>0</v>
      </c>
      <c r="BH215" s="196">
        <f>IF(N215="zníž. prenesená",J215,0)</f>
        <v>0</v>
      </c>
      <c r="BI215" s="196">
        <f>IF(N215="nulová",J215,0)</f>
        <v>0</v>
      </c>
      <c r="BJ215" s="14" t="s">
        <v>180</v>
      </c>
      <c r="BK215" s="196">
        <f>ROUND(I215*H215,2)</f>
        <v>0</v>
      </c>
      <c r="BL215" s="14" t="s">
        <v>179</v>
      </c>
      <c r="BM215" s="195" t="s">
        <v>805</v>
      </c>
    </row>
    <row r="216" spans="1:65" s="12" customFormat="1" ht="25.9" customHeight="1">
      <c r="B216" s="168"/>
      <c r="C216" s="169"/>
      <c r="D216" s="170" t="s">
        <v>71</v>
      </c>
      <c r="E216" s="171" t="s">
        <v>387</v>
      </c>
      <c r="F216" s="171" t="s">
        <v>388</v>
      </c>
      <c r="G216" s="169"/>
      <c r="H216" s="169"/>
      <c r="I216" s="172"/>
      <c r="J216" s="173">
        <f>BK216</f>
        <v>0</v>
      </c>
      <c r="K216" s="169"/>
      <c r="L216" s="174"/>
      <c r="M216" s="175"/>
      <c r="N216" s="176"/>
      <c r="O216" s="176"/>
      <c r="P216" s="177">
        <f>P217+P220+P223</f>
        <v>0</v>
      </c>
      <c r="Q216" s="176"/>
      <c r="R216" s="177">
        <f>R217+R220+R223</f>
        <v>32.91337</v>
      </c>
      <c r="S216" s="176"/>
      <c r="T216" s="178">
        <f>T217+T220+T223</f>
        <v>0</v>
      </c>
      <c r="AR216" s="179" t="s">
        <v>80</v>
      </c>
      <c r="AT216" s="180" t="s">
        <v>71</v>
      </c>
      <c r="AU216" s="180" t="s">
        <v>72</v>
      </c>
      <c r="AY216" s="179" t="s">
        <v>172</v>
      </c>
      <c r="BK216" s="181">
        <f>BK217+BK220+BK223</f>
        <v>0</v>
      </c>
    </row>
    <row r="217" spans="1:65" s="12" customFormat="1" ht="22.9" customHeight="1">
      <c r="B217" s="168"/>
      <c r="C217" s="169"/>
      <c r="D217" s="170" t="s">
        <v>71</v>
      </c>
      <c r="E217" s="182" t="s">
        <v>410</v>
      </c>
      <c r="F217" s="182" t="s">
        <v>411</v>
      </c>
      <c r="G217" s="169"/>
      <c r="H217" s="169"/>
      <c r="I217" s="172"/>
      <c r="J217" s="183">
        <f>BK217</f>
        <v>0</v>
      </c>
      <c r="K217" s="169"/>
      <c r="L217" s="174"/>
      <c r="M217" s="175"/>
      <c r="N217" s="176"/>
      <c r="O217" s="176"/>
      <c r="P217" s="177">
        <f>SUM(P218:P219)</f>
        <v>0</v>
      </c>
      <c r="Q217" s="176"/>
      <c r="R217" s="177">
        <f>SUM(R218:R219)</f>
        <v>0</v>
      </c>
      <c r="S217" s="176"/>
      <c r="T217" s="178">
        <f>SUM(T218:T219)</f>
        <v>0</v>
      </c>
      <c r="AR217" s="179" t="s">
        <v>80</v>
      </c>
      <c r="AT217" s="180" t="s">
        <v>71</v>
      </c>
      <c r="AU217" s="180" t="s">
        <v>80</v>
      </c>
      <c r="AY217" s="179" t="s">
        <v>172</v>
      </c>
      <c r="BK217" s="181">
        <f>SUM(BK218:BK219)</f>
        <v>0</v>
      </c>
    </row>
    <row r="218" spans="1:65" s="2" customFormat="1" ht="24.2" customHeight="1">
      <c r="A218" s="31"/>
      <c r="B218" s="32"/>
      <c r="C218" s="184" t="s">
        <v>402</v>
      </c>
      <c r="D218" s="184" t="s">
        <v>175</v>
      </c>
      <c r="E218" s="185" t="s">
        <v>413</v>
      </c>
      <c r="F218" s="186" t="s">
        <v>414</v>
      </c>
      <c r="G218" s="187" t="s">
        <v>394</v>
      </c>
      <c r="H218" s="188">
        <v>4.8</v>
      </c>
      <c r="I218" s="189"/>
      <c r="J218" s="188">
        <f>ROUND(I218*H218,2)</f>
        <v>0</v>
      </c>
      <c r="K218" s="190"/>
      <c r="L218" s="36"/>
      <c r="M218" s="191" t="s">
        <v>1</v>
      </c>
      <c r="N218" s="192" t="s">
        <v>38</v>
      </c>
      <c r="O218" s="68"/>
      <c r="P218" s="193">
        <f>O218*H218</f>
        <v>0</v>
      </c>
      <c r="Q218" s="193">
        <v>0</v>
      </c>
      <c r="R218" s="193">
        <f>Q218*H218</f>
        <v>0</v>
      </c>
      <c r="S218" s="193">
        <v>0</v>
      </c>
      <c r="T218" s="194">
        <f>S218*H218</f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179</v>
      </c>
      <c r="AT218" s="195" t="s">
        <v>175</v>
      </c>
      <c r="AU218" s="195" t="s">
        <v>180</v>
      </c>
      <c r="AY218" s="14" t="s">
        <v>172</v>
      </c>
      <c r="BE218" s="196">
        <f>IF(N218="základná",J218,0)</f>
        <v>0</v>
      </c>
      <c r="BF218" s="196">
        <f>IF(N218="znížená",J218,0)</f>
        <v>0</v>
      </c>
      <c r="BG218" s="196">
        <f>IF(N218="zákl. prenesená",J218,0)</f>
        <v>0</v>
      </c>
      <c r="BH218" s="196">
        <f>IF(N218="zníž. prenesená",J218,0)</f>
        <v>0</v>
      </c>
      <c r="BI218" s="196">
        <f>IF(N218="nulová",J218,0)</f>
        <v>0</v>
      </c>
      <c r="BJ218" s="14" t="s">
        <v>180</v>
      </c>
      <c r="BK218" s="196">
        <f>ROUND(I218*H218,2)</f>
        <v>0</v>
      </c>
      <c r="BL218" s="14" t="s">
        <v>179</v>
      </c>
      <c r="BM218" s="195" t="s">
        <v>415</v>
      </c>
    </row>
    <row r="219" spans="1:65" s="2" customFormat="1" ht="24.2" customHeight="1">
      <c r="A219" s="31"/>
      <c r="B219" s="32"/>
      <c r="C219" s="184" t="s">
        <v>406</v>
      </c>
      <c r="D219" s="184" t="s">
        <v>175</v>
      </c>
      <c r="E219" s="185" t="s">
        <v>760</v>
      </c>
      <c r="F219" s="186" t="s">
        <v>761</v>
      </c>
      <c r="G219" s="187" t="s">
        <v>394</v>
      </c>
      <c r="H219" s="188">
        <v>1.44</v>
      </c>
      <c r="I219" s="189"/>
      <c r="J219" s="188">
        <f>ROUND(I219*H219,2)</f>
        <v>0</v>
      </c>
      <c r="K219" s="190"/>
      <c r="L219" s="36"/>
      <c r="M219" s="191" t="s">
        <v>1</v>
      </c>
      <c r="N219" s="192" t="s">
        <v>38</v>
      </c>
      <c r="O219" s="68"/>
      <c r="P219" s="193">
        <f>O219*H219</f>
        <v>0</v>
      </c>
      <c r="Q219" s="193">
        <v>0</v>
      </c>
      <c r="R219" s="193">
        <f>Q219*H219</f>
        <v>0</v>
      </c>
      <c r="S219" s="193">
        <v>0</v>
      </c>
      <c r="T219" s="194">
        <f>S219*H219</f>
        <v>0</v>
      </c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R219" s="195" t="s">
        <v>179</v>
      </c>
      <c r="AT219" s="195" t="s">
        <v>175</v>
      </c>
      <c r="AU219" s="195" t="s">
        <v>180</v>
      </c>
      <c r="AY219" s="14" t="s">
        <v>172</v>
      </c>
      <c r="BE219" s="196">
        <f>IF(N219="základná",J219,0)</f>
        <v>0</v>
      </c>
      <c r="BF219" s="196">
        <f>IF(N219="znížená",J219,0)</f>
        <v>0</v>
      </c>
      <c r="BG219" s="196">
        <f>IF(N219="zákl. prenesená",J219,0)</f>
        <v>0</v>
      </c>
      <c r="BH219" s="196">
        <f>IF(N219="zníž. prenesená",J219,0)</f>
        <v>0</v>
      </c>
      <c r="BI219" s="196">
        <f>IF(N219="nulová",J219,0)</f>
        <v>0</v>
      </c>
      <c r="BJ219" s="14" t="s">
        <v>180</v>
      </c>
      <c r="BK219" s="196">
        <f>ROUND(I219*H219,2)</f>
        <v>0</v>
      </c>
      <c r="BL219" s="14" t="s">
        <v>179</v>
      </c>
      <c r="BM219" s="195" t="s">
        <v>762</v>
      </c>
    </row>
    <row r="220" spans="1:65" s="12" customFormat="1" ht="22.9" customHeight="1">
      <c r="B220" s="168"/>
      <c r="C220" s="169"/>
      <c r="D220" s="170" t="s">
        <v>71</v>
      </c>
      <c r="E220" s="182" t="s">
        <v>420</v>
      </c>
      <c r="F220" s="182" t="s">
        <v>421</v>
      </c>
      <c r="G220" s="169"/>
      <c r="H220" s="169"/>
      <c r="I220" s="172"/>
      <c r="J220" s="183">
        <f>BK220</f>
        <v>0</v>
      </c>
      <c r="K220" s="169"/>
      <c r="L220" s="174"/>
      <c r="M220" s="175"/>
      <c r="N220" s="176"/>
      <c r="O220" s="176"/>
      <c r="P220" s="177">
        <f>SUM(P221:P222)</f>
        <v>0</v>
      </c>
      <c r="Q220" s="176"/>
      <c r="R220" s="177">
        <f>SUM(R221:R222)</f>
        <v>32.91337</v>
      </c>
      <c r="S220" s="176"/>
      <c r="T220" s="178">
        <f>SUM(T221:T222)</f>
        <v>0</v>
      </c>
      <c r="AR220" s="179" t="s">
        <v>80</v>
      </c>
      <c r="AT220" s="180" t="s">
        <v>71</v>
      </c>
      <c r="AU220" s="180" t="s">
        <v>80</v>
      </c>
      <c r="AY220" s="179" t="s">
        <v>172</v>
      </c>
      <c r="BK220" s="181">
        <f>SUM(BK221:BK222)</f>
        <v>0</v>
      </c>
    </row>
    <row r="221" spans="1:65" s="2" customFormat="1" ht="24.2" customHeight="1">
      <c r="A221" s="31"/>
      <c r="B221" s="32"/>
      <c r="C221" s="184" t="s">
        <v>412</v>
      </c>
      <c r="D221" s="184" t="s">
        <v>175</v>
      </c>
      <c r="E221" s="185" t="s">
        <v>423</v>
      </c>
      <c r="F221" s="186" t="s">
        <v>424</v>
      </c>
      <c r="G221" s="187" t="s">
        <v>394</v>
      </c>
      <c r="H221" s="188">
        <v>16.100000000000001</v>
      </c>
      <c r="I221" s="189"/>
      <c r="J221" s="188">
        <f>ROUND(I221*H221,2)</f>
        <v>0</v>
      </c>
      <c r="K221" s="190"/>
      <c r="L221" s="36"/>
      <c r="M221" s="191" t="s">
        <v>1</v>
      </c>
      <c r="N221" s="192" t="s">
        <v>38</v>
      </c>
      <c r="O221" s="68"/>
      <c r="P221" s="193">
        <f>O221*H221</f>
        <v>0</v>
      </c>
      <c r="Q221" s="193">
        <v>0</v>
      </c>
      <c r="R221" s="193">
        <f>Q221*H221</f>
        <v>0</v>
      </c>
      <c r="S221" s="193">
        <v>0</v>
      </c>
      <c r="T221" s="194">
        <f>S221*H221</f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179</v>
      </c>
      <c r="AT221" s="195" t="s">
        <v>175</v>
      </c>
      <c r="AU221" s="195" t="s">
        <v>180</v>
      </c>
      <c r="AY221" s="14" t="s">
        <v>172</v>
      </c>
      <c r="BE221" s="196">
        <f>IF(N221="základná",J221,0)</f>
        <v>0</v>
      </c>
      <c r="BF221" s="196">
        <f>IF(N221="znížená",J221,0)</f>
        <v>0</v>
      </c>
      <c r="BG221" s="196">
        <f>IF(N221="zákl. prenesená",J221,0)</f>
        <v>0</v>
      </c>
      <c r="BH221" s="196">
        <f>IF(N221="zníž. prenesená",J221,0)</f>
        <v>0</v>
      </c>
      <c r="BI221" s="196">
        <f>IF(N221="nulová",J221,0)</f>
        <v>0</v>
      </c>
      <c r="BJ221" s="14" t="s">
        <v>180</v>
      </c>
      <c r="BK221" s="196">
        <f>ROUND(I221*H221,2)</f>
        <v>0</v>
      </c>
      <c r="BL221" s="14" t="s">
        <v>179</v>
      </c>
      <c r="BM221" s="195" t="s">
        <v>425</v>
      </c>
    </row>
    <row r="222" spans="1:65" s="2" customFormat="1" ht="14.45" customHeight="1">
      <c r="A222" s="31"/>
      <c r="B222" s="32"/>
      <c r="C222" s="197" t="s">
        <v>416</v>
      </c>
      <c r="D222" s="197" t="s">
        <v>256</v>
      </c>
      <c r="E222" s="198" t="s">
        <v>427</v>
      </c>
      <c r="F222" s="199" t="s">
        <v>428</v>
      </c>
      <c r="G222" s="200" t="s">
        <v>394</v>
      </c>
      <c r="H222" s="201">
        <v>19.510000000000002</v>
      </c>
      <c r="I222" s="202"/>
      <c r="J222" s="201">
        <f>ROUND(I222*H222,2)</f>
        <v>0</v>
      </c>
      <c r="K222" s="203"/>
      <c r="L222" s="204"/>
      <c r="M222" s="205" t="s">
        <v>1</v>
      </c>
      <c r="N222" s="206" t="s">
        <v>38</v>
      </c>
      <c r="O222" s="68"/>
      <c r="P222" s="193">
        <f>O222*H222</f>
        <v>0</v>
      </c>
      <c r="Q222" s="193">
        <v>1.6870000000000001</v>
      </c>
      <c r="R222" s="193">
        <f>Q222*H222</f>
        <v>32.91337</v>
      </c>
      <c r="S222" s="193">
        <v>0</v>
      </c>
      <c r="T222" s="194">
        <f>S222*H222</f>
        <v>0</v>
      </c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R222" s="195" t="s">
        <v>220</v>
      </c>
      <c r="AT222" s="195" t="s">
        <v>256</v>
      </c>
      <c r="AU222" s="195" t="s">
        <v>180</v>
      </c>
      <c r="AY222" s="14" t="s">
        <v>172</v>
      </c>
      <c r="BE222" s="196">
        <f>IF(N222="základná",J222,0)</f>
        <v>0</v>
      </c>
      <c r="BF222" s="196">
        <f>IF(N222="znížená",J222,0)</f>
        <v>0</v>
      </c>
      <c r="BG222" s="196">
        <f>IF(N222="zákl. prenesená",J222,0)</f>
        <v>0</v>
      </c>
      <c r="BH222" s="196">
        <f>IF(N222="zníž. prenesená",J222,0)</f>
        <v>0</v>
      </c>
      <c r="BI222" s="196">
        <f>IF(N222="nulová",J222,0)</f>
        <v>0</v>
      </c>
      <c r="BJ222" s="14" t="s">
        <v>180</v>
      </c>
      <c r="BK222" s="196">
        <f>ROUND(I222*H222,2)</f>
        <v>0</v>
      </c>
      <c r="BL222" s="14" t="s">
        <v>179</v>
      </c>
      <c r="BM222" s="195" t="s">
        <v>429</v>
      </c>
    </row>
    <row r="223" spans="1:65" s="12" customFormat="1" ht="22.9" customHeight="1">
      <c r="B223" s="168"/>
      <c r="C223" s="169"/>
      <c r="D223" s="170" t="s">
        <v>71</v>
      </c>
      <c r="E223" s="182" t="s">
        <v>430</v>
      </c>
      <c r="F223" s="182" t="s">
        <v>431</v>
      </c>
      <c r="G223" s="169"/>
      <c r="H223" s="169"/>
      <c r="I223" s="172"/>
      <c r="J223" s="183">
        <f>BK223</f>
        <v>0</v>
      </c>
      <c r="K223" s="169"/>
      <c r="L223" s="174"/>
      <c r="M223" s="175"/>
      <c r="N223" s="176"/>
      <c r="O223" s="176"/>
      <c r="P223" s="177">
        <f>P224</f>
        <v>0</v>
      </c>
      <c r="Q223" s="176"/>
      <c r="R223" s="177">
        <f>R224</f>
        <v>0</v>
      </c>
      <c r="S223" s="176"/>
      <c r="T223" s="178">
        <f>T224</f>
        <v>0</v>
      </c>
      <c r="AR223" s="179" t="s">
        <v>80</v>
      </c>
      <c r="AT223" s="180" t="s">
        <v>71</v>
      </c>
      <c r="AU223" s="180" t="s">
        <v>80</v>
      </c>
      <c r="AY223" s="179" t="s">
        <v>172</v>
      </c>
      <c r="BK223" s="181">
        <f>BK224</f>
        <v>0</v>
      </c>
    </row>
    <row r="224" spans="1:65" s="2" customFormat="1" ht="24.2" customHeight="1">
      <c r="A224" s="31"/>
      <c r="B224" s="32"/>
      <c r="C224" s="184" t="s">
        <v>422</v>
      </c>
      <c r="D224" s="184" t="s">
        <v>175</v>
      </c>
      <c r="E224" s="185" t="s">
        <v>433</v>
      </c>
      <c r="F224" s="186" t="s">
        <v>434</v>
      </c>
      <c r="G224" s="187" t="s">
        <v>235</v>
      </c>
      <c r="H224" s="188">
        <v>179.5</v>
      </c>
      <c r="I224" s="189"/>
      <c r="J224" s="188">
        <f>ROUND(I224*H224,2)</f>
        <v>0</v>
      </c>
      <c r="K224" s="190"/>
      <c r="L224" s="36"/>
      <c r="M224" s="191" t="s">
        <v>1</v>
      </c>
      <c r="N224" s="192" t="s">
        <v>38</v>
      </c>
      <c r="O224" s="68"/>
      <c r="P224" s="193">
        <f>O224*H224</f>
        <v>0</v>
      </c>
      <c r="Q224" s="193">
        <v>0</v>
      </c>
      <c r="R224" s="193">
        <f>Q224*H224</f>
        <v>0</v>
      </c>
      <c r="S224" s="193">
        <v>0</v>
      </c>
      <c r="T224" s="194">
        <f>S224*H224</f>
        <v>0</v>
      </c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R224" s="195" t="s">
        <v>179</v>
      </c>
      <c r="AT224" s="195" t="s">
        <v>175</v>
      </c>
      <c r="AU224" s="195" t="s">
        <v>180</v>
      </c>
      <c r="AY224" s="14" t="s">
        <v>172</v>
      </c>
      <c r="BE224" s="196">
        <f>IF(N224="základná",J224,0)</f>
        <v>0</v>
      </c>
      <c r="BF224" s="196">
        <f>IF(N224="znížená",J224,0)</f>
        <v>0</v>
      </c>
      <c r="BG224" s="196">
        <f>IF(N224="zákl. prenesená",J224,0)</f>
        <v>0</v>
      </c>
      <c r="BH224" s="196">
        <f>IF(N224="zníž. prenesená",J224,0)</f>
        <v>0</v>
      </c>
      <c r="BI224" s="196">
        <f>IF(N224="nulová",J224,0)</f>
        <v>0</v>
      </c>
      <c r="BJ224" s="14" t="s">
        <v>180</v>
      </c>
      <c r="BK224" s="196">
        <f>ROUND(I224*H224,2)</f>
        <v>0</v>
      </c>
      <c r="BL224" s="14" t="s">
        <v>179</v>
      </c>
      <c r="BM224" s="195" t="s">
        <v>435</v>
      </c>
    </row>
    <row r="225" spans="1:65" s="12" customFormat="1" ht="25.9" customHeight="1">
      <c r="B225" s="168"/>
      <c r="C225" s="169"/>
      <c r="D225" s="170" t="s">
        <v>71</v>
      </c>
      <c r="E225" s="171" t="s">
        <v>387</v>
      </c>
      <c r="F225" s="171" t="s">
        <v>388</v>
      </c>
      <c r="G225" s="169"/>
      <c r="H225" s="169"/>
      <c r="I225" s="172"/>
      <c r="J225" s="173">
        <f>BK225</f>
        <v>0</v>
      </c>
      <c r="K225" s="169"/>
      <c r="L225" s="174"/>
      <c r="M225" s="175"/>
      <c r="N225" s="176"/>
      <c r="O225" s="176"/>
      <c r="P225" s="177">
        <f>P226+P228</f>
        <v>0</v>
      </c>
      <c r="Q225" s="176"/>
      <c r="R225" s="177">
        <f>R226+R228</f>
        <v>2.4199999999999998E-3</v>
      </c>
      <c r="S225" s="176"/>
      <c r="T225" s="178">
        <f>T226+T228</f>
        <v>0</v>
      </c>
      <c r="AR225" s="179" t="s">
        <v>80</v>
      </c>
      <c r="AT225" s="180" t="s">
        <v>71</v>
      </c>
      <c r="AU225" s="180" t="s">
        <v>72</v>
      </c>
      <c r="AY225" s="179" t="s">
        <v>172</v>
      </c>
      <c r="BK225" s="181">
        <f>BK226+BK228</f>
        <v>0</v>
      </c>
    </row>
    <row r="226" spans="1:65" s="12" customFormat="1" ht="22.9" customHeight="1">
      <c r="B226" s="168"/>
      <c r="C226" s="169"/>
      <c r="D226" s="170" t="s">
        <v>71</v>
      </c>
      <c r="E226" s="182" t="s">
        <v>436</v>
      </c>
      <c r="F226" s="182" t="s">
        <v>437</v>
      </c>
      <c r="G226" s="169"/>
      <c r="H226" s="169"/>
      <c r="I226" s="172"/>
      <c r="J226" s="183">
        <f>BK226</f>
        <v>0</v>
      </c>
      <c r="K226" s="169"/>
      <c r="L226" s="174"/>
      <c r="M226" s="175"/>
      <c r="N226" s="176"/>
      <c r="O226" s="176"/>
      <c r="P226" s="177">
        <f>P227</f>
        <v>0</v>
      </c>
      <c r="Q226" s="176"/>
      <c r="R226" s="177">
        <f>R227</f>
        <v>0</v>
      </c>
      <c r="S226" s="176"/>
      <c r="T226" s="178">
        <f>T227</f>
        <v>0</v>
      </c>
      <c r="AR226" s="179" t="s">
        <v>80</v>
      </c>
      <c r="AT226" s="180" t="s">
        <v>71</v>
      </c>
      <c r="AU226" s="180" t="s">
        <v>80</v>
      </c>
      <c r="AY226" s="179" t="s">
        <v>172</v>
      </c>
      <c r="BK226" s="181">
        <f>BK227</f>
        <v>0</v>
      </c>
    </row>
    <row r="227" spans="1:65" s="2" customFormat="1" ht="24.2" customHeight="1">
      <c r="A227" s="31"/>
      <c r="B227" s="32"/>
      <c r="C227" s="184" t="s">
        <v>426</v>
      </c>
      <c r="D227" s="184" t="s">
        <v>175</v>
      </c>
      <c r="E227" s="185" t="s">
        <v>439</v>
      </c>
      <c r="F227" s="186" t="s">
        <v>440</v>
      </c>
      <c r="G227" s="187" t="s">
        <v>235</v>
      </c>
      <c r="H227" s="188">
        <v>78.3</v>
      </c>
      <c r="I227" s="189"/>
      <c r="J227" s="188">
        <f>ROUND(I227*H227,2)</f>
        <v>0</v>
      </c>
      <c r="K227" s="190"/>
      <c r="L227" s="36"/>
      <c r="M227" s="191" t="s">
        <v>1</v>
      </c>
      <c r="N227" s="192" t="s">
        <v>38</v>
      </c>
      <c r="O227" s="68"/>
      <c r="P227" s="193">
        <f>O227*H227</f>
        <v>0</v>
      </c>
      <c r="Q227" s="193">
        <v>0</v>
      </c>
      <c r="R227" s="193">
        <f>Q227*H227</f>
        <v>0</v>
      </c>
      <c r="S227" s="193">
        <v>0</v>
      </c>
      <c r="T227" s="194">
        <f>S227*H227</f>
        <v>0</v>
      </c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R227" s="195" t="s">
        <v>179</v>
      </c>
      <c r="AT227" s="195" t="s">
        <v>175</v>
      </c>
      <c r="AU227" s="195" t="s">
        <v>180</v>
      </c>
      <c r="AY227" s="14" t="s">
        <v>172</v>
      </c>
      <c r="BE227" s="196">
        <f>IF(N227="základná",J227,0)</f>
        <v>0</v>
      </c>
      <c r="BF227" s="196">
        <f>IF(N227="znížená",J227,0)</f>
        <v>0</v>
      </c>
      <c r="BG227" s="196">
        <f>IF(N227="zákl. prenesená",J227,0)</f>
        <v>0</v>
      </c>
      <c r="BH227" s="196">
        <f>IF(N227="zníž. prenesená",J227,0)</f>
        <v>0</v>
      </c>
      <c r="BI227" s="196">
        <f>IF(N227="nulová",J227,0)</f>
        <v>0</v>
      </c>
      <c r="BJ227" s="14" t="s">
        <v>180</v>
      </c>
      <c r="BK227" s="196">
        <f>ROUND(I227*H227,2)</f>
        <v>0</v>
      </c>
      <c r="BL227" s="14" t="s">
        <v>179</v>
      </c>
      <c r="BM227" s="195" t="s">
        <v>763</v>
      </c>
    </row>
    <row r="228" spans="1:65" s="12" customFormat="1" ht="22.9" customHeight="1">
      <c r="B228" s="168"/>
      <c r="C228" s="169"/>
      <c r="D228" s="170" t="s">
        <v>71</v>
      </c>
      <c r="E228" s="182" t="s">
        <v>448</v>
      </c>
      <c r="F228" s="182" t="s">
        <v>449</v>
      </c>
      <c r="G228" s="169"/>
      <c r="H228" s="169"/>
      <c r="I228" s="172"/>
      <c r="J228" s="183">
        <f>BK228</f>
        <v>0</v>
      </c>
      <c r="K228" s="169"/>
      <c r="L228" s="174"/>
      <c r="M228" s="175"/>
      <c r="N228" s="176"/>
      <c r="O228" s="176"/>
      <c r="P228" s="177">
        <f>SUM(P229:P230)</f>
        <v>0</v>
      </c>
      <c r="Q228" s="176"/>
      <c r="R228" s="177">
        <f>SUM(R229:R230)</f>
        <v>2.4199999999999998E-3</v>
      </c>
      <c r="S228" s="176"/>
      <c r="T228" s="178">
        <f>SUM(T229:T230)</f>
        <v>0</v>
      </c>
      <c r="AR228" s="179" t="s">
        <v>80</v>
      </c>
      <c r="AT228" s="180" t="s">
        <v>71</v>
      </c>
      <c r="AU228" s="180" t="s">
        <v>80</v>
      </c>
      <c r="AY228" s="179" t="s">
        <v>172</v>
      </c>
      <c r="BK228" s="181">
        <f>SUM(BK229:BK230)</f>
        <v>0</v>
      </c>
    </row>
    <row r="229" spans="1:65" s="2" customFormat="1" ht="24.2" customHeight="1">
      <c r="A229" s="31"/>
      <c r="B229" s="32"/>
      <c r="C229" s="184" t="s">
        <v>432</v>
      </c>
      <c r="D229" s="184" t="s">
        <v>175</v>
      </c>
      <c r="E229" s="185" t="s">
        <v>451</v>
      </c>
      <c r="F229" s="186" t="s">
        <v>452</v>
      </c>
      <c r="G229" s="187" t="s">
        <v>235</v>
      </c>
      <c r="H229" s="188">
        <v>78.3</v>
      </c>
      <c r="I229" s="189"/>
      <c r="J229" s="188">
        <f>ROUND(I229*H229,2)</f>
        <v>0</v>
      </c>
      <c r="K229" s="190"/>
      <c r="L229" s="36"/>
      <c r="M229" s="191" t="s">
        <v>1</v>
      </c>
      <c r="N229" s="192" t="s">
        <v>38</v>
      </c>
      <c r="O229" s="68"/>
      <c r="P229" s="193">
        <f>O229*H229</f>
        <v>0</v>
      </c>
      <c r="Q229" s="193">
        <v>0</v>
      </c>
      <c r="R229" s="193">
        <f>Q229*H229</f>
        <v>0</v>
      </c>
      <c r="S229" s="193">
        <v>0</v>
      </c>
      <c r="T229" s="194">
        <f>S229*H229</f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179</v>
      </c>
      <c r="AT229" s="195" t="s">
        <v>175</v>
      </c>
      <c r="AU229" s="195" t="s">
        <v>180</v>
      </c>
      <c r="AY229" s="14" t="s">
        <v>172</v>
      </c>
      <c r="BE229" s="196">
        <f>IF(N229="základná",J229,0)</f>
        <v>0</v>
      </c>
      <c r="BF229" s="196">
        <f>IF(N229="znížená",J229,0)</f>
        <v>0</v>
      </c>
      <c r="BG229" s="196">
        <f>IF(N229="zákl. prenesená",J229,0)</f>
        <v>0</v>
      </c>
      <c r="BH229" s="196">
        <f>IF(N229="zníž. prenesená",J229,0)</f>
        <v>0</v>
      </c>
      <c r="BI229" s="196">
        <f>IF(N229="nulová",J229,0)</f>
        <v>0</v>
      </c>
      <c r="BJ229" s="14" t="s">
        <v>180</v>
      </c>
      <c r="BK229" s="196">
        <f>ROUND(I229*H229,2)</f>
        <v>0</v>
      </c>
      <c r="BL229" s="14" t="s">
        <v>179</v>
      </c>
      <c r="BM229" s="195" t="s">
        <v>453</v>
      </c>
    </row>
    <row r="230" spans="1:65" s="2" customFormat="1" ht="14.45" customHeight="1">
      <c r="A230" s="31"/>
      <c r="B230" s="32"/>
      <c r="C230" s="197" t="s">
        <v>438</v>
      </c>
      <c r="D230" s="197" t="s">
        <v>256</v>
      </c>
      <c r="E230" s="198" t="s">
        <v>455</v>
      </c>
      <c r="F230" s="199" t="s">
        <v>456</v>
      </c>
      <c r="G230" s="200" t="s">
        <v>457</v>
      </c>
      <c r="H230" s="201">
        <v>2.42</v>
      </c>
      <c r="I230" s="202"/>
      <c r="J230" s="201">
        <f>ROUND(I230*H230,2)</f>
        <v>0</v>
      </c>
      <c r="K230" s="203"/>
      <c r="L230" s="204"/>
      <c r="M230" s="205" t="s">
        <v>1</v>
      </c>
      <c r="N230" s="206" t="s">
        <v>38</v>
      </c>
      <c r="O230" s="68"/>
      <c r="P230" s="193">
        <f>O230*H230</f>
        <v>0</v>
      </c>
      <c r="Q230" s="193">
        <v>1E-3</v>
      </c>
      <c r="R230" s="193">
        <f>Q230*H230</f>
        <v>2.4199999999999998E-3</v>
      </c>
      <c r="S230" s="193">
        <v>0</v>
      </c>
      <c r="T230" s="194">
        <f>S230*H230</f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220</v>
      </c>
      <c r="AT230" s="195" t="s">
        <v>256</v>
      </c>
      <c r="AU230" s="195" t="s">
        <v>180</v>
      </c>
      <c r="AY230" s="14" t="s">
        <v>172</v>
      </c>
      <c r="BE230" s="196">
        <f>IF(N230="základná",J230,0)</f>
        <v>0</v>
      </c>
      <c r="BF230" s="196">
        <f>IF(N230="znížená",J230,0)</f>
        <v>0</v>
      </c>
      <c r="BG230" s="196">
        <f>IF(N230="zákl. prenesená",J230,0)</f>
        <v>0</v>
      </c>
      <c r="BH230" s="196">
        <f>IF(N230="zníž. prenesená",J230,0)</f>
        <v>0</v>
      </c>
      <c r="BI230" s="196">
        <f>IF(N230="nulová",J230,0)</f>
        <v>0</v>
      </c>
      <c r="BJ230" s="14" t="s">
        <v>180</v>
      </c>
      <c r="BK230" s="196">
        <f>ROUND(I230*H230,2)</f>
        <v>0</v>
      </c>
      <c r="BL230" s="14" t="s">
        <v>179</v>
      </c>
      <c r="BM230" s="195" t="s">
        <v>458</v>
      </c>
    </row>
    <row r="231" spans="1:65" s="12" customFormat="1" ht="25.9" customHeight="1">
      <c r="B231" s="168"/>
      <c r="C231" s="169"/>
      <c r="D231" s="170" t="s">
        <v>71</v>
      </c>
      <c r="E231" s="171" t="s">
        <v>241</v>
      </c>
      <c r="F231" s="171" t="s">
        <v>242</v>
      </c>
      <c r="G231" s="169"/>
      <c r="H231" s="169"/>
      <c r="I231" s="172"/>
      <c r="J231" s="173">
        <f>BK231</f>
        <v>0</v>
      </c>
      <c r="K231" s="169"/>
      <c r="L231" s="174"/>
      <c r="M231" s="175"/>
      <c r="N231" s="176"/>
      <c r="O231" s="176"/>
      <c r="P231" s="177">
        <f>P232+P234+P236+P238+P240+P242+P244+P246+P248+P253+P256+P261+P264+P267+P271+P273+P279+P282+P284</f>
        <v>0</v>
      </c>
      <c r="Q231" s="176"/>
      <c r="R231" s="177">
        <f>R232+R234+R236+R238+R240+R242+R244+R246+R248+R253+R256+R261+R264+R267+R271+R273+R279+R282+R284</f>
        <v>358.41293040000005</v>
      </c>
      <c r="S231" s="176"/>
      <c r="T231" s="178">
        <f>T232+T234+T236+T238+T240+T242+T244+T246+T248+T253+T256+T261+T264+T267+T271+T273+T279+T282+T284</f>
        <v>0</v>
      </c>
      <c r="AR231" s="179" t="s">
        <v>80</v>
      </c>
      <c r="AT231" s="180" t="s">
        <v>71</v>
      </c>
      <c r="AU231" s="180" t="s">
        <v>72</v>
      </c>
      <c r="AY231" s="179" t="s">
        <v>172</v>
      </c>
      <c r="BK231" s="181">
        <f>BK232+BK234+BK236+BK238+BK240+BK242+BK244+BK246+BK248+BK253+BK256+BK261+BK264+BK267+BK271+BK273+BK279+BK282+BK284</f>
        <v>0</v>
      </c>
    </row>
    <row r="232" spans="1:65" s="12" customFormat="1" ht="22.9" customHeight="1">
      <c r="B232" s="168"/>
      <c r="C232" s="169"/>
      <c r="D232" s="170" t="s">
        <v>71</v>
      </c>
      <c r="E232" s="182" t="s">
        <v>502</v>
      </c>
      <c r="F232" s="182" t="s">
        <v>503</v>
      </c>
      <c r="G232" s="169"/>
      <c r="H232" s="169"/>
      <c r="I232" s="172"/>
      <c r="J232" s="183">
        <f>BK232</f>
        <v>0</v>
      </c>
      <c r="K232" s="169"/>
      <c r="L232" s="174"/>
      <c r="M232" s="175"/>
      <c r="N232" s="176"/>
      <c r="O232" s="176"/>
      <c r="P232" s="177">
        <f>P233</f>
        <v>0</v>
      </c>
      <c r="Q232" s="176"/>
      <c r="R232" s="177">
        <f>R233</f>
        <v>2.2161599999999999</v>
      </c>
      <c r="S232" s="176"/>
      <c r="T232" s="178">
        <f>T233</f>
        <v>0</v>
      </c>
      <c r="AR232" s="179" t="s">
        <v>80</v>
      </c>
      <c r="AT232" s="180" t="s">
        <v>71</v>
      </c>
      <c r="AU232" s="180" t="s">
        <v>80</v>
      </c>
      <c r="AY232" s="179" t="s">
        <v>172</v>
      </c>
      <c r="BK232" s="181">
        <f>BK233</f>
        <v>0</v>
      </c>
    </row>
    <row r="233" spans="1:65" s="2" customFormat="1" ht="24.2" customHeight="1">
      <c r="A233" s="31"/>
      <c r="B233" s="32"/>
      <c r="C233" s="184" t="s">
        <v>444</v>
      </c>
      <c r="D233" s="184" t="s">
        <v>175</v>
      </c>
      <c r="E233" s="185" t="s">
        <v>505</v>
      </c>
      <c r="F233" s="186" t="s">
        <v>506</v>
      </c>
      <c r="G233" s="187" t="s">
        <v>235</v>
      </c>
      <c r="H233" s="188">
        <v>7.6</v>
      </c>
      <c r="I233" s="189"/>
      <c r="J233" s="188">
        <f>ROUND(I233*H233,2)</f>
        <v>0</v>
      </c>
      <c r="K233" s="190"/>
      <c r="L233" s="36"/>
      <c r="M233" s="191" t="s">
        <v>1</v>
      </c>
      <c r="N233" s="192" t="s">
        <v>38</v>
      </c>
      <c r="O233" s="68"/>
      <c r="P233" s="193">
        <f>O233*H233</f>
        <v>0</v>
      </c>
      <c r="Q233" s="193">
        <v>0.29160000000000003</v>
      </c>
      <c r="R233" s="193">
        <f>Q233*H233</f>
        <v>2.2161599999999999</v>
      </c>
      <c r="S233" s="193">
        <v>0</v>
      </c>
      <c r="T233" s="194">
        <f>S233*H233</f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95" t="s">
        <v>179</v>
      </c>
      <c r="AT233" s="195" t="s">
        <v>175</v>
      </c>
      <c r="AU233" s="195" t="s">
        <v>180</v>
      </c>
      <c r="AY233" s="14" t="s">
        <v>172</v>
      </c>
      <c r="BE233" s="196">
        <f>IF(N233="základná",J233,0)</f>
        <v>0</v>
      </c>
      <c r="BF233" s="196">
        <f>IF(N233="znížená",J233,0)</f>
        <v>0</v>
      </c>
      <c r="BG233" s="196">
        <f>IF(N233="zákl. prenesená",J233,0)</f>
        <v>0</v>
      </c>
      <c r="BH233" s="196">
        <f>IF(N233="zníž. prenesená",J233,0)</f>
        <v>0</v>
      </c>
      <c r="BI233" s="196">
        <f>IF(N233="nulová",J233,0)</f>
        <v>0</v>
      </c>
      <c r="BJ233" s="14" t="s">
        <v>180</v>
      </c>
      <c r="BK233" s="196">
        <f>ROUND(I233*H233,2)</f>
        <v>0</v>
      </c>
      <c r="BL233" s="14" t="s">
        <v>179</v>
      </c>
      <c r="BM233" s="195" t="s">
        <v>507</v>
      </c>
    </row>
    <row r="234" spans="1:65" s="12" customFormat="1" ht="22.9" customHeight="1">
      <c r="B234" s="168"/>
      <c r="C234" s="169"/>
      <c r="D234" s="170" t="s">
        <v>71</v>
      </c>
      <c r="E234" s="182" t="s">
        <v>512</v>
      </c>
      <c r="F234" s="182" t="s">
        <v>513</v>
      </c>
      <c r="G234" s="169"/>
      <c r="H234" s="169"/>
      <c r="I234" s="172"/>
      <c r="J234" s="183">
        <f>BK234</f>
        <v>0</v>
      </c>
      <c r="K234" s="169"/>
      <c r="L234" s="174"/>
      <c r="M234" s="175"/>
      <c r="N234" s="176"/>
      <c r="O234" s="176"/>
      <c r="P234" s="177">
        <f>P235</f>
        <v>0</v>
      </c>
      <c r="Q234" s="176"/>
      <c r="R234" s="177">
        <f>R235</f>
        <v>50.249230000000004</v>
      </c>
      <c r="S234" s="176"/>
      <c r="T234" s="178">
        <f>T235</f>
        <v>0</v>
      </c>
      <c r="AR234" s="179" t="s">
        <v>80</v>
      </c>
      <c r="AT234" s="180" t="s">
        <v>71</v>
      </c>
      <c r="AU234" s="180" t="s">
        <v>80</v>
      </c>
      <c r="AY234" s="179" t="s">
        <v>172</v>
      </c>
      <c r="BK234" s="181">
        <f>BK235</f>
        <v>0</v>
      </c>
    </row>
    <row r="235" spans="1:65" s="2" customFormat="1" ht="24.2" customHeight="1">
      <c r="A235" s="31"/>
      <c r="B235" s="32"/>
      <c r="C235" s="184" t="s">
        <v>450</v>
      </c>
      <c r="D235" s="184" t="s">
        <v>175</v>
      </c>
      <c r="E235" s="185" t="s">
        <v>515</v>
      </c>
      <c r="F235" s="186" t="s">
        <v>516</v>
      </c>
      <c r="G235" s="187" t="s">
        <v>235</v>
      </c>
      <c r="H235" s="188">
        <v>179.5</v>
      </c>
      <c r="I235" s="189"/>
      <c r="J235" s="188">
        <f>ROUND(I235*H235,2)</f>
        <v>0</v>
      </c>
      <c r="K235" s="190"/>
      <c r="L235" s="36"/>
      <c r="M235" s="191" t="s">
        <v>1</v>
      </c>
      <c r="N235" s="192" t="s">
        <v>38</v>
      </c>
      <c r="O235" s="68"/>
      <c r="P235" s="193">
        <f>O235*H235</f>
        <v>0</v>
      </c>
      <c r="Q235" s="193">
        <v>0.27994000000000002</v>
      </c>
      <c r="R235" s="193">
        <f>Q235*H235</f>
        <v>50.249230000000004</v>
      </c>
      <c r="S235" s="193">
        <v>0</v>
      </c>
      <c r="T235" s="194">
        <f>S235*H235</f>
        <v>0</v>
      </c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R235" s="195" t="s">
        <v>179</v>
      </c>
      <c r="AT235" s="195" t="s">
        <v>175</v>
      </c>
      <c r="AU235" s="195" t="s">
        <v>180</v>
      </c>
      <c r="AY235" s="14" t="s">
        <v>172</v>
      </c>
      <c r="BE235" s="196">
        <f>IF(N235="základná",J235,0)</f>
        <v>0</v>
      </c>
      <c r="BF235" s="196">
        <f>IF(N235="znížená",J235,0)</f>
        <v>0</v>
      </c>
      <c r="BG235" s="196">
        <f>IF(N235="zákl. prenesená",J235,0)</f>
        <v>0</v>
      </c>
      <c r="BH235" s="196">
        <f>IF(N235="zníž. prenesená",J235,0)</f>
        <v>0</v>
      </c>
      <c r="BI235" s="196">
        <f>IF(N235="nulová",J235,0)</f>
        <v>0</v>
      </c>
      <c r="BJ235" s="14" t="s">
        <v>180</v>
      </c>
      <c r="BK235" s="196">
        <f>ROUND(I235*H235,2)</f>
        <v>0</v>
      </c>
      <c r="BL235" s="14" t="s">
        <v>179</v>
      </c>
      <c r="BM235" s="195" t="s">
        <v>764</v>
      </c>
    </row>
    <row r="236" spans="1:65" s="12" customFormat="1" ht="22.9" customHeight="1">
      <c r="B236" s="168"/>
      <c r="C236" s="169"/>
      <c r="D236" s="170" t="s">
        <v>71</v>
      </c>
      <c r="E236" s="182" t="s">
        <v>518</v>
      </c>
      <c r="F236" s="182" t="s">
        <v>519</v>
      </c>
      <c r="G236" s="169"/>
      <c r="H236" s="169"/>
      <c r="I236" s="172"/>
      <c r="J236" s="183">
        <f>BK236</f>
        <v>0</v>
      </c>
      <c r="K236" s="169"/>
      <c r="L236" s="174"/>
      <c r="M236" s="175"/>
      <c r="N236" s="176"/>
      <c r="O236" s="176"/>
      <c r="P236" s="177">
        <f>P237</f>
        <v>0</v>
      </c>
      <c r="Q236" s="176"/>
      <c r="R236" s="177">
        <f>R237</f>
        <v>63.744039999999998</v>
      </c>
      <c r="S236" s="176"/>
      <c r="T236" s="178">
        <f>T237</f>
        <v>0</v>
      </c>
      <c r="AR236" s="179" t="s">
        <v>80</v>
      </c>
      <c r="AT236" s="180" t="s">
        <v>71</v>
      </c>
      <c r="AU236" s="180" t="s">
        <v>80</v>
      </c>
      <c r="AY236" s="179" t="s">
        <v>172</v>
      </c>
      <c r="BK236" s="181">
        <f>BK237</f>
        <v>0</v>
      </c>
    </row>
    <row r="237" spans="1:65" s="2" customFormat="1" ht="24.2" customHeight="1">
      <c r="A237" s="31"/>
      <c r="B237" s="32"/>
      <c r="C237" s="184" t="s">
        <v>454</v>
      </c>
      <c r="D237" s="184" t="s">
        <v>175</v>
      </c>
      <c r="E237" s="185" t="s">
        <v>521</v>
      </c>
      <c r="F237" s="186" t="s">
        <v>522</v>
      </c>
      <c r="G237" s="187" t="s">
        <v>235</v>
      </c>
      <c r="H237" s="188">
        <v>179.5</v>
      </c>
      <c r="I237" s="189"/>
      <c r="J237" s="188">
        <f>ROUND(I237*H237,2)</f>
        <v>0</v>
      </c>
      <c r="K237" s="190"/>
      <c r="L237" s="36"/>
      <c r="M237" s="191" t="s">
        <v>1</v>
      </c>
      <c r="N237" s="192" t="s">
        <v>38</v>
      </c>
      <c r="O237" s="68"/>
      <c r="P237" s="193">
        <f>O237*H237</f>
        <v>0</v>
      </c>
      <c r="Q237" s="193">
        <v>0.35511999999999999</v>
      </c>
      <c r="R237" s="193">
        <f>Q237*H237</f>
        <v>63.744039999999998</v>
      </c>
      <c r="S237" s="193">
        <v>0</v>
      </c>
      <c r="T237" s="194">
        <f>S237*H237</f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179</v>
      </c>
      <c r="AT237" s="195" t="s">
        <v>175</v>
      </c>
      <c r="AU237" s="195" t="s">
        <v>180</v>
      </c>
      <c r="AY237" s="14" t="s">
        <v>172</v>
      </c>
      <c r="BE237" s="196">
        <f>IF(N237="základná",J237,0)</f>
        <v>0</v>
      </c>
      <c r="BF237" s="196">
        <f>IF(N237="znížená",J237,0)</f>
        <v>0</v>
      </c>
      <c r="BG237" s="196">
        <f>IF(N237="zákl. prenesená",J237,0)</f>
        <v>0</v>
      </c>
      <c r="BH237" s="196">
        <f>IF(N237="zníž. prenesená",J237,0)</f>
        <v>0</v>
      </c>
      <c r="BI237" s="196">
        <f>IF(N237="nulová",J237,0)</f>
        <v>0</v>
      </c>
      <c r="BJ237" s="14" t="s">
        <v>180</v>
      </c>
      <c r="BK237" s="196">
        <f>ROUND(I237*H237,2)</f>
        <v>0</v>
      </c>
      <c r="BL237" s="14" t="s">
        <v>179</v>
      </c>
      <c r="BM237" s="195" t="s">
        <v>523</v>
      </c>
    </row>
    <row r="238" spans="1:65" s="12" customFormat="1" ht="22.9" customHeight="1">
      <c r="B238" s="168"/>
      <c r="C238" s="169"/>
      <c r="D238" s="170" t="s">
        <v>71</v>
      </c>
      <c r="E238" s="182" t="s">
        <v>806</v>
      </c>
      <c r="F238" s="182" t="s">
        <v>807</v>
      </c>
      <c r="G238" s="169"/>
      <c r="H238" s="169"/>
      <c r="I238" s="172"/>
      <c r="J238" s="183">
        <f>BK238</f>
        <v>0</v>
      </c>
      <c r="K238" s="169"/>
      <c r="L238" s="174"/>
      <c r="M238" s="175"/>
      <c r="N238" s="176"/>
      <c r="O238" s="176"/>
      <c r="P238" s="177">
        <f>P239</f>
        <v>0</v>
      </c>
      <c r="Q238" s="176"/>
      <c r="R238" s="177">
        <f>R239</f>
        <v>2.9144399999999999</v>
      </c>
      <c r="S238" s="176"/>
      <c r="T238" s="178">
        <f>T239</f>
        <v>0</v>
      </c>
      <c r="AR238" s="179" t="s">
        <v>80</v>
      </c>
      <c r="AT238" s="180" t="s">
        <v>71</v>
      </c>
      <c r="AU238" s="180" t="s">
        <v>80</v>
      </c>
      <c r="AY238" s="179" t="s">
        <v>172</v>
      </c>
      <c r="BK238" s="181">
        <f>BK239</f>
        <v>0</v>
      </c>
    </row>
    <row r="239" spans="1:65" s="2" customFormat="1" ht="24.2" customHeight="1">
      <c r="A239" s="31"/>
      <c r="B239" s="32"/>
      <c r="C239" s="184" t="s">
        <v>462</v>
      </c>
      <c r="D239" s="184" t="s">
        <v>175</v>
      </c>
      <c r="E239" s="185" t="s">
        <v>808</v>
      </c>
      <c r="F239" s="186" t="s">
        <v>809</v>
      </c>
      <c r="G239" s="187" t="s">
        <v>235</v>
      </c>
      <c r="H239" s="188">
        <v>6</v>
      </c>
      <c r="I239" s="189"/>
      <c r="J239" s="188">
        <f>ROUND(I239*H239,2)</f>
        <v>0</v>
      </c>
      <c r="K239" s="190"/>
      <c r="L239" s="36"/>
      <c r="M239" s="191" t="s">
        <v>1</v>
      </c>
      <c r="N239" s="192" t="s">
        <v>38</v>
      </c>
      <c r="O239" s="68"/>
      <c r="P239" s="193">
        <f>O239*H239</f>
        <v>0</v>
      </c>
      <c r="Q239" s="193">
        <v>0.48574000000000001</v>
      </c>
      <c r="R239" s="193">
        <f>Q239*H239</f>
        <v>2.9144399999999999</v>
      </c>
      <c r="S239" s="193">
        <v>0</v>
      </c>
      <c r="T239" s="194">
        <f>S239*H239</f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95" t="s">
        <v>179</v>
      </c>
      <c r="AT239" s="195" t="s">
        <v>175</v>
      </c>
      <c r="AU239" s="195" t="s">
        <v>180</v>
      </c>
      <c r="AY239" s="14" t="s">
        <v>172</v>
      </c>
      <c r="BE239" s="196">
        <f>IF(N239="základná",J239,0)</f>
        <v>0</v>
      </c>
      <c r="BF239" s="196">
        <f>IF(N239="znížená",J239,0)</f>
        <v>0</v>
      </c>
      <c r="BG239" s="196">
        <f>IF(N239="zákl. prenesená",J239,0)</f>
        <v>0</v>
      </c>
      <c r="BH239" s="196">
        <f>IF(N239="zníž. prenesená",J239,0)</f>
        <v>0</v>
      </c>
      <c r="BI239" s="196">
        <f>IF(N239="nulová",J239,0)</f>
        <v>0</v>
      </c>
      <c r="BJ239" s="14" t="s">
        <v>180</v>
      </c>
      <c r="BK239" s="196">
        <f>ROUND(I239*H239,2)</f>
        <v>0</v>
      </c>
      <c r="BL239" s="14" t="s">
        <v>179</v>
      </c>
      <c r="BM239" s="195" t="s">
        <v>810</v>
      </c>
    </row>
    <row r="240" spans="1:65" s="12" customFormat="1" ht="22.9" customHeight="1">
      <c r="B240" s="168"/>
      <c r="C240" s="169"/>
      <c r="D240" s="170" t="s">
        <v>71</v>
      </c>
      <c r="E240" s="182" t="s">
        <v>524</v>
      </c>
      <c r="F240" s="182" t="s">
        <v>525</v>
      </c>
      <c r="G240" s="169"/>
      <c r="H240" s="169"/>
      <c r="I240" s="172"/>
      <c r="J240" s="183">
        <f>BK240</f>
        <v>0</v>
      </c>
      <c r="K240" s="169"/>
      <c r="L240" s="174"/>
      <c r="M240" s="175"/>
      <c r="N240" s="176"/>
      <c r="O240" s="176"/>
      <c r="P240" s="177">
        <f>P241</f>
        <v>0</v>
      </c>
      <c r="Q240" s="176"/>
      <c r="R240" s="177">
        <f>R241</f>
        <v>2.6010239999999998</v>
      </c>
      <c r="S240" s="176"/>
      <c r="T240" s="178">
        <f>T241</f>
        <v>0</v>
      </c>
      <c r="AR240" s="179" t="s">
        <v>80</v>
      </c>
      <c r="AT240" s="180" t="s">
        <v>71</v>
      </c>
      <c r="AU240" s="180" t="s">
        <v>80</v>
      </c>
      <c r="AY240" s="179" t="s">
        <v>172</v>
      </c>
      <c r="BK240" s="181">
        <f>BK241</f>
        <v>0</v>
      </c>
    </row>
    <row r="241" spans="1:65" s="2" customFormat="1" ht="24.2" customHeight="1">
      <c r="A241" s="31"/>
      <c r="B241" s="32"/>
      <c r="C241" s="184" t="s">
        <v>466</v>
      </c>
      <c r="D241" s="184" t="s">
        <v>175</v>
      </c>
      <c r="E241" s="185" t="s">
        <v>527</v>
      </c>
      <c r="F241" s="186" t="s">
        <v>528</v>
      </c>
      <c r="G241" s="187" t="s">
        <v>235</v>
      </c>
      <c r="H241" s="188">
        <v>7.6</v>
      </c>
      <c r="I241" s="189"/>
      <c r="J241" s="188">
        <f>ROUND(I241*H241,2)</f>
        <v>0</v>
      </c>
      <c r="K241" s="190"/>
      <c r="L241" s="36"/>
      <c r="M241" s="191" t="s">
        <v>1</v>
      </c>
      <c r="N241" s="192" t="s">
        <v>38</v>
      </c>
      <c r="O241" s="68"/>
      <c r="P241" s="193">
        <f>O241*H241</f>
        <v>0</v>
      </c>
      <c r="Q241" s="193">
        <v>0.34223999999999999</v>
      </c>
      <c r="R241" s="193">
        <f>Q241*H241</f>
        <v>2.6010239999999998</v>
      </c>
      <c r="S241" s="193">
        <v>0</v>
      </c>
      <c r="T241" s="194">
        <f>S241*H241</f>
        <v>0</v>
      </c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R241" s="195" t="s">
        <v>179</v>
      </c>
      <c r="AT241" s="195" t="s">
        <v>175</v>
      </c>
      <c r="AU241" s="195" t="s">
        <v>180</v>
      </c>
      <c r="AY241" s="14" t="s">
        <v>172</v>
      </c>
      <c r="BE241" s="196">
        <f>IF(N241="základná",J241,0)</f>
        <v>0</v>
      </c>
      <c r="BF241" s="196">
        <f>IF(N241="znížená",J241,0)</f>
        <v>0</v>
      </c>
      <c r="BG241" s="196">
        <f>IF(N241="zákl. prenesená",J241,0)</f>
        <v>0</v>
      </c>
      <c r="BH241" s="196">
        <f>IF(N241="zníž. prenesená",J241,0)</f>
        <v>0</v>
      </c>
      <c r="BI241" s="196">
        <f>IF(N241="nulová",J241,0)</f>
        <v>0</v>
      </c>
      <c r="BJ241" s="14" t="s">
        <v>180</v>
      </c>
      <c r="BK241" s="196">
        <f>ROUND(I241*H241,2)</f>
        <v>0</v>
      </c>
      <c r="BL241" s="14" t="s">
        <v>179</v>
      </c>
      <c r="BM241" s="195" t="s">
        <v>529</v>
      </c>
    </row>
    <row r="242" spans="1:65" s="12" customFormat="1" ht="22.9" customHeight="1">
      <c r="B242" s="168"/>
      <c r="C242" s="169"/>
      <c r="D242" s="170" t="s">
        <v>71</v>
      </c>
      <c r="E242" s="182" t="s">
        <v>530</v>
      </c>
      <c r="F242" s="182" t="s">
        <v>531</v>
      </c>
      <c r="G242" s="169"/>
      <c r="H242" s="169"/>
      <c r="I242" s="172"/>
      <c r="J242" s="183">
        <f>BK242</f>
        <v>0</v>
      </c>
      <c r="K242" s="169"/>
      <c r="L242" s="174"/>
      <c r="M242" s="175"/>
      <c r="N242" s="176"/>
      <c r="O242" s="176"/>
      <c r="P242" s="177">
        <f>P243</f>
        <v>0</v>
      </c>
      <c r="Q242" s="176"/>
      <c r="R242" s="177">
        <f>R243</f>
        <v>2.5443600000000002</v>
      </c>
      <c r="S242" s="176"/>
      <c r="T242" s="178">
        <f>T243</f>
        <v>0</v>
      </c>
      <c r="AR242" s="179" t="s">
        <v>80</v>
      </c>
      <c r="AT242" s="180" t="s">
        <v>71</v>
      </c>
      <c r="AU242" s="180" t="s">
        <v>80</v>
      </c>
      <c r="AY242" s="179" t="s">
        <v>172</v>
      </c>
      <c r="BK242" s="181">
        <f>BK243</f>
        <v>0</v>
      </c>
    </row>
    <row r="243" spans="1:65" s="2" customFormat="1" ht="37.9" customHeight="1">
      <c r="A243" s="31"/>
      <c r="B243" s="32"/>
      <c r="C243" s="184" t="s">
        <v>472</v>
      </c>
      <c r="D243" s="184" t="s">
        <v>175</v>
      </c>
      <c r="E243" s="185" t="s">
        <v>533</v>
      </c>
      <c r="F243" s="186" t="s">
        <v>534</v>
      </c>
      <c r="G243" s="187" t="s">
        <v>235</v>
      </c>
      <c r="H243" s="188">
        <v>6</v>
      </c>
      <c r="I243" s="189"/>
      <c r="J243" s="188">
        <f>ROUND(I243*H243,2)</f>
        <v>0</v>
      </c>
      <c r="K243" s="190"/>
      <c r="L243" s="36"/>
      <c r="M243" s="191" t="s">
        <v>1</v>
      </c>
      <c r="N243" s="192" t="s">
        <v>38</v>
      </c>
      <c r="O243" s="68"/>
      <c r="P243" s="193">
        <f>O243*H243</f>
        <v>0</v>
      </c>
      <c r="Q243" s="193">
        <v>0.42405999999999999</v>
      </c>
      <c r="R243" s="193">
        <f>Q243*H243</f>
        <v>2.5443600000000002</v>
      </c>
      <c r="S243" s="193">
        <v>0</v>
      </c>
      <c r="T243" s="194">
        <f>S243*H243</f>
        <v>0</v>
      </c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R243" s="195" t="s">
        <v>179</v>
      </c>
      <c r="AT243" s="195" t="s">
        <v>175</v>
      </c>
      <c r="AU243" s="195" t="s">
        <v>180</v>
      </c>
      <c r="AY243" s="14" t="s">
        <v>172</v>
      </c>
      <c r="BE243" s="196">
        <f>IF(N243="základná",J243,0)</f>
        <v>0</v>
      </c>
      <c r="BF243" s="196">
        <f>IF(N243="znížená",J243,0)</f>
        <v>0</v>
      </c>
      <c r="BG243" s="196">
        <f>IF(N243="zákl. prenesená",J243,0)</f>
        <v>0</v>
      </c>
      <c r="BH243" s="196">
        <f>IF(N243="zníž. prenesená",J243,0)</f>
        <v>0</v>
      </c>
      <c r="BI243" s="196">
        <f>IF(N243="nulová",J243,0)</f>
        <v>0</v>
      </c>
      <c r="BJ243" s="14" t="s">
        <v>180</v>
      </c>
      <c r="BK243" s="196">
        <f>ROUND(I243*H243,2)</f>
        <v>0</v>
      </c>
      <c r="BL243" s="14" t="s">
        <v>179</v>
      </c>
      <c r="BM243" s="195" t="s">
        <v>811</v>
      </c>
    </row>
    <row r="244" spans="1:65" s="12" customFormat="1" ht="22.9" customHeight="1">
      <c r="B244" s="168"/>
      <c r="C244" s="169"/>
      <c r="D244" s="170" t="s">
        <v>71</v>
      </c>
      <c r="E244" s="182" t="s">
        <v>536</v>
      </c>
      <c r="F244" s="182" t="s">
        <v>537</v>
      </c>
      <c r="G244" s="169"/>
      <c r="H244" s="169"/>
      <c r="I244" s="172"/>
      <c r="J244" s="183">
        <f>BK244</f>
        <v>0</v>
      </c>
      <c r="K244" s="169"/>
      <c r="L244" s="174"/>
      <c r="M244" s="175"/>
      <c r="N244" s="176"/>
      <c r="O244" s="176"/>
      <c r="P244" s="177">
        <f>P245</f>
        <v>0</v>
      </c>
      <c r="Q244" s="176"/>
      <c r="R244" s="177">
        <f>R245</f>
        <v>2.0400000000000001E-3</v>
      </c>
      <c r="S244" s="176"/>
      <c r="T244" s="178">
        <f>T245</f>
        <v>0</v>
      </c>
      <c r="AR244" s="179" t="s">
        <v>80</v>
      </c>
      <c r="AT244" s="180" t="s">
        <v>71</v>
      </c>
      <c r="AU244" s="180" t="s">
        <v>80</v>
      </c>
      <c r="AY244" s="179" t="s">
        <v>172</v>
      </c>
      <c r="BK244" s="181">
        <f>BK245</f>
        <v>0</v>
      </c>
    </row>
    <row r="245" spans="1:65" s="2" customFormat="1" ht="24.2" customHeight="1">
      <c r="A245" s="31"/>
      <c r="B245" s="32"/>
      <c r="C245" s="184" t="s">
        <v>476</v>
      </c>
      <c r="D245" s="184" t="s">
        <v>175</v>
      </c>
      <c r="E245" s="185" t="s">
        <v>812</v>
      </c>
      <c r="F245" s="186" t="s">
        <v>813</v>
      </c>
      <c r="G245" s="187" t="s">
        <v>235</v>
      </c>
      <c r="H245" s="188">
        <v>6</v>
      </c>
      <c r="I245" s="189"/>
      <c r="J245" s="188">
        <f>ROUND(I245*H245,2)</f>
        <v>0</v>
      </c>
      <c r="K245" s="190"/>
      <c r="L245" s="36"/>
      <c r="M245" s="191" t="s">
        <v>1</v>
      </c>
      <c r="N245" s="192" t="s">
        <v>38</v>
      </c>
      <c r="O245" s="68"/>
      <c r="P245" s="193">
        <f>O245*H245</f>
        <v>0</v>
      </c>
      <c r="Q245" s="193">
        <v>3.4000000000000002E-4</v>
      </c>
      <c r="R245" s="193">
        <f>Q245*H245</f>
        <v>2.0400000000000001E-3</v>
      </c>
      <c r="S245" s="193">
        <v>0</v>
      </c>
      <c r="T245" s="194">
        <f>S245*H245</f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179</v>
      </c>
      <c r="AT245" s="195" t="s">
        <v>175</v>
      </c>
      <c r="AU245" s="195" t="s">
        <v>180</v>
      </c>
      <c r="AY245" s="14" t="s">
        <v>172</v>
      </c>
      <c r="BE245" s="196">
        <f>IF(N245="základná",J245,0)</f>
        <v>0</v>
      </c>
      <c r="BF245" s="196">
        <f>IF(N245="znížená",J245,0)</f>
        <v>0</v>
      </c>
      <c r="BG245" s="196">
        <f>IF(N245="zákl. prenesená",J245,0)</f>
        <v>0</v>
      </c>
      <c r="BH245" s="196">
        <f>IF(N245="zníž. prenesená",J245,0)</f>
        <v>0</v>
      </c>
      <c r="BI245" s="196">
        <f>IF(N245="nulová",J245,0)</f>
        <v>0</v>
      </c>
      <c r="BJ245" s="14" t="s">
        <v>180</v>
      </c>
      <c r="BK245" s="196">
        <f>ROUND(I245*H245,2)</f>
        <v>0</v>
      </c>
      <c r="BL245" s="14" t="s">
        <v>179</v>
      </c>
      <c r="BM245" s="195" t="s">
        <v>814</v>
      </c>
    </row>
    <row r="246" spans="1:65" s="12" customFormat="1" ht="22.9" customHeight="1">
      <c r="B246" s="168"/>
      <c r="C246" s="169"/>
      <c r="D246" s="170" t="s">
        <v>71</v>
      </c>
      <c r="E246" s="182" t="s">
        <v>542</v>
      </c>
      <c r="F246" s="182" t="s">
        <v>543</v>
      </c>
      <c r="G246" s="169"/>
      <c r="H246" s="169"/>
      <c r="I246" s="172"/>
      <c r="J246" s="183">
        <f>BK246</f>
        <v>0</v>
      </c>
      <c r="K246" s="169"/>
      <c r="L246" s="174"/>
      <c r="M246" s="175"/>
      <c r="N246" s="176"/>
      <c r="O246" s="176"/>
      <c r="P246" s="177">
        <f>P247</f>
        <v>0</v>
      </c>
      <c r="Q246" s="176"/>
      <c r="R246" s="177">
        <f>R247</f>
        <v>6.1200000000000004E-3</v>
      </c>
      <c r="S246" s="176"/>
      <c r="T246" s="178">
        <f>T247</f>
        <v>0</v>
      </c>
      <c r="AR246" s="179" t="s">
        <v>80</v>
      </c>
      <c r="AT246" s="180" t="s">
        <v>71</v>
      </c>
      <c r="AU246" s="180" t="s">
        <v>80</v>
      </c>
      <c r="AY246" s="179" t="s">
        <v>172</v>
      </c>
      <c r="BK246" s="181">
        <f>BK247</f>
        <v>0</v>
      </c>
    </row>
    <row r="247" spans="1:65" s="2" customFormat="1" ht="24.2" customHeight="1">
      <c r="A247" s="31"/>
      <c r="B247" s="32"/>
      <c r="C247" s="184" t="s">
        <v>482</v>
      </c>
      <c r="D247" s="184" t="s">
        <v>175</v>
      </c>
      <c r="E247" s="185" t="s">
        <v>815</v>
      </c>
      <c r="F247" s="186" t="s">
        <v>816</v>
      </c>
      <c r="G247" s="187" t="s">
        <v>235</v>
      </c>
      <c r="H247" s="188">
        <v>12</v>
      </c>
      <c r="I247" s="189"/>
      <c r="J247" s="188">
        <f>ROUND(I247*H247,2)</f>
        <v>0</v>
      </c>
      <c r="K247" s="190"/>
      <c r="L247" s="36"/>
      <c r="M247" s="191" t="s">
        <v>1</v>
      </c>
      <c r="N247" s="192" t="s">
        <v>38</v>
      </c>
      <c r="O247" s="68"/>
      <c r="P247" s="193">
        <f>O247*H247</f>
        <v>0</v>
      </c>
      <c r="Q247" s="193">
        <v>5.1000000000000004E-4</v>
      </c>
      <c r="R247" s="193">
        <f>Q247*H247</f>
        <v>6.1200000000000004E-3</v>
      </c>
      <c r="S247" s="193">
        <v>0</v>
      </c>
      <c r="T247" s="194">
        <f>S247*H247</f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179</v>
      </c>
      <c r="AT247" s="195" t="s">
        <v>175</v>
      </c>
      <c r="AU247" s="195" t="s">
        <v>180</v>
      </c>
      <c r="AY247" s="14" t="s">
        <v>172</v>
      </c>
      <c r="BE247" s="196">
        <f>IF(N247="základná",J247,0)</f>
        <v>0</v>
      </c>
      <c r="BF247" s="196">
        <f>IF(N247="znížená",J247,0)</f>
        <v>0</v>
      </c>
      <c r="BG247" s="196">
        <f>IF(N247="zákl. prenesená",J247,0)</f>
        <v>0</v>
      </c>
      <c r="BH247" s="196">
        <f>IF(N247="zníž. prenesená",J247,0)</f>
        <v>0</v>
      </c>
      <c r="BI247" s="196">
        <f>IF(N247="nulová",J247,0)</f>
        <v>0</v>
      </c>
      <c r="BJ247" s="14" t="s">
        <v>180</v>
      </c>
      <c r="BK247" s="196">
        <f>ROUND(I247*H247,2)</f>
        <v>0</v>
      </c>
      <c r="BL247" s="14" t="s">
        <v>179</v>
      </c>
      <c r="BM247" s="195" t="s">
        <v>817</v>
      </c>
    </row>
    <row r="248" spans="1:65" s="12" customFormat="1" ht="22.9" customHeight="1">
      <c r="B248" s="168"/>
      <c r="C248" s="169"/>
      <c r="D248" s="170" t="s">
        <v>71</v>
      </c>
      <c r="E248" s="182" t="s">
        <v>243</v>
      </c>
      <c r="F248" s="182" t="s">
        <v>244</v>
      </c>
      <c r="G248" s="169"/>
      <c r="H248" s="169"/>
      <c r="I248" s="172"/>
      <c r="J248" s="183">
        <f>BK248</f>
        <v>0</v>
      </c>
      <c r="K248" s="169"/>
      <c r="L248" s="174"/>
      <c r="M248" s="175"/>
      <c r="N248" s="176"/>
      <c r="O248" s="176"/>
      <c r="P248" s="177">
        <f>SUM(P249:P252)</f>
        <v>0</v>
      </c>
      <c r="Q248" s="176"/>
      <c r="R248" s="177">
        <f>SUM(R249:R252)</f>
        <v>26.093249999999998</v>
      </c>
      <c r="S248" s="176"/>
      <c r="T248" s="178">
        <f>SUM(T249:T252)</f>
        <v>0</v>
      </c>
      <c r="AR248" s="179" t="s">
        <v>80</v>
      </c>
      <c r="AT248" s="180" t="s">
        <v>71</v>
      </c>
      <c r="AU248" s="180" t="s">
        <v>80</v>
      </c>
      <c r="AY248" s="179" t="s">
        <v>172</v>
      </c>
      <c r="BK248" s="181">
        <f>SUM(BK249:BK252)</f>
        <v>0</v>
      </c>
    </row>
    <row r="249" spans="1:65" s="2" customFormat="1" ht="24.2" customHeight="1">
      <c r="A249" s="31"/>
      <c r="B249" s="32"/>
      <c r="C249" s="184" t="s">
        <v>486</v>
      </c>
      <c r="D249" s="184" t="s">
        <v>175</v>
      </c>
      <c r="E249" s="185" t="s">
        <v>549</v>
      </c>
      <c r="F249" s="186" t="s">
        <v>550</v>
      </c>
      <c r="G249" s="187" t="s">
        <v>235</v>
      </c>
      <c r="H249" s="188">
        <v>6</v>
      </c>
      <c r="I249" s="189"/>
      <c r="J249" s="188">
        <f>ROUND(I249*H249,2)</f>
        <v>0</v>
      </c>
      <c r="K249" s="190"/>
      <c r="L249" s="36"/>
      <c r="M249" s="191" t="s">
        <v>1</v>
      </c>
      <c r="N249" s="192" t="s">
        <v>38</v>
      </c>
      <c r="O249" s="68"/>
      <c r="P249" s="193">
        <f>O249*H249</f>
        <v>0</v>
      </c>
      <c r="Q249" s="193">
        <v>0.18462999999999999</v>
      </c>
      <c r="R249" s="193">
        <f>Q249*H249</f>
        <v>1.10778</v>
      </c>
      <c r="S249" s="193">
        <v>0</v>
      </c>
      <c r="T249" s="194">
        <f>S249*H249</f>
        <v>0</v>
      </c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R249" s="195" t="s">
        <v>179</v>
      </c>
      <c r="AT249" s="195" t="s">
        <v>175</v>
      </c>
      <c r="AU249" s="195" t="s">
        <v>180</v>
      </c>
      <c r="AY249" s="14" t="s">
        <v>172</v>
      </c>
      <c r="BE249" s="196">
        <f>IF(N249="základná",J249,0)</f>
        <v>0</v>
      </c>
      <c r="BF249" s="196">
        <f>IF(N249="znížená",J249,0)</f>
        <v>0</v>
      </c>
      <c r="BG249" s="196">
        <f>IF(N249="zákl. prenesená",J249,0)</f>
        <v>0</v>
      </c>
      <c r="BH249" s="196">
        <f>IF(N249="zníž. prenesená",J249,0)</f>
        <v>0</v>
      </c>
      <c r="BI249" s="196">
        <f>IF(N249="nulová",J249,0)</f>
        <v>0</v>
      </c>
      <c r="BJ249" s="14" t="s">
        <v>180</v>
      </c>
      <c r="BK249" s="196">
        <f>ROUND(I249*H249,2)</f>
        <v>0</v>
      </c>
      <c r="BL249" s="14" t="s">
        <v>179</v>
      </c>
      <c r="BM249" s="195" t="s">
        <v>818</v>
      </c>
    </row>
    <row r="250" spans="1:65" s="2" customFormat="1" ht="24.2" customHeight="1">
      <c r="A250" s="31"/>
      <c r="B250" s="32"/>
      <c r="C250" s="184" t="s">
        <v>490</v>
      </c>
      <c r="D250" s="184" t="s">
        <v>175</v>
      </c>
      <c r="E250" s="185" t="s">
        <v>557</v>
      </c>
      <c r="F250" s="186" t="s">
        <v>558</v>
      </c>
      <c r="G250" s="187" t="s">
        <v>235</v>
      </c>
      <c r="H250" s="188">
        <v>6</v>
      </c>
      <c r="I250" s="189"/>
      <c r="J250" s="188">
        <f>ROUND(I250*H250,2)</f>
        <v>0</v>
      </c>
      <c r="K250" s="190"/>
      <c r="L250" s="36"/>
      <c r="M250" s="191" t="s">
        <v>1</v>
      </c>
      <c r="N250" s="192" t="s">
        <v>38</v>
      </c>
      <c r="O250" s="68"/>
      <c r="P250" s="193">
        <f>O250*H250</f>
        <v>0</v>
      </c>
      <c r="Q250" s="193">
        <v>0.15559000000000001</v>
      </c>
      <c r="R250" s="193">
        <f>Q250*H250</f>
        <v>0.93354000000000004</v>
      </c>
      <c r="S250" s="193">
        <v>0</v>
      </c>
      <c r="T250" s="194">
        <f>S250*H250</f>
        <v>0</v>
      </c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R250" s="195" t="s">
        <v>179</v>
      </c>
      <c r="AT250" s="195" t="s">
        <v>175</v>
      </c>
      <c r="AU250" s="195" t="s">
        <v>180</v>
      </c>
      <c r="AY250" s="14" t="s">
        <v>172</v>
      </c>
      <c r="BE250" s="196">
        <f>IF(N250="základná",J250,0)</f>
        <v>0</v>
      </c>
      <c r="BF250" s="196">
        <f>IF(N250="znížená",J250,0)</f>
        <v>0</v>
      </c>
      <c r="BG250" s="196">
        <f>IF(N250="zákl. prenesená",J250,0)</f>
        <v>0</v>
      </c>
      <c r="BH250" s="196">
        <f>IF(N250="zníž. prenesená",J250,0)</f>
        <v>0</v>
      </c>
      <c r="BI250" s="196">
        <f>IF(N250="nulová",J250,0)</f>
        <v>0</v>
      </c>
      <c r="BJ250" s="14" t="s">
        <v>180</v>
      </c>
      <c r="BK250" s="196">
        <f>ROUND(I250*H250,2)</f>
        <v>0</v>
      </c>
      <c r="BL250" s="14" t="s">
        <v>179</v>
      </c>
      <c r="BM250" s="195" t="s">
        <v>819</v>
      </c>
    </row>
    <row r="251" spans="1:65" s="2" customFormat="1" ht="24.2" customHeight="1">
      <c r="A251" s="31"/>
      <c r="B251" s="32"/>
      <c r="C251" s="184" t="s">
        <v>494</v>
      </c>
      <c r="D251" s="184" t="s">
        <v>175</v>
      </c>
      <c r="E251" s="185" t="s">
        <v>246</v>
      </c>
      <c r="F251" s="186" t="s">
        <v>247</v>
      </c>
      <c r="G251" s="187" t="s">
        <v>235</v>
      </c>
      <c r="H251" s="188">
        <v>179.5</v>
      </c>
      <c r="I251" s="189"/>
      <c r="J251" s="188">
        <f>ROUND(I251*H251,2)</f>
        <v>0</v>
      </c>
      <c r="K251" s="190"/>
      <c r="L251" s="36"/>
      <c r="M251" s="191" t="s">
        <v>1</v>
      </c>
      <c r="N251" s="192" t="s">
        <v>38</v>
      </c>
      <c r="O251" s="68"/>
      <c r="P251" s="193">
        <f>O251*H251</f>
        <v>0</v>
      </c>
      <c r="Q251" s="193">
        <v>0.12966</v>
      </c>
      <c r="R251" s="193">
        <f>Q251*H251</f>
        <v>23.273969999999998</v>
      </c>
      <c r="S251" s="193">
        <v>0</v>
      </c>
      <c r="T251" s="194">
        <f>S251*H251</f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179</v>
      </c>
      <c r="AT251" s="195" t="s">
        <v>175</v>
      </c>
      <c r="AU251" s="195" t="s">
        <v>180</v>
      </c>
      <c r="AY251" s="14" t="s">
        <v>172</v>
      </c>
      <c r="BE251" s="196">
        <f>IF(N251="základná",J251,0)</f>
        <v>0</v>
      </c>
      <c r="BF251" s="196">
        <f>IF(N251="znížená",J251,0)</f>
        <v>0</v>
      </c>
      <c r="BG251" s="196">
        <f>IF(N251="zákl. prenesená",J251,0)</f>
        <v>0</v>
      </c>
      <c r="BH251" s="196">
        <f>IF(N251="zníž. prenesená",J251,0)</f>
        <v>0</v>
      </c>
      <c r="BI251" s="196">
        <f>IF(N251="nulová",J251,0)</f>
        <v>0</v>
      </c>
      <c r="BJ251" s="14" t="s">
        <v>180</v>
      </c>
      <c r="BK251" s="196">
        <f>ROUND(I251*H251,2)</f>
        <v>0</v>
      </c>
      <c r="BL251" s="14" t="s">
        <v>179</v>
      </c>
      <c r="BM251" s="195" t="s">
        <v>248</v>
      </c>
    </row>
    <row r="252" spans="1:65" s="2" customFormat="1" ht="24.2" customHeight="1">
      <c r="A252" s="31"/>
      <c r="B252" s="32"/>
      <c r="C252" s="184" t="s">
        <v>498</v>
      </c>
      <c r="D252" s="184" t="s">
        <v>175</v>
      </c>
      <c r="E252" s="185" t="s">
        <v>820</v>
      </c>
      <c r="F252" s="186" t="s">
        <v>821</v>
      </c>
      <c r="G252" s="187" t="s">
        <v>235</v>
      </c>
      <c r="H252" s="188">
        <v>6</v>
      </c>
      <c r="I252" s="189"/>
      <c r="J252" s="188">
        <f>ROUND(I252*H252,2)</f>
        <v>0</v>
      </c>
      <c r="K252" s="190"/>
      <c r="L252" s="36"/>
      <c r="M252" s="191" t="s">
        <v>1</v>
      </c>
      <c r="N252" s="192" t="s">
        <v>38</v>
      </c>
      <c r="O252" s="68"/>
      <c r="P252" s="193">
        <f>O252*H252</f>
        <v>0</v>
      </c>
      <c r="Q252" s="193">
        <v>0.12966</v>
      </c>
      <c r="R252" s="193">
        <f>Q252*H252</f>
        <v>0.77795999999999998</v>
      </c>
      <c r="S252" s="193">
        <v>0</v>
      </c>
      <c r="T252" s="194">
        <f>S252*H252</f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179</v>
      </c>
      <c r="AT252" s="195" t="s">
        <v>175</v>
      </c>
      <c r="AU252" s="195" t="s">
        <v>180</v>
      </c>
      <c r="AY252" s="14" t="s">
        <v>172</v>
      </c>
      <c r="BE252" s="196">
        <f>IF(N252="základná",J252,0)</f>
        <v>0</v>
      </c>
      <c r="BF252" s="196">
        <f>IF(N252="znížená",J252,0)</f>
        <v>0</v>
      </c>
      <c r="BG252" s="196">
        <f>IF(N252="zákl. prenesená",J252,0)</f>
        <v>0</v>
      </c>
      <c r="BH252" s="196">
        <f>IF(N252="zníž. prenesená",J252,0)</f>
        <v>0</v>
      </c>
      <c r="BI252" s="196">
        <f>IF(N252="nulová",J252,0)</f>
        <v>0</v>
      </c>
      <c r="BJ252" s="14" t="s">
        <v>180</v>
      </c>
      <c r="BK252" s="196">
        <f>ROUND(I252*H252,2)</f>
        <v>0</v>
      </c>
      <c r="BL252" s="14" t="s">
        <v>179</v>
      </c>
      <c r="BM252" s="195" t="s">
        <v>822</v>
      </c>
    </row>
    <row r="253" spans="1:65" s="12" customFormat="1" ht="22.9" customHeight="1">
      <c r="B253" s="168"/>
      <c r="C253" s="169"/>
      <c r="D253" s="170" t="s">
        <v>71</v>
      </c>
      <c r="E253" s="182" t="s">
        <v>561</v>
      </c>
      <c r="F253" s="182" t="s">
        <v>562</v>
      </c>
      <c r="G253" s="169"/>
      <c r="H253" s="169"/>
      <c r="I253" s="172"/>
      <c r="J253" s="183">
        <f>BK253</f>
        <v>0</v>
      </c>
      <c r="K253" s="169"/>
      <c r="L253" s="174"/>
      <c r="M253" s="175"/>
      <c r="N253" s="176"/>
      <c r="O253" s="176"/>
      <c r="P253" s="177">
        <f>SUM(P254:P255)</f>
        <v>0</v>
      </c>
      <c r="Q253" s="176"/>
      <c r="R253" s="177">
        <f>SUM(R254:R255)</f>
        <v>34.4666</v>
      </c>
      <c r="S253" s="176"/>
      <c r="T253" s="178">
        <f>SUM(T254:T255)</f>
        <v>0</v>
      </c>
      <c r="AR253" s="179" t="s">
        <v>80</v>
      </c>
      <c r="AT253" s="180" t="s">
        <v>71</v>
      </c>
      <c r="AU253" s="180" t="s">
        <v>80</v>
      </c>
      <c r="AY253" s="179" t="s">
        <v>172</v>
      </c>
      <c r="BK253" s="181">
        <f>SUM(BK254:BK255)</f>
        <v>0</v>
      </c>
    </row>
    <row r="254" spans="1:65" s="2" customFormat="1" ht="24.2" customHeight="1">
      <c r="A254" s="31"/>
      <c r="B254" s="32"/>
      <c r="C254" s="184" t="s">
        <v>504</v>
      </c>
      <c r="D254" s="184" t="s">
        <v>175</v>
      </c>
      <c r="E254" s="185" t="s">
        <v>564</v>
      </c>
      <c r="F254" s="186" t="s">
        <v>565</v>
      </c>
      <c r="G254" s="187" t="s">
        <v>235</v>
      </c>
      <c r="H254" s="188">
        <v>116.6</v>
      </c>
      <c r="I254" s="189"/>
      <c r="J254" s="188">
        <f>ROUND(I254*H254,2)</f>
        <v>0</v>
      </c>
      <c r="K254" s="190"/>
      <c r="L254" s="36"/>
      <c r="M254" s="191" t="s">
        <v>1</v>
      </c>
      <c r="N254" s="192" t="s">
        <v>38</v>
      </c>
      <c r="O254" s="68"/>
      <c r="P254" s="193">
        <f>O254*H254</f>
        <v>0</v>
      </c>
      <c r="Q254" s="193">
        <v>0.112</v>
      </c>
      <c r="R254" s="193">
        <f>Q254*H254</f>
        <v>13.059199999999999</v>
      </c>
      <c r="S254" s="193">
        <v>0</v>
      </c>
      <c r="T254" s="194">
        <f>S254*H254</f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179</v>
      </c>
      <c r="AT254" s="195" t="s">
        <v>175</v>
      </c>
      <c r="AU254" s="195" t="s">
        <v>180</v>
      </c>
      <c r="AY254" s="14" t="s">
        <v>172</v>
      </c>
      <c r="BE254" s="196">
        <f>IF(N254="základná",J254,0)</f>
        <v>0</v>
      </c>
      <c r="BF254" s="196">
        <f>IF(N254="znížená",J254,0)</f>
        <v>0</v>
      </c>
      <c r="BG254" s="196">
        <f>IF(N254="zákl. prenesená",J254,0)</f>
        <v>0</v>
      </c>
      <c r="BH254" s="196">
        <f>IF(N254="zníž. prenesená",J254,0)</f>
        <v>0</v>
      </c>
      <c r="BI254" s="196">
        <f>IF(N254="nulová",J254,0)</f>
        <v>0</v>
      </c>
      <c r="BJ254" s="14" t="s">
        <v>180</v>
      </c>
      <c r="BK254" s="196">
        <f>ROUND(I254*H254,2)</f>
        <v>0</v>
      </c>
      <c r="BL254" s="14" t="s">
        <v>179</v>
      </c>
      <c r="BM254" s="195" t="s">
        <v>566</v>
      </c>
    </row>
    <row r="255" spans="1:65" s="2" customFormat="1" ht="14.45" customHeight="1">
      <c r="A255" s="31"/>
      <c r="B255" s="32"/>
      <c r="C255" s="197" t="s">
        <v>508</v>
      </c>
      <c r="D255" s="197" t="s">
        <v>256</v>
      </c>
      <c r="E255" s="198" t="s">
        <v>568</v>
      </c>
      <c r="F255" s="199" t="s">
        <v>569</v>
      </c>
      <c r="G255" s="200" t="s">
        <v>235</v>
      </c>
      <c r="H255" s="201">
        <v>118.93</v>
      </c>
      <c r="I255" s="202"/>
      <c r="J255" s="201">
        <f>ROUND(I255*H255,2)</f>
        <v>0</v>
      </c>
      <c r="K255" s="203"/>
      <c r="L255" s="204"/>
      <c r="M255" s="205" t="s">
        <v>1</v>
      </c>
      <c r="N255" s="206" t="s">
        <v>38</v>
      </c>
      <c r="O255" s="68"/>
      <c r="P255" s="193">
        <f>O255*H255</f>
        <v>0</v>
      </c>
      <c r="Q255" s="193">
        <v>0.18</v>
      </c>
      <c r="R255" s="193">
        <f>Q255*H255</f>
        <v>21.407399999999999</v>
      </c>
      <c r="S255" s="193">
        <v>0</v>
      </c>
      <c r="T255" s="194">
        <f>S255*H255</f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95" t="s">
        <v>220</v>
      </c>
      <c r="AT255" s="195" t="s">
        <v>256</v>
      </c>
      <c r="AU255" s="195" t="s">
        <v>180</v>
      </c>
      <c r="AY255" s="14" t="s">
        <v>172</v>
      </c>
      <c r="BE255" s="196">
        <f>IF(N255="základná",J255,0)</f>
        <v>0</v>
      </c>
      <c r="BF255" s="196">
        <f>IF(N255="znížená",J255,0)</f>
        <v>0</v>
      </c>
      <c r="BG255" s="196">
        <f>IF(N255="zákl. prenesená",J255,0)</f>
        <v>0</v>
      </c>
      <c r="BH255" s="196">
        <f>IF(N255="zníž. prenesená",J255,0)</f>
        <v>0</v>
      </c>
      <c r="BI255" s="196">
        <f>IF(N255="nulová",J255,0)</f>
        <v>0</v>
      </c>
      <c r="BJ255" s="14" t="s">
        <v>180</v>
      </c>
      <c r="BK255" s="196">
        <f>ROUND(I255*H255,2)</f>
        <v>0</v>
      </c>
      <c r="BL255" s="14" t="s">
        <v>179</v>
      </c>
      <c r="BM255" s="195" t="s">
        <v>570</v>
      </c>
    </row>
    <row r="256" spans="1:65" s="12" customFormat="1" ht="22.9" customHeight="1">
      <c r="B256" s="168"/>
      <c r="C256" s="169"/>
      <c r="D256" s="170" t="s">
        <v>71</v>
      </c>
      <c r="E256" s="182" t="s">
        <v>571</v>
      </c>
      <c r="F256" s="182" t="s">
        <v>572</v>
      </c>
      <c r="G256" s="169"/>
      <c r="H256" s="169"/>
      <c r="I256" s="172"/>
      <c r="J256" s="183">
        <f>BK256</f>
        <v>0</v>
      </c>
      <c r="K256" s="169"/>
      <c r="L256" s="174"/>
      <c r="M256" s="175"/>
      <c r="N256" s="176"/>
      <c r="O256" s="176"/>
      <c r="P256" s="177">
        <f>SUM(P257:P260)</f>
        <v>0</v>
      </c>
      <c r="Q256" s="176"/>
      <c r="R256" s="177">
        <f>SUM(R257:R260)</f>
        <v>31.681289400000001</v>
      </c>
      <c r="S256" s="176"/>
      <c r="T256" s="178">
        <f>SUM(T257:T260)</f>
        <v>0</v>
      </c>
      <c r="AR256" s="179" t="s">
        <v>80</v>
      </c>
      <c r="AT256" s="180" t="s">
        <v>71</v>
      </c>
      <c r="AU256" s="180" t="s">
        <v>80</v>
      </c>
      <c r="AY256" s="179" t="s">
        <v>172</v>
      </c>
      <c r="BK256" s="181">
        <f>SUM(BK257:BK260)</f>
        <v>0</v>
      </c>
    </row>
    <row r="257" spans="1:65" s="2" customFormat="1" ht="24.2" customHeight="1">
      <c r="A257" s="31"/>
      <c r="B257" s="32"/>
      <c r="C257" s="184" t="s">
        <v>514</v>
      </c>
      <c r="D257" s="184" t="s">
        <v>175</v>
      </c>
      <c r="E257" s="185" t="s">
        <v>574</v>
      </c>
      <c r="F257" s="186" t="s">
        <v>575</v>
      </c>
      <c r="G257" s="187" t="s">
        <v>235</v>
      </c>
      <c r="H257" s="188">
        <v>45.75</v>
      </c>
      <c r="I257" s="189"/>
      <c r="J257" s="188">
        <f>ROUND(I257*H257,2)</f>
        <v>0</v>
      </c>
      <c r="K257" s="190"/>
      <c r="L257" s="36"/>
      <c r="M257" s="191" t="s">
        <v>1</v>
      </c>
      <c r="N257" s="192" t="s">
        <v>38</v>
      </c>
      <c r="O257" s="68"/>
      <c r="P257" s="193">
        <f>O257*H257</f>
        <v>0</v>
      </c>
      <c r="Q257" s="193">
        <v>0.46172999999999997</v>
      </c>
      <c r="R257" s="193">
        <f>Q257*H257</f>
        <v>21.124147499999999</v>
      </c>
      <c r="S257" s="193">
        <v>0</v>
      </c>
      <c r="T257" s="194">
        <f>S257*H257</f>
        <v>0</v>
      </c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R257" s="195" t="s">
        <v>179</v>
      </c>
      <c r="AT257" s="195" t="s">
        <v>175</v>
      </c>
      <c r="AU257" s="195" t="s">
        <v>180</v>
      </c>
      <c r="AY257" s="14" t="s">
        <v>172</v>
      </c>
      <c r="BE257" s="196">
        <f>IF(N257="základná",J257,0)</f>
        <v>0</v>
      </c>
      <c r="BF257" s="196">
        <f>IF(N257="znížená",J257,0)</f>
        <v>0</v>
      </c>
      <c r="BG257" s="196">
        <f>IF(N257="zákl. prenesená",J257,0)</f>
        <v>0</v>
      </c>
      <c r="BH257" s="196">
        <f>IF(N257="zníž. prenesená",J257,0)</f>
        <v>0</v>
      </c>
      <c r="BI257" s="196">
        <f>IF(N257="nulová",J257,0)</f>
        <v>0</v>
      </c>
      <c r="BJ257" s="14" t="s">
        <v>180</v>
      </c>
      <c r="BK257" s="196">
        <f>ROUND(I257*H257,2)</f>
        <v>0</v>
      </c>
      <c r="BL257" s="14" t="s">
        <v>179</v>
      </c>
      <c r="BM257" s="195" t="s">
        <v>576</v>
      </c>
    </row>
    <row r="258" spans="1:65" s="2" customFormat="1" ht="24.2" customHeight="1">
      <c r="A258" s="31"/>
      <c r="B258" s="32"/>
      <c r="C258" s="197" t="s">
        <v>520</v>
      </c>
      <c r="D258" s="197" t="s">
        <v>256</v>
      </c>
      <c r="E258" s="198" t="s">
        <v>578</v>
      </c>
      <c r="F258" s="199" t="s">
        <v>579</v>
      </c>
      <c r="G258" s="200" t="s">
        <v>235</v>
      </c>
      <c r="H258" s="201">
        <v>46.67</v>
      </c>
      <c r="I258" s="202"/>
      <c r="J258" s="201">
        <f>ROUND(I258*H258,2)</f>
        <v>0</v>
      </c>
      <c r="K258" s="203"/>
      <c r="L258" s="204"/>
      <c r="M258" s="205" t="s">
        <v>1</v>
      </c>
      <c r="N258" s="206" t="s">
        <v>38</v>
      </c>
      <c r="O258" s="68"/>
      <c r="P258" s="193">
        <f>O258*H258</f>
        <v>0</v>
      </c>
      <c r="Q258" s="193">
        <v>0.18</v>
      </c>
      <c r="R258" s="193">
        <f>Q258*H258</f>
        <v>8.4006000000000007</v>
      </c>
      <c r="S258" s="193">
        <v>0</v>
      </c>
      <c r="T258" s="194">
        <f>S258*H258</f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95" t="s">
        <v>220</v>
      </c>
      <c r="AT258" s="195" t="s">
        <v>256</v>
      </c>
      <c r="AU258" s="195" t="s">
        <v>180</v>
      </c>
      <c r="AY258" s="14" t="s">
        <v>172</v>
      </c>
      <c r="BE258" s="196">
        <f>IF(N258="základná",J258,0)</f>
        <v>0</v>
      </c>
      <c r="BF258" s="196">
        <f>IF(N258="znížená",J258,0)</f>
        <v>0</v>
      </c>
      <c r="BG258" s="196">
        <f>IF(N258="zákl. prenesená",J258,0)</f>
        <v>0</v>
      </c>
      <c r="BH258" s="196">
        <f>IF(N258="zníž. prenesená",J258,0)</f>
        <v>0</v>
      </c>
      <c r="BI258" s="196">
        <f>IF(N258="nulová",J258,0)</f>
        <v>0</v>
      </c>
      <c r="BJ258" s="14" t="s">
        <v>180</v>
      </c>
      <c r="BK258" s="196">
        <f>ROUND(I258*H258,2)</f>
        <v>0</v>
      </c>
      <c r="BL258" s="14" t="s">
        <v>179</v>
      </c>
      <c r="BM258" s="195" t="s">
        <v>580</v>
      </c>
    </row>
    <row r="259" spans="1:65" s="2" customFormat="1" ht="24.2" customHeight="1">
      <c r="A259" s="31"/>
      <c r="B259" s="32"/>
      <c r="C259" s="184" t="s">
        <v>526</v>
      </c>
      <c r="D259" s="184" t="s">
        <v>175</v>
      </c>
      <c r="E259" s="185" t="s">
        <v>582</v>
      </c>
      <c r="F259" s="186" t="s">
        <v>583</v>
      </c>
      <c r="G259" s="187" t="s">
        <v>235</v>
      </c>
      <c r="H259" s="188">
        <v>3.03</v>
      </c>
      <c r="I259" s="189"/>
      <c r="J259" s="188">
        <f>ROUND(I259*H259,2)</f>
        <v>0</v>
      </c>
      <c r="K259" s="190"/>
      <c r="L259" s="36"/>
      <c r="M259" s="191" t="s">
        <v>1</v>
      </c>
      <c r="N259" s="192" t="s">
        <v>38</v>
      </c>
      <c r="O259" s="68"/>
      <c r="P259" s="193">
        <f>O259*H259</f>
        <v>0</v>
      </c>
      <c r="Q259" s="193">
        <v>0.46172999999999997</v>
      </c>
      <c r="R259" s="193">
        <f>Q259*H259</f>
        <v>1.3990418999999998</v>
      </c>
      <c r="S259" s="193">
        <v>0</v>
      </c>
      <c r="T259" s="194">
        <f>S259*H259</f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95" t="s">
        <v>179</v>
      </c>
      <c r="AT259" s="195" t="s">
        <v>175</v>
      </c>
      <c r="AU259" s="195" t="s">
        <v>180</v>
      </c>
      <c r="AY259" s="14" t="s">
        <v>172</v>
      </c>
      <c r="BE259" s="196">
        <f>IF(N259="základná",J259,0)</f>
        <v>0</v>
      </c>
      <c r="BF259" s="196">
        <f>IF(N259="znížená",J259,0)</f>
        <v>0</v>
      </c>
      <c r="BG259" s="196">
        <f>IF(N259="zákl. prenesená",J259,0)</f>
        <v>0</v>
      </c>
      <c r="BH259" s="196">
        <f>IF(N259="zníž. prenesená",J259,0)</f>
        <v>0</v>
      </c>
      <c r="BI259" s="196">
        <f>IF(N259="nulová",J259,0)</f>
        <v>0</v>
      </c>
      <c r="BJ259" s="14" t="s">
        <v>180</v>
      </c>
      <c r="BK259" s="196">
        <f>ROUND(I259*H259,2)</f>
        <v>0</v>
      </c>
      <c r="BL259" s="14" t="s">
        <v>179</v>
      </c>
      <c r="BM259" s="195" t="s">
        <v>584</v>
      </c>
    </row>
    <row r="260" spans="1:65" s="2" customFormat="1" ht="14.45" customHeight="1">
      <c r="A260" s="31"/>
      <c r="B260" s="32"/>
      <c r="C260" s="197" t="s">
        <v>532</v>
      </c>
      <c r="D260" s="197" t="s">
        <v>256</v>
      </c>
      <c r="E260" s="198" t="s">
        <v>586</v>
      </c>
      <c r="F260" s="199" t="s">
        <v>587</v>
      </c>
      <c r="G260" s="200" t="s">
        <v>235</v>
      </c>
      <c r="H260" s="201">
        <v>3.03</v>
      </c>
      <c r="I260" s="202"/>
      <c r="J260" s="201">
        <f>ROUND(I260*H260,2)</f>
        <v>0</v>
      </c>
      <c r="K260" s="203"/>
      <c r="L260" s="204"/>
      <c r="M260" s="205" t="s">
        <v>1</v>
      </c>
      <c r="N260" s="206" t="s">
        <v>38</v>
      </c>
      <c r="O260" s="68"/>
      <c r="P260" s="193">
        <f>O260*H260</f>
        <v>0</v>
      </c>
      <c r="Q260" s="193">
        <v>0.25</v>
      </c>
      <c r="R260" s="193">
        <f>Q260*H260</f>
        <v>0.75749999999999995</v>
      </c>
      <c r="S260" s="193">
        <v>0</v>
      </c>
      <c r="T260" s="194">
        <f>S260*H260</f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95" t="s">
        <v>220</v>
      </c>
      <c r="AT260" s="195" t="s">
        <v>256</v>
      </c>
      <c r="AU260" s="195" t="s">
        <v>180</v>
      </c>
      <c r="AY260" s="14" t="s">
        <v>172</v>
      </c>
      <c r="BE260" s="196">
        <f>IF(N260="základná",J260,0)</f>
        <v>0</v>
      </c>
      <c r="BF260" s="196">
        <f>IF(N260="znížená",J260,0)</f>
        <v>0</v>
      </c>
      <c r="BG260" s="196">
        <f>IF(N260="zákl. prenesená",J260,0)</f>
        <v>0</v>
      </c>
      <c r="BH260" s="196">
        <f>IF(N260="zníž. prenesená",J260,0)</f>
        <v>0</v>
      </c>
      <c r="BI260" s="196">
        <f>IF(N260="nulová",J260,0)</f>
        <v>0</v>
      </c>
      <c r="BJ260" s="14" t="s">
        <v>180</v>
      </c>
      <c r="BK260" s="196">
        <f>ROUND(I260*H260,2)</f>
        <v>0</v>
      </c>
      <c r="BL260" s="14" t="s">
        <v>179</v>
      </c>
      <c r="BM260" s="195" t="s">
        <v>588</v>
      </c>
    </row>
    <row r="261" spans="1:65" s="12" customFormat="1" ht="22.9" customHeight="1">
      <c r="B261" s="168"/>
      <c r="C261" s="169"/>
      <c r="D261" s="170" t="s">
        <v>71</v>
      </c>
      <c r="E261" s="182" t="s">
        <v>765</v>
      </c>
      <c r="F261" s="182" t="s">
        <v>766</v>
      </c>
      <c r="G261" s="169"/>
      <c r="H261" s="169"/>
      <c r="I261" s="172"/>
      <c r="J261" s="183">
        <f>BK261</f>
        <v>0</v>
      </c>
      <c r="K261" s="169"/>
      <c r="L261" s="174"/>
      <c r="M261" s="175"/>
      <c r="N261" s="176"/>
      <c r="O261" s="176"/>
      <c r="P261" s="177">
        <f>SUM(P262:P263)</f>
        <v>0</v>
      </c>
      <c r="Q261" s="176"/>
      <c r="R261" s="177">
        <f>SUM(R262:R263)</f>
        <v>8.9277999999999995</v>
      </c>
      <c r="S261" s="176"/>
      <c r="T261" s="178">
        <f>SUM(T262:T263)</f>
        <v>0</v>
      </c>
      <c r="AR261" s="179" t="s">
        <v>80</v>
      </c>
      <c r="AT261" s="180" t="s">
        <v>71</v>
      </c>
      <c r="AU261" s="180" t="s">
        <v>80</v>
      </c>
      <c r="AY261" s="179" t="s">
        <v>172</v>
      </c>
      <c r="BK261" s="181">
        <f>SUM(BK262:BK263)</f>
        <v>0</v>
      </c>
    </row>
    <row r="262" spans="1:65" s="2" customFormat="1" ht="24.2" customHeight="1">
      <c r="A262" s="31"/>
      <c r="B262" s="32"/>
      <c r="C262" s="184" t="s">
        <v>538</v>
      </c>
      <c r="D262" s="184" t="s">
        <v>175</v>
      </c>
      <c r="E262" s="185" t="s">
        <v>767</v>
      </c>
      <c r="F262" s="186" t="s">
        <v>768</v>
      </c>
      <c r="G262" s="187" t="s">
        <v>337</v>
      </c>
      <c r="H262" s="188">
        <v>70</v>
      </c>
      <c r="I262" s="189"/>
      <c r="J262" s="188">
        <f>ROUND(I262*H262,2)</f>
        <v>0</v>
      </c>
      <c r="K262" s="190"/>
      <c r="L262" s="36"/>
      <c r="M262" s="191" t="s">
        <v>1</v>
      </c>
      <c r="N262" s="192" t="s">
        <v>38</v>
      </c>
      <c r="O262" s="68"/>
      <c r="P262" s="193">
        <f>O262*H262</f>
        <v>0</v>
      </c>
      <c r="Q262" s="193">
        <v>0.11254</v>
      </c>
      <c r="R262" s="193">
        <f>Q262*H262</f>
        <v>7.8777999999999997</v>
      </c>
      <c r="S262" s="193">
        <v>0</v>
      </c>
      <c r="T262" s="194">
        <f>S262*H262</f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95" t="s">
        <v>179</v>
      </c>
      <c r="AT262" s="195" t="s">
        <v>175</v>
      </c>
      <c r="AU262" s="195" t="s">
        <v>180</v>
      </c>
      <c r="AY262" s="14" t="s">
        <v>172</v>
      </c>
      <c r="BE262" s="196">
        <f>IF(N262="základná",J262,0)</f>
        <v>0</v>
      </c>
      <c r="BF262" s="196">
        <f>IF(N262="znížená",J262,0)</f>
        <v>0</v>
      </c>
      <c r="BG262" s="196">
        <f>IF(N262="zákl. prenesená",J262,0)</f>
        <v>0</v>
      </c>
      <c r="BH262" s="196">
        <f>IF(N262="zníž. prenesená",J262,0)</f>
        <v>0</v>
      </c>
      <c r="BI262" s="196">
        <f>IF(N262="nulová",J262,0)</f>
        <v>0</v>
      </c>
      <c r="BJ262" s="14" t="s">
        <v>180</v>
      </c>
      <c r="BK262" s="196">
        <f>ROUND(I262*H262,2)</f>
        <v>0</v>
      </c>
      <c r="BL262" s="14" t="s">
        <v>179</v>
      </c>
      <c r="BM262" s="195" t="s">
        <v>769</v>
      </c>
    </row>
    <row r="263" spans="1:65" s="2" customFormat="1" ht="24.2" customHeight="1">
      <c r="A263" s="31"/>
      <c r="B263" s="32"/>
      <c r="C263" s="197" t="s">
        <v>544</v>
      </c>
      <c r="D263" s="197" t="s">
        <v>256</v>
      </c>
      <c r="E263" s="198" t="s">
        <v>770</v>
      </c>
      <c r="F263" s="199" t="s">
        <v>771</v>
      </c>
      <c r="G263" s="200" t="s">
        <v>337</v>
      </c>
      <c r="H263" s="201">
        <v>70</v>
      </c>
      <c r="I263" s="202"/>
      <c r="J263" s="201">
        <f>ROUND(I263*H263,2)</f>
        <v>0</v>
      </c>
      <c r="K263" s="203"/>
      <c r="L263" s="204"/>
      <c r="M263" s="205" t="s">
        <v>1</v>
      </c>
      <c r="N263" s="206" t="s">
        <v>38</v>
      </c>
      <c r="O263" s="68"/>
      <c r="P263" s="193">
        <f>O263*H263</f>
        <v>0</v>
      </c>
      <c r="Q263" s="193">
        <v>1.4999999999999999E-2</v>
      </c>
      <c r="R263" s="193">
        <f>Q263*H263</f>
        <v>1.05</v>
      </c>
      <c r="S263" s="193">
        <v>0</v>
      </c>
      <c r="T263" s="194">
        <f>S263*H263</f>
        <v>0</v>
      </c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R263" s="195" t="s">
        <v>220</v>
      </c>
      <c r="AT263" s="195" t="s">
        <v>256</v>
      </c>
      <c r="AU263" s="195" t="s">
        <v>180</v>
      </c>
      <c r="AY263" s="14" t="s">
        <v>172</v>
      </c>
      <c r="BE263" s="196">
        <f>IF(N263="základná",J263,0)</f>
        <v>0</v>
      </c>
      <c r="BF263" s="196">
        <f>IF(N263="znížená",J263,0)</f>
        <v>0</v>
      </c>
      <c r="BG263" s="196">
        <f>IF(N263="zákl. prenesená",J263,0)</f>
        <v>0</v>
      </c>
      <c r="BH263" s="196">
        <f>IF(N263="zníž. prenesená",J263,0)</f>
        <v>0</v>
      </c>
      <c r="BI263" s="196">
        <f>IF(N263="nulová",J263,0)</f>
        <v>0</v>
      </c>
      <c r="BJ263" s="14" t="s">
        <v>180</v>
      </c>
      <c r="BK263" s="196">
        <f>ROUND(I263*H263,2)</f>
        <v>0</v>
      </c>
      <c r="BL263" s="14" t="s">
        <v>179</v>
      </c>
      <c r="BM263" s="195" t="s">
        <v>772</v>
      </c>
    </row>
    <row r="264" spans="1:65" s="12" customFormat="1" ht="22.9" customHeight="1">
      <c r="B264" s="168"/>
      <c r="C264" s="169"/>
      <c r="D264" s="170" t="s">
        <v>71</v>
      </c>
      <c r="E264" s="182" t="s">
        <v>773</v>
      </c>
      <c r="F264" s="182" t="s">
        <v>774</v>
      </c>
      <c r="G264" s="169"/>
      <c r="H264" s="169"/>
      <c r="I264" s="172"/>
      <c r="J264" s="183">
        <f>BK264</f>
        <v>0</v>
      </c>
      <c r="K264" s="169"/>
      <c r="L264" s="174"/>
      <c r="M264" s="175"/>
      <c r="N264" s="176"/>
      <c r="O264" s="176"/>
      <c r="P264" s="177">
        <f>SUM(P265:P266)</f>
        <v>0</v>
      </c>
      <c r="Q264" s="176"/>
      <c r="R264" s="177">
        <f>SUM(R265:R266)</f>
        <v>1.2758320000000001</v>
      </c>
      <c r="S264" s="176"/>
      <c r="T264" s="178">
        <f>SUM(T265:T266)</f>
        <v>0</v>
      </c>
      <c r="AR264" s="179" t="s">
        <v>80</v>
      </c>
      <c r="AT264" s="180" t="s">
        <v>71</v>
      </c>
      <c r="AU264" s="180" t="s">
        <v>80</v>
      </c>
      <c r="AY264" s="179" t="s">
        <v>172</v>
      </c>
      <c r="BK264" s="181">
        <f>SUM(BK265:BK266)</f>
        <v>0</v>
      </c>
    </row>
    <row r="265" spans="1:65" s="2" customFormat="1" ht="24.2" customHeight="1">
      <c r="A265" s="31"/>
      <c r="B265" s="32"/>
      <c r="C265" s="184" t="s">
        <v>548</v>
      </c>
      <c r="D265" s="184" t="s">
        <v>175</v>
      </c>
      <c r="E265" s="185" t="s">
        <v>775</v>
      </c>
      <c r="F265" s="186" t="s">
        <v>776</v>
      </c>
      <c r="G265" s="187" t="s">
        <v>211</v>
      </c>
      <c r="H265" s="188">
        <v>8</v>
      </c>
      <c r="I265" s="189"/>
      <c r="J265" s="188">
        <f>ROUND(I265*H265,2)</f>
        <v>0</v>
      </c>
      <c r="K265" s="190"/>
      <c r="L265" s="36"/>
      <c r="M265" s="191" t="s">
        <v>1</v>
      </c>
      <c r="N265" s="192" t="s">
        <v>38</v>
      </c>
      <c r="O265" s="68"/>
      <c r="P265" s="193">
        <f>O265*H265</f>
        <v>0</v>
      </c>
      <c r="Q265" s="193">
        <v>0.15756000000000001</v>
      </c>
      <c r="R265" s="193">
        <f>Q265*H265</f>
        <v>1.26048</v>
      </c>
      <c r="S265" s="193">
        <v>0</v>
      </c>
      <c r="T265" s="194">
        <f>S265*H265</f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95" t="s">
        <v>179</v>
      </c>
      <c r="AT265" s="195" t="s">
        <v>175</v>
      </c>
      <c r="AU265" s="195" t="s">
        <v>180</v>
      </c>
      <c r="AY265" s="14" t="s">
        <v>172</v>
      </c>
      <c r="BE265" s="196">
        <f>IF(N265="základná",J265,0)</f>
        <v>0</v>
      </c>
      <c r="BF265" s="196">
        <f>IF(N265="znížená",J265,0)</f>
        <v>0</v>
      </c>
      <c r="BG265" s="196">
        <f>IF(N265="zákl. prenesená",J265,0)</f>
        <v>0</v>
      </c>
      <c r="BH265" s="196">
        <f>IF(N265="zníž. prenesená",J265,0)</f>
        <v>0</v>
      </c>
      <c r="BI265" s="196">
        <f>IF(N265="nulová",J265,0)</f>
        <v>0</v>
      </c>
      <c r="BJ265" s="14" t="s">
        <v>180</v>
      </c>
      <c r="BK265" s="196">
        <f>ROUND(I265*H265,2)</f>
        <v>0</v>
      </c>
      <c r="BL265" s="14" t="s">
        <v>179</v>
      </c>
      <c r="BM265" s="195" t="s">
        <v>777</v>
      </c>
    </row>
    <row r="266" spans="1:65" s="2" customFormat="1" ht="14.45" customHeight="1">
      <c r="A266" s="31"/>
      <c r="B266" s="32"/>
      <c r="C266" s="197" t="s">
        <v>552</v>
      </c>
      <c r="D266" s="197" t="s">
        <v>256</v>
      </c>
      <c r="E266" s="198" t="s">
        <v>778</v>
      </c>
      <c r="F266" s="199" t="s">
        <v>779</v>
      </c>
      <c r="G266" s="200" t="s">
        <v>211</v>
      </c>
      <c r="H266" s="201">
        <v>8.08</v>
      </c>
      <c r="I266" s="202"/>
      <c r="J266" s="201">
        <f>ROUND(I266*H266,2)</f>
        <v>0</v>
      </c>
      <c r="K266" s="203"/>
      <c r="L266" s="204"/>
      <c r="M266" s="205" t="s">
        <v>1</v>
      </c>
      <c r="N266" s="206" t="s">
        <v>38</v>
      </c>
      <c r="O266" s="68"/>
      <c r="P266" s="193">
        <f>O266*H266</f>
        <v>0</v>
      </c>
      <c r="Q266" s="193">
        <v>1.9E-3</v>
      </c>
      <c r="R266" s="193">
        <f>Q266*H266</f>
        <v>1.5351999999999999E-2</v>
      </c>
      <c r="S266" s="193">
        <v>0</v>
      </c>
      <c r="T266" s="194">
        <f>S266*H266</f>
        <v>0</v>
      </c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R266" s="195" t="s">
        <v>220</v>
      </c>
      <c r="AT266" s="195" t="s">
        <v>256</v>
      </c>
      <c r="AU266" s="195" t="s">
        <v>180</v>
      </c>
      <c r="AY266" s="14" t="s">
        <v>172</v>
      </c>
      <c r="BE266" s="196">
        <f>IF(N266="základná",J266,0)</f>
        <v>0</v>
      </c>
      <c r="BF266" s="196">
        <f>IF(N266="znížená",J266,0)</f>
        <v>0</v>
      </c>
      <c r="BG266" s="196">
        <f>IF(N266="zákl. prenesená",J266,0)</f>
        <v>0</v>
      </c>
      <c r="BH266" s="196">
        <f>IF(N266="zníž. prenesená",J266,0)</f>
        <v>0</v>
      </c>
      <c r="BI266" s="196">
        <f>IF(N266="nulová",J266,0)</f>
        <v>0</v>
      </c>
      <c r="BJ266" s="14" t="s">
        <v>180</v>
      </c>
      <c r="BK266" s="196">
        <f>ROUND(I266*H266,2)</f>
        <v>0</v>
      </c>
      <c r="BL266" s="14" t="s">
        <v>179</v>
      </c>
      <c r="BM266" s="195" t="s">
        <v>780</v>
      </c>
    </row>
    <row r="267" spans="1:65" s="12" customFormat="1" ht="22.9" customHeight="1">
      <c r="B267" s="168"/>
      <c r="C267" s="169"/>
      <c r="D267" s="170" t="s">
        <v>71</v>
      </c>
      <c r="E267" s="182" t="s">
        <v>249</v>
      </c>
      <c r="F267" s="182" t="s">
        <v>250</v>
      </c>
      <c r="G267" s="169"/>
      <c r="H267" s="169"/>
      <c r="I267" s="172"/>
      <c r="J267" s="183">
        <f>BK267</f>
        <v>0</v>
      </c>
      <c r="K267" s="169"/>
      <c r="L267" s="174"/>
      <c r="M267" s="175"/>
      <c r="N267" s="176"/>
      <c r="O267" s="176"/>
      <c r="P267" s="177">
        <f>SUM(P268:P270)</f>
        <v>0</v>
      </c>
      <c r="Q267" s="176"/>
      <c r="R267" s="177">
        <f>SUM(R268:R270)</f>
        <v>14.292940000000002</v>
      </c>
      <c r="S267" s="176"/>
      <c r="T267" s="178">
        <f>SUM(T268:T270)</f>
        <v>0</v>
      </c>
      <c r="AR267" s="179" t="s">
        <v>80</v>
      </c>
      <c r="AT267" s="180" t="s">
        <v>71</v>
      </c>
      <c r="AU267" s="180" t="s">
        <v>80</v>
      </c>
      <c r="AY267" s="179" t="s">
        <v>172</v>
      </c>
      <c r="BK267" s="181">
        <f>SUM(BK268:BK270)</f>
        <v>0</v>
      </c>
    </row>
    <row r="268" spans="1:65" s="2" customFormat="1" ht="24.2" customHeight="1">
      <c r="A268" s="31"/>
      <c r="B268" s="32"/>
      <c r="C268" s="184" t="s">
        <v>556</v>
      </c>
      <c r="D268" s="184" t="s">
        <v>175</v>
      </c>
      <c r="E268" s="185" t="s">
        <v>252</v>
      </c>
      <c r="F268" s="186" t="s">
        <v>253</v>
      </c>
      <c r="G268" s="187" t="s">
        <v>211</v>
      </c>
      <c r="H268" s="188">
        <v>29</v>
      </c>
      <c r="I268" s="189"/>
      <c r="J268" s="188">
        <f>ROUND(I268*H268,2)</f>
        <v>0</v>
      </c>
      <c r="K268" s="190"/>
      <c r="L268" s="36"/>
      <c r="M268" s="191" t="s">
        <v>1</v>
      </c>
      <c r="N268" s="192" t="s">
        <v>38</v>
      </c>
      <c r="O268" s="68"/>
      <c r="P268" s="193">
        <f>O268*H268</f>
        <v>0</v>
      </c>
      <c r="Q268" s="193">
        <v>0.44266</v>
      </c>
      <c r="R268" s="193">
        <f>Q268*H268</f>
        <v>12.83714</v>
      </c>
      <c r="S268" s="193">
        <v>0</v>
      </c>
      <c r="T268" s="194">
        <f>S268*H268</f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95" t="s">
        <v>179</v>
      </c>
      <c r="AT268" s="195" t="s">
        <v>175</v>
      </c>
      <c r="AU268" s="195" t="s">
        <v>180</v>
      </c>
      <c r="AY268" s="14" t="s">
        <v>172</v>
      </c>
      <c r="BE268" s="196">
        <f>IF(N268="základná",J268,0)</f>
        <v>0</v>
      </c>
      <c r="BF268" s="196">
        <f>IF(N268="znížená",J268,0)</f>
        <v>0</v>
      </c>
      <c r="BG268" s="196">
        <f>IF(N268="zákl. prenesená",J268,0)</f>
        <v>0</v>
      </c>
      <c r="BH268" s="196">
        <f>IF(N268="zníž. prenesená",J268,0)</f>
        <v>0</v>
      </c>
      <c r="BI268" s="196">
        <f>IF(N268="nulová",J268,0)</f>
        <v>0</v>
      </c>
      <c r="BJ268" s="14" t="s">
        <v>180</v>
      </c>
      <c r="BK268" s="196">
        <f>ROUND(I268*H268,2)</f>
        <v>0</v>
      </c>
      <c r="BL268" s="14" t="s">
        <v>179</v>
      </c>
      <c r="BM268" s="195" t="s">
        <v>254</v>
      </c>
    </row>
    <row r="269" spans="1:65" s="2" customFormat="1" ht="24.2" customHeight="1">
      <c r="A269" s="31"/>
      <c r="B269" s="32"/>
      <c r="C269" s="197" t="s">
        <v>560</v>
      </c>
      <c r="D269" s="197" t="s">
        <v>256</v>
      </c>
      <c r="E269" s="198" t="s">
        <v>257</v>
      </c>
      <c r="F269" s="199" t="s">
        <v>258</v>
      </c>
      <c r="G269" s="200" t="s">
        <v>211</v>
      </c>
      <c r="H269" s="201">
        <v>29</v>
      </c>
      <c r="I269" s="202"/>
      <c r="J269" s="201">
        <f>ROUND(I269*H269,2)</f>
        <v>0</v>
      </c>
      <c r="K269" s="203"/>
      <c r="L269" s="204"/>
      <c r="M269" s="205" t="s">
        <v>1</v>
      </c>
      <c r="N269" s="206" t="s">
        <v>38</v>
      </c>
      <c r="O269" s="68"/>
      <c r="P269" s="193">
        <f>O269*H269</f>
        <v>0</v>
      </c>
      <c r="Q269" s="193">
        <v>4.3799999999999999E-2</v>
      </c>
      <c r="R269" s="193">
        <f>Q269*H269</f>
        <v>1.2702</v>
      </c>
      <c r="S269" s="193">
        <v>0</v>
      </c>
      <c r="T269" s="194">
        <f>S269*H269</f>
        <v>0</v>
      </c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R269" s="195" t="s">
        <v>220</v>
      </c>
      <c r="AT269" s="195" t="s">
        <v>256</v>
      </c>
      <c r="AU269" s="195" t="s">
        <v>180</v>
      </c>
      <c r="AY269" s="14" t="s">
        <v>172</v>
      </c>
      <c r="BE269" s="196">
        <f>IF(N269="základná",J269,0)</f>
        <v>0</v>
      </c>
      <c r="BF269" s="196">
        <f>IF(N269="znížená",J269,0)</f>
        <v>0</v>
      </c>
      <c r="BG269" s="196">
        <f>IF(N269="zákl. prenesená",J269,0)</f>
        <v>0</v>
      </c>
      <c r="BH269" s="196">
        <f>IF(N269="zníž. prenesená",J269,0)</f>
        <v>0</v>
      </c>
      <c r="BI269" s="196">
        <f>IF(N269="nulová",J269,0)</f>
        <v>0</v>
      </c>
      <c r="BJ269" s="14" t="s">
        <v>180</v>
      </c>
      <c r="BK269" s="196">
        <f>ROUND(I269*H269,2)</f>
        <v>0</v>
      </c>
      <c r="BL269" s="14" t="s">
        <v>179</v>
      </c>
      <c r="BM269" s="195" t="s">
        <v>259</v>
      </c>
    </row>
    <row r="270" spans="1:65" s="2" customFormat="1" ht="24.2" customHeight="1">
      <c r="A270" s="31"/>
      <c r="B270" s="32"/>
      <c r="C270" s="197" t="s">
        <v>563</v>
      </c>
      <c r="D270" s="197" t="s">
        <v>256</v>
      </c>
      <c r="E270" s="198" t="s">
        <v>261</v>
      </c>
      <c r="F270" s="199" t="s">
        <v>262</v>
      </c>
      <c r="G270" s="200" t="s">
        <v>211</v>
      </c>
      <c r="H270" s="201">
        <v>29</v>
      </c>
      <c r="I270" s="202"/>
      <c r="J270" s="201">
        <f>ROUND(I270*H270,2)</f>
        <v>0</v>
      </c>
      <c r="K270" s="203"/>
      <c r="L270" s="204"/>
      <c r="M270" s="205" t="s">
        <v>1</v>
      </c>
      <c r="N270" s="206" t="s">
        <v>38</v>
      </c>
      <c r="O270" s="68"/>
      <c r="P270" s="193">
        <f>O270*H270</f>
        <v>0</v>
      </c>
      <c r="Q270" s="193">
        <v>6.4000000000000003E-3</v>
      </c>
      <c r="R270" s="193">
        <f>Q270*H270</f>
        <v>0.18560000000000001</v>
      </c>
      <c r="S270" s="193">
        <v>0</v>
      </c>
      <c r="T270" s="194">
        <f>S270*H270</f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95" t="s">
        <v>220</v>
      </c>
      <c r="AT270" s="195" t="s">
        <v>256</v>
      </c>
      <c r="AU270" s="195" t="s">
        <v>180</v>
      </c>
      <c r="AY270" s="14" t="s">
        <v>172</v>
      </c>
      <c r="BE270" s="196">
        <f>IF(N270="základná",J270,0)</f>
        <v>0</v>
      </c>
      <c r="BF270" s="196">
        <f>IF(N270="znížená",J270,0)</f>
        <v>0</v>
      </c>
      <c r="BG270" s="196">
        <f>IF(N270="zákl. prenesená",J270,0)</f>
        <v>0</v>
      </c>
      <c r="BH270" s="196">
        <f>IF(N270="zníž. prenesená",J270,0)</f>
        <v>0</v>
      </c>
      <c r="BI270" s="196">
        <f>IF(N270="nulová",J270,0)</f>
        <v>0</v>
      </c>
      <c r="BJ270" s="14" t="s">
        <v>180</v>
      </c>
      <c r="BK270" s="196">
        <f>ROUND(I270*H270,2)</f>
        <v>0</v>
      </c>
      <c r="BL270" s="14" t="s">
        <v>179</v>
      </c>
      <c r="BM270" s="195" t="s">
        <v>263</v>
      </c>
    </row>
    <row r="271" spans="1:65" s="12" customFormat="1" ht="22.9" customHeight="1">
      <c r="B271" s="168"/>
      <c r="C271" s="169"/>
      <c r="D271" s="170" t="s">
        <v>71</v>
      </c>
      <c r="E271" s="182" t="s">
        <v>264</v>
      </c>
      <c r="F271" s="182" t="s">
        <v>265</v>
      </c>
      <c r="G271" s="169"/>
      <c r="H271" s="169"/>
      <c r="I271" s="172"/>
      <c r="J271" s="183">
        <f>BK271</f>
        <v>0</v>
      </c>
      <c r="K271" s="169"/>
      <c r="L271" s="174"/>
      <c r="M271" s="175"/>
      <c r="N271" s="176"/>
      <c r="O271" s="176"/>
      <c r="P271" s="177">
        <f>P272</f>
        <v>0</v>
      </c>
      <c r="Q271" s="176"/>
      <c r="R271" s="177">
        <f>R272</f>
        <v>1.6214599999999999</v>
      </c>
      <c r="S271" s="176"/>
      <c r="T271" s="178">
        <f>T272</f>
        <v>0</v>
      </c>
      <c r="AR271" s="179" t="s">
        <v>80</v>
      </c>
      <c r="AT271" s="180" t="s">
        <v>71</v>
      </c>
      <c r="AU271" s="180" t="s">
        <v>80</v>
      </c>
      <c r="AY271" s="179" t="s">
        <v>172</v>
      </c>
      <c r="BK271" s="181">
        <f>BK272</f>
        <v>0</v>
      </c>
    </row>
    <row r="272" spans="1:65" s="2" customFormat="1" ht="37.9" customHeight="1">
      <c r="A272" s="31"/>
      <c r="B272" s="32"/>
      <c r="C272" s="184" t="s">
        <v>567</v>
      </c>
      <c r="D272" s="184" t="s">
        <v>175</v>
      </c>
      <c r="E272" s="185" t="s">
        <v>267</v>
      </c>
      <c r="F272" s="186" t="s">
        <v>268</v>
      </c>
      <c r="G272" s="187" t="s">
        <v>235</v>
      </c>
      <c r="H272" s="188">
        <v>476.9</v>
      </c>
      <c r="I272" s="189"/>
      <c r="J272" s="188">
        <f>ROUND(I272*H272,2)</f>
        <v>0</v>
      </c>
      <c r="K272" s="190"/>
      <c r="L272" s="36"/>
      <c r="M272" s="191" t="s">
        <v>1</v>
      </c>
      <c r="N272" s="192" t="s">
        <v>38</v>
      </c>
      <c r="O272" s="68"/>
      <c r="P272" s="193">
        <f>O272*H272</f>
        <v>0</v>
      </c>
      <c r="Q272" s="193">
        <v>3.3999999999999998E-3</v>
      </c>
      <c r="R272" s="193">
        <f>Q272*H272</f>
        <v>1.6214599999999999</v>
      </c>
      <c r="S272" s="193">
        <v>0</v>
      </c>
      <c r="T272" s="194">
        <f>S272*H272</f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95" t="s">
        <v>179</v>
      </c>
      <c r="AT272" s="195" t="s">
        <v>175</v>
      </c>
      <c r="AU272" s="195" t="s">
        <v>180</v>
      </c>
      <c r="AY272" s="14" t="s">
        <v>172</v>
      </c>
      <c r="BE272" s="196">
        <f>IF(N272="základná",J272,0)</f>
        <v>0</v>
      </c>
      <c r="BF272" s="196">
        <f>IF(N272="znížená",J272,0)</f>
        <v>0</v>
      </c>
      <c r="BG272" s="196">
        <f>IF(N272="zákl. prenesená",J272,0)</f>
        <v>0</v>
      </c>
      <c r="BH272" s="196">
        <f>IF(N272="zníž. prenesená",J272,0)</f>
        <v>0</v>
      </c>
      <c r="BI272" s="196">
        <f>IF(N272="nulová",J272,0)</f>
        <v>0</v>
      </c>
      <c r="BJ272" s="14" t="s">
        <v>180</v>
      </c>
      <c r="BK272" s="196">
        <f>ROUND(I272*H272,2)</f>
        <v>0</v>
      </c>
      <c r="BL272" s="14" t="s">
        <v>179</v>
      </c>
      <c r="BM272" s="195" t="s">
        <v>269</v>
      </c>
    </row>
    <row r="273" spans="1:65" s="12" customFormat="1" ht="22.9" customHeight="1">
      <c r="B273" s="168"/>
      <c r="C273" s="169"/>
      <c r="D273" s="170" t="s">
        <v>71</v>
      </c>
      <c r="E273" s="182" t="s">
        <v>599</v>
      </c>
      <c r="F273" s="182" t="s">
        <v>600</v>
      </c>
      <c r="G273" s="169"/>
      <c r="H273" s="169"/>
      <c r="I273" s="172"/>
      <c r="J273" s="183">
        <f>BK273</f>
        <v>0</v>
      </c>
      <c r="K273" s="169"/>
      <c r="L273" s="174"/>
      <c r="M273" s="175"/>
      <c r="N273" s="176"/>
      <c r="O273" s="176"/>
      <c r="P273" s="177">
        <f>SUM(P274:P278)</f>
        <v>0</v>
      </c>
      <c r="Q273" s="176"/>
      <c r="R273" s="177">
        <f>SUM(R274:R278)</f>
        <v>110.108936</v>
      </c>
      <c r="S273" s="176"/>
      <c r="T273" s="178">
        <f>SUM(T274:T278)</f>
        <v>0</v>
      </c>
      <c r="AR273" s="179" t="s">
        <v>80</v>
      </c>
      <c r="AT273" s="180" t="s">
        <v>71</v>
      </c>
      <c r="AU273" s="180" t="s">
        <v>80</v>
      </c>
      <c r="AY273" s="179" t="s">
        <v>172</v>
      </c>
      <c r="BK273" s="181">
        <f>SUM(BK274:BK278)</f>
        <v>0</v>
      </c>
    </row>
    <row r="274" spans="1:65" s="2" customFormat="1" ht="24.2" customHeight="1">
      <c r="A274" s="31"/>
      <c r="B274" s="32"/>
      <c r="C274" s="184" t="s">
        <v>573</v>
      </c>
      <c r="D274" s="184" t="s">
        <v>175</v>
      </c>
      <c r="E274" s="185" t="s">
        <v>602</v>
      </c>
      <c r="F274" s="186" t="s">
        <v>603</v>
      </c>
      <c r="G274" s="187" t="s">
        <v>394</v>
      </c>
      <c r="H274" s="188">
        <v>30.9</v>
      </c>
      <c r="I274" s="189"/>
      <c r="J274" s="188">
        <f>ROUND(I274*H274,2)</f>
        <v>0</v>
      </c>
      <c r="K274" s="190"/>
      <c r="L274" s="36"/>
      <c r="M274" s="191" t="s">
        <v>1</v>
      </c>
      <c r="N274" s="192" t="s">
        <v>38</v>
      </c>
      <c r="O274" s="68"/>
      <c r="P274" s="193">
        <f>O274*H274</f>
        <v>0</v>
      </c>
      <c r="Q274" s="193">
        <v>2.2151299999999998</v>
      </c>
      <c r="R274" s="193">
        <f>Q274*H274</f>
        <v>68.447516999999991</v>
      </c>
      <c r="S274" s="193">
        <v>0</v>
      </c>
      <c r="T274" s="194">
        <f>S274*H274</f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95" t="s">
        <v>179</v>
      </c>
      <c r="AT274" s="195" t="s">
        <v>175</v>
      </c>
      <c r="AU274" s="195" t="s">
        <v>180</v>
      </c>
      <c r="AY274" s="14" t="s">
        <v>172</v>
      </c>
      <c r="BE274" s="196">
        <f>IF(N274="základná",J274,0)</f>
        <v>0</v>
      </c>
      <c r="BF274" s="196">
        <f>IF(N274="znížená",J274,0)</f>
        <v>0</v>
      </c>
      <c r="BG274" s="196">
        <f>IF(N274="zákl. prenesená",J274,0)</f>
        <v>0</v>
      </c>
      <c r="BH274" s="196">
        <f>IF(N274="zníž. prenesená",J274,0)</f>
        <v>0</v>
      </c>
      <c r="BI274" s="196">
        <f>IF(N274="nulová",J274,0)</f>
        <v>0</v>
      </c>
      <c r="BJ274" s="14" t="s">
        <v>180</v>
      </c>
      <c r="BK274" s="196">
        <f>ROUND(I274*H274,2)</f>
        <v>0</v>
      </c>
      <c r="BL274" s="14" t="s">
        <v>179</v>
      </c>
      <c r="BM274" s="195" t="s">
        <v>604</v>
      </c>
    </row>
    <row r="275" spans="1:65" s="2" customFormat="1" ht="24.2" customHeight="1">
      <c r="A275" s="31"/>
      <c r="B275" s="32"/>
      <c r="C275" s="184" t="s">
        <v>577</v>
      </c>
      <c r="D275" s="184" t="s">
        <v>175</v>
      </c>
      <c r="E275" s="185" t="s">
        <v>610</v>
      </c>
      <c r="F275" s="186" t="s">
        <v>611</v>
      </c>
      <c r="G275" s="187" t="s">
        <v>337</v>
      </c>
      <c r="H275" s="188">
        <v>156.5</v>
      </c>
      <c r="I275" s="189"/>
      <c r="J275" s="188">
        <f>ROUND(I275*H275,2)</f>
        <v>0</v>
      </c>
      <c r="K275" s="190"/>
      <c r="L275" s="36"/>
      <c r="M275" s="191" t="s">
        <v>1</v>
      </c>
      <c r="N275" s="192" t="s">
        <v>38</v>
      </c>
      <c r="O275" s="68"/>
      <c r="P275" s="193">
        <f>O275*H275</f>
        <v>0</v>
      </c>
      <c r="Q275" s="193">
        <v>0.15814</v>
      </c>
      <c r="R275" s="193">
        <f>Q275*H275</f>
        <v>24.748910000000002</v>
      </c>
      <c r="S275" s="193">
        <v>0</v>
      </c>
      <c r="T275" s="194">
        <f>S275*H275</f>
        <v>0</v>
      </c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R275" s="195" t="s">
        <v>179</v>
      </c>
      <c r="AT275" s="195" t="s">
        <v>175</v>
      </c>
      <c r="AU275" s="195" t="s">
        <v>180</v>
      </c>
      <c r="AY275" s="14" t="s">
        <v>172</v>
      </c>
      <c r="BE275" s="196">
        <f>IF(N275="základná",J275,0)</f>
        <v>0</v>
      </c>
      <c r="BF275" s="196">
        <f>IF(N275="znížená",J275,0)</f>
        <v>0</v>
      </c>
      <c r="BG275" s="196">
        <f>IF(N275="zákl. prenesená",J275,0)</f>
        <v>0</v>
      </c>
      <c r="BH275" s="196">
        <f>IF(N275="zníž. prenesená",J275,0)</f>
        <v>0</v>
      </c>
      <c r="BI275" s="196">
        <f>IF(N275="nulová",J275,0)</f>
        <v>0</v>
      </c>
      <c r="BJ275" s="14" t="s">
        <v>180</v>
      </c>
      <c r="BK275" s="196">
        <f>ROUND(I275*H275,2)</f>
        <v>0</v>
      </c>
      <c r="BL275" s="14" t="s">
        <v>179</v>
      </c>
      <c r="BM275" s="195" t="s">
        <v>612</v>
      </c>
    </row>
    <row r="276" spans="1:65" s="2" customFormat="1" ht="14.45" customHeight="1">
      <c r="A276" s="31"/>
      <c r="B276" s="32"/>
      <c r="C276" s="197" t="s">
        <v>581</v>
      </c>
      <c r="D276" s="197" t="s">
        <v>256</v>
      </c>
      <c r="E276" s="198" t="s">
        <v>614</v>
      </c>
      <c r="F276" s="199" t="s">
        <v>615</v>
      </c>
      <c r="G276" s="200" t="s">
        <v>211</v>
      </c>
      <c r="H276" s="201">
        <v>158.07</v>
      </c>
      <c r="I276" s="202"/>
      <c r="J276" s="201">
        <f>ROUND(I276*H276,2)</f>
        <v>0</v>
      </c>
      <c r="K276" s="203"/>
      <c r="L276" s="204"/>
      <c r="M276" s="205" t="s">
        <v>1</v>
      </c>
      <c r="N276" s="206" t="s">
        <v>38</v>
      </c>
      <c r="O276" s="68"/>
      <c r="P276" s="193">
        <f>O276*H276</f>
        <v>0</v>
      </c>
      <c r="Q276" s="193">
        <v>8.1000000000000003E-2</v>
      </c>
      <c r="R276" s="193">
        <f>Q276*H276</f>
        <v>12.80367</v>
      </c>
      <c r="S276" s="193">
        <v>0</v>
      </c>
      <c r="T276" s="194">
        <f>S276*H276</f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95" t="s">
        <v>220</v>
      </c>
      <c r="AT276" s="195" t="s">
        <v>256</v>
      </c>
      <c r="AU276" s="195" t="s">
        <v>180</v>
      </c>
      <c r="AY276" s="14" t="s">
        <v>172</v>
      </c>
      <c r="BE276" s="196">
        <f>IF(N276="základná",J276,0)</f>
        <v>0</v>
      </c>
      <c r="BF276" s="196">
        <f>IF(N276="znížená",J276,0)</f>
        <v>0</v>
      </c>
      <c r="BG276" s="196">
        <f>IF(N276="zákl. prenesená",J276,0)</f>
        <v>0</v>
      </c>
      <c r="BH276" s="196">
        <f>IF(N276="zníž. prenesená",J276,0)</f>
        <v>0</v>
      </c>
      <c r="BI276" s="196">
        <f>IF(N276="nulová",J276,0)</f>
        <v>0</v>
      </c>
      <c r="BJ276" s="14" t="s">
        <v>180</v>
      </c>
      <c r="BK276" s="196">
        <f>ROUND(I276*H276,2)</f>
        <v>0</v>
      </c>
      <c r="BL276" s="14" t="s">
        <v>179</v>
      </c>
      <c r="BM276" s="195" t="s">
        <v>616</v>
      </c>
    </row>
    <row r="277" spans="1:65" s="2" customFormat="1" ht="24.2" customHeight="1">
      <c r="A277" s="31"/>
      <c r="B277" s="32"/>
      <c r="C277" s="184" t="s">
        <v>585</v>
      </c>
      <c r="D277" s="184" t="s">
        <v>175</v>
      </c>
      <c r="E277" s="185" t="s">
        <v>618</v>
      </c>
      <c r="F277" s="186" t="s">
        <v>619</v>
      </c>
      <c r="G277" s="187" t="s">
        <v>337</v>
      </c>
      <c r="H277" s="188">
        <v>12.1</v>
      </c>
      <c r="I277" s="189"/>
      <c r="J277" s="188">
        <f>ROUND(I277*H277,2)</f>
        <v>0</v>
      </c>
      <c r="K277" s="190"/>
      <c r="L277" s="36"/>
      <c r="M277" s="191" t="s">
        <v>1</v>
      </c>
      <c r="N277" s="192" t="s">
        <v>38</v>
      </c>
      <c r="O277" s="68"/>
      <c r="P277" s="193">
        <f>O277*H277</f>
        <v>0</v>
      </c>
      <c r="Q277" s="193">
        <v>0.13758999999999999</v>
      </c>
      <c r="R277" s="193">
        <f>Q277*H277</f>
        <v>1.6648389999999997</v>
      </c>
      <c r="S277" s="193">
        <v>0</v>
      </c>
      <c r="T277" s="194">
        <f>S277*H277</f>
        <v>0</v>
      </c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R277" s="195" t="s">
        <v>179</v>
      </c>
      <c r="AT277" s="195" t="s">
        <v>175</v>
      </c>
      <c r="AU277" s="195" t="s">
        <v>180</v>
      </c>
      <c r="AY277" s="14" t="s">
        <v>172</v>
      </c>
      <c r="BE277" s="196">
        <f>IF(N277="základná",J277,0)</f>
        <v>0</v>
      </c>
      <c r="BF277" s="196">
        <f>IF(N277="znížená",J277,0)</f>
        <v>0</v>
      </c>
      <c r="BG277" s="196">
        <f>IF(N277="zákl. prenesená",J277,0)</f>
        <v>0</v>
      </c>
      <c r="BH277" s="196">
        <f>IF(N277="zníž. prenesená",J277,0)</f>
        <v>0</v>
      </c>
      <c r="BI277" s="196">
        <f>IF(N277="nulová",J277,0)</f>
        <v>0</v>
      </c>
      <c r="BJ277" s="14" t="s">
        <v>180</v>
      </c>
      <c r="BK277" s="196">
        <f>ROUND(I277*H277,2)</f>
        <v>0</v>
      </c>
      <c r="BL277" s="14" t="s">
        <v>179</v>
      </c>
      <c r="BM277" s="195" t="s">
        <v>620</v>
      </c>
    </row>
    <row r="278" spans="1:65" s="2" customFormat="1" ht="24.2" customHeight="1">
      <c r="A278" s="31"/>
      <c r="B278" s="32"/>
      <c r="C278" s="197" t="s">
        <v>589</v>
      </c>
      <c r="D278" s="197" t="s">
        <v>256</v>
      </c>
      <c r="E278" s="198" t="s">
        <v>622</v>
      </c>
      <c r="F278" s="199" t="s">
        <v>623</v>
      </c>
      <c r="G278" s="200" t="s">
        <v>337</v>
      </c>
      <c r="H278" s="201">
        <v>12.22</v>
      </c>
      <c r="I278" s="202"/>
      <c r="J278" s="201">
        <f>ROUND(I278*H278,2)</f>
        <v>0</v>
      </c>
      <c r="K278" s="203"/>
      <c r="L278" s="204"/>
      <c r="M278" s="205" t="s">
        <v>1</v>
      </c>
      <c r="N278" s="206" t="s">
        <v>38</v>
      </c>
      <c r="O278" s="68"/>
      <c r="P278" s="193">
        <f>O278*H278</f>
        <v>0</v>
      </c>
      <c r="Q278" s="193">
        <v>0.2</v>
      </c>
      <c r="R278" s="193">
        <f>Q278*H278</f>
        <v>2.4440000000000004</v>
      </c>
      <c r="S278" s="193">
        <v>0</v>
      </c>
      <c r="T278" s="194">
        <f>S278*H278</f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95" t="s">
        <v>220</v>
      </c>
      <c r="AT278" s="195" t="s">
        <v>256</v>
      </c>
      <c r="AU278" s="195" t="s">
        <v>180</v>
      </c>
      <c r="AY278" s="14" t="s">
        <v>172</v>
      </c>
      <c r="BE278" s="196">
        <f>IF(N278="základná",J278,0)</f>
        <v>0</v>
      </c>
      <c r="BF278" s="196">
        <f>IF(N278="znížená",J278,0)</f>
        <v>0</v>
      </c>
      <c r="BG278" s="196">
        <f>IF(N278="zákl. prenesená",J278,0)</f>
        <v>0</v>
      </c>
      <c r="BH278" s="196">
        <f>IF(N278="zníž. prenesená",J278,0)</f>
        <v>0</v>
      </c>
      <c r="BI278" s="196">
        <f>IF(N278="nulová",J278,0)</f>
        <v>0</v>
      </c>
      <c r="BJ278" s="14" t="s">
        <v>180</v>
      </c>
      <c r="BK278" s="196">
        <f>ROUND(I278*H278,2)</f>
        <v>0</v>
      </c>
      <c r="BL278" s="14" t="s">
        <v>179</v>
      </c>
      <c r="BM278" s="195" t="s">
        <v>624</v>
      </c>
    </row>
    <row r="279" spans="1:65" s="12" customFormat="1" ht="22.9" customHeight="1">
      <c r="B279" s="168"/>
      <c r="C279" s="169"/>
      <c r="D279" s="170" t="s">
        <v>71</v>
      </c>
      <c r="E279" s="182" t="s">
        <v>625</v>
      </c>
      <c r="F279" s="182" t="s">
        <v>626</v>
      </c>
      <c r="G279" s="169"/>
      <c r="H279" s="169"/>
      <c r="I279" s="172"/>
      <c r="J279" s="183">
        <f>BK279</f>
        <v>0</v>
      </c>
      <c r="K279" s="169"/>
      <c r="L279" s="174"/>
      <c r="M279" s="175"/>
      <c r="N279" s="176"/>
      <c r="O279" s="176"/>
      <c r="P279" s="177">
        <f>SUM(P280:P281)</f>
        <v>0</v>
      </c>
      <c r="Q279" s="176"/>
      <c r="R279" s="177">
        <f>SUM(R280:R281)</f>
        <v>5.6657089999999997</v>
      </c>
      <c r="S279" s="176"/>
      <c r="T279" s="178">
        <f>SUM(T280:T281)</f>
        <v>0</v>
      </c>
      <c r="AR279" s="179" t="s">
        <v>80</v>
      </c>
      <c r="AT279" s="180" t="s">
        <v>71</v>
      </c>
      <c r="AU279" s="180" t="s">
        <v>80</v>
      </c>
      <c r="AY279" s="179" t="s">
        <v>172</v>
      </c>
      <c r="BK279" s="181">
        <f>SUM(BK280:BK281)</f>
        <v>0</v>
      </c>
    </row>
    <row r="280" spans="1:65" s="2" customFormat="1" ht="37.9" customHeight="1">
      <c r="A280" s="31"/>
      <c r="B280" s="32"/>
      <c r="C280" s="184" t="s">
        <v>590</v>
      </c>
      <c r="D280" s="184" t="s">
        <v>175</v>
      </c>
      <c r="E280" s="185" t="s">
        <v>628</v>
      </c>
      <c r="F280" s="186" t="s">
        <v>629</v>
      </c>
      <c r="G280" s="187" t="s">
        <v>337</v>
      </c>
      <c r="H280" s="188">
        <v>43.3</v>
      </c>
      <c r="I280" s="189"/>
      <c r="J280" s="188">
        <f>ROUND(I280*H280,2)</f>
        <v>0</v>
      </c>
      <c r="K280" s="190"/>
      <c r="L280" s="36"/>
      <c r="M280" s="191" t="s">
        <v>1</v>
      </c>
      <c r="N280" s="192" t="s">
        <v>38</v>
      </c>
      <c r="O280" s="68"/>
      <c r="P280" s="193">
        <f>O280*H280</f>
        <v>0</v>
      </c>
      <c r="Q280" s="193">
        <v>9.8530000000000006E-2</v>
      </c>
      <c r="R280" s="193">
        <f>Q280*H280</f>
        <v>4.2663489999999999</v>
      </c>
      <c r="S280" s="193">
        <v>0</v>
      </c>
      <c r="T280" s="194">
        <f>S280*H280</f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95" t="s">
        <v>179</v>
      </c>
      <c r="AT280" s="195" t="s">
        <v>175</v>
      </c>
      <c r="AU280" s="195" t="s">
        <v>180</v>
      </c>
      <c r="AY280" s="14" t="s">
        <v>172</v>
      </c>
      <c r="BE280" s="196">
        <f>IF(N280="základná",J280,0)</f>
        <v>0</v>
      </c>
      <c r="BF280" s="196">
        <f>IF(N280="znížená",J280,0)</f>
        <v>0</v>
      </c>
      <c r="BG280" s="196">
        <f>IF(N280="zákl. prenesená",J280,0)</f>
        <v>0</v>
      </c>
      <c r="BH280" s="196">
        <f>IF(N280="zníž. prenesená",J280,0)</f>
        <v>0</v>
      </c>
      <c r="BI280" s="196">
        <f>IF(N280="nulová",J280,0)</f>
        <v>0</v>
      </c>
      <c r="BJ280" s="14" t="s">
        <v>180</v>
      </c>
      <c r="BK280" s="196">
        <f>ROUND(I280*H280,2)</f>
        <v>0</v>
      </c>
      <c r="BL280" s="14" t="s">
        <v>179</v>
      </c>
      <c r="BM280" s="195" t="s">
        <v>630</v>
      </c>
    </row>
    <row r="281" spans="1:65" s="2" customFormat="1" ht="14.45" customHeight="1">
      <c r="A281" s="31"/>
      <c r="B281" s="32"/>
      <c r="C281" s="197" t="s">
        <v>591</v>
      </c>
      <c r="D281" s="197" t="s">
        <v>256</v>
      </c>
      <c r="E281" s="198" t="s">
        <v>632</v>
      </c>
      <c r="F281" s="199" t="s">
        <v>633</v>
      </c>
      <c r="G281" s="200" t="s">
        <v>211</v>
      </c>
      <c r="H281" s="201">
        <v>43.73</v>
      </c>
      <c r="I281" s="202"/>
      <c r="J281" s="201">
        <f>ROUND(I281*H281,2)</f>
        <v>0</v>
      </c>
      <c r="K281" s="203"/>
      <c r="L281" s="204"/>
      <c r="M281" s="205" t="s">
        <v>1</v>
      </c>
      <c r="N281" s="206" t="s">
        <v>38</v>
      </c>
      <c r="O281" s="68"/>
      <c r="P281" s="193">
        <f>O281*H281</f>
        <v>0</v>
      </c>
      <c r="Q281" s="193">
        <v>3.2000000000000001E-2</v>
      </c>
      <c r="R281" s="193">
        <f>Q281*H281</f>
        <v>1.3993599999999999</v>
      </c>
      <c r="S281" s="193">
        <v>0</v>
      </c>
      <c r="T281" s="194">
        <f>S281*H281</f>
        <v>0</v>
      </c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R281" s="195" t="s">
        <v>220</v>
      </c>
      <c r="AT281" s="195" t="s">
        <v>256</v>
      </c>
      <c r="AU281" s="195" t="s">
        <v>180</v>
      </c>
      <c r="AY281" s="14" t="s">
        <v>172</v>
      </c>
      <c r="BE281" s="196">
        <f>IF(N281="základná",J281,0)</f>
        <v>0</v>
      </c>
      <c r="BF281" s="196">
        <f>IF(N281="znížená",J281,0)</f>
        <v>0</v>
      </c>
      <c r="BG281" s="196">
        <f>IF(N281="zákl. prenesená",J281,0)</f>
        <v>0</v>
      </c>
      <c r="BH281" s="196">
        <f>IF(N281="zníž. prenesená",J281,0)</f>
        <v>0</v>
      </c>
      <c r="BI281" s="196">
        <f>IF(N281="nulová",J281,0)</f>
        <v>0</v>
      </c>
      <c r="BJ281" s="14" t="s">
        <v>180</v>
      </c>
      <c r="BK281" s="196">
        <f>ROUND(I281*H281,2)</f>
        <v>0</v>
      </c>
      <c r="BL281" s="14" t="s">
        <v>179</v>
      </c>
      <c r="BM281" s="195" t="s">
        <v>634</v>
      </c>
    </row>
    <row r="282" spans="1:65" s="12" customFormat="1" ht="22.9" customHeight="1">
      <c r="B282" s="168"/>
      <c r="C282" s="169"/>
      <c r="D282" s="170" t="s">
        <v>71</v>
      </c>
      <c r="E282" s="182" t="s">
        <v>635</v>
      </c>
      <c r="F282" s="182" t="s">
        <v>636</v>
      </c>
      <c r="G282" s="169"/>
      <c r="H282" s="169"/>
      <c r="I282" s="172"/>
      <c r="J282" s="183">
        <f>BK282</f>
        <v>0</v>
      </c>
      <c r="K282" s="169"/>
      <c r="L282" s="174"/>
      <c r="M282" s="175"/>
      <c r="N282" s="176"/>
      <c r="O282" s="176"/>
      <c r="P282" s="177">
        <f>P283</f>
        <v>0</v>
      </c>
      <c r="Q282" s="176"/>
      <c r="R282" s="177">
        <f>R283</f>
        <v>1.7000000000000001E-3</v>
      </c>
      <c r="S282" s="176"/>
      <c r="T282" s="178">
        <f>T283</f>
        <v>0</v>
      </c>
      <c r="AR282" s="179" t="s">
        <v>80</v>
      </c>
      <c r="AT282" s="180" t="s">
        <v>71</v>
      </c>
      <c r="AU282" s="180" t="s">
        <v>80</v>
      </c>
      <c r="AY282" s="179" t="s">
        <v>172</v>
      </c>
      <c r="BK282" s="181">
        <f>BK283</f>
        <v>0</v>
      </c>
    </row>
    <row r="283" spans="1:65" s="2" customFormat="1" ht="37.9" customHeight="1">
      <c r="A283" s="31"/>
      <c r="B283" s="32"/>
      <c r="C283" s="184" t="s">
        <v>592</v>
      </c>
      <c r="D283" s="184" t="s">
        <v>175</v>
      </c>
      <c r="E283" s="185" t="s">
        <v>696</v>
      </c>
      <c r="F283" s="186" t="s">
        <v>697</v>
      </c>
      <c r="G283" s="187" t="s">
        <v>337</v>
      </c>
      <c r="H283" s="188">
        <v>170</v>
      </c>
      <c r="I283" s="189"/>
      <c r="J283" s="188">
        <f>ROUND(I283*H283,2)</f>
        <v>0</v>
      </c>
      <c r="K283" s="190"/>
      <c r="L283" s="36"/>
      <c r="M283" s="191" t="s">
        <v>1</v>
      </c>
      <c r="N283" s="192" t="s">
        <v>38</v>
      </c>
      <c r="O283" s="68"/>
      <c r="P283" s="193">
        <f>O283*H283</f>
        <v>0</v>
      </c>
      <c r="Q283" s="193">
        <v>1.0000000000000001E-5</v>
      </c>
      <c r="R283" s="193">
        <f>Q283*H283</f>
        <v>1.7000000000000001E-3</v>
      </c>
      <c r="S283" s="193">
        <v>0</v>
      </c>
      <c r="T283" s="194">
        <f>S283*H283</f>
        <v>0</v>
      </c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R283" s="195" t="s">
        <v>179</v>
      </c>
      <c r="AT283" s="195" t="s">
        <v>175</v>
      </c>
      <c r="AU283" s="195" t="s">
        <v>180</v>
      </c>
      <c r="AY283" s="14" t="s">
        <v>172</v>
      </c>
      <c r="BE283" s="196">
        <f>IF(N283="základná",J283,0)</f>
        <v>0</v>
      </c>
      <c r="BF283" s="196">
        <f>IF(N283="znížená",J283,0)</f>
        <v>0</v>
      </c>
      <c r="BG283" s="196">
        <f>IF(N283="zákl. prenesená",J283,0)</f>
        <v>0</v>
      </c>
      <c r="BH283" s="196">
        <f>IF(N283="zníž. prenesená",J283,0)</f>
        <v>0</v>
      </c>
      <c r="BI283" s="196">
        <f>IF(N283="nulová",J283,0)</f>
        <v>0</v>
      </c>
      <c r="BJ283" s="14" t="s">
        <v>180</v>
      </c>
      <c r="BK283" s="196">
        <f>ROUND(I283*H283,2)</f>
        <v>0</v>
      </c>
      <c r="BL283" s="14" t="s">
        <v>179</v>
      </c>
      <c r="BM283" s="195" t="s">
        <v>781</v>
      </c>
    </row>
    <row r="284" spans="1:65" s="12" customFormat="1" ht="22.9" customHeight="1">
      <c r="B284" s="168"/>
      <c r="C284" s="169"/>
      <c r="D284" s="170" t="s">
        <v>71</v>
      </c>
      <c r="E284" s="182" t="s">
        <v>270</v>
      </c>
      <c r="F284" s="182" t="s">
        <v>271</v>
      </c>
      <c r="G284" s="169"/>
      <c r="H284" s="169"/>
      <c r="I284" s="172"/>
      <c r="J284" s="183">
        <f>BK284</f>
        <v>0</v>
      </c>
      <c r="K284" s="169"/>
      <c r="L284" s="174"/>
      <c r="M284" s="175"/>
      <c r="N284" s="176"/>
      <c r="O284" s="176"/>
      <c r="P284" s="177">
        <f>P285</f>
        <v>0</v>
      </c>
      <c r="Q284" s="176"/>
      <c r="R284" s="177">
        <f>R285</f>
        <v>0</v>
      </c>
      <c r="S284" s="176"/>
      <c r="T284" s="178">
        <f>T285</f>
        <v>0</v>
      </c>
      <c r="AR284" s="179" t="s">
        <v>80</v>
      </c>
      <c r="AT284" s="180" t="s">
        <v>71</v>
      </c>
      <c r="AU284" s="180" t="s">
        <v>80</v>
      </c>
      <c r="AY284" s="179" t="s">
        <v>172</v>
      </c>
      <c r="BK284" s="181">
        <f>BK285</f>
        <v>0</v>
      </c>
    </row>
    <row r="285" spans="1:65" s="2" customFormat="1" ht="24.2" customHeight="1">
      <c r="A285" s="31"/>
      <c r="B285" s="32"/>
      <c r="C285" s="184" t="s">
        <v>595</v>
      </c>
      <c r="D285" s="184" t="s">
        <v>175</v>
      </c>
      <c r="E285" s="185" t="s">
        <v>273</v>
      </c>
      <c r="F285" s="186" t="s">
        <v>274</v>
      </c>
      <c r="G285" s="187" t="s">
        <v>218</v>
      </c>
      <c r="H285" s="188">
        <v>391.33</v>
      </c>
      <c r="I285" s="189"/>
      <c r="J285" s="188">
        <f>ROUND(I285*H285,2)</f>
        <v>0</v>
      </c>
      <c r="K285" s="190"/>
      <c r="L285" s="36"/>
      <c r="M285" s="207" t="s">
        <v>1</v>
      </c>
      <c r="N285" s="208" t="s">
        <v>38</v>
      </c>
      <c r="O285" s="209"/>
      <c r="P285" s="210">
        <f>O285*H285</f>
        <v>0</v>
      </c>
      <c r="Q285" s="210">
        <v>0</v>
      </c>
      <c r="R285" s="210">
        <f>Q285*H285</f>
        <v>0</v>
      </c>
      <c r="S285" s="210">
        <v>0</v>
      </c>
      <c r="T285" s="211">
        <f>S285*H285</f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95" t="s">
        <v>179</v>
      </c>
      <c r="AT285" s="195" t="s">
        <v>175</v>
      </c>
      <c r="AU285" s="195" t="s">
        <v>180</v>
      </c>
      <c r="AY285" s="14" t="s">
        <v>172</v>
      </c>
      <c r="BE285" s="196">
        <f>IF(N285="základná",J285,0)</f>
        <v>0</v>
      </c>
      <c r="BF285" s="196">
        <f>IF(N285="znížená",J285,0)</f>
        <v>0</v>
      </c>
      <c r="BG285" s="196">
        <f>IF(N285="zákl. prenesená",J285,0)</f>
        <v>0</v>
      </c>
      <c r="BH285" s="196">
        <f>IF(N285="zníž. prenesená",J285,0)</f>
        <v>0</v>
      </c>
      <c r="BI285" s="196">
        <f>IF(N285="nulová",J285,0)</f>
        <v>0</v>
      </c>
      <c r="BJ285" s="14" t="s">
        <v>180</v>
      </c>
      <c r="BK285" s="196">
        <f>ROUND(I285*H285,2)</f>
        <v>0</v>
      </c>
      <c r="BL285" s="14" t="s">
        <v>179</v>
      </c>
      <c r="BM285" s="195" t="s">
        <v>275</v>
      </c>
    </row>
    <row r="286" spans="1:65" s="2" customFormat="1" ht="6.95" customHeight="1">
      <c r="A286" s="31"/>
      <c r="B286" s="51"/>
      <c r="C286" s="52"/>
      <c r="D286" s="52"/>
      <c r="E286" s="52"/>
      <c r="F286" s="52"/>
      <c r="G286" s="52"/>
      <c r="H286" s="52"/>
      <c r="I286" s="52"/>
      <c r="J286" s="52"/>
      <c r="K286" s="52"/>
      <c r="L286" s="36"/>
      <c r="M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</row>
  </sheetData>
  <sheetProtection algorithmName="SHA-512" hashValue="79smgml7apltR9wxj5Cpl2VnN4skh2Nk+LA70Ro2/JOck7UtYof3AF747BB4l7S+KMYgqbeeV9BEuUTCL/nbxg==" saltValue="BoeWXL8QLcDdJ0ONVBZy4dTKYIDnfcodvL/0nm3lmx+ymODRUyDel/ZE40sCCfKO/eH5OYazPRrS77LRp6HWoA==" spinCount="100000" sheet="1" objects="1" scenarios="1" formatColumns="0" formatRows="0" autoFilter="0"/>
  <autoFilter ref="C165:K285" xr:uid="{00000000-0009-0000-0000-000007000000}"/>
  <mergeCells count="9">
    <mergeCell ref="E87:H87"/>
    <mergeCell ref="E156:H156"/>
    <mergeCell ref="E158:H158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326"/>
  <sheetViews>
    <sheetView showGridLines="0" workbookViewId="0"/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0" width="20.1640625" style="1" customWidth="1"/>
    <col min="11" max="11" width="20.16406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4" t="s">
        <v>96</v>
      </c>
    </row>
    <row r="3" spans="1:46" s="1" customFormat="1" ht="6.95" customHeight="1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7"/>
      <c r="AT3" s="14" t="s">
        <v>72</v>
      </c>
    </row>
    <row r="4" spans="1:46" s="1" customFormat="1" ht="24.95" customHeight="1">
      <c r="B4" s="17"/>
      <c r="D4" s="107" t="s">
        <v>134</v>
      </c>
      <c r="L4" s="17"/>
      <c r="M4" s="108" t="s">
        <v>10</v>
      </c>
      <c r="AT4" s="14" t="s">
        <v>5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109" t="s">
        <v>14</v>
      </c>
      <c r="L6" s="17"/>
    </row>
    <row r="7" spans="1:46" s="1" customFormat="1" ht="23.25" customHeight="1">
      <c r="B7" s="17"/>
      <c r="E7" s="339" t="str">
        <f>'Rekapitulácia stavby'!K6</f>
        <v>Vypracovanie proj.dokum.modernizácie riadenia križovatiek cestnou dopravnou signalizáciou s preferenciou MHD-Petržalka</v>
      </c>
      <c r="F7" s="340"/>
      <c r="G7" s="340"/>
      <c r="H7" s="340"/>
      <c r="L7" s="17"/>
    </row>
    <row r="8" spans="1:46" s="2" customFormat="1" ht="12" customHeight="1">
      <c r="A8" s="31"/>
      <c r="B8" s="36"/>
      <c r="C8" s="31"/>
      <c r="D8" s="109" t="s">
        <v>135</v>
      </c>
      <c r="E8" s="31"/>
      <c r="F8" s="31"/>
      <c r="G8" s="31"/>
      <c r="H8" s="31"/>
      <c r="I8" s="31"/>
      <c r="J8" s="31"/>
      <c r="K8" s="31"/>
      <c r="L8" s="48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</row>
    <row r="9" spans="1:46" s="2" customFormat="1" ht="16.5" customHeight="1">
      <c r="A9" s="31"/>
      <c r="B9" s="36"/>
      <c r="C9" s="31"/>
      <c r="D9" s="31"/>
      <c r="E9" s="341" t="s">
        <v>823</v>
      </c>
      <c r="F9" s="342"/>
      <c r="G9" s="342"/>
      <c r="H9" s="342"/>
      <c r="I9" s="31"/>
      <c r="J9" s="31"/>
      <c r="K9" s="31"/>
      <c r="L9" s="48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1:46" s="2" customFormat="1">
      <c r="A10" s="31"/>
      <c r="B10" s="36"/>
      <c r="C10" s="31"/>
      <c r="D10" s="31"/>
      <c r="E10" s="31"/>
      <c r="F10" s="31"/>
      <c r="G10" s="31"/>
      <c r="H10" s="31"/>
      <c r="I10" s="31"/>
      <c r="J10" s="31"/>
      <c r="K10" s="31"/>
      <c r="L10" s="48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</row>
    <row r="11" spans="1:46" s="2" customFormat="1" ht="12" customHeight="1">
      <c r="A11" s="31"/>
      <c r="B11" s="36"/>
      <c r="C11" s="31"/>
      <c r="D11" s="109" t="s">
        <v>16</v>
      </c>
      <c r="E11" s="31"/>
      <c r="F11" s="110" t="s">
        <v>1</v>
      </c>
      <c r="G11" s="31"/>
      <c r="H11" s="31"/>
      <c r="I11" s="109" t="s">
        <v>17</v>
      </c>
      <c r="J11" s="110" t="s">
        <v>1</v>
      </c>
      <c r="K11" s="31"/>
      <c r="L11" s="48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</row>
    <row r="12" spans="1:46" s="2" customFormat="1" ht="12" customHeight="1">
      <c r="A12" s="31"/>
      <c r="B12" s="36"/>
      <c r="C12" s="31"/>
      <c r="D12" s="109" t="s">
        <v>18</v>
      </c>
      <c r="E12" s="31"/>
      <c r="F12" s="110" t="s">
        <v>19</v>
      </c>
      <c r="G12" s="31"/>
      <c r="H12" s="31"/>
      <c r="I12" s="109" t="s">
        <v>20</v>
      </c>
      <c r="J12" s="111" t="str">
        <f>'Rekapitulácia stavby'!AN8</f>
        <v>19. 11. 2020</v>
      </c>
      <c r="K12" s="31"/>
      <c r="L12" s="48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</row>
    <row r="13" spans="1:46" s="2" customFormat="1" ht="10.9" customHeight="1">
      <c r="A13" s="31"/>
      <c r="B13" s="36"/>
      <c r="C13" s="31"/>
      <c r="D13" s="31"/>
      <c r="E13" s="31"/>
      <c r="F13" s="31"/>
      <c r="G13" s="31"/>
      <c r="H13" s="31"/>
      <c r="I13" s="31"/>
      <c r="J13" s="31"/>
      <c r="K13" s="31"/>
      <c r="L13" s="48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</row>
    <row r="14" spans="1:46" s="2" customFormat="1" ht="12" customHeight="1">
      <c r="A14" s="31"/>
      <c r="B14" s="36"/>
      <c r="C14" s="31"/>
      <c r="D14" s="109" t="s">
        <v>22</v>
      </c>
      <c r="E14" s="31"/>
      <c r="F14" s="31"/>
      <c r="G14" s="31"/>
      <c r="H14" s="31"/>
      <c r="I14" s="109" t="s">
        <v>23</v>
      </c>
      <c r="J14" s="110" t="s">
        <v>1</v>
      </c>
      <c r="K14" s="31"/>
      <c r="L14" s="48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46" s="2" customFormat="1" ht="18" customHeight="1">
      <c r="A15" s="31"/>
      <c r="B15" s="36"/>
      <c r="C15" s="31"/>
      <c r="D15" s="31"/>
      <c r="E15" s="110" t="s">
        <v>24</v>
      </c>
      <c r="F15" s="31"/>
      <c r="G15" s="31"/>
      <c r="H15" s="31"/>
      <c r="I15" s="109" t="s">
        <v>25</v>
      </c>
      <c r="J15" s="110" t="s">
        <v>1</v>
      </c>
      <c r="K15" s="31"/>
      <c r="L15" s="48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46" s="2" customFormat="1" ht="6.95" customHeight="1">
      <c r="A16" s="31"/>
      <c r="B16" s="36"/>
      <c r="C16" s="31"/>
      <c r="D16" s="31"/>
      <c r="E16" s="31"/>
      <c r="F16" s="31"/>
      <c r="G16" s="31"/>
      <c r="H16" s="31"/>
      <c r="I16" s="31"/>
      <c r="J16" s="31"/>
      <c r="K16" s="31"/>
      <c r="L16" s="48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s="2" customFormat="1" ht="12" customHeight="1">
      <c r="A17" s="31"/>
      <c r="B17" s="36"/>
      <c r="C17" s="31"/>
      <c r="D17" s="109" t="s">
        <v>26</v>
      </c>
      <c r="E17" s="31"/>
      <c r="F17" s="31"/>
      <c r="G17" s="31"/>
      <c r="H17" s="31"/>
      <c r="I17" s="109" t="s">
        <v>23</v>
      </c>
      <c r="J17" s="27" t="str">
        <f>'Rekapitulácia stavby'!AN13</f>
        <v>Vyplň údaj</v>
      </c>
      <c r="K17" s="31"/>
      <c r="L17" s="48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s="2" customFormat="1" ht="18" customHeight="1">
      <c r="A18" s="31"/>
      <c r="B18" s="36"/>
      <c r="C18" s="31"/>
      <c r="D18" s="31"/>
      <c r="E18" s="343" t="str">
        <f>'Rekapitulácia stavby'!E14</f>
        <v>Vyplň údaj</v>
      </c>
      <c r="F18" s="344"/>
      <c r="G18" s="344"/>
      <c r="H18" s="344"/>
      <c r="I18" s="109" t="s">
        <v>25</v>
      </c>
      <c r="J18" s="27" t="str">
        <f>'Rekapitulácia stavby'!AN14</f>
        <v>Vyplň údaj</v>
      </c>
      <c r="K18" s="31"/>
      <c r="L18" s="48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</row>
    <row r="19" spans="1:31" s="2" customFormat="1" ht="6.95" customHeight="1">
      <c r="A19" s="31"/>
      <c r="B19" s="36"/>
      <c r="C19" s="31"/>
      <c r="D19" s="31"/>
      <c r="E19" s="31"/>
      <c r="F19" s="31"/>
      <c r="G19" s="31"/>
      <c r="H19" s="31"/>
      <c r="I19" s="31"/>
      <c r="J19" s="31"/>
      <c r="K19" s="31"/>
      <c r="L19" s="48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2" customHeight="1">
      <c r="A20" s="31"/>
      <c r="B20" s="36"/>
      <c r="C20" s="31"/>
      <c r="D20" s="109" t="s">
        <v>28</v>
      </c>
      <c r="E20" s="31"/>
      <c r="F20" s="31"/>
      <c r="G20" s="31"/>
      <c r="H20" s="31"/>
      <c r="I20" s="109" t="s">
        <v>23</v>
      </c>
      <c r="J20" s="110" t="str">
        <f>IF('Rekapitulácia stavby'!AN16="","",'Rekapitulácia stavby'!AN16)</f>
        <v/>
      </c>
      <c r="K20" s="31"/>
      <c r="L20" s="48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8" customHeight="1">
      <c r="A21" s="31"/>
      <c r="B21" s="36"/>
      <c r="C21" s="31"/>
      <c r="D21" s="31"/>
      <c r="E21" s="110" t="str">
        <f>IF('Rekapitulácia stavby'!E17="","",'Rekapitulácia stavby'!E17)</f>
        <v xml:space="preserve"> </v>
      </c>
      <c r="F21" s="31"/>
      <c r="G21" s="31"/>
      <c r="H21" s="31"/>
      <c r="I21" s="109" t="s">
        <v>25</v>
      </c>
      <c r="J21" s="110" t="str">
        <f>IF('Rekapitulácia stavby'!AN17="","",'Rekapitulácia stavby'!AN17)</f>
        <v/>
      </c>
      <c r="K21" s="31"/>
      <c r="L21" s="48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s="2" customFormat="1" ht="6.95" customHeight="1">
      <c r="A22" s="31"/>
      <c r="B22" s="36"/>
      <c r="C22" s="31"/>
      <c r="D22" s="31"/>
      <c r="E22" s="31"/>
      <c r="F22" s="31"/>
      <c r="G22" s="31"/>
      <c r="H22" s="31"/>
      <c r="I22" s="31"/>
      <c r="J22" s="31"/>
      <c r="K22" s="31"/>
      <c r="L22" s="48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1" s="2" customFormat="1" ht="12" customHeight="1">
      <c r="A23" s="31"/>
      <c r="B23" s="36"/>
      <c r="C23" s="31"/>
      <c r="D23" s="109" t="s">
        <v>30</v>
      </c>
      <c r="E23" s="31"/>
      <c r="F23" s="31"/>
      <c r="G23" s="31"/>
      <c r="H23" s="31"/>
      <c r="I23" s="109" t="s">
        <v>23</v>
      </c>
      <c r="J23" s="110" t="str">
        <f>IF('Rekapitulácia stavby'!AN19="","",'Rekapitulácia stavby'!AN19)</f>
        <v/>
      </c>
      <c r="K23" s="31"/>
      <c r="L23" s="48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s="2" customFormat="1" ht="18" customHeight="1">
      <c r="A24" s="31"/>
      <c r="B24" s="36"/>
      <c r="C24" s="31"/>
      <c r="D24" s="31"/>
      <c r="E24" s="110" t="str">
        <f>IF('Rekapitulácia stavby'!E20="","",'Rekapitulácia stavby'!E20)</f>
        <v xml:space="preserve"> </v>
      </c>
      <c r="F24" s="31"/>
      <c r="G24" s="31"/>
      <c r="H24" s="31"/>
      <c r="I24" s="109" t="s">
        <v>25</v>
      </c>
      <c r="J24" s="110" t="str">
        <f>IF('Rekapitulácia stavby'!AN20="","",'Rekapitulácia stavby'!AN20)</f>
        <v/>
      </c>
      <c r="K24" s="31"/>
      <c r="L24" s="48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s="2" customFormat="1" ht="6.95" customHeight="1">
      <c r="A25" s="31"/>
      <c r="B25" s="36"/>
      <c r="C25" s="31"/>
      <c r="D25" s="31"/>
      <c r="E25" s="31"/>
      <c r="F25" s="31"/>
      <c r="G25" s="31"/>
      <c r="H25" s="31"/>
      <c r="I25" s="31"/>
      <c r="J25" s="31"/>
      <c r="K25" s="31"/>
      <c r="L25" s="48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s="2" customFormat="1" ht="12" customHeight="1">
      <c r="A26" s="31"/>
      <c r="B26" s="36"/>
      <c r="C26" s="31"/>
      <c r="D26" s="109" t="s">
        <v>31</v>
      </c>
      <c r="E26" s="31"/>
      <c r="F26" s="31"/>
      <c r="G26" s="31"/>
      <c r="H26" s="31"/>
      <c r="I26" s="31"/>
      <c r="J26" s="31"/>
      <c r="K26" s="31"/>
      <c r="L26" s="48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s="8" customFormat="1" ht="16.5" customHeight="1">
      <c r="A27" s="112"/>
      <c r="B27" s="113"/>
      <c r="C27" s="112"/>
      <c r="D27" s="112"/>
      <c r="E27" s="345" t="s">
        <v>1</v>
      </c>
      <c r="F27" s="345"/>
      <c r="G27" s="345"/>
      <c r="H27" s="345"/>
      <c r="I27" s="112"/>
      <c r="J27" s="112"/>
      <c r="K27" s="112"/>
      <c r="L27" s="114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</row>
    <row r="28" spans="1:31" s="2" customFormat="1" ht="6.95" customHeight="1">
      <c r="A28" s="31"/>
      <c r="B28" s="36"/>
      <c r="C28" s="31"/>
      <c r="D28" s="31"/>
      <c r="E28" s="31"/>
      <c r="F28" s="31"/>
      <c r="G28" s="31"/>
      <c r="H28" s="31"/>
      <c r="I28" s="31"/>
      <c r="J28" s="31"/>
      <c r="K28" s="31"/>
      <c r="L28" s="48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 s="2" customFormat="1" ht="6.95" customHeight="1">
      <c r="A29" s="31"/>
      <c r="B29" s="36"/>
      <c r="C29" s="31"/>
      <c r="D29" s="115"/>
      <c r="E29" s="115"/>
      <c r="F29" s="115"/>
      <c r="G29" s="115"/>
      <c r="H29" s="115"/>
      <c r="I29" s="115"/>
      <c r="J29" s="115"/>
      <c r="K29" s="115"/>
      <c r="L29" s="48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</row>
    <row r="30" spans="1:31" s="2" customFormat="1" ht="25.35" customHeight="1">
      <c r="A30" s="31"/>
      <c r="B30" s="36"/>
      <c r="C30" s="31"/>
      <c r="D30" s="116" t="s">
        <v>32</v>
      </c>
      <c r="E30" s="31"/>
      <c r="F30" s="31"/>
      <c r="G30" s="31"/>
      <c r="H30" s="31"/>
      <c r="I30" s="31"/>
      <c r="J30" s="117">
        <f>ROUND(J177, 2)</f>
        <v>0</v>
      </c>
      <c r="K30" s="31"/>
      <c r="L30" s="48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</row>
    <row r="31" spans="1:31" s="2" customFormat="1" ht="6.95" customHeight="1">
      <c r="A31" s="31"/>
      <c r="B31" s="36"/>
      <c r="C31" s="31"/>
      <c r="D31" s="115"/>
      <c r="E31" s="115"/>
      <c r="F31" s="115"/>
      <c r="G31" s="115"/>
      <c r="H31" s="115"/>
      <c r="I31" s="115"/>
      <c r="J31" s="115"/>
      <c r="K31" s="115"/>
      <c r="L31" s="48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s="2" customFormat="1" ht="14.45" customHeight="1">
      <c r="A32" s="31"/>
      <c r="B32" s="36"/>
      <c r="C32" s="31"/>
      <c r="D32" s="31"/>
      <c r="E32" s="31"/>
      <c r="F32" s="118" t="s">
        <v>34</v>
      </c>
      <c r="G32" s="31"/>
      <c r="H32" s="31"/>
      <c r="I32" s="118" t="s">
        <v>33</v>
      </c>
      <c r="J32" s="118" t="s">
        <v>35</v>
      </c>
      <c r="K32" s="31"/>
      <c r="L32" s="48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s="2" customFormat="1" ht="14.45" customHeight="1">
      <c r="A33" s="31"/>
      <c r="B33" s="36"/>
      <c r="C33" s="31"/>
      <c r="D33" s="119" t="s">
        <v>36</v>
      </c>
      <c r="E33" s="109" t="s">
        <v>37</v>
      </c>
      <c r="F33" s="120">
        <f>ROUND((SUM(BE177:BE325)),  2)</f>
        <v>0</v>
      </c>
      <c r="G33" s="31"/>
      <c r="H33" s="31"/>
      <c r="I33" s="121">
        <v>0.2</v>
      </c>
      <c r="J33" s="120">
        <f>ROUND(((SUM(BE177:BE325))*I33),  2)</f>
        <v>0</v>
      </c>
      <c r="K33" s="31"/>
      <c r="L33" s="48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s="2" customFormat="1" ht="14.45" customHeight="1">
      <c r="A34" s="31"/>
      <c r="B34" s="36"/>
      <c r="C34" s="31"/>
      <c r="D34" s="31"/>
      <c r="E34" s="109" t="s">
        <v>38</v>
      </c>
      <c r="F34" s="120">
        <f>ROUND((SUM(BF177:BF325)),  2)</f>
        <v>0</v>
      </c>
      <c r="G34" s="31"/>
      <c r="H34" s="31"/>
      <c r="I34" s="121">
        <v>0.2</v>
      </c>
      <c r="J34" s="120">
        <f>ROUND(((SUM(BF177:BF325))*I34),  2)</f>
        <v>0</v>
      </c>
      <c r="K34" s="31"/>
      <c r="L34" s="48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s="2" customFormat="1" ht="14.45" hidden="1" customHeight="1">
      <c r="A35" s="31"/>
      <c r="B35" s="36"/>
      <c r="C35" s="31"/>
      <c r="D35" s="31"/>
      <c r="E35" s="109" t="s">
        <v>39</v>
      </c>
      <c r="F35" s="120">
        <f>ROUND((SUM(BG177:BG325)),  2)</f>
        <v>0</v>
      </c>
      <c r="G35" s="31"/>
      <c r="H35" s="31"/>
      <c r="I35" s="121">
        <v>0.2</v>
      </c>
      <c r="J35" s="120">
        <f>0</f>
        <v>0</v>
      </c>
      <c r="K35" s="31"/>
      <c r="L35" s="48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  <row r="36" spans="1:31" s="2" customFormat="1" ht="14.45" hidden="1" customHeight="1">
      <c r="A36" s="31"/>
      <c r="B36" s="36"/>
      <c r="C36" s="31"/>
      <c r="D36" s="31"/>
      <c r="E36" s="109" t="s">
        <v>40</v>
      </c>
      <c r="F36" s="120">
        <f>ROUND((SUM(BH177:BH325)),  2)</f>
        <v>0</v>
      </c>
      <c r="G36" s="31"/>
      <c r="H36" s="31"/>
      <c r="I36" s="121">
        <v>0.2</v>
      </c>
      <c r="J36" s="120">
        <f>0</f>
        <v>0</v>
      </c>
      <c r="K36" s="31"/>
      <c r="L36" s="48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  <row r="37" spans="1:31" s="2" customFormat="1" ht="14.45" hidden="1" customHeight="1">
      <c r="A37" s="31"/>
      <c r="B37" s="36"/>
      <c r="C37" s="31"/>
      <c r="D37" s="31"/>
      <c r="E37" s="109" t="s">
        <v>41</v>
      </c>
      <c r="F37" s="120">
        <f>ROUND((SUM(BI177:BI325)),  2)</f>
        <v>0</v>
      </c>
      <c r="G37" s="31"/>
      <c r="H37" s="31"/>
      <c r="I37" s="121">
        <v>0</v>
      </c>
      <c r="J37" s="120">
        <f>0</f>
        <v>0</v>
      </c>
      <c r="K37" s="31"/>
      <c r="L37" s="48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</row>
    <row r="38" spans="1:31" s="2" customFormat="1" ht="6.95" customHeight="1">
      <c r="A38" s="31"/>
      <c r="B38" s="36"/>
      <c r="C38" s="31"/>
      <c r="D38" s="31"/>
      <c r="E38" s="31"/>
      <c r="F38" s="31"/>
      <c r="G38" s="31"/>
      <c r="H38" s="31"/>
      <c r="I38" s="31"/>
      <c r="J38" s="31"/>
      <c r="K38" s="31"/>
      <c r="L38" s="48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</row>
    <row r="39" spans="1:31" s="2" customFormat="1" ht="25.35" customHeight="1">
      <c r="A39" s="31"/>
      <c r="B39" s="36"/>
      <c r="C39" s="122"/>
      <c r="D39" s="123" t="s">
        <v>42</v>
      </c>
      <c r="E39" s="124"/>
      <c r="F39" s="124"/>
      <c r="G39" s="125" t="s">
        <v>43</v>
      </c>
      <c r="H39" s="126" t="s">
        <v>44</v>
      </c>
      <c r="I39" s="124"/>
      <c r="J39" s="127">
        <f>SUM(J30:J37)</f>
        <v>0</v>
      </c>
      <c r="K39" s="128"/>
      <c r="L39" s="48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</row>
    <row r="40" spans="1:31" s="2" customFormat="1" ht="14.45" customHeight="1">
      <c r="A40" s="31"/>
      <c r="B40" s="36"/>
      <c r="C40" s="31"/>
      <c r="D40" s="31"/>
      <c r="E40" s="31"/>
      <c r="F40" s="31"/>
      <c r="G40" s="31"/>
      <c r="H40" s="31"/>
      <c r="I40" s="31"/>
      <c r="J40" s="31"/>
      <c r="K40" s="31"/>
      <c r="L40" s="48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 s="1" customFormat="1" ht="14.45" customHeight="1">
      <c r="B41" s="17"/>
      <c r="L41" s="17"/>
    </row>
    <row r="42" spans="1:31" s="1" customFormat="1" ht="14.45" customHeight="1">
      <c r="B42" s="17"/>
      <c r="L42" s="17"/>
    </row>
    <row r="43" spans="1:31" s="1" customFormat="1" ht="14.45" customHeight="1">
      <c r="B43" s="17"/>
      <c r="L43" s="17"/>
    </row>
    <row r="44" spans="1:31" s="1" customFormat="1" ht="14.45" customHeight="1">
      <c r="B44" s="17"/>
      <c r="L44" s="17"/>
    </row>
    <row r="45" spans="1:31" s="1" customFormat="1" ht="14.45" customHeight="1">
      <c r="B45" s="17"/>
      <c r="L45" s="17"/>
    </row>
    <row r="46" spans="1:31" s="1" customFormat="1" ht="14.45" customHeight="1">
      <c r="B46" s="17"/>
      <c r="L46" s="17"/>
    </row>
    <row r="47" spans="1:31" s="1" customFormat="1" ht="14.45" customHeight="1">
      <c r="B47" s="17"/>
      <c r="L47" s="17"/>
    </row>
    <row r="48" spans="1:31" s="1" customFormat="1" ht="14.45" customHeight="1">
      <c r="B48" s="17"/>
      <c r="L48" s="17"/>
    </row>
    <row r="49" spans="1:31" s="1" customFormat="1" ht="14.45" customHeight="1">
      <c r="B49" s="17"/>
      <c r="L49" s="17"/>
    </row>
    <row r="50" spans="1:31" s="2" customFormat="1" ht="14.45" customHeight="1">
      <c r="B50" s="48"/>
      <c r="D50" s="129" t="s">
        <v>45</v>
      </c>
      <c r="E50" s="130"/>
      <c r="F50" s="130"/>
      <c r="G50" s="129" t="s">
        <v>46</v>
      </c>
      <c r="H50" s="130"/>
      <c r="I50" s="130"/>
      <c r="J50" s="130"/>
      <c r="K50" s="130"/>
      <c r="L50" s="48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2.75">
      <c r="A61" s="31"/>
      <c r="B61" s="36"/>
      <c r="C61" s="31"/>
      <c r="D61" s="131" t="s">
        <v>47</v>
      </c>
      <c r="E61" s="132"/>
      <c r="F61" s="133" t="s">
        <v>48</v>
      </c>
      <c r="G61" s="131" t="s">
        <v>47</v>
      </c>
      <c r="H61" s="132"/>
      <c r="I61" s="132"/>
      <c r="J61" s="134" t="s">
        <v>48</v>
      </c>
      <c r="K61" s="132"/>
      <c r="L61" s="48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2.75">
      <c r="A65" s="31"/>
      <c r="B65" s="36"/>
      <c r="C65" s="31"/>
      <c r="D65" s="129" t="s">
        <v>49</v>
      </c>
      <c r="E65" s="135"/>
      <c r="F65" s="135"/>
      <c r="G65" s="129" t="s">
        <v>50</v>
      </c>
      <c r="H65" s="135"/>
      <c r="I65" s="135"/>
      <c r="J65" s="135"/>
      <c r="K65" s="135"/>
      <c r="L65" s="48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2.75">
      <c r="A76" s="31"/>
      <c r="B76" s="36"/>
      <c r="C76" s="31"/>
      <c r="D76" s="131" t="s">
        <v>47</v>
      </c>
      <c r="E76" s="132"/>
      <c r="F76" s="133" t="s">
        <v>48</v>
      </c>
      <c r="G76" s="131" t="s">
        <v>47</v>
      </c>
      <c r="H76" s="132"/>
      <c r="I76" s="132"/>
      <c r="J76" s="134" t="s">
        <v>48</v>
      </c>
      <c r="K76" s="132"/>
      <c r="L76" s="48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</row>
    <row r="77" spans="1:31" s="2" customFormat="1" ht="14.45" customHeight="1">
      <c r="A77" s="31"/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48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</row>
    <row r="81" spans="1:47" s="2" customFormat="1" ht="6.95" customHeight="1">
      <c r="A81" s="31"/>
      <c r="B81" s="138"/>
      <c r="C81" s="139"/>
      <c r="D81" s="139"/>
      <c r="E81" s="139"/>
      <c r="F81" s="139"/>
      <c r="G81" s="139"/>
      <c r="H81" s="139"/>
      <c r="I81" s="139"/>
      <c r="J81" s="139"/>
      <c r="K81" s="139"/>
      <c r="L81" s="48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</row>
    <row r="82" spans="1:47" s="2" customFormat="1" ht="24.95" customHeight="1">
      <c r="A82" s="31"/>
      <c r="B82" s="32"/>
      <c r="C82" s="20" t="s">
        <v>137</v>
      </c>
      <c r="D82" s="33"/>
      <c r="E82" s="33"/>
      <c r="F82" s="33"/>
      <c r="G82" s="33"/>
      <c r="H82" s="33"/>
      <c r="I82" s="33"/>
      <c r="J82" s="33"/>
      <c r="K82" s="33"/>
      <c r="L82" s="48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</row>
    <row r="83" spans="1:47" s="2" customFormat="1" ht="6.95" customHeight="1">
      <c r="A83" s="31"/>
      <c r="B83" s="32"/>
      <c r="C83" s="33"/>
      <c r="D83" s="33"/>
      <c r="E83" s="33"/>
      <c r="F83" s="33"/>
      <c r="G83" s="33"/>
      <c r="H83" s="33"/>
      <c r="I83" s="33"/>
      <c r="J83" s="33"/>
      <c r="K83" s="33"/>
      <c r="L83" s="48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</row>
    <row r="84" spans="1:47" s="2" customFormat="1" ht="12" customHeight="1">
      <c r="A84" s="31"/>
      <c r="B84" s="32"/>
      <c r="C84" s="26" t="s">
        <v>14</v>
      </c>
      <c r="D84" s="33"/>
      <c r="E84" s="33"/>
      <c r="F84" s="33"/>
      <c r="G84" s="33"/>
      <c r="H84" s="33"/>
      <c r="I84" s="33"/>
      <c r="J84" s="33"/>
      <c r="K84" s="33"/>
      <c r="L84" s="48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</row>
    <row r="85" spans="1:47" s="2" customFormat="1" ht="23.25" customHeight="1">
      <c r="A85" s="31"/>
      <c r="B85" s="32"/>
      <c r="C85" s="33"/>
      <c r="D85" s="33"/>
      <c r="E85" s="337" t="str">
        <f>E7</f>
        <v>Vypracovanie proj.dokum.modernizácie riadenia križovatiek cestnou dopravnou signalizáciou s preferenciou MHD-Petržalka</v>
      </c>
      <c r="F85" s="338"/>
      <c r="G85" s="338"/>
      <c r="H85" s="338"/>
      <c r="I85" s="33"/>
      <c r="J85" s="33"/>
      <c r="K85" s="33"/>
      <c r="L85" s="48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</row>
    <row r="86" spans="1:47" s="2" customFormat="1" ht="12" customHeight="1">
      <c r="A86" s="31"/>
      <c r="B86" s="32"/>
      <c r="C86" s="26" t="s">
        <v>135</v>
      </c>
      <c r="D86" s="33"/>
      <c r="E86" s="33"/>
      <c r="F86" s="33"/>
      <c r="G86" s="33"/>
      <c r="H86" s="33"/>
      <c r="I86" s="33"/>
      <c r="J86" s="33"/>
      <c r="K86" s="33"/>
      <c r="L86" s="48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</row>
    <row r="87" spans="1:47" s="2" customFormat="1" ht="16.5" customHeight="1">
      <c r="A87" s="31"/>
      <c r="B87" s="32"/>
      <c r="C87" s="33"/>
      <c r="D87" s="33"/>
      <c r="E87" s="307" t="str">
        <f>E9</f>
        <v>106 - 106-00 Debarierizačné úpravy križovatky 552</v>
      </c>
      <c r="F87" s="336"/>
      <c r="G87" s="336"/>
      <c r="H87" s="336"/>
      <c r="I87" s="33"/>
      <c r="J87" s="33"/>
      <c r="K87" s="33"/>
      <c r="L87" s="48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</row>
    <row r="88" spans="1:47" s="2" customFormat="1" ht="6.95" customHeight="1">
      <c r="A88" s="31"/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48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</row>
    <row r="89" spans="1:47" s="2" customFormat="1" ht="12" customHeight="1">
      <c r="A89" s="31"/>
      <c r="B89" s="32"/>
      <c r="C89" s="26" t="s">
        <v>18</v>
      </c>
      <c r="D89" s="33"/>
      <c r="E89" s="33"/>
      <c r="F89" s="24" t="str">
        <f>F12</f>
        <v>Bratislava V.</v>
      </c>
      <c r="G89" s="33"/>
      <c r="H89" s="33"/>
      <c r="I89" s="26" t="s">
        <v>20</v>
      </c>
      <c r="J89" s="63" t="str">
        <f>IF(J12="","",J12)</f>
        <v>19. 11. 2020</v>
      </c>
      <c r="K89" s="33"/>
      <c r="L89" s="48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</row>
    <row r="90" spans="1:47" s="2" customFormat="1" ht="6.95" customHeight="1">
      <c r="A90" s="31"/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48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</row>
    <row r="91" spans="1:47" s="2" customFormat="1" ht="15.2" customHeight="1">
      <c r="A91" s="31"/>
      <c r="B91" s="32"/>
      <c r="C91" s="26" t="s">
        <v>22</v>
      </c>
      <c r="D91" s="33"/>
      <c r="E91" s="33"/>
      <c r="F91" s="24" t="str">
        <f>E15</f>
        <v>Hlavné mesto Slovenskej republiky BRATISLAVA</v>
      </c>
      <c r="G91" s="33"/>
      <c r="H91" s="33"/>
      <c r="I91" s="26" t="s">
        <v>28</v>
      </c>
      <c r="J91" s="29" t="str">
        <f>E21</f>
        <v xml:space="preserve"> </v>
      </c>
      <c r="K91" s="33"/>
      <c r="L91" s="48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</row>
    <row r="92" spans="1:47" s="2" customFormat="1" ht="15.2" customHeight="1">
      <c r="A92" s="31"/>
      <c r="B92" s="32"/>
      <c r="C92" s="26" t="s">
        <v>26</v>
      </c>
      <c r="D92" s="33"/>
      <c r="E92" s="33"/>
      <c r="F92" s="24" t="str">
        <f>IF(E18="","",E18)</f>
        <v>Vyplň údaj</v>
      </c>
      <c r="G92" s="33"/>
      <c r="H92" s="33"/>
      <c r="I92" s="26" t="s">
        <v>30</v>
      </c>
      <c r="J92" s="29" t="str">
        <f>E24</f>
        <v xml:space="preserve"> </v>
      </c>
      <c r="K92" s="33"/>
      <c r="L92" s="48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</row>
    <row r="93" spans="1:47" s="2" customFormat="1" ht="10.35" customHeight="1">
      <c r="A93" s="31"/>
      <c r="B93" s="32"/>
      <c r="C93" s="33"/>
      <c r="D93" s="33"/>
      <c r="E93" s="33"/>
      <c r="F93" s="33"/>
      <c r="G93" s="33"/>
      <c r="H93" s="33"/>
      <c r="I93" s="33"/>
      <c r="J93" s="33"/>
      <c r="K93" s="33"/>
      <c r="L93" s="48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</row>
    <row r="94" spans="1:47" s="2" customFormat="1" ht="29.25" customHeight="1">
      <c r="A94" s="31"/>
      <c r="B94" s="32"/>
      <c r="C94" s="140" t="s">
        <v>138</v>
      </c>
      <c r="D94" s="141"/>
      <c r="E94" s="141"/>
      <c r="F94" s="141"/>
      <c r="G94" s="141"/>
      <c r="H94" s="141"/>
      <c r="I94" s="141"/>
      <c r="J94" s="142" t="s">
        <v>139</v>
      </c>
      <c r="K94" s="141"/>
      <c r="L94" s="48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</row>
    <row r="95" spans="1:47" s="2" customFormat="1" ht="10.35" customHeight="1">
      <c r="A95" s="31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48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</row>
    <row r="96" spans="1:47" s="2" customFormat="1" ht="22.9" customHeight="1">
      <c r="A96" s="31"/>
      <c r="B96" s="32"/>
      <c r="C96" s="143" t="s">
        <v>140</v>
      </c>
      <c r="D96" s="33"/>
      <c r="E96" s="33"/>
      <c r="F96" s="33"/>
      <c r="G96" s="33"/>
      <c r="H96" s="33"/>
      <c r="I96" s="33"/>
      <c r="J96" s="81">
        <f>J177</f>
        <v>0</v>
      </c>
      <c r="K96" s="33"/>
      <c r="L96" s="48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U96" s="14" t="s">
        <v>141</v>
      </c>
    </row>
    <row r="97" spans="2:12" s="9" customFormat="1" ht="24.95" customHeight="1">
      <c r="B97" s="144"/>
      <c r="C97" s="145"/>
      <c r="D97" s="146" t="s">
        <v>142</v>
      </c>
      <c r="E97" s="147"/>
      <c r="F97" s="147"/>
      <c r="G97" s="147"/>
      <c r="H97" s="147"/>
      <c r="I97" s="147"/>
      <c r="J97" s="148">
        <f>J178</f>
        <v>0</v>
      </c>
      <c r="K97" s="145"/>
      <c r="L97" s="149"/>
    </row>
    <row r="98" spans="2:12" s="10" customFormat="1" ht="19.899999999999999" customHeight="1">
      <c r="B98" s="150"/>
      <c r="C98" s="151"/>
      <c r="D98" s="152" t="s">
        <v>143</v>
      </c>
      <c r="E98" s="153"/>
      <c r="F98" s="153"/>
      <c r="G98" s="153"/>
      <c r="H98" s="153"/>
      <c r="I98" s="153"/>
      <c r="J98" s="154">
        <f>J179</f>
        <v>0</v>
      </c>
      <c r="K98" s="151"/>
      <c r="L98" s="155"/>
    </row>
    <row r="99" spans="2:12" s="10" customFormat="1" ht="19.899999999999999" customHeight="1">
      <c r="B99" s="150"/>
      <c r="C99" s="151"/>
      <c r="D99" s="152" t="s">
        <v>144</v>
      </c>
      <c r="E99" s="153"/>
      <c r="F99" s="153"/>
      <c r="G99" s="153"/>
      <c r="H99" s="153"/>
      <c r="I99" s="153"/>
      <c r="J99" s="154">
        <f>J181</f>
        <v>0</v>
      </c>
      <c r="K99" s="151"/>
      <c r="L99" s="155"/>
    </row>
    <row r="100" spans="2:12" s="10" customFormat="1" ht="19.899999999999999" customHeight="1">
      <c r="B100" s="150"/>
      <c r="C100" s="151"/>
      <c r="D100" s="152" t="s">
        <v>145</v>
      </c>
      <c r="E100" s="153"/>
      <c r="F100" s="153"/>
      <c r="G100" s="153"/>
      <c r="H100" s="153"/>
      <c r="I100" s="153"/>
      <c r="J100" s="154">
        <f>J183</f>
        <v>0</v>
      </c>
      <c r="K100" s="151"/>
      <c r="L100" s="155"/>
    </row>
    <row r="101" spans="2:12" s="10" customFormat="1" ht="19.899999999999999" customHeight="1">
      <c r="B101" s="150"/>
      <c r="C101" s="151"/>
      <c r="D101" s="152" t="s">
        <v>146</v>
      </c>
      <c r="E101" s="153"/>
      <c r="F101" s="153"/>
      <c r="G101" s="153"/>
      <c r="H101" s="153"/>
      <c r="I101" s="153"/>
      <c r="J101" s="154">
        <f>J185</f>
        <v>0</v>
      </c>
      <c r="K101" s="151"/>
      <c r="L101" s="155"/>
    </row>
    <row r="102" spans="2:12" s="10" customFormat="1" ht="19.899999999999999" customHeight="1">
      <c r="B102" s="150"/>
      <c r="C102" s="151"/>
      <c r="D102" s="152" t="s">
        <v>147</v>
      </c>
      <c r="E102" s="153"/>
      <c r="F102" s="153"/>
      <c r="G102" s="153"/>
      <c r="H102" s="153"/>
      <c r="I102" s="153"/>
      <c r="J102" s="154">
        <f>J187</f>
        <v>0</v>
      </c>
      <c r="K102" s="151"/>
      <c r="L102" s="155"/>
    </row>
    <row r="103" spans="2:12" s="9" customFormat="1" ht="24.95" customHeight="1">
      <c r="B103" s="144"/>
      <c r="C103" s="145"/>
      <c r="D103" s="146" t="s">
        <v>148</v>
      </c>
      <c r="E103" s="147"/>
      <c r="F103" s="147"/>
      <c r="G103" s="147"/>
      <c r="H103" s="147"/>
      <c r="I103" s="147"/>
      <c r="J103" s="148">
        <f>J189</f>
        <v>0</v>
      </c>
      <c r="K103" s="145"/>
      <c r="L103" s="149"/>
    </row>
    <row r="104" spans="2:12" s="10" customFormat="1" ht="19.899999999999999" customHeight="1">
      <c r="B104" s="150"/>
      <c r="C104" s="151"/>
      <c r="D104" s="152" t="s">
        <v>277</v>
      </c>
      <c r="E104" s="153"/>
      <c r="F104" s="153"/>
      <c r="G104" s="153"/>
      <c r="H104" s="153"/>
      <c r="I104" s="153"/>
      <c r="J104" s="154">
        <f>J190</f>
        <v>0</v>
      </c>
      <c r="K104" s="151"/>
      <c r="L104" s="155"/>
    </row>
    <row r="105" spans="2:12" s="10" customFormat="1" ht="19.899999999999999" customHeight="1">
      <c r="B105" s="150"/>
      <c r="C105" s="151"/>
      <c r="D105" s="152" t="s">
        <v>278</v>
      </c>
      <c r="E105" s="153"/>
      <c r="F105" s="153"/>
      <c r="G105" s="153"/>
      <c r="H105" s="153"/>
      <c r="I105" s="153"/>
      <c r="J105" s="154">
        <f>J192</f>
        <v>0</v>
      </c>
      <c r="K105" s="151"/>
      <c r="L105" s="155"/>
    </row>
    <row r="106" spans="2:12" s="10" customFormat="1" ht="19.899999999999999" customHeight="1">
      <c r="B106" s="150"/>
      <c r="C106" s="151"/>
      <c r="D106" s="152" t="s">
        <v>279</v>
      </c>
      <c r="E106" s="153"/>
      <c r="F106" s="153"/>
      <c r="G106" s="153"/>
      <c r="H106" s="153"/>
      <c r="I106" s="153"/>
      <c r="J106" s="154">
        <f>J194</f>
        <v>0</v>
      </c>
      <c r="K106" s="151"/>
      <c r="L106" s="155"/>
    </row>
    <row r="107" spans="2:12" s="10" customFormat="1" ht="19.899999999999999" customHeight="1">
      <c r="B107" s="150"/>
      <c r="C107" s="151"/>
      <c r="D107" s="152" t="s">
        <v>280</v>
      </c>
      <c r="E107" s="153"/>
      <c r="F107" s="153"/>
      <c r="G107" s="153"/>
      <c r="H107" s="153"/>
      <c r="I107" s="153"/>
      <c r="J107" s="154">
        <f>J197</f>
        <v>0</v>
      </c>
      <c r="K107" s="151"/>
      <c r="L107" s="155"/>
    </row>
    <row r="108" spans="2:12" s="10" customFormat="1" ht="19.899999999999999" customHeight="1">
      <c r="B108" s="150"/>
      <c r="C108" s="151"/>
      <c r="D108" s="152" t="s">
        <v>281</v>
      </c>
      <c r="E108" s="153"/>
      <c r="F108" s="153"/>
      <c r="G108" s="153"/>
      <c r="H108" s="153"/>
      <c r="I108" s="153"/>
      <c r="J108" s="154">
        <f>J200</f>
        <v>0</v>
      </c>
      <c r="K108" s="151"/>
      <c r="L108" s="155"/>
    </row>
    <row r="109" spans="2:12" s="10" customFormat="1" ht="19.899999999999999" customHeight="1">
      <c r="B109" s="150"/>
      <c r="C109" s="151"/>
      <c r="D109" s="152" t="s">
        <v>283</v>
      </c>
      <c r="E109" s="153"/>
      <c r="F109" s="153"/>
      <c r="G109" s="153"/>
      <c r="H109" s="153"/>
      <c r="I109" s="153"/>
      <c r="J109" s="154">
        <f>J203</f>
        <v>0</v>
      </c>
      <c r="K109" s="151"/>
      <c r="L109" s="155"/>
    </row>
    <row r="110" spans="2:12" s="10" customFormat="1" ht="19.899999999999999" customHeight="1">
      <c r="B110" s="150"/>
      <c r="C110" s="151"/>
      <c r="D110" s="152" t="s">
        <v>149</v>
      </c>
      <c r="E110" s="153"/>
      <c r="F110" s="153"/>
      <c r="G110" s="153"/>
      <c r="H110" s="153"/>
      <c r="I110" s="153"/>
      <c r="J110" s="154">
        <f>J206</f>
        <v>0</v>
      </c>
      <c r="K110" s="151"/>
      <c r="L110" s="155"/>
    </row>
    <row r="111" spans="2:12" s="10" customFormat="1" ht="19.899999999999999" customHeight="1">
      <c r="B111" s="150"/>
      <c r="C111" s="151"/>
      <c r="D111" s="152" t="s">
        <v>150</v>
      </c>
      <c r="E111" s="153"/>
      <c r="F111" s="153"/>
      <c r="G111" s="153"/>
      <c r="H111" s="153"/>
      <c r="I111" s="153"/>
      <c r="J111" s="154">
        <f>J208</f>
        <v>0</v>
      </c>
      <c r="K111" s="151"/>
      <c r="L111" s="155"/>
    </row>
    <row r="112" spans="2:12" s="10" customFormat="1" ht="19.899999999999999" customHeight="1">
      <c r="B112" s="150"/>
      <c r="C112" s="151"/>
      <c r="D112" s="152" t="s">
        <v>151</v>
      </c>
      <c r="E112" s="153"/>
      <c r="F112" s="153"/>
      <c r="G112" s="153"/>
      <c r="H112" s="153"/>
      <c r="I112" s="153"/>
      <c r="J112" s="154">
        <f>J211</f>
        <v>0</v>
      </c>
      <c r="K112" s="151"/>
      <c r="L112" s="155"/>
    </row>
    <row r="113" spans="2:12" s="10" customFormat="1" ht="19.899999999999999" customHeight="1">
      <c r="B113" s="150"/>
      <c r="C113" s="151"/>
      <c r="D113" s="152" t="s">
        <v>152</v>
      </c>
      <c r="E113" s="153"/>
      <c r="F113" s="153"/>
      <c r="G113" s="153"/>
      <c r="H113" s="153"/>
      <c r="I113" s="153"/>
      <c r="J113" s="154">
        <f>J213</f>
        <v>0</v>
      </c>
      <c r="K113" s="151"/>
      <c r="L113" s="155"/>
    </row>
    <row r="114" spans="2:12" s="10" customFormat="1" ht="19.899999999999999" customHeight="1">
      <c r="B114" s="150"/>
      <c r="C114" s="151"/>
      <c r="D114" s="152" t="s">
        <v>647</v>
      </c>
      <c r="E114" s="153"/>
      <c r="F114" s="153"/>
      <c r="G114" s="153"/>
      <c r="H114" s="153"/>
      <c r="I114" s="153"/>
      <c r="J114" s="154">
        <f>J217</f>
        <v>0</v>
      </c>
      <c r="K114" s="151"/>
      <c r="L114" s="155"/>
    </row>
    <row r="115" spans="2:12" s="9" customFormat="1" ht="24.95" customHeight="1">
      <c r="B115" s="144"/>
      <c r="C115" s="145"/>
      <c r="D115" s="146" t="s">
        <v>284</v>
      </c>
      <c r="E115" s="147"/>
      <c r="F115" s="147"/>
      <c r="G115" s="147"/>
      <c r="H115" s="147"/>
      <c r="I115" s="147"/>
      <c r="J115" s="148">
        <f>J219</f>
        <v>0</v>
      </c>
      <c r="K115" s="145"/>
      <c r="L115" s="149"/>
    </row>
    <row r="116" spans="2:12" s="10" customFormat="1" ht="19.899999999999999" customHeight="1">
      <c r="B116" s="150"/>
      <c r="C116" s="151"/>
      <c r="D116" s="152" t="s">
        <v>716</v>
      </c>
      <c r="E116" s="153"/>
      <c r="F116" s="153"/>
      <c r="G116" s="153"/>
      <c r="H116" s="153"/>
      <c r="I116" s="153"/>
      <c r="J116" s="154">
        <f>J220</f>
        <v>0</v>
      </c>
      <c r="K116" s="151"/>
      <c r="L116" s="155"/>
    </row>
    <row r="117" spans="2:12" s="10" customFormat="1" ht="19.899999999999999" customHeight="1">
      <c r="B117" s="150"/>
      <c r="C117" s="151"/>
      <c r="D117" s="152" t="s">
        <v>285</v>
      </c>
      <c r="E117" s="153"/>
      <c r="F117" s="153"/>
      <c r="G117" s="153"/>
      <c r="H117" s="153"/>
      <c r="I117" s="153"/>
      <c r="J117" s="154">
        <f>J222</f>
        <v>0</v>
      </c>
      <c r="K117" s="151"/>
      <c r="L117" s="155"/>
    </row>
    <row r="118" spans="2:12" s="10" customFormat="1" ht="19.899999999999999" customHeight="1">
      <c r="B118" s="150"/>
      <c r="C118" s="151"/>
      <c r="D118" s="152" t="s">
        <v>717</v>
      </c>
      <c r="E118" s="153"/>
      <c r="F118" s="153"/>
      <c r="G118" s="153"/>
      <c r="H118" s="153"/>
      <c r="I118" s="153"/>
      <c r="J118" s="154">
        <f>J224</f>
        <v>0</v>
      </c>
      <c r="K118" s="151"/>
      <c r="L118" s="155"/>
    </row>
    <row r="119" spans="2:12" s="9" customFormat="1" ht="24.95" customHeight="1">
      <c r="B119" s="144"/>
      <c r="C119" s="145"/>
      <c r="D119" s="146" t="s">
        <v>284</v>
      </c>
      <c r="E119" s="147"/>
      <c r="F119" s="147"/>
      <c r="G119" s="147"/>
      <c r="H119" s="147"/>
      <c r="I119" s="147"/>
      <c r="J119" s="148">
        <f>J226</f>
        <v>0</v>
      </c>
      <c r="K119" s="145"/>
      <c r="L119" s="149"/>
    </row>
    <row r="120" spans="2:12" s="10" customFormat="1" ht="19.899999999999999" customHeight="1">
      <c r="B120" s="150"/>
      <c r="C120" s="151"/>
      <c r="D120" s="152" t="s">
        <v>286</v>
      </c>
      <c r="E120" s="153"/>
      <c r="F120" s="153"/>
      <c r="G120" s="153"/>
      <c r="H120" s="153"/>
      <c r="I120" s="153"/>
      <c r="J120" s="154">
        <f>J227</f>
        <v>0</v>
      </c>
      <c r="K120" s="151"/>
      <c r="L120" s="155"/>
    </row>
    <row r="121" spans="2:12" s="10" customFormat="1" ht="19.899999999999999" customHeight="1">
      <c r="B121" s="150"/>
      <c r="C121" s="151"/>
      <c r="D121" s="152" t="s">
        <v>285</v>
      </c>
      <c r="E121" s="153"/>
      <c r="F121" s="153"/>
      <c r="G121" s="153"/>
      <c r="H121" s="153"/>
      <c r="I121" s="153"/>
      <c r="J121" s="154">
        <f>J231</f>
        <v>0</v>
      </c>
      <c r="K121" s="151"/>
      <c r="L121" s="155"/>
    </row>
    <row r="122" spans="2:12" s="9" customFormat="1" ht="24.95" customHeight="1">
      <c r="B122" s="144"/>
      <c r="C122" s="145"/>
      <c r="D122" s="146" t="s">
        <v>284</v>
      </c>
      <c r="E122" s="147"/>
      <c r="F122" s="147"/>
      <c r="G122" s="147"/>
      <c r="H122" s="147"/>
      <c r="I122" s="147"/>
      <c r="J122" s="148">
        <f>J234</f>
        <v>0</v>
      </c>
      <c r="K122" s="145"/>
      <c r="L122" s="149"/>
    </row>
    <row r="123" spans="2:12" s="10" customFormat="1" ht="19.899999999999999" customHeight="1">
      <c r="B123" s="150"/>
      <c r="C123" s="151"/>
      <c r="D123" s="152" t="s">
        <v>287</v>
      </c>
      <c r="E123" s="153"/>
      <c r="F123" s="153"/>
      <c r="G123" s="153"/>
      <c r="H123" s="153"/>
      <c r="I123" s="153"/>
      <c r="J123" s="154">
        <f>J235</f>
        <v>0</v>
      </c>
      <c r="K123" s="151"/>
      <c r="L123" s="155"/>
    </row>
    <row r="124" spans="2:12" s="10" customFormat="1" ht="19.899999999999999" customHeight="1">
      <c r="B124" s="150"/>
      <c r="C124" s="151"/>
      <c r="D124" s="152" t="s">
        <v>288</v>
      </c>
      <c r="E124" s="153"/>
      <c r="F124" s="153"/>
      <c r="G124" s="153"/>
      <c r="H124" s="153"/>
      <c r="I124" s="153"/>
      <c r="J124" s="154">
        <f>J238</f>
        <v>0</v>
      </c>
      <c r="K124" s="151"/>
      <c r="L124" s="155"/>
    </row>
    <row r="125" spans="2:12" s="10" customFormat="1" ht="19.899999999999999" customHeight="1">
      <c r="B125" s="150"/>
      <c r="C125" s="151"/>
      <c r="D125" s="152" t="s">
        <v>289</v>
      </c>
      <c r="E125" s="153"/>
      <c r="F125" s="153"/>
      <c r="G125" s="153"/>
      <c r="H125" s="153"/>
      <c r="I125" s="153"/>
      <c r="J125" s="154">
        <f>J241</f>
        <v>0</v>
      </c>
      <c r="K125" s="151"/>
      <c r="L125" s="155"/>
    </row>
    <row r="126" spans="2:12" s="9" customFormat="1" ht="24.95" customHeight="1">
      <c r="B126" s="144"/>
      <c r="C126" s="145"/>
      <c r="D126" s="146" t="s">
        <v>284</v>
      </c>
      <c r="E126" s="147"/>
      <c r="F126" s="147"/>
      <c r="G126" s="147"/>
      <c r="H126" s="147"/>
      <c r="I126" s="147"/>
      <c r="J126" s="148">
        <f>J243</f>
        <v>0</v>
      </c>
      <c r="K126" s="145"/>
      <c r="L126" s="149"/>
    </row>
    <row r="127" spans="2:12" s="10" customFormat="1" ht="19.899999999999999" customHeight="1">
      <c r="B127" s="150"/>
      <c r="C127" s="151"/>
      <c r="D127" s="152" t="s">
        <v>290</v>
      </c>
      <c r="E127" s="153"/>
      <c r="F127" s="153"/>
      <c r="G127" s="153"/>
      <c r="H127" s="153"/>
      <c r="I127" s="153"/>
      <c r="J127" s="154">
        <f>J244</f>
        <v>0</v>
      </c>
      <c r="K127" s="151"/>
      <c r="L127" s="155"/>
    </row>
    <row r="128" spans="2:12" s="10" customFormat="1" ht="19.899999999999999" customHeight="1">
      <c r="B128" s="150"/>
      <c r="C128" s="151"/>
      <c r="D128" s="152" t="s">
        <v>292</v>
      </c>
      <c r="E128" s="153"/>
      <c r="F128" s="153"/>
      <c r="G128" s="153"/>
      <c r="H128" s="153"/>
      <c r="I128" s="153"/>
      <c r="J128" s="154">
        <f>J246</f>
        <v>0</v>
      </c>
      <c r="K128" s="151"/>
      <c r="L128" s="155"/>
    </row>
    <row r="129" spans="2:12" s="9" customFormat="1" ht="24.95" customHeight="1">
      <c r="B129" s="144"/>
      <c r="C129" s="145"/>
      <c r="D129" s="146" t="s">
        <v>293</v>
      </c>
      <c r="E129" s="147"/>
      <c r="F129" s="147"/>
      <c r="G129" s="147"/>
      <c r="H129" s="147"/>
      <c r="I129" s="147"/>
      <c r="J129" s="148">
        <f>J249</f>
        <v>0</v>
      </c>
      <c r="K129" s="145"/>
      <c r="L129" s="149"/>
    </row>
    <row r="130" spans="2:12" s="10" customFormat="1" ht="19.899999999999999" customHeight="1">
      <c r="B130" s="150"/>
      <c r="C130" s="151"/>
      <c r="D130" s="152" t="s">
        <v>294</v>
      </c>
      <c r="E130" s="153"/>
      <c r="F130" s="153"/>
      <c r="G130" s="153"/>
      <c r="H130" s="153"/>
      <c r="I130" s="153"/>
      <c r="J130" s="154">
        <f>J250</f>
        <v>0</v>
      </c>
      <c r="K130" s="151"/>
      <c r="L130" s="155"/>
    </row>
    <row r="131" spans="2:12" s="10" customFormat="1" ht="19.899999999999999" customHeight="1">
      <c r="B131" s="150"/>
      <c r="C131" s="151"/>
      <c r="D131" s="152" t="s">
        <v>295</v>
      </c>
      <c r="E131" s="153"/>
      <c r="F131" s="153"/>
      <c r="G131" s="153"/>
      <c r="H131" s="153"/>
      <c r="I131" s="153"/>
      <c r="J131" s="154">
        <f>J253</f>
        <v>0</v>
      </c>
      <c r="K131" s="151"/>
      <c r="L131" s="155"/>
    </row>
    <row r="132" spans="2:12" s="9" customFormat="1" ht="24.95" customHeight="1">
      <c r="B132" s="144"/>
      <c r="C132" s="145"/>
      <c r="D132" s="146" t="s">
        <v>293</v>
      </c>
      <c r="E132" s="147"/>
      <c r="F132" s="147"/>
      <c r="G132" s="147"/>
      <c r="H132" s="147"/>
      <c r="I132" s="147"/>
      <c r="J132" s="148">
        <f>J256</f>
        <v>0</v>
      </c>
      <c r="K132" s="145"/>
      <c r="L132" s="149"/>
    </row>
    <row r="133" spans="2:12" s="10" customFormat="1" ht="19.899999999999999" customHeight="1">
      <c r="B133" s="150"/>
      <c r="C133" s="151"/>
      <c r="D133" s="152" t="s">
        <v>296</v>
      </c>
      <c r="E133" s="153"/>
      <c r="F133" s="153"/>
      <c r="G133" s="153"/>
      <c r="H133" s="153"/>
      <c r="I133" s="153"/>
      <c r="J133" s="154">
        <f>J257</f>
        <v>0</v>
      </c>
      <c r="K133" s="151"/>
      <c r="L133" s="155"/>
    </row>
    <row r="134" spans="2:12" s="9" customFormat="1" ht="24.95" customHeight="1">
      <c r="B134" s="144"/>
      <c r="C134" s="145"/>
      <c r="D134" s="146" t="s">
        <v>824</v>
      </c>
      <c r="E134" s="147"/>
      <c r="F134" s="147"/>
      <c r="G134" s="147"/>
      <c r="H134" s="147"/>
      <c r="I134" s="147"/>
      <c r="J134" s="148">
        <f>J263</f>
        <v>0</v>
      </c>
      <c r="K134" s="145"/>
      <c r="L134" s="149"/>
    </row>
    <row r="135" spans="2:12" s="10" customFormat="1" ht="19.899999999999999" customHeight="1">
      <c r="B135" s="150"/>
      <c r="C135" s="151"/>
      <c r="D135" s="152" t="s">
        <v>825</v>
      </c>
      <c r="E135" s="153"/>
      <c r="F135" s="153"/>
      <c r="G135" s="153"/>
      <c r="H135" s="153"/>
      <c r="I135" s="153"/>
      <c r="J135" s="154">
        <f>J264</f>
        <v>0</v>
      </c>
      <c r="K135" s="151"/>
      <c r="L135" s="155"/>
    </row>
    <row r="136" spans="2:12" s="9" customFormat="1" ht="24.95" customHeight="1">
      <c r="B136" s="144"/>
      <c r="C136" s="145"/>
      <c r="D136" s="146" t="s">
        <v>153</v>
      </c>
      <c r="E136" s="147"/>
      <c r="F136" s="147"/>
      <c r="G136" s="147"/>
      <c r="H136" s="147"/>
      <c r="I136" s="147"/>
      <c r="J136" s="148">
        <f>J266</f>
        <v>0</v>
      </c>
      <c r="K136" s="145"/>
      <c r="L136" s="149"/>
    </row>
    <row r="137" spans="2:12" s="10" customFormat="1" ht="19.899999999999999" customHeight="1">
      <c r="B137" s="150"/>
      <c r="C137" s="151"/>
      <c r="D137" s="152" t="s">
        <v>297</v>
      </c>
      <c r="E137" s="153"/>
      <c r="F137" s="153"/>
      <c r="G137" s="153"/>
      <c r="H137" s="153"/>
      <c r="I137" s="153"/>
      <c r="J137" s="154">
        <f>J267</f>
        <v>0</v>
      </c>
      <c r="K137" s="151"/>
      <c r="L137" s="155"/>
    </row>
    <row r="138" spans="2:12" s="10" customFormat="1" ht="19.899999999999999" customHeight="1">
      <c r="B138" s="150"/>
      <c r="C138" s="151"/>
      <c r="D138" s="152" t="s">
        <v>298</v>
      </c>
      <c r="E138" s="153"/>
      <c r="F138" s="153"/>
      <c r="G138" s="153"/>
      <c r="H138" s="153"/>
      <c r="I138" s="153"/>
      <c r="J138" s="154">
        <f>J269</f>
        <v>0</v>
      </c>
      <c r="K138" s="151"/>
      <c r="L138" s="155"/>
    </row>
    <row r="139" spans="2:12" s="10" customFormat="1" ht="19.899999999999999" customHeight="1">
      <c r="B139" s="150"/>
      <c r="C139" s="151"/>
      <c r="D139" s="152" t="s">
        <v>299</v>
      </c>
      <c r="E139" s="153"/>
      <c r="F139" s="153"/>
      <c r="G139" s="153"/>
      <c r="H139" s="153"/>
      <c r="I139" s="153"/>
      <c r="J139" s="154">
        <f>J271</f>
        <v>0</v>
      </c>
      <c r="K139" s="151"/>
      <c r="L139" s="155"/>
    </row>
    <row r="140" spans="2:12" s="10" customFormat="1" ht="19.899999999999999" customHeight="1">
      <c r="B140" s="150"/>
      <c r="C140" s="151"/>
      <c r="D140" s="152" t="s">
        <v>785</v>
      </c>
      <c r="E140" s="153"/>
      <c r="F140" s="153"/>
      <c r="G140" s="153"/>
      <c r="H140" s="153"/>
      <c r="I140" s="153"/>
      <c r="J140" s="154">
        <f>J273</f>
        <v>0</v>
      </c>
      <c r="K140" s="151"/>
      <c r="L140" s="155"/>
    </row>
    <row r="141" spans="2:12" s="10" customFormat="1" ht="19.899999999999999" customHeight="1">
      <c r="B141" s="150"/>
      <c r="C141" s="151"/>
      <c r="D141" s="152" t="s">
        <v>300</v>
      </c>
      <c r="E141" s="153"/>
      <c r="F141" s="153"/>
      <c r="G141" s="153"/>
      <c r="H141" s="153"/>
      <c r="I141" s="153"/>
      <c r="J141" s="154">
        <f>J275</f>
        <v>0</v>
      </c>
      <c r="K141" s="151"/>
      <c r="L141" s="155"/>
    </row>
    <row r="142" spans="2:12" s="10" customFormat="1" ht="19.899999999999999" customHeight="1">
      <c r="B142" s="150"/>
      <c r="C142" s="151"/>
      <c r="D142" s="152" t="s">
        <v>301</v>
      </c>
      <c r="E142" s="153"/>
      <c r="F142" s="153"/>
      <c r="G142" s="153"/>
      <c r="H142" s="153"/>
      <c r="I142" s="153"/>
      <c r="J142" s="154">
        <f>J277</f>
        <v>0</v>
      </c>
      <c r="K142" s="151"/>
      <c r="L142" s="155"/>
    </row>
    <row r="143" spans="2:12" s="10" customFormat="1" ht="19.899999999999999" customHeight="1">
      <c r="B143" s="150"/>
      <c r="C143" s="151"/>
      <c r="D143" s="152" t="s">
        <v>302</v>
      </c>
      <c r="E143" s="153"/>
      <c r="F143" s="153"/>
      <c r="G143" s="153"/>
      <c r="H143" s="153"/>
      <c r="I143" s="153"/>
      <c r="J143" s="154">
        <f>J279</f>
        <v>0</v>
      </c>
      <c r="K143" s="151"/>
      <c r="L143" s="155"/>
    </row>
    <row r="144" spans="2:12" s="10" customFormat="1" ht="19.899999999999999" customHeight="1">
      <c r="B144" s="150"/>
      <c r="C144" s="151"/>
      <c r="D144" s="152" t="s">
        <v>303</v>
      </c>
      <c r="E144" s="153"/>
      <c r="F144" s="153"/>
      <c r="G144" s="153"/>
      <c r="H144" s="153"/>
      <c r="I144" s="153"/>
      <c r="J144" s="154">
        <f>J281</f>
        <v>0</v>
      </c>
      <c r="K144" s="151"/>
      <c r="L144" s="155"/>
    </row>
    <row r="145" spans="1:31" s="10" customFormat="1" ht="19.899999999999999" customHeight="1">
      <c r="B145" s="150"/>
      <c r="C145" s="151"/>
      <c r="D145" s="152" t="s">
        <v>154</v>
      </c>
      <c r="E145" s="153"/>
      <c r="F145" s="153"/>
      <c r="G145" s="153"/>
      <c r="H145" s="153"/>
      <c r="I145" s="153"/>
      <c r="J145" s="154">
        <f>J283</f>
        <v>0</v>
      </c>
      <c r="K145" s="151"/>
      <c r="L145" s="155"/>
    </row>
    <row r="146" spans="1:31" s="10" customFormat="1" ht="19.899999999999999" customHeight="1">
      <c r="B146" s="150"/>
      <c r="C146" s="151"/>
      <c r="D146" s="152" t="s">
        <v>304</v>
      </c>
      <c r="E146" s="153"/>
      <c r="F146" s="153"/>
      <c r="G146" s="153"/>
      <c r="H146" s="153"/>
      <c r="I146" s="153"/>
      <c r="J146" s="154">
        <f>J289</f>
        <v>0</v>
      </c>
      <c r="K146" s="151"/>
      <c r="L146" s="155"/>
    </row>
    <row r="147" spans="1:31" s="10" customFormat="1" ht="19.899999999999999" customHeight="1">
      <c r="B147" s="150"/>
      <c r="C147" s="151"/>
      <c r="D147" s="152" t="s">
        <v>305</v>
      </c>
      <c r="E147" s="153"/>
      <c r="F147" s="153"/>
      <c r="G147" s="153"/>
      <c r="H147" s="153"/>
      <c r="I147" s="153"/>
      <c r="J147" s="154">
        <f>J292</f>
        <v>0</v>
      </c>
      <c r="K147" s="151"/>
      <c r="L147" s="155"/>
    </row>
    <row r="148" spans="1:31" s="10" customFormat="1" ht="19.899999999999999" customHeight="1">
      <c r="B148" s="150"/>
      <c r="C148" s="151"/>
      <c r="D148" s="152" t="s">
        <v>718</v>
      </c>
      <c r="E148" s="153"/>
      <c r="F148" s="153"/>
      <c r="G148" s="153"/>
      <c r="H148" s="153"/>
      <c r="I148" s="153"/>
      <c r="J148" s="154">
        <f>J297</f>
        <v>0</v>
      </c>
      <c r="K148" s="151"/>
      <c r="L148" s="155"/>
    </row>
    <row r="149" spans="1:31" s="10" customFormat="1" ht="19.899999999999999" customHeight="1">
      <c r="B149" s="150"/>
      <c r="C149" s="151"/>
      <c r="D149" s="152" t="s">
        <v>719</v>
      </c>
      <c r="E149" s="153"/>
      <c r="F149" s="153"/>
      <c r="G149" s="153"/>
      <c r="H149" s="153"/>
      <c r="I149" s="153"/>
      <c r="J149" s="154">
        <f>J300</f>
        <v>0</v>
      </c>
      <c r="K149" s="151"/>
      <c r="L149" s="155"/>
    </row>
    <row r="150" spans="1:31" s="10" customFormat="1" ht="19.899999999999999" customHeight="1">
      <c r="B150" s="150"/>
      <c r="C150" s="151"/>
      <c r="D150" s="152" t="s">
        <v>155</v>
      </c>
      <c r="E150" s="153"/>
      <c r="F150" s="153"/>
      <c r="G150" s="153"/>
      <c r="H150" s="153"/>
      <c r="I150" s="153"/>
      <c r="J150" s="154">
        <f>J303</f>
        <v>0</v>
      </c>
      <c r="K150" s="151"/>
      <c r="L150" s="155"/>
    </row>
    <row r="151" spans="1:31" s="10" customFormat="1" ht="19.899999999999999" customHeight="1">
      <c r="B151" s="150"/>
      <c r="C151" s="151"/>
      <c r="D151" s="152" t="s">
        <v>156</v>
      </c>
      <c r="E151" s="153"/>
      <c r="F151" s="153"/>
      <c r="G151" s="153"/>
      <c r="H151" s="153"/>
      <c r="I151" s="153"/>
      <c r="J151" s="154">
        <f>J307</f>
        <v>0</v>
      </c>
      <c r="K151" s="151"/>
      <c r="L151" s="155"/>
    </row>
    <row r="152" spans="1:31" s="10" customFormat="1" ht="19.899999999999999" customHeight="1">
      <c r="B152" s="150"/>
      <c r="C152" s="151"/>
      <c r="D152" s="152" t="s">
        <v>307</v>
      </c>
      <c r="E152" s="153"/>
      <c r="F152" s="153"/>
      <c r="G152" s="153"/>
      <c r="H152" s="153"/>
      <c r="I152" s="153"/>
      <c r="J152" s="154">
        <f>J309</f>
        <v>0</v>
      </c>
      <c r="K152" s="151"/>
      <c r="L152" s="155"/>
    </row>
    <row r="153" spans="1:31" s="10" customFormat="1" ht="19.899999999999999" customHeight="1">
      <c r="B153" s="150"/>
      <c r="C153" s="151"/>
      <c r="D153" s="152" t="s">
        <v>308</v>
      </c>
      <c r="E153" s="153"/>
      <c r="F153" s="153"/>
      <c r="G153" s="153"/>
      <c r="H153" s="153"/>
      <c r="I153" s="153"/>
      <c r="J153" s="154">
        <f>J315</f>
        <v>0</v>
      </c>
      <c r="K153" s="151"/>
      <c r="L153" s="155"/>
    </row>
    <row r="154" spans="1:31" s="10" customFormat="1" ht="19.899999999999999" customHeight="1">
      <c r="B154" s="150"/>
      <c r="C154" s="151"/>
      <c r="D154" s="152" t="s">
        <v>309</v>
      </c>
      <c r="E154" s="153"/>
      <c r="F154" s="153"/>
      <c r="G154" s="153"/>
      <c r="H154" s="153"/>
      <c r="I154" s="153"/>
      <c r="J154" s="154">
        <f>J318</f>
        <v>0</v>
      </c>
      <c r="K154" s="151"/>
      <c r="L154" s="155"/>
    </row>
    <row r="155" spans="1:31" s="10" customFormat="1" ht="19.899999999999999" customHeight="1">
      <c r="B155" s="150"/>
      <c r="C155" s="151"/>
      <c r="D155" s="152" t="s">
        <v>157</v>
      </c>
      <c r="E155" s="153"/>
      <c r="F155" s="153"/>
      <c r="G155" s="153"/>
      <c r="H155" s="153"/>
      <c r="I155" s="153"/>
      <c r="J155" s="154">
        <f>J320</f>
        <v>0</v>
      </c>
      <c r="K155" s="151"/>
      <c r="L155" s="155"/>
    </row>
    <row r="156" spans="1:31" s="9" customFormat="1" ht="24.95" customHeight="1">
      <c r="B156" s="144"/>
      <c r="C156" s="145"/>
      <c r="D156" s="146" t="s">
        <v>650</v>
      </c>
      <c r="E156" s="147"/>
      <c r="F156" s="147"/>
      <c r="G156" s="147"/>
      <c r="H156" s="147"/>
      <c r="I156" s="147"/>
      <c r="J156" s="148">
        <f>J322</f>
        <v>0</v>
      </c>
      <c r="K156" s="145"/>
      <c r="L156" s="149"/>
    </row>
    <row r="157" spans="1:31" s="10" customFormat="1" ht="19.899999999999999" customHeight="1">
      <c r="B157" s="150"/>
      <c r="C157" s="151"/>
      <c r="D157" s="152" t="s">
        <v>651</v>
      </c>
      <c r="E157" s="153"/>
      <c r="F157" s="153"/>
      <c r="G157" s="153"/>
      <c r="H157" s="153"/>
      <c r="I157" s="153"/>
      <c r="J157" s="154">
        <f>J323</f>
        <v>0</v>
      </c>
      <c r="K157" s="151"/>
      <c r="L157" s="155"/>
    </row>
    <row r="158" spans="1:31" s="2" customFormat="1" ht="21.75" customHeight="1">
      <c r="A158" s="31"/>
      <c r="B158" s="32"/>
      <c r="C158" s="33"/>
      <c r="D158" s="33"/>
      <c r="E158" s="33"/>
      <c r="F158" s="33"/>
      <c r="G158" s="33"/>
      <c r="H158" s="33"/>
      <c r="I158" s="33"/>
      <c r="J158" s="33"/>
      <c r="K158" s="33"/>
      <c r="L158" s="48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</row>
    <row r="159" spans="1:31" s="2" customFormat="1" ht="6.95" customHeight="1">
      <c r="A159" s="31"/>
      <c r="B159" s="51"/>
      <c r="C159" s="52"/>
      <c r="D159" s="52"/>
      <c r="E159" s="52"/>
      <c r="F159" s="52"/>
      <c r="G159" s="52"/>
      <c r="H159" s="52"/>
      <c r="I159" s="52"/>
      <c r="J159" s="52"/>
      <c r="K159" s="52"/>
      <c r="L159" s="48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</row>
    <row r="163" spans="1:31" s="2" customFormat="1" ht="6.95" customHeight="1">
      <c r="A163" s="31"/>
      <c r="B163" s="53"/>
      <c r="C163" s="54"/>
      <c r="D163" s="54"/>
      <c r="E163" s="54"/>
      <c r="F163" s="54"/>
      <c r="G163" s="54"/>
      <c r="H163" s="54"/>
      <c r="I163" s="54"/>
      <c r="J163" s="54"/>
      <c r="K163" s="54"/>
      <c r="L163" s="48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</row>
    <row r="164" spans="1:31" s="2" customFormat="1" ht="24.95" customHeight="1">
      <c r="A164" s="31"/>
      <c r="B164" s="32"/>
      <c r="C164" s="20" t="s">
        <v>158</v>
      </c>
      <c r="D164" s="33"/>
      <c r="E164" s="33"/>
      <c r="F164" s="33"/>
      <c r="G164" s="33"/>
      <c r="H164" s="33"/>
      <c r="I164" s="33"/>
      <c r="J164" s="33"/>
      <c r="K164" s="33"/>
      <c r="L164" s="48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</row>
    <row r="165" spans="1:31" s="2" customFormat="1" ht="6.95" customHeight="1">
      <c r="A165" s="31"/>
      <c r="B165" s="32"/>
      <c r="C165" s="33"/>
      <c r="D165" s="33"/>
      <c r="E165" s="33"/>
      <c r="F165" s="33"/>
      <c r="G165" s="33"/>
      <c r="H165" s="33"/>
      <c r="I165" s="33"/>
      <c r="J165" s="33"/>
      <c r="K165" s="33"/>
      <c r="L165" s="48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</row>
    <row r="166" spans="1:31" s="2" customFormat="1" ht="12" customHeight="1">
      <c r="A166" s="31"/>
      <c r="B166" s="32"/>
      <c r="C166" s="26" t="s">
        <v>14</v>
      </c>
      <c r="D166" s="33"/>
      <c r="E166" s="33"/>
      <c r="F166" s="33"/>
      <c r="G166" s="33"/>
      <c r="H166" s="33"/>
      <c r="I166" s="33"/>
      <c r="J166" s="33"/>
      <c r="K166" s="33"/>
      <c r="L166" s="48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</row>
    <row r="167" spans="1:31" s="2" customFormat="1" ht="23.25" customHeight="1">
      <c r="A167" s="31"/>
      <c r="B167" s="32"/>
      <c r="C167" s="33"/>
      <c r="D167" s="33"/>
      <c r="E167" s="337" t="str">
        <f>E7</f>
        <v>Vypracovanie proj.dokum.modernizácie riadenia križovatiek cestnou dopravnou signalizáciou s preferenciou MHD-Petržalka</v>
      </c>
      <c r="F167" s="338"/>
      <c r="G167" s="338"/>
      <c r="H167" s="338"/>
      <c r="I167" s="33"/>
      <c r="J167" s="33"/>
      <c r="K167" s="33"/>
      <c r="L167" s="48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</row>
    <row r="168" spans="1:31" s="2" customFormat="1" ht="12" customHeight="1">
      <c r="A168" s="31"/>
      <c r="B168" s="32"/>
      <c r="C168" s="26" t="s">
        <v>135</v>
      </c>
      <c r="D168" s="33"/>
      <c r="E168" s="33"/>
      <c r="F168" s="33"/>
      <c r="G168" s="33"/>
      <c r="H168" s="33"/>
      <c r="I168" s="33"/>
      <c r="J168" s="33"/>
      <c r="K168" s="33"/>
      <c r="L168" s="48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</row>
    <row r="169" spans="1:31" s="2" customFormat="1" ht="16.5" customHeight="1">
      <c r="A169" s="31"/>
      <c r="B169" s="32"/>
      <c r="C169" s="33"/>
      <c r="D169" s="33"/>
      <c r="E169" s="307" t="str">
        <f>E9</f>
        <v>106 - 106-00 Debarierizačné úpravy križovatky 552</v>
      </c>
      <c r="F169" s="336"/>
      <c r="G169" s="336"/>
      <c r="H169" s="336"/>
      <c r="I169" s="33"/>
      <c r="J169" s="33"/>
      <c r="K169" s="33"/>
      <c r="L169" s="48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</row>
    <row r="170" spans="1:31" s="2" customFormat="1" ht="6.95" customHeight="1">
      <c r="A170" s="31"/>
      <c r="B170" s="32"/>
      <c r="C170" s="33"/>
      <c r="D170" s="33"/>
      <c r="E170" s="33"/>
      <c r="F170" s="33"/>
      <c r="G170" s="33"/>
      <c r="H170" s="33"/>
      <c r="I170" s="33"/>
      <c r="J170" s="33"/>
      <c r="K170" s="33"/>
      <c r="L170" s="48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</row>
    <row r="171" spans="1:31" s="2" customFormat="1" ht="12" customHeight="1">
      <c r="A171" s="31"/>
      <c r="B171" s="32"/>
      <c r="C171" s="26" t="s">
        <v>18</v>
      </c>
      <c r="D171" s="33"/>
      <c r="E171" s="33"/>
      <c r="F171" s="24" t="str">
        <f>F12</f>
        <v>Bratislava V.</v>
      </c>
      <c r="G171" s="33"/>
      <c r="H171" s="33"/>
      <c r="I171" s="26" t="s">
        <v>20</v>
      </c>
      <c r="J171" s="63" t="str">
        <f>IF(J12="","",J12)</f>
        <v>19. 11. 2020</v>
      </c>
      <c r="K171" s="33"/>
      <c r="L171" s="48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</row>
    <row r="172" spans="1:31" s="2" customFormat="1" ht="6.95" customHeight="1">
      <c r="A172" s="31"/>
      <c r="B172" s="32"/>
      <c r="C172" s="33"/>
      <c r="D172" s="33"/>
      <c r="E172" s="33"/>
      <c r="F172" s="33"/>
      <c r="G172" s="33"/>
      <c r="H172" s="33"/>
      <c r="I172" s="33"/>
      <c r="J172" s="33"/>
      <c r="K172" s="33"/>
      <c r="L172" s="48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</row>
    <row r="173" spans="1:31" s="2" customFormat="1" ht="15.2" customHeight="1">
      <c r="A173" s="31"/>
      <c r="B173" s="32"/>
      <c r="C173" s="26" t="s">
        <v>22</v>
      </c>
      <c r="D173" s="33"/>
      <c r="E173" s="33"/>
      <c r="F173" s="24" t="str">
        <f>E15</f>
        <v>Hlavné mesto Slovenskej republiky BRATISLAVA</v>
      </c>
      <c r="G173" s="33"/>
      <c r="H173" s="33"/>
      <c r="I173" s="26" t="s">
        <v>28</v>
      </c>
      <c r="J173" s="29" t="str">
        <f>E21</f>
        <v xml:space="preserve"> </v>
      </c>
      <c r="K173" s="33"/>
      <c r="L173" s="48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</row>
    <row r="174" spans="1:31" s="2" customFormat="1" ht="15.2" customHeight="1">
      <c r="A174" s="31"/>
      <c r="B174" s="32"/>
      <c r="C174" s="26" t="s">
        <v>26</v>
      </c>
      <c r="D174" s="33"/>
      <c r="E174" s="33"/>
      <c r="F174" s="24" t="str">
        <f>IF(E18="","",E18)</f>
        <v>Vyplň údaj</v>
      </c>
      <c r="G174" s="33"/>
      <c r="H174" s="33"/>
      <c r="I174" s="26" t="s">
        <v>30</v>
      </c>
      <c r="J174" s="29" t="str">
        <f>E24</f>
        <v xml:space="preserve"> </v>
      </c>
      <c r="K174" s="33"/>
      <c r="L174" s="48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</row>
    <row r="175" spans="1:31" s="2" customFormat="1" ht="10.35" customHeight="1">
      <c r="A175" s="31"/>
      <c r="B175" s="32"/>
      <c r="C175" s="33"/>
      <c r="D175" s="33"/>
      <c r="E175" s="33"/>
      <c r="F175" s="33"/>
      <c r="G175" s="33"/>
      <c r="H175" s="33"/>
      <c r="I175" s="33"/>
      <c r="J175" s="33"/>
      <c r="K175" s="33"/>
      <c r="L175" s="48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</row>
    <row r="176" spans="1:31" s="11" customFormat="1" ht="29.25" customHeight="1">
      <c r="A176" s="156"/>
      <c r="B176" s="157"/>
      <c r="C176" s="158" t="s">
        <v>159</v>
      </c>
      <c r="D176" s="159" t="s">
        <v>57</v>
      </c>
      <c r="E176" s="159" t="s">
        <v>53</v>
      </c>
      <c r="F176" s="159" t="s">
        <v>54</v>
      </c>
      <c r="G176" s="159" t="s">
        <v>160</v>
      </c>
      <c r="H176" s="159" t="s">
        <v>161</v>
      </c>
      <c r="I176" s="159" t="s">
        <v>162</v>
      </c>
      <c r="J176" s="160" t="s">
        <v>139</v>
      </c>
      <c r="K176" s="161" t="s">
        <v>163</v>
      </c>
      <c r="L176" s="162"/>
      <c r="M176" s="72" t="s">
        <v>1</v>
      </c>
      <c r="N176" s="73" t="s">
        <v>36</v>
      </c>
      <c r="O176" s="73" t="s">
        <v>164</v>
      </c>
      <c r="P176" s="73" t="s">
        <v>165</v>
      </c>
      <c r="Q176" s="73" t="s">
        <v>166</v>
      </c>
      <c r="R176" s="73" t="s">
        <v>167</v>
      </c>
      <c r="S176" s="73" t="s">
        <v>168</v>
      </c>
      <c r="T176" s="74" t="s">
        <v>169</v>
      </c>
      <c r="U176" s="156"/>
      <c r="V176" s="156"/>
      <c r="W176" s="156"/>
      <c r="X176" s="156"/>
      <c r="Y176" s="156"/>
      <c r="Z176" s="156"/>
      <c r="AA176" s="156"/>
      <c r="AB176" s="156"/>
      <c r="AC176" s="156"/>
      <c r="AD176" s="156"/>
      <c r="AE176" s="156"/>
    </row>
    <row r="177" spans="1:65" s="2" customFormat="1" ht="22.9" customHeight="1">
      <c r="A177" s="31"/>
      <c r="B177" s="32"/>
      <c r="C177" s="79" t="s">
        <v>140</v>
      </c>
      <c r="D177" s="33"/>
      <c r="E177" s="33"/>
      <c r="F177" s="33"/>
      <c r="G177" s="33"/>
      <c r="H177" s="33"/>
      <c r="I177" s="33"/>
      <c r="J177" s="163">
        <f>BK177</f>
        <v>0</v>
      </c>
      <c r="K177" s="33"/>
      <c r="L177" s="36"/>
      <c r="M177" s="75"/>
      <c r="N177" s="164"/>
      <c r="O177" s="76"/>
      <c r="P177" s="165">
        <f>P178+P189+P219+P226+P234+P243+P249+P256+P263+P266+P322</f>
        <v>0</v>
      </c>
      <c r="Q177" s="76"/>
      <c r="R177" s="165">
        <f>R178+R189+R219+R226+R234+R243+R249+R256+R263+R266+R322</f>
        <v>1081.7702938</v>
      </c>
      <c r="S177" s="76"/>
      <c r="T177" s="166">
        <f>T178+T189+T219+T226+T234+T243+T249+T256+T263+T266+T322</f>
        <v>629.10130000000004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T177" s="14" t="s">
        <v>71</v>
      </c>
      <c r="AU177" s="14" t="s">
        <v>141</v>
      </c>
      <c r="BK177" s="167">
        <f>BK178+BK189+BK219+BK226+BK234+BK243+BK249+BK256+BK263+BK266+BK322</f>
        <v>0</v>
      </c>
    </row>
    <row r="178" spans="1:65" s="12" customFormat="1" ht="25.9" customHeight="1">
      <c r="B178" s="168"/>
      <c r="C178" s="169"/>
      <c r="D178" s="170" t="s">
        <v>71</v>
      </c>
      <c r="E178" s="171" t="s">
        <v>170</v>
      </c>
      <c r="F178" s="171" t="s">
        <v>171</v>
      </c>
      <c r="G178" s="169"/>
      <c r="H178" s="169"/>
      <c r="I178" s="172"/>
      <c r="J178" s="173">
        <f>BK178</f>
        <v>0</v>
      </c>
      <c r="K178" s="169"/>
      <c r="L178" s="174"/>
      <c r="M178" s="175"/>
      <c r="N178" s="176"/>
      <c r="O178" s="176"/>
      <c r="P178" s="177">
        <f>P179+P181+P183+P185+P187</f>
        <v>0</v>
      </c>
      <c r="Q178" s="176"/>
      <c r="R178" s="177">
        <f>R179+R181+R183+R185+R187</f>
        <v>0</v>
      </c>
      <c r="S178" s="176"/>
      <c r="T178" s="178">
        <f>T179+T181+T183+T185+T187</f>
        <v>0</v>
      </c>
      <c r="AR178" s="179" t="s">
        <v>80</v>
      </c>
      <c r="AT178" s="180" t="s">
        <v>71</v>
      </c>
      <c r="AU178" s="180" t="s">
        <v>72</v>
      </c>
      <c r="AY178" s="179" t="s">
        <v>172</v>
      </c>
      <c r="BK178" s="181">
        <f>BK179+BK181+BK183+BK185+BK187</f>
        <v>0</v>
      </c>
    </row>
    <row r="179" spans="1:65" s="12" customFormat="1" ht="22.9" customHeight="1">
      <c r="B179" s="168"/>
      <c r="C179" s="169"/>
      <c r="D179" s="170" t="s">
        <v>71</v>
      </c>
      <c r="E179" s="182" t="s">
        <v>173</v>
      </c>
      <c r="F179" s="182" t="s">
        <v>174</v>
      </c>
      <c r="G179" s="169"/>
      <c r="H179" s="169"/>
      <c r="I179" s="172"/>
      <c r="J179" s="183">
        <f>BK179</f>
        <v>0</v>
      </c>
      <c r="K179" s="169"/>
      <c r="L179" s="174"/>
      <c r="M179" s="175"/>
      <c r="N179" s="176"/>
      <c r="O179" s="176"/>
      <c r="P179" s="177">
        <f>P180</f>
        <v>0</v>
      </c>
      <c r="Q179" s="176"/>
      <c r="R179" s="177">
        <f>R180</f>
        <v>0</v>
      </c>
      <c r="S179" s="176"/>
      <c r="T179" s="178">
        <f>T180</f>
        <v>0</v>
      </c>
      <c r="AR179" s="179" t="s">
        <v>80</v>
      </c>
      <c r="AT179" s="180" t="s">
        <v>71</v>
      </c>
      <c r="AU179" s="180" t="s">
        <v>80</v>
      </c>
      <c r="AY179" s="179" t="s">
        <v>172</v>
      </c>
      <c r="BK179" s="181">
        <f>BK180</f>
        <v>0</v>
      </c>
    </row>
    <row r="180" spans="1:65" s="2" customFormat="1" ht="24.2" customHeight="1">
      <c r="A180" s="31"/>
      <c r="B180" s="32"/>
      <c r="C180" s="184" t="s">
        <v>80</v>
      </c>
      <c r="D180" s="184" t="s">
        <v>175</v>
      </c>
      <c r="E180" s="185" t="s">
        <v>826</v>
      </c>
      <c r="F180" s="186" t="s">
        <v>827</v>
      </c>
      <c r="G180" s="187" t="s">
        <v>178</v>
      </c>
      <c r="H180" s="188">
        <v>1</v>
      </c>
      <c r="I180" s="189"/>
      <c r="J180" s="188">
        <f>ROUND(I180*H180,2)</f>
        <v>0</v>
      </c>
      <c r="K180" s="190"/>
      <c r="L180" s="36"/>
      <c r="M180" s="191" t="s">
        <v>1</v>
      </c>
      <c r="N180" s="192" t="s">
        <v>38</v>
      </c>
      <c r="O180" s="68"/>
      <c r="P180" s="193">
        <f>O180*H180</f>
        <v>0</v>
      </c>
      <c r="Q180" s="193">
        <v>0</v>
      </c>
      <c r="R180" s="193">
        <f>Q180*H180</f>
        <v>0</v>
      </c>
      <c r="S180" s="193">
        <v>0</v>
      </c>
      <c r="T180" s="194">
        <f>S180*H180</f>
        <v>0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R180" s="195" t="s">
        <v>179</v>
      </c>
      <c r="AT180" s="195" t="s">
        <v>175</v>
      </c>
      <c r="AU180" s="195" t="s">
        <v>180</v>
      </c>
      <c r="AY180" s="14" t="s">
        <v>172</v>
      </c>
      <c r="BE180" s="196">
        <f>IF(N180="základná",J180,0)</f>
        <v>0</v>
      </c>
      <c r="BF180" s="196">
        <f>IF(N180="znížená",J180,0)</f>
        <v>0</v>
      </c>
      <c r="BG180" s="196">
        <f>IF(N180="zákl. prenesená",J180,0)</f>
        <v>0</v>
      </c>
      <c r="BH180" s="196">
        <f>IF(N180="zníž. prenesená",J180,0)</f>
        <v>0</v>
      </c>
      <c r="BI180" s="196">
        <f>IF(N180="nulová",J180,0)</f>
        <v>0</v>
      </c>
      <c r="BJ180" s="14" t="s">
        <v>180</v>
      </c>
      <c r="BK180" s="196">
        <f>ROUND(I180*H180,2)</f>
        <v>0</v>
      </c>
      <c r="BL180" s="14" t="s">
        <v>179</v>
      </c>
      <c r="BM180" s="195" t="s">
        <v>828</v>
      </c>
    </row>
    <row r="181" spans="1:65" s="12" customFormat="1" ht="22.9" customHeight="1">
      <c r="B181" s="168"/>
      <c r="C181" s="169"/>
      <c r="D181" s="170" t="s">
        <v>71</v>
      </c>
      <c r="E181" s="182" t="s">
        <v>182</v>
      </c>
      <c r="F181" s="182" t="s">
        <v>183</v>
      </c>
      <c r="G181" s="169"/>
      <c r="H181" s="169"/>
      <c r="I181" s="172"/>
      <c r="J181" s="183">
        <f>BK181</f>
        <v>0</v>
      </c>
      <c r="K181" s="169"/>
      <c r="L181" s="174"/>
      <c r="M181" s="175"/>
      <c r="N181" s="176"/>
      <c r="O181" s="176"/>
      <c r="P181" s="177">
        <f>P182</f>
        <v>0</v>
      </c>
      <c r="Q181" s="176"/>
      <c r="R181" s="177">
        <f>R182</f>
        <v>0</v>
      </c>
      <c r="S181" s="176"/>
      <c r="T181" s="178">
        <f>T182</f>
        <v>0</v>
      </c>
      <c r="AR181" s="179" t="s">
        <v>80</v>
      </c>
      <c r="AT181" s="180" t="s">
        <v>71</v>
      </c>
      <c r="AU181" s="180" t="s">
        <v>80</v>
      </c>
      <c r="AY181" s="179" t="s">
        <v>172</v>
      </c>
      <c r="BK181" s="181">
        <f>BK182</f>
        <v>0</v>
      </c>
    </row>
    <row r="182" spans="1:65" s="2" customFormat="1" ht="37.9" customHeight="1">
      <c r="A182" s="31"/>
      <c r="B182" s="32"/>
      <c r="C182" s="184" t="s">
        <v>180</v>
      </c>
      <c r="D182" s="184" t="s">
        <v>175</v>
      </c>
      <c r="E182" s="185" t="s">
        <v>829</v>
      </c>
      <c r="F182" s="186" t="s">
        <v>830</v>
      </c>
      <c r="G182" s="187" t="s">
        <v>178</v>
      </c>
      <c r="H182" s="188">
        <v>1</v>
      </c>
      <c r="I182" s="189"/>
      <c r="J182" s="188">
        <f>ROUND(I182*H182,2)</f>
        <v>0</v>
      </c>
      <c r="K182" s="190"/>
      <c r="L182" s="36"/>
      <c r="M182" s="191" t="s">
        <v>1</v>
      </c>
      <c r="N182" s="192" t="s">
        <v>38</v>
      </c>
      <c r="O182" s="68"/>
      <c r="P182" s="193">
        <f>O182*H182</f>
        <v>0</v>
      </c>
      <c r="Q182" s="193">
        <v>0</v>
      </c>
      <c r="R182" s="193">
        <f>Q182*H182</f>
        <v>0</v>
      </c>
      <c r="S182" s="193">
        <v>0</v>
      </c>
      <c r="T182" s="194">
        <f>S182*H182</f>
        <v>0</v>
      </c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R182" s="195" t="s">
        <v>179</v>
      </c>
      <c r="AT182" s="195" t="s">
        <v>175</v>
      </c>
      <c r="AU182" s="195" t="s">
        <v>180</v>
      </c>
      <c r="AY182" s="14" t="s">
        <v>172</v>
      </c>
      <c r="BE182" s="196">
        <f>IF(N182="základná",J182,0)</f>
        <v>0</v>
      </c>
      <c r="BF182" s="196">
        <f>IF(N182="znížená",J182,0)</f>
        <v>0</v>
      </c>
      <c r="BG182" s="196">
        <f>IF(N182="zákl. prenesená",J182,0)</f>
        <v>0</v>
      </c>
      <c r="BH182" s="196">
        <f>IF(N182="zníž. prenesená",J182,0)</f>
        <v>0</v>
      </c>
      <c r="BI182" s="196">
        <f>IF(N182="nulová",J182,0)</f>
        <v>0</v>
      </c>
      <c r="BJ182" s="14" t="s">
        <v>180</v>
      </c>
      <c r="BK182" s="196">
        <f>ROUND(I182*H182,2)</f>
        <v>0</v>
      </c>
      <c r="BL182" s="14" t="s">
        <v>179</v>
      </c>
      <c r="BM182" s="195" t="s">
        <v>831</v>
      </c>
    </row>
    <row r="183" spans="1:65" s="12" customFormat="1" ht="22.9" customHeight="1">
      <c r="B183" s="168"/>
      <c r="C183" s="169"/>
      <c r="D183" s="170" t="s">
        <v>71</v>
      </c>
      <c r="E183" s="182" t="s">
        <v>187</v>
      </c>
      <c r="F183" s="182" t="s">
        <v>188</v>
      </c>
      <c r="G183" s="169"/>
      <c r="H183" s="169"/>
      <c r="I183" s="172"/>
      <c r="J183" s="183">
        <f>BK183</f>
        <v>0</v>
      </c>
      <c r="K183" s="169"/>
      <c r="L183" s="174"/>
      <c r="M183" s="175"/>
      <c r="N183" s="176"/>
      <c r="O183" s="176"/>
      <c r="P183" s="177">
        <f>P184</f>
        <v>0</v>
      </c>
      <c r="Q183" s="176"/>
      <c r="R183" s="177">
        <f>R184</f>
        <v>0</v>
      </c>
      <c r="S183" s="176"/>
      <c r="T183" s="178">
        <f>T184</f>
        <v>0</v>
      </c>
      <c r="AR183" s="179" t="s">
        <v>80</v>
      </c>
      <c r="AT183" s="180" t="s">
        <v>71</v>
      </c>
      <c r="AU183" s="180" t="s">
        <v>80</v>
      </c>
      <c r="AY183" s="179" t="s">
        <v>172</v>
      </c>
      <c r="BK183" s="181">
        <f>BK184</f>
        <v>0</v>
      </c>
    </row>
    <row r="184" spans="1:65" s="2" customFormat="1" ht="37.9" customHeight="1">
      <c r="A184" s="31"/>
      <c r="B184" s="32"/>
      <c r="C184" s="184" t="s">
        <v>189</v>
      </c>
      <c r="D184" s="184" t="s">
        <v>175</v>
      </c>
      <c r="E184" s="185" t="s">
        <v>832</v>
      </c>
      <c r="F184" s="186" t="s">
        <v>833</v>
      </c>
      <c r="G184" s="187" t="s">
        <v>178</v>
      </c>
      <c r="H184" s="188">
        <v>1</v>
      </c>
      <c r="I184" s="189"/>
      <c r="J184" s="188">
        <f>ROUND(I184*H184,2)</f>
        <v>0</v>
      </c>
      <c r="K184" s="190"/>
      <c r="L184" s="36"/>
      <c r="M184" s="191" t="s">
        <v>1</v>
      </c>
      <c r="N184" s="192" t="s">
        <v>38</v>
      </c>
      <c r="O184" s="68"/>
      <c r="P184" s="193">
        <f>O184*H184</f>
        <v>0</v>
      </c>
      <c r="Q184" s="193">
        <v>0</v>
      </c>
      <c r="R184" s="193">
        <f>Q184*H184</f>
        <v>0</v>
      </c>
      <c r="S184" s="193">
        <v>0</v>
      </c>
      <c r="T184" s="194">
        <f>S184*H184</f>
        <v>0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R184" s="195" t="s">
        <v>179</v>
      </c>
      <c r="AT184" s="195" t="s">
        <v>175</v>
      </c>
      <c r="AU184" s="195" t="s">
        <v>180</v>
      </c>
      <c r="AY184" s="14" t="s">
        <v>172</v>
      </c>
      <c r="BE184" s="196">
        <f>IF(N184="základná",J184,0)</f>
        <v>0</v>
      </c>
      <c r="BF184" s="196">
        <f>IF(N184="znížená",J184,0)</f>
        <v>0</v>
      </c>
      <c r="BG184" s="196">
        <f>IF(N184="zákl. prenesená",J184,0)</f>
        <v>0</v>
      </c>
      <c r="BH184" s="196">
        <f>IF(N184="zníž. prenesená",J184,0)</f>
        <v>0</v>
      </c>
      <c r="BI184" s="196">
        <f>IF(N184="nulová",J184,0)</f>
        <v>0</v>
      </c>
      <c r="BJ184" s="14" t="s">
        <v>180</v>
      </c>
      <c r="BK184" s="196">
        <f>ROUND(I184*H184,2)</f>
        <v>0</v>
      </c>
      <c r="BL184" s="14" t="s">
        <v>179</v>
      </c>
      <c r="BM184" s="195" t="s">
        <v>834</v>
      </c>
    </row>
    <row r="185" spans="1:65" s="12" customFormat="1" ht="22.9" customHeight="1">
      <c r="B185" s="168"/>
      <c r="C185" s="169"/>
      <c r="D185" s="170" t="s">
        <v>71</v>
      </c>
      <c r="E185" s="182" t="s">
        <v>193</v>
      </c>
      <c r="F185" s="182" t="s">
        <v>194</v>
      </c>
      <c r="G185" s="169"/>
      <c r="H185" s="169"/>
      <c r="I185" s="172"/>
      <c r="J185" s="183">
        <f>BK185</f>
        <v>0</v>
      </c>
      <c r="K185" s="169"/>
      <c r="L185" s="174"/>
      <c r="M185" s="175"/>
      <c r="N185" s="176"/>
      <c r="O185" s="176"/>
      <c r="P185" s="177">
        <f>P186</f>
        <v>0</v>
      </c>
      <c r="Q185" s="176"/>
      <c r="R185" s="177">
        <f>R186</f>
        <v>0</v>
      </c>
      <c r="S185" s="176"/>
      <c r="T185" s="178">
        <f>T186</f>
        <v>0</v>
      </c>
      <c r="AR185" s="179" t="s">
        <v>80</v>
      </c>
      <c r="AT185" s="180" t="s">
        <v>71</v>
      </c>
      <c r="AU185" s="180" t="s">
        <v>80</v>
      </c>
      <c r="AY185" s="179" t="s">
        <v>172</v>
      </c>
      <c r="BK185" s="181">
        <f>BK186</f>
        <v>0</v>
      </c>
    </row>
    <row r="186" spans="1:65" s="2" customFormat="1" ht="24.2" customHeight="1">
      <c r="A186" s="31"/>
      <c r="B186" s="32"/>
      <c r="C186" s="184" t="s">
        <v>179</v>
      </c>
      <c r="D186" s="184" t="s">
        <v>175</v>
      </c>
      <c r="E186" s="185" t="s">
        <v>835</v>
      </c>
      <c r="F186" s="186" t="s">
        <v>836</v>
      </c>
      <c r="G186" s="187" t="s">
        <v>178</v>
      </c>
      <c r="H186" s="188">
        <v>1</v>
      </c>
      <c r="I186" s="189"/>
      <c r="J186" s="188">
        <f>ROUND(I186*H186,2)</f>
        <v>0</v>
      </c>
      <c r="K186" s="190"/>
      <c r="L186" s="36"/>
      <c r="M186" s="191" t="s">
        <v>1</v>
      </c>
      <c r="N186" s="192" t="s">
        <v>38</v>
      </c>
      <c r="O186" s="68"/>
      <c r="P186" s="193">
        <f>O186*H186</f>
        <v>0</v>
      </c>
      <c r="Q186" s="193">
        <v>0</v>
      </c>
      <c r="R186" s="193">
        <f>Q186*H186</f>
        <v>0</v>
      </c>
      <c r="S186" s="193">
        <v>0</v>
      </c>
      <c r="T186" s="194">
        <f>S186*H186</f>
        <v>0</v>
      </c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R186" s="195" t="s">
        <v>179</v>
      </c>
      <c r="AT186" s="195" t="s">
        <v>175</v>
      </c>
      <c r="AU186" s="195" t="s">
        <v>180</v>
      </c>
      <c r="AY186" s="14" t="s">
        <v>172</v>
      </c>
      <c r="BE186" s="196">
        <f>IF(N186="základná",J186,0)</f>
        <v>0</v>
      </c>
      <c r="BF186" s="196">
        <f>IF(N186="znížená",J186,0)</f>
        <v>0</v>
      </c>
      <c r="BG186" s="196">
        <f>IF(N186="zákl. prenesená",J186,0)</f>
        <v>0</v>
      </c>
      <c r="BH186" s="196">
        <f>IF(N186="zníž. prenesená",J186,0)</f>
        <v>0</v>
      </c>
      <c r="BI186" s="196">
        <f>IF(N186="nulová",J186,0)</f>
        <v>0</v>
      </c>
      <c r="BJ186" s="14" t="s">
        <v>180</v>
      </c>
      <c r="BK186" s="196">
        <f>ROUND(I186*H186,2)</f>
        <v>0</v>
      </c>
      <c r="BL186" s="14" t="s">
        <v>179</v>
      </c>
      <c r="BM186" s="195" t="s">
        <v>837</v>
      </c>
    </row>
    <row r="187" spans="1:65" s="12" customFormat="1" ht="22.9" customHeight="1">
      <c r="B187" s="168"/>
      <c r="C187" s="169"/>
      <c r="D187" s="170" t="s">
        <v>71</v>
      </c>
      <c r="E187" s="182" t="s">
        <v>198</v>
      </c>
      <c r="F187" s="182" t="s">
        <v>199</v>
      </c>
      <c r="G187" s="169"/>
      <c r="H187" s="169"/>
      <c r="I187" s="172"/>
      <c r="J187" s="183">
        <f>BK187</f>
        <v>0</v>
      </c>
      <c r="K187" s="169"/>
      <c r="L187" s="174"/>
      <c r="M187" s="175"/>
      <c r="N187" s="176"/>
      <c r="O187" s="176"/>
      <c r="P187" s="177">
        <f>P188</f>
        <v>0</v>
      </c>
      <c r="Q187" s="176"/>
      <c r="R187" s="177">
        <f>R188</f>
        <v>0</v>
      </c>
      <c r="S187" s="176"/>
      <c r="T187" s="178">
        <f>T188</f>
        <v>0</v>
      </c>
      <c r="AR187" s="179" t="s">
        <v>80</v>
      </c>
      <c r="AT187" s="180" t="s">
        <v>71</v>
      </c>
      <c r="AU187" s="180" t="s">
        <v>80</v>
      </c>
      <c r="AY187" s="179" t="s">
        <v>172</v>
      </c>
      <c r="BK187" s="181">
        <f>BK188</f>
        <v>0</v>
      </c>
    </row>
    <row r="188" spans="1:65" s="2" customFormat="1" ht="24.2" customHeight="1">
      <c r="A188" s="31"/>
      <c r="B188" s="32"/>
      <c r="C188" s="184" t="s">
        <v>200</v>
      </c>
      <c r="D188" s="184" t="s">
        <v>175</v>
      </c>
      <c r="E188" s="185" t="s">
        <v>838</v>
      </c>
      <c r="F188" s="186" t="s">
        <v>839</v>
      </c>
      <c r="G188" s="187" t="s">
        <v>178</v>
      </c>
      <c r="H188" s="188">
        <v>1</v>
      </c>
      <c r="I188" s="189"/>
      <c r="J188" s="188">
        <f>ROUND(I188*H188,2)</f>
        <v>0</v>
      </c>
      <c r="K188" s="190"/>
      <c r="L188" s="36"/>
      <c r="M188" s="191" t="s">
        <v>1</v>
      </c>
      <c r="N188" s="192" t="s">
        <v>38</v>
      </c>
      <c r="O188" s="68"/>
      <c r="P188" s="193">
        <f>O188*H188</f>
        <v>0</v>
      </c>
      <c r="Q188" s="193">
        <v>0</v>
      </c>
      <c r="R188" s="193">
        <f>Q188*H188</f>
        <v>0</v>
      </c>
      <c r="S188" s="193">
        <v>0</v>
      </c>
      <c r="T188" s="194">
        <f>S188*H188</f>
        <v>0</v>
      </c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R188" s="195" t="s">
        <v>179</v>
      </c>
      <c r="AT188" s="195" t="s">
        <v>175</v>
      </c>
      <c r="AU188" s="195" t="s">
        <v>180</v>
      </c>
      <c r="AY188" s="14" t="s">
        <v>172</v>
      </c>
      <c r="BE188" s="196">
        <f>IF(N188="základná",J188,0)</f>
        <v>0</v>
      </c>
      <c r="BF188" s="196">
        <f>IF(N188="znížená",J188,0)</f>
        <v>0</v>
      </c>
      <c r="BG188" s="196">
        <f>IF(N188="zákl. prenesená",J188,0)</f>
        <v>0</v>
      </c>
      <c r="BH188" s="196">
        <f>IF(N188="zníž. prenesená",J188,0)</f>
        <v>0</v>
      </c>
      <c r="BI188" s="196">
        <f>IF(N188="nulová",J188,0)</f>
        <v>0</v>
      </c>
      <c r="BJ188" s="14" t="s">
        <v>180</v>
      </c>
      <c r="BK188" s="196">
        <f>ROUND(I188*H188,2)</f>
        <v>0</v>
      </c>
      <c r="BL188" s="14" t="s">
        <v>179</v>
      </c>
      <c r="BM188" s="195" t="s">
        <v>840</v>
      </c>
    </row>
    <row r="189" spans="1:65" s="12" customFormat="1" ht="25.9" customHeight="1">
      <c r="B189" s="168"/>
      <c r="C189" s="169"/>
      <c r="D189" s="170" t="s">
        <v>71</v>
      </c>
      <c r="E189" s="171" t="s">
        <v>204</v>
      </c>
      <c r="F189" s="171" t="s">
        <v>205</v>
      </c>
      <c r="G189" s="169"/>
      <c r="H189" s="169"/>
      <c r="I189" s="172"/>
      <c r="J189" s="173">
        <f>BK189</f>
        <v>0</v>
      </c>
      <c r="K189" s="169"/>
      <c r="L189" s="174"/>
      <c r="M189" s="175"/>
      <c r="N189" s="176"/>
      <c r="O189" s="176"/>
      <c r="P189" s="177">
        <f>P190+P192+P194+P197+P200+P203+P206+P208+P211+P213+P217</f>
        <v>0</v>
      </c>
      <c r="Q189" s="176"/>
      <c r="R189" s="177">
        <f>R190+R192+R194+R197+R200+R203+R206+R208+R211+R213+R217</f>
        <v>28.705635000000001</v>
      </c>
      <c r="S189" s="176"/>
      <c r="T189" s="178">
        <f>T190+T192+T194+T197+T200+T203+T206+T208+T211+T213+T217</f>
        <v>629.10130000000004</v>
      </c>
      <c r="AR189" s="179" t="s">
        <v>80</v>
      </c>
      <c r="AT189" s="180" t="s">
        <v>71</v>
      </c>
      <c r="AU189" s="180" t="s">
        <v>72</v>
      </c>
      <c r="AY189" s="179" t="s">
        <v>172</v>
      </c>
      <c r="BK189" s="181">
        <f>BK190+BK192+BK194+BK197+BK200+BK203+BK206+BK208+BK211+BK213+BK217</f>
        <v>0</v>
      </c>
    </row>
    <row r="190" spans="1:65" s="12" customFormat="1" ht="22.9" customHeight="1">
      <c r="B190" s="168"/>
      <c r="C190" s="169"/>
      <c r="D190" s="170" t="s">
        <v>71</v>
      </c>
      <c r="E190" s="182" t="s">
        <v>325</v>
      </c>
      <c r="F190" s="182" t="s">
        <v>326</v>
      </c>
      <c r="G190" s="169"/>
      <c r="H190" s="169"/>
      <c r="I190" s="172"/>
      <c r="J190" s="183">
        <f>BK190</f>
        <v>0</v>
      </c>
      <c r="K190" s="169"/>
      <c r="L190" s="174"/>
      <c r="M190" s="175"/>
      <c r="N190" s="176"/>
      <c r="O190" s="176"/>
      <c r="P190" s="177">
        <f>P191</f>
        <v>0</v>
      </c>
      <c r="Q190" s="176"/>
      <c r="R190" s="177">
        <f>R191</f>
        <v>0</v>
      </c>
      <c r="S190" s="176"/>
      <c r="T190" s="178">
        <f>T191</f>
        <v>0.185</v>
      </c>
      <c r="AR190" s="179" t="s">
        <v>80</v>
      </c>
      <c r="AT190" s="180" t="s">
        <v>71</v>
      </c>
      <c r="AU190" s="180" t="s">
        <v>80</v>
      </c>
      <c r="AY190" s="179" t="s">
        <v>172</v>
      </c>
      <c r="BK190" s="181">
        <f>BK191</f>
        <v>0</v>
      </c>
    </row>
    <row r="191" spans="1:65" s="2" customFormat="1" ht="24.2" customHeight="1">
      <c r="A191" s="31"/>
      <c r="B191" s="32"/>
      <c r="C191" s="184" t="s">
        <v>208</v>
      </c>
      <c r="D191" s="184" t="s">
        <v>175</v>
      </c>
      <c r="E191" s="185" t="s">
        <v>327</v>
      </c>
      <c r="F191" s="186" t="s">
        <v>328</v>
      </c>
      <c r="G191" s="187" t="s">
        <v>211</v>
      </c>
      <c r="H191" s="188">
        <v>1</v>
      </c>
      <c r="I191" s="189"/>
      <c r="J191" s="188">
        <f>ROUND(I191*H191,2)</f>
        <v>0</v>
      </c>
      <c r="K191" s="190"/>
      <c r="L191" s="36"/>
      <c r="M191" s="191" t="s">
        <v>1</v>
      </c>
      <c r="N191" s="192" t="s">
        <v>38</v>
      </c>
      <c r="O191" s="68"/>
      <c r="P191" s="193">
        <f>O191*H191</f>
        <v>0</v>
      </c>
      <c r="Q191" s="193">
        <v>0</v>
      </c>
      <c r="R191" s="193">
        <f>Q191*H191</f>
        <v>0</v>
      </c>
      <c r="S191" s="193">
        <v>0.185</v>
      </c>
      <c r="T191" s="194">
        <f>S191*H191</f>
        <v>0.185</v>
      </c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R191" s="195" t="s">
        <v>179</v>
      </c>
      <c r="AT191" s="195" t="s">
        <v>175</v>
      </c>
      <c r="AU191" s="195" t="s">
        <v>180</v>
      </c>
      <c r="AY191" s="14" t="s">
        <v>172</v>
      </c>
      <c r="BE191" s="196">
        <f>IF(N191="základná",J191,0)</f>
        <v>0</v>
      </c>
      <c r="BF191" s="196">
        <f>IF(N191="znížená",J191,0)</f>
        <v>0</v>
      </c>
      <c r="BG191" s="196">
        <f>IF(N191="zákl. prenesená",J191,0)</f>
        <v>0</v>
      </c>
      <c r="BH191" s="196">
        <f>IF(N191="zníž. prenesená",J191,0)</f>
        <v>0</v>
      </c>
      <c r="BI191" s="196">
        <f>IF(N191="nulová",J191,0)</f>
        <v>0</v>
      </c>
      <c r="BJ191" s="14" t="s">
        <v>180</v>
      </c>
      <c r="BK191" s="196">
        <f>ROUND(I191*H191,2)</f>
        <v>0</v>
      </c>
      <c r="BL191" s="14" t="s">
        <v>179</v>
      </c>
      <c r="BM191" s="195" t="s">
        <v>841</v>
      </c>
    </row>
    <row r="192" spans="1:65" s="12" customFormat="1" ht="22.9" customHeight="1">
      <c r="B192" s="168"/>
      <c r="C192" s="169"/>
      <c r="D192" s="170" t="s">
        <v>71</v>
      </c>
      <c r="E192" s="182" t="s">
        <v>333</v>
      </c>
      <c r="F192" s="182" t="s">
        <v>334</v>
      </c>
      <c r="G192" s="169"/>
      <c r="H192" s="169"/>
      <c r="I192" s="172"/>
      <c r="J192" s="183">
        <f>BK192</f>
        <v>0</v>
      </c>
      <c r="K192" s="169"/>
      <c r="L192" s="174"/>
      <c r="M192" s="175"/>
      <c r="N192" s="176"/>
      <c r="O192" s="176"/>
      <c r="P192" s="177">
        <f>P193</f>
        <v>0</v>
      </c>
      <c r="Q192" s="176"/>
      <c r="R192" s="177">
        <f>R193</f>
        <v>0</v>
      </c>
      <c r="S192" s="176"/>
      <c r="T192" s="178">
        <f>T193</f>
        <v>0</v>
      </c>
      <c r="AR192" s="179" t="s">
        <v>80</v>
      </c>
      <c r="AT192" s="180" t="s">
        <v>71</v>
      </c>
      <c r="AU192" s="180" t="s">
        <v>80</v>
      </c>
      <c r="AY192" s="179" t="s">
        <v>172</v>
      </c>
      <c r="BK192" s="181">
        <f>BK193</f>
        <v>0</v>
      </c>
    </row>
    <row r="193" spans="1:65" s="2" customFormat="1" ht="24.2" customHeight="1">
      <c r="A193" s="31"/>
      <c r="B193" s="32"/>
      <c r="C193" s="184" t="s">
        <v>215</v>
      </c>
      <c r="D193" s="184" t="s">
        <v>175</v>
      </c>
      <c r="E193" s="185" t="s">
        <v>335</v>
      </c>
      <c r="F193" s="186" t="s">
        <v>336</v>
      </c>
      <c r="G193" s="187" t="s">
        <v>337</v>
      </c>
      <c r="H193" s="188">
        <v>3.5</v>
      </c>
      <c r="I193" s="189"/>
      <c r="J193" s="188">
        <f>ROUND(I193*H193,2)</f>
        <v>0</v>
      </c>
      <c r="K193" s="190"/>
      <c r="L193" s="36"/>
      <c r="M193" s="191" t="s">
        <v>1</v>
      </c>
      <c r="N193" s="192" t="s">
        <v>38</v>
      </c>
      <c r="O193" s="68"/>
      <c r="P193" s="193">
        <f>O193*H193</f>
        <v>0</v>
      </c>
      <c r="Q193" s="193">
        <v>0</v>
      </c>
      <c r="R193" s="193">
        <f>Q193*H193</f>
        <v>0</v>
      </c>
      <c r="S193" s="193">
        <v>0</v>
      </c>
      <c r="T193" s="194">
        <f>S193*H193</f>
        <v>0</v>
      </c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R193" s="195" t="s">
        <v>179</v>
      </c>
      <c r="AT193" s="195" t="s">
        <v>175</v>
      </c>
      <c r="AU193" s="195" t="s">
        <v>180</v>
      </c>
      <c r="AY193" s="14" t="s">
        <v>172</v>
      </c>
      <c r="BE193" s="196">
        <f>IF(N193="základná",J193,0)</f>
        <v>0</v>
      </c>
      <c r="BF193" s="196">
        <f>IF(N193="znížená",J193,0)</f>
        <v>0</v>
      </c>
      <c r="BG193" s="196">
        <f>IF(N193="zákl. prenesená",J193,0)</f>
        <v>0</v>
      </c>
      <c r="BH193" s="196">
        <f>IF(N193="zníž. prenesená",J193,0)</f>
        <v>0</v>
      </c>
      <c r="BI193" s="196">
        <f>IF(N193="nulová",J193,0)</f>
        <v>0</v>
      </c>
      <c r="BJ193" s="14" t="s">
        <v>180</v>
      </c>
      <c r="BK193" s="196">
        <f>ROUND(I193*H193,2)</f>
        <v>0</v>
      </c>
      <c r="BL193" s="14" t="s">
        <v>179</v>
      </c>
      <c r="BM193" s="195" t="s">
        <v>842</v>
      </c>
    </row>
    <row r="194" spans="1:65" s="12" customFormat="1" ht="22.9" customHeight="1">
      <c r="B194" s="168"/>
      <c r="C194" s="169"/>
      <c r="D194" s="170" t="s">
        <v>71</v>
      </c>
      <c r="E194" s="182" t="s">
        <v>339</v>
      </c>
      <c r="F194" s="182" t="s">
        <v>340</v>
      </c>
      <c r="G194" s="169"/>
      <c r="H194" s="169"/>
      <c r="I194" s="172"/>
      <c r="J194" s="183">
        <f>BK194</f>
        <v>0</v>
      </c>
      <c r="K194" s="169"/>
      <c r="L194" s="174"/>
      <c r="M194" s="175"/>
      <c r="N194" s="176"/>
      <c r="O194" s="176"/>
      <c r="P194" s="177">
        <f>SUM(P195:P196)</f>
        <v>0</v>
      </c>
      <c r="Q194" s="176"/>
      <c r="R194" s="177">
        <f>SUM(R195:R196)</f>
        <v>0</v>
      </c>
      <c r="S194" s="176"/>
      <c r="T194" s="178">
        <f>SUM(T195:T196)</f>
        <v>92.14439999999999</v>
      </c>
      <c r="AR194" s="179" t="s">
        <v>80</v>
      </c>
      <c r="AT194" s="180" t="s">
        <v>71</v>
      </c>
      <c r="AU194" s="180" t="s">
        <v>80</v>
      </c>
      <c r="AY194" s="179" t="s">
        <v>172</v>
      </c>
      <c r="BK194" s="181">
        <f>SUM(BK195:BK196)</f>
        <v>0</v>
      </c>
    </row>
    <row r="195" spans="1:65" s="2" customFormat="1" ht="24.2" customHeight="1">
      <c r="A195" s="31"/>
      <c r="B195" s="32"/>
      <c r="C195" s="184" t="s">
        <v>220</v>
      </c>
      <c r="D195" s="184" t="s">
        <v>175</v>
      </c>
      <c r="E195" s="185" t="s">
        <v>341</v>
      </c>
      <c r="F195" s="186" t="s">
        <v>342</v>
      </c>
      <c r="G195" s="187" t="s">
        <v>235</v>
      </c>
      <c r="H195" s="188">
        <v>765.3</v>
      </c>
      <c r="I195" s="189"/>
      <c r="J195" s="188">
        <f>ROUND(I195*H195,2)</f>
        <v>0</v>
      </c>
      <c r="K195" s="190"/>
      <c r="L195" s="36"/>
      <c r="M195" s="191" t="s">
        <v>1</v>
      </c>
      <c r="N195" s="192" t="s">
        <v>38</v>
      </c>
      <c r="O195" s="68"/>
      <c r="P195" s="193">
        <f>O195*H195</f>
        <v>0</v>
      </c>
      <c r="Q195" s="193">
        <v>0</v>
      </c>
      <c r="R195" s="193">
        <f>Q195*H195</f>
        <v>0</v>
      </c>
      <c r="S195" s="193">
        <v>9.8000000000000004E-2</v>
      </c>
      <c r="T195" s="194">
        <f>S195*H195</f>
        <v>74.999399999999994</v>
      </c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R195" s="195" t="s">
        <v>179</v>
      </c>
      <c r="AT195" s="195" t="s">
        <v>175</v>
      </c>
      <c r="AU195" s="195" t="s">
        <v>180</v>
      </c>
      <c r="AY195" s="14" t="s">
        <v>172</v>
      </c>
      <c r="BE195" s="196">
        <f>IF(N195="základná",J195,0)</f>
        <v>0</v>
      </c>
      <c r="BF195" s="196">
        <f>IF(N195="znížená",J195,0)</f>
        <v>0</v>
      </c>
      <c r="BG195" s="196">
        <f>IF(N195="zákl. prenesená",J195,0)</f>
        <v>0</v>
      </c>
      <c r="BH195" s="196">
        <f>IF(N195="zníž. prenesená",J195,0)</f>
        <v>0</v>
      </c>
      <c r="BI195" s="196">
        <f>IF(N195="nulová",J195,0)</f>
        <v>0</v>
      </c>
      <c r="BJ195" s="14" t="s">
        <v>180</v>
      </c>
      <c r="BK195" s="196">
        <f>ROUND(I195*H195,2)</f>
        <v>0</v>
      </c>
      <c r="BL195" s="14" t="s">
        <v>179</v>
      </c>
      <c r="BM195" s="195" t="s">
        <v>343</v>
      </c>
    </row>
    <row r="196" spans="1:65" s="2" customFormat="1" ht="24.2" customHeight="1">
      <c r="A196" s="31"/>
      <c r="B196" s="32"/>
      <c r="C196" s="184" t="s">
        <v>226</v>
      </c>
      <c r="D196" s="184" t="s">
        <v>175</v>
      </c>
      <c r="E196" s="185" t="s">
        <v>344</v>
      </c>
      <c r="F196" s="186" t="s">
        <v>345</v>
      </c>
      <c r="G196" s="187" t="s">
        <v>235</v>
      </c>
      <c r="H196" s="188">
        <v>38.1</v>
      </c>
      <c r="I196" s="189"/>
      <c r="J196" s="188">
        <f>ROUND(I196*H196,2)</f>
        <v>0</v>
      </c>
      <c r="K196" s="190"/>
      <c r="L196" s="36"/>
      <c r="M196" s="191" t="s">
        <v>1</v>
      </c>
      <c r="N196" s="192" t="s">
        <v>38</v>
      </c>
      <c r="O196" s="68"/>
      <c r="P196" s="193">
        <f>O196*H196</f>
        <v>0</v>
      </c>
      <c r="Q196" s="193">
        <v>0</v>
      </c>
      <c r="R196" s="193">
        <f>Q196*H196</f>
        <v>0</v>
      </c>
      <c r="S196" s="193">
        <v>0.45</v>
      </c>
      <c r="T196" s="194">
        <f>S196*H196</f>
        <v>17.145</v>
      </c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R196" s="195" t="s">
        <v>179</v>
      </c>
      <c r="AT196" s="195" t="s">
        <v>175</v>
      </c>
      <c r="AU196" s="195" t="s">
        <v>180</v>
      </c>
      <c r="AY196" s="14" t="s">
        <v>172</v>
      </c>
      <c r="BE196" s="196">
        <f>IF(N196="základná",J196,0)</f>
        <v>0</v>
      </c>
      <c r="BF196" s="196">
        <f>IF(N196="znížená",J196,0)</f>
        <v>0</v>
      </c>
      <c r="BG196" s="196">
        <f>IF(N196="zákl. prenesená",J196,0)</f>
        <v>0</v>
      </c>
      <c r="BH196" s="196">
        <f>IF(N196="zníž. prenesená",J196,0)</f>
        <v>0</v>
      </c>
      <c r="BI196" s="196">
        <f>IF(N196="nulová",J196,0)</f>
        <v>0</v>
      </c>
      <c r="BJ196" s="14" t="s">
        <v>180</v>
      </c>
      <c r="BK196" s="196">
        <f>ROUND(I196*H196,2)</f>
        <v>0</v>
      </c>
      <c r="BL196" s="14" t="s">
        <v>179</v>
      </c>
      <c r="BM196" s="195" t="s">
        <v>346</v>
      </c>
    </row>
    <row r="197" spans="1:65" s="12" customFormat="1" ht="22.9" customHeight="1">
      <c r="B197" s="168"/>
      <c r="C197" s="169"/>
      <c r="D197" s="170" t="s">
        <v>71</v>
      </c>
      <c r="E197" s="182" t="s">
        <v>347</v>
      </c>
      <c r="F197" s="182" t="s">
        <v>348</v>
      </c>
      <c r="G197" s="169"/>
      <c r="H197" s="169"/>
      <c r="I197" s="172"/>
      <c r="J197" s="183">
        <f>BK197</f>
        <v>0</v>
      </c>
      <c r="K197" s="169"/>
      <c r="L197" s="174"/>
      <c r="M197" s="175"/>
      <c r="N197" s="176"/>
      <c r="O197" s="176"/>
      <c r="P197" s="177">
        <f>SUM(P198:P199)</f>
        <v>0</v>
      </c>
      <c r="Q197" s="176"/>
      <c r="R197" s="177">
        <f>SUM(R198:R199)</f>
        <v>28.399000000000001</v>
      </c>
      <c r="S197" s="176"/>
      <c r="T197" s="178">
        <f>SUM(T198:T199)</f>
        <v>44.427499999999995</v>
      </c>
      <c r="AR197" s="179" t="s">
        <v>80</v>
      </c>
      <c r="AT197" s="180" t="s">
        <v>71</v>
      </c>
      <c r="AU197" s="180" t="s">
        <v>80</v>
      </c>
      <c r="AY197" s="179" t="s">
        <v>172</v>
      </c>
      <c r="BK197" s="181">
        <f>SUM(BK198:BK199)</f>
        <v>0</v>
      </c>
    </row>
    <row r="198" spans="1:65" s="2" customFormat="1" ht="24.2" customHeight="1">
      <c r="A198" s="31"/>
      <c r="B198" s="32"/>
      <c r="C198" s="184" t="s">
        <v>232</v>
      </c>
      <c r="D198" s="184" t="s">
        <v>175</v>
      </c>
      <c r="E198" s="185" t="s">
        <v>352</v>
      </c>
      <c r="F198" s="186" t="s">
        <v>353</v>
      </c>
      <c r="G198" s="187" t="s">
        <v>235</v>
      </c>
      <c r="H198" s="188">
        <v>28</v>
      </c>
      <c r="I198" s="189"/>
      <c r="J198" s="188">
        <f>ROUND(I198*H198,2)</f>
        <v>0</v>
      </c>
      <c r="K198" s="190"/>
      <c r="L198" s="36"/>
      <c r="M198" s="191" t="s">
        <v>1</v>
      </c>
      <c r="N198" s="192" t="s">
        <v>38</v>
      </c>
      <c r="O198" s="68"/>
      <c r="P198" s="193">
        <f>O198*H198</f>
        <v>0</v>
      </c>
      <c r="Q198" s="193">
        <v>0</v>
      </c>
      <c r="R198" s="193">
        <f>Q198*H198</f>
        <v>0</v>
      </c>
      <c r="S198" s="193">
        <v>0.5</v>
      </c>
      <c r="T198" s="194">
        <f>S198*H198</f>
        <v>14</v>
      </c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R198" s="195" t="s">
        <v>179</v>
      </c>
      <c r="AT198" s="195" t="s">
        <v>175</v>
      </c>
      <c r="AU198" s="195" t="s">
        <v>180</v>
      </c>
      <c r="AY198" s="14" t="s">
        <v>172</v>
      </c>
      <c r="BE198" s="196">
        <f>IF(N198="základná",J198,0)</f>
        <v>0</v>
      </c>
      <c r="BF198" s="196">
        <f>IF(N198="znížená",J198,0)</f>
        <v>0</v>
      </c>
      <c r="BG198" s="196">
        <f>IF(N198="zákl. prenesená",J198,0)</f>
        <v>0</v>
      </c>
      <c r="BH198" s="196">
        <f>IF(N198="zníž. prenesená",J198,0)</f>
        <v>0</v>
      </c>
      <c r="BI198" s="196">
        <f>IF(N198="nulová",J198,0)</f>
        <v>0</v>
      </c>
      <c r="BJ198" s="14" t="s">
        <v>180</v>
      </c>
      <c r="BK198" s="196">
        <f>ROUND(I198*H198,2)</f>
        <v>0</v>
      </c>
      <c r="BL198" s="14" t="s">
        <v>179</v>
      </c>
      <c r="BM198" s="195" t="s">
        <v>354</v>
      </c>
    </row>
    <row r="199" spans="1:65" s="2" customFormat="1" ht="24.2" customHeight="1">
      <c r="A199" s="31"/>
      <c r="B199" s="32"/>
      <c r="C199" s="184" t="s">
        <v>237</v>
      </c>
      <c r="D199" s="184" t="s">
        <v>175</v>
      </c>
      <c r="E199" s="185" t="s">
        <v>355</v>
      </c>
      <c r="F199" s="186" t="s">
        <v>356</v>
      </c>
      <c r="G199" s="187" t="s">
        <v>235</v>
      </c>
      <c r="H199" s="188">
        <v>202.85</v>
      </c>
      <c r="I199" s="189"/>
      <c r="J199" s="188">
        <f>ROUND(I199*H199,2)</f>
        <v>0</v>
      </c>
      <c r="K199" s="190"/>
      <c r="L199" s="36"/>
      <c r="M199" s="191" t="s">
        <v>1</v>
      </c>
      <c r="N199" s="192" t="s">
        <v>38</v>
      </c>
      <c r="O199" s="68"/>
      <c r="P199" s="193">
        <f>O199*H199</f>
        <v>0</v>
      </c>
      <c r="Q199" s="193">
        <v>0.14000000000000001</v>
      </c>
      <c r="R199" s="193">
        <f>Q199*H199</f>
        <v>28.399000000000001</v>
      </c>
      <c r="S199" s="193">
        <v>0.15</v>
      </c>
      <c r="T199" s="194">
        <f>S199*H199</f>
        <v>30.427499999999998</v>
      </c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R199" s="195" t="s">
        <v>179</v>
      </c>
      <c r="AT199" s="195" t="s">
        <v>175</v>
      </c>
      <c r="AU199" s="195" t="s">
        <v>180</v>
      </c>
      <c r="AY199" s="14" t="s">
        <v>172</v>
      </c>
      <c r="BE199" s="196">
        <f>IF(N199="základná",J199,0)</f>
        <v>0</v>
      </c>
      <c r="BF199" s="196">
        <f>IF(N199="znížená",J199,0)</f>
        <v>0</v>
      </c>
      <c r="BG199" s="196">
        <f>IF(N199="zákl. prenesená",J199,0)</f>
        <v>0</v>
      </c>
      <c r="BH199" s="196">
        <f>IF(N199="zníž. prenesená",J199,0)</f>
        <v>0</v>
      </c>
      <c r="BI199" s="196">
        <f>IF(N199="nulová",J199,0)</f>
        <v>0</v>
      </c>
      <c r="BJ199" s="14" t="s">
        <v>180</v>
      </c>
      <c r="BK199" s="196">
        <f>ROUND(I199*H199,2)</f>
        <v>0</v>
      </c>
      <c r="BL199" s="14" t="s">
        <v>179</v>
      </c>
      <c r="BM199" s="195" t="s">
        <v>357</v>
      </c>
    </row>
    <row r="200" spans="1:65" s="12" customFormat="1" ht="22.9" customHeight="1">
      <c r="B200" s="168"/>
      <c r="C200" s="169"/>
      <c r="D200" s="170" t="s">
        <v>71</v>
      </c>
      <c r="E200" s="182" t="s">
        <v>361</v>
      </c>
      <c r="F200" s="182" t="s">
        <v>362</v>
      </c>
      <c r="G200" s="169"/>
      <c r="H200" s="169"/>
      <c r="I200" s="172"/>
      <c r="J200" s="183">
        <f>BK200</f>
        <v>0</v>
      </c>
      <c r="K200" s="169"/>
      <c r="L200" s="174"/>
      <c r="M200" s="175"/>
      <c r="N200" s="176"/>
      <c r="O200" s="176"/>
      <c r="P200" s="177">
        <f>SUM(P201:P202)</f>
        <v>0</v>
      </c>
      <c r="Q200" s="176"/>
      <c r="R200" s="177">
        <f>SUM(R201:R202)</f>
        <v>0</v>
      </c>
      <c r="S200" s="176"/>
      <c r="T200" s="178">
        <f>SUM(T201:T202)</f>
        <v>449.11</v>
      </c>
      <c r="AR200" s="179" t="s">
        <v>80</v>
      </c>
      <c r="AT200" s="180" t="s">
        <v>71</v>
      </c>
      <c r="AU200" s="180" t="s">
        <v>80</v>
      </c>
      <c r="AY200" s="179" t="s">
        <v>172</v>
      </c>
      <c r="BK200" s="181">
        <f>SUM(BK201:BK202)</f>
        <v>0</v>
      </c>
    </row>
    <row r="201" spans="1:65" s="2" customFormat="1" ht="37.9" customHeight="1">
      <c r="A201" s="31"/>
      <c r="B201" s="32"/>
      <c r="C201" s="184" t="s">
        <v>245</v>
      </c>
      <c r="D201" s="184" t="s">
        <v>175</v>
      </c>
      <c r="E201" s="185" t="s">
        <v>801</v>
      </c>
      <c r="F201" s="186" t="s">
        <v>802</v>
      </c>
      <c r="G201" s="187" t="s">
        <v>235</v>
      </c>
      <c r="H201" s="188">
        <v>21.5</v>
      </c>
      <c r="I201" s="189"/>
      <c r="J201" s="188">
        <f>ROUND(I201*H201,2)</f>
        <v>0</v>
      </c>
      <c r="K201" s="190"/>
      <c r="L201" s="36"/>
      <c r="M201" s="191" t="s">
        <v>1</v>
      </c>
      <c r="N201" s="192" t="s">
        <v>38</v>
      </c>
      <c r="O201" s="68"/>
      <c r="P201" s="193">
        <f>O201*H201</f>
        <v>0</v>
      </c>
      <c r="Q201" s="193">
        <v>0</v>
      </c>
      <c r="R201" s="193">
        <f>Q201*H201</f>
        <v>0</v>
      </c>
      <c r="S201" s="193">
        <v>0.24</v>
      </c>
      <c r="T201" s="194">
        <f>S201*H201</f>
        <v>5.16</v>
      </c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R201" s="195" t="s">
        <v>179</v>
      </c>
      <c r="AT201" s="195" t="s">
        <v>175</v>
      </c>
      <c r="AU201" s="195" t="s">
        <v>180</v>
      </c>
      <c r="AY201" s="14" t="s">
        <v>172</v>
      </c>
      <c r="BE201" s="196">
        <f>IF(N201="základná",J201,0)</f>
        <v>0</v>
      </c>
      <c r="BF201" s="196">
        <f>IF(N201="znížená",J201,0)</f>
        <v>0</v>
      </c>
      <c r="BG201" s="196">
        <f>IF(N201="zákl. prenesená",J201,0)</f>
        <v>0</v>
      </c>
      <c r="BH201" s="196">
        <f>IF(N201="zníž. prenesená",J201,0)</f>
        <v>0</v>
      </c>
      <c r="BI201" s="196">
        <f>IF(N201="nulová",J201,0)</f>
        <v>0</v>
      </c>
      <c r="BJ201" s="14" t="s">
        <v>180</v>
      </c>
      <c r="BK201" s="196">
        <f>ROUND(I201*H201,2)</f>
        <v>0</v>
      </c>
      <c r="BL201" s="14" t="s">
        <v>179</v>
      </c>
      <c r="BM201" s="195" t="s">
        <v>803</v>
      </c>
    </row>
    <row r="202" spans="1:65" s="2" customFormat="1" ht="24.2" customHeight="1">
      <c r="A202" s="31"/>
      <c r="B202" s="32"/>
      <c r="C202" s="184" t="s">
        <v>251</v>
      </c>
      <c r="D202" s="184" t="s">
        <v>175</v>
      </c>
      <c r="E202" s="185" t="s">
        <v>363</v>
      </c>
      <c r="F202" s="186" t="s">
        <v>364</v>
      </c>
      <c r="G202" s="187" t="s">
        <v>235</v>
      </c>
      <c r="H202" s="188">
        <v>887.9</v>
      </c>
      <c r="I202" s="189"/>
      <c r="J202" s="188">
        <f>ROUND(I202*H202,2)</f>
        <v>0</v>
      </c>
      <c r="K202" s="190"/>
      <c r="L202" s="36"/>
      <c r="M202" s="191" t="s">
        <v>1</v>
      </c>
      <c r="N202" s="192" t="s">
        <v>38</v>
      </c>
      <c r="O202" s="68"/>
      <c r="P202" s="193">
        <f>O202*H202</f>
        <v>0</v>
      </c>
      <c r="Q202" s="193">
        <v>0</v>
      </c>
      <c r="R202" s="193">
        <f>Q202*H202</f>
        <v>0</v>
      </c>
      <c r="S202" s="193">
        <v>0.5</v>
      </c>
      <c r="T202" s="194">
        <f>S202*H202</f>
        <v>443.95</v>
      </c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R202" s="195" t="s">
        <v>179</v>
      </c>
      <c r="AT202" s="195" t="s">
        <v>175</v>
      </c>
      <c r="AU202" s="195" t="s">
        <v>180</v>
      </c>
      <c r="AY202" s="14" t="s">
        <v>172</v>
      </c>
      <c r="BE202" s="196">
        <f>IF(N202="základná",J202,0)</f>
        <v>0</v>
      </c>
      <c r="BF202" s="196">
        <f>IF(N202="znížená",J202,0)</f>
        <v>0</v>
      </c>
      <c r="BG202" s="196">
        <f>IF(N202="zákl. prenesená",J202,0)</f>
        <v>0</v>
      </c>
      <c r="BH202" s="196">
        <f>IF(N202="zníž. prenesená",J202,0)</f>
        <v>0</v>
      </c>
      <c r="BI202" s="196">
        <f>IF(N202="nulová",J202,0)</f>
        <v>0</v>
      </c>
      <c r="BJ202" s="14" t="s">
        <v>180</v>
      </c>
      <c r="BK202" s="196">
        <f>ROUND(I202*H202,2)</f>
        <v>0</v>
      </c>
      <c r="BL202" s="14" t="s">
        <v>179</v>
      </c>
      <c r="BM202" s="195" t="s">
        <v>365</v>
      </c>
    </row>
    <row r="203" spans="1:65" s="12" customFormat="1" ht="22.9" customHeight="1">
      <c r="B203" s="168"/>
      <c r="C203" s="169"/>
      <c r="D203" s="170" t="s">
        <v>71</v>
      </c>
      <c r="E203" s="182" t="s">
        <v>371</v>
      </c>
      <c r="F203" s="182" t="s">
        <v>372</v>
      </c>
      <c r="G203" s="169"/>
      <c r="H203" s="169"/>
      <c r="I203" s="172"/>
      <c r="J203" s="183">
        <f>BK203</f>
        <v>0</v>
      </c>
      <c r="K203" s="169"/>
      <c r="L203" s="174"/>
      <c r="M203" s="175"/>
      <c r="N203" s="176"/>
      <c r="O203" s="176"/>
      <c r="P203" s="177">
        <f>SUM(P204:P205)</f>
        <v>0</v>
      </c>
      <c r="Q203" s="176"/>
      <c r="R203" s="177">
        <f>SUM(R204:R205)</f>
        <v>0</v>
      </c>
      <c r="S203" s="176"/>
      <c r="T203" s="178">
        <f>SUM(T204:T205)</f>
        <v>37.099499999999999</v>
      </c>
      <c r="AR203" s="179" t="s">
        <v>80</v>
      </c>
      <c r="AT203" s="180" t="s">
        <v>71</v>
      </c>
      <c r="AU203" s="180" t="s">
        <v>80</v>
      </c>
      <c r="AY203" s="179" t="s">
        <v>172</v>
      </c>
      <c r="BK203" s="181">
        <f>SUM(BK204:BK205)</f>
        <v>0</v>
      </c>
    </row>
    <row r="204" spans="1:65" s="2" customFormat="1" ht="24.2" customHeight="1">
      <c r="A204" s="31"/>
      <c r="B204" s="32"/>
      <c r="C204" s="184" t="s">
        <v>255</v>
      </c>
      <c r="D204" s="184" t="s">
        <v>175</v>
      </c>
      <c r="E204" s="185" t="s">
        <v>373</v>
      </c>
      <c r="F204" s="186" t="s">
        <v>374</v>
      </c>
      <c r="G204" s="187" t="s">
        <v>337</v>
      </c>
      <c r="H204" s="188">
        <v>217.1</v>
      </c>
      <c r="I204" s="189"/>
      <c r="J204" s="188">
        <f>ROUND(I204*H204,2)</f>
        <v>0</v>
      </c>
      <c r="K204" s="190"/>
      <c r="L204" s="36"/>
      <c r="M204" s="191" t="s">
        <v>1</v>
      </c>
      <c r="N204" s="192" t="s">
        <v>38</v>
      </c>
      <c r="O204" s="68"/>
      <c r="P204" s="193">
        <f>O204*H204</f>
        <v>0</v>
      </c>
      <c r="Q204" s="193">
        <v>0</v>
      </c>
      <c r="R204" s="193">
        <f>Q204*H204</f>
        <v>0</v>
      </c>
      <c r="S204" s="193">
        <v>0.14499999999999999</v>
      </c>
      <c r="T204" s="194">
        <f>S204*H204</f>
        <v>31.479499999999998</v>
      </c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R204" s="195" t="s">
        <v>179</v>
      </c>
      <c r="AT204" s="195" t="s">
        <v>175</v>
      </c>
      <c r="AU204" s="195" t="s">
        <v>180</v>
      </c>
      <c r="AY204" s="14" t="s">
        <v>172</v>
      </c>
      <c r="BE204" s="196">
        <f>IF(N204="základná",J204,0)</f>
        <v>0</v>
      </c>
      <c r="BF204" s="196">
        <f>IF(N204="znížená",J204,0)</f>
        <v>0</v>
      </c>
      <c r="BG204" s="196">
        <f>IF(N204="zákl. prenesená",J204,0)</f>
        <v>0</v>
      </c>
      <c r="BH204" s="196">
        <f>IF(N204="zníž. prenesená",J204,0)</f>
        <v>0</v>
      </c>
      <c r="BI204" s="196">
        <f>IF(N204="nulová",J204,0)</f>
        <v>0</v>
      </c>
      <c r="BJ204" s="14" t="s">
        <v>180</v>
      </c>
      <c r="BK204" s="196">
        <f>ROUND(I204*H204,2)</f>
        <v>0</v>
      </c>
      <c r="BL204" s="14" t="s">
        <v>179</v>
      </c>
      <c r="BM204" s="195" t="s">
        <v>375</v>
      </c>
    </row>
    <row r="205" spans="1:65" s="2" customFormat="1" ht="24.2" customHeight="1">
      <c r="A205" s="31"/>
      <c r="B205" s="32"/>
      <c r="C205" s="184" t="s">
        <v>260</v>
      </c>
      <c r="D205" s="184" t="s">
        <v>175</v>
      </c>
      <c r="E205" s="185" t="s">
        <v>377</v>
      </c>
      <c r="F205" s="186" t="s">
        <v>378</v>
      </c>
      <c r="G205" s="187" t="s">
        <v>337</v>
      </c>
      <c r="H205" s="188">
        <v>140.5</v>
      </c>
      <c r="I205" s="189"/>
      <c r="J205" s="188">
        <f>ROUND(I205*H205,2)</f>
        <v>0</v>
      </c>
      <c r="K205" s="190"/>
      <c r="L205" s="36"/>
      <c r="M205" s="191" t="s">
        <v>1</v>
      </c>
      <c r="N205" s="192" t="s">
        <v>38</v>
      </c>
      <c r="O205" s="68"/>
      <c r="P205" s="193">
        <f>O205*H205</f>
        <v>0</v>
      </c>
      <c r="Q205" s="193">
        <v>0</v>
      </c>
      <c r="R205" s="193">
        <f>Q205*H205</f>
        <v>0</v>
      </c>
      <c r="S205" s="193">
        <v>0.04</v>
      </c>
      <c r="T205" s="194">
        <f>S205*H205</f>
        <v>5.62</v>
      </c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R205" s="195" t="s">
        <v>179</v>
      </c>
      <c r="AT205" s="195" t="s">
        <v>175</v>
      </c>
      <c r="AU205" s="195" t="s">
        <v>180</v>
      </c>
      <c r="AY205" s="14" t="s">
        <v>172</v>
      </c>
      <c r="BE205" s="196">
        <f>IF(N205="základná",J205,0)</f>
        <v>0</v>
      </c>
      <c r="BF205" s="196">
        <f>IF(N205="znížená",J205,0)</f>
        <v>0</v>
      </c>
      <c r="BG205" s="196">
        <f>IF(N205="zákl. prenesená",J205,0)</f>
        <v>0</v>
      </c>
      <c r="BH205" s="196">
        <f>IF(N205="zníž. prenesená",J205,0)</f>
        <v>0</v>
      </c>
      <c r="BI205" s="196">
        <f>IF(N205="nulová",J205,0)</f>
        <v>0</v>
      </c>
      <c r="BJ205" s="14" t="s">
        <v>180</v>
      </c>
      <c r="BK205" s="196">
        <f>ROUND(I205*H205,2)</f>
        <v>0</v>
      </c>
      <c r="BL205" s="14" t="s">
        <v>179</v>
      </c>
      <c r="BM205" s="195" t="s">
        <v>379</v>
      </c>
    </row>
    <row r="206" spans="1:65" s="12" customFormat="1" ht="22.9" customHeight="1">
      <c r="B206" s="168"/>
      <c r="C206" s="169"/>
      <c r="D206" s="170" t="s">
        <v>71</v>
      </c>
      <c r="E206" s="182" t="s">
        <v>206</v>
      </c>
      <c r="F206" s="182" t="s">
        <v>207</v>
      </c>
      <c r="G206" s="169"/>
      <c r="H206" s="169"/>
      <c r="I206" s="172"/>
      <c r="J206" s="183">
        <f>BK206</f>
        <v>0</v>
      </c>
      <c r="K206" s="169"/>
      <c r="L206" s="174"/>
      <c r="M206" s="175"/>
      <c r="N206" s="176"/>
      <c r="O206" s="176"/>
      <c r="P206" s="177">
        <f>P207</f>
        <v>0</v>
      </c>
      <c r="Q206" s="176"/>
      <c r="R206" s="177">
        <f>R207</f>
        <v>0</v>
      </c>
      <c r="S206" s="176"/>
      <c r="T206" s="178">
        <f>T207</f>
        <v>0.152</v>
      </c>
      <c r="AR206" s="179" t="s">
        <v>80</v>
      </c>
      <c r="AT206" s="180" t="s">
        <v>71</v>
      </c>
      <c r="AU206" s="180" t="s">
        <v>80</v>
      </c>
      <c r="AY206" s="179" t="s">
        <v>172</v>
      </c>
      <c r="BK206" s="181">
        <f>BK207</f>
        <v>0</v>
      </c>
    </row>
    <row r="207" spans="1:65" s="2" customFormat="1" ht="24.2" customHeight="1">
      <c r="A207" s="31"/>
      <c r="B207" s="32"/>
      <c r="C207" s="184" t="s">
        <v>266</v>
      </c>
      <c r="D207" s="184" t="s">
        <v>175</v>
      </c>
      <c r="E207" s="185" t="s">
        <v>209</v>
      </c>
      <c r="F207" s="186" t="s">
        <v>210</v>
      </c>
      <c r="G207" s="187" t="s">
        <v>211</v>
      </c>
      <c r="H207" s="188">
        <v>19</v>
      </c>
      <c r="I207" s="189"/>
      <c r="J207" s="188">
        <f>ROUND(I207*H207,2)</f>
        <v>0</v>
      </c>
      <c r="K207" s="190"/>
      <c r="L207" s="36"/>
      <c r="M207" s="191" t="s">
        <v>1</v>
      </c>
      <c r="N207" s="192" t="s">
        <v>38</v>
      </c>
      <c r="O207" s="68"/>
      <c r="P207" s="193">
        <f>O207*H207</f>
        <v>0</v>
      </c>
      <c r="Q207" s="193">
        <v>0</v>
      </c>
      <c r="R207" s="193">
        <f>Q207*H207</f>
        <v>0</v>
      </c>
      <c r="S207" s="193">
        <v>8.0000000000000002E-3</v>
      </c>
      <c r="T207" s="194">
        <f>S207*H207</f>
        <v>0.152</v>
      </c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R207" s="195" t="s">
        <v>179</v>
      </c>
      <c r="AT207" s="195" t="s">
        <v>175</v>
      </c>
      <c r="AU207" s="195" t="s">
        <v>180</v>
      </c>
      <c r="AY207" s="14" t="s">
        <v>172</v>
      </c>
      <c r="BE207" s="196">
        <f>IF(N207="základná",J207,0)</f>
        <v>0</v>
      </c>
      <c r="BF207" s="196">
        <f>IF(N207="znížená",J207,0)</f>
        <v>0</v>
      </c>
      <c r="BG207" s="196">
        <f>IF(N207="zákl. prenesená",J207,0)</f>
        <v>0</v>
      </c>
      <c r="BH207" s="196">
        <f>IF(N207="zníž. prenesená",J207,0)</f>
        <v>0</v>
      </c>
      <c r="BI207" s="196">
        <f>IF(N207="nulová",J207,0)</f>
        <v>0</v>
      </c>
      <c r="BJ207" s="14" t="s">
        <v>180</v>
      </c>
      <c r="BK207" s="196">
        <f>ROUND(I207*H207,2)</f>
        <v>0</v>
      </c>
      <c r="BL207" s="14" t="s">
        <v>179</v>
      </c>
      <c r="BM207" s="195" t="s">
        <v>741</v>
      </c>
    </row>
    <row r="208" spans="1:65" s="12" customFormat="1" ht="22.9" customHeight="1">
      <c r="B208" s="168"/>
      <c r="C208" s="169"/>
      <c r="D208" s="170" t="s">
        <v>71</v>
      </c>
      <c r="E208" s="182" t="s">
        <v>213</v>
      </c>
      <c r="F208" s="182" t="s">
        <v>214</v>
      </c>
      <c r="G208" s="169"/>
      <c r="H208" s="169"/>
      <c r="I208" s="172"/>
      <c r="J208" s="183">
        <f>BK208</f>
        <v>0</v>
      </c>
      <c r="K208" s="169"/>
      <c r="L208" s="174"/>
      <c r="M208" s="175"/>
      <c r="N208" s="176"/>
      <c r="O208" s="176"/>
      <c r="P208" s="177">
        <f>SUM(P209:P210)</f>
        <v>0</v>
      </c>
      <c r="Q208" s="176"/>
      <c r="R208" s="177">
        <f>SUM(R209:R210)</f>
        <v>0</v>
      </c>
      <c r="S208" s="176"/>
      <c r="T208" s="178">
        <f>SUM(T209:T210)</f>
        <v>0</v>
      </c>
      <c r="AR208" s="179" t="s">
        <v>80</v>
      </c>
      <c r="AT208" s="180" t="s">
        <v>71</v>
      </c>
      <c r="AU208" s="180" t="s">
        <v>80</v>
      </c>
      <c r="AY208" s="179" t="s">
        <v>172</v>
      </c>
      <c r="BK208" s="181">
        <f>SUM(BK209:BK210)</f>
        <v>0</v>
      </c>
    </row>
    <row r="209" spans="1:65" s="2" customFormat="1" ht="24.2" customHeight="1">
      <c r="A209" s="31"/>
      <c r="B209" s="32"/>
      <c r="C209" s="184" t="s">
        <v>272</v>
      </c>
      <c r="D209" s="184" t="s">
        <v>175</v>
      </c>
      <c r="E209" s="185" t="s">
        <v>216</v>
      </c>
      <c r="F209" s="186" t="s">
        <v>217</v>
      </c>
      <c r="G209" s="187" t="s">
        <v>218</v>
      </c>
      <c r="H209" s="188">
        <v>629.1</v>
      </c>
      <c r="I209" s="189"/>
      <c r="J209" s="188">
        <f>ROUND(I209*H209,2)</f>
        <v>0</v>
      </c>
      <c r="K209" s="190"/>
      <c r="L209" s="36"/>
      <c r="M209" s="191" t="s">
        <v>1</v>
      </c>
      <c r="N209" s="192" t="s">
        <v>38</v>
      </c>
      <c r="O209" s="68"/>
      <c r="P209" s="193">
        <f>O209*H209</f>
        <v>0</v>
      </c>
      <c r="Q209" s="193">
        <v>0</v>
      </c>
      <c r="R209" s="193">
        <f>Q209*H209</f>
        <v>0</v>
      </c>
      <c r="S209" s="193">
        <v>0</v>
      </c>
      <c r="T209" s="194">
        <f>S209*H209</f>
        <v>0</v>
      </c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R209" s="195" t="s">
        <v>179</v>
      </c>
      <c r="AT209" s="195" t="s">
        <v>175</v>
      </c>
      <c r="AU209" s="195" t="s">
        <v>180</v>
      </c>
      <c r="AY209" s="14" t="s">
        <v>172</v>
      </c>
      <c r="BE209" s="196">
        <f>IF(N209="základná",J209,0)</f>
        <v>0</v>
      </c>
      <c r="BF209" s="196">
        <f>IF(N209="znížená",J209,0)</f>
        <v>0</v>
      </c>
      <c r="BG209" s="196">
        <f>IF(N209="zákl. prenesená",J209,0)</f>
        <v>0</v>
      </c>
      <c r="BH209" s="196">
        <f>IF(N209="zníž. prenesená",J209,0)</f>
        <v>0</v>
      </c>
      <c r="BI209" s="196">
        <f>IF(N209="nulová",J209,0)</f>
        <v>0</v>
      </c>
      <c r="BJ209" s="14" t="s">
        <v>180</v>
      </c>
      <c r="BK209" s="196">
        <f>ROUND(I209*H209,2)</f>
        <v>0</v>
      </c>
      <c r="BL209" s="14" t="s">
        <v>179</v>
      </c>
      <c r="BM209" s="195" t="s">
        <v>219</v>
      </c>
    </row>
    <row r="210" spans="1:65" s="2" customFormat="1" ht="24.2" customHeight="1">
      <c r="A210" s="31"/>
      <c r="B210" s="32"/>
      <c r="C210" s="184" t="s">
        <v>376</v>
      </c>
      <c r="D210" s="184" t="s">
        <v>175</v>
      </c>
      <c r="E210" s="185" t="s">
        <v>221</v>
      </c>
      <c r="F210" s="186" t="s">
        <v>222</v>
      </c>
      <c r="G210" s="187" t="s">
        <v>218</v>
      </c>
      <c r="H210" s="188">
        <v>20131.2</v>
      </c>
      <c r="I210" s="189"/>
      <c r="J210" s="188">
        <f>ROUND(I210*H210,2)</f>
        <v>0</v>
      </c>
      <c r="K210" s="190"/>
      <c r="L210" s="36"/>
      <c r="M210" s="191" t="s">
        <v>1</v>
      </c>
      <c r="N210" s="192" t="s">
        <v>38</v>
      </c>
      <c r="O210" s="68"/>
      <c r="P210" s="193">
        <f>O210*H210</f>
        <v>0</v>
      </c>
      <c r="Q210" s="193">
        <v>0</v>
      </c>
      <c r="R210" s="193">
        <f>Q210*H210</f>
        <v>0</v>
      </c>
      <c r="S210" s="193">
        <v>0</v>
      </c>
      <c r="T210" s="194">
        <f>S210*H210</f>
        <v>0</v>
      </c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R210" s="195" t="s">
        <v>179</v>
      </c>
      <c r="AT210" s="195" t="s">
        <v>175</v>
      </c>
      <c r="AU210" s="195" t="s">
        <v>180</v>
      </c>
      <c r="AY210" s="14" t="s">
        <v>172</v>
      </c>
      <c r="BE210" s="196">
        <f>IF(N210="základná",J210,0)</f>
        <v>0</v>
      </c>
      <c r="BF210" s="196">
        <f>IF(N210="znížená",J210,0)</f>
        <v>0</v>
      </c>
      <c r="BG210" s="196">
        <f>IF(N210="zákl. prenesená",J210,0)</f>
        <v>0</v>
      </c>
      <c r="BH210" s="196">
        <f>IF(N210="zníž. prenesená",J210,0)</f>
        <v>0</v>
      </c>
      <c r="BI210" s="196">
        <f>IF(N210="nulová",J210,0)</f>
        <v>0</v>
      </c>
      <c r="BJ210" s="14" t="s">
        <v>180</v>
      </c>
      <c r="BK210" s="196">
        <f>ROUND(I210*H210,2)</f>
        <v>0</v>
      </c>
      <c r="BL210" s="14" t="s">
        <v>179</v>
      </c>
      <c r="BM210" s="195" t="s">
        <v>223</v>
      </c>
    </row>
    <row r="211" spans="1:65" s="12" customFormat="1" ht="22.9" customHeight="1">
      <c r="B211" s="168"/>
      <c r="C211" s="169"/>
      <c r="D211" s="170" t="s">
        <v>71</v>
      </c>
      <c r="E211" s="182" t="s">
        <v>224</v>
      </c>
      <c r="F211" s="182" t="s">
        <v>225</v>
      </c>
      <c r="G211" s="169"/>
      <c r="H211" s="169"/>
      <c r="I211" s="172"/>
      <c r="J211" s="183">
        <f>BK211</f>
        <v>0</v>
      </c>
      <c r="K211" s="169"/>
      <c r="L211" s="174"/>
      <c r="M211" s="175"/>
      <c r="N211" s="176"/>
      <c r="O211" s="176"/>
      <c r="P211" s="177">
        <f>P212</f>
        <v>0</v>
      </c>
      <c r="Q211" s="176"/>
      <c r="R211" s="177">
        <f>R212</f>
        <v>0</v>
      </c>
      <c r="S211" s="176"/>
      <c r="T211" s="178">
        <f>T212</f>
        <v>0</v>
      </c>
      <c r="AR211" s="179" t="s">
        <v>80</v>
      </c>
      <c r="AT211" s="180" t="s">
        <v>71</v>
      </c>
      <c r="AU211" s="180" t="s">
        <v>80</v>
      </c>
      <c r="AY211" s="179" t="s">
        <v>172</v>
      </c>
      <c r="BK211" s="181">
        <f>BK212</f>
        <v>0</v>
      </c>
    </row>
    <row r="212" spans="1:65" s="2" customFormat="1" ht="24.2" customHeight="1">
      <c r="A212" s="31"/>
      <c r="B212" s="32"/>
      <c r="C212" s="184" t="s">
        <v>380</v>
      </c>
      <c r="D212" s="184" t="s">
        <v>175</v>
      </c>
      <c r="E212" s="185" t="s">
        <v>227</v>
      </c>
      <c r="F212" s="186" t="s">
        <v>228</v>
      </c>
      <c r="G212" s="187" t="s">
        <v>218</v>
      </c>
      <c r="H212" s="188">
        <v>629.1</v>
      </c>
      <c r="I212" s="189"/>
      <c r="J212" s="188">
        <f>ROUND(I212*H212,2)</f>
        <v>0</v>
      </c>
      <c r="K212" s="190"/>
      <c r="L212" s="36"/>
      <c r="M212" s="191" t="s">
        <v>1</v>
      </c>
      <c r="N212" s="192" t="s">
        <v>38</v>
      </c>
      <c r="O212" s="68"/>
      <c r="P212" s="193">
        <f>O212*H212</f>
        <v>0</v>
      </c>
      <c r="Q212" s="193">
        <v>0</v>
      </c>
      <c r="R212" s="193">
        <f>Q212*H212</f>
        <v>0</v>
      </c>
      <c r="S212" s="193">
        <v>0</v>
      </c>
      <c r="T212" s="194">
        <f>S212*H212</f>
        <v>0</v>
      </c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R212" s="195" t="s">
        <v>179</v>
      </c>
      <c r="AT212" s="195" t="s">
        <v>175</v>
      </c>
      <c r="AU212" s="195" t="s">
        <v>180</v>
      </c>
      <c r="AY212" s="14" t="s">
        <v>172</v>
      </c>
      <c r="BE212" s="196">
        <f>IF(N212="základná",J212,0)</f>
        <v>0</v>
      </c>
      <c r="BF212" s="196">
        <f>IF(N212="znížená",J212,0)</f>
        <v>0</v>
      </c>
      <c r="BG212" s="196">
        <f>IF(N212="zákl. prenesená",J212,0)</f>
        <v>0</v>
      </c>
      <c r="BH212" s="196">
        <f>IF(N212="zníž. prenesená",J212,0)</f>
        <v>0</v>
      </c>
      <c r="BI212" s="196">
        <f>IF(N212="nulová",J212,0)</f>
        <v>0</v>
      </c>
      <c r="BJ212" s="14" t="s">
        <v>180</v>
      </c>
      <c r="BK212" s="196">
        <f>ROUND(I212*H212,2)</f>
        <v>0</v>
      </c>
      <c r="BL212" s="14" t="s">
        <v>179</v>
      </c>
      <c r="BM212" s="195" t="s">
        <v>229</v>
      </c>
    </row>
    <row r="213" spans="1:65" s="12" customFormat="1" ht="22.9" customHeight="1">
      <c r="B213" s="168"/>
      <c r="C213" s="169"/>
      <c r="D213" s="170" t="s">
        <v>71</v>
      </c>
      <c r="E213" s="182" t="s">
        <v>230</v>
      </c>
      <c r="F213" s="182" t="s">
        <v>231</v>
      </c>
      <c r="G213" s="169"/>
      <c r="H213" s="169"/>
      <c r="I213" s="172"/>
      <c r="J213" s="183">
        <f>BK213</f>
        <v>0</v>
      </c>
      <c r="K213" s="169"/>
      <c r="L213" s="174"/>
      <c r="M213" s="175"/>
      <c r="N213" s="176"/>
      <c r="O213" s="176"/>
      <c r="P213" s="177">
        <f>SUM(P214:P216)</f>
        <v>0</v>
      </c>
      <c r="Q213" s="176"/>
      <c r="R213" s="177">
        <f>SUM(R214:R216)</f>
        <v>0.30663500000000005</v>
      </c>
      <c r="S213" s="176"/>
      <c r="T213" s="178">
        <f>SUM(T214:T216)</f>
        <v>5.9828999999999999</v>
      </c>
      <c r="AR213" s="179" t="s">
        <v>80</v>
      </c>
      <c r="AT213" s="180" t="s">
        <v>71</v>
      </c>
      <c r="AU213" s="180" t="s">
        <v>80</v>
      </c>
      <c r="AY213" s="179" t="s">
        <v>172</v>
      </c>
      <c r="BK213" s="181">
        <f>SUM(BK214:BK216)</f>
        <v>0</v>
      </c>
    </row>
    <row r="214" spans="1:65" s="2" customFormat="1" ht="24.2" customHeight="1">
      <c r="A214" s="31"/>
      <c r="B214" s="32"/>
      <c r="C214" s="184" t="s">
        <v>8</v>
      </c>
      <c r="D214" s="184" t="s">
        <v>175</v>
      </c>
      <c r="E214" s="185" t="s">
        <v>233</v>
      </c>
      <c r="F214" s="186" t="s">
        <v>234</v>
      </c>
      <c r="G214" s="187" t="s">
        <v>235</v>
      </c>
      <c r="H214" s="188">
        <v>549.5</v>
      </c>
      <c r="I214" s="189"/>
      <c r="J214" s="188">
        <f>ROUND(I214*H214,2)</f>
        <v>0</v>
      </c>
      <c r="K214" s="190"/>
      <c r="L214" s="36"/>
      <c r="M214" s="191" t="s">
        <v>1</v>
      </c>
      <c r="N214" s="192" t="s">
        <v>38</v>
      </c>
      <c r="O214" s="68"/>
      <c r="P214" s="193">
        <f>O214*H214</f>
        <v>0</v>
      </c>
      <c r="Q214" s="193">
        <v>5.5000000000000003E-4</v>
      </c>
      <c r="R214" s="193">
        <f>Q214*H214</f>
        <v>0.30222500000000002</v>
      </c>
      <c r="S214" s="193">
        <v>0</v>
      </c>
      <c r="T214" s="194">
        <f>S214*H214</f>
        <v>0</v>
      </c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R214" s="195" t="s">
        <v>179</v>
      </c>
      <c r="AT214" s="195" t="s">
        <v>175</v>
      </c>
      <c r="AU214" s="195" t="s">
        <v>180</v>
      </c>
      <c r="AY214" s="14" t="s">
        <v>172</v>
      </c>
      <c r="BE214" s="196">
        <f>IF(N214="základná",J214,0)</f>
        <v>0</v>
      </c>
      <c r="BF214" s="196">
        <f>IF(N214="znížená",J214,0)</f>
        <v>0</v>
      </c>
      <c r="BG214" s="196">
        <f>IF(N214="zákl. prenesená",J214,0)</f>
        <v>0</v>
      </c>
      <c r="BH214" s="196">
        <f>IF(N214="zníž. prenesená",J214,0)</f>
        <v>0</v>
      </c>
      <c r="BI214" s="196">
        <f>IF(N214="nulová",J214,0)</f>
        <v>0</v>
      </c>
      <c r="BJ214" s="14" t="s">
        <v>180</v>
      </c>
      <c r="BK214" s="196">
        <f>ROUND(I214*H214,2)</f>
        <v>0</v>
      </c>
      <c r="BL214" s="14" t="s">
        <v>179</v>
      </c>
      <c r="BM214" s="195" t="s">
        <v>236</v>
      </c>
    </row>
    <row r="215" spans="1:65" s="2" customFormat="1" ht="24.2" customHeight="1">
      <c r="A215" s="31"/>
      <c r="B215" s="32"/>
      <c r="C215" s="184" t="s">
        <v>384</v>
      </c>
      <c r="D215" s="184" t="s">
        <v>175</v>
      </c>
      <c r="E215" s="185" t="s">
        <v>238</v>
      </c>
      <c r="F215" s="186" t="s">
        <v>239</v>
      </c>
      <c r="G215" s="187" t="s">
        <v>235</v>
      </c>
      <c r="H215" s="188">
        <v>29.4</v>
      </c>
      <c r="I215" s="189"/>
      <c r="J215" s="188">
        <f>ROUND(I215*H215,2)</f>
        <v>0</v>
      </c>
      <c r="K215" s="190"/>
      <c r="L215" s="36"/>
      <c r="M215" s="191" t="s">
        <v>1</v>
      </c>
      <c r="N215" s="192" t="s">
        <v>38</v>
      </c>
      <c r="O215" s="68"/>
      <c r="P215" s="193">
        <f>O215*H215</f>
        <v>0</v>
      </c>
      <c r="Q215" s="193">
        <v>1E-4</v>
      </c>
      <c r="R215" s="193">
        <f>Q215*H215</f>
        <v>2.9399999999999999E-3</v>
      </c>
      <c r="S215" s="193">
        <v>0.127</v>
      </c>
      <c r="T215" s="194">
        <f>S215*H215</f>
        <v>3.7338</v>
      </c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R215" s="195" t="s">
        <v>179</v>
      </c>
      <c r="AT215" s="195" t="s">
        <v>175</v>
      </c>
      <c r="AU215" s="195" t="s">
        <v>180</v>
      </c>
      <c r="AY215" s="14" t="s">
        <v>172</v>
      </c>
      <c r="BE215" s="196">
        <f>IF(N215="základná",J215,0)</f>
        <v>0</v>
      </c>
      <c r="BF215" s="196">
        <f>IF(N215="znížená",J215,0)</f>
        <v>0</v>
      </c>
      <c r="BG215" s="196">
        <f>IF(N215="zákl. prenesená",J215,0)</f>
        <v>0</v>
      </c>
      <c r="BH215" s="196">
        <f>IF(N215="zníž. prenesená",J215,0)</f>
        <v>0</v>
      </c>
      <c r="BI215" s="196">
        <f>IF(N215="nulová",J215,0)</f>
        <v>0</v>
      </c>
      <c r="BJ215" s="14" t="s">
        <v>180</v>
      </c>
      <c r="BK215" s="196">
        <f>ROUND(I215*H215,2)</f>
        <v>0</v>
      </c>
      <c r="BL215" s="14" t="s">
        <v>179</v>
      </c>
      <c r="BM215" s="195" t="s">
        <v>843</v>
      </c>
    </row>
    <row r="216" spans="1:65" s="2" customFormat="1" ht="24.2" customHeight="1">
      <c r="A216" s="31"/>
      <c r="B216" s="32"/>
      <c r="C216" s="184" t="s">
        <v>241</v>
      </c>
      <c r="D216" s="184" t="s">
        <v>175</v>
      </c>
      <c r="E216" s="185" t="s">
        <v>844</v>
      </c>
      <c r="F216" s="186" t="s">
        <v>845</v>
      </c>
      <c r="G216" s="187" t="s">
        <v>235</v>
      </c>
      <c r="H216" s="188">
        <v>14.7</v>
      </c>
      <c r="I216" s="189"/>
      <c r="J216" s="188">
        <f>ROUND(I216*H216,2)</f>
        <v>0</v>
      </c>
      <c r="K216" s="190"/>
      <c r="L216" s="36"/>
      <c r="M216" s="191" t="s">
        <v>1</v>
      </c>
      <c r="N216" s="192" t="s">
        <v>38</v>
      </c>
      <c r="O216" s="68"/>
      <c r="P216" s="193">
        <f>O216*H216</f>
        <v>0</v>
      </c>
      <c r="Q216" s="193">
        <v>1E-4</v>
      </c>
      <c r="R216" s="193">
        <f>Q216*H216</f>
        <v>1.47E-3</v>
      </c>
      <c r="S216" s="193">
        <v>0.153</v>
      </c>
      <c r="T216" s="194">
        <f>S216*H216</f>
        <v>2.2490999999999999</v>
      </c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R216" s="195" t="s">
        <v>179</v>
      </c>
      <c r="AT216" s="195" t="s">
        <v>175</v>
      </c>
      <c r="AU216" s="195" t="s">
        <v>180</v>
      </c>
      <c r="AY216" s="14" t="s">
        <v>172</v>
      </c>
      <c r="BE216" s="196">
        <f>IF(N216="základná",J216,0)</f>
        <v>0</v>
      </c>
      <c r="BF216" s="196">
        <f>IF(N216="znížená",J216,0)</f>
        <v>0</v>
      </c>
      <c r="BG216" s="196">
        <f>IF(N216="zákl. prenesená",J216,0)</f>
        <v>0</v>
      </c>
      <c r="BH216" s="196">
        <f>IF(N216="zníž. prenesená",J216,0)</f>
        <v>0</v>
      </c>
      <c r="BI216" s="196">
        <f>IF(N216="nulová",J216,0)</f>
        <v>0</v>
      </c>
      <c r="BJ216" s="14" t="s">
        <v>180</v>
      </c>
      <c r="BK216" s="196">
        <f>ROUND(I216*H216,2)</f>
        <v>0</v>
      </c>
      <c r="BL216" s="14" t="s">
        <v>179</v>
      </c>
      <c r="BM216" s="195" t="s">
        <v>846</v>
      </c>
    </row>
    <row r="217" spans="1:65" s="12" customFormat="1" ht="22.9" customHeight="1">
      <c r="B217" s="168"/>
      <c r="C217" s="169"/>
      <c r="D217" s="170" t="s">
        <v>71</v>
      </c>
      <c r="E217" s="182" t="s">
        <v>669</v>
      </c>
      <c r="F217" s="182" t="s">
        <v>670</v>
      </c>
      <c r="G217" s="169"/>
      <c r="H217" s="169"/>
      <c r="I217" s="172"/>
      <c r="J217" s="183">
        <f>BK217</f>
        <v>0</v>
      </c>
      <c r="K217" s="169"/>
      <c r="L217" s="174"/>
      <c r="M217" s="175"/>
      <c r="N217" s="176"/>
      <c r="O217" s="176"/>
      <c r="P217" s="177">
        <f>P218</f>
        <v>0</v>
      </c>
      <c r="Q217" s="176"/>
      <c r="R217" s="177">
        <f>R218</f>
        <v>0</v>
      </c>
      <c r="S217" s="176"/>
      <c r="T217" s="178">
        <f>T218</f>
        <v>0</v>
      </c>
      <c r="AR217" s="179" t="s">
        <v>80</v>
      </c>
      <c r="AT217" s="180" t="s">
        <v>71</v>
      </c>
      <c r="AU217" s="180" t="s">
        <v>80</v>
      </c>
      <c r="AY217" s="179" t="s">
        <v>172</v>
      </c>
      <c r="BK217" s="181">
        <f>BK218</f>
        <v>0</v>
      </c>
    </row>
    <row r="218" spans="1:65" s="2" customFormat="1" ht="24.2" customHeight="1">
      <c r="A218" s="31"/>
      <c r="B218" s="32"/>
      <c r="C218" s="184" t="s">
        <v>385</v>
      </c>
      <c r="D218" s="184" t="s">
        <v>175</v>
      </c>
      <c r="E218" s="185" t="s">
        <v>742</v>
      </c>
      <c r="F218" s="186" t="s">
        <v>743</v>
      </c>
      <c r="G218" s="187" t="s">
        <v>337</v>
      </c>
      <c r="H218" s="188">
        <v>285.8</v>
      </c>
      <c r="I218" s="189"/>
      <c r="J218" s="188">
        <f>ROUND(I218*H218,2)</f>
        <v>0</v>
      </c>
      <c r="K218" s="190"/>
      <c r="L218" s="36"/>
      <c r="M218" s="191" t="s">
        <v>1</v>
      </c>
      <c r="N218" s="192" t="s">
        <v>38</v>
      </c>
      <c r="O218" s="68"/>
      <c r="P218" s="193">
        <f>O218*H218</f>
        <v>0</v>
      </c>
      <c r="Q218" s="193">
        <v>0</v>
      </c>
      <c r="R218" s="193">
        <f>Q218*H218</f>
        <v>0</v>
      </c>
      <c r="S218" s="193">
        <v>0</v>
      </c>
      <c r="T218" s="194">
        <f>S218*H218</f>
        <v>0</v>
      </c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R218" s="195" t="s">
        <v>179</v>
      </c>
      <c r="AT218" s="195" t="s">
        <v>175</v>
      </c>
      <c r="AU218" s="195" t="s">
        <v>180</v>
      </c>
      <c r="AY218" s="14" t="s">
        <v>172</v>
      </c>
      <c r="BE218" s="196">
        <f>IF(N218="základná",J218,0)</f>
        <v>0</v>
      </c>
      <c r="BF218" s="196">
        <f>IF(N218="znížená",J218,0)</f>
        <v>0</v>
      </c>
      <c r="BG218" s="196">
        <f>IF(N218="zákl. prenesená",J218,0)</f>
        <v>0</v>
      </c>
      <c r="BH218" s="196">
        <f>IF(N218="zníž. prenesená",J218,0)</f>
        <v>0</v>
      </c>
      <c r="BI218" s="196">
        <f>IF(N218="nulová",J218,0)</f>
        <v>0</v>
      </c>
      <c r="BJ218" s="14" t="s">
        <v>180</v>
      </c>
      <c r="BK218" s="196">
        <f>ROUND(I218*H218,2)</f>
        <v>0</v>
      </c>
      <c r="BL218" s="14" t="s">
        <v>179</v>
      </c>
      <c r="BM218" s="195" t="s">
        <v>744</v>
      </c>
    </row>
    <row r="219" spans="1:65" s="12" customFormat="1" ht="25.9" customHeight="1">
      <c r="B219" s="168"/>
      <c r="C219" s="169"/>
      <c r="D219" s="170" t="s">
        <v>71</v>
      </c>
      <c r="E219" s="171" t="s">
        <v>387</v>
      </c>
      <c r="F219" s="171" t="s">
        <v>388</v>
      </c>
      <c r="G219" s="169"/>
      <c r="H219" s="169"/>
      <c r="I219" s="172"/>
      <c r="J219" s="173">
        <f>BK219</f>
        <v>0</v>
      </c>
      <c r="K219" s="169"/>
      <c r="L219" s="174"/>
      <c r="M219" s="175"/>
      <c r="N219" s="176"/>
      <c r="O219" s="176"/>
      <c r="P219" s="177">
        <f>P220+P222+P224</f>
        <v>0</v>
      </c>
      <c r="Q219" s="176"/>
      <c r="R219" s="177">
        <f>R220+R222+R224</f>
        <v>0</v>
      </c>
      <c r="S219" s="176"/>
      <c r="T219" s="178">
        <f>T220+T222+T224</f>
        <v>0</v>
      </c>
      <c r="AR219" s="179" t="s">
        <v>80</v>
      </c>
      <c r="AT219" s="180" t="s">
        <v>71</v>
      </c>
      <c r="AU219" s="180" t="s">
        <v>72</v>
      </c>
      <c r="AY219" s="179" t="s">
        <v>172</v>
      </c>
      <c r="BK219" s="181">
        <f>BK220+BK222+BK224</f>
        <v>0</v>
      </c>
    </row>
    <row r="220" spans="1:65" s="12" customFormat="1" ht="22.9" customHeight="1">
      <c r="B220" s="168"/>
      <c r="C220" s="169"/>
      <c r="D220" s="170" t="s">
        <v>71</v>
      </c>
      <c r="E220" s="182" t="s">
        <v>745</v>
      </c>
      <c r="F220" s="182" t="s">
        <v>746</v>
      </c>
      <c r="G220" s="169"/>
      <c r="H220" s="169"/>
      <c r="I220" s="172"/>
      <c r="J220" s="183">
        <f>BK220</f>
        <v>0</v>
      </c>
      <c r="K220" s="169"/>
      <c r="L220" s="174"/>
      <c r="M220" s="175"/>
      <c r="N220" s="176"/>
      <c r="O220" s="176"/>
      <c r="P220" s="177">
        <f>P221</f>
        <v>0</v>
      </c>
      <c r="Q220" s="176"/>
      <c r="R220" s="177">
        <f>R221</f>
        <v>0</v>
      </c>
      <c r="S220" s="176"/>
      <c r="T220" s="178">
        <f>T221</f>
        <v>0</v>
      </c>
      <c r="AR220" s="179" t="s">
        <v>80</v>
      </c>
      <c r="AT220" s="180" t="s">
        <v>71</v>
      </c>
      <c r="AU220" s="180" t="s">
        <v>80</v>
      </c>
      <c r="AY220" s="179" t="s">
        <v>172</v>
      </c>
      <c r="BK220" s="181">
        <f>BK221</f>
        <v>0</v>
      </c>
    </row>
    <row r="221" spans="1:65" s="2" customFormat="1" ht="24.2" customHeight="1">
      <c r="A221" s="31"/>
      <c r="B221" s="32"/>
      <c r="C221" s="184" t="s">
        <v>386</v>
      </c>
      <c r="D221" s="184" t="s">
        <v>175</v>
      </c>
      <c r="E221" s="185" t="s">
        <v>747</v>
      </c>
      <c r="F221" s="186" t="s">
        <v>748</v>
      </c>
      <c r="G221" s="187" t="s">
        <v>235</v>
      </c>
      <c r="H221" s="188">
        <v>30</v>
      </c>
      <c r="I221" s="189"/>
      <c r="J221" s="188">
        <f>ROUND(I221*H221,2)</f>
        <v>0</v>
      </c>
      <c r="K221" s="190"/>
      <c r="L221" s="36"/>
      <c r="M221" s="191" t="s">
        <v>1</v>
      </c>
      <c r="N221" s="192" t="s">
        <v>38</v>
      </c>
      <c r="O221" s="68"/>
      <c r="P221" s="193">
        <f>O221*H221</f>
        <v>0</v>
      </c>
      <c r="Q221" s="193">
        <v>0</v>
      </c>
      <c r="R221" s="193">
        <f>Q221*H221</f>
        <v>0</v>
      </c>
      <c r="S221" s="193">
        <v>0</v>
      </c>
      <c r="T221" s="194">
        <f>S221*H221</f>
        <v>0</v>
      </c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R221" s="195" t="s">
        <v>179</v>
      </c>
      <c r="AT221" s="195" t="s">
        <v>175</v>
      </c>
      <c r="AU221" s="195" t="s">
        <v>180</v>
      </c>
      <c r="AY221" s="14" t="s">
        <v>172</v>
      </c>
      <c r="BE221" s="196">
        <f>IF(N221="základná",J221,0)</f>
        <v>0</v>
      </c>
      <c r="BF221" s="196">
        <f>IF(N221="znížená",J221,0)</f>
        <v>0</v>
      </c>
      <c r="BG221" s="196">
        <f>IF(N221="zákl. prenesená",J221,0)</f>
        <v>0</v>
      </c>
      <c r="BH221" s="196">
        <f>IF(N221="zníž. prenesená",J221,0)</f>
        <v>0</v>
      </c>
      <c r="BI221" s="196">
        <f>IF(N221="nulová",J221,0)</f>
        <v>0</v>
      </c>
      <c r="BJ221" s="14" t="s">
        <v>180</v>
      </c>
      <c r="BK221" s="196">
        <f>ROUND(I221*H221,2)</f>
        <v>0</v>
      </c>
      <c r="BL221" s="14" t="s">
        <v>179</v>
      </c>
      <c r="BM221" s="195" t="s">
        <v>749</v>
      </c>
    </row>
    <row r="222" spans="1:65" s="12" customFormat="1" ht="22.9" customHeight="1">
      <c r="B222" s="168"/>
      <c r="C222" s="169"/>
      <c r="D222" s="170" t="s">
        <v>71</v>
      </c>
      <c r="E222" s="182" t="s">
        <v>389</v>
      </c>
      <c r="F222" s="182" t="s">
        <v>390</v>
      </c>
      <c r="G222" s="169"/>
      <c r="H222" s="169"/>
      <c r="I222" s="172"/>
      <c r="J222" s="183">
        <f>BK222</f>
        <v>0</v>
      </c>
      <c r="K222" s="169"/>
      <c r="L222" s="174"/>
      <c r="M222" s="175"/>
      <c r="N222" s="176"/>
      <c r="O222" s="176"/>
      <c r="P222" s="177">
        <f>P223</f>
        <v>0</v>
      </c>
      <c r="Q222" s="176"/>
      <c r="R222" s="177">
        <f>R223</f>
        <v>0</v>
      </c>
      <c r="S222" s="176"/>
      <c r="T222" s="178">
        <f>T223</f>
        <v>0</v>
      </c>
      <c r="AR222" s="179" t="s">
        <v>80</v>
      </c>
      <c r="AT222" s="180" t="s">
        <v>71</v>
      </c>
      <c r="AU222" s="180" t="s">
        <v>80</v>
      </c>
      <c r="AY222" s="179" t="s">
        <v>172</v>
      </c>
      <c r="BK222" s="181">
        <f>BK223</f>
        <v>0</v>
      </c>
    </row>
    <row r="223" spans="1:65" s="2" customFormat="1" ht="24.2" customHeight="1">
      <c r="A223" s="31"/>
      <c r="B223" s="32"/>
      <c r="C223" s="184" t="s">
        <v>391</v>
      </c>
      <c r="D223" s="184" t="s">
        <v>175</v>
      </c>
      <c r="E223" s="185" t="s">
        <v>751</v>
      </c>
      <c r="F223" s="186" t="s">
        <v>752</v>
      </c>
      <c r="G223" s="187" t="s">
        <v>235</v>
      </c>
      <c r="H223" s="188">
        <v>30</v>
      </c>
      <c r="I223" s="189"/>
      <c r="J223" s="188">
        <f>ROUND(I223*H223,2)</f>
        <v>0</v>
      </c>
      <c r="K223" s="190"/>
      <c r="L223" s="36"/>
      <c r="M223" s="191" t="s">
        <v>1</v>
      </c>
      <c r="N223" s="192" t="s">
        <v>38</v>
      </c>
      <c r="O223" s="68"/>
      <c r="P223" s="193">
        <f>O223*H223</f>
        <v>0</v>
      </c>
      <c r="Q223" s="193">
        <v>0</v>
      </c>
      <c r="R223" s="193">
        <f>Q223*H223</f>
        <v>0</v>
      </c>
      <c r="S223" s="193">
        <v>0</v>
      </c>
      <c r="T223" s="194">
        <f>S223*H223</f>
        <v>0</v>
      </c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R223" s="195" t="s">
        <v>179</v>
      </c>
      <c r="AT223" s="195" t="s">
        <v>175</v>
      </c>
      <c r="AU223" s="195" t="s">
        <v>180</v>
      </c>
      <c r="AY223" s="14" t="s">
        <v>172</v>
      </c>
      <c r="BE223" s="196">
        <f>IF(N223="základná",J223,0)</f>
        <v>0</v>
      </c>
      <c r="BF223" s="196">
        <f>IF(N223="znížená",J223,0)</f>
        <v>0</v>
      </c>
      <c r="BG223" s="196">
        <f>IF(N223="zákl. prenesená",J223,0)</f>
        <v>0</v>
      </c>
      <c r="BH223" s="196">
        <f>IF(N223="zníž. prenesená",J223,0)</f>
        <v>0</v>
      </c>
      <c r="BI223" s="196">
        <f>IF(N223="nulová",J223,0)</f>
        <v>0</v>
      </c>
      <c r="BJ223" s="14" t="s">
        <v>180</v>
      </c>
      <c r="BK223" s="196">
        <f>ROUND(I223*H223,2)</f>
        <v>0</v>
      </c>
      <c r="BL223" s="14" t="s">
        <v>179</v>
      </c>
      <c r="BM223" s="195" t="s">
        <v>753</v>
      </c>
    </row>
    <row r="224" spans="1:65" s="12" customFormat="1" ht="22.9" customHeight="1">
      <c r="B224" s="168"/>
      <c r="C224" s="169"/>
      <c r="D224" s="170" t="s">
        <v>71</v>
      </c>
      <c r="E224" s="182" t="s">
        <v>754</v>
      </c>
      <c r="F224" s="182" t="s">
        <v>755</v>
      </c>
      <c r="G224" s="169"/>
      <c r="H224" s="169"/>
      <c r="I224" s="172"/>
      <c r="J224" s="183">
        <f>BK224</f>
        <v>0</v>
      </c>
      <c r="K224" s="169"/>
      <c r="L224" s="174"/>
      <c r="M224" s="175"/>
      <c r="N224" s="176"/>
      <c r="O224" s="176"/>
      <c r="P224" s="177">
        <f>P225</f>
        <v>0</v>
      </c>
      <c r="Q224" s="176"/>
      <c r="R224" s="177">
        <f>R225</f>
        <v>0</v>
      </c>
      <c r="S224" s="176"/>
      <c r="T224" s="178">
        <f>T225</f>
        <v>0</v>
      </c>
      <c r="AR224" s="179" t="s">
        <v>80</v>
      </c>
      <c r="AT224" s="180" t="s">
        <v>71</v>
      </c>
      <c r="AU224" s="180" t="s">
        <v>80</v>
      </c>
      <c r="AY224" s="179" t="s">
        <v>172</v>
      </c>
      <c r="BK224" s="181">
        <f>BK225</f>
        <v>0</v>
      </c>
    </row>
    <row r="225" spans="1:65" s="2" customFormat="1" ht="24.2" customHeight="1">
      <c r="A225" s="31"/>
      <c r="B225" s="32"/>
      <c r="C225" s="184" t="s">
        <v>398</v>
      </c>
      <c r="D225" s="184" t="s">
        <v>175</v>
      </c>
      <c r="E225" s="185" t="s">
        <v>756</v>
      </c>
      <c r="F225" s="186" t="s">
        <v>757</v>
      </c>
      <c r="G225" s="187" t="s">
        <v>235</v>
      </c>
      <c r="H225" s="188">
        <v>30</v>
      </c>
      <c r="I225" s="189"/>
      <c r="J225" s="188">
        <f>ROUND(I225*H225,2)</f>
        <v>0</v>
      </c>
      <c r="K225" s="190"/>
      <c r="L225" s="36"/>
      <c r="M225" s="191" t="s">
        <v>1</v>
      </c>
      <c r="N225" s="192" t="s">
        <v>38</v>
      </c>
      <c r="O225" s="68"/>
      <c r="P225" s="193">
        <f>O225*H225</f>
        <v>0</v>
      </c>
      <c r="Q225" s="193">
        <v>0</v>
      </c>
      <c r="R225" s="193">
        <f>Q225*H225</f>
        <v>0</v>
      </c>
      <c r="S225" s="193">
        <v>0</v>
      </c>
      <c r="T225" s="194">
        <f>S225*H225</f>
        <v>0</v>
      </c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R225" s="195" t="s">
        <v>179</v>
      </c>
      <c r="AT225" s="195" t="s">
        <v>175</v>
      </c>
      <c r="AU225" s="195" t="s">
        <v>180</v>
      </c>
      <c r="AY225" s="14" t="s">
        <v>172</v>
      </c>
      <c r="BE225" s="196">
        <f>IF(N225="základná",J225,0)</f>
        <v>0</v>
      </c>
      <c r="BF225" s="196">
        <f>IF(N225="znížená",J225,0)</f>
        <v>0</v>
      </c>
      <c r="BG225" s="196">
        <f>IF(N225="zákl. prenesená",J225,0)</f>
        <v>0</v>
      </c>
      <c r="BH225" s="196">
        <f>IF(N225="zníž. prenesená",J225,0)</f>
        <v>0</v>
      </c>
      <c r="BI225" s="196">
        <f>IF(N225="nulová",J225,0)</f>
        <v>0</v>
      </c>
      <c r="BJ225" s="14" t="s">
        <v>180</v>
      </c>
      <c r="BK225" s="196">
        <f>ROUND(I225*H225,2)</f>
        <v>0</v>
      </c>
      <c r="BL225" s="14" t="s">
        <v>179</v>
      </c>
      <c r="BM225" s="195" t="s">
        <v>758</v>
      </c>
    </row>
    <row r="226" spans="1:65" s="12" customFormat="1" ht="25.9" customHeight="1">
      <c r="B226" s="168"/>
      <c r="C226" s="169"/>
      <c r="D226" s="170" t="s">
        <v>71</v>
      </c>
      <c r="E226" s="171" t="s">
        <v>387</v>
      </c>
      <c r="F226" s="171" t="s">
        <v>388</v>
      </c>
      <c r="G226" s="169"/>
      <c r="H226" s="169"/>
      <c r="I226" s="172"/>
      <c r="J226" s="173">
        <f>BK226</f>
        <v>0</v>
      </c>
      <c r="K226" s="169"/>
      <c r="L226" s="174"/>
      <c r="M226" s="175"/>
      <c r="N226" s="176"/>
      <c r="O226" s="176"/>
      <c r="P226" s="177">
        <f>P227+P231</f>
        <v>0</v>
      </c>
      <c r="Q226" s="176"/>
      <c r="R226" s="177">
        <f>R227+R231</f>
        <v>0</v>
      </c>
      <c r="S226" s="176"/>
      <c r="T226" s="178">
        <f>T227+T231</f>
        <v>0</v>
      </c>
      <c r="AR226" s="179" t="s">
        <v>80</v>
      </c>
      <c r="AT226" s="180" t="s">
        <v>71</v>
      </c>
      <c r="AU226" s="180" t="s">
        <v>72</v>
      </c>
      <c r="AY226" s="179" t="s">
        <v>172</v>
      </c>
      <c r="BK226" s="181">
        <f>BK227+BK231</f>
        <v>0</v>
      </c>
    </row>
    <row r="227" spans="1:65" s="12" customFormat="1" ht="22.9" customHeight="1">
      <c r="B227" s="168"/>
      <c r="C227" s="169"/>
      <c r="D227" s="170" t="s">
        <v>71</v>
      </c>
      <c r="E227" s="182" t="s">
        <v>396</v>
      </c>
      <c r="F227" s="182" t="s">
        <v>397</v>
      </c>
      <c r="G227" s="169"/>
      <c r="H227" s="169"/>
      <c r="I227" s="172"/>
      <c r="J227" s="183">
        <f>BK227</f>
        <v>0</v>
      </c>
      <c r="K227" s="169"/>
      <c r="L227" s="174"/>
      <c r="M227" s="175"/>
      <c r="N227" s="176"/>
      <c r="O227" s="176"/>
      <c r="P227" s="177">
        <f>SUM(P228:P230)</f>
        <v>0</v>
      </c>
      <c r="Q227" s="176"/>
      <c r="R227" s="177">
        <f>SUM(R228:R230)</f>
        <v>0</v>
      </c>
      <c r="S227" s="176"/>
      <c r="T227" s="178">
        <f>SUM(T228:T230)</f>
        <v>0</v>
      </c>
      <c r="AR227" s="179" t="s">
        <v>80</v>
      </c>
      <c r="AT227" s="180" t="s">
        <v>71</v>
      </c>
      <c r="AU227" s="180" t="s">
        <v>80</v>
      </c>
      <c r="AY227" s="179" t="s">
        <v>172</v>
      </c>
      <c r="BK227" s="181">
        <f>SUM(BK228:BK230)</f>
        <v>0</v>
      </c>
    </row>
    <row r="228" spans="1:65" s="2" customFormat="1" ht="24.2" customHeight="1">
      <c r="A228" s="31"/>
      <c r="B228" s="32"/>
      <c r="C228" s="184" t="s">
        <v>402</v>
      </c>
      <c r="D228" s="184" t="s">
        <v>175</v>
      </c>
      <c r="E228" s="185" t="s">
        <v>399</v>
      </c>
      <c r="F228" s="186" t="s">
        <v>400</v>
      </c>
      <c r="G228" s="187" t="s">
        <v>394</v>
      </c>
      <c r="H228" s="188">
        <v>46.9</v>
      </c>
      <c r="I228" s="189"/>
      <c r="J228" s="188">
        <f>ROUND(I228*H228,2)</f>
        <v>0</v>
      </c>
      <c r="K228" s="190"/>
      <c r="L228" s="36"/>
      <c r="M228" s="191" t="s">
        <v>1</v>
      </c>
      <c r="N228" s="192" t="s">
        <v>38</v>
      </c>
      <c r="O228" s="68"/>
      <c r="P228" s="193">
        <f>O228*H228</f>
        <v>0</v>
      </c>
      <c r="Q228" s="193">
        <v>0</v>
      </c>
      <c r="R228" s="193">
        <f>Q228*H228</f>
        <v>0</v>
      </c>
      <c r="S228" s="193">
        <v>0</v>
      </c>
      <c r="T228" s="194">
        <f>S228*H228</f>
        <v>0</v>
      </c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R228" s="195" t="s">
        <v>179</v>
      </c>
      <c r="AT228" s="195" t="s">
        <v>175</v>
      </c>
      <c r="AU228" s="195" t="s">
        <v>180</v>
      </c>
      <c r="AY228" s="14" t="s">
        <v>172</v>
      </c>
      <c r="BE228" s="196">
        <f>IF(N228="základná",J228,0)</f>
        <v>0</v>
      </c>
      <c r="BF228" s="196">
        <f>IF(N228="znížená",J228,0)</f>
        <v>0</v>
      </c>
      <c r="BG228" s="196">
        <f>IF(N228="zákl. prenesená",J228,0)</f>
        <v>0</v>
      </c>
      <c r="BH228" s="196">
        <f>IF(N228="zníž. prenesená",J228,0)</f>
        <v>0</v>
      </c>
      <c r="BI228" s="196">
        <f>IF(N228="nulová",J228,0)</f>
        <v>0</v>
      </c>
      <c r="BJ228" s="14" t="s">
        <v>180</v>
      </c>
      <c r="BK228" s="196">
        <f>ROUND(I228*H228,2)</f>
        <v>0</v>
      </c>
      <c r="BL228" s="14" t="s">
        <v>179</v>
      </c>
      <c r="BM228" s="195" t="s">
        <v>847</v>
      </c>
    </row>
    <row r="229" spans="1:65" s="2" customFormat="1" ht="24.2" customHeight="1">
      <c r="A229" s="31"/>
      <c r="B229" s="32"/>
      <c r="C229" s="184" t="s">
        <v>406</v>
      </c>
      <c r="D229" s="184" t="s">
        <v>175</v>
      </c>
      <c r="E229" s="185" t="s">
        <v>399</v>
      </c>
      <c r="F229" s="186" t="s">
        <v>400</v>
      </c>
      <c r="G229" s="187" t="s">
        <v>394</v>
      </c>
      <c r="H229" s="188">
        <v>46.9</v>
      </c>
      <c r="I229" s="189"/>
      <c r="J229" s="188">
        <f>ROUND(I229*H229,2)</f>
        <v>0</v>
      </c>
      <c r="K229" s="190"/>
      <c r="L229" s="36"/>
      <c r="M229" s="191" t="s">
        <v>1</v>
      </c>
      <c r="N229" s="192" t="s">
        <v>38</v>
      </c>
      <c r="O229" s="68"/>
      <c r="P229" s="193">
        <f>O229*H229</f>
        <v>0</v>
      </c>
      <c r="Q229" s="193">
        <v>0</v>
      </c>
      <c r="R229" s="193">
        <f>Q229*H229</f>
        <v>0</v>
      </c>
      <c r="S229" s="193">
        <v>0</v>
      </c>
      <c r="T229" s="194">
        <f>S229*H229</f>
        <v>0</v>
      </c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R229" s="195" t="s">
        <v>179</v>
      </c>
      <c r="AT229" s="195" t="s">
        <v>175</v>
      </c>
      <c r="AU229" s="195" t="s">
        <v>180</v>
      </c>
      <c r="AY229" s="14" t="s">
        <v>172</v>
      </c>
      <c r="BE229" s="196">
        <f>IF(N229="základná",J229,0)</f>
        <v>0</v>
      </c>
      <c r="BF229" s="196">
        <f>IF(N229="znížená",J229,0)</f>
        <v>0</v>
      </c>
      <c r="BG229" s="196">
        <f>IF(N229="zákl. prenesená",J229,0)</f>
        <v>0</v>
      </c>
      <c r="BH229" s="196">
        <f>IF(N229="zníž. prenesená",J229,0)</f>
        <v>0</v>
      </c>
      <c r="BI229" s="196">
        <f>IF(N229="nulová",J229,0)</f>
        <v>0</v>
      </c>
      <c r="BJ229" s="14" t="s">
        <v>180</v>
      </c>
      <c r="BK229" s="196">
        <f>ROUND(I229*H229,2)</f>
        <v>0</v>
      </c>
      <c r="BL229" s="14" t="s">
        <v>179</v>
      </c>
      <c r="BM229" s="195" t="s">
        <v>401</v>
      </c>
    </row>
    <row r="230" spans="1:65" s="2" customFormat="1" ht="24.2" customHeight="1">
      <c r="A230" s="31"/>
      <c r="B230" s="32"/>
      <c r="C230" s="184" t="s">
        <v>412</v>
      </c>
      <c r="D230" s="184" t="s">
        <v>175</v>
      </c>
      <c r="E230" s="185" t="s">
        <v>403</v>
      </c>
      <c r="F230" s="186" t="s">
        <v>404</v>
      </c>
      <c r="G230" s="187" t="s">
        <v>394</v>
      </c>
      <c r="H230" s="188">
        <v>46.9</v>
      </c>
      <c r="I230" s="189"/>
      <c r="J230" s="188">
        <f>ROUND(I230*H230,2)</f>
        <v>0</v>
      </c>
      <c r="K230" s="190"/>
      <c r="L230" s="36"/>
      <c r="M230" s="191" t="s">
        <v>1</v>
      </c>
      <c r="N230" s="192" t="s">
        <v>38</v>
      </c>
      <c r="O230" s="68"/>
      <c r="P230" s="193">
        <f>O230*H230</f>
        <v>0</v>
      </c>
      <c r="Q230" s="193">
        <v>0</v>
      </c>
      <c r="R230" s="193">
        <f>Q230*H230</f>
        <v>0</v>
      </c>
      <c r="S230" s="193">
        <v>0</v>
      </c>
      <c r="T230" s="194">
        <f>S230*H230</f>
        <v>0</v>
      </c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R230" s="195" t="s">
        <v>179</v>
      </c>
      <c r="AT230" s="195" t="s">
        <v>175</v>
      </c>
      <c r="AU230" s="195" t="s">
        <v>180</v>
      </c>
      <c r="AY230" s="14" t="s">
        <v>172</v>
      </c>
      <c r="BE230" s="196">
        <f>IF(N230="základná",J230,0)</f>
        <v>0</v>
      </c>
      <c r="BF230" s="196">
        <f>IF(N230="znížená",J230,0)</f>
        <v>0</v>
      </c>
      <c r="BG230" s="196">
        <f>IF(N230="zákl. prenesená",J230,0)</f>
        <v>0</v>
      </c>
      <c r="BH230" s="196">
        <f>IF(N230="zníž. prenesená",J230,0)</f>
        <v>0</v>
      </c>
      <c r="BI230" s="196">
        <f>IF(N230="nulová",J230,0)</f>
        <v>0</v>
      </c>
      <c r="BJ230" s="14" t="s">
        <v>180</v>
      </c>
      <c r="BK230" s="196">
        <f>ROUND(I230*H230,2)</f>
        <v>0</v>
      </c>
      <c r="BL230" s="14" t="s">
        <v>179</v>
      </c>
      <c r="BM230" s="195" t="s">
        <v>405</v>
      </c>
    </row>
    <row r="231" spans="1:65" s="12" customFormat="1" ht="22.9" customHeight="1">
      <c r="B231" s="168"/>
      <c r="C231" s="169"/>
      <c r="D231" s="170" t="s">
        <v>71</v>
      </c>
      <c r="E231" s="182" t="s">
        <v>389</v>
      </c>
      <c r="F231" s="182" t="s">
        <v>390</v>
      </c>
      <c r="G231" s="169"/>
      <c r="H231" s="169"/>
      <c r="I231" s="172"/>
      <c r="J231" s="183">
        <f>BK231</f>
        <v>0</v>
      </c>
      <c r="K231" s="169"/>
      <c r="L231" s="174"/>
      <c r="M231" s="175"/>
      <c r="N231" s="176"/>
      <c r="O231" s="176"/>
      <c r="P231" s="177">
        <f>SUM(P232:P233)</f>
        <v>0</v>
      </c>
      <c r="Q231" s="176"/>
      <c r="R231" s="177">
        <f>SUM(R232:R233)</f>
        <v>0</v>
      </c>
      <c r="S231" s="176"/>
      <c r="T231" s="178">
        <f>SUM(T232:T233)</f>
        <v>0</v>
      </c>
      <c r="AR231" s="179" t="s">
        <v>80</v>
      </c>
      <c r="AT231" s="180" t="s">
        <v>71</v>
      </c>
      <c r="AU231" s="180" t="s">
        <v>80</v>
      </c>
      <c r="AY231" s="179" t="s">
        <v>172</v>
      </c>
      <c r="BK231" s="181">
        <f>SUM(BK232:BK233)</f>
        <v>0</v>
      </c>
    </row>
    <row r="232" spans="1:65" s="2" customFormat="1" ht="24.2" customHeight="1">
      <c r="A232" s="31"/>
      <c r="B232" s="32"/>
      <c r="C232" s="184" t="s">
        <v>416</v>
      </c>
      <c r="D232" s="184" t="s">
        <v>175</v>
      </c>
      <c r="E232" s="185" t="s">
        <v>407</v>
      </c>
      <c r="F232" s="186" t="s">
        <v>408</v>
      </c>
      <c r="G232" s="187" t="s">
        <v>394</v>
      </c>
      <c r="H232" s="188">
        <v>46.9</v>
      </c>
      <c r="I232" s="189"/>
      <c r="J232" s="188">
        <f>ROUND(I232*H232,2)</f>
        <v>0</v>
      </c>
      <c r="K232" s="190"/>
      <c r="L232" s="36"/>
      <c r="M232" s="191" t="s">
        <v>1</v>
      </c>
      <c r="N232" s="192" t="s">
        <v>38</v>
      </c>
      <c r="O232" s="68"/>
      <c r="P232" s="193">
        <f>O232*H232</f>
        <v>0</v>
      </c>
      <c r="Q232" s="193">
        <v>0</v>
      </c>
      <c r="R232" s="193">
        <f>Q232*H232</f>
        <v>0</v>
      </c>
      <c r="S232" s="193">
        <v>0</v>
      </c>
      <c r="T232" s="194">
        <f>S232*H232</f>
        <v>0</v>
      </c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R232" s="195" t="s">
        <v>179</v>
      </c>
      <c r="AT232" s="195" t="s">
        <v>175</v>
      </c>
      <c r="AU232" s="195" t="s">
        <v>180</v>
      </c>
      <c r="AY232" s="14" t="s">
        <v>172</v>
      </c>
      <c r="BE232" s="196">
        <f>IF(N232="základná",J232,0)</f>
        <v>0</v>
      </c>
      <c r="BF232" s="196">
        <f>IF(N232="znížená",J232,0)</f>
        <v>0</v>
      </c>
      <c r="BG232" s="196">
        <f>IF(N232="zákl. prenesená",J232,0)</f>
        <v>0</v>
      </c>
      <c r="BH232" s="196">
        <f>IF(N232="zníž. prenesená",J232,0)</f>
        <v>0</v>
      </c>
      <c r="BI232" s="196">
        <f>IF(N232="nulová",J232,0)</f>
        <v>0</v>
      </c>
      <c r="BJ232" s="14" t="s">
        <v>180</v>
      </c>
      <c r="BK232" s="196">
        <f>ROUND(I232*H232,2)</f>
        <v>0</v>
      </c>
      <c r="BL232" s="14" t="s">
        <v>179</v>
      </c>
      <c r="BM232" s="195" t="s">
        <v>848</v>
      </c>
    </row>
    <row r="233" spans="1:65" s="2" customFormat="1" ht="37.9" customHeight="1">
      <c r="A233" s="31"/>
      <c r="B233" s="32"/>
      <c r="C233" s="184" t="s">
        <v>422</v>
      </c>
      <c r="D233" s="184" t="s">
        <v>175</v>
      </c>
      <c r="E233" s="185" t="s">
        <v>392</v>
      </c>
      <c r="F233" s="186" t="s">
        <v>393</v>
      </c>
      <c r="G233" s="187" t="s">
        <v>394</v>
      </c>
      <c r="H233" s="188">
        <v>1500.8</v>
      </c>
      <c r="I233" s="189"/>
      <c r="J233" s="188">
        <f>ROUND(I233*H233,2)</f>
        <v>0</v>
      </c>
      <c r="K233" s="190"/>
      <c r="L233" s="36"/>
      <c r="M233" s="191" t="s">
        <v>1</v>
      </c>
      <c r="N233" s="192" t="s">
        <v>38</v>
      </c>
      <c r="O233" s="68"/>
      <c r="P233" s="193">
        <f>O233*H233</f>
        <v>0</v>
      </c>
      <c r="Q233" s="193">
        <v>0</v>
      </c>
      <c r="R233" s="193">
        <f>Q233*H233</f>
        <v>0</v>
      </c>
      <c r="S233" s="193">
        <v>0</v>
      </c>
      <c r="T233" s="194">
        <f>S233*H233</f>
        <v>0</v>
      </c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R233" s="195" t="s">
        <v>179</v>
      </c>
      <c r="AT233" s="195" t="s">
        <v>175</v>
      </c>
      <c r="AU233" s="195" t="s">
        <v>180</v>
      </c>
      <c r="AY233" s="14" t="s">
        <v>172</v>
      </c>
      <c r="BE233" s="196">
        <f>IF(N233="základná",J233,0)</f>
        <v>0</v>
      </c>
      <c r="BF233" s="196">
        <f>IF(N233="znížená",J233,0)</f>
        <v>0</v>
      </c>
      <c r="BG233" s="196">
        <f>IF(N233="zákl. prenesená",J233,0)</f>
        <v>0</v>
      </c>
      <c r="BH233" s="196">
        <f>IF(N233="zníž. prenesená",J233,0)</f>
        <v>0</v>
      </c>
      <c r="BI233" s="196">
        <f>IF(N233="nulová",J233,0)</f>
        <v>0</v>
      </c>
      <c r="BJ233" s="14" t="s">
        <v>180</v>
      </c>
      <c r="BK233" s="196">
        <f>ROUND(I233*H233,2)</f>
        <v>0</v>
      </c>
      <c r="BL233" s="14" t="s">
        <v>179</v>
      </c>
      <c r="BM233" s="195" t="s">
        <v>849</v>
      </c>
    </row>
    <row r="234" spans="1:65" s="12" customFormat="1" ht="25.9" customHeight="1">
      <c r="B234" s="168"/>
      <c r="C234" s="169"/>
      <c r="D234" s="170" t="s">
        <v>71</v>
      </c>
      <c r="E234" s="171" t="s">
        <v>387</v>
      </c>
      <c r="F234" s="171" t="s">
        <v>388</v>
      </c>
      <c r="G234" s="169"/>
      <c r="H234" s="169"/>
      <c r="I234" s="172"/>
      <c r="J234" s="173">
        <f>BK234</f>
        <v>0</v>
      </c>
      <c r="K234" s="169"/>
      <c r="L234" s="174"/>
      <c r="M234" s="175"/>
      <c r="N234" s="176"/>
      <c r="O234" s="176"/>
      <c r="P234" s="177">
        <f>P235+P238+P241</f>
        <v>0</v>
      </c>
      <c r="Q234" s="176"/>
      <c r="R234" s="177">
        <f>R235+R238+R241</f>
        <v>153.36517000000001</v>
      </c>
      <c r="S234" s="176"/>
      <c r="T234" s="178">
        <f>T235+T238+T241</f>
        <v>0</v>
      </c>
      <c r="AR234" s="179" t="s">
        <v>80</v>
      </c>
      <c r="AT234" s="180" t="s">
        <v>71</v>
      </c>
      <c r="AU234" s="180" t="s">
        <v>72</v>
      </c>
      <c r="AY234" s="179" t="s">
        <v>172</v>
      </c>
      <c r="BK234" s="181">
        <f>BK235+BK238+BK241</f>
        <v>0</v>
      </c>
    </row>
    <row r="235" spans="1:65" s="12" customFormat="1" ht="22.9" customHeight="1">
      <c r="B235" s="168"/>
      <c r="C235" s="169"/>
      <c r="D235" s="170" t="s">
        <v>71</v>
      </c>
      <c r="E235" s="182" t="s">
        <v>410</v>
      </c>
      <c r="F235" s="182" t="s">
        <v>411</v>
      </c>
      <c r="G235" s="169"/>
      <c r="H235" s="169"/>
      <c r="I235" s="172"/>
      <c r="J235" s="183">
        <f>BK235</f>
        <v>0</v>
      </c>
      <c r="K235" s="169"/>
      <c r="L235" s="174"/>
      <c r="M235" s="175"/>
      <c r="N235" s="176"/>
      <c r="O235" s="176"/>
      <c r="P235" s="177">
        <f>SUM(P236:P237)</f>
        <v>0</v>
      </c>
      <c r="Q235" s="176"/>
      <c r="R235" s="177">
        <f>SUM(R236:R237)</f>
        <v>0</v>
      </c>
      <c r="S235" s="176"/>
      <c r="T235" s="178">
        <f>SUM(T236:T237)</f>
        <v>0</v>
      </c>
      <c r="AR235" s="179" t="s">
        <v>80</v>
      </c>
      <c r="AT235" s="180" t="s">
        <v>71</v>
      </c>
      <c r="AU235" s="180" t="s">
        <v>80</v>
      </c>
      <c r="AY235" s="179" t="s">
        <v>172</v>
      </c>
      <c r="BK235" s="181">
        <f>SUM(BK236:BK237)</f>
        <v>0</v>
      </c>
    </row>
    <row r="236" spans="1:65" s="2" customFormat="1" ht="24.2" customHeight="1">
      <c r="A236" s="31"/>
      <c r="B236" s="32"/>
      <c r="C236" s="184" t="s">
        <v>426</v>
      </c>
      <c r="D236" s="184" t="s">
        <v>175</v>
      </c>
      <c r="E236" s="185" t="s">
        <v>413</v>
      </c>
      <c r="F236" s="186" t="s">
        <v>414</v>
      </c>
      <c r="G236" s="187" t="s">
        <v>394</v>
      </c>
      <c r="H236" s="188">
        <v>46.9</v>
      </c>
      <c r="I236" s="189"/>
      <c r="J236" s="188">
        <f>ROUND(I236*H236,2)</f>
        <v>0</v>
      </c>
      <c r="K236" s="190"/>
      <c r="L236" s="36"/>
      <c r="M236" s="191" t="s">
        <v>1</v>
      </c>
      <c r="N236" s="192" t="s">
        <v>38</v>
      </c>
      <c r="O236" s="68"/>
      <c r="P236" s="193">
        <f>O236*H236</f>
        <v>0</v>
      </c>
      <c r="Q236" s="193">
        <v>0</v>
      </c>
      <c r="R236" s="193">
        <f>Q236*H236</f>
        <v>0</v>
      </c>
      <c r="S236" s="193">
        <v>0</v>
      </c>
      <c r="T236" s="194">
        <f>S236*H236</f>
        <v>0</v>
      </c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R236" s="195" t="s">
        <v>179</v>
      </c>
      <c r="AT236" s="195" t="s">
        <v>175</v>
      </c>
      <c r="AU236" s="195" t="s">
        <v>180</v>
      </c>
      <c r="AY236" s="14" t="s">
        <v>172</v>
      </c>
      <c r="BE236" s="196">
        <f>IF(N236="základná",J236,0)</f>
        <v>0</v>
      </c>
      <c r="BF236" s="196">
        <f>IF(N236="znížená",J236,0)</f>
        <v>0</v>
      </c>
      <c r="BG236" s="196">
        <f>IF(N236="zákl. prenesená",J236,0)</f>
        <v>0</v>
      </c>
      <c r="BH236" s="196">
        <f>IF(N236="zníž. prenesená",J236,0)</f>
        <v>0</v>
      </c>
      <c r="BI236" s="196">
        <f>IF(N236="nulová",J236,0)</f>
        <v>0</v>
      </c>
      <c r="BJ236" s="14" t="s">
        <v>180</v>
      </c>
      <c r="BK236" s="196">
        <f>ROUND(I236*H236,2)</f>
        <v>0</v>
      </c>
      <c r="BL236" s="14" t="s">
        <v>179</v>
      </c>
      <c r="BM236" s="195" t="s">
        <v>415</v>
      </c>
    </row>
    <row r="237" spans="1:65" s="2" customFormat="1" ht="24.2" customHeight="1">
      <c r="A237" s="31"/>
      <c r="B237" s="32"/>
      <c r="C237" s="184" t="s">
        <v>432</v>
      </c>
      <c r="D237" s="184" t="s">
        <v>175</v>
      </c>
      <c r="E237" s="185" t="s">
        <v>760</v>
      </c>
      <c r="F237" s="186" t="s">
        <v>761</v>
      </c>
      <c r="G237" s="187" t="s">
        <v>394</v>
      </c>
      <c r="H237" s="188">
        <v>1.44</v>
      </c>
      <c r="I237" s="189"/>
      <c r="J237" s="188">
        <f>ROUND(I237*H237,2)</f>
        <v>0</v>
      </c>
      <c r="K237" s="190"/>
      <c r="L237" s="36"/>
      <c r="M237" s="191" t="s">
        <v>1</v>
      </c>
      <c r="N237" s="192" t="s">
        <v>38</v>
      </c>
      <c r="O237" s="68"/>
      <c r="P237" s="193">
        <f>O237*H237</f>
        <v>0</v>
      </c>
      <c r="Q237" s="193">
        <v>0</v>
      </c>
      <c r="R237" s="193">
        <f>Q237*H237</f>
        <v>0</v>
      </c>
      <c r="S237" s="193">
        <v>0</v>
      </c>
      <c r="T237" s="194">
        <f>S237*H237</f>
        <v>0</v>
      </c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R237" s="195" t="s">
        <v>179</v>
      </c>
      <c r="AT237" s="195" t="s">
        <v>175</v>
      </c>
      <c r="AU237" s="195" t="s">
        <v>180</v>
      </c>
      <c r="AY237" s="14" t="s">
        <v>172</v>
      </c>
      <c r="BE237" s="196">
        <f>IF(N237="základná",J237,0)</f>
        <v>0</v>
      </c>
      <c r="BF237" s="196">
        <f>IF(N237="znížená",J237,0)</f>
        <v>0</v>
      </c>
      <c r="BG237" s="196">
        <f>IF(N237="zákl. prenesená",J237,0)</f>
        <v>0</v>
      </c>
      <c r="BH237" s="196">
        <f>IF(N237="zníž. prenesená",J237,0)</f>
        <v>0</v>
      </c>
      <c r="BI237" s="196">
        <f>IF(N237="nulová",J237,0)</f>
        <v>0</v>
      </c>
      <c r="BJ237" s="14" t="s">
        <v>180</v>
      </c>
      <c r="BK237" s="196">
        <f>ROUND(I237*H237,2)</f>
        <v>0</v>
      </c>
      <c r="BL237" s="14" t="s">
        <v>179</v>
      </c>
      <c r="BM237" s="195" t="s">
        <v>762</v>
      </c>
    </row>
    <row r="238" spans="1:65" s="12" customFormat="1" ht="22.9" customHeight="1">
      <c r="B238" s="168"/>
      <c r="C238" s="169"/>
      <c r="D238" s="170" t="s">
        <v>71</v>
      </c>
      <c r="E238" s="182" t="s">
        <v>420</v>
      </c>
      <c r="F238" s="182" t="s">
        <v>421</v>
      </c>
      <c r="G238" s="169"/>
      <c r="H238" s="169"/>
      <c r="I238" s="172"/>
      <c r="J238" s="183">
        <f>BK238</f>
        <v>0</v>
      </c>
      <c r="K238" s="169"/>
      <c r="L238" s="174"/>
      <c r="M238" s="175"/>
      <c r="N238" s="176"/>
      <c r="O238" s="176"/>
      <c r="P238" s="177">
        <f>SUM(P239:P240)</f>
        <v>0</v>
      </c>
      <c r="Q238" s="176"/>
      <c r="R238" s="177">
        <f>SUM(R239:R240)</f>
        <v>153.36517000000001</v>
      </c>
      <c r="S238" s="176"/>
      <c r="T238" s="178">
        <f>SUM(T239:T240)</f>
        <v>0</v>
      </c>
      <c r="AR238" s="179" t="s">
        <v>80</v>
      </c>
      <c r="AT238" s="180" t="s">
        <v>71</v>
      </c>
      <c r="AU238" s="180" t="s">
        <v>80</v>
      </c>
      <c r="AY238" s="179" t="s">
        <v>172</v>
      </c>
      <c r="BK238" s="181">
        <f>SUM(BK239:BK240)</f>
        <v>0</v>
      </c>
    </row>
    <row r="239" spans="1:65" s="2" customFormat="1" ht="24.2" customHeight="1">
      <c r="A239" s="31"/>
      <c r="B239" s="32"/>
      <c r="C239" s="184" t="s">
        <v>438</v>
      </c>
      <c r="D239" s="184" t="s">
        <v>175</v>
      </c>
      <c r="E239" s="185" t="s">
        <v>423</v>
      </c>
      <c r="F239" s="186" t="s">
        <v>424</v>
      </c>
      <c r="G239" s="187" t="s">
        <v>394</v>
      </c>
      <c r="H239" s="188">
        <v>75</v>
      </c>
      <c r="I239" s="189"/>
      <c r="J239" s="188">
        <f>ROUND(I239*H239,2)</f>
        <v>0</v>
      </c>
      <c r="K239" s="190"/>
      <c r="L239" s="36"/>
      <c r="M239" s="191" t="s">
        <v>1</v>
      </c>
      <c r="N239" s="192" t="s">
        <v>38</v>
      </c>
      <c r="O239" s="68"/>
      <c r="P239" s="193">
        <f>O239*H239</f>
        <v>0</v>
      </c>
      <c r="Q239" s="193">
        <v>0</v>
      </c>
      <c r="R239" s="193">
        <f>Q239*H239</f>
        <v>0</v>
      </c>
      <c r="S239" s="193">
        <v>0</v>
      </c>
      <c r="T239" s="194">
        <f>S239*H239</f>
        <v>0</v>
      </c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R239" s="195" t="s">
        <v>179</v>
      </c>
      <c r="AT239" s="195" t="s">
        <v>175</v>
      </c>
      <c r="AU239" s="195" t="s">
        <v>180</v>
      </c>
      <c r="AY239" s="14" t="s">
        <v>172</v>
      </c>
      <c r="BE239" s="196">
        <f>IF(N239="základná",J239,0)</f>
        <v>0</v>
      </c>
      <c r="BF239" s="196">
        <f>IF(N239="znížená",J239,0)</f>
        <v>0</v>
      </c>
      <c r="BG239" s="196">
        <f>IF(N239="zákl. prenesená",J239,0)</f>
        <v>0</v>
      </c>
      <c r="BH239" s="196">
        <f>IF(N239="zníž. prenesená",J239,0)</f>
        <v>0</v>
      </c>
      <c r="BI239" s="196">
        <f>IF(N239="nulová",J239,0)</f>
        <v>0</v>
      </c>
      <c r="BJ239" s="14" t="s">
        <v>180</v>
      </c>
      <c r="BK239" s="196">
        <f>ROUND(I239*H239,2)</f>
        <v>0</v>
      </c>
      <c r="BL239" s="14" t="s">
        <v>179</v>
      </c>
      <c r="BM239" s="195" t="s">
        <v>425</v>
      </c>
    </row>
    <row r="240" spans="1:65" s="2" customFormat="1" ht="14.45" customHeight="1">
      <c r="A240" s="31"/>
      <c r="B240" s="32"/>
      <c r="C240" s="197" t="s">
        <v>444</v>
      </c>
      <c r="D240" s="197" t="s">
        <v>256</v>
      </c>
      <c r="E240" s="198" t="s">
        <v>427</v>
      </c>
      <c r="F240" s="199" t="s">
        <v>428</v>
      </c>
      <c r="G240" s="200" t="s">
        <v>394</v>
      </c>
      <c r="H240" s="201">
        <v>90.91</v>
      </c>
      <c r="I240" s="202"/>
      <c r="J240" s="201">
        <f>ROUND(I240*H240,2)</f>
        <v>0</v>
      </c>
      <c r="K240" s="203"/>
      <c r="L240" s="204"/>
      <c r="M240" s="205" t="s">
        <v>1</v>
      </c>
      <c r="N240" s="206" t="s">
        <v>38</v>
      </c>
      <c r="O240" s="68"/>
      <c r="P240" s="193">
        <f>O240*H240</f>
        <v>0</v>
      </c>
      <c r="Q240" s="193">
        <v>1.6870000000000001</v>
      </c>
      <c r="R240" s="193">
        <f>Q240*H240</f>
        <v>153.36517000000001</v>
      </c>
      <c r="S240" s="193">
        <v>0</v>
      </c>
      <c r="T240" s="194">
        <f>S240*H240</f>
        <v>0</v>
      </c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R240" s="195" t="s">
        <v>220</v>
      </c>
      <c r="AT240" s="195" t="s">
        <v>256</v>
      </c>
      <c r="AU240" s="195" t="s">
        <v>180</v>
      </c>
      <c r="AY240" s="14" t="s">
        <v>172</v>
      </c>
      <c r="BE240" s="196">
        <f>IF(N240="základná",J240,0)</f>
        <v>0</v>
      </c>
      <c r="BF240" s="196">
        <f>IF(N240="znížená",J240,0)</f>
        <v>0</v>
      </c>
      <c r="BG240" s="196">
        <f>IF(N240="zákl. prenesená",J240,0)</f>
        <v>0</v>
      </c>
      <c r="BH240" s="196">
        <f>IF(N240="zníž. prenesená",J240,0)</f>
        <v>0</v>
      </c>
      <c r="BI240" s="196">
        <f>IF(N240="nulová",J240,0)</f>
        <v>0</v>
      </c>
      <c r="BJ240" s="14" t="s">
        <v>180</v>
      </c>
      <c r="BK240" s="196">
        <f>ROUND(I240*H240,2)</f>
        <v>0</v>
      </c>
      <c r="BL240" s="14" t="s">
        <v>179</v>
      </c>
      <c r="BM240" s="195" t="s">
        <v>429</v>
      </c>
    </row>
    <row r="241" spans="1:65" s="12" customFormat="1" ht="22.9" customHeight="1">
      <c r="B241" s="168"/>
      <c r="C241" s="169"/>
      <c r="D241" s="170" t="s">
        <v>71</v>
      </c>
      <c r="E241" s="182" t="s">
        <v>430</v>
      </c>
      <c r="F241" s="182" t="s">
        <v>431</v>
      </c>
      <c r="G241" s="169"/>
      <c r="H241" s="169"/>
      <c r="I241" s="172"/>
      <c r="J241" s="183">
        <f>BK241</f>
        <v>0</v>
      </c>
      <c r="K241" s="169"/>
      <c r="L241" s="174"/>
      <c r="M241" s="175"/>
      <c r="N241" s="176"/>
      <c r="O241" s="176"/>
      <c r="P241" s="177">
        <f>P242</f>
        <v>0</v>
      </c>
      <c r="Q241" s="176"/>
      <c r="R241" s="177">
        <f>R242</f>
        <v>0</v>
      </c>
      <c r="S241" s="176"/>
      <c r="T241" s="178">
        <f>T242</f>
        <v>0</v>
      </c>
      <c r="AR241" s="179" t="s">
        <v>80</v>
      </c>
      <c r="AT241" s="180" t="s">
        <v>71</v>
      </c>
      <c r="AU241" s="180" t="s">
        <v>80</v>
      </c>
      <c r="AY241" s="179" t="s">
        <v>172</v>
      </c>
      <c r="BK241" s="181">
        <f>BK242</f>
        <v>0</v>
      </c>
    </row>
    <row r="242" spans="1:65" s="2" customFormat="1" ht="24.2" customHeight="1">
      <c r="A242" s="31"/>
      <c r="B242" s="32"/>
      <c r="C242" s="184" t="s">
        <v>450</v>
      </c>
      <c r="D242" s="184" t="s">
        <v>175</v>
      </c>
      <c r="E242" s="185" t="s">
        <v>433</v>
      </c>
      <c r="F242" s="186" t="s">
        <v>434</v>
      </c>
      <c r="G242" s="187" t="s">
        <v>235</v>
      </c>
      <c r="H242" s="188">
        <v>719.2</v>
      </c>
      <c r="I242" s="189"/>
      <c r="J242" s="188">
        <f>ROUND(I242*H242,2)</f>
        <v>0</v>
      </c>
      <c r="K242" s="190"/>
      <c r="L242" s="36"/>
      <c r="M242" s="191" t="s">
        <v>1</v>
      </c>
      <c r="N242" s="192" t="s">
        <v>38</v>
      </c>
      <c r="O242" s="68"/>
      <c r="P242" s="193">
        <f>O242*H242</f>
        <v>0</v>
      </c>
      <c r="Q242" s="193">
        <v>0</v>
      </c>
      <c r="R242" s="193">
        <f>Q242*H242</f>
        <v>0</v>
      </c>
      <c r="S242" s="193">
        <v>0</v>
      </c>
      <c r="T242" s="194">
        <f>S242*H242</f>
        <v>0</v>
      </c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R242" s="195" t="s">
        <v>179</v>
      </c>
      <c r="AT242" s="195" t="s">
        <v>175</v>
      </c>
      <c r="AU242" s="195" t="s">
        <v>180</v>
      </c>
      <c r="AY242" s="14" t="s">
        <v>172</v>
      </c>
      <c r="BE242" s="196">
        <f>IF(N242="základná",J242,0)</f>
        <v>0</v>
      </c>
      <c r="BF242" s="196">
        <f>IF(N242="znížená",J242,0)</f>
        <v>0</v>
      </c>
      <c r="BG242" s="196">
        <f>IF(N242="zákl. prenesená",J242,0)</f>
        <v>0</v>
      </c>
      <c r="BH242" s="196">
        <f>IF(N242="zníž. prenesená",J242,0)</f>
        <v>0</v>
      </c>
      <c r="BI242" s="196">
        <f>IF(N242="nulová",J242,0)</f>
        <v>0</v>
      </c>
      <c r="BJ242" s="14" t="s">
        <v>180</v>
      </c>
      <c r="BK242" s="196">
        <f>ROUND(I242*H242,2)</f>
        <v>0</v>
      </c>
      <c r="BL242" s="14" t="s">
        <v>179</v>
      </c>
      <c r="BM242" s="195" t="s">
        <v>435</v>
      </c>
    </row>
    <row r="243" spans="1:65" s="12" customFormat="1" ht="25.9" customHeight="1">
      <c r="B243" s="168"/>
      <c r="C243" s="169"/>
      <c r="D243" s="170" t="s">
        <v>71</v>
      </c>
      <c r="E243" s="171" t="s">
        <v>387</v>
      </c>
      <c r="F243" s="171" t="s">
        <v>388</v>
      </c>
      <c r="G243" s="169"/>
      <c r="H243" s="169"/>
      <c r="I243" s="172"/>
      <c r="J243" s="173">
        <f>BK243</f>
        <v>0</v>
      </c>
      <c r="K243" s="169"/>
      <c r="L243" s="174"/>
      <c r="M243" s="175"/>
      <c r="N243" s="176"/>
      <c r="O243" s="176"/>
      <c r="P243" s="177">
        <f>P244+P246</f>
        <v>0</v>
      </c>
      <c r="Q243" s="176"/>
      <c r="R243" s="177">
        <f>R244+R246</f>
        <v>1.17E-3</v>
      </c>
      <c r="S243" s="176"/>
      <c r="T243" s="178">
        <f>T244+T246</f>
        <v>0</v>
      </c>
      <c r="AR243" s="179" t="s">
        <v>80</v>
      </c>
      <c r="AT243" s="180" t="s">
        <v>71</v>
      </c>
      <c r="AU243" s="180" t="s">
        <v>72</v>
      </c>
      <c r="AY243" s="179" t="s">
        <v>172</v>
      </c>
      <c r="BK243" s="181">
        <f>BK244+BK246</f>
        <v>0</v>
      </c>
    </row>
    <row r="244" spans="1:65" s="12" customFormat="1" ht="22.9" customHeight="1">
      <c r="B244" s="168"/>
      <c r="C244" s="169"/>
      <c r="D244" s="170" t="s">
        <v>71</v>
      </c>
      <c r="E244" s="182" t="s">
        <v>436</v>
      </c>
      <c r="F244" s="182" t="s">
        <v>437</v>
      </c>
      <c r="G244" s="169"/>
      <c r="H244" s="169"/>
      <c r="I244" s="172"/>
      <c r="J244" s="183">
        <f>BK244</f>
        <v>0</v>
      </c>
      <c r="K244" s="169"/>
      <c r="L244" s="174"/>
      <c r="M244" s="175"/>
      <c r="N244" s="176"/>
      <c r="O244" s="176"/>
      <c r="P244" s="177">
        <f>P245</f>
        <v>0</v>
      </c>
      <c r="Q244" s="176"/>
      <c r="R244" s="177">
        <f>R245</f>
        <v>0</v>
      </c>
      <c r="S244" s="176"/>
      <c r="T244" s="178">
        <f>T245</f>
        <v>0</v>
      </c>
      <c r="AR244" s="179" t="s">
        <v>80</v>
      </c>
      <c r="AT244" s="180" t="s">
        <v>71</v>
      </c>
      <c r="AU244" s="180" t="s">
        <v>80</v>
      </c>
      <c r="AY244" s="179" t="s">
        <v>172</v>
      </c>
      <c r="BK244" s="181">
        <f>BK245</f>
        <v>0</v>
      </c>
    </row>
    <row r="245" spans="1:65" s="2" customFormat="1" ht="24.2" customHeight="1">
      <c r="A245" s="31"/>
      <c r="B245" s="32"/>
      <c r="C245" s="184" t="s">
        <v>454</v>
      </c>
      <c r="D245" s="184" t="s">
        <v>175</v>
      </c>
      <c r="E245" s="185" t="s">
        <v>439</v>
      </c>
      <c r="F245" s="186" t="s">
        <v>440</v>
      </c>
      <c r="G245" s="187" t="s">
        <v>235</v>
      </c>
      <c r="H245" s="188">
        <v>38</v>
      </c>
      <c r="I245" s="189"/>
      <c r="J245" s="188">
        <f>ROUND(I245*H245,2)</f>
        <v>0</v>
      </c>
      <c r="K245" s="190"/>
      <c r="L245" s="36"/>
      <c r="M245" s="191" t="s">
        <v>1</v>
      </c>
      <c r="N245" s="192" t="s">
        <v>38</v>
      </c>
      <c r="O245" s="68"/>
      <c r="P245" s="193">
        <f>O245*H245</f>
        <v>0</v>
      </c>
      <c r="Q245" s="193">
        <v>0</v>
      </c>
      <c r="R245" s="193">
        <f>Q245*H245</f>
        <v>0</v>
      </c>
      <c r="S245" s="193">
        <v>0</v>
      </c>
      <c r="T245" s="194">
        <f>S245*H245</f>
        <v>0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R245" s="195" t="s">
        <v>179</v>
      </c>
      <c r="AT245" s="195" t="s">
        <v>175</v>
      </c>
      <c r="AU245" s="195" t="s">
        <v>180</v>
      </c>
      <c r="AY245" s="14" t="s">
        <v>172</v>
      </c>
      <c r="BE245" s="196">
        <f>IF(N245="základná",J245,0)</f>
        <v>0</v>
      </c>
      <c r="BF245" s="196">
        <f>IF(N245="znížená",J245,0)</f>
        <v>0</v>
      </c>
      <c r="BG245" s="196">
        <f>IF(N245="zákl. prenesená",J245,0)</f>
        <v>0</v>
      </c>
      <c r="BH245" s="196">
        <f>IF(N245="zníž. prenesená",J245,0)</f>
        <v>0</v>
      </c>
      <c r="BI245" s="196">
        <f>IF(N245="nulová",J245,0)</f>
        <v>0</v>
      </c>
      <c r="BJ245" s="14" t="s">
        <v>180</v>
      </c>
      <c r="BK245" s="196">
        <f>ROUND(I245*H245,2)</f>
        <v>0</v>
      </c>
      <c r="BL245" s="14" t="s">
        <v>179</v>
      </c>
      <c r="BM245" s="195" t="s">
        <v>763</v>
      </c>
    </row>
    <row r="246" spans="1:65" s="12" customFormat="1" ht="22.9" customHeight="1">
      <c r="B246" s="168"/>
      <c r="C246" s="169"/>
      <c r="D246" s="170" t="s">
        <v>71</v>
      </c>
      <c r="E246" s="182" t="s">
        <v>448</v>
      </c>
      <c r="F246" s="182" t="s">
        <v>449</v>
      </c>
      <c r="G246" s="169"/>
      <c r="H246" s="169"/>
      <c r="I246" s="172"/>
      <c r="J246" s="183">
        <f>BK246</f>
        <v>0</v>
      </c>
      <c r="K246" s="169"/>
      <c r="L246" s="174"/>
      <c r="M246" s="175"/>
      <c r="N246" s="176"/>
      <c r="O246" s="176"/>
      <c r="P246" s="177">
        <f>SUM(P247:P248)</f>
        <v>0</v>
      </c>
      <c r="Q246" s="176"/>
      <c r="R246" s="177">
        <f>SUM(R247:R248)</f>
        <v>1.17E-3</v>
      </c>
      <c r="S246" s="176"/>
      <c r="T246" s="178">
        <f>SUM(T247:T248)</f>
        <v>0</v>
      </c>
      <c r="AR246" s="179" t="s">
        <v>80</v>
      </c>
      <c r="AT246" s="180" t="s">
        <v>71</v>
      </c>
      <c r="AU246" s="180" t="s">
        <v>80</v>
      </c>
      <c r="AY246" s="179" t="s">
        <v>172</v>
      </c>
      <c r="BK246" s="181">
        <f>SUM(BK247:BK248)</f>
        <v>0</v>
      </c>
    </row>
    <row r="247" spans="1:65" s="2" customFormat="1" ht="24.2" customHeight="1">
      <c r="A247" s="31"/>
      <c r="B247" s="32"/>
      <c r="C247" s="184" t="s">
        <v>462</v>
      </c>
      <c r="D247" s="184" t="s">
        <v>175</v>
      </c>
      <c r="E247" s="185" t="s">
        <v>451</v>
      </c>
      <c r="F247" s="186" t="s">
        <v>452</v>
      </c>
      <c r="G247" s="187" t="s">
        <v>235</v>
      </c>
      <c r="H247" s="188">
        <v>38</v>
      </c>
      <c r="I247" s="189"/>
      <c r="J247" s="188">
        <f>ROUND(I247*H247,2)</f>
        <v>0</v>
      </c>
      <c r="K247" s="190"/>
      <c r="L247" s="36"/>
      <c r="M247" s="191" t="s">
        <v>1</v>
      </c>
      <c r="N247" s="192" t="s">
        <v>38</v>
      </c>
      <c r="O247" s="68"/>
      <c r="P247" s="193">
        <f>O247*H247</f>
        <v>0</v>
      </c>
      <c r="Q247" s="193">
        <v>0</v>
      </c>
      <c r="R247" s="193">
        <f>Q247*H247</f>
        <v>0</v>
      </c>
      <c r="S247" s="193">
        <v>0</v>
      </c>
      <c r="T247" s="194">
        <f>S247*H247</f>
        <v>0</v>
      </c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R247" s="195" t="s">
        <v>179</v>
      </c>
      <c r="AT247" s="195" t="s">
        <v>175</v>
      </c>
      <c r="AU247" s="195" t="s">
        <v>180</v>
      </c>
      <c r="AY247" s="14" t="s">
        <v>172</v>
      </c>
      <c r="BE247" s="196">
        <f>IF(N247="základná",J247,0)</f>
        <v>0</v>
      </c>
      <c r="BF247" s="196">
        <f>IF(N247="znížená",J247,0)</f>
        <v>0</v>
      </c>
      <c r="BG247" s="196">
        <f>IF(N247="zákl. prenesená",J247,0)</f>
        <v>0</v>
      </c>
      <c r="BH247" s="196">
        <f>IF(N247="zníž. prenesená",J247,0)</f>
        <v>0</v>
      </c>
      <c r="BI247" s="196">
        <f>IF(N247="nulová",J247,0)</f>
        <v>0</v>
      </c>
      <c r="BJ247" s="14" t="s">
        <v>180</v>
      </c>
      <c r="BK247" s="196">
        <f>ROUND(I247*H247,2)</f>
        <v>0</v>
      </c>
      <c r="BL247" s="14" t="s">
        <v>179</v>
      </c>
      <c r="BM247" s="195" t="s">
        <v>453</v>
      </c>
    </row>
    <row r="248" spans="1:65" s="2" customFormat="1" ht="14.45" customHeight="1">
      <c r="A248" s="31"/>
      <c r="B248" s="32"/>
      <c r="C248" s="197" t="s">
        <v>466</v>
      </c>
      <c r="D248" s="197" t="s">
        <v>256</v>
      </c>
      <c r="E248" s="198" t="s">
        <v>455</v>
      </c>
      <c r="F248" s="199" t="s">
        <v>456</v>
      </c>
      <c r="G248" s="200" t="s">
        <v>457</v>
      </c>
      <c r="H248" s="201">
        <v>1.17</v>
      </c>
      <c r="I248" s="202"/>
      <c r="J248" s="201">
        <f>ROUND(I248*H248,2)</f>
        <v>0</v>
      </c>
      <c r="K248" s="203"/>
      <c r="L248" s="204"/>
      <c r="M248" s="205" t="s">
        <v>1</v>
      </c>
      <c r="N248" s="206" t="s">
        <v>38</v>
      </c>
      <c r="O248" s="68"/>
      <c r="P248" s="193">
        <f>O248*H248</f>
        <v>0</v>
      </c>
      <c r="Q248" s="193">
        <v>1E-3</v>
      </c>
      <c r="R248" s="193">
        <f>Q248*H248</f>
        <v>1.17E-3</v>
      </c>
      <c r="S248" s="193">
        <v>0</v>
      </c>
      <c r="T248" s="194">
        <f>S248*H248</f>
        <v>0</v>
      </c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R248" s="195" t="s">
        <v>220</v>
      </c>
      <c r="AT248" s="195" t="s">
        <v>256</v>
      </c>
      <c r="AU248" s="195" t="s">
        <v>180</v>
      </c>
      <c r="AY248" s="14" t="s">
        <v>172</v>
      </c>
      <c r="BE248" s="196">
        <f>IF(N248="základná",J248,0)</f>
        <v>0</v>
      </c>
      <c r="BF248" s="196">
        <f>IF(N248="znížená",J248,0)</f>
        <v>0</v>
      </c>
      <c r="BG248" s="196">
        <f>IF(N248="zákl. prenesená",J248,0)</f>
        <v>0</v>
      </c>
      <c r="BH248" s="196">
        <f>IF(N248="zníž. prenesená",J248,0)</f>
        <v>0</v>
      </c>
      <c r="BI248" s="196">
        <f>IF(N248="nulová",J248,0)</f>
        <v>0</v>
      </c>
      <c r="BJ248" s="14" t="s">
        <v>180</v>
      </c>
      <c r="BK248" s="196">
        <f>ROUND(I248*H248,2)</f>
        <v>0</v>
      </c>
      <c r="BL248" s="14" t="s">
        <v>179</v>
      </c>
      <c r="BM248" s="195" t="s">
        <v>458</v>
      </c>
    </row>
    <row r="249" spans="1:65" s="12" customFormat="1" ht="25.9" customHeight="1">
      <c r="B249" s="168"/>
      <c r="C249" s="169"/>
      <c r="D249" s="170" t="s">
        <v>71</v>
      </c>
      <c r="E249" s="171" t="s">
        <v>402</v>
      </c>
      <c r="F249" s="171" t="s">
        <v>459</v>
      </c>
      <c r="G249" s="169"/>
      <c r="H249" s="169"/>
      <c r="I249" s="172"/>
      <c r="J249" s="173">
        <f>BK249</f>
        <v>0</v>
      </c>
      <c r="K249" s="169"/>
      <c r="L249" s="174"/>
      <c r="M249" s="175"/>
      <c r="N249" s="176"/>
      <c r="O249" s="176"/>
      <c r="P249" s="177">
        <f>P250+P253</f>
        <v>0</v>
      </c>
      <c r="Q249" s="176"/>
      <c r="R249" s="177">
        <f>R250+R253</f>
        <v>0.31149000000000004</v>
      </c>
      <c r="S249" s="176"/>
      <c r="T249" s="178">
        <f>T250+T253</f>
        <v>0</v>
      </c>
      <c r="AR249" s="179" t="s">
        <v>80</v>
      </c>
      <c r="AT249" s="180" t="s">
        <v>71</v>
      </c>
      <c r="AU249" s="180" t="s">
        <v>72</v>
      </c>
      <c r="AY249" s="179" t="s">
        <v>172</v>
      </c>
      <c r="BK249" s="181">
        <f>BK250+BK253</f>
        <v>0</v>
      </c>
    </row>
    <row r="250" spans="1:65" s="12" customFormat="1" ht="22.9" customHeight="1">
      <c r="B250" s="168"/>
      <c r="C250" s="169"/>
      <c r="D250" s="170" t="s">
        <v>71</v>
      </c>
      <c r="E250" s="182" t="s">
        <v>460</v>
      </c>
      <c r="F250" s="182" t="s">
        <v>461</v>
      </c>
      <c r="G250" s="169"/>
      <c r="H250" s="169"/>
      <c r="I250" s="172"/>
      <c r="J250" s="183">
        <f>BK250</f>
        <v>0</v>
      </c>
      <c r="K250" s="169"/>
      <c r="L250" s="174"/>
      <c r="M250" s="175"/>
      <c r="N250" s="176"/>
      <c r="O250" s="176"/>
      <c r="P250" s="177">
        <f>SUM(P251:P252)</f>
        <v>0</v>
      </c>
      <c r="Q250" s="176"/>
      <c r="R250" s="177">
        <f>SUM(R251:R252)</f>
        <v>0.19449000000000002</v>
      </c>
      <c r="S250" s="176"/>
      <c r="T250" s="178">
        <f>SUM(T251:T252)</f>
        <v>0</v>
      </c>
      <c r="AR250" s="179" t="s">
        <v>80</v>
      </c>
      <c r="AT250" s="180" t="s">
        <v>71</v>
      </c>
      <c r="AU250" s="180" t="s">
        <v>80</v>
      </c>
      <c r="AY250" s="179" t="s">
        <v>172</v>
      </c>
      <c r="BK250" s="181">
        <f>SUM(BK251:BK252)</f>
        <v>0</v>
      </c>
    </row>
    <row r="251" spans="1:65" s="2" customFormat="1" ht="24.2" customHeight="1">
      <c r="A251" s="31"/>
      <c r="B251" s="32"/>
      <c r="C251" s="184" t="s">
        <v>472</v>
      </c>
      <c r="D251" s="184" t="s">
        <v>175</v>
      </c>
      <c r="E251" s="185" t="s">
        <v>463</v>
      </c>
      <c r="F251" s="186" t="s">
        <v>464</v>
      </c>
      <c r="G251" s="187" t="s">
        <v>337</v>
      </c>
      <c r="H251" s="188">
        <v>4.5</v>
      </c>
      <c r="I251" s="189"/>
      <c r="J251" s="188">
        <f>ROUND(I251*H251,2)</f>
        <v>0</v>
      </c>
      <c r="K251" s="190"/>
      <c r="L251" s="36"/>
      <c r="M251" s="191" t="s">
        <v>1</v>
      </c>
      <c r="N251" s="192" t="s">
        <v>38</v>
      </c>
      <c r="O251" s="68"/>
      <c r="P251" s="193">
        <f>O251*H251</f>
        <v>0</v>
      </c>
      <c r="Q251" s="193">
        <v>2.0000000000000002E-5</v>
      </c>
      <c r="R251" s="193">
        <f>Q251*H251</f>
        <v>9.0000000000000006E-5</v>
      </c>
      <c r="S251" s="193">
        <v>0</v>
      </c>
      <c r="T251" s="194">
        <f>S251*H251</f>
        <v>0</v>
      </c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R251" s="195" t="s">
        <v>179</v>
      </c>
      <c r="AT251" s="195" t="s">
        <v>175</v>
      </c>
      <c r="AU251" s="195" t="s">
        <v>180</v>
      </c>
      <c r="AY251" s="14" t="s">
        <v>172</v>
      </c>
      <c r="BE251" s="196">
        <f>IF(N251="základná",J251,0)</f>
        <v>0</v>
      </c>
      <c r="BF251" s="196">
        <f>IF(N251="znížená",J251,0)</f>
        <v>0</v>
      </c>
      <c r="BG251" s="196">
        <f>IF(N251="zákl. prenesená",J251,0)</f>
        <v>0</v>
      </c>
      <c r="BH251" s="196">
        <f>IF(N251="zníž. prenesená",J251,0)</f>
        <v>0</v>
      </c>
      <c r="BI251" s="196">
        <f>IF(N251="nulová",J251,0)</f>
        <v>0</v>
      </c>
      <c r="BJ251" s="14" t="s">
        <v>180</v>
      </c>
      <c r="BK251" s="196">
        <f>ROUND(I251*H251,2)</f>
        <v>0</v>
      </c>
      <c r="BL251" s="14" t="s">
        <v>179</v>
      </c>
      <c r="BM251" s="195" t="s">
        <v>850</v>
      </c>
    </row>
    <row r="252" spans="1:65" s="2" customFormat="1" ht="24.2" customHeight="1">
      <c r="A252" s="31"/>
      <c r="B252" s="32"/>
      <c r="C252" s="197" t="s">
        <v>476</v>
      </c>
      <c r="D252" s="197" t="s">
        <v>256</v>
      </c>
      <c r="E252" s="198" t="s">
        <v>467</v>
      </c>
      <c r="F252" s="199" t="s">
        <v>468</v>
      </c>
      <c r="G252" s="200" t="s">
        <v>211</v>
      </c>
      <c r="H252" s="201">
        <v>4.5</v>
      </c>
      <c r="I252" s="202"/>
      <c r="J252" s="201">
        <f>ROUND(I252*H252,2)</f>
        <v>0</v>
      </c>
      <c r="K252" s="203"/>
      <c r="L252" s="204"/>
      <c r="M252" s="205" t="s">
        <v>1</v>
      </c>
      <c r="N252" s="206" t="s">
        <v>38</v>
      </c>
      <c r="O252" s="68"/>
      <c r="P252" s="193">
        <f>O252*H252</f>
        <v>0</v>
      </c>
      <c r="Q252" s="193">
        <v>4.3200000000000002E-2</v>
      </c>
      <c r="R252" s="193">
        <f>Q252*H252</f>
        <v>0.19440000000000002</v>
      </c>
      <c r="S252" s="193">
        <v>0</v>
      </c>
      <c r="T252" s="194">
        <f>S252*H252</f>
        <v>0</v>
      </c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R252" s="195" t="s">
        <v>220</v>
      </c>
      <c r="AT252" s="195" t="s">
        <v>256</v>
      </c>
      <c r="AU252" s="195" t="s">
        <v>180</v>
      </c>
      <c r="AY252" s="14" t="s">
        <v>172</v>
      </c>
      <c r="BE252" s="196">
        <f>IF(N252="základná",J252,0)</f>
        <v>0</v>
      </c>
      <c r="BF252" s="196">
        <f>IF(N252="znížená",J252,0)</f>
        <v>0</v>
      </c>
      <c r="BG252" s="196">
        <f>IF(N252="zákl. prenesená",J252,0)</f>
        <v>0</v>
      </c>
      <c r="BH252" s="196">
        <f>IF(N252="zníž. prenesená",J252,0)</f>
        <v>0</v>
      </c>
      <c r="BI252" s="196">
        <f>IF(N252="nulová",J252,0)</f>
        <v>0</v>
      </c>
      <c r="BJ252" s="14" t="s">
        <v>180</v>
      </c>
      <c r="BK252" s="196">
        <f>ROUND(I252*H252,2)</f>
        <v>0</v>
      </c>
      <c r="BL252" s="14" t="s">
        <v>179</v>
      </c>
      <c r="BM252" s="195" t="s">
        <v>851</v>
      </c>
    </row>
    <row r="253" spans="1:65" s="12" customFormat="1" ht="22.9" customHeight="1">
      <c r="B253" s="168"/>
      <c r="C253" s="169"/>
      <c r="D253" s="170" t="s">
        <v>71</v>
      </c>
      <c r="E253" s="182" t="s">
        <v>470</v>
      </c>
      <c r="F253" s="182" t="s">
        <v>471</v>
      </c>
      <c r="G253" s="169"/>
      <c r="H253" s="169"/>
      <c r="I253" s="172"/>
      <c r="J253" s="183">
        <f>BK253</f>
        <v>0</v>
      </c>
      <c r="K253" s="169"/>
      <c r="L253" s="174"/>
      <c r="M253" s="175"/>
      <c r="N253" s="176"/>
      <c r="O253" s="176"/>
      <c r="P253" s="177">
        <f>SUM(P254:P255)</f>
        <v>0</v>
      </c>
      <c r="Q253" s="176"/>
      <c r="R253" s="177">
        <f>SUM(R254:R255)</f>
        <v>0.11700000000000001</v>
      </c>
      <c r="S253" s="176"/>
      <c r="T253" s="178">
        <f>SUM(T254:T255)</f>
        <v>0</v>
      </c>
      <c r="AR253" s="179" t="s">
        <v>80</v>
      </c>
      <c r="AT253" s="180" t="s">
        <v>71</v>
      </c>
      <c r="AU253" s="180" t="s">
        <v>80</v>
      </c>
      <c r="AY253" s="179" t="s">
        <v>172</v>
      </c>
      <c r="BK253" s="181">
        <f>SUM(BK254:BK255)</f>
        <v>0</v>
      </c>
    </row>
    <row r="254" spans="1:65" s="2" customFormat="1" ht="24.2" customHeight="1">
      <c r="A254" s="31"/>
      <c r="B254" s="32"/>
      <c r="C254" s="184" t="s">
        <v>482</v>
      </c>
      <c r="D254" s="184" t="s">
        <v>175</v>
      </c>
      <c r="E254" s="185" t="s">
        <v>473</v>
      </c>
      <c r="F254" s="186" t="s">
        <v>474</v>
      </c>
      <c r="G254" s="187" t="s">
        <v>211</v>
      </c>
      <c r="H254" s="188">
        <v>2</v>
      </c>
      <c r="I254" s="189"/>
      <c r="J254" s="188">
        <f>ROUND(I254*H254,2)</f>
        <v>0</v>
      </c>
      <c r="K254" s="190"/>
      <c r="L254" s="36"/>
      <c r="M254" s="191" t="s">
        <v>1</v>
      </c>
      <c r="N254" s="192" t="s">
        <v>38</v>
      </c>
      <c r="O254" s="68"/>
      <c r="P254" s="193">
        <f>O254*H254</f>
        <v>0</v>
      </c>
      <c r="Q254" s="193">
        <v>1.0500000000000001E-2</v>
      </c>
      <c r="R254" s="193">
        <f>Q254*H254</f>
        <v>2.1000000000000001E-2</v>
      </c>
      <c r="S254" s="193">
        <v>0</v>
      </c>
      <c r="T254" s="194">
        <f>S254*H254</f>
        <v>0</v>
      </c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R254" s="195" t="s">
        <v>179</v>
      </c>
      <c r="AT254" s="195" t="s">
        <v>175</v>
      </c>
      <c r="AU254" s="195" t="s">
        <v>180</v>
      </c>
      <c r="AY254" s="14" t="s">
        <v>172</v>
      </c>
      <c r="BE254" s="196">
        <f>IF(N254="základná",J254,0)</f>
        <v>0</v>
      </c>
      <c r="BF254" s="196">
        <f>IF(N254="znížená",J254,0)</f>
        <v>0</v>
      </c>
      <c r="BG254" s="196">
        <f>IF(N254="zákl. prenesená",J254,0)</f>
        <v>0</v>
      </c>
      <c r="BH254" s="196">
        <f>IF(N254="zníž. prenesená",J254,0)</f>
        <v>0</v>
      </c>
      <c r="BI254" s="196">
        <f>IF(N254="nulová",J254,0)</f>
        <v>0</v>
      </c>
      <c r="BJ254" s="14" t="s">
        <v>180</v>
      </c>
      <c r="BK254" s="196">
        <f>ROUND(I254*H254,2)</f>
        <v>0</v>
      </c>
      <c r="BL254" s="14" t="s">
        <v>179</v>
      </c>
      <c r="BM254" s="195" t="s">
        <v>852</v>
      </c>
    </row>
    <row r="255" spans="1:65" s="2" customFormat="1" ht="24.2" customHeight="1">
      <c r="A255" s="31"/>
      <c r="B255" s="32"/>
      <c r="C255" s="197" t="s">
        <v>486</v>
      </c>
      <c r="D255" s="197" t="s">
        <v>256</v>
      </c>
      <c r="E255" s="198" t="s">
        <v>477</v>
      </c>
      <c r="F255" s="199" t="s">
        <v>478</v>
      </c>
      <c r="G255" s="200" t="s">
        <v>211</v>
      </c>
      <c r="H255" s="201">
        <v>2</v>
      </c>
      <c r="I255" s="202"/>
      <c r="J255" s="201">
        <f>ROUND(I255*H255,2)</f>
        <v>0</v>
      </c>
      <c r="K255" s="203"/>
      <c r="L255" s="204"/>
      <c r="M255" s="205" t="s">
        <v>1</v>
      </c>
      <c r="N255" s="206" t="s">
        <v>38</v>
      </c>
      <c r="O255" s="68"/>
      <c r="P255" s="193">
        <f>O255*H255</f>
        <v>0</v>
      </c>
      <c r="Q255" s="193">
        <v>4.8000000000000001E-2</v>
      </c>
      <c r="R255" s="193">
        <f>Q255*H255</f>
        <v>9.6000000000000002E-2</v>
      </c>
      <c r="S255" s="193">
        <v>0</v>
      </c>
      <c r="T255" s="194">
        <f>S255*H255</f>
        <v>0</v>
      </c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R255" s="195" t="s">
        <v>220</v>
      </c>
      <c r="AT255" s="195" t="s">
        <v>256</v>
      </c>
      <c r="AU255" s="195" t="s">
        <v>180</v>
      </c>
      <c r="AY255" s="14" t="s">
        <v>172</v>
      </c>
      <c r="BE255" s="196">
        <f>IF(N255="základná",J255,0)</f>
        <v>0</v>
      </c>
      <c r="BF255" s="196">
        <f>IF(N255="znížená",J255,0)</f>
        <v>0</v>
      </c>
      <c r="BG255" s="196">
        <f>IF(N255="zákl. prenesená",J255,0)</f>
        <v>0</v>
      </c>
      <c r="BH255" s="196">
        <f>IF(N255="zníž. prenesená",J255,0)</f>
        <v>0</v>
      </c>
      <c r="BI255" s="196">
        <f>IF(N255="nulová",J255,0)</f>
        <v>0</v>
      </c>
      <c r="BJ255" s="14" t="s">
        <v>180</v>
      </c>
      <c r="BK255" s="196">
        <f>ROUND(I255*H255,2)</f>
        <v>0</v>
      </c>
      <c r="BL255" s="14" t="s">
        <v>179</v>
      </c>
      <c r="BM255" s="195" t="s">
        <v>853</v>
      </c>
    </row>
    <row r="256" spans="1:65" s="12" customFormat="1" ht="25.9" customHeight="1">
      <c r="B256" s="168"/>
      <c r="C256" s="169"/>
      <c r="D256" s="170" t="s">
        <v>71</v>
      </c>
      <c r="E256" s="171" t="s">
        <v>402</v>
      </c>
      <c r="F256" s="171" t="s">
        <v>459</v>
      </c>
      <c r="G256" s="169"/>
      <c r="H256" s="169"/>
      <c r="I256" s="172"/>
      <c r="J256" s="173">
        <f>BK256</f>
        <v>0</v>
      </c>
      <c r="K256" s="169"/>
      <c r="L256" s="174"/>
      <c r="M256" s="175"/>
      <c r="N256" s="176"/>
      <c r="O256" s="176"/>
      <c r="P256" s="177">
        <f>P257</f>
        <v>0</v>
      </c>
      <c r="Q256" s="176"/>
      <c r="R256" s="177">
        <f>R257</f>
        <v>1.5909800000000001</v>
      </c>
      <c r="S256" s="176"/>
      <c r="T256" s="178">
        <f>T257</f>
        <v>0</v>
      </c>
      <c r="AR256" s="179" t="s">
        <v>80</v>
      </c>
      <c r="AT256" s="180" t="s">
        <v>71</v>
      </c>
      <c r="AU256" s="180" t="s">
        <v>72</v>
      </c>
      <c r="AY256" s="179" t="s">
        <v>172</v>
      </c>
      <c r="BK256" s="181">
        <f>BK257</f>
        <v>0</v>
      </c>
    </row>
    <row r="257" spans="1:65" s="12" customFormat="1" ht="22.9" customHeight="1">
      <c r="B257" s="168"/>
      <c r="C257" s="169"/>
      <c r="D257" s="170" t="s">
        <v>71</v>
      </c>
      <c r="E257" s="182" t="s">
        <v>480</v>
      </c>
      <c r="F257" s="182" t="s">
        <v>481</v>
      </c>
      <c r="G257" s="169"/>
      <c r="H257" s="169"/>
      <c r="I257" s="172"/>
      <c r="J257" s="183">
        <f>BK257</f>
        <v>0</v>
      </c>
      <c r="K257" s="169"/>
      <c r="L257" s="174"/>
      <c r="M257" s="175"/>
      <c r="N257" s="176"/>
      <c r="O257" s="176"/>
      <c r="P257" s="177">
        <f>SUM(P258:P262)</f>
        <v>0</v>
      </c>
      <c r="Q257" s="176"/>
      <c r="R257" s="177">
        <f>SUM(R258:R262)</f>
        <v>1.5909800000000001</v>
      </c>
      <c r="S257" s="176"/>
      <c r="T257" s="178">
        <f>SUM(T258:T262)</f>
        <v>0</v>
      </c>
      <c r="AR257" s="179" t="s">
        <v>80</v>
      </c>
      <c r="AT257" s="180" t="s">
        <v>71</v>
      </c>
      <c r="AU257" s="180" t="s">
        <v>80</v>
      </c>
      <c r="AY257" s="179" t="s">
        <v>172</v>
      </c>
      <c r="BK257" s="181">
        <f>SUM(BK258:BK262)</f>
        <v>0</v>
      </c>
    </row>
    <row r="258" spans="1:65" s="2" customFormat="1" ht="24.2" customHeight="1">
      <c r="A258" s="31"/>
      <c r="B258" s="32"/>
      <c r="C258" s="184" t="s">
        <v>490</v>
      </c>
      <c r="D258" s="184" t="s">
        <v>175</v>
      </c>
      <c r="E258" s="185" t="s">
        <v>483</v>
      </c>
      <c r="F258" s="186" t="s">
        <v>484</v>
      </c>
      <c r="G258" s="187" t="s">
        <v>211</v>
      </c>
      <c r="H258" s="188">
        <v>2</v>
      </c>
      <c r="I258" s="189"/>
      <c r="J258" s="188">
        <f>ROUND(I258*H258,2)</f>
        <v>0</v>
      </c>
      <c r="K258" s="190"/>
      <c r="L258" s="36"/>
      <c r="M258" s="191" t="s">
        <v>1</v>
      </c>
      <c r="N258" s="192" t="s">
        <v>38</v>
      </c>
      <c r="O258" s="68"/>
      <c r="P258" s="193">
        <f>O258*H258</f>
        <v>0</v>
      </c>
      <c r="Q258" s="193">
        <v>0.34099000000000002</v>
      </c>
      <c r="R258" s="193">
        <f>Q258*H258</f>
        <v>0.68198000000000003</v>
      </c>
      <c r="S258" s="193">
        <v>0</v>
      </c>
      <c r="T258" s="194">
        <f>S258*H258</f>
        <v>0</v>
      </c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R258" s="195" t="s">
        <v>179</v>
      </c>
      <c r="AT258" s="195" t="s">
        <v>175</v>
      </c>
      <c r="AU258" s="195" t="s">
        <v>180</v>
      </c>
      <c r="AY258" s="14" t="s">
        <v>172</v>
      </c>
      <c r="BE258" s="196">
        <f>IF(N258="základná",J258,0)</f>
        <v>0</v>
      </c>
      <c r="BF258" s="196">
        <f>IF(N258="znížená",J258,0)</f>
        <v>0</v>
      </c>
      <c r="BG258" s="196">
        <f>IF(N258="zákl. prenesená",J258,0)</f>
        <v>0</v>
      </c>
      <c r="BH258" s="196">
        <f>IF(N258="zníž. prenesená",J258,0)</f>
        <v>0</v>
      </c>
      <c r="BI258" s="196">
        <f>IF(N258="nulová",J258,0)</f>
        <v>0</v>
      </c>
      <c r="BJ258" s="14" t="s">
        <v>180</v>
      </c>
      <c r="BK258" s="196">
        <f>ROUND(I258*H258,2)</f>
        <v>0</v>
      </c>
      <c r="BL258" s="14" t="s">
        <v>179</v>
      </c>
      <c r="BM258" s="195" t="s">
        <v>854</v>
      </c>
    </row>
    <row r="259" spans="1:65" s="2" customFormat="1" ht="24.2" customHeight="1">
      <c r="A259" s="31"/>
      <c r="B259" s="32"/>
      <c r="C259" s="197" t="s">
        <v>494</v>
      </c>
      <c r="D259" s="197" t="s">
        <v>256</v>
      </c>
      <c r="E259" s="198" t="s">
        <v>487</v>
      </c>
      <c r="F259" s="199" t="s">
        <v>488</v>
      </c>
      <c r="G259" s="200" t="s">
        <v>211</v>
      </c>
      <c r="H259" s="201">
        <v>2.02</v>
      </c>
      <c r="I259" s="202"/>
      <c r="J259" s="201">
        <f>ROUND(I259*H259,2)</f>
        <v>0</v>
      </c>
      <c r="K259" s="203"/>
      <c r="L259" s="204"/>
      <c r="M259" s="205" t="s">
        <v>1</v>
      </c>
      <c r="N259" s="206" t="s">
        <v>38</v>
      </c>
      <c r="O259" s="68"/>
      <c r="P259" s="193">
        <f>O259*H259</f>
        <v>0</v>
      </c>
      <c r="Q259" s="193">
        <v>9.9000000000000005E-2</v>
      </c>
      <c r="R259" s="193">
        <f>Q259*H259</f>
        <v>0.19998000000000002</v>
      </c>
      <c r="S259" s="193">
        <v>0</v>
      </c>
      <c r="T259" s="194">
        <f>S259*H259</f>
        <v>0</v>
      </c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R259" s="195" t="s">
        <v>220</v>
      </c>
      <c r="AT259" s="195" t="s">
        <v>256</v>
      </c>
      <c r="AU259" s="195" t="s">
        <v>180</v>
      </c>
      <c r="AY259" s="14" t="s">
        <v>172</v>
      </c>
      <c r="BE259" s="196">
        <f>IF(N259="základná",J259,0)</f>
        <v>0</v>
      </c>
      <c r="BF259" s="196">
        <f>IF(N259="znížená",J259,0)</f>
        <v>0</v>
      </c>
      <c r="BG259" s="196">
        <f>IF(N259="zákl. prenesená",J259,0)</f>
        <v>0</v>
      </c>
      <c r="BH259" s="196">
        <f>IF(N259="zníž. prenesená",J259,0)</f>
        <v>0</v>
      </c>
      <c r="BI259" s="196">
        <f>IF(N259="nulová",J259,0)</f>
        <v>0</v>
      </c>
      <c r="BJ259" s="14" t="s">
        <v>180</v>
      </c>
      <c r="BK259" s="196">
        <f>ROUND(I259*H259,2)</f>
        <v>0</v>
      </c>
      <c r="BL259" s="14" t="s">
        <v>179</v>
      </c>
      <c r="BM259" s="195" t="s">
        <v>855</v>
      </c>
    </row>
    <row r="260" spans="1:65" s="2" customFormat="1" ht="24.2" customHeight="1">
      <c r="A260" s="31"/>
      <c r="B260" s="32"/>
      <c r="C260" s="197" t="s">
        <v>498</v>
      </c>
      <c r="D260" s="197" t="s">
        <v>256</v>
      </c>
      <c r="E260" s="198" t="s">
        <v>491</v>
      </c>
      <c r="F260" s="199" t="s">
        <v>492</v>
      </c>
      <c r="G260" s="200" t="s">
        <v>211</v>
      </c>
      <c r="H260" s="201">
        <v>2.02</v>
      </c>
      <c r="I260" s="202"/>
      <c r="J260" s="201">
        <f>ROUND(I260*H260,2)</f>
        <v>0</v>
      </c>
      <c r="K260" s="203"/>
      <c r="L260" s="204"/>
      <c r="M260" s="205" t="s">
        <v>1</v>
      </c>
      <c r="N260" s="206" t="s">
        <v>38</v>
      </c>
      <c r="O260" s="68"/>
      <c r="P260" s="193">
        <f>O260*H260</f>
        <v>0</v>
      </c>
      <c r="Q260" s="193">
        <v>6.5000000000000002E-2</v>
      </c>
      <c r="R260" s="193">
        <f>Q260*H260</f>
        <v>0.1313</v>
      </c>
      <c r="S260" s="193">
        <v>0</v>
      </c>
      <c r="T260" s="194">
        <f>S260*H260</f>
        <v>0</v>
      </c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R260" s="195" t="s">
        <v>220</v>
      </c>
      <c r="AT260" s="195" t="s">
        <v>256</v>
      </c>
      <c r="AU260" s="195" t="s">
        <v>180</v>
      </c>
      <c r="AY260" s="14" t="s">
        <v>172</v>
      </c>
      <c r="BE260" s="196">
        <f>IF(N260="základná",J260,0)</f>
        <v>0</v>
      </c>
      <c r="BF260" s="196">
        <f>IF(N260="znížená",J260,0)</f>
        <v>0</v>
      </c>
      <c r="BG260" s="196">
        <f>IF(N260="zákl. prenesená",J260,0)</f>
        <v>0</v>
      </c>
      <c r="BH260" s="196">
        <f>IF(N260="zníž. prenesená",J260,0)</f>
        <v>0</v>
      </c>
      <c r="BI260" s="196">
        <f>IF(N260="nulová",J260,0)</f>
        <v>0</v>
      </c>
      <c r="BJ260" s="14" t="s">
        <v>180</v>
      </c>
      <c r="BK260" s="196">
        <f>ROUND(I260*H260,2)</f>
        <v>0</v>
      </c>
      <c r="BL260" s="14" t="s">
        <v>179</v>
      </c>
      <c r="BM260" s="195" t="s">
        <v>856</v>
      </c>
    </row>
    <row r="261" spans="1:65" s="2" customFormat="1" ht="24.2" customHeight="1">
      <c r="A261" s="31"/>
      <c r="B261" s="32"/>
      <c r="C261" s="197" t="s">
        <v>504</v>
      </c>
      <c r="D261" s="197" t="s">
        <v>256</v>
      </c>
      <c r="E261" s="198" t="s">
        <v>495</v>
      </c>
      <c r="F261" s="199" t="s">
        <v>496</v>
      </c>
      <c r="G261" s="200" t="s">
        <v>211</v>
      </c>
      <c r="H261" s="201">
        <v>2.02</v>
      </c>
      <c r="I261" s="202"/>
      <c r="J261" s="201">
        <f>ROUND(I261*H261,2)</f>
        <v>0</v>
      </c>
      <c r="K261" s="203"/>
      <c r="L261" s="204"/>
      <c r="M261" s="205" t="s">
        <v>1</v>
      </c>
      <c r="N261" s="206" t="s">
        <v>38</v>
      </c>
      <c r="O261" s="68"/>
      <c r="P261" s="193">
        <f>O261*H261</f>
        <v>0</v>
      </c>
      <c r="Q261" s="193">
        <v>0.22600000000000001</v>
      </c>
      <c r="R261" s="193">
        <f>Q261*H261</f>
        <v>0.45652000000000004</v>
      </c>
      <c r="S261" s="193">
        <v>0</v>
      </c>
      <c r="T261" s="194">
        <f>S261*H261</f>
        <v>0</v>
      </c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R261" s="195" t="s">
        <v>220</v>
      </c>
      <c r="AT261" s="195" t="s">
        <v>256</v>
      </c>
      <c r="AU261" s="195" t="s">
        <v>180</v>
      </c>
      <c r="AY261" s="14" t="s">
        <v>172</v>
      </c>
      <c r="BE261" s="196">
        <f>IF(N261="základná",J261,0)</f>
        <v>0</v>
      </c>
      <c r="BF261" s="196">
        <f>IF(N261="znížená",J261,0)</f>
        <v>0</v>
      </c>
      <c r="BG261" s="196">
        <f>IF(N261="zákl. prenesená",J261,0)</f>
        <v>0</v>
      </c>
      <c r="BH261" s="196">
        <f>IF(N261="zníž. prenesená",J261,0)</f>
        <v>0</v>
      </c>
      <c r="BI261" s="196">
        <f>IF(N261="nulová",J261,0)</f>
        <v>0</v>
      </c>
      <c r="BJ261" s="14" t="s">
        <v>180</v>
      </c>
      <c r="BK261" s="196">
        <f>ROUND(I261*H261,2)</f>
        <v>0</v>
      </c>
      <c r="BL261" s="14" t="s">
        <v>179</v>
      </c>
      <c r="BM261" s="195" t="s">
        <v>857</v>
      </c>
    </row>
    <row r="262" spans="1:65" s="2" customFormat="1" ht="24.2" customHeight="1">
      <c r="A262" s="31"/>
      <c r="B262" s="32"/>
      <c r="C262" s="197" t="s">
        <v>508</v>
      </c>
      <c r="D262" s="197" t="s">
        <v>256</v>
      </c>
      <c r="E262" s="198" t="s">
        <v>499</v>
      </c>
      <c r="F262" s="199" t="s">
        <v>500</v>
      </c>
      <c r="G262" s="200" t="s">
        <v>211</v>
      </c>
      <c r="H262" s="201">
        <v>2.02</v>
      </c>
      <c r="I262" s="202"/>
      <c r="J262" s="201">
        <f>ROUND(I262*H262,2)</f>
        <v>0</v>
      </c>
      <c r="K262" s="203"/>
      <c r="L262" s="204"/>
      <c r="M262" s="205" t="s">
        <v>1</v>
      </c>
      <c r="N262" s="206" t="s">
        <v>38</v>
      </c>
      <c r="O262" s="68"/>
      <c r="P262" s="193">
        <f>O262*H262</f>
        <v>0</v>
      </c>
      <c r="Q262" s="193">
        <v>0.06</v>
      </c>
      <c r="R262" s="193">
        <f>Q262*H262</f>
        <v>0.1212</v>
      </c>
      <c r="S262" s="193">
        <v>0</v>
      </c>
      <c r="T262" s="194">
        <f>S262*H262</f>
        <v>0</v>
      </c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R262" s="195" t="s">
        <v>220</v>
      </c>
      <c r="AT262" s="195" t="s">
        <v>256</v>
      </c>
      <c r="AU262" s="195" t="s">
        <v>180</v>
      </c>
      <c r="AY262" s="14" t="s">
        <v>172</v>
      </c>
      <c r="BE262" s="196">
        <f>IF(N262="základná",J262,0)</f>
        <v>0</v>
      </c>
      <c r="BF262" s="196">
        <f>IF(N262="znížená",J262,0)</f>
        <v>0</v>
      </c>
      <c r="BG262" s="196">
        <f>IF(N262="zákl. prenesená",J262,0)</f>
        <v>0</v>
      </c>
      <c r="BH262" s="196">
        <f>IF(N262="zníž. prenesená",J262,0)</f>
        <v>0</v>
      </c>
      <c r="BI262" s="196">
        <f>IF(N262="nulová",J262,0)</f>
        <v>0</v>
      </c>
      <c r="BJ262" s="14" t="s">
        <v>180</v>
      </c>
      <c r="BK262" s="196">
        <f>ROUND(I262*H262,2)</f>
        <v>0</v>
      </c>
      <c r="BL262" s="14" t="s">
        <v>179</v>
      </c>
      <c r="BM262" s="195" t="s">
        <v>858</v>
      </c>
    </row>
    <row r="263" spans="1:65" s="12" customFormat="1" ht="25.9" customHeight="1">
      <c r="B263" s="168"/>
      <c r="C263" s="169"/>
      <c r="D263" s="170" t="s">
        <v>71</v>
      </c>
      <c r="E263" s="171" t="s">
        <v>237</v>
      </c>
      <c r="F263" s="171" t="s">
        <v>859</v>
      </c>
      <c r="G263" s="169"/>
      <c r="H263" s="169"/>
      <c r="I263" s="172"/>
      <c r="J263" s="173">
        <f>BK263</f>
        <v>0</v>
      </c>
      <c r="K263" s="169"/>
      <c r="L263" s="174"/>
      <c r="M263" s="175"/>
      <c r="N263" s="176"/>
      <c r="O263" s="176"/>
      <c r="P263" s="177">
        <f>P264</f>
        <v>0</v>
      </c>
      <c r="Q263" s="176"/>
      <c r="R263" s="177">
        <f>R264</f>
        <v>2.3223400000000001</v>
      </c>
      <c r="S263" s="176"/>
      <c r="T263" s="178">
        <f>T264</f>
        <v>0</v>
      </c>
      <c r="AR263" s="179" t="s">
        <v>80</v>
      </c>
      <c r="AT263" s="180" t="s">
        <v>71</v>
      </c>
      <c r="AU263" s="180" t="s">
        <v>72</v>
      </c>
      <c r="AY263" s="179" t="s">
        <v>172</v>
      </c>
      <c r="BK263" s="181">
        <f>BK264</f>
        <v>0</v>
      </c>
    </row>
    <row r="264" spans="1:65" s="12" customFormat="1" ht="22.9" customHeight="1">
      <c r="B264" s="168"/>
      <c r="C264" s="169"/>
      <c r="D264" s="170" t="s">
        <v>71</v>
      </c>
      <c r="E264" s="182" t="s">
        <v>860</v>
      </c>
      <c r="F264" s="182" t="s">
        <v>861</v>
      </c>
      <c r="G264" s="169"/>
      <c r="H264" s="169"/>
      <c r="I264" s="172"/>
      <c r="J264" s="183">
        <f>BK264</f>
        <v>0</v>
      </c>
      <c r="K264" s="169"/>
      <c r="L264" s="174"/>
      <c r="M264" s="175"/>
      <c r="N264" s="176"/>
      <c r="O264" s="176"/>
      <c r="P264" s="177">
        <f>P265</f>
        <v>0</v>
      </c>
      <c r="Q264" s="176"/>
      <c r="R264" s="177">
        <f>R265</f>
        <v>2.3223400000000001</v>
      </c>
      <c r="S264" s="176"/>
      <c r="T264" s="178">
        <f>T265</f>
        <v>0</v>
      </c>
      <c r="AR264" s="179" t="s">
        <v>80</v>
      </c>
      <c r="AT264" s="180" t="s">
        <v>71</v>
      </c>
      <c r="AU264" s="180" t="s">
        <v>80</v>
      </c>
      <c r="AY264" s="179" t="s">
        <v>172</v>
      </c>
      <c r="BK264" s="181">
        <f>BK265</f>
        <v>0</v>
      </c>
    </row>
    <row r="265" spans="1:65" s="2" customFormat="1" ht="24.2" customHeight="1">
      <c r="A265" s="31"/>
      <c r="B265" s="32"/>
      <c r="C265" s="184" t="s">
        <v>514</v>
      </c>
      <c r="D265" s="184" t="s">
        <v>175</v>
      </c>
      <c r="E265" s="185" t="s">
        <v>862</v>
      </c>
      <c r="F265" s="186" t="s">
        <v>863</v>
      </c>
      <c r="G265" s="187" t="s">
        <v>394</v>
      </c>
      <c r="H265" s="188">
        <v>1</v>
      </c>
      <c r="I265" s="189"/>
      <c r="J265" s="188">
        <f>ROUND(I265*H265,2)</f>
        <v>0</v>
      </c>
      <c r="K265" s="190"/>
      <c r="L265" s="36"/>
      <c r="M265" s="191" t="s">
        <v>1</v>
      </c>
      <c r="N265" s="192" t="s">
        <v>38</v>
      </c>
      <c r="O265" s="68"/>
      <c r="P265" s="193">
        <f>O265*H265</f>
        <v>0</v>
      </c>
      <c r="Q265" s="193">
        <v>2.3223400000000001</v>
      </c>
      <c r="R265" s="193">
        <f>Q265*H265</f>
        <v>2.3223400000000001</v>
      </c>
      <c r="S265" s="193">
        <v>0</v>
      </c>
      <c r="T265" s="194">
        <f>S265*H265</f>
        <v>0</v>
      </c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R265" s="195" t="s">
        <v>179</v>
      </c>
      <c r="AT265" s="195" t="s">
        <v>175</v>
      </c>
      <c r="AU265" s="195" t="s">
        <v>180</v>
      </c>
      <c r="AY265" s="14" t="s">
        <v>172</v>
      </c>
      <c r="BE265" s="196">
        <f>IF(N265="základná",J265,0)</f>
        <v>0</v>
      </c>
      <c r="BF265" s="196">
        <f>IF(N265="znížená",J265,0)</f>
        <v>0</v>
      </c>
      <c r="BG265" s="196">
        <f>IF(N265="zákl. prenesená",J265,0)</f>
        <v>0</v>
      </c>
      <c r="BH265" s="196">
        <f>IF(N265="zníž. prenesená",J265,0)</f>
        <v>0</v>
      </c>
      <c r="BI265" s="196">
        <f>IF(N265="nulová",J265,0)</f>
        <v>0</v>
      </c>
      <c r="BJ265" s="14" t="s">
        <v>180</v>
      </c>
      <c r="BK265" s="196">
        <f>ROUND(I265*H265,2)</f>
        <v>0</v>
      </c>
      <c r="BL265" s="14" t="s">
        <v>179</v>
      </c>
      <c r="BM265" s="195" t="s">
        <v>864</v>
      </c>
    </row>
    <row r="266" spans="1:65" s="12" customFormat="1" ht="25.9" customHeight="1">
      <c r="B266" s="168"/>
      <c r="C266" s="169"/>
      <c r="D266" s="170" t="s">
        <v>71</v>
      </c>
      <c r="E266" s="171" t="s">
        <v>241</v>
      </c>
      <c r="F266" s="171" t="s">
        <v>242</v>
      </c>
      <c r="G266" s="169"/>
      <c r="H266" s="169"/>
      <c r="I266" s="172"/>
      <c r="J266" s="173">
        <f>BK266</f>
        <v>0</v>
      </c>
      <c r="K266" s="169"/>
      <c r="L266" s="174"/>
      <c r="M266" s="175"/>
      <c r="N266" s="176"/>
      <c r="O266" s="176"/>
      <c r="P266" s="177">
        <f>P267+P269+P271+P273+P275+P277+P279+P281+P283+P289+P292+P297+P300+P303+P307+P309+P315+P318+P320</f>
        <v>0</v>
      </c>
      <c r="Q266" s="176"/>
      <c r="R266" s="177">
        <f>R267+R269+R271+R273+R275+R277+R279+R281+R283+R289+R292+R297+R300+R303+R307+R309+R315+R318+R320</f>
        <v>895.44358379999994</v>
      </c>
      <c r="S266" s="176"/>
      <c r="T266" s="178">
        <f>T267+T269+T271+T273+T275+T277+T279+T281+T283+T289+T292+T297+T300+T303+T307+T309+T315+T318+T320</f>
        <v>0</v>
      </c>
      <c r="AR266" s="179" t="s">
        <v>80</v>
      </c>
      <c r="AT266" s="180" t="s">
        <v>71</v>
      </c>
      <c r="AU266" s="180" t="s">
        <v>72</v>
      </c>
      <c r="AY266" s="179" t="s">
        <v>172</v>
      </c>
      <c r="BK266" s="181">
        <f>BK267+BK269+BK271+BK273+BK275+BK277+BK279+BK281+BK283+BK289+BK292+BK297+BK300+BK303+BK307+BK309+BK315+BK318+BK320</f>
        <v>0</v>
      </c>
    </row>
    <row r="267" spans="1:65" s="12" customFormat="1" ht="22.9" customHeight="1">
      <c r="B267" s="168"/>
      <c r="C267" s="169"/>
      <c r="D267" s="170" t="s">
        <v>71</v>
      </c>
      <c r="E267" s="182" t="s">
        <v>502</v>
      </c>
      <c r="F267" s="182" t="s">
        <v>503</v>
      </c>
      <c r="G267" s="169"/>
      <c r="H267" s="169"/>
      <c r="I267" s="172"/>
      <c r="J267" s="183">
        <f>BK267</f>
        <v>0</v>
      </c>
      <c r="K267" s="169"/>
      <c r="L267" s="174"/>
      <c r="M267" s="175"/>
      <c r="N267" s="176"/>
      <c r="O267" s="176"/>
      <c r="P267" s="177">
        <f>P268</f>
        <v>0</v>
      </c>
      <c r="Q267" s="176"/>
      <c r="R267" s="177">
        <f>R268</f>
        <v>7.7857200000000004</v>
      </c>
      <c r="S267" s="176"/>
      <c r="T267" s="178">
        <f>T268</f>
        <v>0</v>
      </c>
      <c r="AR267" s="179" t="s">
        <v>80</v>
      </c>
      <c r="AT267" s="180" t="s">
        <v>71</v>
      </c>
      <c r="AU267" s="180" t="s">
        <v>80</v>
      </c>
      <c r="AY267" s="179" t="s">
        <v>172</v>
      </c>
      <c r="BK267" s="181">
        <f>BK268</f>
        <v>0</v>
      </c>
    </row>
    <row r="268" spans="1:65" s="2" customFormat="1" ht="24.2" customHeight="1">
      <c r="A268" s="31"/>
      <c r="B268" s="32"/>
      <c r="C268" s="184" t="s">
        <v>520</v>
      </c>
      <c r="D268" s="184" t="s">
        <v>175</v>
      </c>
      <c r="E268" s="185" t="s">
        <v>505</v>
      </c>
      <c r="F268" s="186" t="s">
        <v>506</v>
      </c>
      <c r="G268" s="187" t="s">
        <v>235</v>
      </c>
      <c r="H268" s="188">
        <v>26.7</v>
      </c>
      <c r="I268" s="189"/>
      <c r="J268" s="188">
        <f>ROUND(I268*H268,2)</f>
        <v>0</v>
      </c>
      <c r="K268" s="190"/>
      <c r="L268" s="36"/>
      <c r="M268" s="191" t="s">
        <v>1</v>
      </c>
      <c r="N268" s="192" t="s">
        <v>38</v>
      </c>
      <c r="O268" s="68"/>
      <c r="P268" s="193">
        <f>O268*H268</f>
        <v>0</v>
      </c>
      <c r="Q268" s="193">
        <v>0.29160000000000003</v>
      </c>
      <c r="R268" s="193">
        <f>Q268*H268</f>
        <v>7.7857200000000004</v>
      </c>
      <c r="S268" s="193">
        <v>0</v>
      </c>
      <c r="T268" s="194">
        <f>S268*H268</f>
        <v>0</v>
      </c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R268" s="195" t="s">
        <v>179</v>
      </c>
      <c r="AT268" s="195" t="s">
        <v>175</v>
      </c>
      <c r="AU268" s="195" t="s">
        <v>180</v>
      </c>
      <c r="AY268" s="14" t="s">
        <v>172</v>
      </c>
      <c r="BE268" s="196">
        <f>IF(N268="základná",J268,0)</f>
        <v>0</v>
      </c>
      <c r="BF268" s="196">
        <f>IF(N268="znížená",J268,0)</f>
        <v>0</v>
      </c>
      <c r="BG268" s="196">
        <f>IF(N268="zákl. prenesená",J268,0)</f>
        <v>0</v>
      </c>
      <c r="BH268" s="196">
        <f>IF(N268="zníž. prenesená",J268,0)</f>
        <v>0</v>
      </c>
      <c r="BI268" s="196">
        <f>IF(N268="nulová",J268,0)</f>
        <v>0</v>
      </c>
      <c r="BJ268" s="14" t="s">
        <v>180</v>
      </c>
      <c r="BK268" s="196">
        <f>ROUND(I268*H268,2)</f>
        <v>0</v>
      </c>
      <c r="BL268" s="14" t="s">
        <v>179</v>
      </c>
      <c r="BM268" s="195" t="s">
        <v>507</v>
      </c>
    </row>
    <row r="269" spans="1:65" s="12" customFormat="1" ht="22.9" customHeight="1">
      <c r="B269" s="168"/>
      <c r="C269" s="169"/>
      <c r="D269" s="170" t="s">
        <v>71</v>
      </c>
      <c r="E269" s="182" t="s">
        <v>512</v>
      </c>
      <c r="F269" s="182" t="s">
        <v>513</v>
      </c>
      <c r="G269" s="169"/>
      <c r="H269" s="169"/>
      <c r="I269" s="172"/>
      <c r="J269" s="183">
        <f>BK269</f>
        <v>0</v>
      </c>
      <c r="K269" s="169"/>
      <c r="L269" s="174"/>
      <c r="M269" s="175"/>
      <c r="N269" s="176"/>
      <c r="O269" s="176"/>
      <c r="P269" s="177">
        <f>P270</f>
        <v>0</v>
      </c>
      <c r="Q269" s="176"/>
      <c r="R269" s="177">
        <f>R270</f>
        <v>173.70277000000002</v>
      </c>
      <c r="S269" s="176"/>
      <c r="T269" s="178">
        <f>T270</f>
        <v>0</v>
      </c>
      <c r="AR269" s="179" t="s">
        <v>80</v>
      </c>
      <c r="AT269" s="180" t="s">
        <v>71</v>
      </c>
      <c r="AU269" s="180" t="s">
        <v>80</v>
      </c>
      <c r="AY269" s="179" t="s">
        <v>172</v>
      </c>
      <c r="BK269" s="181">
        <f>BK270</f>
        <v>0</v>
      </c>
    </row>
    <row r="270" spans="1:65" s="2" customFormat="1" ht="24.2" customHeight="1">
      <c r="A270" s="31"/>
      <c r="B270" s="32"/>
      <c r="C270" s="184" t="s">
        <v>526</v>
      </c>
      <c r="D270" s="184" t="s">
        <v>175</v>
      </c>
      <c r="E270" s="185" t="s">
        <v>515</v>
      </c>
      <c r="F270" s="186" t="s">
        <v>516</v>
      </c>
      <c r="G270" s="187" t="s">
        <v>235</v>
      </c>
      <c r="H270" s="188">
        <v>620.5</v>
      </c>
      <c r="I270" s="189"/>
      <c r="J270" s="188">
        <f>ROUND(I270*H270,2)</f>
        <v>0</v>
      </c>
      <c r="K270" s="190"/>
      <c r="L270" s="36"/>
      <c r="M270" s="191" t="s">
        <v>1</v>
      </c>
      <c r="N270" s="192" t="s">
        <v>38</v>
      </c>
      <c r="O270" s="68"/>
      <c r="P270" s="193">
        <f>O270*H270</f>
        <v>0</v>
      </c>
      <c r="Q270" s="193">
        <v>0.27994000000000002</v>
      </c>
      <c r="R270" s="193">
        <f>Q270*H270</f>
        <v>173.70277000000002</v>
      </c>
      <c r="S270" s="193">
        <v>0</v>
      </c>
      <c r="T270" s="194">
        <f>S270*H270</f>
        <v>0</v>
      </c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R270" s="195" t="s">
        <v>179</v>
      </c>
      <c r="AT270" s="195" t="s">
        <v>175</v>
      </c>
      <c r="AU270" s="195" t="s">
        <v>180</v>
      </c>
      <c r="AY270" s="14" t="s">
        <v>172</v>
      </c>
      <c r="BE270" s="196">
        <f>IF(N270="základná",J270,0)</f>
        <v>0</v>
      </c>
      <c r="BF270" s="196">
        <f>IF(N270="znížená",J270,0)</f>
        <v>0</v>
      </c>
      <c r="BG270" s="196">
        <f>IF(N270="zákl. prenesená",J270,0)</f>
        <v>0</v>
      </c>
      <c r="BH270" s="196">
        <f>IF(N270="zníž. prenesená",J270,0)</f>
        <v>0</v>
      </c>
      <c r="BI270" s="196">
        <f>IF(N270="nulová",J270,0)</f>
        <v>0</v>
      </c>
      <c r="BJ270" s="14" t="s">
        <v>180</v>
      </c>
      <c r="BK270" s="196">
        <f>ROUND(I270*H270,2)</f>
        <v>0</v>
      </c>
      <c r="BL270" s="14" t="s">
        <v>179</v>
      </c>
      <c r="BM270" s="195" t="s">
        <v>764</v>
      </c>
    </row>
    <row r="271" spans="1:65" s="12" customFormat="1" ht="22.9" customHeight="1">
      <c r="B271" s="168"/>
      <c r="C271" s="169"/>
      <c r="D271" s="170" t="s">
        <v>71</v>
      </c>
      <c r="E271" s="182" t="s">
        <v>518</v>
      </c>
      <c r="F271" s="182" t="s">
        <v>519</v>
      </c>
      <c r="G271" s="169"/>
      <c r="H271" s="169"/>
      <c r="I271" s="172"/>
      <c r="J271" s="183">
        <f>BK271</f>
        <v>0</v>
      </c>
      <c r="K271" s="169"/>
      <c r="L271" s="174"/>
      <c r="M271" s="175"/>
      <c r="N271" s="176"/>
      <c r="O271" s="176"/>
      <c r="P271" s="177">
        <f>P272</f>
        <v>0</v>
      </c>
      <c r="Q271" s="176"/>
      <c r="R271" s="177">
        <f>R272</f>
        <v>220.35195999999999</v>
      </c>
      <c r="S271" s="176"/>
      <c r="T271" s="178">
        <f>T272</f>
        <v>0</v>
      </c>
      <c r="AR271" s="179" t="s">
        <v>80</v>
      </c>
      <c r="AT271" s="180" t="s">
        <v>71</v>
      </c>
      <c r="AU271" s="180" t="s">
        <v>80</v>
      </c>
      <c r="AY271" s="179" t="s">
        <v>172</v>
      </c>
      <c r="BK271" s="181">
        <f>BK272</f>
        <v>0</v>
      </c>
    </row>
    <row r="272" spans="1:65" s="2" customFormat="1" ht="24.2" customHeight="1">
      <c r="A272" s="31"/>
      <c r="B272" s="32"/>
      <c r="C272" s="184" t="s">
        <v>532</v>
      </c>
      <c r="D272" s="184" t="s">
        <v>175</v>
      </c>
      <c r="E272" s="185" t="s">
        <v>521</v>
      </c>
      <c r="F272" s="186" t="s">
        <v>522</v>
      </c>
      <c r="G272" s="187" t="s">
        <v>235</v>
      </c>
      <c r="H272" s="188">
        <v>620.5</v>
      </c>
      <c r="I272" s="189"/>
      <c r="J272" s="188">
        <f>ROUND(I272*H272,2)</f>
        <v>0</v>
      </c>
      <c r="K272" s="190"/>
      <c r="L272" s="36"/>
      <c r="M272" s="191" t="s">
        <v>1</v>
      </c>
      <c r="N272" s="192" t="s">
        <v>38</v>
      </c>
      <c r="O272" s="68"/>
      <c r="P272" s="193">
        <f>O272*H272</f>
        <v>0</v>
      </c>
      <c r="Q272" s="193">
        <v>0.35511999999999999</v>
      </c>
      <c r="R272" s="193">
        <f>Q272*H272</f>
        <v>220.35195999999999</v>
      </c>
      <c r="S272" s="193">
        <v>0</v>
      </c>
      <c r="T272" s="194">
        <f>S272*H272</f>
        <v>0</v>
      </c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R272" s="195" t="s">
        <v>179</v>
      </c>
      <c r="AT272" s="195" t="s">
        <v>175</v>
      </c>
      <c r="AU272" s="195" t="s">
        <v>180</v>
      </c>
      <c r="AY272" s="14" t="s">
        <v>172</v>
      </c>
      <c r="BE272" s="196">
        <f>IF(N272="základná",J272,0)</f>
        <v>0</v>
      </c>
      <c r="BF272" s="196">
        <f>IF(N272="znížená",J272,0)</f>
        <v>0</v>
      </c>
      <c r="BG272" s="196">
        <f>IF(N272="zákl. prenesená",J272,0)</f>
        <v>0</v>
      </c>
      <c r="BH272" s="196">
        <f>IF(N272="zníž. prenesená",J272,0)</f>
        <v>0</v>
      </c>
      <c r="BI272" s="196">
        <f>IF(N272="nulová",J272,0)</f>
        <v>0</v>
      </c>
      <c r="BJ272" s="14" t="s">
        <v>180</v>
      </c>
      <c r="BK272" s="196">
        <f>ROUND(I272*H272,2)</f>
        <v>0</v>
      </c>
      <c r="BL272" s="14" t="s">
        <v>179</v>
      </c>
      <c r="BM272" s="195" t="s">
        <v>523</v>
      </c>
    </row>
    <row r="273" spans="1:65" s="12" customFormat="1" ht="22.9" customHeight="1">
      <c r="B273" s="168"/>
      <c r="C273" s="169"/>
      <c r="D273" s="170" t="s">
        <v>71</v>
      </c>
      <c r="E273" s="182" t="s">
        <v>806</v>
      </c>
      <c r="F273" s="182" t="s">
        <v>807</v>
      </c>
      <c r="G273" s="169"/>
      <c r="H273" s="169"/>
      <c r="I273" s="172"/>
      <c r="J273" s="183">
        <f>BK273</f>
        <v>0</v>
      </c>
      <c r="K273" s="169"/>
      <c r="L273" s="174"/>
      <c r="M273" s="175"/>
      <c r="N273" s="176"/>
      <c r="O273" s="176"/>
      <c r="P273" s="177">
        <f>P274</f>
        <v>0</v>
      </c>
      <c r="Q273" s="176"/>
      <c r="R273" s="177">
        <f>R274</f>
        <v>9.2290600000000005</v>
      </c>
      <c r="S273" s="176"/>
      <c r="T273" s="178">
        <f>T274</f>
        <v>0</v>
      </c>
      <c r="AR273" s="179" t="s">
        <v>80</v>
      </c>
      <c r="AT273" s="180" t="s">
        <v>71</v>
      </c>
      <c r="AU273" s="180" t="s">
        <v>80</v>
      </c>
      <c r="AY273" s="179" t="s">
        <v>172</v>
      </c>
      <c r="BK273" s="181">
        <f>BK274</f>
        <v>0</v>
      </c>
    </row>
    <row r="274" spans="1:65" s="2" customFormat="1" ht="24.2" customHeight="1">
      <c r="A274" s="31"/>
      <c r="B274" s="32"/>
      <c r="C274" s="184" t="s">
        <v>538</v>
      </c>
      <c r="D274" s="184" t="s">
        <v>175</v>
      </c>
      <c r="E274" s="185" t="s">
        <v>808</v>
      </c>
      <c r="F274" s="186" t="s">
        <v>809</v>
      </c>
      <c r="G274" s="187" t="s">
        <v>235</v>
      </c>
      <c r="H274" s="188">
        <v>19</v>
      </c>
      <c r="I274" s="189"/>
      <c r="J274" s="188">
        <f>ROUND(I274*H274,2)</f>
        <v>0</v>
      </c>
      <c r="K274" s="190"/>
      <c r="L274" s="36"/>
      <c r="M274" s="191" t="s">
        <v>1</v>
      </c>
      <c r="N274" s="192" t="s">
        <v>38</v>
      </c>
      <c r="O274" s="68"/>
      <c r="P274" s="193">
        <f>O274*H274</f>
        <v>0</v>
      </c>
      <c r="Q274" s="193">
        <v>0.48574000000000001</v>
      </c>
      <c r="R274" s="193">
        <f>Q274*H274</f>
        <v>9.2290600000000005</v>
      </c>
      <c r="S274" s="193">
        <v>0</v>
      </c>
      <c r="T274" s="194">
        <f>S274*H274</f>
        <v>0</v>
      </c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R274" s="195" t="s">
        <v>179</v>
      </c>
      <c r="AT274" s="195" t="s">
        <v>175</v>
      </c>
      <c r="AU274" s="195" t="s">
        <v>180</v>
      </c>
      <c r="AY274" s="14" t="s">
        <v>172</v>
      </c>
      <c r="BE274" s="196">
        <f>IF(N274="základná",J274,0)</f>
        <v>0</v>
      </c>
      <c r="BF274" s="196">
        <f>IF(N274="znížená",J274,0)</f>
        <v>0</v>
      </c>
      <c r="BG274" s="196">
        <f>IF(N274="zákl. prenesená",J274,0)</f>
        <v>0</v>
      </c>
      <c r="BH274" s="196">
        <f>IF(N274="zníž. prenesená",J274,0)</f>
        <v>0</v>
      </c>
      <c r="BI274" s="196">
        <f>IF(N274="nulová",J274,0)</f>
        <v>0</v>
      </c>
      <c r="BJ274" s="14" t="s">
        <v>180</v>
      </c>
      <c r="BK274" s="196">
        <f>ROUND(I274*H274,2)</f>
        <v>0</v>
      </c>
      <c r="BL274" s="14" t="s">
        <v>179</v>
      </c>
      <c r="BM274" s="195" t="s">
        <v>810</v>
      </c>
    </row>
    <row r="275" spans="1:65" s="12" customFormat="1" ht="22.9" customHeight="1">
      <c r="B275" s="168"/>
      <c r="C275" s="169"/>
      <c r="D275" s="170" t="s">
        <v>71</v>
      </c>
      <c r="E275" s="182" t="s">
        <v>524</v>
      </c>
      <c r="F275" s="182" t="s">
        <v>525</v>
      </c>
      <c r="G275" s="169"/>
      <c r="H275" s="169"/>
      <c r="I275" s="172"/>
      <c r="J275" s="183">
        <f>BK275</f>
        <v>0</v>
      </c>
      <c r="K275" s="169"/>
      <c r="L275" s="174"/>
      <c r="M275" s="175"/>
      <c r="N275" s="176"/>
      <c r="O275" s="176"/>
      <c r="P275" s="177">
        <f>P276</f>
        <v>0</v>
      </c>
      <c r="Q275" s="176"/>
      <c r="R275" s="177">
        <f>R276</f>
        <v>9.1378079999999997</v>
      </c>
      <c r="S275" s="176"/>
      <c r="T275" s="178">
        <f>T276</f>
        <v>0</v>
      </c>
      <c r="AR275" s="179" t="s">
        <v>80</v>
      </c>
      <c r="AT275" s="180" t="s">
        <v>71</v>
      </c>
      <c r="AU275" s="180" t="s">
        <v>80</v>
      </c>
      <c r="AY275" s="179" t="s">
        <v>172</v>
      </c>
      <c r="BK275" s="181">
        <f>BK276</f>
        <v>0</v>
      </c>
    </row>
    <row r="276" spans="1:65" s="2" customFormat="1" ht="24.2" customHeight="1">
      <c r="A276" s="31"/>
      <c r="B276" s="32"/>
      <c r="C276" s="184" t="s">
        <v>544</v>
      </c>
      <c r="D276" s="184" t="s">
        <v>175</v>
      </c>
      <c r="E276" s="185" t="s">
        <v>527</v>
      </c>
      <c r="F276" s="186" t="s">
        <v>528</v>
      </c>
      <c r="G276" s="187" t="s">
        <v>235</v>
      </c>
      <c r="H276" s="188">
        <v>26.7</v>
      </c>
      <c r="I276" s="189"/>
      <c r="J276" s="188">
        <f>ROUND(I276*H276,2)</f>
        <v>0</v>
      </c>
      <c r="K276" s="190"/>
      <c r="L276" s="36"/>
      <c r="M276" s="191" t="s">
        <v>1</v>
      </c>
      <c r="N276" s="192" t="s">
        <v>38</v>
      </c>
      <c r="O276" s="68"/>
      <c r="P276" s="193">
        <f>O276*H276</f>
        <v>0</v>
      </c>
      <c r="Q276" s="193">
        <v>0.34223999999999999</v>
      </c>
      <c r="R276" s="193">
        <f>Q276*H276</f>
        <v>9.1378079999999997</v>
      </c>
      <c r="S276" s="193">
        <v>0</v>
      </c>
      <c r="T276" s="194">
        <f>S276*H276</f>
        <v>0</v>
      </c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R276" s="195" t="s">
        <v>179</v>
      </c>
      <c r="AT276" s="195" t="s">
        <v>175</v>
      </c>
      <c r="AU276" s="195" t="s">
        <v>180</v>
      </c>
      <c r="AY276" s="14" t="s">
        <v>172</v>
      </c>
      <c r="BE276" s="196">
        <f>IF(N276="základná",J276,0)</f>
        <v>0</v>
      </c>
      <c r="BF276" s="196">
        <f>IF(N276="znížená",J276,0)</f>
        <v>0</v>
      </c>
      <c r="BG276" s="196">
        <f>IF(N276="zákl. prenesená",J276,0)</f>
        <v>0</v>
      </c>
      <c r="BH276" s="196">
        <f>IF(N276="zníž. prenesená",J276,0)</f>
        <v>0</v>
      </c>
      <c r="BI276" s="196">
        <f>IF(N276="nulová",J276,0)</f>
        <v>0</v>
      </c>
      <c r="BJ276" s="14" t="s">
        <v>180</v>
      </c>
      <c r="BK276" s="196">
        <f>ROUND(I276*H276,2)</f>
        <v>0</v>
      </c>
      <c r="BL276" s="14" t="s">
        <v>179</v>
      </c>
      <c r="BM276" s="195" t="s">
        <v>529</v>
      </c>
    </row>
    <row r="277" spans="1:65" s="12" customFormat="1" ht="22.9" customHeight="1">
      <c r="B277" s="168"/>
      <c r="C277" s="169"/>
      <c r="D277" s="170" t="s">
        <v>71</v>
      </c>
      <c r="E277" s="182" t="s">
        <v>530</v>
      </c>
      <c r="F277" s="182" t="s">
        <v>531</v>
      </c>
      <c r="G277" s="169"/>
      <c r="H277" s="169"/>
      <c r="I277" s="172"/>
      <c r="J277" s="183">
        <f>BK277</f>
        <v>0</v>
      </c>
      <c r="K277" s="169"/>
      <c r="L277" s="174"/>
      <c r="M277" s="175"/>
      <c r="N277" s="176"/>
      <c r="O277" s="176"/>
      <c r="P277" s="177">
        <f>P278</f>
        <v>0</v>
      </c>
      <c r="Q277" s="176"/>
      <c r="R277" s="177">
        <f>R278</f>
        <v>8.0571400000000004</v>
      </c>
      <c r="S277" s="176"/>
      <c r="T277" s="178">
        <f>T278</f>
        <v>0</v>
      </c>
      <c r="AR277" s="179" t="s">
        <v>80</v>
      </c>
      <c r="AT277" s="180" t="s">
        <v>71</v>
      </c>
      <c r="AU277" s="180" t="s">
        <v>80</v>
      </c>
      <c r="AY277" s="179" t="s">
        <v>172</v>
      </c>
      <c r="BK277" s="181">
        <f>BK278</f>
        <v>0</v>
      </c>
    </row>
    <row r="278" spans="1:65" s="2" customFormat="1" ht="37.9" customHeight="1">
      <c r="A278" s="31"/>
      <c r="B278" s="32"/>
      <c r="C278" s="184" t="s">
        <v>548</v>
      </c>
      <c r="D278" s="184" t="s">
        <v>175</v>
      </c>
      <c r="E278" s="185" t="s">
        <v>533</v>
      </c>
      <c r="F278" s="186" t="s">
        <v>534</v>
      </c>
      <c r="G278" s="187" t="s">
        <v>235</v>
      </c>
      <c r="H278" s="188">
        <v>19</v>
      </c>
      <c r="I278" s="189"/>
      <c r="J278" s="188">
        <f>ROUND(I278*H278,2)</f>
        <v>0</v>
      </c>
      <c r="K278" s="190"/>
      <c r="L278" s="36"/>
      <c r="M278" s="191" t="s">
        <v>1</v>
      </c>
      <c r="N278" s="192" t="s">
        <v>38</v>
      </c>
      <c r="O278" s="68"/>
      <c r="P278" s="193">
        <f>O278*H278</f>
        <v>0</v>
      </c>
      <c r="Q278" s="193">
        <v>0.42405999999999999</v>
      </c>
      <c r="R278" s="193">
        <f>Q278*H278</f>
        <v>8.0571400000000004</v>
      </c>
      <c r="S278" s="193">
        <v>0</v>
      </c>
      <c r="T278" s="194">
        <f>S278*H278</f>
        <v>0</v>
      </c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R278" s="195" t="s">
        <v>179</v>
      </c>
      <c r="AT278" s="195" t="s">
        <v>175</v>
      </c>
      <c r="AU278" s="195" t="s">
        <v>180</v>
      </c>
      <c r="AY278" s="14" t="s">
        <v>172</v>
      </c>
      <c r="BE278" s="196">
        <f>IF(N278="základná",J278,0)</f>
        <v>0</v>
      </c>
      <c r="BF278" s="196">
        <f>IF(N278="znížená",J278,0)</f>
        <v>0</v>
      </c>
      <c r="BG278" s="196">
        <f>IF(N278="zákl. prenesená",J278,0)</f>
        <v>0</v>
      </c>
      <c r="BH278" s="196">
        <f>IF(N278="zníž. prenesená",J278,0)</f>
        <v>0</v>
      </c>
      <c r="BI278" s="196">
        <f>IF(N278="nulová",J278,0)</f>
        <v>0</v>
      </c>
      <c r="BJ278" s="14" t="s">
        <v>180</v>
      </c>
      <c r="BK278" s="196">
        <f>ROUND(I278*H278,2)</f>
        <v>0</v>
      </c>
      <c r="BL278" s="14" t="s">
        <v>179</v>
      </c>
      <c r="BM278" s="195" t="s">
        <v>811</v>
      </c>
    </row>
    <row r="279" spans="1:65" s="12" customFormat="1" ht="22.9" customHeight="1">
      <c r="B279" s="168"/>
      <c r="C279" s="169"/>
      <c r="D279" s="170" t="s">
        <v>71</v>
      </c>
      <c r="E279" s="182" t="s">
        <v>536</v>
      </c>
      <c r="F279" s="182" t="s">
        <v>537</v>
      </c>
      <c r="G279" s="169"/>
      <c r="H279" s="169"/>
      <c r="I279" s="172"/>
      <c r="J279" s="183">
        <f>BK279</f>
        <v>0</v>
      </c>
      <c r="K279" s="169"/>
      <c r="L279" s="174"/>
      <c r="M279" s="175"/>
      <c r="N279" s="176"/>
      <c r="O279" s="176"/>
      <c r="P279" s="177">
        <f>P280</f>
        <v>0</v>
      </c>
      <c r="Q279" s="176"/>
      <c r="R279" s="177">
        <f>R280</f>
        <v>6.4600000000000005E-3</v>
      </c>
      <c r="S279" s="176"/>
      <c r="T279" s="178">
        <f>T280</f>
        <v>0</v>
      </c>
      <c r="AR279" s="179" t="s">
        <v>80</v>
      </c>
      <c r="AT279" s="180" t="s">
        <v>71</v>
      </c>
      <c r="AU279" s="180" t="s">
        <v>80</v>
      </c>
      <c r="AY279" s="179" t="s">
        <v>172</v>
      </c>
      <c r="BK279" s="181">
        <f>BK280</f>
        <v>0</v>
      </c>
    </row>
    <row r="280" spans="1:65" s="2" customFormat="1" ht="24.2" customHeight="1">
      <c r="A280" s="31"/>
      <c r="B280" s="32"/>
      <c r="C280" s="184" t="s">
        <v>552</v>
      </c>
      <c r="D280" s="184" t="s">
        <v>175</v>
      </c>
      <c r="E280" s="185" t="s">
        <v>812</v>
      </c>
      <c r="F280" s="186" t="s">
        <v>813</v>
      </c>
      <c r="G280" s="187" t="s">
        <v>235</v>
      </c>
      <c r="H280" s="188">
        <v>19</v>
      </c>
      <c r="I280" s="189"/>
      <c r="J280" s="188">
        <f>ROUND(I280*H280,2)</f>
        <v>0</v>
      </c>
      <c r="K280" s="190"/>
      <c r="L280" s="36"/>
      <c r="M280" s="191" t="s">
        <v>1</v>
      </c>
      <c r="N280" s="192" t="s">
        <v>38</v>
      </c>
      <c r="O280" s="68"/>
      <c r="P280" s="193">
        <f>O280*H280</f>
        <v>0</v>
      </c>
      <c r="Q280" s="193">
        <v>3.4000000000000002E-4</v>
      </c>
      <c r="R280" s="193">
        <f>Q280*H280</f>
        <v>6.4600000000000005E-3</v>
      </c>
      <c r="S280" s="193">
        <v>0</v>
      </c>
      <c r="T280" s="194">
        <f>S280*H280</f>
        <v>0</v>
      </c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R280" s="195" t="s">
        <v>179</v>
      </c>
      <c r="AT280" s="195" t="s">
        <v>175</v>
      </c>
      <c r="AU280" s="195" t="s">
        <v>180</v>
      </c>
      <c r="AY280" s="14" t="s">
        <v>172</v>
      </c>
      <c r="BE280" s="196">
        <f>IF(N280="základná",J280,0)</f>
        <v>0</v>
      </c>
      <c r="BF280" s="196">
        <f>IF(N280="znížená",J280,0)</f>
        <v>0</v>
      </c>
      <c r="BG280" s="196">
        <f>IF(N280="zákl. prenesená",J280,0)</f>
        <v>0</v>
      </c>
      <c r="BH280" s="196">
        <f>IF(N280="zníž. prenesená",J280,0)</f>
        <v>0</v>
      </c>
      <c r="BI280" s="196">
        <f>IF(N280="nulová",J280,0)</f>
        <v>0</v>
      </c>
      <c r="BJ280" s="14" t="s">
        <v>180</v>
      </c>
      <c r="BK280" s="196">
        <f>ROUND(I280*H280,2)</f>
        <v>0</v>
      </c>
      <c r="BL280" s="14" t="s">
        <v>179</v>
      </c>
      <c r="BM280" s="195" t="s">
        <v>814</v>
      </c>
    </row>
    <row r="281" spans="1:65" s="12" customFormat="1" ht="22.9" customHeight="1">
      <c r="B281" s="168"/>
      <c r="C281" s="169"/>
      <c r="D281" s="170" t="s">
        <v>71</v>
      </c>
      <c r="E281" s="182" t="s">
        <v>542</v>
      </c>
      <c r="F281" s="182" t="s">
        <v>543</v>
      </c>
      <c r="G281" s="169"/>
      <c r="H281" s="169"/>
      <c r="I281" s="172"/>
      <c r="J281" s="183">
        <f>BK281</f>
        <v>0</v>
      </c>
      <c r="K281" s="169"/>
      <c r="L281" s="174"/>
      <c r="M281" s="175"/>
      <c r="N281" s="176"/>
      <c r="O281" s="176"/>
      <c r="P281" s="177">
        <f>P282</f>
        <v>0</v>
      </c>
      <c r="Q281" s="176"/>
      <c r="R281" s="177">
        <f>R282</f>
        <v>1.9380000000000001E-2</v>
      </c>
      <c r="S281" s="176"/>
      <c r="T281" s="178">
        <f>T282</f>
        <v>0</v>
      </c>
      <c r="AR281" s="179" t="s">
        <v>80</v>
      </c>
      <c r="AT281" s="180" t="s">
        <v>71</v>
      </c>
      <c r="AU281" s="180" t="s">
        <v>80</v>
      </c>
      <c r="AY281" s="179" t="s">
        <v>172</v>
      </c>
      <c r="BK281" s="181">
        <f>BK282</f>
        <v>0</v>
      </c>
    </row>
    <row r="282" spans="1:65" s="2" customFormat="1" ht="24.2" customHeight="1">
      <c r="A282" s="31"/>
      <c r="B282" s="32"/>
      <c r="C282" s="184" t="s">
        <v>556</v>
      </c>
      <c r="D282" s="184" t="s">
        <v>175</v>
      </c>
      <c r="E282" s="185" t="s">
        <v>815</v>
      </c>
      <c r="F282" s="186" t="s">
        <v>816</v>
      </c>
      <c r="G282" s="187" t="s">
        <v>235</v>
      </c>
      <c r="H282" s="188">
        <v>38</v>
      </c>
      <c r="I282" s="189"/>
      <c r="J282" s="188">
        <f>ROUND(I282*H282,2)</f>
        <v>0</v>
      </c>
      <c r="K282" s="190"/>
      <c r="L282" s="36"/>
      <c r="M282" s="191" t="s">
        <v>1</v>
      </c>
      <c r="N282" s="192" t="s">
        <v>38</v>
      </c>
      <c r="O282" s="68"/>
      <c r="P282" s="193">
        <f>O282*H282</f>
        <v>0</v>
      </c>
      <c r="Q282" s="193">
        <v>5.1000000000000004E-4</v>
      </c>
      <c r="R282" s="193">
        <f>Q282*H282</f>
        <v>1.9380000000000001E-2</v>
      </c>
      <c r="S282" s="193">
        <v>0</v>
      </c>
      <c r="T282" s="194">
        <f>S282*H282</f>
        <v>0</v>
      </c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R282" s="195" t="s">
        <v>179</v>
      </c>
      <c r="AT282" s="195" t="s">
        <v>175</v>
      </c>
      <c r="AU282" s="195" t="s">
        <v>180</v>
      </c>
      <c r="AY282" s="14" t="s">
        <v>172</v>
      </c>
      <c r="BE282" s="196">
        <f>IF(N282="základná",J282,0)</f>
        <v>0</v>
      </c>
      <c r="BF282" s="196">
        <f>IF(N282="znížená",J282,0)</f>
        <v>0</v>
      </c>
      <c r="BG282" s="196">
        <f>IF(N282="zákl. prenesená",J282,0)</f>
        <v>0</v>
      </c>
      <c r="BH282" s="196">
        <f>IF(N282="zníž. prenesená",J282,0)</f>
        <v>0</v>
      </c>
      <c r="BI282" s="196">
        <f>IF(N282="nulová",J282,0)</f>
        <v>0</v>
      </c>
      <c r="BJ282" s="14" t="s">
        <v>180</v>
      </c>
      <c r="BK282" s="196">
        <f>ROUND(I282*H282,2)</f>
        <v>0</v>
      </c>
      <c r="BL282" s="14" t="s">
        <v>179</v>
      </c>
      <c r="BM282" s="195" t="s">
        <v>817</v>
      </c>
    </row>
    <row r="283" spans="1:65" s="12" customFormat="1" ht="22.9" customHeight="1">
      <c r="B283" s="168"/>
      <c r="C283" s="169"/>
      <c r="D283" s="170" t="s">
        <v>71</v>
      </c>
      <c r="E283" s="182" t="s">
        <v>243</v>
      </c>
      <c r="F283" s="182" t="s">
        <v>244</v>
      </c>
      <c r="G283" s="169"/>
      <c r="H283" s="169"/>
      <c r="I283" s="172"/>
      <c r="J283" s="183">
        <f>BK283</f>
        <v>0</v>
      </c>
      <c r="K283" s="169"/>
      <c r="L283" s="174"/>
      <c r="M283" s="175"/>
      <c r="N283" s="176"/>
      <c r="O283" s="176"/>
      <c r="P283" s="177">
        <f>SUM(P284:P288)</f>
        <v>0</v>
      </c>
      <c r="Q283" s="176"/>
      <c r="R283" s="177">
        <f>SUM(R284:R288)</f>
        <v>93.945781999999994</v>
      </c>
      <c r="S283" s="176"/>
      <c r="T283" s="178">
        <f>SUM(T284:T288)</f>
        <v>0</v>
      </c>
      <c r="AR283" s="179" t="s">
        <v>80</v>
      </c>
      <c r="AT283" s="180" t="s">
        <v>71</v>
      </c>
      <c r="AU283" s="180" t="s">
        <v>80</v>
      </c>
      <c r="AY283" s="179" t="s">
        <v>172</v>
      </c>
      <c r="BK283" s="181">
        <f>SUM(BK284:BK288)</f>
        <v>0</v>
      </c>
    </row>
    <row r="284" spans="1:65" s="2" customFormat="1" ht="24.2" customHeight="1">
      <c r="A284" s="31"/>
      <c r="B284" s="32"/>
      <c r="C284" s="184" t="s">
        <v>560</v>
      </c>
      <c r="D284" s="184" t="s">
        <v>175</v>
      </c>
      <c r="E284" s="185" t="s">
        <v>549</v>
      </c>
      <c r="F284" s="186" t="s">
        <v>550</v>
      </c>
      <c r="G284" s="187" t="s">
        <v>235</v>
      </c>
      <c r="H284" s="188">
        <v>19</v>
      </c>
      <c r="I284" s="189"/>
      <c r="J284" s="188">
        <f>ROUND(I284*H284,2)</f>
        <v>0</v>
      </c>
      <c r="K284" s="190"/>
      <c r="L284" s="36"/>
      <c r="M284" s="191" t="s">
        <v>1</v>
      </c>
      <c r="N284" s="192" t="s">
        <v>38</v>
      </c>
      <c r="O284" s="68"/>
      <c r="P284" s="193">
        <f>O284*H284</f>
        <v>0</v>
      </c>
      <c r="Q284" s="193">
        <v>0.18462999999999999</v>
      </c>
      <c r="R284" s="193">
        <f>Q284*H284</f>
        <v>3.5079699999999998</v>
      </c>
      <c r="S284" s="193">
        <v>0</v>
      </c>
      <c r="T284" s="194">
        <f>S284*H284</f>
        <v>0</v>
      </c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R284" s="195" t="s">
        <v>179</v>
      </c>
      <c r="AT284" s="195" t="s">
        <v>175</v>
      </c>
      <c r="AU284" s="195" t="s">
        <v>180</v>
      </c>
      <c r="AY284" s="14" t="s">
        <v>172</v>
      </c>
      <c r="BE284" s="196">
        <f>IF(N284="základná",J284,0)</f>
        <v>0</v>
      </c>
      <c r="BF284" s="196">
        <f>IF(N284="znížená",J284,0)</f>
        <v>0</v>
      </c>
      <c r="BG284" s="196">
        <f>IF(N284="zákl. prenesená",J284,0)</f>
        <v>0</v>
      </c>
      <c r="BH284" s="196">
        <f>IF(N284="zníž. prenesená",J284,0)</f>
        <v>0</v>
      </c>
      <c r="BI284" s="196">
        <f>IF(N284="nulová",J284,0)</f>
        <v>0</v>
      </c>
      <c r="BJ284" s="14" t="s">
        <v>180</v>
      </c>
      <c r="BK284" s="196">
        <f>ROUND(I284*H284,2)</f>
        <v>0</v>
      </c>
      <c r="BL284" s="14" t="s">
        <v>179</v>
      </c>
      <c r="BM284" s="195" t="s">
        <v>818</v>
      </c>
    </row>
    <row r="285" spans="1:65" s="2" customFormat="1" ht="37.9" customHeight="1">
      <c r="A285" s="31"/>
      <c r="B285" s="32"/>
      <c r="C285" s="184" t="s">
        <v>563</v>
      </c>
      <c r="D285" s="184" t="s">
        <v>175</v>
      </c>
      <c r="E285" s="185" t="s">
        <v>553</v>
      </c>
      <c r="F285" s="186" t="s">
        <v>554</v>
      </c>
      <c r="G285" s="187" t="s">
        <v>235</v>
      </c>
      <c r="H285" s="188">
        <v>48.2</v>
      </c>
      <c r="I285" s="189"/>
      <c r="J285" s="188">
        <f>ROUND(I285*H285,2)</f>
        <v>0</v>
      </c>
      <c r="K285" s="190"/>
      <c r="L285" s="36"/>
      <c r="M285" s="191" t="s">
        <v>1</v>
      </c>
      <c r="N285" s="192" t="s">
        <v>38</v>
      </c>
      <c r="O285" s="68"/>
      <c r="P285" s="193">
        <f>O285*H285</f>
        <v>0</v>
      </c>
      <c r="Q285" s="193">
        <v>0.12966</v>
      </c>
      <c r="R285" s="193">
        <f>Q285*H285</f>
        <v>6.2496119999999999</v>
      </c>
      <c r="S285" s="193">
        <v>0</v>
      </c>
      <c r="T285" s="194">
        <f>S285*H285</f>
        <v>0</v>
      </c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R285" s="195" t="s">
        <v>179</v>
      </c>
      <c r="AT285" s="195" t="s">
        <v>175</v>
      </c>
      <c r="AU285" s="195" t="s">
        <v>180</v>
      </c>
      <c r="AY285" s="14" t="s">
        <v>172</v>
      </c>
      <c r="BE285" s="196">
        <f>IF(N285="základná",J285,0)</f>
        <v>0</v>
      </c>
      <c r="BF285" s="196">
        <f>IF(N285="znížená",J285,0)</f>
        <v>0</v>
      </c>
      <c r="BG285" s="196">
        <f>IF(N285="zákl. prenesená",J285,0)</f>
        <v>0</v>
      </c>
      <c r="BH285" s="196">
        <f>IF(N285="zníž. prenesená",J285,0)</f>
        <v>0</v>
      </c>
      <c r="BI285" s="196">
        <f>IF(N285="nulová",J285,0)</f>
        <v>0</v>
      </c>
      <c r="BJ285" s="14" t="s">
        <v>180</v>
      </c>
      <c r="BK285" s="196">
        <f>ROUND(I285*H285,2)</f>
        <v>0</v>
      </c>
      <c r="BL285" s="14" t="s">
        <v>179</v>
      </c>
      <c r="BM285" s="195" t="s">
        <v>865</v>
      </c>
    </row>
    <row r="286" spans="1:65" s="2" customFormat="1" ht="24.2" customHeight="1">
      <c r="A286" s="31"/>
      <c r="B286" s="32"/>
      <c r="C286" s="184" t="s">
        <v>567</v>
      </c>
      <c r="D286" s="184" t="s">
        <v>175</v>
      </c>
      <c r="E286" s="185" t="s">
        <v>557</v>
      </c>
      <c r="F286" s="186" t="s">
        <v>558</v>
      </c>
      <c r="G286" s="187" t="s">
        <v>235</v>
      </c>
      <c r="H286" s="188">
        <v>19</v>
      </c>
      <c r="I286" s="189"/>
      <c r="J286" s="188">
        <f>ROUND(I286*H286,2)</f>
        <v>0</v>
      </c>
      <c r="K286" s="190"/>
      <c r="L286" s="36"/>
      <c r="M286" s="191" t="s">
        <v>1</v>
      </c>
      <c r="N286" s="192" t="s">
        <v>38</v>
      </c>
      <c r="O286" s="68"/>
      <c r="P286" s="193">
        <f>O286*H286</f>
        <v>0</v>
      </c>
      <c r="Q286" s="193">
        <v>0.15559000000000001</v>
      </c>
      <c r="R286" s="193">
        <f>Q286*H286</f>
        <v>2.95621</v>
      </c>
      <c r="S286" s="193">
        <v>0</v>
      </c>
      <c r="T286" s="194">
        <f>S286*H286</f>
        <v>0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R286" s="195" t="s">
        <v>179</v>
      </c>
      <c r="AT286" s="195" t="s">
        <v>175</v>
      </c>
      <c r="AU286" s="195" t="s">
        <v>180</v>
      </c>
      <c r="AY286" s="14" t="s">
        <v>172</v>
      </c>
      <c r="BE286" s="196">
        <f>IF(N286="základná",J286,0)</f>
        <v>0</v>
      </c>
      <c r="BF286" s="196">
        <f>IF(N286="znížená",J286,0)</f>
        <v>0</v>
      </c>
      <c r="BG286" s="196">
        <f>IF(N286="zákl. prenesená",J286,0)</f>
        <v>0</v>
      </c>
      <c r="BH286" s="196">
        <f>IF(N286="zníž. prenesená",J286,0)</f>
        <v>0</v>
      </c>
      <c r="BI286" s="196">
        <f>IF(N286="nulová",J286,0)</f>
        <v>0</v>
      </c>
      <c r="BJ286" s="14" t="s">
        <v>180</v>
      </c>
      <c r="BK286" s="196">
        <f>ROUND(I286*H286,2)</f>
        <v>0</v>
      </c>
      <c r="BL286" s="14" t="s">
        <v>179</v>
      </c>
      <c r="BM286" s="195" t="s">
        <v>819</v>
      </c>
    </row>
    <row r="287" spans="1:65" s="2" customFormat="1" ht="24.2" customHeight="1">
      <c r="A287" s="31"/>
      <c r="B287" s="32"/>
      <c r="C287" s="184" t="s">
        <v>573</v>
      </c>
      <c r="D287" s="184" t="s">
        <v>175</v>
      </c>
      <c r="E287" s="185" t="s">
        <v>246</v>
      </c>
      <c r="F287" s="186" t="s">
        <v>247</v>
      </c>
      <c r="G287" s="187" t="s">
        <v>235</v>
      </c>
      <c r="H287" s="188">
        <v>620.5</v>
      </c>
      <c r="I287" s="189"/>
      <c r="J287" s="188">
        <f>ROUND(I287*H287,2)</f>
        <v>0</v>
      </c>
      <c r="K287" s="190"/>
      <c r="L287" s="36"/>
      <c r="M287" s="191" t="s">
        <v>1</v>
      </c>
      <c r="N287" s="192" t="s">
        <v>38</v>
      </c>
      <c r="O287" s="68"/>
      <c r="P287" s="193">
        <f>O287*H287</f>
        <v>0</v>
      </c>
      <c r="Q287" s="193">
        <v>0.12966</v>
      </c>
      <c r="R287" s="193">
        <f>Q287*H287</f>
        <v>80.454030000000003</v>
      </c>
      <c r="S287" s="193">
        <v>0</v>
      </c>
      <c r="T287" s="194">
        <f>S287*H287</f>
        <v>0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R287" s="195" t="s">
        <v>179</v>
      </c>
      <c r="AT287" s="195" t="s">
        <v>175</v>
      </c>
      <c r="AU287" s="195" t="s">
        <v>180</v>
      </c>
      <c r="AY287" s="14" t="s">
        <v>172</v>
      </c>
      <c r="BE287" s="196">
        <f>IF(N287="základná",J287,0)</f>
        <v>0</v>
      </c>
      <c r="BF287" s="196">
        <f>IF(N287="znížená",J287,0)</f>
        <v>0</v>
      </c>
      <c r="BG287" s="196">
        <f>IF(N287="zákl. prenesená",J287,0)</f>
        <v>0</v>
      </c>
      <c r="BH287" s="196">
        <f>IF(N287="zníž. prenesená",J287,0)</f>
        <v>0</v>
      </c>
      <c r="BI287" s="196">
        <f>IF(N287="nulová",J287,0)</f>
        <v>0</v>
      </c>
      <c r="BJ287" s="14" t="s">
        <v>180</v>
      </c>
      <c r="BK287" s="196">
        <f>ROUND(I287*H287,2)</f>
        <v>0</v>
      </c>
      <c r="BL287" s="14" t="s">
        <v>179</v>
      </c>
      <c r="BM287" s="195" t="s">
        <v>248</v>
      </c>
    </row>
    <row r="288" spans="1:65" s="2" customFormat="1" ht="24.2" customHeight="1">
      <c r="A288" s="31"/>
      <c r="B288" s="32"/>
      <c r="C288" s="184" t="s">
        <v>577</v>
      </c>
      <c r="D288" s="184" t="s">
        <v>175</v>
      </c>
      <c r="E288" s="185" t="s">
        <v>820</v>
      </c>
      <c r="F288" s="186" t="s">
        <v>821</v>
      </c>
      <c r="G288" s="187" t="s">
        <v>235</v>
      </c>
      <c r="H288" s="188">
        <v>6</v>
      </c>
      <c r="I288" s="189"/>
      <c r="J288" s="188">
        <f>ROUND(I288*H288,2)</f>
        <v>0</v>
      </c>
      <c r="K288" s="190"/>
      <c r="L288" s="36"/>
      <c r="M288" s="191" t="s">
        <v>1</v>
      </c>
      <c r="N288" s="192" t="s">
        <v>38</v>
      </c>
      <c r="O288" s="68"/>
      <c r="P288" s="193">
        <f>O288*H288</f>
        <v>0</v>
      </c>
      <c r="Q288" s="193">
        <v>0.12966</v>
      </c>
      <c r="R288" s="193">
        <f>Q288*H288</f>
        <v>0.77795999999999998</v>
      </c>
      <c r="S288" s="193">
        <v>0</v>
      </c>
      <c r="T288" s="194">
        <f>S288*H288</f>
        <v>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R288" s="195" t="s">
        <v>179</v>
      </c>
      <c r="AT288" s="195" t="s">
        <v>175</v>
      </c>
      <c r="AU288" s="195" t="s">
        <v>180</v>
      </c>
      <c r="AY288" s="14" t="s">
        <v>172</v>
      </c>
      <c r="BE288" s="196">
        <f>IF(N288="základná",J288,0)</f>
        <v>0</v>
      </c>
      <c r="BF288" s="196">
        <f>IF(N288="znížená",J288,0)</f>
        <v>0</v>
      </c>
      <c r="BG288" s="196">
        <f>IF(N288="zákl. prenesená",J288,0)</f>
        <v>0</v>
      </c>
      <c r="BH288" s="196">
        <f>IF(N288="zníž. prenesená",J288,0)</f>
        <v>0</v>
      </c>
      <c r="BI288" s="196">
        <f>IF(N288="nulová",J288,0)</f>
        <v>0</v>
      </c>
      <c r="BJ288" s="14" t="s">
        <v>180</v>
      </c>
      <c r="BK288" s="196">
        <f>ROUND(I288*H288,2)</f>
        <v>0</v>
      </c>
      <c r="BL288" s="14" t="s">
        <v>179</v>
      </c>
      <c r="BM288" s="195" t="s">
        <v>822</v>
      </c>
    </row>
    <row r="289" spans="1:65" s="12" customFormat="1" ht="22.9" customHeight="1">
      <c r="B289" s="168"/>
      <c r="C289" s="169"/>
      <c r="D289" s="170" t="s">
        <v>71</v>
      </c>
      <c r="E289" s="182" t="s">
        <v>561</v>
      </c>
      <c r="F289" s="182" t="s">
        <v>562</v>
      </c>
      <c r="G289" s="169"/>
      <c r="H289" s="169"/>
      <c r="I289" s="172"/>
      <c r="J289" s="183">
        <f>BK289</f>
        <v>0</v>
      </c>
      <c r="K289" s="169"/>
      <c r="L289" s="174"/>
      <c r="M289" s="175"/>
      <c r="N289" s="176"/>
      <c r="O289" s="176"/>
      <c r="P289" s="177">
        <f>SUM(P290:P291)</f>
        <v>0</v>
      </c>
      <c r="Q289" s="176"/>
      <c r="R289" s="177">
        <f>SUM(R290:R291)</f>
        <v>23.558600000000002</v>
      </c>
      <c r="S289" s="176"/>
      <c r="T289" s="178">
        <f>SUM(T290:T291)</f>
        <v>0</v>
      </c>
      <c r="AR289" s="179" t="s">
        <v>80</v>
      </c>
      <c r="AT289" s="180" t="s">
        <v>71</v>
      </c>
      <c r="AU289" s="180" t="s">
        <v>80</v>
      </c>
      <c r="AY289" s="179" t="s">
        <v>172</v>
      </c>
      <c r="BK289" s="181">
        <f>SUM(BK290:BK291)</f>
        <v>0</v>
      </c>
    </row>
    <row r="290" spans="1:65" s="2" customFormat="1" ht="24.2" customHeight="1">
      <c r="A290" s="31"/>
      <c r="B290" s="32"/>
      <c r="C290" s="184" t="s">
        <v>581</v>
      </c>
      <c r="D290" s="184" t="s">
        <v>175</v>
      </c>
      <c r="E290" s="185" t="s">
        <v>564</v>
      </c>
      <c r="F290" s="186" t="s">
        <v>565</v>
      </c>
      <c r="G290" s="187" t="s">
        <v>235</v>
      </c>
      <c r="H290" s="188">
        <v>79.7</v>
      </c>
      <c r="I290" s="189"/>
      <c r="J290" s="188">
        <f>ROUND(I290*H290,2)</f>
        <v>0</v>
      </c>
      <c r="K290" s="190"/>
      <c r="L290" s="36"/>
      <c r="M290" s="191" t="s">
        <v>1</v>
      </c>
      <c r="N290" s="192" t="s">
        <v>38</v>
      </c>
      <c r="O290" s="68"/>
      <c r="P290" s="193">
        <f>O290*H290</f>
        <v>0</v>
      </c>
      <c r="Q290" s="193">
        <v>0.112</v>
      </c>
      <c r="R290" s="193">
        <f>Q290*H290</f>
        <v>8.926400000000001</v>
      </c>
      <c r="S290" s="193">
        <v>0</v>
      </c>
      <c r="T290" s="194">
        <f>S290*H290</f>
        <v>0</v>
      </c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R290" s="195" t="s">
        <v>179</v>
      </c>
      <c r="AT290" s="195" t="s">
        <v>175</v>
      </c>
      <c r="AU290" s="195" t="s">
        <v>180</v>
      </c>
      <c r="AY290" s="14" t="s">
        <v>172</v>
      </c>
      <c r="BE290" s="196">
        <f>IF(N290="základná",J290,0)</f>
        <v>0</v>
      </c>
      <c r="BF290" s="196">
        <f>IF(N290="znížená",J290,0)</f>
        <v>0</v>
      </c>
      <c r="BG290" s="196">
        <f>IF(N290="zákl. prenesená",J290,0)</f>
        <v>0</v>
      </c>
      <c r="BH290" s="196">
        <f>IF(N290="zníž. prenesená",J290,0)</f>
        <v>0</v>
      </c>
      <c r="BI290" s="196">
        <f>IF(N290="nulová",J290,0)</f>
        <v>0</v>
      </c>
      <c r="BJ290" s="14" t="s">
        <v>180</v>
      </c>
      <c r="BK290" s="196">
        <f>ROUND(I290*H290,2)</f>
        <v>0</v>
      </c>
      <c r="BL290" s="14" t="s">
        <v>179</v>
      </c>
      <c r="BM290" s="195" t="s">
        <v>566</v>
      </c>
    </row>
    <row r="291" spans="1:65" s="2" customFormat="1" ht="14.45" customHeight="1">
      <c r="A291" s="31"/>
      <c r="B291" s="32"/>
      <c r="C291" s="197" t="s">
        <v>585</v>
      </c>
      <c r="D291" s="197" t="s">
        <v>256</v>
      </c>
      <c r="E291" s="198" t="s">
        <v>568</v>
      </c>
      <c r="F291" s="199" t="s">
        <v>569</v>
      </c>
      <c r="G291" s="200" t="s">
        <v>235</v>
      </c>
      <c r="H291" s="201">
        <v>81.290000000000006</v>
      </c>
      <c r="I291" s="202"/>
      <c r="J291" s="201">
        <f>ROUND(I291*H291,2)</f>
        <v>0</v>
      </c>
      <c r="K291" s="203"/>
      <c r="L291" s="204"/>
      <c r="M291" s="205" t="s">
        <v>1</v>
      </c>
      <c r="N291" s="206" t="s">
        <v>38</v>
      </c>
      <c r="O291" s="68"/>
      <c r="P291" s="193">
        <f>O291*H291</f>
        <v>0</v>
      </c>
      <c r="Q291" s="193">
        <v>0.18</v>
      </c>
      <c r="R291" s="193">
        <f>Q291*H291</f>
        <v>14.632200000000001</v>
      </c>
      <c r="S291" s="193">
        <v>0</v>
      </c>
      <c r="T291" s="194">
        <f>S291*H291</f>
        <v>0</v>
      </c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R291" s="195" t="s">
        <v>220</v>
      </c>
      <c r="AT291" s="195" t="s">
        <v>256</v>
      </c>
      <c r="AU291" s="195" t="s">
        <v>180</v>
      </c>
      <c r="AY291" s="14" t="s">
        <v>172</v>
      </c>
      <c r="BE291" s="196">
        <f>IF(N291="základná",J291,0)</f>
        <v>0</v>
      </c>
      <c r="BF291" s="196">
        <f>IF(N291="znížená",J291,0)</f>
        <v>0</v>
      </c>
      <c r="BG291" s="196">
        <f>IF(N291="zákl. prenesená",J291,0)</f>
        <v>0</v>
      </c>
      <c r="BH291" s="196">
        <f>IF(N291="zníž. prenesená",J291,0)</f>
        <v>0</v>
      </c>
      <c r="BI291" s="196">
        <f>IF(N291="nulová",J291,0)</f>
        <v>0</v>
      </c>
      <c r="BJ291" s="14" t="s">
        <v>180</v>
      </c>
      <c r="BK291" s="196">
        <f>ROUND(I291*H291,2)</f>
        <v>0</v>
      </c>
      <c r="BL291" s="14" t="s">
        <v>179</v>
      </c>
      <c r="BM291" s="195" t="s">
        <v>570</v>
      </c>
    </row>
    <row r="292" spans="1:65" s="12" customFormat="1" ht="22.9" customHeight="1">
      <c r="B292" s="168"/>
      <c r="C292" s="169"/>
      <c r="D292" s="170" t="s">
        <v>71</v>
      </c>
      <c r="E292" s="182" t="s">
        <v>571</v>
      </c>
      <c r="F292" s="182" t="s">
        <v>572</v>
      </c>
      <c r="G292" s="169"/>
      <c r="H292" s="169"/>
      <c r="I292" s="172"/>
      <c r="J292" s="183">
        <f>BK292</f>
        <v>0</v>
      </c>
      <c r="K292" s="169"/>
      <c r="L292" s="174"/>
      <c r="M292" s="175"/>
      <c r="N292" s="176"/>
      <c r="O292" s="176"/>
      <c r="P292" s="177">
        <f>SUM(P293:P296)</f>
        <v>0</v>
      </c>
      <c r="Q292" s="176"/>
      <c r="R292" s="177">
        <f>SUM(R293:R296)</f>
        <v>76.918562399999985</v>
      </c>
      <c r="S292" s="176"/>
      <c r="T292" s="178">
        <f>SUM(T293:T296)</f>
        <v>0</v>
      </c>
      <c r="AR292" s="179" t="s">
        <v>80</v>
      </c>
      <c r="AT292" s="180" t="s">
        <v>71</v>
      </c>
      <c r="AU292" s="180" t="s">
        <v>80</v>
      </c>
      <c r="AY292" s="179" t="s">
        <v>172</v>
      </c>
      <c r="BK292" s="181">
        <f>SUM(BK293:BK296)</f>
        <v>0</v>
      </c>
    </row>
    <row r="293" spans="1:65" s="2" customFormat="1" ht="24.2" customHeight="1">
      <c r="A293" s="31"/>
      <c r="B293" s="32"/>
      <c r="C293" s="184" t="s">
        <v>589</v>
      </c>
      <c r="D293" s="184" t="s">
        <v>175</v>
      </c>
      <c r="E293" s="185" t="s">
        <v>574</v>
      </c>
      <c r="F293" s="186" t="s">
        <v>575</v>
      </c>
      <c r="G293" s="187" t="s">
        <v>235</v>
      </c>
      <c r="H293" s="188">
        <v>115.85</v>
      </c>
      <c r="I293" s="189"/>
      <c r="J293" s="188">
        <f>ROUND(I293*H293,2)</f>
        <v>0</v>
      </c>
      <c r="K293" s="190"/>
      <c r="L293" s="36"/>
      <c r="M293" s="191" t="s">
        <v>1</v>
      </c>
      <c r="N293" s="192" t="s">
        <v>38</v>
      </c>
      <c r="O293" s="68"/>
      <c r="P293" s="193">
        <f>O293*H293</f>
        <v>0</v>
      </c>
      <c r="Q293" s="193">
        <v>0.46172999999999997</v>
      </c>
      <c r="R293" s="193">
        <f>Q293*H293</f>
        <v>53.491420499999997</v>
      </c>
      <c r="S293" s="193">
        <v>0</v>
      </c>
      <c r="T293" s="194">
        <f>S293*H293</f>
        <v>0</v>
      </c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R293" s="195" t="s">
        <v>179</v>
      </c>
      <c r="AT293" s="195" t="s">
        <v>175</v>
      </c>
      <c r="AU293" s="195" t="s">
        <v>180</v>
      </c>
      <c r="AY293" s="14" t="s">
        <v>172</v>
      </c>
      <c r="BE293" s="196">
        <f>IF(N293="základná",J293,0)</f>
        <v>0</v>
      </c>
      <c r="BF293" s="196">
        <f>IF(N293="znížená",J293,0)</f>
        <v>0</v>
      </c>
      <c r="BG293" s="196">
        <f>IF(N293="zákl. prenesená",J293,0)</f>
        <v>0</v>
      </c>
      <c r="BH293" s="196">
        <f>IF(N293="zníž. prenesená",J293,0)</f>
        <v>0</v>
      </c>
      <c r="BI293" s="196">
        <f>IF(N293="nulová",J293,0)</f>
        <v>0</v>
      </c>
      <c r="BJ293" s="14" t="s">
        <v>180</v>
      </c>
      <c r="BK293" s="196">
        <f>ROUND(I293*H293,2)</f>
        <v>0</v>
      </c>
      <c r="BL293" s="14" t="s">
        <v>179</v>
      </c>
      <c r="BM293" s="195" t="s">
        <v>576</v>
      </c>
    </row>
    <row r="294" spans="1:65" s="2" customFormat="1" ht="24.2" customHeight="1">
      <c r="A294" s="31"/>
      <c r="B294" s="32"/>
      <c r="C294" s="197" t="s">
        <v>590</v>
      </c>
      <c r="D294" s="197" t="s">
        <v>256</v>
      </c>
      <c r="E294" s="198" t="s">
        <v>578</v>
      </c>
      <c r="F294" s="199" t="s">
        <v>579</v>
      </c>
      <c r="G294" s="200" t="s">
        <v>235</v>
      </c>
      <c r="H294" s="201">
        <v>118.17</v>
      </c>
      <c r="I294" s="202"/>
      <c r="J294" s="201">
        <f>ROUND(I294*H294,2)</f>
        <v>0</v>
      </c>
      <c r="K294" s="203"/>
      <c r="L294" s="204"/>
      <c r="M294" s="205" t="s">
        <v>1</v>
      </c>
      <c r="N294" s="206" t="s">
        <v>38</v>
      </c>
      <c r="O294" s="68"/>
      <c r="P294" s="193">
        <f>O294*H294</f>
        <v>0</v>
      </c>
      <c r="Q294" s="193">
        <v>0.18</v>
      </c>
      <c r="R294" s="193">
        <f>Q294*H294</f>
        <v>21.270599999999998</v>
      </c>
      <c r="S294" s="193">
        <v>0</v>
      </c>
      <c r="T294" s="194">
        <f>S294*H294</f>
        <v>0</v>
      </c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R294" s="195" t="s">
        <v>220</v>
      </c>
      <c r="AT294" s="195" t="s">
        <v>256</v>
      </c>
      <c r="AU294" s="195" t="s">
        <v>180</v>
      </c>
      <c r="AY294" s="14" t="s">
        <v>172</v>
      </c>
      <c r="BE294" s="196">
        <f>IF(N294="základná",J294,0)</f>
        <v>0</v>
      </c>
      <c r="BF294" s="196">
        <f>IF(N294="znížená",J294,0)</f>
        <v>0</v>
      </c>
      <c r="BG294" s="196">
        <f>IF(N294="zákl. prenesená",J294,0)</f>
        <v>0</v>
      </c>
      <c r="BH294" s="196">
        <f>IF(N294="zníž. prenesená",J294,0)</f>
        <v>0</v>
      </c>
      <c r="BI294" s="196">
        <f>IF(N294="nulová",J294,0)</f>
        <v>0</v>
      </c>
      <c r="BJ294" s="14" t="s">
        <v>180</v>
      </c>
      <c r="BK294" s="196">
        <f>ROUND(I294*H294,2)</f>
        <v>0</v>
      </c>
      <c r="BL294" s="14" t="s">
        <v>179</v>
      </c>
      <c r="BM294" s="195" t="s">
        <v>580</v>
      </c>
    </row>
    <row r="295" spans="1:65" s="2" customFormat="1" ht="24.2" customHeight="1">
      <c r="A295" s="31"/>
      <c r="B295" s="32"/>
      <c r="C295" s="184" t="s">
        <v>591</v>
      </c>
      <c r="D295" s="184" t="s">
        <v>175</v>
      </c>
      <c r="E295" s="185" t="s">
        <v>582</v>
      </c>
      <c r="F295" s="186" t="s">
        <v>583</v>
      </c>
      <c r="G295" s="187" t="s">
        <v>235</v>
      </c>
      <c r="H295" s="188">
        <v>3.03</v>
      </c>
      <c r="I295" s="189"/>
      <c r="J295" s="188">
        <f>ROUND(I295*H295,2)</f>
        <v>0</v>
      </c>
      <c r="K295" s="190"/>
      <c r="L295" s="36"/>
      <c r="M295" s="191" t="s">
        <v>1</v>
      </c>
      <c r="N295" s="192" t="s">
        <v>38</v>
      </c>
      <c r="O295" s="68"/>
      <c r="P295" s="193">
        <f>O295*H295</f>
        <v>0</v>
      </c>
      <c r="Q295" s="193">
        <v>0.46172999999999997</v>
      </c>
      <c r="R295" s="193">
        <f>Q295*H295</f>
        <v>1.3990418999999998</v>
      </c>
      <c r="S295" s="193">
        <v>0</v>
      </c>
      <c r="T295" s="194">
        <f>S295*H295</f>
        <v>0</v>
      </c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R295" s="195" t="s">
        <v>179</v>
      </c>
      <c r="AT295" s="195" t="s">
        <v>175</v>
      </c>
      <c r="AU295" s="195" t="s">
        <v>180</v>
      </c>
      <c r="AY295" s="14" t="s">
        <v>172</v>
      </c>
      <c r="BE295" s="196">
        <f>IF(N295="základná",J295,0)</f>
        <v>0</v>
      </c>
      <c r="BF295" s="196">
        <f>IF(N295="znížená",J295,0)</f>
        <v>0</v>
      </c>
      <c r="BG295" s="196">
        <f>IF(N295="zákl. prenesená",J295,0)</f>
        <v>0</v>
      </c>
      <c r="BH295" s="196">
        <f>IF(N295="zníž. prenesená",J295,0)</f>
        <v>0</v>
      </c>
      <c r="BI295" s="196">
        <f>IF(N295="nulová",J295,0)</f>
        <v>0</v>
      </c>
      <c r="BJ295" s="14" t="s">
        <v>180</v>
      </c>
      <c r="BK295" s="196">
        <f>ROUND(I295*H295,2)</f>
        <v>0</v>
      </c>
      <c r="BL295" s="14" t="s">
        <v>179</v>
      </c>
      <c r="BM295" s="195" t="s">
        <v>584</v>
      </c>
    </row>
    <row r="296" spans="1:65" s="2" customFormat="1" ht="14.45" customHeight="1">
      <c r="A296" s="31"/>
      <c r="B296" s="32"/>
      <c r="C296" s="197" t="s">
        <v>592</v>
      </c>
      <c r="D296" s="197" t="s">
        <v>256</v>
      </c>
      <c r="E296" s="198" t="s">
        <v>586</v>
      </c>
      <c r="F296" s="199" t="s">
        <v>587</v>
      </c>
      <c r="G296" s="200" t="s">
        <v>235</v>
      </c>
      <c r="H296" s="201">
        <v>3.03</v>
      </c>
      <c r="I296" s="202"/>
      <c r="J296" s="201">
        <f>ROUND(I296*H296,2)</f>
        <v>0</v>
      </c>
      <c r="K296" s="203"/>
      <c r="L296" s="204"/>
      <c r="M296" s="205" t="s">
        <v>1</v>
      </c>
      <c r="N296" s="206" t="s">
        <v>38</v>
      </c>
      <c r="O296" s="68"/>
      <c r="P296" s="193">
        <f>O296*H296</f>
        <v>0</v>
      </c>
      <c r="Q296" s="193">
        <v>0.25</v>
      </c>
      <c r="R296" s="193">
        <f>Q296*H296</f>
        <v>0.75749999999999995</v>
      </c>
      <c r="S296" s="193">
        <v>0</v>
      </c>
      <c r="T296" s="194">
        <f>S296*H296</f>
        <v>0</v>
      </c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R296" s="195" t="s">
        <v>220</v>
      </c>
      <c r="AT296" s="195" t="s">
        <v>256</v>
      </c>
      <c r="AU296" s="195" t="s">
        <v>180</v>
      </c>
      <c r="AY296" s="14" t="s">
        <v>172</v>
      </c>
      <c r="BE296" s="196">
        <f>IF(N296="základná",J296,0)</f>
        <v>0</v>
      </c>
      <c r="BF296" s="196">
        <f>IF(N296="znížená",J296,0)</f>
        <v>0</v>
      </c>
      <c r="BG296" s="196">
        <f>IF(N296="zákl. prenesená",J296,0)</f>
        <v>0</v>
      </c>
      <c r="BH296" s="196">
        <f>IF(N296="zníž. prenesená",J296,0)</f>
        <v>0</v>
      </c>
      <c r="BI296" s="196">
        <f>IF(N296="nulová",J296,0)</f>
        <v>0</v>
      </c>
      <c r="BJ296" s="14" t="s">
        <v>180</v>
      </c>
      <c r="BK296" s="196">
        <f>ROUND(I296*H296,2)</f>
        <v>0</v>
      </c>
      <c r="BL296" s="14" t="s">
        <v>179</v>
      </c>
      <c r="BM296" s="195" t="s">
        <v>588</v>
      </c>
    </row>
    <row r="297" spans="1:65" s="12" customFormat="1" ht="22.9" customHeight="1">
      <c r="B297" s="168"/>
      <c r="C297" s="169"/>
      <c r="D297" s="170" t="s">
        <v>71</v>
      </c>
      <c r="E297" s="182" t="s">
        <v>765</v>
      </c>
      <c r="F297" s="182" t="s">
        <v>766</v>
      </c>
      <c r="G297" s="169"/>
      <c r="H297" s="169"/>
      <c r="I297" s="172"/>
      <c r="J297" s="183">
        <f>BK297</f>
        <v>0</v>
      </c>
      <c r="K297" s="169"/>
      <c r="L297" s="174"/>
      <c r="M297" s="175"/>
      <c r="N297" s="176"/>
      <c r="O297" s="176"/>
      <c r="P297" s="177">
        <f>SUM(P298:P299)</f>
        <v>0</v>
      </c>
      <c r="Q297" s="176"/>
      <c r="R297" s="177">
        <f>SUM(R298:R299)</f>
        <v>8.9277999999999995</v>
      </c>
      <c r="S297" s="176"/>
      <c r="T297" s="178">
        <f>SUM(T298:T299)</f>
        <v>0</v>
      </c>
      <c r="AR297" s="179" t="s">
        <v>80</v>
      </c>
      <c r="AT297" s="180" t="s">
        <v>71</v>
      </c>
      <c r="AU297" s="180" t="s">
        <v>80</v>
      </c>
      <c r="AY297" s="179" t="s">
        <v>172</v>
      </c>
      <c r="BK297" s="181">
        <f>SUM(BK298:BK299)</f>
        <v>0</v>
      </c>
    </row>
    <row r="298" spans="1:65" s="2" customFormat="1" ht="24.2" customHeight="1">
      <c r="A298" s="31"/>
      <c r="B298" s="32"/>
      <c r="C298" s="184" t="s">
        <v>595</v>
      </c>
      <c r="D298" s="184" t="s">
        <v>175</v>
      </c>
      <c r="E298" s="185" t="s">
        <v>767</v>
      </c>
      <c r="F298" s="186" t="s">
        <v>768</v>
      </c>
      <c r="G298" s="187" t="s">
        <v>337</v>
      </c>
      <c r="H298" s="188">
        <v>70</v>
      </c>
      <c r="I298" s="189"/>
      <c r="J298" s="188">
        <f>ROUND(I298*H298,2)</f>
        <v>0</v>
      </c>
      <c r="K298" s="190"/>
      <c r="L298" s="36"/>
      <c r="M298" s="191" t="s">
        <v>1</v>
      </c>
      <c r="N298" s="192" t="s">
        <v>38</v>
      </c>
      <c r="O298" s="68"/>
      <c r="P298" s="193">
        <f>O298*H298</f>
        <v>0</v>
      </c>
      <c r="Q298" s="193">
        <v>0.11254</v>
      </c>
      <c r="R298" s="193">
        <f>Q298*H298</f>
        <v>7.8777999999999997</v>
      </c>
      <c r="S298" s="193">
        <v>0</v>
      </c>
      <c r="T298" s="194">
        <f>S298*H298</f>
        <v>0</v>
      </c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R298" s="195" t="s">
        <v>179</v>
      </c>
      <c r="AT298" s="195" t="s">
        <v>175</v>
      </c>
      <c r="AU298" s="195" t="s">
        <v>180</v>
      </c>
      <c r="AY298" s="14" t="s">
        <v>172</v>
      </c>
      <c r="BE298" s="196">
        <f>IF(N298="základná",J298,0)</f>
        <v>0</v>
      </c>
      <c r="BF298" s="196">
        <f>IF(N298="znížená",J298,0)</f>
        <v>0</v>
      </c>
      <c r="BG298" s="196">
        <f>IF(N298="zákl. prenesená",J298,0)</f>
        <v>0</v>
      </c>
      <c r="BH298" s="196">
        <f>IF(N298="zníž. prenesená",J298,0)</f>
        <v>0</v>
      </c>
      <c r="BI298" s="196">
        <f>IF(N298="nulová",J298,0)</f>
        <v>0</v>
      </c>
      <c r="BJ298" s="14" t="s">
        <v>180</v>
      </c>
      <c r="BK298" s="196">
        <f>ROUND(I298*H298,2)</f>
        <v>0</v>
      </c>
      <c r="BL298" s="14" t="s">
        <v>179</v>
      </c>
      <c r="BM298" s="195" t="s">
        <v>769</v>
      </c>
    </row>
    <row r="299" spans="1:65" s="2" customFormat="1" ht="24.2" customHeight="1">
      <c r="A299" s="31"/>
      <c r="B299" s="32"/>
      <c r="C299" s="197" t="s">
        <v>601</v>
      </c>
      <c r="D299" s="197" t="s">
        <v>256</v>
      </c>
      <c r="E299" s="198" t="s">
        <v>770</v>
      </c>
      <c r="F299" s="199" t="s">
        <v>771</v>
      </c>
      <c r="G299" s="200" t="s">
        <v>337</v>
      </c>
      <c r="H299" s="201">
        <v>70</v>
      </c>
      <c r="I299" s="202"/>
      <c r="J299" s="201">
        <f>ROUND(I299*H299,2)</f>
        <v>0</v>
      </c>
      <c r="K299" s="203"/>
      <c r="L299" s="204"/>
      <c r="M299" s="205" t="s">
        <v>1</v>
      </c>
      <c r="N299" s="206" t="s">
        <v>38</v>
      </c>
      <c r="O299" s="68"/>
      <c r="P299" s="193">
        <f>O299*H299</f>
        <v>0</v>
      </c>
      <c r="Q299" s="193">
        <v>1.4999999999999999E-2</v>
      </c>
      <c r="R299" s="193">
        <f>Q299*H299</f>
        <v>1.05</v>
      </c>
      <c r="S299" s="193">
        <v>0</v>
      </c>
      <c r="T299" s="194">
        <f>S299*H299</f>
        <v>0</v>
      </c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R299" s="195" t="s">
        <v>220</v>
      </c>
      <c r="AT299" s="195" t="s">
        <v>256</v>
      </c>
      <c r="AU299" s="195" t="s">
        <v>180</v>
      </c>
      <c r="AY299" s="14" t="s">
        <v>172</v>
      </c>
      <c r="BE299" s="196">
        <f>IF(N299="základná",J299,0)</f>
        <v>0</v>
      </c>
      <c r="BF299" s="196">
        <f>IF(N299="znížená",J299,0)</f>
        <v>0</v>
      </c>
      <c r="BG299" s="196">
        <f>IF(N299="zákl. prenesená",J299,0)</f>
        <v>0</v>
      </c>
      <c r="BH299" s="196">
        <f>IF(N299="zníž. prenesená",J299,0)</f>
        <v>0</v>
      </c>
      <c r="BI299" s="196">
        <f>IF(N299="nulová",J299,0)</f>
        <v>0</v>
      </c>
      <c r="BJ299" s="14" t="s">
        <v>180</v>
      </c>
      <c r="BK299" s="196">
        <f>ROUND(I299*H299,2)</f>
        <v>0</v>
      </c>
      <c r="BL299" s="14" t="s">
        <v>179</v>
      </c>
      <c r="BM299" s="195" t="s">
        <v>772</v>
      </c>
    </row>
    <row r="300" spans="1:65" s="12" customFormat="1" ht="22.9" customHeight="1">
      <c r="B300" s="168"/>
      <c r="C300" s="169"/>
      <c r="D300" s="170" t="s">
        <v>71</v>
      </c>
      <c r="E300" s="182" t="s">
        <v>773</v>
      </c>
      <c r="F300" s="182" t="s">
        <v>774</v>
      </c>
      <c r="G300" s="169"/>
      <c r="H300" s="169"/>
      <c r="I300" s="172"/>
      <c r="J300" s="183">
        <f>BK300</f>
        <v>0</v>
      </c>
      <c r="K300" s="169"/>
      <c r="L300" s="174"/>
      <c r="M300" s="175"/>
      <c r="N300" s="176"/>
      <c r="O300" s="176"/>
      <c r="P300" s="177">
        <f>SUM(P301:P302)</f>
        <v>0</v>
      </c>
      <c r="Q300" s="176"/>
      <c r="R300" s="177">
        <f>SUM(R301:R302)</f>
        <v>1.2758320000000001</v>
      </c>
      <c r="S300" s="176"/>
      <c r="T300" s="178">
        <f>SUM(T301:T302)</f>
        <v>0</v>
      </c>
      <c r="AR300" s="179" t="s">
        <v>80</v>
      </c>
      <c r="AT300" s="180" t="s">
        <v>71</v>
      </c>
      <c r="AU300" s="180" t="s">
        <v>80</v>
      </c>
      <c r="AY300" s="179" t="s">
        <v>172</v>
      </c>
      <c r="BK300" s="181">
        <f>SUM(BK301:BK302)</f>
        <v>0</v>
      </c>
    </row>
    <row r="301" spans="1:65" s="2" customFormat="1" ht="24.2" customHeight="1">
      <c r="A301" s="31"/>
      <c r="B301" s="32"/>
      <c r="C301" s="184" t="s">
        <v>605</v>
      </c>
      <c r="D301" s="184" t="s">
        <v>175</v>
      </c>
      <c r="E301" s="185" t="s">
        <v>775</v>
      </c>
      <c r="F301" s="186" t="s">
        <v>776</v>
      </c>
      <c r="G301" s="187" t="s">
        <v>211</v>
      </c>
      <c r="H301" s="188">
        <v>8</v>
      </c>
      <c r="I301" s="189"/>
      <c r="J301" s="188">
        <f>ROUND(I301*H301,2)</f>
        <v>0</v>
      </c>
      <c r="K301" s="190"/>
      <c r="L301" s="36"/>
      <c r="M301" s="191" t="s">
        <v>1</v>
      </c>
      <c r="N301" s="192" t="s">
        <v>38</v>
      </c>
      <c r="O301" s="68"/>
      <c r="P301" s="193">
        <f>O301*H301</f>
        <v>0</v>
      </c>
      <c r="Q301" s="193">
        <v>0.15756000000000001</v>
      </c>
      <c r="R301" s="193">
        <f>Q301*H301</f>
        <v>1.26048</v>
      </c>
      <c r="S301" s="193">
        <v>0</v>
      </c>
      <c r="T301" s="194">
        <f>S301*H301</f>
        <v>0</v>
      </c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R301" s="195" t="s">
        <v>179</v>
      </c>
      <c r="AT301" s="195" t="s">
        <v>175</v>
      </c>
      <c r="AU301" s="195" t="s">
        <v>180</v>
      </c>
      <c r="AY301" s="14" t="s">
        <v>172</v>
      </c>
      <c r="BE301" s="196">
        <f>IF(N301="základná",J301,0)</f>
        <v>0</v>
      </c>
      <c r="BF301" s="196">
        <f>IF(N301="znížená",J301,0)</f>
        <v>0</v>
      </c>
      <c r="BG301" s="196">
        <f>IF(N301="zákl. prenesená",J301,0)</f>
        <v>0</v>
      </c>
      <c r="BH301" s="196">
        <f>IF(N301="zníž. prenesená",J301,0)</f>
        <v>0</v>
      </c>
      <c r="BI301" s="196">
        <f>IF(N301="nulová",J301,0)</f>
        <v>0</v>
      </c>
      <c r="BJ301" s="14" t="s">
        <v>180</v>
      </c>
      <c r="BK301" s="196">
        <f>ROUND(I301*H301,2)</f>
        <v>0</v>
      </c>
      <c r="BL301" s="14" t="s">
        <v>179</v>
      </c>
      <c r="BM301" s="195" t="s">
        <v>777</v>
      </c>
    </row>
    <row r="302" spans="1:65" s="2" customFormat="1" ht="14.45" customHeight="1">
      <c r="A302" s="31"/>
      <c r="B302" s="32"/>
      <c r="C302" s="197" t="s">
        <v>609</v>
      </c>
      <c r="D302" s="197" t="s">
        <v>256</v>
      </c>
      <c r="E302" s="198" t="s">
        <v>778</v>
      </c>
      <c r="F302" s="199" t="s">
        <v>779</v>
      </c>
      <c r="G302" s="200" t="s">
        <v>211</v>
      </c>
      <c r="H302" s="201">
        <v>8.08</v>
      </c>
      <c r="I302" s="202"/>
      <c r="J302" s="201">
        <f>ROUND(I302*H302,2)</f>
        <v>0</v>
      </c>
      <c r="K302" s="203"/>
      <c r="L302" s="204"/>
      <c r="M302" s="205" t="s">
        <v>1</v>
      </c>
      <c r="N302" s="206" t="s">
        <v>38</v>
      </c>
      <c r="O302" s="68"/>
      <c r="P302" s="193">
        <f>O302*H302</f>
        <v>0</v>
      </c>
      <c r="Q302" s="193">
        <v>1.9E-3</v>
      </c>
      <c r="R302" s="193">
        <f>Q302*H302</f>
        <v>1.5351999999999999E-2</v>
      </c>
      <c r="S302" s="193">
        <v>0</v>
      </c>
      <c r="T302" s="194">
        <f>S302*H302</f>
        <v>0</v>
      </c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R302" s="195" t="s">
        <v>220</v>
      </c>
      <c r="AT302" s="195" t="s">
        <v>256</v>
      </c>
      <c r="AU302" s="195" t="s">
        <v>180</v>
      </c>
      <c r="AY302" s="14" t="s">
        <v>172</v>
      </c>
      <c r="BE302" s="196">
        <f>IF(N302="základná",J302,0)</f>
        <v>0</v>
      </c>
      <c r="BF302" s="196">
        <f>IF(N302="znížená",J302,0)</f>
        <v>0</v>
      </c>
      <c r="BG302" s="196">
        <f>IF(N302="zákl. prenesená",J302,0)</f>
        <v>0</v>
      </c>
      <c r="BH302" s="196">
        <f>IF(N302="zníž. prenesená",J302,0)</f>
        <v>0</v>
      </c>
      <c r="BI302" s="196">
        <f>IF(N302="nulová",J302,0)</f>
        <v>0</v>
      </c>
      <c r="BJ302" s="14" t="s">
        <v>180</v>
      </c>
      <c r="BK302" s="196">
        <f>ROUND(I302*H302,2)</f>
        <v>0</v>
      </c>
      <c r="BL302" s="14" t="s">
        <v>179</v>
      </c>
      <c r="BM302" s="195" t="s">
        <v>780</v>
      </c>
    </row>
    <row r="303" spans="1:65" s="12" customFormat="1" ht="22.9" customHeight="1">
      <c r="B303" s="168"/>
      <c r="C303" s="169"/>
      <c r="D303" s="170" t="s">
        <v>71</v>
      </c>
      <c r="E303" s="182" t="s">
        <v>249</v>
      </c>
      <c r="F303" s="182" t="s">
        <v>250</v>
      </c>
      <c r="G303" s="169"/>
      <c r="H303" s="169"/>
      <c r="I303" s="172"/>
      <c r="J303" s="183">
        <f>BK303</f>
        <v>0</v>
      </c>
      <c r="K303" s="169"/>
      <c r="L303" s="174"/>
      <c r="M303" s="175"/>
      <c r="N303" s="176"/>
      <c r="O303" s="176"/>
      <c r="P303" s="177">
        <f>SUM(P304:P306)</f>
        <v>0</v>
      </c>
      <c r="Q303" s="176"/>
      <c r="R303" s="177">
        <f>SUM(R304:R306)</f>
        <v>17.74296</v>
      </c>
      <c r="S303" s="176"/>
      <c r="T303" s="178">
        <f>SUM(T304:T306)</f>
        <v>0</v>
      </c>
      <c r="AR303" s="179" t="s">
        <v>80</v>
      </c>
      <c r="AT303" s="180" t="s">
        <v>71</v>
      </c>
      <c r="AU303" s="180" t="s">
        <v>80</v>
      </c>
      <c r="AY303" s="179" t="s">
        <v>172</v>
      </c>
      <c r="BK303" s="181">
        <f>SUM(BK304:BK306)</f>
        <v>0</v>
      </c>
    </row>
    <row r="304" spans="1:65" s="2" customFormat="1" ht="24.2" customHeight="1">
      <c r="A304" s="31"/>
      <c r="B304" s="32"/>
      <c r="C304" s="184" t="s">
        <v>613</v>
      </c>
      <c r="D304" s="184" t="s">
        <v>175</v>
      </c>
      <c r="E304" s="185" t="s">
        <v>252</v>
      </c>
      <c r="F304" s="186" t="s">
        <v>253</v>
      </c>
      <c r="G304" s="187" t="s">
        <v>211</v>
      </c>
      <c r="H304" s="188">
        <v>36</v>
      </c>
      <c r="I304" s="189"/>
      <c r="J304" s="188">
        <f>ROUND(I304*H304,2)</f>
        <v>0</v>
      </c>
      <c r="K304" s="190"/>
      <c r="L304" s="36"/>
      <c r="M304" s="191" t="s">
        <v>1</v>
      </c>
      <c r="N304" s="192" t="s">
        <v>38</v>
      </c>
      <c r="O304" s="68"/>
      <c r="P304" s="193">
        <f>O304*H304</f>
        <v>0</v>
      </c>
      <c r="Q304" s="193">
        <v>0.44266</v>
      </c>
      <c r="R304" s="193">
        <f>Q304*H304</f>
        <v>15.93576</v>
      </c>
      <c r="S304" s="193">
        <v>0</v>
      </c>
      <c r="T304" s="194">
        <f>S304*H304</f>
        <v>0</v>
      </c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R304" s="195" t="s">
        <v>179</v>
      </c>
      <c r="AT304" s="195" t="s">
        <v>175</v>
      </c>
      <c r="AU304" s="195" t="s">
        <v>180</v>
      </c>
      <c r="AY304" s="14" t="s">
        <v>172</v>
      </c>
      <c r="BE304" s="196">
        <f>IF(N304="základná",J304,0)</f>
        <v>0</v>
      </c>
      <c r="BF304" s="196">
        <f>IF(N304="znížená",J304,0)</f>
        <v>0</v>
      </c>
      <c r="BG304" s="196">
        <f>IF(N304="zákl. prenesená",J304,0)</f>
        <v>0</v>
      </c>
      <c r="BH304" s="196">
        <f>IF(N304="zníž. prenesená",J304,0)</f>
        <v>0</v>
      </c>
      <c r="BI304" s="196">
        <f>IF(N304="nulová",J304,0)</f>
        <v>0</v>
      </c>
      <c r="BJ304" s="14" t="s">
        <v>180</v>
      </c>
      <c r="BK304" s="196">
        <f>ROUND(I304*H304,2)</f>
        <v>0</v>
      </c>
      <c r="BL304" s="14" t="s">
        <v>179</v>
      </c>
      <c r="BM304" s="195" t="s">
        <v>254</v>
      </c>
    </row>
    <row r="305" spans="1:65" s="2" customFormat="1" ht="24.2" customHeight="1">
      <c r="A305" s="31"/>
      <c r="B305" s="32"/>
      <c r="C305" s="197" t="s">
        <v>617</v>
      </c>
      <c r="D305" s="197" t="s">
        <v>256</v>
      </c>
      <c r="E305" s="198" t="s">
        <v>257</v>
      </c>
      <c r="F305" s="199" t="s">
        <v>258</v>
      </c>
      <c r="G305" s="200" t="s">
        <v>211</v>
      </c>
      <c r="H305" s="201">
        <v>36</v>
      </c>
      <c r="I305" s="202"/>
      <c r="J305" s="201">
        <f>ROUND(I305*H305,2)</f>
        <v>0</v>
      </c>
      <c r="K305" s="203"/>
      <c r="L305" s="204"/>
      <c r="M305" s="205" t="s">
        <v>1</v>
      </c>
      <c r="N305" s="206" t="s">
        <v>38</v>
      </c>
      <c r="O305" s="68"/>
      <c r="P305" s="193">
        <f>O305*H305</f>
        <v>0</v>
      </c>
      <c r="Q305" s="193">
        <v>4.3799999999999999E-2</v>
      </c>
      <c r="R305" s="193">
        <f>Q305*H305</f>
        <v>1.5768</v>
      </c>
      <c r="S305" s="193">
        <v>0</v>
      </c>
      <c r="T305" s="194">
        <f>S305*H305</f>
        <v>0</v>
      </c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R305" s="195" t="s">
        <v>220</v>
      </c>
      <c r="AT305" s="195" t="s">
        <v>256</v>
      </c>
      <c r="AU305" s="195" t="s">
        <v>180</v>
      </c>
      <c r="AY305" s="14" t="s">
        <v>172</v>
      </c>
      <c r="BE305" s="196">
        <f>IF(N305="základná",J305,0)</f>
        <v>0</v>
      </c>
      <c r="BF305" s="196">
        <f>IF(N305="znížená",J305,0)</f>
        <v>0</v>
      </c>
      <c r="BG305" s="196">
        <f>IF(N305="zákl. prenesená",J305,0)</f>
        <v>0</v>
      </c>
      <c r="BH305" s="196">
        <f>IF(N305="zníž. prenesená",J305,0)</f>
        <v>0</v>
      </c>
      <c r="BI305" s="196">
        <f>IF(N305="nulová",J305,0)</f>
        <v>0</v>
      </c>
      <c r="BJ305" s="14" t="s">
        <v>180</v>
      </c>
      <c r="BK305" s="196">
        <f>ROUND(I305*H305,2)</f>
        <v>0</v>
      </c>
      <c r="BL305" s="14" t="s">
        <v>179</v>
      </c>
      <c r="BM305" s="195" t="s">
        <v>259</v>
      </c>
    </row>
    <row r="306" spans="1:65" s="2" customFormat="1" ht="24.2" customHeight="1">
      <c r="A306" s="31"/>
      <c r="B306" s="32"/>
      <c r="C306" s="197" t="s">
        <v>621</v>
      </c>
      <c r="D306" s="197" t="s">
        <v>256</v>
      </c>
      <c r="E306" s="198" t="s">
        <v>261</v>
      </c>
      <c r="F306" s="199" t="s">
        <v>262</v>
      </c>
      <c r="G306" s="200" t="s">
        <v>211</v>
      </c>
      <c r="H306" s="201">
        <v>36</v>
      </c>
      <c r="I306" s="202"/>
      <c r="J306" s="201">
        <f>ROUND(I306*H306,2)</f>
        <v>0</v>
      </c>
      <c r="K306" s="203"/>
      <c r="L306" s="204"/>
      <c r="M306" s="205" t="s">
        <v>1</v>
      </c>
      <c r="N306" s="206" t="s">
        <v>38</v>
      </c>
      <c r="O306" s="68"/>
      <c r="P306" s="193">
        <f>O306*H306</f>
        <v>0</v>
      </c>
      <c r="Q306" s="193">
        <v>6.4000000000000003E-3</v>
      </c>
      <c r="R306" s="193">
        <f>Q306*H306</f>
        <v>0.23040000000000002</v>
      </c>
      <c r="S306" s="193">
        <v>0</v>
      </c>
      <c r="T306" s="194">
        <f>S306*H306</f>
        <v>0</v>
      </c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R306" s="195" t="s">
        <v>220</v>
      </c>
      <c r="AT306" s="195" t="s">
        <v>256</v>
      </c>
      <c r="AU306" s="195" t="s">
        <v>180</v>
      </c>
      <c r="AY306" s="14" t="s">
        <v>172</v>
      </c>
      <c r="BE306" s="196">
        <f>IF(N306="základná",J306,0)</f>
        <v>0</v>
      </c>
      <c r="BF306" s="196">
        <f>IF(N306="znížená",J306,0)</f>
        <v>0</v>
      </c>
      <c r="BG306" s="196">
        <f>IF(N306="zákl. prenesená",J306,0)</f>
        <v>0</v>
      </c>
      <c r="BH306" s="196">
        <f>IF(N306="zníž. prenesená",J306,0)</f>
        <v>0</v>
      </c>
      <c r="BI306" s="196">
        <f>IF(N306="nulová",J306,0)</f>
        <v>0</v>
      </c>
      <c r="BJ306" s="14" t="s">
        <v>180</v>
      </c>
      <c r="BK306" s="196">
        <f>ROUND(I306*H306,2)</f>
        <v>0</v>
      </c>
      <c r="BL306" s="14" t="s">
        <v>179</v>
      </c>
      <c r="BM306" s="195" t="s">
        <v>263</v>
      </c>
    </row>
    <row r="307" spans="1:65" s="12" customFormat="1" ht="22.9" customHeight="1">
      <c r="B307" s="168"/>
      <c r="C307" s="169"/>
      <c r="D307" s="170" t="s">
        <v>71</v>
      </c>
      <c r="E307" s="182" t="s">
        <v>264</v>
      </c>
      <c r="F307" s="182" t="s">
        <v>265</v>
      </c>
      <c r="G307" s="169"/>
      <c r="H307" s="169"/>
      <c r="I307" s="172"/>
      <c r="J307" s="183">
        <f>BK307</f>
        <v>0</v>
      </c>
      <c r="K307" s="169"/>
      <c r="L307" s="174"/>
      <c r="M307" s="175"/>
      <c r="N307" s="176"/>
      <c r="O307" s="176"/>
      <c r="P307" s="177">
        <f>P308</f>
        <v>0</v>
      </c>
      <c r="Q307" s="176"/>
      <c r="R307" s="177">
        <f>R308</f>
        <v>1.6952400000000001</v>
      </c>
      <c r="S307" s="176"/>
      <c r="T307" s="178">
        <f>T308</f>
        <v>0</v>
      </c>
      <c r="AR307" s="179" t="s">
        <v>80</v>
      </c>
      <c r="AT307" s="180" t="s">
        <v>71</v>
      </c>
      <c r="AU307" s="180" t="s">
        <v>80</v>
      </c>
      <c r="AY307" s="179" t="s">
        <v>172</v>
      </c>
      <c r="BK307" s="181">
        <f>BK308</f>
        <v>0</v>
      </c>
    </row>
    <row r="308" spans="1:65" s="2" customFormat="1" ht="37.9" customHeight="1">
      <c r="A308" s="31"/>
      <c r="B308" s="32"/>
      <c r="C308" s="184" t="s">
        <v>627</v>
      </c>
      <c r="D308" s="184" t="s">
        <v>175</v>
      </c>
      <c r="E308" s="185" t="s">
        <v>267</v>
      </c>
      <c r="F308" s="186" t="s">
        <v>268</v>
      </c>
      <c r="G308" s="187" t="s">
        <v>235</v>
      </c>
      <c r="H308" s="188">
        <v>498.6</v>
      </c>
      <c r="I308" s="189"/>
      <c r="J308" s="188">
        <f>ROUND(I308*H308,2)</f>
        <v>0</v>
      </c>
      <c r="K308" s="190"/>
      <c r="L308" s="36"/>
      <c r="M308" s="191" t="s">
        <v>1</v>
      </c>
      <c r="N308" s="192" t="s">
        <v>38</v>
      </c>
      <c r="O308" s="68"/>
      <c r="P308" s="193">
        <f>O308*H308</f>
        <v>0</v>
      </c>
      <c r="Q308" s="193">
        <v>3.3999999999999998E-3</v>
      </c>
      <c r="R308" s="193">
        <f>Q308*H308</f>
        <v>1.6952400000000001</v>
      </c>
      <c r="S308" s="193">
        <v>0</v>
      </c>
      <c r="T308" s="194">
        <f>S308*H308</f>
        <v>0</v>
      </c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R308" s="195" t="s">
        <v>179</v>
      </c>
      <c r="AT308" s="195" t="s">
        <v>175</v>
      </c>
      <c r="AU308" s="195" t="s">
        <v>180</v>
      </c>
      <c r="AY308" s="14" t="s">
        <v>172</v>
      </c>
      <c r="BE308" s="196">
        <f>IF(N308="základná",J308,0)</f>
        <v>0</v>
      </c>
      <c r="BF308" s="196">
        <f>IF(N308="znížená",J308,0)</f>
        <v>0</v>
      </c>
      <c r="BG308" s="196">
        <f>IF(N308="zákl. prenesená",J308,0)</f>
        <v>0</v>
      </c>
      <c r="BH308" s="196">
        <f>IF(N308="zníž. prenesená",J308,0)</f>
        <v>0</v>
      </c>
      <c r="BI308" s="196">
        <f>IF(N308="nulová",J308,0)</f>
        <v>0</v>
      </c>
      <c r="BJ308" s="14" t="s">
        <v>180</v>
      </c>
      <c r="BK308" s="196">
        <f>ROUND(I308*H308,2)</f>
        <v>0</v>
      </c>
      <c r="BL308" s="14" t="s">
        <v>179</v>
      </c>
      <c r="BM308" s="195" t="s">
        <v>269</v>
      </c>
    </row>
    <row r="309" spans="1:65" s="12" customFormat="1" ht="22.9" customHeight="1">
      <c r="B309" s="168"/>
      <c r="C309" s="169"/>
      <c r="D309" s="170" t="s">
        <v>71</v>
      </c>
      <c r="E309" s="182" t="s">
        <v>599</v>
      </c>
      <c r="F309" s="182" t="s">
        <v>600</v>
      </c>
      <c r="G309" s="169"/>
      <c r="H309" s="169"/>
      <c r="I309" s="172"/>
      <c r="J309" s="183">
        <f>BK309</f>
        <v>0</v>
      </c>
      <c r="K309" s="169"/>
      <c r="L309" s="174"/>
      <c r="M309" s="175"/>
      <c r="N309" s="176"/>
      <c r="O309" s="176"/>
      <c r="P309" s="177">
        <f>SUM(P310:P314)</f>
        <v>0</v>
      </c>
      <c r="Q309" s="176"/>
      <c r="R309" s="177">
        <f>SUM(R310:R314)</f>
        <v>223.05254839999998</v>
      </c>
      <c r="S309" s="176"/>
      <c r="T309" s="178">
        <f>SUM(T310:T314)</f>
        <v>0</v>
      </c>
      <c r="AR309" s="179" t="s">
        <v>80</v>
      </c>
      <c r="AT309" s="180" t="s">
        <v>71</v>
      </c>
      <c r="AU309" s="180" t="s">
        <v>80</v>
      </c>
      <c r="AY309" s="179" t="s">
        <v>172</v>
      </c>
      <c r="BK309" s="181">
        <f>SUM(BK310:BK314)</f>
        <v>0</v>
      </c>
    </row>
    <row r="310" spans="1:65" s="2" customFormat="1" ht="24.2" customHeight="1">
      <c r="A310" s="31"/>
      <c r="B310" s="32"/>
      <c r="C310" s="184" t="s">
        <v>631</v>
      </c>
      <c r="D310" s="184" t="s">
        <v>175</v>
      </c>
      <c r="E310" s="185" t="s">
        <v>602</v>
      </c>
      <c r="F310" s="186" t="s">
        <v>603</v>
      </c>
      <c r="G310" s="187" t="s">
        <v>394</v>
      </c>
      <c r="H310" s="188">
        <v>71.38</v>
      </c>
      <c r="I310" s="189"/>
      <c r="J310" s="188">
        <f>ROUND(I310*H310,2)</f>
        <v>0</v>
      </c>
      <c r="K310" s="190"/>
      <c r="L310" s="36"/>
      <c r="M310" s="191" t="s">
        <v>1</v>
      </c>
      <c r="N310" s="192" t="s">
        <v>38</v>
      </c>
      <c r="O310" s="68"/>
      <c r="P310" s="193">
        <f>O310*H310</f>
        <v>0</v>
      </c>
      <c r="Q310" s="193">
        <v>2.2151299999999998</v>
      </c>
      <c r="R310" s="193">
        <f>Q310*H310</f>
        <v>158.11597939999999</v>
      </c>
      <c r="S310" s="193">
        <v>0</v>
      </c>
      <c r="T310" s="194">
        <f>S310*H310</f>
        <v>0</v>
      </c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R310" s="195" t="s">
        <v>179</v>
      </c>
      <c r="AT310" s="195" t="s">
        <v>175</v>
      </c>
      <c r="AU310" s="195" t="s">
        <v>180</v>
      </c>
      <c r="AY310" s="14" t="s">
        <v>172</v>
      </c>
      <c r="BE310" s="196">
        <f>IF(N310="základná",J310,0)</f>
        <v>0</v>
      </c>
      <c r="BF310" s="196">
        <f>IF(N310="znížená",J310,0)</f>
        <v>0</v>
      </c>
      <c r="BG310" s="196">
        <f>IF(N310="zákl. prenesená",J310,0)</f>
        <v>0</v>
      </c>
      <c r="BH310" s="196">
        <f>IF(N310="zníž. prenesená",J310,0)</f>
        <v>0</v>
      </c>
      <c r="BI310" s="196">
        <f>IF(N310="nulová",J310,0)</f>
        <v>0</v>
      </c>
      <c r="BJ310" s="14" t="s">
        <v>180</v>
      </c>
      <c r="BK310" s="196">
        <f>ROUND(I310*H310,2)</f>
        <v>0</v>
      </c>
      <c r="BL310" s="14" t="s">
        <v>179</v>
      </c>
      <c r="BM310" s="195" t="s">
        <v>604</v>
      </c>
    </row>
    <row r="311" spans="1:65" s="2" customFormat="1" ht="24.2" customHeight="1">
      <c r="A311" s="31"/>
      <c r="B311" s="32"/>
      <c r="C311" s="184" t="s">
        <v>637</v>
      </c>
      <c r="D311" s="184" t="s">
        <v>175</v>
      </c>
      <c r="E311" s="185" t="s">
        <v>610</v>
      </c>
      <c r="F311" s="186" t="s">
        <v>611</v>
      </c>
      <c r="G311" s="187" t="s">
        <v>337</v>
      </c>
      <c r="H311" s="188">
        <v>253.5</v>
      </c>
      <c r="I311" s="189"/>
      <c r="J311" s="188">
        <f>ROUND(I311*H311,2)</f>
        <v>0</v>
      </c>
      <c r="K311" s="190"/>
      <c r="L311" s="36"/>
      <c r="M311" s="191" t="s">
        <v>1</v>
      </c>
      <c r="N311" s="192" t="s">
        <v>38</v>
      </c>
      <c r="O311" s="68"/>
      <c r="P311" s="193">
        <f>O311*H311</f>
        <v>0</v>
      </c>
      <c r="Q311" s="193">
        <v>0.15814</v>
      </c>
      <c r="R311" s="193">
        <f>Q311*H311</f>
        <v>40.08849</v>
      </c>
      <c r="S311" s="193">
        <v>0</v>
      </c>
      <c r="T311" s="194">
        <f>S311*H311</f>
        <v>0</v>
      </c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R311" s="195" t="s">
        <v>179</v>
      </c>
      <c r="AT311" s="195" t="s">
        <v>175</v>
      </c>
      <c r="AU311" s="195" t="s">
        <v>180</v>
      </c>
      <c r="AY311" s="14" t="s">
        <v>172</v>
      </c>
      <c r="BE311" s="196">
        <f>IF(N311="základná",J311,0)</f>
        <v>0</v>
      </c>
      <c r="BF311" s="196">
        <f>IF(N311="znížená",J311,0)</f>
        <v>0</v>
      </c>
      <c r="BG311" s="196">
        <f>IF(N311="zákl. prenesená",J311,0)</f>
        <v>0</v>
      </c>
      <c r="BH311" s="196">
        <f>IF(N311="zníž. prenesená",J311,0)</f>
        <v>0</v>
      </c>
      <c r="BI311" s="196">
        <f>IF(N311="nulová",J311,0)</f>
        <v>0</v>
      </c>
      <c r="BJ311" s="14" t="s">
        <v>180</v>
      </c>
      <c r="BK311" s="196">
        <f>ROUND(I311*H311,2)</f>
        <v>0</v>
      </c>
      <c r="BL311" s="14" t="s">
        <v>179</v>
      </c>
      <c r="BM311" s="195" t="s">
        <v>612</v>
      </c>
    </row>
    <row r="312" spans="1:65" s="2" customFormat="1" ht="14.45" customHeight="1">
      <c r="A312" s="31"/>
      <c r="B312" s="32"/>
      <c r="C312" s="197" t="s">
        <v>641</v>
      </c>
      <c r="D312" s="197" t="s">
        <v>256</v>
      </c>
      <c r="E312" s="198" t="s">
        <v>614</v>
      </c>
      <c r="F312" s="199" t="s">
        <v>615</v>
      </c>
      <c r="G312" s="200" t="s">
        <v>211</v>
      </c>
      <c r="H312" s="201">
        <v>256.04000000000002</v>
      </c>
      <c r="I312" s="202"/>
      <c r="J312" s="201">
        <f>ROUND(I312*H312,2)</f>
        <v>0</v>
      </c>
      <c r="K312" s="203"/>
      <c r="L312" s="204"/>
      <c r="M312" s="205" t="s">
        <v>1</v>
      </c>
      <c r="N312" s="206" t="s">
        <v>38</v>
      </c>
      <c r="O312" s="68"/>
      <c r="P312" s="193">
        <f>O312*H312</f>
        <v>0</v>
      </c>
      <c r="Q312" s="193">
        <v>8.1000000000000003E-2</v>
      </c>
      <c r="R312" s="193">
        <f>Q312*H312</f>
        <v>20.739240000000002</v>
      </c>
      <c r="S312" s="193">
        <v>0</v>
      </c>
      <c r="T312" s="194">
        <f>S312*H312</f>
        <v>0</v>
      </c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R312" s="195" t="s">
        <v>220</v>
      </c>
      <c r="AT312" s="195" t="s">
        <v>256</v>
      </c>
      <c r="AU312" s="195" t="s">
        <v>180</v>
      </c>
      <c r="AY312" s="14" t="s">
        <v>172</v>
      </c>
      <c r="BE312" s="196">
        <f>IF(N312="základná",J312,0)</f>
        <v>0</v>
      </c>
      <c r="BF312" s="196">
        <f>IF(N312="znížená",J312,0)</f>
        <v>0</v>
      </c>
      <c r="BG312" s="196">
        <f>IF(N312="zákl. prenesená",J312,0)</f>
        <v>0</v>
      </c>
      <c r="BH312" s="196">
        <f>IF(N312="zníž. prenesená",J312,0)</f>
        <v>0</v>
      </c>
      <c r="BI312" s="196">
        <f>IF(N312="nulová",J312,0)</f>
        <v>0</v>
      </c>
      <c r="BJ312" s="14" t="s">
        <v>180</v>
      </c>
      <c r="BK312" s="196">
        <f>ROUND(I312*H312,2)</f>
        <v>0</v>
      </c>
      <c r="BL312" s="14" t="s">
        <v>179</v>
      </c>
      <c r="BM312" s="195" t="s">
        <v>616</v>
      </c>
    </row>
    <row r="313" spans="1:65" s="2" customFormat="1" ht="24.2" customHeight="1">
      <c r="A313" s="31"/>
      <c r="B313" s="32"/>
      <c r="C313" s="184" t="s">
        <v>645</v>
      </c>
      <c r="D313" s="184" t="s">
        <v>175</v>
      </c>
      <c r="E313" s="185" t="s">
        <v>618</v>
      </c>
      <c r="F313" s="186" t="s">
        <v>619</v>
      </c>
      <c r="G313" s="187" t="s">
        <v>337</v>
      </c>
      <c r="H313" s="188">
        <v>12.1</v>
      </c>
      <c r="I313" s="189"/>
      <c r="J313" s="188">
        <f>ROUND(I313*H313,2)</f>
        <v>0</v>
      </c>
      <c r="K313" s="190"/>
      <c r="L313" s="36"/>
      <c r="M313" s="191" t="s">
        <v>1</v>
      </c>
      <c r="N313" s="192" t="s">
        <v>38</v>
      </c>
      <c r="O313" s="68"/>
      <c r="P313" s="193">
        <f>O313*H313</f>
        <v>0</v>
      </c>
      <c r="Q313" s="193">
        <v>0.13758999999999999</v>
      </c>
      <c r="R313" s="193">
        <f>Q313*H313</f>
        <v>1.6648389999999997</v>
      </c>
      <c r="S313" s="193">
        <v>0</v>
      </c>
      <c r="T313" s="194">
        <f>S313*H313</f>
        <v>0</v>
      </c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R313" s="195" t="s">
        <v>179</v>
      </c>
      <c r="AT313" s="195" t="s">
        <v>175</v>
      </c>
      <c r="AU313" s="195" t="s">
        <v>180</v>
      </c>
      <c r="AY313" s="14" t="s">
        <v>172</v>
      </c>
      <c r="BE313" s="196">
        <f>IF(N313="základná",J313,0)</f>
        <v>0</v>
      </c>
      <c r="BF313" s="196">
        <f>IF(N313="znížená",J313,0)</f>
        <v>0</v>
      </c>
      <c r="BG313" s="196">
        <f>IF(N313="zákl. prenesená",J313,0)</f>
        <v>0</v>
      </c>
      <c r="BH313" s="196">
        <f>IF(N313="zníž. prenesená",J313,0)</f>
        <v>0</v>
      </c>
      <c r="BI313" s="196">
        <f>IF(N313="nulová",J313,0)</f>
        <v>0</v>
      </c>
      <c r="BJ313" s="14" t="s">
        <v>180</v>
      </c>
      <c r="BK313" s="196">
        <f>ROUND(I313*H313,2)</f>
        <v>0</v>
      </c>
      <c r="BL313" s="14" t="s">
        <v>179</v>
      </c>
      <c r="BM313" s="195" t="s">
        <v>620</v>
      </c>
    </row>
    <row r="314" spans="1:65" s="2" customFormat="1" ht="24.2" customHeight="1">
      <c r="A314" s="31"/>
      <c r="B314" s="32"/>
      <c r="C314" s="197" t="s">
        <v>866</v>
      </c>
      <c r="D314" s="197" t="s">
        <v>256</v>
      </c>
      <c r="E314" s="198" t="s">
        <v>622</v>
      </c>
      <c r="F314" s="199" t="s">
        <v>623</v>
      </c>
      <c r="G314" s="200" t="s">
        <v>337</v>
      </c>
      <c r="H314" s="201">
        <v>12.22</v>
      </c>
      <c r="I314" s="202"/>
      <c r="J314" s="201">
        <f>ROUND(I314*H314,2)</f>
        <v>0</v>
      </c>
      <c r="K314" s="203"/>
      <c r="L314" s="204"/>
      <c r="M314" s="205" t="s">
        <v>1</v>
      </c>
      <c r="N314" s="206" t="s">
        <v>38</v>
      </c>
      <c r="O314" s="68"/>
      <c r="P314" s="193">
        <f>O314*H314</f>
        <v>0</v>
      </c>
      <c r="Q314" s="193">
        <v>0.2</v>
      </c>
      <c r="R314" s="193">
        <f>Q314*H314</f>
        <v>2.4440000000000004</v>
      </c>
      <c r="S314" s="193">
        <v>0</v>
      </c>
      <c r="T314" s="194">
        <f>S314*H314</f>
        <v>0</v>
      </c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R314" s="195" t="s">
        <v>220</v>
      </c>
      <c r="AT314" s="195" t="s">
        <v>256</v>
      </c>
      <c r="AU314" s="195" t="s">
        <v>180</v>
      </c>
      <c r="AY314" s="14" t="s">
        <v>172</v>
      </c>
      <c r="BE314" s="196">
        <f>IF(N314="základná",J314,0)</f>
        <v>0</v>
      </c>
      <c r="BF314" s="196">
        <f>IF(N314="znížená",J314,0)</f>
        <v>0</v>
      </c>
      <c r="BG314" s="196">
        <f>IF(N314="zákl. prenesená",J314,0)</f>
        <v>0</v>
      </c>
      <c r="BH314" s="196">
        <f>IF(N314="zníž. prenesená",J314,0)</f>
        <v>0</v>
      </c>
      <c r="BI314" s="196">
        <f>IF(N314="nulová",J314,0)</f>
        <v>0</v>
      </c>
      <c r="BJ314" s="14" t="s">
        <v>180</v>
      </c>
      <c r="BK314" s="196">
        <f>ROUND(I314*H314,2)</f>
        <v>0</v>
      </c>
      <c r="BL314" s="14" t="s">
        <v>179</v>
      </c>
      <c r="BM314" s="195" t="s">
        <v>624</v>
      </c>
    </row>
    <row r="315" spans="1:65" s="12" customFormat="1" ht="22.9" customHeight="1">
      <c r="B315" s="168"/>
      <c r="C315" s="169"/>
      <c r="D315" s="170" t="s">
        <v>71</v>
      </c>
      <c r="E315" s="182" t="s">
        <v>625</v>
      </c>
      <c r="F315" s="182" t="s">
        <v>626</v>
      </c>
      <c r="G315" s="169"/>
      <c r="H315" s="169"/>
      <c r="I315" s="172"/>
      <c r="J315" s="183">
        <f>BK315</f>
        <v>0</v>
      </c>
      <c r="K315" s="169"/>
      <c r="L315" s="174"/>
      <c r="M315" s="175"/>
      <c r="N315" s="176"/>
      <c r="O315" s="176"/>
      <c r="P315" s="177">
        <f>SUM(P316:P317)</f>
        <v>0</v>
      </c>
      <c r="Q315" s="176"/>
      <c r="R315" s="177">
        <f>SUM(R316:R317)</f>
        <v>20.033103000000001</v>
      </c>
      <c r="S315" s="176"/>
      <c r="T315" s="178">
        <f>SUM(T316:T317)</f>
        <v>0</v>
      </c>
      <c r="AR315" s="179" t="s">
        <v>80</v>
      </c>
      <c r="AT315" s="180" t="s">
        <v>71</v>
      </c>
      <c r="AU315" s="180" t="s">
        <v>80</v>
      </c>
      <c r="AY315" s="179" t="s">
        <v>172</v>
      </c>
      <c r="BK315" s="181">
        <f>SUM(BK316:BK317)</f>
        <v>0</v>
      </c>
    </row>
    <row r="316" spans="1:65" s="2" customFormat="1" ht="37.9" customHeight="1">
      <c r="A316" s="31"/>
      <c r="B316" s="32"/>
      <c r="C316" s="184" t="s">
        <v>867</v>
      </c>
      <c r="D316" s="184" t="s">
        <v>175</v>
      </c>
      <c r="E316" s="185" t="s">
        <v>628</v>
      </c>
      <c r="F316" s="186" t="s">
        <v>629</v>
      </c>
      <c r="G316" s="187" t="s">
        <v>337</v>
      </c>
      <c r="H316" s="188">
        <v>153.1</v>
      </c>
      <c r="I316" s="189"/>
      <c r="J316" s="188">
        <f>ROUND(I316*H316,2)</f>
        <v>0</v>
      </c>
      <c r="K316" s="190"/>
      <c r="L316" s="36"/>
      <c r="M316" s="191" t="s">
        <v>1</v>
      </c>
      <c r="N316" s="192" t="s">
        <v>38</v>
      </c>
      <c r="O316" s="68"/>
      <c r="P316" s="193">
        <f>O316*H316</f>
        <v>0</v>
      </c>
      <c r="Q316" s="193">
        <v>9.8530000000000006E-2</v>
      </c>
      <c r="R316" s="193">
        <f>Q316*H316</f>
        <v>15.084943000000001</v>
      </c>
      <c r="S316" s="193">
        <v>0</v>
      </c>
      <c r="T316" s="194">
        <f>S316*H316</f>
        <v>0</v>
      </c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R316" s="195" t="s">
        <v>179</v>
      </c>
      <c r="AT316" s="195" t="s">
        <v>175</v>
      </c>
      <c r="AU316" s="195" t="s">
        <v>180</v>
      </c>
      <c r="AY316" s="14" t="s">
        <v>172</v>
      </c>
      <c r="BE316" s="196">
        <f>IF(N316="základná",J316,0)</f>
        <v>0</v>
      </c>
      <c r="BF316" s="196">
        <f>IF(N316="znížená",J316,0)</f>
        <v>0</v>
      </c>
      <c r="BG316" s="196">
        <f>IF(N316="zákl. prenesená",J316,0)</f>
        <v>0</v>
      </c>
      <c r="BH316" s="196">
        <f>IF(N316="zníž. prenesená",J316,0)</f>
        <v>0</v>
      </c>
      <c r="BI316" s="196">
        <f>IF(N316="nulová",J316,0)</f>
        <v>0</v>
      </c>
      <c r="BJ316" s="14" t="s">
        <v>180</v>
      </c>
      <c r="BK316" s="196">
        <f>ROUND(I316*H316,2)</f>
        <v>0</v>
      </c>
      <c r="BL316" s="14" t="s">
        <v>179</v>
      </c>
      <c r="BM316" s="195" t="s">
        <v>630</v>
      </c>
    </row>
    <row r="317" spans="1:65" s="2" customFormat="1" ht="14.45" customHeight="1">
      <c r="A317" s="31"/>
      <c r="B317" s="32"/>
      <c r="C317" s="197" t="s">
        <v>868</v>
      </c>
      <c r="D317" s="197" t="s">
        <v>256</v>
      </c>
      <c r="E317" s="198" t="s">
        <v>632</v>
      </c>
      <c r="F317" s="199" t="s">
        <v>633</v>
      </c>
      <c r="G317" s="200" t="s">
        <v>211</v>
      </c>
      <c r="H317" s="201">
        <v>154.63</v>
      </c>
      <c r="I317" s="202"/>
      <c r="J317" s="201">
        <f>ROUND(I317*H317,2)</f>
        <v>0</v>
      </c>
      <c r="K317" s="203"/>
      <c r="L317" s="204"/>
      <c r="M317" s="205" t="s">
        <v>1</v>
      </c>
      <c r="N317" s="206" t="s">
        <v>38</v>
      </c>
      <c r="O317" s="68"/>
      <c r="P317" s="193">
        <f>O317*H317</f>
        <v>0</v>
      </c>
      <c r="Q317" s="193">
        <v>3.2000000000000001E-2</v>
      </c>
      <c r="R317" s="193">
        <f>Q317*H317</f>
        <v>4.9481599999999997</v>
      </c>
      <c r="S317" s="193">
        <v>0</v>
      </c>
      <c r="T317" s="194">
        <f>S317*H317</f>
        <v>0</v>
      </c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R317" s="195" t="s">
        <v>220</v>
      </c>
      <c r="AT317" s="195" t="s">
        <v>256</v>
      </c>
      <c r="AU317" s="195" t="s">
        <v>180</v>
      </c>
      <c r="AY317" s="14" t="s">
        <v>172</v>
      </c>
      <c r="BE317" s="196">
        <f>IF(N317="základná",J317,0)</f>
        <v>0</v>
      </c>
      <c r="BF317" s="196">
        <f>IF(N317="znížená",J317,0)</f>
        <v>0</v>
      </c>
      <c r="BG317" s="196">
        <f>IF(N317="zákl. prenesená",J317,0)</f>
        <v>0</v>
      </c>
      <c r="BH317" s="196">
        <f>IF(N317="zníž. prenesená",J317,0)</f>
        <v>0</v>
      </c>
      <c r="BI317" s="196">
        <f>IF(N317="nulová",J317,0)</f>
        <v>0</v>
      </c>
      <c r="BJ317" s="14" t="s">
        <v>180</v>
      </c>
      <c r="BK317" s="196">
        <f>ROUND(I317*H317,2)</f>
        <v>0</v>
      </c>
      <c r="BL317" s="14" t="s">
        <v>179</v>
      </c>
      <c r="BM317" s="195" t="s">
        <v>634</v>
      </c>
    </row>
    <row r="318" spans="1:65" s="12" customFormat="1" ht="22.9" customHeight="1">
      <c r="B318" s="168"/>
      <c r="C318" s="169"/>
      <c r="D318" s="170" t="s">
        <v>71</v>
      </c>
      <c r="E318" s="182" t="s">
        <v>635</v>
      </c>
      <c r="F318" s="182" t="s">
        <v>636</v>
      </c>
      <c r="G318" s="169"/>
      <c r="H318" s="169"/>
      <c r="I318" s="172"/>
      <c r="J318" s="183">
        <f>BK318</f>
        <v>0</v>
      </c>
      <c r="K318" s="169"/>
      <c r="L318" s="174"/>
      <c r="M318" s="175"/>
      <c r="N318" s="176"/>
      <c r="O318" s="176"/>
      <c r="P318" s="177">
        <f>P319</f>
        <v>0</v>
      </c>
      <c r="Q318" s="176"/>
      <c r="R318" s="177">
        <f>R319</f>
        <v>2.8580000000000003E-3</v>
      </c>
      <c r="S318" s="176"/>
      <c r="T318" s="178">
        <f>T319</f>
        <v>0</v>
      </c>
      <c r="AR318" s="179" t="s">
        <v>80</v>
      </c>
      <c r="AT318" s="180" t="s">
        <v>71</v>
      </c>
      <c r="AU318" s="180" t="s">
        <v>80</v>
      </c>
      <c r="AY318" s="179" t="s">
        <v>172</v>
      </c>
      <c r="BK318" s="181">
        <f>BK319</f>
        <v>0</v>
      </c>
    </row>
    <row r="319" spans="1:65" s="2" customFormat="1" ht="37.9" customHeight="1">
      <c r="A319" s="31"/>
      <c r="B319" s="32"/>
      <c r="C319" s="184" t="s">
        <v>869</v>
      </c>
      <c r="D319" s="184" t="s">
        <v>175</v>
      </c>
      <c r="E319" s="185" t="s">
        <v>696</v>
      </c>
      <c r="F319" s="186" t="s">
        <v>697</v>
      </c>
      <c r="G319" s="187" t="s">
        <v>337</v>
      </c>
      <c r="H319" s="188">
        <v>285.8</v>
      </c>
      <c r="I319" s="189"/>
      <c r="J319" s="188">
        <f>ROUND(I319*H319,2)</f>
        <v>0</v>
      </c>
      <c r="K319" s="190"/>
      <c r="L319" s="36"/>
      <c r="M319" s="191" t="s">
        <v>1</v>
      </c>
      <c r="N319" s="192" t="s">
        <v>38</v>
      </c>
      <c r="O319" s="68"/>
      <c r="P319" s="193">
        <f>O319*H319</f>
        <v>0</v>
      </c>
      <c r="Q319" s="193">
        <v>1.0000000000000001E-5</v>
      </c>
      <c r="R319" s="193">
        <f>Q319*H319</f>
        <v>2.8580000000000003E-3</v>
      </c>
      <c r="S319" s="193">
        <v>0</v>
      </c>
      <c r="T319" s="194">
        <f>S319*H319</f>
        <v>0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R319" s="195" t="s">
        <v>179</v>
      </c>
      <c r="AT319" s="195" t="s">
        <v>175</v>
      </c>
      <c r="AU319" s="195" t="s">
        <v>180</v>
      </c>
      <c r="AY319" s="14" t="s">
        <v>172</v>
      </c>
      <c r="BE319" s="196">
        <f>IF(N319="základná",J319,0)</f>
        <v>0</v>
      </c>
      <c r="BF319" s="196">
        <f>IF(N319="znížená",J319,0)</f>
        <v>0</v>
      </c>
      <c r="BG319" s="196">
        <f>IF(N319="zákl. prenesená",J319,0)</f>
        <v>0</v>
      </c>
      <c r="BH319" s="196">
        <f>IF(N319="zníž. prenesená",J319,0)</f>
        <v>0</v>
      </c>
      <c r="BI319" s="196">
        <f>IF(N319="nulová",J319,0)</f>
        <v>0</v>
      </c>
      <c r="BJ319" s="14" t="s">
        <v>180</v>
      </c>
      <c r="BK319" s="196">
        <f>ROUND(I319*H319,2)</f>
        <v>0</v>
      </c>
      <c r="BL319" s="14" t="s">
        <v>179</v>
      </c>
      <c r="BM319" s="195" t="s">
        <v>781</v>
      </c>
    </row>
    <row r="320" spans="1:65" s="12" customFormat="1" ht="22.9" customHeight="1">
      <c r="B320" s="168"/>
      <c r="C320" s="169"/>
      <c r="D320" s="170" t="s">
        <v>71</v>
      </c>
      <c r="E320" s="182" t="s">
        <v>270</v>
      </c>
      <c r="F320" s="182" t="s">
        <v>271</v>
      </c>
      <c r="G320" s="169"/>
      <c r="H320" s="169"/>
      <c r="I320" s="172"/>
      <c r="J320" s="183">
        <f>BK320</f>
        <v>0</v>
      </c>
      <c r="K320" s="169"/>
      <c r="L320" s="174"/>
      <c r="M320" s="175"/>
      <c r="N320" s="176"/>
      <c r="O320" s="176"/>
      <c r="P320" s="177">
        <f>P321</f>
        <v>0</v>
      </c>
      <c r="Q320" s="176"/>
      <c r="R320" s="177">
        <f>R321</f>
        <v>0</v>
      </c>
      <c r="S320" s="176"/>
      <c r="T320" s="178">
        <f>T321</f>
        <v>0</v>
      </c>
      <c r="AR320" s="179" t="s">
        <v>80</v>
      </c>
      <c r="AT320" s="180" t="s">
        <v>71</v>
      </c>
      <c r="AU320" s="180" t="s">
        <v>80</v>
      </c>
      <c r="AY320" s="179" t="s">
        <v>172</v>
      </c>
      <c r="BK320" s="181">
        <f>BK321</f>
        <v>0</v>
      </c>
    </row>
    <row r="321" spans="1:65" s="2" customFormat="1" ht="24.2" customHeight="1">
      <c r="A321" s="31"/>
      <c r="B321" s="32"/>
      <c r="C321" s="184" t="s">
        <v>870</v>
      </c>
      <c r="D321" s="184" t="s">
        <v>175</v>
      </c>
      <c r="E321" s="185" t="s">
        <v>273</v>
      </c>
      <c r="F321" s="186" t="s">
        <v>274</v>
      </c>
      <c r="G321" s="187" t="s">
        <v>218</v>
      </c>
      <c r="H321" s="188">
        <v>1050.04</v>
      </c>
      <c r="I321" s="189"/>
      <c r="J321" s="188">
        <f>ROUND(I321*H321,2)</f>
        <v>0</v>
      </c>
      <c r="K321" s="190"/>
      <c r="L321" s="36"/>
      <c r="M321" s="191" t="s">
        <v>1</v>
      </c>
      <c r="N321" s="192" t="s">
        <v>38</v>
      </c>
      <c r="O321" s="68"/>
      <c r="P321" s="193">
        <f>O321*H321</f>
        <v>0</v>
      </c>
      <c r="Q321" s="193">
        <v>0</v>
      </c>
      <c r="R321" s="193">
        <f>Q321*H321</f>
        <v>0</v>
      </c>
      <c r="S321" s="193">
        <v>0</v>
      </c>
      <c r="T321" s="194">
        <f>S321*H321</f>
        <v>0</v>
      </c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R321" s="195" t="s">
        <v>179</v>
      </c>
      <c r="AT321" s="195" t="s">
        <v>175</v>
      </c>
      <c r="AU321" s="195" t="s">
        <v>180</v>
      </c>
      <c r="AY321" s="14" t="s">
        <v>172</v>
      </c>
      <c r="BE321" s="196">
        <f>IF(N321="základná",J321,0)</f>
        <v>0</v>
      </c>
      <c r="BF321" s="196">
        <f>IF(N321="znížená",J321,0)</f>
        <v>0</v>
      </c>
      <c r="BG321" s="196">
        <f>IF(N321="zákl. prenesená",J321,0)</f>
        <v>0</v>
      </c>
      <c r="BH321" s="196">
        <f>IF(N321="zníž. prenesená",J321,0)</f>
        <v>0</v>
      </c>
      <c r="BI321" s="196">
        <f>IF(N321="nulová",J321,0)</f>
        <v>0</v>
      </c>
      <c r="BJ321" s="14" t="s">
        <v>180</v>
      </c>
      <c r="BK321" s="196">
        <f>ROUND(I321*H321,2)</f>
        <v>0</v>
      </c>
      <c r="BL321" s="14" t="s">
        <v>179</v>
      </c>
      <c r="BM321" s="195" t="s">
        <v>275</v>
      </c>
    </row>
    <row r="322" spans="1:65" s="12" customFormat="1" ht="25.9" customHeight="1">
      <c r="B322" s="168"/>
      <c r="C322" s="169"/>
      <c r="D322" s="170" t="s">
        <v>71</v>
      </c>
      <c r="E322" s="171" t="s">
        <v>704</v>
      </c>
      <c r="F322" s="171" t="s">
        <v>705</v>
      </c>
      <c r="G322" s="169"/>
      <c r="H322" s="169"/>
      <c r="I322" s="172"/>
      <c r="J322" s="173">
        <f>BK322</f>
        <v>0</v>
      </c>
      <c r="K322" s="169"/>
      <c r="L322" s="174"/>
      <c r="M322" s="175"/>
      <c r="N322" s="176"/>
      <c r="O322" s="176"/>
      <c r="P322" s="177">
        <f>P323</f>
        <v>0</v>
      </c>
      <c r="Q322" s="176"/>
      <c r="R322" s="177">
        <f>R323</f>
        <v>2.9925E-2</v>
      </c>
      <c r="S322" s="176"/>
      <c r="T322" s="178">
        <f>T323</f>
        <v>0</v>
      </c>
      <c r="AR322" s="179" t="s">
        <v>80</v>
      </c>
      <c r="AT322" s="180" t="s">
        <v>71</v>
      </c>
      <c r="AU322" s="180" t="s">
        <v>72</v>
      </c>
      <c r="AY322" s="179" t="s">
        <v>172</v>
      </c>
      <c r="BK322" s="181">
        <f>BK323</f>
        <v>0</v>
      </c>
    </row>
    <row r="323" spans="1:65" s="12" customFormat="1" ht="22.9" customHeight="1">
      <c r="B323" s="168"/>
      <c r="C323" s="169"/>
      <c r="D323" s="170" t="s">
        <v>71</v>
      </c>
      <c r="E323" s="182" t="s">
        <v>706</v>
      </c>
      <c r="F323" s="182" t="s">
        <v>707</v>
      </c>
      <c r="G323" s="169"/>
      <c r="H323" s="169"/>
      <c r="I323" s="172"/>
      <c r="J323" s="183">
        <f>BK323</f>
        <v>0</v>
      </c>
      <c r="K323" s="169"/>
      <c r="L323" s="174"/>
      <c r="M323" s="175"/>
      <c r="N323" s="176"/>
      <c r="O323" s="176"/>
      <c r="P323" s="177">
        <f>SUM(P324:P325)</f>
        <v>0</v>
      </c>
      <c r="Q323" s="176"/>
      <c r="R323" s="177">
        <f>SUM(R324:R325)</f>
        <v>2.9925E-2</v>
      </c>
      <c r="S323" s="176"/>
      <c r="T323" s="178">
        <f>SUM(T324:T325)</f>
        <v>0</v>
      </c>
      <c r="AR323" s="179" t="s">
        <v>80</v>
      </c>
      <c r="AT323" s="180" t="s">
        <v>71</v>
      </c>
      <c r="AU323" s="180" t="s">
        <v>80</v>
      </c>
      <c r="AY323" s="179" t="s">
        <v>172</v>
      </c>
      <c r="BK323" s="181">
        <f>SUM(BK324:BK325)</f>
        <v>0</v>
      </c>
    </row>
    <row r="324" spans="1:65" s="2" customFormat="1" ht="24.2" customHeight="1">
      <c r="A324" s="31"/>
      <c r="B324" s="32"/>
      <c r="C324" s="184" t="s">
        <v>871</v>
      </c>
      <c r="D324" s="184" t="s">
        <v>175</v>
      </c>
      <c r="E324" s="185" t="s">
        <v>708</v>
      </c>
      <c r="F324" s="186" t="s">
        <v>709</v>
      </c>
      <c r="G324" s="187" t="s">
        <v>235</v>
      </c>
      <c r="H324" s="188">
        <v>105</v>
      </c>
      <c r="I324" s="189"/>
      <c r="J324" s="188">
        <f>ROUND(I324*H324,2)</f>
        <v>0</v>
      </c>
      <c r="K324" s="190"/>
      <c r="L324" s="36"/>
      <c r="M324" s="191" t="s">
        <v>1</v>
      </c>
      <c r="N324" s="192" t="s">
        <v>38</v>
      </c>
      <c r="O324" s="68"/>
      <c r="P324" s="193">
        <f>O324*H324</f>
        <v>0</v>
      </c>
      <c r="Q324" s="193">
        <v>3.0000000000000001E-5</v>
      </c>
      <c r="R324" s="193">
        <f>Q324*H324</f>
        <v>3.15E-3</v>
      </c>
      <c r="S324" s="193">
        <v>0</v>
      </c>
      <c r="T324" s="194">
        <f>S324*H324</f>
        <v>0</v>
      </c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R324" s="195" t="s">
        <v>179</v>
      </c>
      <c r="AT324" s="195" t="s">
        <v>175</v>
      </c>
      <c r="AU324" s="195" t="s">
        <v>180</v>
      </c>
      <c r="AY324" s="14" t="s">
        <v>172</v>
      </c>
      <c r="BE324" s="196">
        <f>IF(N324="základná",J324,0)</f>
        <v>0</v>
      </c>
      <c r="BF324" s="196">
        <f>IF(N324="znížená",J324,0)</f>
        <v>0</v>
      </c>
      <c r="BG324" s="196">
        <f>IF(N324="zákl. prenesená",J324,0)</f>
        <v>0</v>
      </c>
      <c r="BH324" s="196">
        <f>IF(N324="zníž. prenesená",J324,0)</f>
        <v>0</v>
      </c>
      <c r="BI324" s="196">
        <f>IF(N324="nulová",J324,0)</f>
        <v>0</v>
      </c>
      <c r="BJ324" s="14" t="s">
        <v>180</v>
      </c>
      <c r="BK324" s="196">
        <f>ROUND(I324*H324,2)</f>
        <v>0</v>
      </c>
      <c r="BL324" s="14" t="s">
        <v>179</v>
      </c>
      <c r="BM324" s="195" t="s">
        <v>872</v>
      </c>
    </row>
    <row r="325" spans="1:65" s="2" customFormat="1" ht="14.45" customHeight="1">
      <c r="A325" s="31"/>
      <c r="B325" s="32"/>
      <c r="C325" s="197" t="s">
        <v>873</v>
      </c>
      <c r="D325" s="197" t="s">
        <v>256</v>
      </c>
      <c r="E325" s="198" t="s">
        <v>711</v>
      </c>
      <c r="F325" s="199" t="s">
        <v>712</v>
      </c>
      <c r="G325" s="200" t="s">
        <v>235</v>
      </c>
      <c r="H325" s="201">
        <v>107.1</v>
      </c>
      <c r="I325" s="202"/>
      <c r="J325" s="201">
        <f>ROUND(I325*H325,2)</f>
        <v>0</v>
      </c>
      <c r="K325" s="203"/>
      <c r="L325" s="204"/>
      <c r="M325" s="212" t="s">
        <v>1</v>
      </c>
      <c r="N325" s="213" t="s">
        <v>38</v>
      </c>
      <c r="O325" s="209"/>
      <c r="P325" s="210">
        <f>O325*H325</f>
        <v>0</v>
      </c>
      <c r="Q325" s="210">
        <v>2.5000000000000001E-4</v>
      </c>
      <c r="R325" s="210">
        <f>Q325*H325</f>
        <v>2.6775E-2</v>
      </c>
      <c r="S325" s="210">
        <v>0</v>
      </c>
      <c r="T325" s="211">
        <f>S325*H325</f>
        <v>0</v>
      </c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R325" s="195" t="s">
        <v>220</v>
      </c>
      <c r="AT325" s="195" t="s">
        <v>256</v>
      </c>
      <c r="AU325" s="195" t="s">
        <v>180</v>
      </c>
      <c r="AY325" s="14" t="s">
        <v>172</v>
      </c>
      <c r="BE325" s="196">
        <f>IF(N325="základná",J325,0)</f>
        <v>0</v>
      </c>
      <c r="BF325" s="196">
        <f>IF(N325="znížená",J325,0)</f>
        <v>0</v>
      </c>
      <c r="BG325" s="196">
        <f>IF(N325="zákl. prenesená",J325,0)</f>
        <v>0</v>
      </c>
      <c r="BH325" s="196">
        <f>IF(N325="zníž. prenesená",J325,0)</f>
        <v>0</v>
      </c>
      <c r="BI325" s="196">
        <f>IF(N325="nulová",J325,0)</f>
        <v>0</v>
      </c>
      <c r="BJ325" s="14" t="s">
        <v>180</v>
      </c>
      <c r="BK325" s="196">
        <f>ROUND(I325*H325,2)</f>
        <v>0</v>
      </c>
      <c r="BL325" s="14" t="s">
        <v>179</v>
      </c>
      <c r="BM325" s="195" t="s">
        <v>874</v>
      </c>
    </row>
    <row r="326" spans="1:65" s="2" customFormat="1" ht="6.95" customHeight="1">
      <c r="A326" s="31"/>
      <c r="B326" s="51"/>
      <c r="C326" s="52"/>
      <c r="D326" s="52"/>
      <c r="E326" s="52"/>
      <c r="F326" s="52"/>
      <c r="G326" s="52"/>
      <c r="H326" s="52"/>
      <c r="I326" s="52"/>
      <c r="J326" s="52"/>
      <c r="K326" s="52"/>
      <c r="L326" s="36"/>
      <c r="M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</row>
  </sheetData>
  <sheetProtection algorithmName="SHA-512" hashValue="URCM7s8XkQ1mD/gj/6uJttvJJvxS2LHUZG8WmhBOa81cnQcdMpIzRaVjvBdFYX2oKMBer+LE6RZJAOjbyFOScg==" saltValue="9YDTCt6n5svUdDkmeSgXZngju2TMuGCqJr2F3ISonDqkbU3AX/K1nf/sv1wxLcHGHyE8gOJeAyFSupjVTawe2A==" spinCount="100000" sheet="1" objects="1" scenarios="1" formatColumns="0" formatRows="0" autoFilter="0"/>
  <autoFilter ref="C176:K325" xr:uid="{00000000-0009-0000-0000-000008000000}"/>
  <mergeCells count="9">
    <mergeCell ref="E87:H87"/>
    <mergeCell ref="E167:H167"/>
    <mergeCell ref="E169:H16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27</vt:i4>
      </vt:variant>
      <vt:variant>
        <vt:lpstr>Pomenované rozsahy</vt:lpstr>
      </vt:variant>
      <vt:variant>
        <vt:i4>46</vt:i4>
      </vt:variant>
    </vt:vector>
  </HeadingPairs>
  <TitlesOfParts>
    <vt:vector size="73" baseType="lpstr">
      <vt:lpstr>Rekapitulácia</vt:lpstr>
      <vt:lpstr>Všeobecné položky - realizácia</vt:lpstr>
      <vt:lpstr>Rekapitulácia stavby</vt:lpstr>
      <vt:lpstr>101-00</vt:lpstr>
      <vt:lpstr>102-00</vt:lpstr>
      <vt:lpstr>103-00</vt:lpstr>
      <vt:lpstr>104-00</vt:lpstr>
      <vt:lpstr>105-00</vt:lpstr>
      <vt:lpstr>106-00</vt:lpstr>
      <vt:lpstr>107-00</vt:lpstr>
      <vt:lpstr>108-00</vt:lpstr>
      <vt:lpstr>109-00</vt:lpstr>
      <vt:lpstr>110-00</vt:lpstr>
      <vt:lpstr>111-00</vt:lpstr>
      <vt:lpstr>781-00</vt:lpstr>
      <vt:lpstr>782-00</vt:lpstr>
      <vt:lpstr>783-00</vt:lpstr>
      <vt:lpstr>784-00</vt:lpstr>
      <vt:lpstr>785-00</vt:lpstr>
      <vt:lpstr>786-00</vt:lpstr>
      <vt:lpstr>787-00</vt:lpstr>
      <vt:lpstr>788-00</vt:lpstr>
      <vt:lpstr>789-00</vt:lpstr>
      <vt:lpstr>790-00</vt:lpstr>
      <vt:lpstr>791-00</vt:lpstr>
      <vt:lpstr>Hárok1</vt:lpstr>
      <vt:lpstr>Hárok2</vt:lpstr>
      <vt:lpstr>'101-00'!Názvy_tlače</vt:lpstr>
      <vt:lpstr>'102-00'!Názvy_tlače</vt:lpstr>
      <vt:lpstr>'103-00'!Názvy_tlače</vt:lpstr>
      <vt:lpstr>'104-00'!Názvy_tlače</vt:lpstr>
      <vt:lpstr>'105-00'!Názvy_tlače</vt:lpstr>
      <vt:lpstr>'106-00'!Názvy_tlače</vt:lpstr>
      <vt:lpstr>'107-00'!Názvy_tlače</vt:lpstr>
      <vt:lpstr>'108-00'!Názvy_tlače</vt:lpstr>
      <vt:lpstr>'109-00'!Názvy_tlače</vt:lpstr>
      <vt:lpstr>'110-00'!Názvy_tlače</vt:lpstr>
      <vt:lpstr>'111-00'!Názvy_tlače</vt:lpstr>
      <vt:lpstr>'781-00'!Názvy_tlače</vt:lpstr>
      <vt:lpstr>'782-00'!Názvy_tlače</vt:lpstr>
      <vt:lpstr>'783-00'!Názvy_tlače</vt:lpstr>
      <vt:lpstr>'784-00'!Názvy_tlače</vt:lpstr>
      <vt:lpstr>'785-00'!Názvy_tlače</vt:lpstr>
      <vt:lpstr>'786-00'!Názvy_tlače</vt:lpstr>
      <vt:lpstr>'787-00'!Názvy_tlače</vt:lpstr>
      <vt:lpstr>'788-00'!Názvy_tlače</vt:lpstr>
      <vt:lpstr>'789-00'!Názvy_tlače</vt:lpstr>
      <vt:lpstr>'790-00'!Názvy_tlače</vt:lpstr>
      <vt:lpstr>'791-00'!Názvy_tlače</vt:lpstr>
      <vt:lpstr>'Rekapitulácia stavby'!Názvy_tlače</vt:lpstr>
      <vt:lpstr>'101-00'!Oblasť_tlače</vt:lpstr>
      <vt:lpstr>'102-00'!Oblasť_tlače</vt:lpstr>
      <vt:lpstr>'103-00'!Oblasť_tlače</vt:lpstr>
      <vt:lpstr>'104-00'!Oblasť_tlače</vt:lpstr>
      <vt:lpstr>'105-00'!Oblasť_tlače</vt:lpstr>
      <vt:lpstr>'106-00'!Oblasť_tlače</vt:lpstr>
      <vt:lpstr>'107-00'!Oblasť_tlače</vt:lpstr>
      <vt:lpstr>'108-00'!Oblasť_tlače</vt:lpstr>
      <vt:lpstr>'109-00'!Oblasť_tlače</vt:lpstr>
      <vt:lpstr>'110-00'!Oblasť_tlače</vt:lpstr>
      <vt:lpstr>'111-00'!Oblasť_tlače</vt:lpstr>
      <vt:lpstr>'781-00'!Oblasť_tlače</vt:lpstr>
      <vt:lpstr>'782-00'!Oblasť_tlače</vt:lpstr>
      <vt:lpstr>'783-00'!Oblasť_tlače</vt:lpstr>
      <vt:lpstr>'784-00'!Oblasť_tlače</vt:lpstr>
      <vt:lpstr>'785-00'!Oblasť_tlače</vt:lpstr>
      <vt:lpstr>'786-00'!Oblasť_tlače</vt:lpstr>
      <vt:lpstr>'787-00'!Oblasť_tlače</vt:lpstr>
      <vt:lpstr>'788-00'!Oblasť_tlače</vt:lpstr>
      <vt:lpstr>'789-00'!Oblasť_tlače</vt:lpstr>
      <vt:lpstr>'790-00'!Oblasť_tlače</vt:lpstr>
      <vt:lpstr>'791-00'!Oblasť_tlače</vt:lpstr>
      <vt:lpstr>'Rekapitulácia stavby'!Oblasť_tlače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anicka krajcovicova</dc:creator>
  <cp:lastModifiedBy>Štanclová Zuzana, Ing.</cp:lastModifiedBy>
  <cp:lastPrinted>2020-11-22T19:01:01Z</cp:lastPrinted>
  <dcterms:created xsi:type="dcterms:W3CDTF">2020-11-19T09:36:29Z</dcterms:created>
  <dcterms:modified xsi:type="dcterms:W3CDTF">2022-03-04T13:03:04Z</dcterms:modified>
</cp:coreProperties>
</file>